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01"/>
  <workbookPr defaultThemeVersion="124226"/>
  <mc:AlternateContent xmlns:mc="http://schemas.openxmlformats.org/markup-compatibility/2006">
    <mc:Choice Requires="x15">
      <x15ac:absPath xmlns:x15ac="http://schemas.microsoft.com/office/spreadsheetml/2010/11/ac" url="\\Prodfs1.fboad.ucr.edu\Facilities Services\Customer Relations\Reporting\Access Unified Reports\Published to RProjects\"/>
    </mc:Choice>
  </mc:AlternateContent>
  <xr:revisionPtr revIDLastSave="0" documentId="8_{3C69C4CF-4041-44DC-8D95-951A2CF38AD4}" xr6:coauthVersionLast="45" xr6:coauthVersionMax="45" xr10:uidLastSave="{00000000-0000-0000-0000-000000000000}"/>
  <workbookProtection workbookAlgorithmName="SHA-512" workbookHashValue="23d2LbaHM2+GsWXhVZ78N+26ocCfOLPFgK+jLIoN7v/gX51OVvrNoCzRwJJ+dXTE/uoaPiST9w6LNlLPFB7fnQ==" workbookSaltValue="/q9jnXBARFj2hZUEYylYjQ==" workbookSpinCount="100000" lockStructure="1"/>
  <bookViews>
    <workbookView xWindow="-120" yWindow="-120" windowWidth="29040" windowHeight="15840" xr2:uid="{00000000-000D-0000-FFFF-FFFF00000000}"/>
  </bookViews>
  <sheets>
    <sheet name="Active Project Summary" sheetId="2" r:id="rId1"/>
    <sheet name="Project Detail" sheetId="3" r:id="rId2"/>
    <sheet name="FS Closed Projects" sheetId="10" r:id="rId3"/>
    <sheet name="q_Report_Integrated" sheetId="1" state="hidden" r:id="rId4"/>
    <sheet name="Data Validation" sheetId="7" state="hidden" r:id="rId5"/>
    <sheet name="Legend" sheetId="12" r:id="rId6"/>
  </sheets>
  <externalReferences>
    <externalReference r:id="rId7"/>
  </externalReferences>
  <definedNames>
    <definedName name="_xlnm._FilterDatabase" localSheetId="0" hidden="1">'Active Project Summary'!$A$7:$K$142</definedName>
    <definedName name="_xlnm._FilterDatabase" localSheetId="2" hidden="1">'FS Closed Projects'!$A$4:$N$4</definedName>
    <definedName name="_xlnm._FilterDatabase" localSheetId="3" hidden="1">q_Report_Integrated!#REF!</definedName>
    <definedName name="Integrated_list_validation">OFFSET('Data Validation'!$D$2,,,COUNTIF('Data Validation'!$D$2:B299,"?*"))</definedName>
    <definedName name="_xlnm.Print_Area" localSheetId="0">'Active Project Summary'!$A:$R</definedName>
    <definedName name="_xlnm.Print_Area" localSheetId="5">Legend!$A$1:$C$46</definedName>
    <definedName name="_xlnm.Print_Area" localSheetId="1">'Project Detail'!$A$1:$H$32</definedName>
    <definedName name="q_Report_Integrated">q_Report_Integrated!$E$1:$AB$3520</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2810" i="1" l="1"/>
  <c r="AO2810" i="1"/>
  <c r="AN2811" i="1"/>
  <c r="AO2811" i="1"/>
  <c r="AN2812" i="1"/>
  <c r="AO2812" i="1"/>
  <c r="AN2813" i="1"/>
  <c r="AO2813" i="1"/>
  <c r="AN2814" i="1"/>
  <c r="AO2814" i="1"/>
  <c r="AN2815" i="1"/>
  <c r="AO2815" i="1"/>
  <c r="AN2816" i="1"/>
  <c r="AO2816" i="1"/>
  <c r="AN2817" i="1"/>
  <c r="AO2817" i="1"/>
  <c r="AN2818" i="1"/>
  <c r="AO2818" i="1"/>
  <c r="AN2819" i="1"/>
  <c r="AO2819" i="1"/>
  <c r="AN2820" i="1"/>
  <c r="AO2820" i="1"/>
  <c r="AN2821" i="1"/>
  <c r="AO2821" i="1"/>
  <c r="AN2822" i="1"/>
  <c r="AO2822" i="1"/>
  <c r="AN2823" i="1"/>
  <c r="AO2823" i="1"/>
  <c r="AN2824" i="1"/>
  <c r="AO2824" i="1"/>
  <c r="AN2825" i="1"/>
  <c r="AO2825" i="1"/>
  <c r="AN2826" i="1"/>
  <c r="AO2826" i="1"/>
  <c r="AN2827" i="1"/>
  <c r="AO2827" i="1"/>
  <c r="AN2828" i="1"/>
  <c r="AO2828" i="1"/>
  <c r="AN2829" i="1"/>
  <c r="AO2829" i="1"/>
  <c r="AN2830" i="1"/>
  <c r="AO2830" i="1"/>
  <c r="AN2831" i="1"/>
  <c r="AO2831" i="1"/>
  <c r="AN2832" i="1"/>
  <c r="AO2832" i="1"/>
  <c r="AN2833" i="1"/>
  <c r="AO2833" i="1"/>
  <c r="AN2834" i="1"/>
  <c r="AO2834" i="1"/>
  <c r="AN2835" i="1"/>
  <c r="AO2835" i="1"/>
  <c r="AN2836" i="1"/>
  <c r="AO2836" i="1"/>
  <c r="AN2837" i="1"/>
  <c r="AO2837" i="1"/>
  <c r="AN2838" i="1"/>
  <c r="AO2838" i="1"/>
  <c r="AN2839" i="1"/>
  <c r="AO2839" i="1"/>
  <c r="AN2840" i="1"/>
  <c r="AO2840" i="1"/>
  <c r="AN2841" i="1"/>
  <c r="AO2841" i="1"/>
  <c r="AN2842" i="1"/>
  <c r="AO2842" i="1"/>
  <c r="AN2843" i="1"/>
  <c r="AO2843" i="1"/>
  <c r="AN2844" i="1"/>
  <c r="AO2844" i="1"/>
  <c r="AN2845" i="1"/>
  <c r="AO2845" i="1"/>
  <c r="AN2846" i="1"/>
  <c r="AO2846" i="1"/>
  <c r="AN2847" i="1"/>
  <c r="AO2847" i="1"/>
  <c r="AN2848" i="1"/>
  <c r="AO2848" i="1"/>
  <c r="AN2849" i="1"/>
  <c r="AO2849" i="1"/>
  <c r="AN2850" i="1"/>
  <c r="AO2850" i="1"/>
  <c r="AN2851" i="1"/>
  <c r="AO2851" i="1"/>
  <c r="AN2852" i="1"/>
  <c r="AO2852" i="1"/>
  <c r="AN2853" i="1"/>
  <c r="AO2853" i="1"/>
  <c r="AN2854" i="1"/>
  <c r="AO2854" i="1"/>
  <c r="AN2855" i="1"/>
  <c r="AO2855" i="1"/>
  <c r="AN2856" i="1"/>
  <c r="AO2856" i="1"/>
  <c r="AN2857" i="1"/>
  <c r="AO2857" i="1"/>
  <c r="AN2858" i="1"/>
  <c r="AO2858" i="1"/>
  <c r="AN2859" i="1"/>
  <c r="AO2859" i="1"/>
  <c r="AN2860" i="1"/>
  <c r="AO2860" i="1"/>
  <c r="AN2861" i="1"/>
  <c r="AO2861" i="1"/>
  <c r="AN2862" i="1"/>
  <c r="AO2862" i="1"/>
  <c r="AN2863" i="1"/>
  <c r="AO2863" i="1"/>
  <c r="AN2864" i="1"/>
  <c r="AO2864" i="1"/>
  <c r="AN2865" i="1"/>
  <c r="AO2865" i="1"/>
  <c r="AN2866" i="1"/>
  <c r="AO2866" i="1"/>
  <c r="AN2867" i="1"/>
  <c r="AO2867" i="1"/>
  <c r="AN2868" i="1"/>
  <c r="AO2868" i="1"/>
  <c r="AN2869" i="1"/>
  <c r="AO2869" i="1"/>
  <c r="AN2870" i="1"/>
  <c r="AO2870" i="1"/>
  <c r="AN2871" i="1"/>
  <c r="AO2871" i="1"/>
  <c r="AN2872" i="1"/>
  <c r="AO2872" i="1"/>
  <c r="AN2873" i="1"/>
  <c r="AO2873" i="1"/>
  <c r="AN2874" i="1"/>
  <c r="AO2874" i="1"/>
  <c r="AN2875" i="1"/>
  <c r="AO2875" i="1"/>
  <c r="AN2876" i="1"/>
  <c r="AO2876" i="1"/>
  <c r="AN2877" i="1"/>
  <c r="AO2877" i="1"/>
  <c r="AN2878" i="1"/>
  <c r="AO2878" i="1"/>
  <c r="AN2879" i="1"/>
  <c r="AO2879" i="1"/>
  <c r="AN2880" i="1"/>
  <c r="AO2880" i="1"/>
  <c r="AN2881" i="1"/>
  <c r="AO2881" i="1"/>
  <c r="AN2882" i="1"/>
  <c r="AO2882" i="1"/>
  <c r="AN2883" i="1"/>
  <c r="AO2883" i="1"/>
  <c r="AN2884" i="1"/>
  <c r="AO2884" i="1"/>
  <c r="AN2885" i="1"/>
  <c r="AO2885" i="1"/>
  <c r="AN2886" i="1"/>
  <c r="AO2886" i="1"/>
  <c r="AN2887" i="1"/>
  <c r="AO2887" i="1"/>
  <c r="AN2888" i="1"/>
  <c r="AO2888" i="1"/>
  <c r="AN2889" i="1"/>
  <c r="AO2889" i="1"/>
  <c r="AN2890" i="1"/>
  <c r="AO2890" i="1"/>
  <c r="AN2891" i="1"/>
  <c r="AO2891" i="1"/>
  <c r="AN2892" i="1"/>
  <c r="AO2892" i="1"/>
  <c r="AN2893" i="1"/>
  <c r="AO2893" i="1"/>
  <c r="AN2894" i="1"/>
  <c r="AO2894" i="1"/>
  <c r="AN2895" i="1"/>
  <c r="AO2895" i="1"/>
  <c r="AN2896" i="1"/>
  <c r="AO2896" i="1"/>
  <c r="AN2897" i="1"/>
  <c r="AO2897" i="1"/>
  <c r="AN2898" i="1"/>
  <c r="AO2898" i="1"/>
  <c r="AN2899" i="1"/>
  <c r="AO2899" i="1"/>
  <c r="AN2900" i="1"/>
  <c r="AO2900" i="1"/>
  <c r="AN2901" i="1"/>
  <c r="AO2901" i="1"/>
  <c r="AN2902" i="1"/>
  <c r="AO2902" i="1"/>
  <c r="AN2903" i="1"/>
  <c r="AO2903" i="1"/>
  <c r="AN2904" i="1"/>
  <c r="AO2904" i="1"/>
  <c r="AN2905" i="1"/>
  <c r="AO2905" i="1"/>
  <c r="AN2906" i="1"/>
  <c r="AO2906" i="1"/>
  <c r="AN2907" i="1"/>
  <c r="AO2907" i="1"/>
  <c r="AN2908" i="1"/>
  <c r="AO2908" i="1"/>
  <c r="AN2909" i="1"/>
  <c r="AO2909" i="1"/>
  <c r="AN2910" i="1"/>
  <c r="AO2910" i="1"/>
  <c r="AN2911" i="1"/>
  <c r="AO2911" i="1"/>
  <c r="AN2912" i="1"/>
  <c r="AO2912" i="1"/>
  <c r="AN2913" i="1"/>
  <c r="AO2913" i="1"/>
  <c r="AN2914" i="1"/>
  <c r="AO2914" i="1"/>
  <c r="AN2915" i="1"/>
  <c r="AO2915" i="1"/>
  <c r="AN2916" i="1"/>
  <c r="AO2916" i="1"/>
  <c r="AN2917" i="1"/>
  <c r="AO2917" i="1"/>
  <c r="AN2918" i="1"/>
  <c r="AO2918" i="1"/>
  <c r="AN2919" i="1"/>
  <c r="AO2919" i="1"/>
  <c r="AN2920" i="1"/>
  <c r="AO2920" i="1"/>
  <c r="AN2921" i="1"/>
  <c r="AO2921" i="1"/>
  <c r="AN2922" i="1"/>
  <c r="AO2922" i="1"/>
  <c r="AN2923" i="1"/>
  <c r="AO2923" i="1"/>
  <c r="AN2924" i="1"/>
  <c r="AO2924" i="1"/>
  <c r="AN2925" i="1"/>
  <c r="AO2925" i="1"/>
  <c r="AN2926" i="1"/>
  <c r="AO2926" i="1"/>
  <c r="AN2927" i="1"/>
  <c r="AO2927" i="1"/>
  <c r="AN2928" i="1"/>
  <c r="AO2928" i="1"/>
  <c r="AN2929" i="1"/>
  <c r="AO2929" i="1"/>
  <c r="AN2930" i="1"/>
  <c r="AO2930" i="1"/>
  <c r="AN2931" i="1"/>
  <c r="AO2931" i="1"/>
  <c r="AN2932" i="1"/>
  <c r="AO2932" i="1"/>
  <c r="AN2933" i="1"/>
  <c r="AO2933" i="1"/>
  <c r="AN2934" i="1"/>
  <c r="AO2934" i="1"/>
  <c r="AN2935" i="1"/>
  <c r="AO2935" i="1"/>
  <c r="AN2936" i="1"/>
  <c r="AO2936" i="1"/>
  <c r="AN2937" i="1"/>
  <c r="AO2937" i="1"/>
  <c r="AN2938" i="1"/>
  <c r="AO2938" i="1"/>
  <c r="AN2939" i="1"/>
  <c r="AO2939" i="1"/>
  <c r="AN2940" i="1"/>
  <c r="AO2940" i="1"/>
  <c r="AN2941" i="1"/>
  <c r="AO2941" i="1"/>
  <c r="AN2942" i="1"/>
  <c r="AO2942" i="1"/>
  <c r="AN2943" i="1"/>
  <c r="AO2943" i="1"/>
  <c r="AN2944" i="1"/>
  <c r="AO2944" i="1"/>
  <c r="AN2945" i="1"/>
  <c r="AO2945" i="1"/>
  <c r="AN2946" i="1"/>
  <c r="AO2946" i="1"/>
  <c r="AN2947" i="1"/>
  <c r="AO2947" i="1"/>
  <c r="AN2948" i="1"/>
  <c r="AO2948" i="1"/>
  <c r="AN2949" i="1"/>
  <c r="AO2949" i="1"/>
  <c r="AN2950" i="1"/>
  <c r="AO2950" i="1"/>
  <c r="AN2951" i="1"/>
  <c r="AO2951" i="1"/>
  <c r="AN2952" i="1"/>
  <c r="AO2952" i="1"/>
  <c r="AN2953" i="1"/>
  <c r="AO2953" i="1"/>
  <c r="AN2954" i="1"/>
  <c r="AO2954" i="1"/>
  <c r="AN2955" i="1"/>
  <c r="AO2955" i="1"/>
  <c r="AN2956" i="1"/>
  <c r="AO2956" i="1"/>
  <c r="AN2957" i="1"/>
  <c r="AO2957" i="1"/>
  <c r="AN2958" i="1"/>
  <c r="AO2958" i="1"/>
  <c r="AN2959" i="1"/>
  <c r="AO2959" i="1"/>
  <c r="AN2960" i="1"/>
  <c r="AO2960" i="1"/>
  <c r="AN2961" i="1"/>
  <c r="AO2961" i="1"/>
  <c r="AN2962" i="1"/>
  <c r="AO2962" i="1"/>
  <c r="AN2963" i="1"/>
  <c r="AO2963" i="1"/>
  <c r="AN2964" i="1"/>
  <c r="AO2964" i="1"/>
  <c r="AN2965" i="1"/>
  <c r="AO2965" i="1"/>
  <c r="AN2966" i="1"/>
  <c r="AO2966" i="1"/>
  <c r="AN2967" i="1"/>
  <c r="AO2967" i="1"/>
  <c r="AN2968" i="1"/>
  <c r="AO2968" i="1"/>
  <c r="AN2969" i="1"/>
  <c r="AO2969" i="1"/>
  <c r="AN2970" i="1"/>
  <c r="AO2970" i="1"/>
  <c r="AN2971" i="1"/>
  <c r="AO2971" i="1"/>
  <c r="AN2972" i="1"/>
  <c r="AO2972" i="1"/>
  <c r="AN2973" i="1"/>
  <c r="AO2973" i="1"/>
  <c r="AN2974" i="1"/>
  <c r="AO2974" i="1"/>
  <c r="AN2975" i="1"/>
  <c r="AO2975" i="1"/>
  <c r="AN2976" i="1"/>
  <c r="AO2976" i="1"/>
  <c r="AN2977" i="1"/>
  <c r="AO2977" i="1"/>
  <c r="AN2978" i="1"/>
  <c r="AO2978" i="1"/>
  <c r="AN2979" i="1"/>
  <c r="AO2979" i="1"/>
  <c r="AN2980" i="1"/>
  <c r="AO2980" i="1"/>
  <c r="AN2981" i="1"/>
  <c r="AO2981" i="1"/>
  <c r="AN2982" i="1"/>
  <c r="AO2982" i="1"/>
  <c r="AN2983" i="1"/>
  <c r="AO2983" i="1"/>
  <c r="AN2984" i="1"/>
  <c r="AO2984" i="1"/>
  <c r="AN2985" i="1"/>
  <c r="AO2985" i="1"/>
  <c r="AN2986" i="1"/>
  <c r="AO2986" i="1"/>
  <c r="AN2987" i="1"/>
  <c r="AO2987" i="1"/>
  <c r="AN2988" i="1"/>
  <c r="AO2988" i="1"/>
  <c r="AN2989" i="1"/>
  <c r="AO2989" i="1"/>
  <c r="AN2990" i="1"/>
  <c r="AO2990" i="1"/>
  <c r="AN2991" i="1"/>
  <c r="AO2991" i="1"/>
  <c r="AN2992" i="1"/>
  <c r="AO2992" i="1"/>
  <c r="AN2993" i="1"/>
  <c r="AO2993" i="1"/>
  <c r="AN2994" i="1"/>
  <c r="AO2994" i="1"/>
  <c r="AN2995" i="1"/>
  <c r="AO2995" i="1"/>
  <c r="AN2996" i="1"/>
  <c r="AO2996" i="1"/>
  <c r="AN2997" i="1"/>
  <c r="AO2997" i="1"/>
  <c r="AN2998" i="1"/>
  <c r="AO2998" i="1"/>
  <c r="AN2999" i="1"/>
  <c r="AO2999" i="1"/>
  <c r="AN3000" i="1"/>
  <c r="AO3000" i="1"/>
  <c r="AN3001" i="1"/>
  <c r="AO3001" i="1"/>
  <c r="AN3002" i="1"/>
  <c r="AO3002" i="1"/>
  <c r="AN3003" i="1"/>
  <c r="AO3003" i="1"/>
  <c r="AN3004" i="1"/>
  <c r="AO3004" i="1"/>
  <c r="AN3005" i="1"/>
  <c r="AO3005" i="1"/>
  <c r="AN3006" i="1"/>
  <c r="AO3006" i="1"/>
  <c r="AN3007" i="1"/>
  <c r="AO3007" i="1"/>
  <c r="AN3008" i="1"/>
  <c r="AO3008" i="1"/>
  <c r="AN3009" i="1"/>
  <c r="AO3009" i="1"/>
  <c r="AN3010" i="1"/>
  <c r="AO3010" i="1"/>
  <c r="AN3011" i="1"/>
  <c r="AO3011" i="1"/>
  <c r="AN3012" i="1"/>
  <c r="AO3012" i="1"/>
  <c r="AN3013" i="1"/>
  <c r="AO3013" i="1"/>
  <c r="AN3014" i="1"/>
  <c r="AO3014" i="1"/>
  <c r="AN3015" i="1"/>
  <c r="AO3015" i="1"/>
  <c r="AN3016" i="1"/>
  <c r="AO3016" i="1"/>
  <c r="AN3017" i="1"/>
  <c r="AO3017" i="1"/>
  <c r="AN3018" i="1"/>
  <c r="AO3018" i="1"/>
  <c r="AN3019" i="1"/>
  <c r="AO3019" i="1"/>
  <c r="AN3020" i="1"/>
  <c r="AO3020" i="1"/>
  <c r="AN3021" i="1"/>
  <c r="AO3021" i="1"/>
  <c r="AN3022" i="1"/>
  <c r="AO3022" i="1"/>
  <c r="AN3023" i="1"/>
  <c r="AO3023" i="1"/>
  <c r="AN3024" i="1"/>
  <c r="AO3024" i="1"/>
  <c r="AN3025" i="1"/>
  <c r="AO3025" i="1"/>
  <c r="AN3026" i="1"/>
  <c r="AO3026" i="1"/>
  <c r="AN3027" i="1"/>
  <c r="AO3027" i="1"/>
  <c r="AN3028" i="1"/>
  <c r="AO3028" i="1"/>
  <c r="AN3029" i="1"/>
  <c r="AO3029" i="1"/>
  <c r="AN3030" i="1"/>
  <c r="AO3030" i="1"/>
  <c r="AN3031" i="1"/>
  <c r="AO3031" i="1"/>
  <c r="AN3032" i="1"/>
  <c r="AO3032" i="1"/>
  <c r="AN3033" i="1"/>
  <c r="AO3033" i="1"/>
  <c r="AN3034" i="1"/>
  <c r="AO3034" i="1"/>
  <c r="AN3035" i="1"/>
  <c r="AO3035" i="1"/>
  <c r="AN3036" i="1"/>
  <c r="AO3036" i="1"/>
  <c r="AN3037" i="1"/>
  <c r="AO3037" i="1"/>
  <c r="AN3038" i="1"/>
  <c r="AO3038" i="1"/>
  <c r="AN3039" i="1"/>
  <c r="AO3039" i="1"/>
  <c r="AN3040" i="1"/>
  <c r="AO3040" i="1"/>
  <c r="AN3041" i="1"/>
  <c r="AO3041" i="1"/>
  <c r="AN3042" i="1"/>
  <c r="AO3042" i="1"/>
  <c r="AN3043" i="1"/>
  <c r="AO3043" i="1"/>
  <c r="AN3044" i="1"/>
  <c r="AO3044" i="1"/>
  <c r="AN3045" i="1"/>
  <c r="AO3045" i="1"/>
  <c r="AN3046" i="1"/>
  <c r="AO3046" i="1"/>
  <c r="AN3047" i="1"/>
  <c r="AO3047" i="1"/>
  <c r="AN3048" i="1"/>
  <c r="AO3048" i="1"/>
  <c r="AN3049" i="1"/>
  <c r="AO3049" i="1"/>
  <c r="AN3050" i="1"/>
  <c r="AO3050" i="1"/>
  <c r="AN3051" i="1"/>
  <c r="AO3051" i="1"/>
  <c r="AN3052" i="1"/>
  <c r="AO3052" i="1"/>
  <c r="AN3053" i="1"/>
  <c r="AO3053" i="1"/>
  <c r="AN3054" i="1"/>
  <c r="AO3054" i="1"/>
  <c r="AN3055" i="1"/>
  <c r="AO3055" i="1"/>
  <c r="AN3056" i="1"/>
  <c r="AO3056" i="1"/>
  <c r="AN3057" i="1"/>
  <c r="AO3057" i="1"/>
  <c r="AN3058" i="1"/>
  <c r="AO3058" i="1"/>
  <c r="AN3059" i="1"/>
  <c r="AO3059" i="1"/>
  <c r="AN3060" i="1"/>
  <c r="AO3060" i="1"/>
  <c r="AN3061" i="1"/>
  <c r="AO3061" i="1"/>
  <c r="AN3062" i="1"/>
  <c r="AO3062" i="1"/>
  <c r="AN3063" i="1"/>
  <c r="AO3063" i="1"/>
  <c r="AN3064" i="1"/>
  <c r="AO3064" i="1"/>
  <c r="AN3065" i="1"/>
  <c r="AO3065" i="1"/>
  <c r="AN3066" i="1"/>
  <c r="AO3066" i="1"/>
  <c r="AN3067" i="1"/>
  <c r="AO3067" i="1"/>
  <c r="AN3068" i="1"/>
  <c r="AO3068" i="1"/>
  <c r="AN3069" i="1"/>
  <c r="AO3069" i="1"/>
  <c r="AN3070" i="1"/>
  <c r="AO3070" i="1"/>
  <c r="AN3071" i="1"/>
  <c r="AO3071" i="1"/>
  <c r="AN3072" i="1"/>
  <c r="AO3072" i="1"/>
  <c r="AN3073" i="1"/>
  <c r="AO3073" i="1"/>
  <c r="AN3074" i="1"/>
  <c r="AO3074" i="1"/>
  <c r="AN3075" i="1"/>
  <c r="AO3075" i="1"/>
  <c r="AN3076" i="1"/>
  <c r="AO3076" i="1"/>
  <c r="AN3077" i="1"/>
  <c r="AO3077" i="1"/>
  <c r="AN3078" i="1"/>
  <c r="AO3078" i="1"/>
  <c r="AN3079" i="1"/>
  <c r="AO3079" i="1"/>
  <c r="AN3080" i="1"/>
  <c r="AO3080" i="1"/>
  <c r="AN3081" i="1"/>
  <c r="AO3081" i="1"/>
  <c r="AN3082" i="1"/>
  <c r="AO3082" i="1"/>
  <c r="AN3083" i="1"/>
  <c r="AO3083" i="1"/>
  <c r="AN3084" i="1"/>
  <c r="AO3084" i="1"/>
  <c r="AN3085" i="1"/>
  <c r="AO3085" i="1"/>
  <c r="AN3086" i="1"/>
  <c r="AO3086" i="1"/>
  <c r="AN3087" i="1"/>
  <c r="AO3087" i="1"/>
  <c r="AN3088" i="1"/>
  <c r="AO3088" i="1"/>
  <c r="AN3089" i="1"/>
  <c r="AO3089" i="1"/>
  <c r="AN3090" i="1"/>
  <c r="AO3090" i="1"/>
  <c r="AN3091" i="1"/>
  <c r="AO3091" i="1"/>
  <c r="AN3092" i="1"/>
  <c r="AO3092" i="1"/>
  <c r="AN3093" i="1"/>
  <c r="AO3093" i="1"/>
  <c r="AN3094" i="1"/>
  <c r="AO3094" i="1"/>
  <c r="AN3095" i="1"/>
  <c r="AO3095" i="1"/>
  <c r="AN3096" i="1"/>
  <c r="AO3096" i="1"/>
  <c r="AN3097" i="1"/>
  <c r="AO3097" i="1"/>
  <c r="AN3098" i="1"/>
  <c r="AO3098" i="1"/>
  <c r="AN3099" i="1"/>
  <c r="AO3099" i="1"/>
  <c r="AN3100" i="1"/>
  <c r="AO3100" i="1"/>
  <c r="AN3101" i="1"/>
  <c r="AO3101" i="1"/>
  <c r="AN3102" i="1"/>
  <c r="AO3102" i="1"/>
  <c r="AN3103" i="1"/>
  <c r="AO3103" i="1"/>
  <c r="AN3104" i="1"/>
  <c r="AO3104" i="1"/>
  <c r="AN3105" i="1"/>
  <c r="AO3105" i="1"/>
  <c r="AN3106" i="1"/>
  <c r="AO3106" i="1"/>
  <c r="AN3107" i="1"/>
  <c r="AO3107" i="1"/>
  <c r="AN3108" i="1"/>
  <c r="AO3108" i="1"/>
  <c r="AN3109" i="1"/>
  <c r="AO3109" i="1"/>
  <c r="AN3110" i="1"/>
  <c r="AO3110" i="1"/>
  <c r="AN3111" i="1"/>
  <c r="AO3111" i="1"/>
  <c r="AN3112" i="1"/>
  <c r="AO3112" i="1"/>
  <c r="AN3113" i="1"/>
  <c r="AO3113" i="1"/>
  <c r="AN3114" i="1"/>
  <c r="AO3114" i="1"/>
  <c r="AN3115" i="1"/>
  <c r="AO3115" i="1"/>
  <c r="AN3116" i="1"/>
  <c r="AO3116" i="1"/>
  <c r="AN3117" i="1"/>
  <c r="AO3117" i="1"/>
  <c r="AN3118" i="1"/>
  <c r="AO3118" i="1"/>
  <c r="AN3119" i="1"/>
  <c r="AO3119" i="1"/>
  <c r="AN3120" i="1"/>
  <c r="AO3120" i="1"/>
  <c r="AN3121" i="1"/>
  <c r="AO3121" i="1"/>
  <c r="AN3122" i="1"/>
  <c r="AO3122" i="1"/>
  <c r="AN3123" i="1"/>
  <c r="AO3123" i="1"/>
  <c r="AN3124" i="1"/>
  <c r="AO3124" i="1"/>
  <c r="AN3125" i="1"/>
  <c r="AO3125" i="1"/>
  <c r="AN3126" i="1"/>
  <c r="AO3126" i="1"/>
  <c r="AN3127" i="1"/>
  <c r="AO3127" i="1"/>
  <c r="AN3128" i="1"/>
  <c r="AO3128" i="1"/>
  <c r="AN3129" i="1"/>
  <c r="AO3129" i="1"/>
  <c r="AN3130" i="1"/>
  <c r="AO3130" i="1"/>
  <c r="AN3131" i="1"/>
  <c r="AO3131" i="1"/>
  <c r="AN3132" i="1"/>
  <c r="AO3132" i="1"/>
  <c r="AN3133" i="1"/>
  <c r="AO3133" i="1"/>
  <c r="AN3134" i="1"/>
  <c r="AO3134" i="1"/>
  <c r="AN3135" i="1"/>
  <c r="AO3135" i="1"/>
  <c r="AN3136" i="1"/>
  <c r="AO3136" i="1"/>
  <c r="AN3137" i="1"/>
  <c r="AO3137" i="1"/>
  <c r="AN3138" i="1"/>
  <c r="AO3138" i="1"/>
  <c r="AN3139" i="1"/>
  <c r="AO3139" i="1"/>
  <c r="AN3140" i="1"/>
  <c r="AO3140" i="1"/>
  <c r="AN3141" i="1"/>
  <c r="AO3141" i="1"/>
  <c r="AN3142" i="1"/>
  <c r="AO3142" i="1"/>
  <c r="AN3143" i="1"/>
  <c r="AO3143" i="1"/>
  <c r="AN3144" i="1"/>
  <c r="AO3144" i="1"/>
  <c r="AN3145" i="1"/>
  <c r="AO3145" i="1"/>
  <c r="AN3146" i="1"/>
  <c r="AO3146" i="1"/>
  <c r="AN3147" i="1"/>
  <c r="AO3147" i="1"/>
  <c r="AN3148" i="1"/>
  <c r="AO3148" i="1"/>
  <c r="AN3149" i="1"/>
  <c r="AO3149" i="1"/>
  <c r="AN3150" i="1"/>
  <c r="AO3150" i="1"/>
  <c r="AN3151" i="1"/>
  <c r="AO3151" i="1"/>
  <c r="AN3152" i="1"/>
  <c r="AO3152" i="1"/>
  <c r="AN3153" i="1"/>
  <c r="AO3153" i="1"/>
  <c r="AN3154" i="1"/>
  <c r="AO3154" i="1"/>
  <c r="AN3155" i="1"/>
  <c r="AO3155" i="1"/>
  <c r="AN3156" i="1"/>
  <c r="AO3156" i="1"/>
  <c r="AN3157" i="1"/>
  <c r="AO3157" i="1"/>
  <c r="AN3158" i="1"/>
  <c r="AO3158" i="1"/>
  <c r="AN3159" i="1"/>
  <c r="AO3159" i="1"/>
  <c r="AN3160" i="1"/>
  <c r="AO3160" i="1"/>
  <c r="AN3161" i="1"/>
  <c r="AO3161" i="1"/>
  <c r="AN3162" i="1"/>
  <c r="AO3162" i="1"/>
  <c r="AN3163" i="1"/>
  <c r="AO3163" i="1"/>
  <c r="AN3164" i="1"/>
  <c r="AO3164" i="1"/>
  <c r="AN3165" i="1"/>
  <c r="AO3165" i="1"/>
  <c r="AN3166" i="1"/>
  <c r="AO3166" i="1"/>
  <c r="AN3167" i="1"/>
  <c r="AO3167" i="1"/>
  <c r="AN3168" i="1"/>
  <c r="AO3168" i="1"/>
  <c r="AN3169" i="1"/>
  <c r="AO3169" i="1"/>
  <c r="AN3170" i="1"/>
  <c r="AO3170" i="1"/>
  <c r="AN3171" i="1"/>
  <c r="AO3171" i="1"/>
  <c r="AN3172" i="1"/>
  <c r="AO3172" i="1"/>
  <c r="AN3173" i="1"/>
  <c r="AO3173" i="1"/>
  <c r="AN3174" i="1"/>
  <c r="AO3174" i="1"/>
  <c r="AN3175" i="1"/>
  <c r="AO3175" i="1"/>
  <c r="AN3176" i="1"/>
  <c r="AO3176" i="1"/>
  <c r="AN3177" i="1"/>
  <c r="AO3177" i="1"/>
  <c r="AN3178" i="1"/>
  <c r="AO3178" i="1"/>
  <c r="AN3179" i="1"/>
  <c r="AO3179" i="1"/>
  <c r="AN3180" i="1"/>
  <c r="AO3180" i="1"/>
  <c r="AN3181" i="1"/>
  <c r="AO3181" i="1"/>
  <c r="AN3182" i="1"/>
  <c r="AO3182" i="1"/>
  <c r="AN3183" i="1"/>
  <c r="AO3183" i="1"/>
  <c r="AN3184" i="1"/>
  <c r="AO3184" i="1"/>
  <c r="AN3185" i="1"/>
  <c r="AO3185" i="1"/>
  <c r="AN3186" i="1"/>
  <c r="AO3186" i="1"/>
  <c r="AN3187" i="1"/>
  <c r="AO3187" i="1"/>
  <c r="AN3188" i="1"/>
  <c r="AO3188" i="1"/>
  <c r="AN3189" i="1"/>
  <c r="AO3189" i="1"/>
  <c r="AN3190" i="1"/>
  <c r="AO3190" i="1"/>
  <c r="AN3191" i="1"/>
  <c r="AO3191" i="1"/>
  <c r="AN3192" i="1"/>
  <c r="AO3192" i="1"/>
  <c r="AN3193" i="1"/>
  <c r="AO3193" i="1"/>
  <c r="AN3194" i="1"/>
  <c r="AO3194" i="1"/>
  <c r="AN3195" i="1"/>
  <c r="AO3195" i="1"/>
  <c r="AN3196" i="1"/>
  <c r="AO3196" i="1"/>
  <c r="AN3197" i="1"/>
  <c r="AO3197" i="1"/>
  <c r="AN3198" i="1"/>
  <c r="AO3198" i="1"/>
  <c r="AN3199" i="1"/>
  <c r="AO3199" i="1"/>
  <c r="AN3200" i="1"/>
  <c r="AO3200" i="1"/>
  <c r="AN3201" i="1"/>
  <c r="AO3201" i="1"/>
  <c r="AN3202" i="1"/>
  <c r="AO3202" i="1"/>
  <c r="AN3203" i="1"/>
  <c r="AO3203" i="1"/>
  <c r="AN3204" i="1"/>
  <c r="AO3204" i="1"/>
  <c r="AN3205" i="1"/>
  <c r="AO3205" i="1"/>
  <c r="AN3206" i="1"/>
  <c r="AO3206" i="1"/>
  <c r="AN3207" i="1"/>
  <c r="AO3207" i="1"/>
  <c r="AN3208" i="1"/>
  <c r="AO3208" i="1"/>
  <c r="AN3209" i="1"/>
  <c r="AO3209" i="1"/>
  <c r="AN3210" i="1"/>
  <c r="AO3210" i="1"/>
  <c r="AN3211" i="1"/>
  <c r="AO3211" i="1"/>
  <c r="AN3212" i="1"/>
  <c r="AO3212" i="1"/>
  <c r="AN3213" i="1"/>
  <c r="AO3213" i="1"/>
  <c r="AN3214" i="1"/>
  <c r="AO3214" i="1"/>
  <c r="AN3215" i="1"/>
  <c r="AO3215" i="1"/>
  <c r="AN3216" i="1"/>
  <c r="AO3216" i="1"/>
  <c r="AN3217" i="1"/>
  <c r="AO3217" i="1"/>
  <c r="AN3218" i="1"/>
  <c r="AO3218" i="1"/>
  <c r="AN3219" i="1"/>
  <c r="AO3219" i="1"/>
  <c r="AN3220" i="1"/>
  <c r="AO3220" i="1"/>
  <c r="AN3221" i="1"/>
  <c r="AO3221" i="1"/>
  <c r="AN3222" i="1"/>
  <c r="AO3222" i="1"/>
  <c r="AN3223" i="1"/>
  <c r="AO3223" i="1"/>
  <c r="AN3224" i="1"/>
  <c r="AO3224" i="1"/>
  <c r="AN3225" i="1"/>
  <c r="AO3225" i="1"/>
  <c r="AN3226" i="1"/>
  <c r="AO3226" i="1"/>
  <c r="AN3227" i="1"/>
  <c r="AO3227" i="1"/>
  <c r="AN3228" i="1"/>
  <c r="AO3228" i="1"/>
  <c r="AN3229" i="1"/>
  <c r="AO3229" i="1"/>
  <c r="AN3230" i="1"/>
  <c r="AO3230" i="1"/>
  <c r="AN3231" i="1"/>
  <c r="AO3231" i="1"/>
  <c r="AN3232" i="1"/>
  <c r="AO3232" i="1"/>
  <c r="AN3233" i="1"/>
  <c r="AO3233" i="1"/>
  <c r="AN3234" i="1"/>
  <c r="AO3234" i="1"/>
  <c r="AN3235" i="1"/>
  <c r="AO3235" i="1"/>
  <c r="AN3236" i="1"/>
  <c r="AO3236" i="1"/>
  <c r="AN3237" i="1"/>
  <c r="AO3237" i="1"/>
  <c r="AN3238" i="1"/>
  <c r="AO3238" i="1"/>
  <c r="AN3239" i="1"/>
  <c r="AO3239" i="1"/>
  <c r="AN3240" i="1"/>
  <c r="AO3240" i="1"/>
  <c r="AN3241" i="1"/>
  <c r="AO3241" i="1"/>
  <c r="AN3242" i="1"/>
  <c r="AO3242" i="1"/>
  <c r="AN3243" i="1"/>
  <c r="AO3243" i="1"/>
  <c r="AN3244" i="1"/>
  <c r="AO3244" i="1"/>
  <c r="AN3245" i="1"/>
  <c r="AO3245" i="1"/>
  <c r="AN3246" i="1"/>
  <c r="AO3246" i="1"/>
  <c r="AN3247" i="1"/>
  <c r="AO3247" i="1"/>
  <c r="AN3248" i="1"/>
  <c r="AO3248" i="1"/>
  <c r="AN3249" i="1"/>
  <c r="AO3249" i="1"/>
  <c r="AN3250" i="1"/>
  <c r="AO3250" i="1"/>
  <c r="AN3251" i="1"/>
  <c r="AO3251" i="1"/>
  <c r="AN3252" i="1"/>
  <c r="AO3252" i="1"/>
  <c r="AN3253" i="1"/>
  <c r="AO3253" i="1"/>
  <c r="AN3254" i="1"/>
  <c r="AO3254" i="1"/>
  <c r="AN3255" i="1"/>
  <c r="AO3255" i="1"/>
  <c r="AN3256" i="1"/>
  <c r="AO3256" i="1"/>
  <c r="AN3257" i="1"/>
  <c r="AO3257" i="1"/>
  <c r="AN3258" i="1"/>
  <c r="AO3258" i="1"/>
  <c r="AN3259" i="1"/>
  <c r="AO3259" i="1"/>
  <c r="AN3260" i="1"/>
  <c r="AO3260" i="1"/>
  <c r="AN3261" i="1"/>
  <c r="AO3261" i="1"/>
  <c r="AN3262" i="1"/>
  <c r="AO3262" i="1"/>
  <c r="AN3263" i="1"/>
  <c r="AO3263" i="1"/>
  <c r="AN3264" i="1"/>
  <c r="AO3264" i="1"/>
  <c r="AN3265" i="1"/>
  <c r="AO3265" i="1"/>
  <c r="AN3266" i="1"/>
  <c r="AO3266" i="1"/>
  <c r="AN3267" i="1"/>
  <c r="AO3267" i="1"/>
  <c r="AN3268" i="1"/>
  <c r="AO3268" i="1"/>
  <c r="AN3269" i="1"/>
  <c r="AO3269" i="1"/>
  <c r="AN3270" i="1"/>
  <c r="AO3270" i="1"/>
  <c r="AN3271" i="1"/>
  <c r="AO3271" i="1"/>
  <c r="AN3272" i="1"/>
  <c r="AO3272" i="1"/>
  <c r="AN3273" i="1"/>
  <c r="AO3273" i="1"/>
  <c r="AN3274" i="1"/>
  <c r="AO3274" i="1"/>
  <c r="AN3275" i="1"/>
  <c r="AO3275" i="1"/>
  <c r="AN3276" i="1"/>
  <c r="AO3276" i="1"/>
  <c r="AN3277" i="1"/>
  <c r="AO3277" i="1"/>
  <c r="AN3278" i="1"/>
  <c r="AO3278" i="1"/>
  <c r="AN3279" i="1"/>
  <c r="AO3279" i="1"/>
  <c r="AN3280" i="1"/>
  <c r="AO3280" i="1"/>
  <c r="AN3281" i="1"/>
  <c r="AO3281" i="1"/>
  <c r="AN3282" i="1"/>
  <c r="AO3282" i="1"/>
  <c r="AN3283" i="1"/>
  <c r="AO3283" i="1"/>
  <c r="AN3284" i="1"/>
  <c r="AO3284" i="1"/>
  <c r="AN3285" i="1"/>
  <c r="AO3285" i="1"/>
  <c r="AN3286" i="1"/>
  <c r="AO3286" i="1"/>
  <c r="AN3287" i="1"/>
  <c r="AO3287" i="1"/>
  <c r="AN3288" i="1"/>
  <c r="AO3288" i="1"/>
  <c r="AN3289" i="1"/>
  <c r="AO3289" i="1"/>
  <c r="AN3290" i="1"/>
  <c r="AO3290" i="1"/>
  <c r="AN3291" i="1"/>
  <c r="AO3291" i="1"/>
  <c r="AN3292" i="1"/>
  <c r="AO3292" i="1"/>
  <c r="AN3293" i="1"/>
  <c r="AO3293" i="1"/>
  <c r="AN3294" i="1"/>
  <c r="AO3294" i="1"/>
  <c r="AN3295" i="1"/>
  <c r="AO3295" i="1"/>
  <c r="AN3296" i="1"/>
  <c r="AO3296" i="1"/>
  <c r="AN3297" i="1"/>
  <c r="AO3297" i="1"/>
  <c r="AN3298" i="1"/>
  <c r="AO3298" i="1"/>
  <c r="AN3299" i="1"/>
  <c r="AO3299" i="1"/>
  <c r="AN3300" i="1"/>
  <c r="AO3300" i="1"/>
  <c r="AN3301" i="1"/>
  <c r="AO3301" i="1"/>
  <c r="AN3302" i="1"/>
  <c r="AO3302" i="1"/>
  <c r="AN3303" i="1"/>
  <c r="AO3303" i="1"/>
  <c r="AN3304" i="1"/>
  <c r="AO3304" i="1"/>
  <c r="AN3305" i="1"/>
  <c r="AO3305" i="1"/>
  <c r="AN3306" i="1"/>
  <c r="AO3306" i="1"/>
  <c r="AN3307" i="1"/>
  <c r="AO3307" i="1"/>
  <c r="AN3308" i="1"/>
  <c r="AO3308" i="1"/>
  <c r="AN3309" i="1"/>
  <c r="AO3309" i="1"/>
  <c r="AN3310" i="1"/>
  <c r="AO3310" i="1"/>
  <c r="AN3311" i="1"/>
  <c r="AO3311" i="1"/>
  <c r="AN3312" i="1"/>
  <c r="AO3312" i="1"/>
  <c r="AN3313" i="1"/>
  <c r="AO3313" i="1"/>
  <c r="AN3314" i="1"/>
  <c r="AO3314" i="1"/>
  <c r="AN3315" i="1"/>
  <c r="AO3315" i="1"/>
  <c r="AN3316" i="1"/>
  <c r="AO3316" i="1"/>
  <c r="AN3317" i="1"/>
  <c r="AO3317" i="1"/>
  <c r="AN3318" i="1"/>
  <c r="AO3318" i="1"/>
  <c r="AN3319" i="1"/>
  <c r="AO3319" i="1"/>
  <c r="AN3320" i="1"/>
  <c r="AO3320" i="1"/>
  <c r="AN3321" i="1"/>
  <c r="AO3321" i="1"/>
  <c r="AN3322" i="1"/>
  <c r="AO3322" i="1"/>
  <c r="AN3323" i="1"/>
  <c r="AO3323" i="1"/>
  <c r="AN3324" i="1"/>
  <c r="AO3324" i="1"/>
  <c r="AN3325" i="1"/>
  <c r="AO3325" i="1"/>
  <c r="AN3326" i="1"/>
  <c r="AO3326" i="1"/>
  <c r="AN3327" i="1"/>
  <c r="AO3327" i="1"/>
  <c r="AN3328" i="1"/>
  <c r="AO3328" i="1"/>
  <c r="AN3329" i="1"/>
  <c r="AO3329" i="1"/>
  <c r="AN3330" i="1"/>
  <c r="AO3330" i="1"/>
  <c r="AN3331" i="1"/>
  <c r="AO3331" i="1"/>
  <c r="AN3332" i="1"/>
  <c r="AO3332" i="1"/>
  <c r="AN3333" i="1"/>
  <c r="AO3333" i="1"/>
  <c r="AN3334" i="1"/>
  <c r="AO3334" i="1"/>
  <c r="AN3335" i="1"/>
  <c r="AO3335" i="1"/>
  <c r="AN3336" i="1"/>
  <c r="AO3336" i="1"/>
  <c r="AN3337" i="1"/>
  <c r="AO3337" i="1"/>
  <c r="AN3338" i="1"/>
  <c r="AO3338" i="1"/>
  <c r="AN3339" i="1"/>
  <c r="AO3339" i="1"/>
  <c r="AN3340" i="1"/>
  <c r="AO3340" i="1"/>
  <c r="AN3341" i="1"/>
  <c r="AO3341" i="1"/>
  <c r="AN3342" i="1"/>
  <c r="AO3342" i="1"/>
  <c r="AN3343" i="1"/>
  <c r="AO3343" i="1"/>
  <c r="AN3344" i="1"/>
  <c r="AO3344" i="1"/>
  <c r="AN3345" i="1"/>
  <c r="AO3345" i="1"/>
  <c r="AN3346" i="1"/>
  <c r="AO3346" i="1"/>
  <c r="AN3347" i="1"/>
  <c r="AO3347" i="1"/>
  <c r="AN3348" i="1"/>
  <c r="AO3348" i="1"/>
  <c r="AN3349" i="1"/>
  <c r="AO3349" i="1"/>
  <c r="AN3350" i="1"/>
  <c r="AO3350" i="1"/>
  <c r="AN3351" i="1"/>
  <c r="AO3351" i="1"/>
  <c r="AN3352" i="1"/>
  <c r="AO3352" i="1"/>
  <c r="AN3353" i="1"/>
  <c r="AO3353" i="1"/>
  <c r="AN3354" i="1"/>
  <c r="AO3354" i="1"/>
  <c r="AN3355" i="1"/>
  <c r="AO3355" i="1"/>
  <c r="AN3356" i="1"/>
  <c r="AO3356" i="1"/>
  <c r="AN3357" i="1"/>
  <c r="AO3357" i="1"/>
  <c r="AN3358" i="1"/>
  <c r="AO3358" i="1"/>
  <c r="AN3359" i="1"/>
  <c r="AO3359" i="1"/>
  <c r="AN3360" i="1"/>
  <c r="AO3360" i="1"/>
  <c r="AN3361" i="1"/>
  <c r="AO3361" i="1"/>
  <c r="AN3362" i="1"/>
  <c r="AO3362" i="1"/>
  <c r="AN3363" i="1"/>
  <c r="AO3363" i="1"/>
  <c r="AN3364" i="1"/>
  <c r="AO3364" i="1"/>
  <c r="AN3365" i="1"/>
  <c r="AO3365" i="1"/>
  <c r="AN3366" i="1"/>
  <c r="AO3366" i="1"/>
  <c r="AN3367" i="1"/>
  <c r="AO3367" i="1"/>
  <c r="AN3368" i="1"/>
  <c r="AO3368" i="1"/>
  <c r="AN3369" i="1"/>
  <c r="AO3369" i="1"/>
  <c r="AN3370" i="1"/>
  <c r="AO3370" i="1"/>
  <c r="AN3371" i="1"/>
  <c r="AO3371" i="1"/>
  <c r="AN3372" i="1"/>
  <c r="AO3372" i="1"/>
  <c r="AN3373" i="1"/>
  <c r="AO3373" i="1"/>
  <c r="AN3374" i="1"/>
  <c r="AO3374" i="1"/>
  <c r="AN3375" i="1"/>
  <c r="AO3375" i="1"/>
  <c r="AN3376" i="1"/>
  <c r="AO3376" i="1"/>
  <c r="AN3377" i="1"/>
  <c r="AO3377" i="1"/>
  <c r="AN3378" i="1"/>
  <c r="AO3378" i="1"/>
  <c r="AN3379" i="1"/>
  <c r="AO3379" i="1"/>
  <c r="AN3380" i="1"/>
  <c r="AO3380" i="1"/>
  <c r="AN3381" i="1"/>
  <c r="AO3381" i="1"/>
  <c r="AN3382" i="1"/>
  <c r="AO3382" i="1"/>
  <c r="AN3383" i="1"/>
  <c r="AO3383" i="1"/>
  <c r="AN3384" i="1"/>
  <c r="AO3384" i="1"/>
  <c r="AN3385" i="1"/>
  <c r="AO3385" i="1"/>
  <c r="AN3386" i="1"/>
  <c r="AO3386" i="1"/>
  <c r="AN3387" i="1"/>
  <c r="AO3387" i="1"/>
  <c r="AN3388" i="1"/>
  <c r="AO3388" i="1"/>
  <c r="AN3389" i="1"/>
  <c r="AO3389" i="1"/>
  <c r="AN3390" i="1"/>
  <c r="AO3390" i="1"/>
  <c r="AN3391" i="1"/>
  <c r="AO3391" i="1"/>
  <c r="AN3392" i="1"/>
  <c r="AO3392" i="1"/>
  <c r="AN3393" i="1"/>
  <c r="AO3393" i="1"/>
  <c r="AN3394" i="1"/>
  <c r="AO3394" i="1"/>
  <c r="AN3395" i="1"/>
  <c r="AO3395" i="1"/>
  <c r="AN3396" i="1"/>
  <c r="AO3396" i="1"/>
  <c r="AN3397" i="1"/>
  <c r="AO3397" i="1"/>
  <c r="AN3398" i="1"/>
  <c r="AO3398" i="1"/>
  <c r="AN3399" i="1"/>
  <c r="AO3399" i="1"/>
  <c r="AN3400" i="1"/>
  <c r="AO3400" i="1"/>
  <c r="AN3401" i="1"/>
  <c r="AO3401" i="1"/>
  <c r="AN3402" i="1"/>
  <c r="AO3402" i="1"/>
  <c r="AN3403" i="1"/>
  <c r="AO3403" i="1"/>
  <c r="AN3404" i="1"/>
  <c r="AO3404" i="1"/>
  <c r="AN3405" i="1"/>
  <c r="AO3405" i="1"/>
  <c r="AN3406" i="1"/>
  <c r="AO3406" i="1"/>
  <c r="AN3407" i="1"/>
  <c r="AO3407" i="1"/>
  <c r="AN3408" i="1"/>
  <c r="AO3408" i="1"/>
  <c r="AN3409" i="1"/>
  <c r="AO3409" i="1"/>
  <c r="AN3410" i="1"/>
  <c r="AO3410" i="1"/>
  <c r="AN3411" i="1"/>
  <c r="AO3411" i="1"/>
  <c r="AN3412" i="1"/>
  <c r="AO3412" i="1"/>
  <c r="AN3413" i="1"/>
  <c r="AO3413" i="1"/>
  <c r="AN3414" i="1"/>
  <c r="AO3414" i="1"/>
  <c r="AN3415" i="1"/>
  <c r="AO3415" i="1"/>
  <c r="AN3416" i="1"/>
  <c r="AO3416" i="1"/>
  <c r="AN3417" i="1"/>
  <c r="AO3417" i="1"/>
  <c r="AN3418" i="1"/>
  <c r="AO3418" i="1"/>
  <c r="AN3419" i="1"/>
  <c r="AO3419" i="1"/>
  <c r="AN3420" i="1"/>
  <c r="AO3420" i="1"/>
  <c r="AN3421" i="1"/>
  <c r="AO3421" i="1"/>
  <c r="AN3422" i="1"/>
  <c r="AO3422" i="1"/>
  <c r="AN3423" i="1"/>
  <c r="AO3423" i="1"/>
  <c r="AN3424" i="1"/>
  <c r="AO3424" i="1"/>
  <c r="AN3425" i="1"/>
  <c r="AO3425" i="1"/>
  <c r="AN3426" i="1"/>
  <c r="AO3426" i="1"/>
  <c r="AN3427" i="1"/>
  <c r="AO3427" i="1"/>
  <c r="AN3428" i="1"/>
  <c r="AO3428" i="1"/>
  <c r="AN3429" i="1"/>
  <c r="AO3429" i="1"/>
  <c r="AN3430" i="1"/>
  <c r="AO3430" i="1"/>
  <c r="AN3431" i="1"/>
  <c r="AO3431" i="1"/>
  <c r="AN3432" i="1"/>
  <c r="AO3432" i="1"/>
  <c r="AN3433" i="1"/>
  <c r="AO3433" i="1"/>
  <c r="AN3434" i="1"/>
  <c r="AO3434" i="1"/>
  <c r="AN3435" i="1"/>
  <c r="AO3435" i="1"/>
  <c r="AN3436" i="1"/>
  <c r="AO3436" i="1"/>
  <c r="AN3437" i="1"/>
  <c r="AO3437" i="1"/>
  <c r="AN3438" i="1"/>
  <c r="AO3438" i="1"/>
  <c r="AN3439" i="1"/>
  <c r="AO3439" i="1"/>
  <c r="AN3440" i="1"/>
  <c r="AO3440" i="1"/>
  <c r="AN3441" i="1"/>
  <c r="AO3441" i="1"/>
  <c r="AN3442" i="1"/>
  <c r="AO3442" i="1"/>
  <c r="AN3443" i="1"/>
  <c r="AO3443" i="1"/>
  <c r="AN3444" i="1"/>
  <c r="AO3444" i="1"/>
  <c r="AN3445" i="1"/>
  <c r="AO3445" i="1"/>
  <c r="AN3446" i="1"/>
  <c r="AO3446" i="1"/>
  <c r="AN3447" i="1"/>
  <c r="AO3447" i="1"/>
  <c r="AN3448" i="1"/>
  <c r="AO3448" i="1"/>
  <c r="AN3449" i="1"/>
  <c r="AO3449" i="1"/>
  <c r="AN3450" i="1"/>
  <c r="AO3450" i="1"/>
  <c r="AN3451" i="1"/>
  <c r="AO3451" i="1"/>
  <c r="AN3452" i="1"/>
  <c r="AO3452" i="1"/>
  <c r="AN3453" i="1"/>
  <c r="AO3453" i="1"/>
  <c r="AN3454" i="1"/>
  <c r="AO3454" i="1"/>
  <c r="AN3455" i="1"/>
  <c r="AO3455" i="1"/>
  <c r="AN3456" i="1"/>
  <c r="AO3456" i="1"/>
  <c r="AN3457" i="1"/>
  <c r="AO3457" i="1"/>
  <c r="AN3458" i="1"/>
  <c r="AO3458" i="1"/>
  <c r="AN3459" i="1"/>
  <c r="AO3459" i="1"/>
  <c r="AN3460" i="1"/>
  <c r="AO3460" i="1"/>
  <c r="AN3461" i="1"/>
  <c r="AO3461" i="1"/>
  <c r="AN3462" i="1"/>
  <c r="AO3462" i="1"/>
  <c r="AN3463" i="1"/>
  <c r="AO3463" i="1"/>
  <c r="AN3464" i="1"/>
  <c r="AO3464" i="1"/>
  <c r="AN3465" i="1"/>
  <c r="AO3465" i="1"/>
  <c r="AN3466" i="1"/>
  <c r="AO3466" i="1"/>
  <c r="AN3467" i="1"/>
  <c r="AO3467" i="1"/>
  <c r="AN3468" i="1"/>
  <c r="AO3468" i="1"/>
  <c r="AN3469" i="1"/>
  <c r="AO3469" i="1"/>
  <c r="AN3470" i="1"/>
  <c r="AO3470" i="1"/>
  <c r="AN3471" i="1"/>
  <c r="AO3471" i="1"/>
  <c r="AN3472" i="1"/>
  <c r="AO3472" i="1"/>
  <c r="AN3473" i="1"/>
  <c r="AO3473" i="1"/>
  <c r="AN3474" i="1"/>
  <c r="AO3474" i="1"/>
  <c r="AN3475" i="1"/>
  <c r="AO3475" i="1"/>
  <c r="AN3476" i="1"/>
  <c r="AO3476" i="1"/>
  <c r="AN3477" i="1"/>
  <c r="AO3477" i="1"/>
  <c r="AN3478" i="1"/>
  <c r="AO3478" i="1"/>
  <c r="AN3479" i="1"/>
  <c r="AO3479" i="1"/>
  <c r="AN3480" i="1"/>
  <c r="AO3480" i="1"/>
  <c r="AN3481" i="1"/>
  <c r="AO3481" i="1"/>
  <c r="AN3482" i="1"/>
  <c r="AO3482" i="1"/>
  <c r="AN3483" i="1"/>
  <c r="AO3483" i="1"/>
  <c r="AN3484" i="1"/>
  <c r="AO3484" i="1"/>
  <c r="AN3485" i="1"/>
  <c r="AO3485" i="1"/>
  <c r="AN3486" i="1"/>
  <c r="AO3486" i="1"/>
  <c r="AN3487" i="1"/>
  <c r="AO3487" i="1"/>
  <c r="AN3488" i="1"/>
  <c r="AO3488" i="1"/>
  <c r="AN3489" i="1"/>
  <c r="AO3489" i="1"/>
  <c r="AN3490" i="1"/>
  <c r="AO3490" i="1"/>
  <c r="AN3491" i="1"/>
  <c r="AO3491" i="1"/>
  <c r="AN3492" i="1"/>
  <c r="AO3492" i="1"/>
  <c r="AN3493" i="1"/>
  <c r="AO3493" i="1"/>
  <c r="AN3494" i="1"/>
  <c r="AO3494" i="1"/>
  <c r="AN3495" i="1"/>
  <c r="AO3495" i="1"/>
  <c r="AN3496" i="1"/>
  <c r="AO3496" i="1"/>
  <c r="AN3497" i="1"/>
  <c r="AO3497" i="1"/>
  <c r="AN3498" i="1"/>
  <c r="AO3498" i="1"/>
  <c r="AN3499" i="1"/>
  <c r="AO3499" i="1"/>
  <c r="AN3500" i="1"/>
  <c r="AO3500" i="1"/>
  <c r="AN3501" i="1"/>
  <c r="AO3501" i="1"/>
  <c r="AN3502" i="1"/>
  <c r="AO3502" i="1"/>
  <c r="AN3503" i="1"/>
  <c r="AO3503" i="1"/>
  <c r="AN3504" i="1"/>
  <c r="AO3504" i="1"/>
  <c r="AN3505" i="1"/>
  <c r="AO3505" i="1"/>
  <c r="AN3506" i="1"/>
  <c r="AO3506" i="1"/>
  <c r="AN3507" i="1"/>
  <c r="AO3507" i="1"/>
  <c r="AN3508" i="1"/>
  <c r="AO3508" i="1"/>
  <c r="AN3509" i="1"/>
  <c r="AO3509" i="1"/>
  <c r="AN3510" i="1"/>
  <c r="AO3510" i="1"/>
  <c r="AN3511" i="1"/>
  <c r="AO3511" i="1"/>
  <c r="AN3512" i="1"/>
  <c r="AO3512" i="1"/>
  <c r="AN3513" i="1"/>
  <c r="AO3513" i="1"/>
  <c r="AN3514" i="1"/>
  <c r="AO3514" i="1"/>
  <c r="AN3515" i="1"/>
  <c r="AO3515" i="1"/>
  <c r="AN3516" i="1"/>
  <c r="AO3516" i="1"/>
  <c r="AN3517" i="1"/>
  <c r="AO3517" i="1"/>
  <c r="AN3518" i="1"/>
  <c r="AO3518" i="1"/>
  <c r="AN3519" i="1"/>
  <c r="AO3519" i="1"/>
  <c r="AN3520" i="1"/>
  <c r="AO3520" i="1"/>
  <c r="A31" i="3"/>
  <c r="A27" i="3"/>
  <c r="B14" i="3"/>
  <c r="AJ2814" i="1"/>
  <c r="AJ2815" i="1"/>
  <c r="AJ2816" i="1"/>
  <c r="AJ2817" i="1"/>
  <c r="AJ2818" i="1"/>
  <c r="AJ2819" i="1"/>
  <c r="AJ2820" i="1"/>
  <c r="AJ2821" i="1"/>
  <c r="AJ2822" i="1"/>
  <c r="AJ2823" i="1"/>
  <c r="AJ2824" i="1"/>
  <c r="AJ2825" i="1"/>
  <c r="AJ2826" i="1"/>
  <c r="AJ2827" i="1"/>
  <c r="AJ2828" i="1"/>
  <c r="AJ2829" i="1"/>
  <c r="AJ2830" i="1"/>
  <c r="AJ2831" i="1"/>
  <c r="AJ2832" i="1"/>
  <c r="AJ2833" i="1"/>
  <c r="AJ2834" i="1"/>
  <c r="AJ2835" i="1"/>
  <c r="AJ2836" i="1"/>
  <c r="AJ2837" i="1"/>
  <c r="AJ2838" i="1"/>
  <c r="AJ2839" i="1"/>
  <c r="AJ2840" i="1"/>
  <c r="AJ2841" i="1"/>
  <c r="AJ2842" i="1"/>
  <c r="AJ2843" i="1"/>
  <c r="AJ2844" i="1"/>
  <c r="AJ2845" i="1"/>
  <c r="AJ2846" i="1"/>
  <c r="AJ2847" i="1"/>
  <c r="AJ2848" i="1"/>
  <c r="AJ2849" i="1"/>
  <c r="AJ2850" i="1"/>
  <c r="AJ2851" i="1"/>
  <c r="AJ2852" i="1"/>
  <c r="AJ2853" i="1"/>
  <c r="AJ2854" i="1"/>
  <c r="AJ2855" i="1"/>
  <c r="AJ2856" i="1"/>
  <c r="AJ2857" i="1"/>
  <c r="AJ2858" i="1"/>
  <c r="AJ2859" i="1"/>
  <c r="AJ2860" i="1"/>
  <c r="AJ2861" i="1"/>
  <c r="AJ2862" i="1"/>
  <c r="AJ2863" i="1"/>
  <c r="AJ2864" i="1"/>
  <c r="AJ2865" i="1"/>
  <c r="AJ2866" i="1"/>
  <c r="AJ2867" i="1"/>
  <c r="AJ2868" i="1"/>
  <c r="AJ2869" i="1"/>
  <c r="AJ2870" i="1"/>
  <c r="AJ2871" i="1"/>
  <c r="AJ2872" i="1"/>
  <c r="AJ2873" i="1"/>
  <c r="AJ2874" i="1"/>
  <c r="AJ2875" i="1"/>
  <c r="AJ2876" i="1"/>
  <c r="AJ2877" i="1"/>
  <c r="AJ2878" i="1"/>
  <c r="AJ2879" i="1"/>
  <c r="AJ2880" i="1"/>
  <c r="AJ2881" i="1"/>
  <c r="AJ2882" i="1"/>
  <c r="AJ2883" i="1"/>
  <c r="AJ2884" i="1"/>
  <c r="AJ2885" i="1"/>
  <c r="AJ2886" i="1"/>
  <c r="AJ2887" i="1"/>
  <c r="AJ2888" i="1"/>
  <c r="AJ2889" i="1"/>
  <c r="AJ2890" i="1"/>
  <c r="AJ2891" i="1"/>
  <c r="AJ2892" i="1"/>
  <c r="AJ2893" i="1"/>
  <c r="AJ2894" i="1"/>
  <c r="AJ2895" i="1"/>
  <c r="AJ2896" i="1"/>
  <c r="AJ2897" i="1"/>
  <c r="AJ2898" i="1"/>
  <c r="AJ2899" i="1"/>
  <c r="AJ2900" i="1"/>
  <c r="AJ2901" i="1"/>
  <c r="AJ2902" i="1"/>
  <c r="AJ2903" i="1"/>
  <c r="AJ2904" i="1"/>
  <c r="AJ2905" i="1"/>
  <c r="AJ2906" i="1"/>
  <c r="AJ2907" i="1"/>
  <c r="AJ2908" i="1"/>
  <c r="AJ2909" i="1"/>
  <c r="AJ2910" i="1"/>
  <c r="AJ2911" i="1"/>
  <c r="AJ2912" i="1"/>
  <c r="AJ2913" i="1"/>
  <c r="AJ2914" i="1"/>
  <c r="AJ2915" i="1"/>
  <c r="AJ2916" i="1"/>
  <c r="AJ2917" i="1"/>
  <c r="AJ2918" i="1"/>
  <c r="AJ2919" i="1"/>
  <c r="AJ2920" i="1"/>
  <c r="AJ2921" i="1"/>
  <c r="AJ2922" i="1"/>
  <c r="AJ2923" i="1"/>
  <c r="AJ2924" i="1"/>
  <c r="AJ2925" i="1"/>
  <c r="AJ2926" i="1"/>
  <c r="AJ2927" i="1"/>
  <c r="AJ2928" i="1"/>
  <c r="AJ2929" i="1"/>
  <c r="AJ2930" i="1"/>
  <c r="AJ2931" i="1"/>
  <c r="AJ2932" i="1"/>
  <c r="AJ2933" i="1"/>
  <c r="AJ2934" i="1"/>
  <c r="AJ2935" i="1"/>
  <c r="AJ2936" i="1"/>
  <c r="AJ2937" i="1"/>
  <c r="AJ2938" i="1"/>
  <c r="AJ2939" i="1"/>
  <c r="AJ2940" i="1"/>
  <c r="AJ2941" i="1"/>
  <c r="AJ2942" i="1"/>
  <c r="AJ2943" i="1"/>
  <c r="AJ2944" i="1"/>
  <c r="AJ2945" i="1"/>
  <c r="AJ2946" i="1"/>
  <c r="AJ2947" i="1"/>
  <c r="AJ2948" i="1"/>
  <c r="AJ2949" i="1"/>
  <c r="AJ2950" i="1"/>
  <c r="AJ2951" i="1"/>
  <c r="AJ2952" i="1"/>
  <c r="AJ2953" i="1"/>
  <c r="AJ2954" i="1"/>
  <c r="AJ2955" i="1"/>
  <c r="AJ2956" i="1"/>
  <c r="AJ2957" i="1"/>
  <c r="AJ2958" i="1"/>
  <c r="AJ2959" i="1"/>
  <c r="AJ2960" i="1"/>
  <c r="AJ2961" i="1"/>
  <c r="AJ2962" i="1"/>
  <c r="AJ2963" i="1"/>
  <c r="AJ2964" i="1"/>
  <c r="AJ2965" i="1"/>
  <c r="AJ2966" i="1"/>
  <c r="AJ2967" i="1"/>
  <c r="AJ2968" i="1"/>
  <c r="AJ2969" i="1"/>
  <c r="AJ2970" i="1"/>
  <c r="AJ2971" i="1"/>
  <c r="AJ2972" i="1"/>
  <c r="AJ2973" i="1"/>
  <c r="AJ2974" i="1"/>
  <c r="AJ2975" i="1"/>
  <c r="AJ2976" i="1"/>
  <c r="AJ2977" i="1"/>
  <c r="AJ2978" i="1"/>
  <c r="AJ2979" i="1"/>
  <c r="AJ2980" i="1"/>
  <c r="AJ2981" i="1"/>
  <c r="AJ2982" i="1"/>
  <c r="AJ2983" i="1"/>
  <c r="AJ2984" i="1"/>
  <c r="AJ2985" i="1"/>
  <c r="AJ2986" i="1"/>
  <c r="AJ2987" i="1"/>
  <c r="AJ2988" i="1"/>
  <c r="AJ2989" i="1"/>
  <c r="AJ2990" i="1"/>
  <c r="AJ2991" i="1"/>
  <c r="AJ2992" i="1"/>
  <c r="AJ2993" i="1"/>
  <c r="AJ2994" i="1"/>
  <c r="AJ2995" i="1"/>
  <c r="AJ2996" i="1"/>
  <c r="AJ2997" i="1"/>
  <c r="AJ2998" i="1"/>
  <c r="AJ2999" i="1"/>
  <c r="AJ3000" i="1"/>
  <c r="AJ3001" i="1"/>
  <c r="AJ3002" i="1"/>
  <c r="AJ3003" i="1"/>
  <c r="AJ3004" i="1"/>
  <c r="AJ3005" i="1"/>
  <c r="AJ3006" i="1"/>
  <c r="AJ3007" i="1"/>
  <c r="AJ3008" i="1"/>
  <c r="AJ3009" i="1"/>
  <c r="AJ3010" i="1"/>
  <c r="AJ3011" i="1"/>
  <c r="AJ3012" i="1"/>
  <c r="AJ3013" i="1"/>
  <c r="AJ3014" i="1"/>
  <c r="AJ3015" i="1"/>
  <c r="AJ3016" i="1"/>
  <c r="AJ3017" i="1"/>
  <c r="AJ3018" i="1"/>
  <c r="AJ3019" i="1"/>
  <c r="AJ3020" i="1"/>
  <c r="AJ3021" i="1"/>
  <c r="AJ3022" i="1"/>
  <c r="AJ3023" i="1"/>
  <c r="AJ3024" i="1"/>
  <c r="AJ3025" i="1"/>
  <c r="AJ3026" i="1"/>
  <c r="AJ3027" i="1"/>
  <c r="AJ3028" i="1"/>
  <c r="AJ3029" i="1"/>
  <c r="AJ3030" i="1"/>
  <c r="AJ3031" i="1"/>
  <c r="AJ3032" i="1"/>
  <c r="AJ3033" i="1"/>
  <c r="AJ3034" i="1"/>
  <c r="AJ3035" i="1"/>
  <c r="AJ3036" i="1"/>
  <c r="AJ3037" i="1"/>
  <c r="AJ3038" i="1"/>
  <c r="AJ3039" i="1"/>
  <c r="AJ3040" i="1"/>
  <c r="AJ3041" i="1"/>
  <c r="AJ3042" i="1"/>
  <c r="AJ3043" i="1"/>
  <c r="AJ3044" i="1"/>
  <c r="AJ3045" i="1"/>
  <c r="AJ3046" i="1"/>
  <c r="AJ3047" i="1"/>
  <c r="AJ3048" i="1"/>
  <c r="AJ3049" i="1"/>
  <c r="AJ3050" i="1"/>
  <c r="AJ3051" i="1"/>
  <c r="AJ3052" i="1"/>
  <c r="AJ3053" i="1"/>
  <c r="AJ3054" i="1"/>
  <c r="AJ3055" i="1"/>
  <c r="AJ3056" i="1"/>
  <c r="AJ3057" i="1"/>
  <c r="AJ3058" i="1"/>
  <c r="AJ3059" i="1"/>
  <c r="AJ3060" i="1"/>
  <c r="AJ3061" i="1"/>
  <c r="AJ3062" i="1"/>
  <c r="AJ3063" i="1"/>
  <c r="AJ3064" i="1"/>
  <c r="AJ3065" i="1"/>
  <c r="AJ3066" i="1"/>
  <c r="AJ3067" i="1"/>
  <c r="AJ3068" i="1"/>
  <c r="AJ3069" i="1"/>
  <c r="AJ3070" i="1"/>
  <c r="AJ3071" i="1"/>
  <c r="AJ3072" i="1"/>
  <c r="AJ3073" i="1"/>
  <c r="AJ3074" i="1"/>
  <c r="AJ3075" i="1"/>
  <c r="AJ3076" i="1"/>
  <c r="AJ3077" i="1"/>
  <c r="AJ3078" i="1"/>
  <c r="AJ3079" i="1"/>
  <c r="AJ3080" i="1"/>
  <c r="AJ3081" i="1"/>
  <c r="AJ3082" i="1"/>
  <c r="AJ3083" i="1"/>
  <c r="AJ3084" i="1"/>
  <c r="AJ3085" i="1"/>
  <c r="AJ3086" i="1"/>
  <c r="AJ3087" i="1"/>
  <c r="AJ3088" i="1"/>
  <c r="AJ3089" i="1"/>
  <c r="AJ3090" i="1"/>
  <c r="AJ3091" i="1"/>
  <c r="AJ3092" i="1"/>
  <c r="AJ3093" i="1"/>
  <c r="AJ3094" i="1"/>
  <c r="AJ3095" i="1"/>
  <c r="AJ3096" i="1"/>
  <c r="AJ3097" i="1"/>
  <c r="AJ3098" i="1"/>
  <c r="AJ3099" i="1"/>
  <c r="AJ3100" i="1"/>
  <c r="AJ3101" i="1"/>
  <c r="AJ3102" i="1"/>
  <c r="AJ3103" i="1"/>
  <c r="AJ3104" i="1"/>
  <c r="AJ3105" i="1"/>
  <c r="AJ3106" i="1"/>
  <c r="AJ3107" i="1"/>
  <c r="AJ3108" i="1"/>
  <c r="AJ3109" i="1"/>
  <c r="AJ3110" i="1"/>
  <c r="AJ3111" i="1"/>
  <c r="AJ3112" i="1"/>
  <c r="AJ3113" i="1"/>
  <c r="AJ3114" i="1"/>
  <c r="AJ3115" i="1"/>
  <c r="AJ3116" i="1"/>
  <c r="AJ3117" i="1"/>
  <c r="AJ3118" i="1"/>
  <c r="AJ3119" i="1"/>
  <c r="AJ3120" i="1"/>
  <c r="AJ3121" i="1"/>
  <c r="AJ3122" i="1"/>
  <c r="AJ3123" i="1"/>
  <c r="AJ3124" i="1"/>
  <c r="AJ3125" i="1"/>
  <c r="AJ3126" i="1"/>
  <c r="AJ3127" i="1"/>
  <c r="AJ3128" i="1"/>
  <c r="AJ3129" i="1"/>
  <c r="AJ3130" i="1"/>
  <c r="AJ3131" i="1"/>
  <c r="AJ3132" i="1"/>
  <c r="AJ3133" i="1"/>
  <c r="AJ3134" i="1"/>
  <c r="AJ3135" i="1"/>
  <c r="AJ3136" i="1"/>
  <c r="AJ3137" i="1"/>
  <c r="AJ3138" i="1"/>
  <c r="AJ3139" i="1"/>
  <c r="AJ3140" i="1"/>
  <c r="AJ3141" i="1"/>
  <c r="AJ3142" i="1"/>
  <c r="AJ3143" i="1"/>
  <c r="AJ3144" i="1"/>
  <c r="AJ3145" i="1"/>
  <c r="AJ3146" i="1"/>
  <c r="AJ3147" i="1"/>
  <c r="AJ3148" i="1"/>
  <c r="AJ3149" i="1"/>
  <c r="AJ3150" i="1"/>
  <c r="AJ3151" i="1"/>
  <c r="AJ3152" i="1"/>
  <c r="AJ3153" i="1"/>
  <c r="AJ3154" i="1"/>
  <c r="AJ3155" i="1"/>
  <c r="AJ3156" i="1"/>
  <c r="AJ3157" i="1"/>
  <c r="AJ3158" i="1"/>
  <c r="AJ3159" i="1"/>
  <c r="AJ3160" i="1"/>
  <c r="AJ3161" i="1"/>
  <c r="AJ3162" i="1"/>
  <c r="AJ3163" i="1"/>
  <c r="AJ3164" i="1"/>
  <c r="AJ3165" i="1"/>
  <c r="AJ3166" i="1"/>
  <c r="AJ3167" i="1"/>
  <c r="AJ3168" i="1"/>
  <c r="AJ3169" i="1"/>
  <c r="AJ3170" i="1"/>
  <c r="AJ3171" i="1"/>
  <c r="AJ3172" i="1"/>
  <c r="AJ3173" i="1"/>
  <c r="AJ3174" i="1"/>
  <c r="AJ3175" i="1"/>
  <c r="AJ3176" i="1"/>
  <c r="AJ3177" i="1"/>
  <c r="AJ3178" i="1"/>
  <c r="AJ3179" i="1"/>
  <c r="AJ3180" i="1"/>
  <c r="AJ3181" i="1"/>
  <c r="AJ3182" i="1"/>
  <c r="AJ3183" i="1"/>
  <c r="AJ3184" i="1"/>
  <c r="AJ3185" i="1"/>
  <c r="AJ3186" i="1"/>
  <c r="AJ3187" i="1"/>
  <c r="AJ3188" i="1"/>
  <c r="AJ3189" i="1"/>
  <c r="AJ3190" i="1"/>
  <c r="AJ3191" i="1"/>
  <c r="AJ3192" i="1"/>
  <c r="AJ3193" i="1"/>
  <c r="AJ3194" i="1"/>
  <c r="AJ3195" i="1"/>
  <c r="AJ3196" i="1"/>
  <c r="AJ3197" i="1"/>
  <c r="AJ3198" i="1"/>
  <c r="AJ3199" i="1"/>
  <c r="AJ3200" i="1"/>
  <c r="AJ3201" i="1"/>
  <c r="AJ3202" i="1"/>
  <c r="AJ3203" i="1"/>
  <c r="AJ3204" i="1"/>
  <c r="AJ3205" i="1"/>
  <c r="AJ3206" i="1"/>
  <c r="AJ3207" i="1"/>
  <c r="AJ3208" i="1"/>
  <c r="AJ3209" i="1"/>
  <c r="AJ3210" i="1"/>
  <c r="AJ3211" i="1"/>
  <c r="AJ3212" i="1"/>
  <c r="AJ3213" i="1"/>
  <c r="AJ3214" i="1"/>
  <c r="AJ3215" i="1"/>
  <c r="AJ3216" i="1"/>
  <c r="AJ3217" i="1"/>
  <c r="AJ3218" i="1"/>
  <c r="AJ3219" i="1"/>
  <c r="AJ3220" i="1"/>
  <c r="AJ3221" i="1"/>
  <c r="AJ3222" i="1"/>
  <c r="AJ3223" i="1"/>
  <c r="AJ3224" i="1"/>
  <c r="AJ3225" i="1"/>
  <c r="AJ3226" i="1"/>
  <c r="AJ3227" i="1"/>
  <c r="AJ3228" i="1"/>
  <c r="AJ3229" i="1"/>
  <c r="AJ3230" i="1"/>
  <c r="AJ3231" i="1"/>
  <c r="AJ3232" i="1"/>
  <c r="AJ3233" i="1"/>
  <c r="AJ3234" i="1"/>
  <c r="AJ3235" i="1"/>
  <c r="AJ3236" i="1"/>
  <c r="AJ3237" i="1"/>
  <c r="AJ3238" i="1"/>
  <c r="AJ3239" i="1"/>
  <c r="AJ3240" i="1"/>
  <c r="AJ3241" i="1"/>
  <c r="AJ3242" i="1"/>
  <c r="AJ3243" i="1"/>
  <c r="AJ3244" i="1"/>
  <c r="AJ3245" i="1"/>
  <c r="AJ3246" i="1"/>
  <c r="AJ3247" i="1"/>
  <c r="AJ3248" i="1"/>
  <c r="AJ3249" i="1"/>
  <c r="AJ3250" i="1"/>
  <c r="AJ3251" i="1"/>
  <c r="AJ3252" i="1"/>
  <c r="AJ3253" i="1"/>
  <c r="AJ3254" i="1"/>
  <c r="AJ3255" i="1"/>
  <c r="AJ3256" i="1"/>
  <c r="AJ3257" i="1"/>
  <c r="AJ3258" i="1"/>
  <c r="AJ3259" i="1"/>
  <c r="AJ3260" i="1"/>
  <c r="AJ3261" i="1"/>
  <c r="AJ3262" i="1"/>
  <c r="AJ3263" i="1"/>
  <c r="AJ3264" i="1"/>
  <c r="AJ3265" i="1"/>
  <c r="AJ3266" i="1"/>
  <c r="AJ3267" i="1"/>
  <c r="AJ3268" i="1"/>
  <c r="AJ3269" i="1"/>
  <c r="AJ3270" i="1"/>
  <c r="AJ3271" i="1"/>
  <c r="AJ3272" i="1"/>
  <c r="AJ3273" i="1"/>
  <c r="AJ3274" i="1"/>
  <c r="AJ3275" i="1"/>
  <c r="AJ3276" i="1"/>
  <c r="AJ3277" i="1"/>
  <c r="AJ3278" i="1"/>
  <c r="AJ3279" i="1"/>
  <c r="AJ3280" i="1"/>
  <c r="AJ3281" i="1"/>
  <c r="AJ3282" i="1"/>
  <c r="AJ3283" i="1"/>
  <c r="AJ3284" i="1"/>
  <c r="AJ3285" i="1"/>
  <c r="AJ3286" i="1"/>
  <c r="AJ3287" i="1"/>
  <c r="AJ3288" i="1"/>
  <c r="AJ3289" i="1"/>
  <c r="AJ3290" i="1"/>
  <c r="AJ3291" i="1"/>
  <c r="AJ3292" i="1"/>
  <c r="AJ3293" i="1"/>
  <c r="AJ3294" i="1"/>
  <c r="AJ3295" i="1"/>
  <c r="AJ3296" i="1"/>
  <c r="AJ3297" i="1"/>
  <c r="AJ3298" i="1"/>
  <c r="AJ3299" i="1"/>
  <c r="AJ3300" i="1"/>
  <c r="AJ3301" i="1"/>
  <c r="AJ3302" i="1"/>
  <c r="AJ3303" i="1"/>
  <c r="AJ3304" i="1"/>
  <c r="AJ3305" i="1"/>
  <c r="AJ3306" i="1"/>
  <c r="AJ3307" i="1"/>
  <c r="AJ3308" i="1"/>
  <c r="AJ3309" i="1"/>
  <c r="AJ3310" i="1"/>
  <c r="AJ3311" i="1"/>
  <c r="AJ3312" i="1"/>
  <c r="AJ3313" i="1"/>
  <c r="AJ3314" i="1"/>
  <c r="AJ3315" i="1"/>
  <c r="AJ3316" i="1"/>
  <c r="AJ3317" i="1"/>
  <c r="AJ3318" i="1"/>
  <c r="AJ3319" i="1"/>
  <c r="AJ3320" i="1"/>
  <c r="AJ3321" i="1"/>
  <c r="AJ3322" i="1"/>
  <c r="AJ3323" i="1"/>
  <c r="AJ3324" i="1"/>
  <c r="AJ3325" i="1"/>
  <c r="AJ3326" i="1"/>
  <c r="AJ3327" i="1"/>
  <c r="AJ3328" i="1"/>
  <c r="AJ3329" i="1"/>
  <c r="AJ3330" i="1"/>
  <c r="AJ3331" i="1"/>
  <c r="AJ3332" i="1"/>
  <c r="AJ3333" i="1"/>
  <c r="AJ3334" i="1"/>
  <c r="AJ3335" i="1"/>
  <c r="AJ3336" i="1"/>
  <c r="AJ3337" i="1"/>
  <c r="AJ3338" i="1"/>
  <c r="AJ3339" i="1"/>
  <c r="AJ3340" i="1"/>
  <c r="AJ3341" i="1"/>
  <c r="AJ3342" i="1"/>
  <c r="AJ3343" i="1"/>
  <c r="AJ3344" i="1"/>
  <c r="AJ3345" i="1"/>
  <c r="AJ3346" i="1"/>
  <c r="AJ3347" i="1"/>
  <c r="AJ3348" i="1"/>
  <c r="AJ3349" i="1"/>
  <c r="AJ3350" i="1"/>
  <c r="AJ3351" i="1"/>
  <c r="AJ3352" i="1"/>
  <c r="AJ3353" i="1"/>
  <c r="AJ3354" i="1"/>
  <c r="AJ3355" i="1"/>
  <c r="AJ3356" i="1"/>
  <c r="AJ3357" i="1"/>
  <c r="AJ3358" i="1"/>
  <c r="AJ3359" i="1"/>
  <c r="AJ3360" i="1"/>
  <c r="AJ3361" i="1"/>
  <c r="AJ3362" i="1"/>
  <c r="AJ3363" i="1"/>
  <c r="AJ3364" i="1"/>
  <c r="AJ3365" i="1"/>
  <c r="AJ3366" i="1"/>
  <c r="AJ3367" i="1"/>
  <c r="AJ3368" i="1"/>
  <c r="AJ3369" i="1"/>
  <c r="AJ3370" i="1"/>
  <c r="AJ3371" i="1"/>
  <c r="AJ3372" i="1"/>
  <c r="AJ3373" i="1"/>
  <c r="AJ3374" i="1"/>
  <c r="AJ3375" i="1"/>
  <c r="AJ3376" i="1"/>
  <c r="AJ3377" i="1"/>
  <c r="AJ3378" i="1"/>
  <c r="AJ3379" i="1"/>
  <c r="AJ3380" i="1"/>
  <c r="AJ3381" i="1"/>
  <c r="AJ3382" i="1"/>
  <c r="AJ3383" i="1"/>
  <c r="AJ3384" i="1"/>
  <c r="AJ3385" i="1"/>
  <c r="AJ3386" i="1"/>
  <c r="AJ3387" i="1"/>
  <c r="AJ3388" i="1"/>
  <c r="AJ3389" i="1"/>
  <c r="AJ3390" i="1"/>
  <c r="AJ3391" i="1"/>
  <c r="AJ3392" i="1"/>
  <c r="AJ3393" i="1"/>
  <c r="AJ3394" i="1"/>
  <c r="AJ3395" i="1"/>
  <c r="AJ3396" i="1"/>
  <c r="AJ3397" i="1"/>
  <c r="AJ3398" i="1"/>
  <c r="AJ3399" i="1"/>
  <c r="AJ3400" i="1"/>
  <c r="AJ3401" i="1"/>
  <c r="AJ3402" i="1"/>
  <c r="AJ3403" i="1"/>
  <c r="AJ3404" i="1"/>
  <c r="AJ3405" i="1"/>
  <c r="AJ3406" i="1"/>
  <c r="AJ3407" i="1"/>
  <c r="AJ3408" i="1"/>
  <c r="AJ3409" i="1"/>
  <c r="AJ3410" i="1"/>
  <c r="AJ3411" i="1"/>
  <c r="AJ3412" i="1"/>
  <c r="AJ3413" i="1"/>
  <c r="AJ3414" i="1"/>
  <c r="AJ3415" i="1"/>
  <c r="AJ3416" i="1"/>
  <c r="AJ3417" i="1"/>
  <c r="AJ3418" i="1"/>
  <c r="AJ3419" i="1"/>
  <c r="AJ3420" i="1"/>
  <c r="AJ3421" i="1"/>
  <c r="AJ3422" i="1"/>
  <c r="AJ3423" i="1"/>
  <c r="AJ3424" i="1"/>
  <c r="AJ3425" i="1"/>
  <c r="AJ3426" i="1"/>
  <c r="AJ3427" i="1"/>
  <c r="AJ3428" i="1"/>
  <c r="AJ3429" i="1"/>
  <c r="AJ3430" i="1"/>
  <c r="AJ3431" i="1"/>
  <c r="AJ3432" i="1"/>
  <c r="AJ3433" i="1"/>
  <c r="AJ3434" i="1"/>
  <c r="AJ3435" i="1"/>
  <c r="AJ3436" i="1"/>
  <c r="AJ3437" i="1"/>
  <c r="AJ3438" i="1"/>
  <c r="AJ3439" i="1"/>
  <c r="AJ3440" i="1"/>
  <c r="AJ3441" i="1"/>
  <c r="AJ3442" i="1"/>
  <c r="AJ3443" i="1"/>
  <c r="AJ3444" i="1"/>
  <c r="AJ3445" i="1"/>
  <c r="AJ3446" i="1"/>
  <c r="AJ3447" i="1"/>
  <c r="AJ3448" i="1"/>
  <c r="AJ3449" i="1"/>
  <c r="AJ3450" i="1"/>
  <c r="AJ3451" i="1"/>
  <c r="AJ3452" i="1"/>
  <c r="AJ3453" i="1"/>
  <c r="AJ3454" i="1"/>
  <c r="AJ3455" i="1"/>
  <c r="AJ3456" i="1"/>
  <c r="AJ3457" i="1"/>
  <c r="AJ3458" i="1"/>
  <c r="AJ3459" i="1"/>
  <c r="AJ3460" i="1"/>
  <c r="AJ3461" i="1"/>
  <c r="AJ3462" i="1"/>
  <c r="AJ3463" i="1"/>
  <c r="AJ3464" i="1"/>
  <c r="AJ3465" i="1"/>
  <c r="AJ3466" i="1"/>
  <c r="AJ3467" i="1"/>
  <c r="AJ3468" i="1"/>
  <c r="AJ3469" i="1"/>
  <c r="AJ3470" i="1"/>
  <c r="AJ3471" i="1"/>
  <c r="AJ3472" i="1"/>
  <c r="AJ3473" i="1"/>
  <c r="AJ3474" i="1"/>
  <c r="AJ3475" i="1"/>
  <c r="AJ3476" i="1"/>
  <c r="AJ3477" i="1"/>
  <c r="AJ3478" i="1"/>
  <c r="AJ3479" i="1"/>
  <c r="AJ3480" i="1"/>
  <c r="AJ3481" i="1"/>
  <c r="AJ3482" i="1"/>
  <c r="AJ3483" i="1"/>
  <c r="AJ3484" i="1"/>
  <c r="AJ3485" i="1"/>
  <c r="AJ3486" i="1"/>
  <c r="AJ3487" i="1"/>
  <c r="AJ3488" i="1"/>
  <c r="AJ3489" i="1"/>
  <c r="AJ3490" i="1"/>
  <c r="AJ3491" i="1"/>
  <c r="AJ3492" i="1"/>
  <c r="AJ3493" i="1"/>
  <c r="AJ3494" i="1"/>
  <c r="AJ3495" i="1"/>
  <c r="AJ3496" i="1"/>
  <c r="AJ3497" i="1"/>
  <c r="AJ3498" i="1"/>
  <c r="AJ3499" i="1"/>
  <c r="AJ3500" i="1"/>
  <c r="AJ3501" i="1"/>
  <c r="AJ3502" i="1"/>
  <c r="AJ3503" i="1"/>
  <c r="AJ3504" i="1"/>
  <c r="AJ3505" i="1"/>
  <c r="AJ3506" i="1"/>
  <c r="AJ3507" i="1"/>
  <c r="AJ3508" i="1"/>
  <c r="AJ3509" i="1"/>
  <c r="AJ3510" i="1"/>
  <c r="AJ3511" i="1"/>
  <c r="AJ3512" i="1"/>
  <c r="AJ3513" i="1"/>
  <c r="AJ3514" i="1"/>
  <c r="AJ3515" i="1"/>
  <c r="AJ3516" i="1"/>
  <c r="AJ3517" i="1"/>
  <c r="AJ3518" i="1"/>
  <c r="AJ3519" i="1"/>
  <c r="AJ3520" i="1"/>
  <c r="AK2814" i="1"/>
  <c r="AK2815" i="1"/>
  <c r="AK2816" i="1"/>
  <c r="AK2817" i="1"/>
  <c r="AK2818" i="1"/>
  <c r="AK2819" i="1"/>
  <c r="AK2820" i="1"/>
  <c r="AK2821" i="1"/>
  <c r="AK2822" i="1"/>
  <c r="AK2823" i="1"/>
  <c r="AK2824" i="1"/>
  <c r="AK2825" i="1"/>
  <c r="AK2826" i="1"/>
  <c r="AK2827" i="1"/>
  <c r="AK2828" i="1"/>
  <c r="AK2829" i="1"/>
  <c r="AK2830" i="1"/>
  <c r="AK2831" i="1"/>
  <c r="AK2832" i="1"/>
  <c r="AK2833" i="1"/>
  <c r="AK2834" i="1"/>
  <c r="AK2835" i="1"/>
  <c r="AK2836" i="1"/>
  <c r="AK2837" i="1"/>
  <c r="AK2838" i="1"/>
  <c r="AK2839" i="1"/>
  <c r="AK2840" i="1"/>
  <c r="AK2841" i="1"/>
  <c r="AK2842" i="1"/>
  <c r="AK2843" i="1"/>
  <c r="AK2844" i="1"/>
  <c r="AK2845" i="1"/>
  <c r="AK2846" i="1"/>
  <c r="AK2847" i="1"/>
  <c r="AK2848" i="1"/>
  <c r="AK2849" i="1"/>
  <c r="AK2850" i="1"/>
  <c r="AK2851" i="1"/>
  <c r="AK2852" i="1"/>
  <c r="AK2853" i="1"/>
  <c r="AK2854" i="1"/>
  <c r="AK2855" i="1"/>
  <c r="AK2856" i="1"/>
  <c r="AK2857" i="1"/>
  <c r="AK2858" i="1"/>
  <c r="AK2859" i="1"/>
  <c r="AK2860" i="1"/>
  <c r="AK2861" i="1"/>
  <c r="AK2862" i="1"/>
  <c r="AK2863" i="1"/>
  <c r="AK2864" i="1"/>
  <c r="AK2865" i="1"/>
  <c r="AK2866" i="1"/>
  <c r="AK2867" i="1"/>
  <c r="AK2868" i="1"/>
  <c r="AK2869" i="1"/>
  <c r="AK2870" i="1"/>
  <c r="AK2871" i="1"/>
  <c r="AK2872" i="1"/>
  <c r="AK2873" i="1"/>
  <c r="AK2874" i="1"/>
  <c r="AK2875" i="1"/>
  <c r="AK2876" i="1"/>
  <c r="AK2877" i="1"/>
  <c r="AK2878" i="1"/>
  <c r="AK2879" i="1"/>
  <c r="AK2880" i="1"/>
  <c r="AK2881" i="1"/>
  <c r="AK2882" i="1"/>
  <c r="AK2883" i="1"/>
  <c r="AK2884" i="1"/>
  <c r="AK2885" i="1"/>
  <c r="AK2886" i="1"/>
  <c r="AK2887" i="1"/>
  <c r="AK2888" i="1"/>
  <c r="AK2889" i="1"/>
  <c r="AK2890" i="1"/>
  <c r="AK2891" i="1"/>
  <c r="AK2892" i="1"/>
  <c r="AK2893" i="1"/>
  <c r="AK2894" i="1"/>
  <c r="AK2895" i="1"/>
  <c r="AK2896" i="1"/>
  <c r="AK2897" i="1"/>
  <c r="AK2898" i="1"/>
  <c r="AK2899" i="1"/>
  <c r="AK2900" i="1"/>
  <c r="AK2901" i="1"/>
  <c r="AK2902" i="1"/>
  <c r="AK2903" i="1"/>
  <c r="AK2904" i="1"/>
  <c r="AK2905" i="1"/>
  <c r="AK2906" i="1"/>
  <c r="AK2907" i="1"/>
  <c r="AK2908" i="1"/>
  <c r="AK2909" i="1"/>
  <c r="AK2910" i="1"/>
  <c r="AK2911" i="1"/>
  <c r="AK2912" i="1"/>
  <c r="AK2913" i="1"/>
  <c r="AK2914" i="1"/>
  <c r="AK2915" i="1"/>
  <c r="AK2916" i="1"/>
  <c r="AK2917" i="1"/>
  <c r="AK2918" i="1"/>
  <c r="AK2919" i="1"/>
  <c r="AK2920" i="1"/>
  <c r="AK2921" i="1"/>
  <c r="AK2922" i="1"/>
  <c r="AK2923" i="1"/>
  <c r="AK2924" i="1"/>
  <c r="AK2925" i="1"/>
  <c r="AK2926" i="1"/>
  <c r="AK2927" i="1"/>
  <c r="AK2928" i="1"/>
  <c r="AK2929" i="1"/>
  <c r="AK2930" i="1"/>
  <c r="AK2931" i="1"/>
  <c r="AK2932" i="1"/>
  <c r="AK2933" i="1"/>
  <c r="AK2934" i="1"/>
  <c r="AK2935" i="1"/>
  <c r="AK2936" i="1"/>
  <c r="AK2937" i="1"/>
  <c r="AK2938" i="1"/>
  <c r="AK2939" i="1"/>
  <c r="AK2940" i="1"/>
  <c r="AK2941" i="1"/>
  <c r="AK2942" i="1"/>
  <c r="AK2943" i="1"/>
  <c r="AK2944" i="1"/>
  <c r="AK2945" i="1"/>
  <c r="AK2946" i="1"/>
  <c r="AK2947" i="1"/>
  <c r="AK2948" i="1"/>
  <c r="AK2949" i="1"/>
  <c r="AK2950" i="1"/>
  <c r="AK2951" i="1"/>
  <c r="AK2952" i="1"/>
  <c r="AK2953" i="1"/>
  <c r="AK2954" i="1"/>
  <c r="AK2955" i="1"/>
  <c r="AK2956" i="1"/>
  <c r="AK2957" i="1"/>
  <c r="AK2958" i="1"/>
  <c r="AK2959" i="1"/>
  <c r="AK2960" i="1"/>
  <c r="AK2961" i="1"/>
  <c r="AK2962" i="1"/>
  <c r="AK2963" i="1"/>
  <c r="AK2964" i="1"/>
  <c r="AK2965" i="1"/>
  <c r="AK2966" i="1"/>
  <c r="AK2967" i="1"/>
  <c r="AK2968" i="1"/>
  <c r="AK2969" i="1"/>
  <c r="AK2970" i="1"/>
  <c r="AK2971" i="1"/>
  <c r="AK2972" i="1"/>
  <c r="AK2973" i="1"/>
  <c r="AK2974" i="1"/>
  <c r="AK2975" i="1"/>
  <c r="AK2976" i="1"/>
  <c r="AK2977" i="1"/>
  <c r="AK2978" i="1"/>
  <c r="AK2979" i="1"/>
  <c r="AK2980" i="1"/>
  <c r="AK2981" i="1"/>
  <c r="AK2982" i="1"/>
  <c r="AK2983" i="1"/>
  <c r="AK2984" i="1"/>
  <c r="AK2985" i="1"/>
  <c r="AK2986" i="1"/>
  <c r="AK2987" i="1"/>
  <c r="AK2988" i="1"/>
  <c r="AK2989" i="1"/>
  <c r="AK2990" i="1"/>
  <c r="AK2991" i="1"/>
  <c r="AK2992" i="1"/>
  <c r="AK2993" i="1"/>
  <c r="AK2994" i="1"/>
  <c r="AK2995" i="1"/>
  <c r="AK2996" i="1"/>
  <c r="AK2997" i="1"/>
  <c r="AK2998" i="1"/>
  <c r="AK2999" i="1"/>
  <c r="AK3000" i="1"/>
  <c r="AK3001" i="1"/>
  <c r="AK3002" i="1"/>
  <c r="AK3003" i="1"/>
  <c r="AK3004" i="1"/>
  <c r="AK3005" i="1"/>
  <c r="AK3006" i="1"/>
  <c r="AK3007" i="1"/>
  <c r="AK3008" i="1"/>
  <c r="AK3009" i="1"/>
  <c r="AK3010" i="1"/>
  <c r="AK3011" i="1"/>
  <c r="AK3012" i="1"/>
  <c r="AK3013" i="1"/>
  <c r="AK3014" i="1"/>
  <c r="AK3015" i="1"/>
  <c r="AK3016" i="1"/>
  <c r="AK3017" i="1"/>
  <c r="AK3018" i="1"/>
  <c r="AK3019" i="1"/>
  <c r="AK3020" i="1"/>
  <c r="AK3021" i="1"/>
  <c r="AK3022" i="1"/>
  <c r="AK3023" i="1"/>
  <c r="AK3024" i="1"/>
  <c r="AK3025" i="1"/>
  <c r="AK3026" i="1"/>
  <c r="AK3027" i="1"/>
  <c r="AK3028" i="1"/>
  <c r="AK3029" i="1"/>
  <c r="AK3030" i="1"/>
  <c r="AK3031" i="1"/>
  <c r="AK3032" i="1"/>
  <c r="AK3033" i="1"/>
  <c r="AK3034" i="1"/>
  <c r="AK3035" i="1"/>
  <c r="AK3036" i="1"/>
  <c r="AK3037" i="1"/>
  <c r="AK3038" i="1"/>
  <c r="AK3039" i="1"/>
  <c r="AK3040" i="1"/>
  <c r="AK3041" i="1"/>
  <c r="AK3042" i="1"/>
  <c r="AK3043" i="1"/>
  <c r="AK3044" i="1"/>
  <c r="AK3045" i="1"/>
  <c r="AK3046" i="1"/>
  <c r="AK3047" i="1"/>
  <c r="AK3048" i="1"/>
  <c r="AK3049" i="1"/>
  <c r="AK3050" i="1"/>
  <c r="AK3051" i="1"/>
  <c r="AK3052" i="1"/>
  <c r="AK3053" i="1"/>
  <c r="AK3054" i="1"/>
  <c r="AK3055" i="1"/>
  <c r="AK3056" i="1"/>
  <c r="AK3057" i="1"/>
  <c r="AK3058" i="1"/>
  <c r="AK3059" i="1"/>
  <c r="AK3060" i="1"/>
  <c r="AK3061" i="1"/>
  <c r="AK3062" i="1"/>
  <c r="AK3063" i="1"/>
  <c r="AK3064" i="1"/>
  <c r="AK3065" i="1"/>
  <c r="AK3066" i="1"/>
  <c r="AK3067" i="1"/>
  <c r="AK3068" i="1"/>
  <c r="AK3069" i="1"/>
  <c r="AK3070" i="1"/>
  <c r="AK3071" i="1"/>
  <c r="AK3072" i="1"/>
  <c r="AK3073" i="1"/>
  <c r="AK3074" i="1"/>
  <c r="AK3075" i="1"/>
  <c r="AK3076" i="1"/>
  <c r="AK3077" i="1"/>
  <c r="AK3078" i="1"/>
  <c r="AK3079" i="1"/>
  <c r="AK3080" i="1"/>
  <c r="AK3081" i="1"/>
  <c r="AK3082" i="1"/>
  <c r="AK3083" i="1"/>
  <c r="AK3084" i="1"/>
  <c r="AK3085" i="1"/>
  <c r="AK3086" i="1"/>
  <c r="AK3087" i="1"/>
  <c r="AK3088" i="1"/>
  <c r="AK3089" i="1"/>
  <c r="AK3090" i="1"/>
  <c r="AK3091" i="1"/>
  <c r="AK3092" i="1"/>
  <c r="AK3093" i="1"/>
  <c r="AK3094" i="1"/>
  <c r="AK3095" i="1"/>
  <c r="AK3096" i="1"/>
  <c r="AK3097" i="1"/>
  <c r="AK3098" i="1"/>
  <c r="AK3099" i="1"/>
  <c r="AK3100" i="1"/>
  <c r="AK3101" i="1"/>
  <c r="AK3102" i="1"/>
  <c r="AK3103" i="1"/>
  <c r="AK3104" i="1"/>
  <c r="AK3105" i="1"/>
  <c r="AK3106" i="1"/>
  <c r="AK3107" i="1"/>
  <c r="AK3108" i="1"/>
  <c r="AK3109" i="1"/>
  <c r="AK3110" i="1"/>
  <c r="AK3111" i="1"/>
  <c r="AK3112" i="1"/>
  <c r="AK3113" i="1"/>
  <c r="AK3114" i="1"/>
  <c r="AK3115" i="1"/>
  <c r="AK3116" i="1"/>
  <c r="AK3117" i="1"/>
  <c r="AK3118" i="1"/>
  <c r="AK3119" i="1"/>
  <c r="AK3120" i="1"/>
  <c r="AK3121" i="1"/>
  <c r="AK3122" i="1"/>
  <c r="AK3123" i="1"/>
  <c r="AK3124" i="1"/>
  <c r="AK3125" i="1"/>
  <c r="AK3126" i="1"/>
  <c r="AK3127" i="1"/>
  <c r="AK3128" i="1"/>
  <c r="AK3129" i="1"/>
  <c r="AK3130" i="1"/>
  <c r="AK3131" i="1"/>
  <c r="AK3132" i="1"/>
  <c r="AK3133" i="1"/>
  <c r="AK3134" i="1"/>
  <c r="AK3135" i="1"/>
  <c r="AK3136" i="1"/>
  <c r="AK3137" i="1"/>
  <c r="AK3138" i="1"/>
  <c r="AK3139" i="1"/>
  <c r="AK3140" i="1"/>
  <c r="AK3141" i="1"/>
  <c r="AK3142" i="1"/>
  <c r="AK3143" i="1"/>
  <c r="AK3144" i="1"/>
  <c r="AK3145" i="1"/>
  <c r="AK3146" i="1"/>
  <c r="AK3147" i="1"/>
  <c r="AK3148" i="1"/>
  <c r="AK3149" i="1"/>
  <c r="AK3150" i="1"/>
  <c r="AK3151" i="1"/>
  <c r="AK3152" i="1"/>
  <c r="AK3153" i="1"/>
  <c r="AK3154" i="1"/>
  <c r="AK3155" i="1"/>
  <c r="AK3156" i="1"/>
  <c r="AK3157" i="1"/>
  <c r="AK3158" i="1"/>
  <c r="AK3159" i="1"/>
  <c r="AK3160" i="1"/>
  <c r="AK3161" i="1"/>
  <c r="AK3162" i="1"/>
  <c r="AK3163" i="1"/>
  <c r="AK3164" i="1"/>
  <c r="AK3165" i="1"/>
  <c r="AK3166" i="1"/>
  <c r="AK3167" i="1"/>
  <c r="AK3168" i="1"/>
  <c r="AK3169" i="1"/>
  <c r="AK3170" i="1"/>
  <c r="AK3171" i="1"/>
  <c r="AK3172" i="1"/>
  <c r="AK3173" i="1"/>
  <c r="AK3174" i="1"/>
  <c r="AK3175" i="1"/>
  <c r="AK3176" i="1"/>
  <c r="AK3177" i="1"/>
  <c r="AK3178" i="1"/>
  <c r="AK3179" i="1"/>
  <c r="AK3180" i="1"/>
  <c r="AK3181" i="1"/>
  <c r="AK3182" i="1"/>
  <c r="AK3183" i="1"/>
  <c r="AK3184" i="1"/>
  <c r="AK3185" i="1"/>
  <c r="AK3186" i="1"/>
  <c r="AK3187" i="1"/>
  <c r="AK3188" i="1"/>
  <c r="AK3189" i="1"/>
  <c r="AK3190" i="1"/>
  <c r="AK3191" i="1"/>
  <c r="AK3192" i="1"/>
  <c r="AK3193" i="1"/>
  <c r="AK3194" i="1"/>
  <c r="AK3195" i="1"/>
  <c r="AK3196" i="1"/>
  <c r="AK3197" i="1"/>
  <c r="AK3198" i="1"/>
  <c r="AK3199" i="1"/>
  <c r="AK3200" i="1"/>
  <c r="AK3201" i="1"/>
  <c r="AK3202" i="1"/>
  <c r="AK3203" i="1"/>
  <c r="AK3204" i="1"/>
  <c r="AK3205" i="1"/>
  <c r="AK3206" i="1"/>
  <c r="AK3207" i="1"/>
  <c r="AK3208" i="1"/>
  <c r="AK3209" i="1"/>
  <c r="AK3210" i="1"/>
  <c r="AK3211" i="1"/>
  <c r="AK3212" i="1"/>
  <c r="AK3213" i="1"/>
  <c r="AK3214" i="1"/>
  <c r="AK3215" i="1"/>
  <c r="AK3216" i="1"/>
  <c r="AK3217" i="1"/>
  <c r="AK3218" i="1"/>
  <c r="AK3219" i="1"/>
  <c r="AK3220" i="1"/>
  <c r="AK3221" i="1"/>
  <c r="AK3222" i="1"/>
  <c r="AK3223" i="1"/>
  <c r="AK3224" i="1"/>
  <c r="AK3225" i="1"/>
  <c r="AK3226" i="1"/>
  <c r="AK3227" i="1"/>
  <c r="AK3228" i="1"/>
  <c r="AK3229" i="1"/>
  <c r="AK3230" i="1"/>
  <c r="AK3231" i="1"/>
  <c r="AK3232" i="1"/>
  <c r="AK3233" i="1"/>
  <c r="AK3234" i="1"/>
  <c r="AK3235" i="1"/>
  <c r="AK3236" i="1"/>
  <c r="AK3237" i="1"/>
  <c r="AK3238" i="1"/>
  <c r="AK3239" i="1"/>
  <c r="AK3240" i="1"/>
  <c r="AK3241" i="1"/>
  <c r="AK3242" i="1"/>
  <c r="AK3243" i="1"/>
  <c r="AK3244" i="1"/>
  <c r="AK3245" i="1"/>
  <c r="AK3246" i="1"/>
  <c r="AK3247" i="1"/>
  <c r="AK3248" i="1"/>
  <c r="AK3249" i="1"/>
  <c r="AK3250" i="1"/>
  <c r="AK3251" i="1"/>
  <c r="AK3252" i="1"/>
  <c r="AK3253" i="1"/>
  <c r="AK3254" i="1"/>
  <c r="AK3255" i="1"/>
  <c r="AK3256" i="1"/>
  <c r="AK3257" i="1"/>
  <c r="AK3258" i="1"/>
  <c r="AK3259" i="1"/>
  <c r="AK3260" i="1"/>
  <c r="AK3261" i="1"/>
  <c r="AK3262" i="1"/>
  <c r="AK3263" i="1"/>
  <c r="AK3264" i="1"/>
  <c r="AK3265" i="1"/>
  <c r="AK3266" i="1"/>
  <c r="AK3267" i="1"/>
  <c r="AK3268" i="1"/>
  <c r="AK3269" i="1"/>
  <c r="AK3270" i="1"/>
  <c r="AK3271" i="1"/>
  <c r="AK3272" i="1"/>
  <c r="AK3273" i="1"/>
  <c r="AK3274" i="1"/>
  <c r="AK3275" i="1"/>
  <c r="AK3276" i="1"/>
  <c r="AK3277" i="1"/>
  <c r="AK3278" i="1"/>
  <c r="AK3279" i="1"/>
  <c r="AK3280" i="1"/>
  <c r="AK3281" i="1"/>
  <c r="AK3282" i="1"/>
  <c r="AK3283" i="1"/>
  <c r="AK3284" i="1"/>
  <c r="AK3285" i="1"/>
  <c r="AK3286" i="1"/>
  <c r="AK3287" i="1"/>
  <c r="AK3288" i="1"/>
  <c r="AK3289" i="1"/>
  <c r="AK3290" i="1"/>
  <c r="AK3291" i="1"/>
  <c r="AK3292" i="1"/>
  <c r="AK3293" i="1"/>
  <c r="AK3294" i="1"/>
  <c r="AK3295" i="1"/>
  <c r="AK3296" i="1"/>
  <c r="AK3297" i="1"/>
  <c r="AK3298" i="1"/>
  <c r="AK3299" i="1"/>
  <c r="AK3300" i="1"/>
  <c r="AK3301" i="1"/>
  <c r="AK3302" i="1"/>
  <c r="AK3303" i="1"/>
  <c r="AK3304" i="1"/>
  <c r="AK3305" i="1"/>
  <c r="AK3306" i="1"/>
  <c r="AK3307" i="1"/>
  <c r="AK3308" i="1"/>
  <c r="AK3309" i="1"/>
  <c r="AK3310" i="1"/>
  <c r="AK3311" i="1"/>
  <c r="AK3312" i="1"/>
  <c r="AK3313" i="1"/>
  <c r="AK3314" i="1"/>
  <c r="AK3315" i="1"/>
  <c r="AK3316" i="1"/>
  <c r="AK3317" i="1"/>
  <c r="AK3318" i="1"/>
  <c r="AK3319" i="1"/>
  <c r="AK3320" i="1"/>
  <c r="AK3321" i="1"/>
  <c r="AK3322" i="1"/>
  <c r="AK3323" i="1"/>
  <c r="AK3324" i="1"/>
  <c r="AK3325" i="1"/>
  <c r="AK3326" i="1"/>
  <c r="AK3327" i="1"/>
  <c r="AK3328" i="1"/>
  <c r="AK3329" i="1"/>
  <c r="AK3330" i="1"/>
  <c r="AK3331" i="1"/>
  <c r="AK3332" i="1"/>
  <c r="AK3333" i="1"/>
  <c r="AK3334" i="1"/>
  <c r="AK3335" i="1"/>
  <c r="AK3336" i="1"/>
  <c r="AK3337" i="1"/>
  <c r="AK3338" i="1"/>
  <c r="AK3339" i="1"/>
  <c r="AK3340" i="1"/>
  <c r="AK3341" i="1"/>
  <c r="AK3342" i="1"/>
  <c r="AK3343" i="1"/>
  <c r="AK3344" i="1"/>
  <c r="AK3345" i="1"/>
  <c r="AK3346" i="1"/>
  <c r="AK3347" i="1"/>
  <c r="AK3348" i="1"/>
  <c r="AK3349" i="1"/>
  <c r="AK3350" i="1"/>
  <c r="AK3351" i="1"/>
  <c r="AK3352" i="1"/>
  <c r="AK3353" i="1"/>
  <c r="AK3354" i="1"/>
  <c r="AK3355" i="1"/>
  <c r="AK3356" i="1"/>
  <c r="AK3357" i="1"/>
  <c r="AK3358" i="1"/>
  <c r="AK3359" i="1"/>
  <c r="AK3360" i="1"/>
  <c r="AK3361" i="1"/>
  <c r="AK3362" i="1"/>
  <c r="AK3363" i="1"/>
  <c r="AK3364" i="1"/>
  <c r="AK3365" i="1"/>
  <c r="AK3366" i="1"/>
  <c r="AK3367" i="1"/>
  <c r="AK3368" i="1"/>
  <c r="AK3369" i="1"/>
  <c r="AK3370" i="1"/>
  <c r="AK3371" i="1"/>
  <c r="AK3372" i="1"/>
  <c r="AK3373" i="1"/>
  <c r="AK3374" i="1"/>
  <c r="AK3375" i="1"/>
  <c r="AK3376" i="1"/>
  <c r="AK3377" i="1"/>
  <c r="AK3378" i="1"/>
  <c r="AK3379" i="1"/>
  <c r="AK3380" i="1"/>
  <c r="AK3381" i="1"/>
  <c r="AK3382" i="1"/>
  <c r="AK3383" i="1"/>
  <c r="AK3384" i="1"/>
  <c r="AK3385" i="1"/>
  <c r="AK3386" i="1"/>
  <c r="AK3387" i="1"/>
  <c r="AK3388" i="1"/>
  <c r="AK3389" i="1"/>
  <c r="AK3390" i="1"/>
  <c r="AK3391" i="1"/>
  <c r="AK3392" i="1"/>
  <c r="AK3393" i="1"/>
  <c r="AK3394" i="1"/>
  <c r="AK3395" i="1"/>
  <c r="AK3396" i="1"/>
  <c r="AK3397" i="1"/>
  <c r="AK3398" i="1"/>
  <c r="AK3399" i="1"/>
  <c r="AK3400" i="1"/>
  <c r="AK3401" i="1"/>
  <c r="AK3402" i="1"/>
  <c r="AK3403" i="1"/>
  <c r="AK3404" i="1"/>
  <c r="AK3405" i="1"/>
  <c r="AK3406" i="1"/>
  <c r="AK3407" i="1"/>
  <c r="AK3408" i="1"/>
  <c r="AK3409" i="1"/>
  <c r="AK3410" i="1"/>
  <c r="AK3411" i="1"/>
  <c r="AK3412" i="1"/>
  <c r="AK3413" i="1"/>
  <c r="AK3414" i="1"/>
  <c r="AK3415" i="1"/>
  <c r="AK3416" i="1"/>
  <c r="AK3417" i="1"/>
  <c r="AK3418" i="1"/>
  <c r="AK3419" i="1"/>
  <c r="AK3420" i="1"/>
  <c r="AK3421" i="1"/>
  <c r="AK3422" i="1"/>
  <c r="AK3423" i="1"/>
  <c r="AK3424" i="1"/>
  <c r="AK3425" i="1"/>
  <c r="AK3426" i="1"/>
  <c r="AK3427" i="1"/>
  <c r="AK3428" i="1"/>
  <c r="AK3429" i="1"/>
  <c r="AK3430" i="1"/>
  <c r="AK3431" i="1"/>
  <c r="AK3432" i="1"/>
  <c r="AK3433" i="1"/>
  <c r="AK3434" i="1"/>
  <c r="AK3435" i="1"/>
  <c r="AK3436" i="1"/>
  <c r="AK3437" i="1"/>
  <c r="AK3438" i="1"/>
  <c r="AK3439" i="1"/>
  <c r="AK3440" i="1"/>
  <c r="AK3441" i="1"/>
  <c r="AK3442" i="1"/>
  <c r="AK3443" i="1"/>
  <c r="AK3444" i="1"/>
  <c r="AK3445" i="1"/>
  <c r="AK3446" i="1"/>
  <c r="AK3447" i="1"/>
  <c r="AK3448" i="1"/>
  <c r="AK3449" i="1"/>
  <c r="AK3450" i="1"/>
  <c r="AK3451" i="1"/>
  <c r="AK3452" i="1"/>
  <c r="AK3453" i="1"/>
  <c r="AK3454" i="1"/>
  <c r="AK3455" i="1"/>
  <c r="AK3456" i="1"/>
  <c r="AK3457" i="1"/>
  <c r="AK3458" i="1"/>
  <c r="AK3459" i="1"/>
  <c r="AK3460" i="1"/>
  <c r="AK3461" i="1"/>
  <c r="AK3462" i="1"/>
  <c r="AK3463" i="1"/>
  <c r="AK3464" i="1"/>
  <c r="AK3465" i="1"/>
  <c r="AK3466" i="1"/>
  <c r="AK3467" i="1"/>
  <c r="AK3468" i="1"/>
  <c r="AK3469" i="1"/>
  <c r="AK3470" i="1"/>
  <c r="AK3471" i="1"/>
  <c r="AK3472" i="1"/>
  <c r="AK3473" i="1"/>
  <c r="AK3474" i="1"/>
  <c r="AK3475" i="1"/>
  <c r="AK3476" i="1"/>
  <c r="AK3477" i="1"/>
  <c r="AK3478" i="1"/>
  <c r="AK3479" i="1"/>
  <c r="AK3480" i="1"/>
  <c r="AK3481" i="1"/>
  <c r="AK3482" i="1"/>
  <c r="AK3483" i="1"/>
  <c r="AK3484" i="1"/>
  <c r="AK3485" i="1"/>
  <c r="AK3486" i="1"/>
  <c r="AK3487" i="1"/>
  <c r="AK3488" i="1"/>
  <c r="AK3489" i="1"/>
  <c r="AK3490" i="1"/>
  <c r="AK3491" i="1"/>
  <c r="AK3492" i="1"/>
  <c r="AK3493" i="1"/>
  <c r="AK3494" i="1"/>
  <c r="AK3495" i="1"/>
  <c r="AK3496" i="1"/>
  <c r="AK3497" i="1"/>
  <c r="AK3498" i="1"/>
  <c r="AK3499" i="1"/>
  <c r="AK3500" i="1"/>
  <c r="AK3501" i="1"/>
  <c r="AK3502" i="1"/>
  <c r="AK3503" i="1"/>
  <c r="AK3504" i="1"/>
  <c r="AK3505" i="1"/>
  <c r="AK3506" i="1"/>
  <c r="AK3507" i="1"/>
  <c r="AK3508" i="1"/>
  <c r="AK3509" i="1"/>
  <c r="AK3510" i="1"/>
  <c r="AK3511" i="1"/>
  <c r="AK3512" i="1"/>
  <c r="AK3513" i="1"/>
  <c r="AK3514" i="1"/>
  <c r="AK3515" i="1"/>
  <c r="AK3516" i="1"/>
  <c r="AK3517" i="1"/>
  <c r="AK3518" i="1"/>
  <c r="AK3519" i="1"/>
  <c r="AK3520" i="1"/>
  <c r="AL2814" i="1"/>
  <c r="AL2815" i="1"/>
  <c r="AL2816" i="1"/>
  <c r="AL2817" i="1"/>
  <c r="AL2818" i="1"/>
  <c r="AL2819" i="1"/>
  <c r="AL2820" i="1"/>
  <c r="AL2821" i="1"/>
  <c r="AL2822" i="1"/>
  <c r="AL2823" i="1"/>
  <c r="AL2824" i="1"/>
  <c r="AL2825" i="1"/>
  <c r="AL2826" i="1"/>
  <c r="AL2827" i="1"/>
  <c r="AL2828" i="1"/>
  <c r="AL2829" i="1"/>
  <c r="AL2830" i="1"/>
  <c r="AL2831" i="1"/>
  <c r="AL2832" i="1"/>
  <c r="AL2833" i="1"/>
  <c r="AL2834" i="1"/>
  <c r="AL2835" i="1"/>
  <c r="AL2836" i="1"/>
  <c r="AL2837" i="1"/>
  <c r="AL2838" i="1"/>
  <c r="AL2839" i="1"/>
  <c r="AL2840" i="1"/>
  <c r="AL2841" i="1"/>
  <c r="AL2842" i="1"/>
  <c r="AL2843" i="1"/>
  <c r="AL2844" i="1"/>
  <c r="AL2845" i="1"/>
  <c r="AL2846" i="1"/>
  <c r="AL2847" i="1"/>
  <c r="AL2848" i="1"/>
  <c r="AL2849" i="1"/>
  <c r="AL2850" i="1"/>
  <c r="AL2851" i="1"/>
  <c r="AL2852" i="1"/>
  <c r="AL2853" i="1"/>
  <c r="AL2854" i="1"/>
  <c r="AL2855" i="1"/>
  <c r="AL2856" i="1"/>
  <c r="AL2857" i="1"/>
  <c r="AL2858" i="1"/>
  <c r="AL2859" i="1"/>
  <c r="AL2860" i="1"/>
  <c r="AL2861" i="1"/>
  <c r="AL2862" i="1"/>
  <c r="AL2863" i="1"/>
  <c r="AL2864" i="1"/>
  <c r="AL2865" i="1"/>
  <c r="AL2866" i="1"/>
  <c r="AL2867" i="1"/>
  <c r="AL2868" i="1"/>
  <c r="AL2869" i="1"/>
  <c r="AL2870" i="1"/>
  <c r="AL2871" i="1"/>
  <c r="AL2872" i="1"/>
  <c r="AL2873" i="1"/>
  <c r="AL2874" i="1"/>
  <c r="AL2875" i="1"/>
  <c r="AL2876" i="1"/>
  <c r="AL2877" i="1"/>
  <c r="AL2878" i="1"/>
  <c r="AL2879" i="1"/>
  <c r="AL2880" i="1"/>
  <c r="AL2881" i="1"/>
  <c r="AL2882" i="1"/>
  <c r="AL2883" i="1"/>
  <c r="AL2884" i="1"/>
  <c r="AL2885" i="1"/>
  <c r="AL2886" i="1"/>
  <c r="AL2887" i="1"/>
  <c r="AL2888" i="1"/>
  <c r="AL2889" i="1"/>
  <c r="AL2890" i="1"/>
  <c r="AL2891" i="1"/>
  <c r="AL2892" i="1"/>
  <c r="AL2893" i="1"/>
  <c r="AL2894" i="1"/>
  <c r="AL2895" i="1"/>
  <c r="AL2896" i="1"/>
  <c r="AL2897" i="1"/>
  <c r="AL2898" i="1"/>
  <c r="AL2899" i="1"/>
  <c r="AL2900" i="1"/>
  <c r="AL2901" i="1"/>
  <c r="AL2902" i="1"/>
  <c r="AL2903" i="1"/>
  <c r="AL2904" i="1"/>
  <c r="AL2905" i="1"/>
  <c r="AL2906" i="1"/>
  <c r="AL2907" i="1"/>
  <c r="AL2908" i="1"/>
  <c r="AL2909" i="1"/>
  <c r="AL2910" i="1"/>
  <c r="AL2911" i="1"/>
  <c r="AL2912" i="1"/>
  <c r="AL2913" i="1"/>
  <c r="AL2914" i="1"/>
  <c r="AL2915" i="1"/>
  <c r="AL2916" i="1"/>
  <c r="AL2917" i="1"/>
  <c r="AL2918" i="1"/>
  <c r="AL2919" i="1"/>
  <c r="AL2920" i="1"/>
  <c r="AL2921" i="1"/>
  <c r="AL2922" i="1"/>
  <c r="AL2923" i="1"/>
  <c r="AL2924" i="1"/>
  <c r="AL2925" i="1"/>
  <c r="AL2926" i="1"/>
  <c r="AL2927" i="1"/>
  <c r="AL2928" i="1"/>
  <c r="AL2929" i="1"/>
  <c r="AL2930" i="1"/>
  <c r="AL2931" i="1"/>
  <c r="AL2932" i="1"/>
  <c r="AL2933" i="1"/>
  <c r="AL2934" i="1"/>
  <c r="AL2935" i="1"/>
  <c r="AL2936" i="1"/>
  <c r="AL2937" i="1"/>
  <c r="AL2938" i="1"/>
  <c r="AL2939" i="1"/>
  <c r="AL2940" i="1"/>
  <c r="AL2941" i="1"/>
  <c r="AL2942" i="1"/>
  <c r="AL2943" i="1"/>
  <c r="AL2944" i="1"/>
  <c r="AL2945" i="1"/>
  <c r="AL2946" i="1"/>
  <c r="AL2947" i="1"/>
  <c r="AL2948" i="1"/>
  <c r="AL2949" i="1"/>
  <c r="AL2950" i="1"/>
  <c r="AL2951" i="1"/>
  <c r="AL2952" i="1"/>
  <c r="AL2953" i="1"/>
  <c r="AL2954" i="1"/>
  <c r="AL2955" i="1"/>
  <c r="AL2956" i="1"/>
  <c r="AL2957" i="1"/>
  <c r="AL2958" i="1"/>
  <c r="AL2959" i="1"/>
  <c r="AL2960" i="1"/>
  <c r="AL2961" i="1"/>
  <c r="AL2962" i="1"/>
  <c r="AL2963" i="1"/>
  <c r="AL2964" i="1"/>
  <c r="AL2965" i="1"/>
  <c r="AL2966" i="1"/>
  <c r="AL2967" i="1"/>
  <c r="AL2968" i="1"/>
  <c r="AL2969" i="1"/>
  <c r="AL2970" i="1"/>
  <c r="AL2971" i="1"/>
  <c r="AL2972" i="1"/>
  <c r="AL2973" i="1"/>
  <c r="AL2974" i="1"/>
  <c r="AL2975" i="1"/>
  <c r="AL2976" i="1"/>
  <c r="AL2977" i="1"/>
  <c r="AL2978" i="1"/>
  <c r="AL2979" i="1"/>
  <c r="AL2980" i="1"/>
  <c r="AL2981" i="1"/>
  <c r="AL2982" i="1"/>
  <c r="AL2983" i="1"/>
  <c r="AL2984" i="1"/>
  <c r="AL2985" i="1"/>
  <c r="AL2986" i="1"/>
  <c r="AL2987" i="1"/>
  <c r="AL2988" i="1"/>
  <c r="AL2989" i="1"/>
  <c r="AL2990" i="1"/>
  <c r="AL2991" i="1"/>
  <c r="AL2992" i="1"/>
  <c r="AL2993" i="1"/>
  <c r="AL2994" i="1"/>
  <c r="AL2995" i="1"/>
  <c r="AL2996" i="1"/>
  <c r="AL2997" i="1"/>
  <c r="AL2998" i="1"/>
  <c r="AL2999" i="1"/>
  <c r="AL3000" i="1"/>
  <c r="AL3001" i="1"/>
  <c r="AL3002" i="1"/>
  <c r="AL3003" i="1"/>
  <c r="AL3004" i="1"/>
  <c r="AL3005" i="1"/>
  <c r="AL3006" i="1"/>
  <c r="AL3007" i="1"/>
  <c r="AL3008" i="1"/>
  <c r="AL3009" i="1"/>
  <c r="AL3010" i="1"/>
  <c r="AL3011" i="1"/>
  <c r="AL3012" i="1"/>
  <c r="AL3013" i="1"/>
  <c r="AL3014" i="1"/>
  <c r="AL3015" i="1"/>
  <c r="AL3016" i="1"/>
  <c r="AL3017" i="1"/>
  <c r="AL3018" i="1"/>
  <c r="AL3019" i="1"/>
  <c r="AL3020" i="1"/>
  <c r="AL3021" i="1"/>
  <c r="AL3022" i="1"/>
  <c r="AL3023" i="1"/>
  <c r="AL3024" i="1"/>
  <c r="AL3025" i="1"/>
  <c r="AL3026" i="1"/>
  <c r="AL3027" i="1"/>
  <c r="AL3028" i="1"/>
  <c r="AL3029" i="1"/>
  <c r="AL3030" i="1"/>
  <c r="AL3031" i="1"/>
  <c r="AL3032" i="1"/>
  <c r="AL3033" i="1"/>
  <c r="AL3034" i="1"/>
  <c r="AL3035" i="1"/>
  <c r="AL3036" i="1"/>
  <c r="AL3037" i="1"/>
  <c r="AL3038" i="1"/>
  <c r="AL3039" i="1"/>
  <c r="AL3040" i="1"/>
  <c r="AL3041" i="1"/>
  <c r="AL3042" i="1"/>
  <c r="AL3043" i="1"/>
  <c r="AL3044" i="1"/>
  <c r="AL3045" i="1"/>
  <c r="AL3046" i="1"/>
  <c r="AL3047" i="1"/>
  <c r="AL3048" i="1"/>
  <c r="AL3049" i="1"/>
  <c r="AL3050" i="1"/>
  <c r="AL3051" i="1"/>
  <c r="AL3052" i="1"/>
  <c r="AL3053" i="1"/>
  <c r="AL3054" i="1"/>
  <c r="AL3055" i="1"/>
  <c r="AL3056" i="1"/>
  <c r="AL3057" i="1"/>
  <c r="AL3058" i="1"/>
  <c r="AL3059" i="1"/>
  <c r="AL3060" i="1"/>
  <c r="AL3061" i="1"/>
  <c r="AL3062" i="1"/>
  <c r="AL3063" i="1"/>
  <c r="AL3064" i="1"/>
  <c r="AL3065" i="1"/>
  <c r="AL3066" i="1"/>
  <c r="AL3067" i="1"/>
  <c r="AL3068" i="1"/>
  <c r="AL3069" i="1"/>
  <c r="AL3070" i="1"/>
  <c r="AL3071" i="1"/>
  <c r="AL3072" i="1"/>
  <c r="AL3073" i="1"/>
  <c r="AL3074" i="1"/>
  <c r="AL3075" i="1"/>
  <c r="AL3076" i="1"/>
  <c r="AL3077" i="1"/>
  <c r="AL3078" i="1"/>
  <c r="AL3079" i="1"/>
  <c r="AL3080" i="1"/>
  <c r="AL3081" i="1"/>
  <c r="AL3082" i="1"/>
  <c r="AL3083" i="1"/>
  <c r="AL3084" i="1"/>
  <c r="AL3085" i="1"/>
  <c r="AL3086" i="1"/>
  <c r="AL3087" i="1"/>
  <c r="AL3088" i="1"/>
  <c r="AL3089" i="1"/>
  <c r="AL3090" i="1"/>
  <c r="AL3091" i="1"/>
  <c r="AL3092" i="1"/>
  <c r="AL3093" i="1"/>
  <c r="AL3094" i="1"/>
  <c r="AL3095" i="1"/>
  <c r="AL3096" i="1"/>
  <c r="AL3097" i="1"/>
  <c r="AL3098" i="1"/>
  <c r="AL3099" i="1"/>
  <c r="AL3100" i="1"/>
  <c r="AL3101" i="1"/>
  <c r="AL3102" i="1"/>
  <c r="AL3103" i="1"/>
  <c r="AL3104" i="1"/>
  <c r="AL3105" i="1"/>
  <c r="AL3106" i="1"/>
  <c r="AL3107" i="1"/>
  <c r="AL3108" i="1"/>
  <c r="AL3109" i="1"/>
  <c r="AL3110" i="1"/>
  <c r="AL3111" i="1"/>
  <c r="AL3112" i="1"/>
  <c r="AL3113" i="1"/>
  <c r="AL3114" i="1"/>
  <c r="AL3115" i="1"/>
  <c r="AL3116" i="1"/>
  <c r="AL3117" i="1"/>
  <c r="AL3118" i="1"/>
  <c r="AL3119" i="1"/>
  <c r="AL3120" i="1"/>
  <c r="AL3121" i="1"/>
  <c r="AL3122" i="1"/>
  <c r="AL3123" i="1"/>
  <c r="AL3124" i="1"/>
  <c r="AL3125" i="1"/>
  <c r="AL3126" i="1"/>
  <c r="AL3127" i="1"/>
  <c r="AL3128" i="1"/>
  <c r="AL3129" i="1"/>
  <c r="AL3130" i="1"/>
  <c r="AL3131" i="1"/>
  <c r="AL3132" i="1"/>
  <c r="AL3133" i="1"/>
  <c r="AL3134" i="1"/>
  <c r="AL3135" i="1"/>
  <c r="AL3136" i="1"/>
  <c r="AL3137" i="1"/>
  <c r="AL3138" i="1"/>
  <c r="AL3139" i="1"/>
  <c r="AL3140" i="1"/>
  <c r="AL3141" i="1"/>
  <c r="AL3142" i="1"/>
  <c r="AL3143" i="1"/>
  <c r="AL3144" i="1"/>
  <c r="AL3145" i="1"/>
  <c r="AL3146" i="1"/>
  <c r="AL3147" i="1"/>
  <c r="AL3148" i="1"/>
  <c r="AL3149" i="1"/>
  <c r="AL3150" i="1"/>
  <c r="AL3151" i="1"/>
  <c r="AL3152" i="1"/>
  <c r="AL3153" i="1"/>
  <c r="AL3154" i="1"/>
  <c r="AL3155" i="1"/>
  <c r="AL3156" i="1"/>
  <c r="AL3157" i="1"/>
  <c r="AL3158" i="1"/>
  <c r="AL3159" i="1"/>
  <c r="AL3160" i="1"/>
  <c r="AL3161" i="1"/>
  <c r="AL3162" i="1"/>
  <c r="AL3163" i="1"/>
  <c r="AL3164" i="1"/>
  <c r="AL3165" i="1"/>
  <c r="AL3166" i="1"/>
  <c r="AL3167" i="1"/>
  <c r="AL3168" i="1"/>
  <c r="AL3169" i="1"/>
  <c r="AL3170" i="1"/>
  <c r="AL3171" i="1"/>
  <c r="AL3172" i="1"/>
  <c r="AL3173" i="1"/>
  <c r="AL3174" i="1"/>
  <c r="AL3175" i="1"/>
  <c r="AL3176" i="1"/>
  <c r="AL3177" i="1"/>
  <c r="AL3178" i="1"/>
  <c r="AL3179" i="1"/>
  <c r="AL3180" i="1"/>
  <c r="AL3181" i="1"/>
  <c r="AL3182" i="1"/>
  <c r="AL3183" i="1"/>
  <c r="AL3184" i="1"/>
  <c r="AL3185" i="1"/>
  <c r="AL3186" i="1"/>
  <c r="AL3187" i="1"/>
  <c r="AL3188" i="1"/>
  <c r="AL3189" i="1"/>
  <c r="AL3190" i="1"/>
  <c r="AL3191" i="1"/>
  <c r="AL3192" i="1"/>
  <c r="AL3193" i="1"/>
  <c r="AL3194" i="1"/>
  <c r="AL3195" i="1"/>
  <c r="AL3196" i="1"/>
  <c r="AL3197" i="1"/>
  <c r="AL3198" i="1"/>
  <c r="AL3199" i="1"/>
  <c r="AL3200" i="1"/>
  <c r="AL3201" i="1"/>
  <c r="AL3202" i="1"/>
  <c r="AL3203" i="1"/>
  <c r="AL3204" i="1"/>
  <c r="AL3205" i="1"/>
  <c r="AL3206" i="1"/>
  <c r="AL3207" i="1"/>
  <c r="AL3208" i="1"/>
  <c r="AL3209" i="1"/>
  <c r="AL3210" i="1"/>
  <c r="AL3211" i="1"/>
  <c r="AL3212" i="1"/>
  <c r="AL3213" i="1"/>
  <c r="AL3214" i="1"/>
  <c r="AL3215" i="1"/>
  <c r="AL3216" i="1"/>
  <c r="AL3217" i="1"/>
  <c r="AL3218" i="1"/>
  <c r="AL3219" i="1"/>
  <c r="AL3220" i="1"/>
  <c r="AL3221" i="1"/>
  <c r="AL3222" i="1"/>
  <c r="AL3223" i="1"/>
  <c r="AL3224" i="1"/>
  <c r="AL3225" i="1"/>
  <c r="AL3226" i="1"/>
  <c r="AL3227" i="1"/>
  <c r="AL3228" i="1"/>
  <c r="AL3229" i="1"/>
  <c r="AL3230" i="1"/>
  <c r="AL3231" i="1"/>
  <c r="AL3232" i="1"/>
  <c r="AL3233" i="1"/>
  <c r="AL3234" i="1"/>
  <c r="AL3235" i="1"/>
  <c r="AL3236" i="1"/>
  <c r="AL3237" i="1"/>
  <c r="AL3238" i="1"/>
  <c r="AL3239" i="1"/>
  <c r="AL3240" i="1"/>
  <c r="AL3241" i="1"/>
  <c r="AL3242" i="1"/>
  <c r="AL3243" i="1"/>
  <c r="AL3244" i="1"/>
  <c r="AL3245" i="1"/>
  <c r="AL3246" i="1"/>
  <c r="AL3247" i="1"/>
  <c r="AL3248" i="1"/>
  <c r="AL3249" i="1"/>
  <c r="AL3250" i="1"/>
  <c r="AL3251" i="1"/>
  <c r="AL3252" i="1"/>
  <c r="AL3253" i="1"/>
  <c r="AL3254" i="1"/>
  <c r="AL3255" i="1"/>
  <c r="AL3256" i="1"/>
  <c r="AL3257" i="1"/>
  <c r="AL3258" i="1"/>
  <c r="AL3259" i="1"/>
  <c r="AL3260" i="1"/>
  <c r="AL3261" i="1"/>
  <c r="AL3262" i="1"/>
  <c r="AL3263" i="1"/>
  <c r="AL3264" i="1"/>
  <c r="AL3265" i="1"/>
  <c r="AL3266" i="1"/>
  <c r="AL3267" i="1"/>
  <c r="AL3268" i="1"/>
  <c r="AL3269" i="1"/>
  <c r="AL3270" i="1"/>
  <c r="AL3271" i="1"/>
  <c r="AL3272" i="1"/>
  <c r="AL3273" i="1"/>
  <c r="AL3274" i="1"/>
  <c r="AL3275" i="1"/>
  <c r="AL3276" i="1"/>
  <c r="AL3277" i="1"/>
  <c r="AL3278" i="1"/>
  <c r="AL3279" i="1"/>
  <c r="AL3280" i="1"/>
  <c r="AL3281" i="1"/>
  <c r="AL3282" i="1"/>
  <c r="AL3283" i="1"/>
  <c r="AL3284" i="1"/>
  <c r="AL3285" i="1"/>
  <c r="AL3286" i="1"/>
  <c r="AL3287" i="1"/>
  <c r="AL3288" i="1"/>
  <c r="AL3289" i="1"/>
  <c r="AL3290" i="1"/>
  <c r="AL3291" i="1"/>
  <c r="AL3292" i="1"/>
  <c r="AL3293" i="1"/>
  <c r="AL3294" i="1"/>
  <c r="AL3295" i="1"/>
  <c r="AL3296" i="1"/>
  <c r="AL3297" i="1"/>
  <c r="AL3298" i="1"/>
  <c r="AL3299" i="1"/>
  <c r="AL3300" i="1"/>
  <c r="AL3301" i="1"/>
  <c r="AL3302" i="1"/>
  <c r="AL3303" i="1"/>
  <c r="AL3304" i="1"/>
  <c r="AL3305" i="1"/>
  <c r="AL3306" i="1"/>
  <c r="AL3307" i="1"/>
  <c r="AL3308" i="1"/>
  <c r="AL3309" i="1"/>
  <c r="AL3310" i="1"/>
  <c r="AL3311" i="1"/>
  <c r="AL3312" i="1"/>
  <c r="AL3313" i="1"/>
  <c r="AL3314" i="1"/>
  <c r="AL3315" i="1"/>
  <c r="AL3316" i="1"/>
  <c r="AL3317" i="1"/>
  <c r="AL3318" i="1"/>
  <c r="AL3319" i="1"/>
  <c r="AL3320" i="1"/>
  <c r="AL3321" i="1"/>
  <c r="AL3322" i="1"/>
  <c r="AL3323" i="1"/>
  <c r="AL3324" i="1"/>
  <c r="AL3325" i="1"/>
  <c r="AL3326" i="1"/>
  <c r="AL3327" i="1"/>
  <c r="AL3328" i="1"/>
  <c r="AL3329" i="1"/>
  <c r="AL3330" i="1"/>
  <c r="AL3331" i="1"/>
  <c r="AL3332" i="1"/>
  <c r="AL3333" i="1"/>
  <c r="AL3334" i="1"/>
  <c r="AL3335" i="1"/>
  <c r="AL3336" i="1"/>
  <c r="AL3337" i="1"/>
  <c r="AL3338" i="1"/>
  <c r="AL3339" i="1"/>
  <c r="AL3340" i="1"/>
  <c r="AL3341" i="1"/>
  <c r="AL3342" i="1"/>
  <c r="AL3343" i="1"/>
  <c r="AL3344" i="1"/>
  <c r="AL3345" i="1"/>
  <c r="AL3346" i="1"/>
  <c r="AL3347" i="1"/>
  <c r="AL3348" i="1"/>
  <c r="AL3349" i="1"/>
  <c r="AL3350" i="1"/>
  <c r="AL3351" i="1"/>
  <c r="AL3352" i="1"/>
  <c r="AL3353" i="1"/>
  <c r="AL3354" i="1"/>
  <c r="AL3355" i="1"/>
  <c r="AL3356" i="1"/>
  <c r="AL3357" i="1"/>
  <c r="AL3358" i="1"/>
  <c r="AL3359" i="1"/>
  <c r="AL3360" i="1"/>
  <c r="AL3361" i="1"/>
  <c r="AL3362" i="1"/>
  <c r="AL3363" i="1"/>
  <c r="AL3364" i="1"/>
  <c r="AL3365" i="1"/>
  <c r="AL3366" i="1"/>
  <c r="AL3367" i="1"/>
  <c r="AL3368" i="1"/>
  <c r="AL3369" i="1"/>
  <c r="AL3370" i="1"/>
  <c r="AL3371" i="1"/>
  <c r="AL3372" i="1"/>
  <c r="AL3373" i="1"/>
  <c r="AL3374" i="1"/>
  <c r="AL3375" i="1"/>
  <c r="AL3376" i="1"/>
  <c r="AL3377" i="1"/>
  <c r="AL3378" i="1"/>
  <c r="AL3379" i="1"/>
  <c r="AL3380" i="1"/>
  <c r="AL3381" i="1"/>
  <c r="AL3382" i="1"/>
  <c r="AL3383" i="1"/>
  <c r="AL3384" i="1"/>
  <c r="AL3385" i="1"/>
  <c r="AL3386" i="1"/>
  <c r="AL3387" i="1"/>
  <c r="AL3388" i="1"/>
  <c r="AL3389" i="1"/>
  <c r="AL3390" i="1"/>
  <c r="AL3391" i="1"/>
  <c r="AL3392" i="1"/>
  <c r="AL3393" i="1"/>
  <c r="AL3394" i="1"/>
  <c r="AL3395" i="1"/>
  <c r="AL3396" i="1"/>
  <c r="AL3397" i="1"/>
  <c r="AL3398" i="1"/>
  <c r="AL3399" i="1"/>
  <c r="AL3400" i="1"/>
  <c r="AL3401" i="1"/>
  <c r="AL3402" i="1"/>
  <c r="AL3403" i="1"/>
  <c r="AL3404" i="1"/>
  <c r="AL3405" i="1"/>
  <c r="AL3406" i="1"/>
  <c r="AL3407" i="1"/>
  <c r="AL3408" i="1"/>
  <c r="AL3409" i="1"/>
  <c r="AL3410" i="1"/>
  <c r="AL3411" i="1"/>
  <c r="AL3412" i="1"/>
  <c r="AL3413" i="1"/>
  <c r="AL3414" i="1"/>
  <c r="AL3415" i="1"/>
  <c r="AL3416" i="1"/>
  <c r="AL3417" i="1"/>
  <c r="AL3418" i="1"/>
  <c r="AL3419" i="1"/>
  <c r="AL3420" i="1"/>
  <c r="AL3421" i="1"/>
  <c r="AL3422" i="1"/>
  <c r="AL3423" i="1"/>
  <c r="AL3424" i="1"/>
  <c r="AL3425" i="1"/>
  <c r="AL3426" i="1"/>
  <c r="AL3427" i="1"/>
  <c r="AL3428" i="1"/>
  <c r="AL3429" i="1"/>
  <c r="AL3430" i="1"/>
  <c r="AL3431" i="1"/>
  <c r="AL3432" i="1"/>
  <c r="AL3433" i="1"/>
  <c r="AL3434" i="1"/>
  <c r="AL3435" i="1"/>
  <c r="AL3436" i="1"/>
  <c r="AL3437" i="1"/>
  <c r="AL3438" i="1"/>
  <c r="AL3439" i="1"/>
  <c r="AL3440" i="1"/>
  <c r="AL3441" i="1"/>
  <c r="AL3442" i="1"/>
  <c r="AL3443" i="1"/>
  <c r="AL3444" i="1"/>
  <c r="AL3445" i="1"/>
  <c r="AL3446" i="1"/>
  <c r="AL3447" i="1"/>
  <c r="AL3448" i="1"/>
  <c r="AL3449" i="1"/>
  <c r="AL3450" i="1"/>
  <c r="AL3451" i="1"/>
  <c r="AL3452" i="1"/>
  <c r="AL3453" i="1"/>
  <c r="AL3454" i="1"/>
  <c r="AL3455" i="1"/>
  <c r="AL3456" i="1"/>
  <c r="AL3457" i="1"/>
  <c r="AL3458" i="1"/>
  <c r="AL3459" i="1"/>
  <c r="AL3460" i="1"/>
  <c r="AL3461" i="1"/>
  <c r="AL3462" i="1"/>
  <c r="AL3463" i="1"/>
  <c r="AL3464" i="1"/>
  <c r="AL3465" i="1"/>
  <c r="AL3466" i="1"/>
  <c r="AL3467" i="1"/>
  <c r="AL3468" i="1"/>
  <c r="AL3469" i="1"/>
  <c r="AL3470" i="1"/>
  <c r="AL3471" i="1"/>
  <c r="AL3472" i="1"/>
  <c r="AL3473" i="1"/>
  <c r="AL3474" i="1"/>
  <c r="AL3475" i="1"/>
  <c r="AL3476" i="1"/>
  <c r="AL3477" i="1"/>
  <c r="AL3478" i="1"/>
  <c r="AL3479" i="1"/>
  <c r="AL3480" i="1"/>
  <c r="AL3481" i="1"/>
  <c r="AL3482" i="1"/>
  <c r="AL3483" i="1"/>
  <c r="AL3484" i="1"/>
  <c r="AL3485" i="1"/>
  <c r="AL3486" i="1"/>
  <c r="AL3487" i="1"/>
  <c r="AL3488" i="1"/>
  <c r="AL3489" i="1"/>
  <c r="AL3490" i="1"/>
  <c r="AL3491" i="1"/>
  <c r="AL3492" i="1"/>
  <c r="AL3493" i="1"/>
  <c r="AL3494" i="1"/>
  <c r="AL3495" i="1"/>
  <c r="AL3496" i="1"/>
  <c r="AL3497" i="1"/>
  <c r="AL3498" i="1"/>
  <c r="AL3499" i="1"/>
  <c r="AL3500" i="1"/>
  <c r="AL3501" i="1"/>
  <c r="AL3502" i="1"/>
  <c r="AL3503" i="1"/>
  <c r="AL3504" i="1"/>
  <c r="AL3505" i="1"/>
  <c r="AL3506" i="1"/>
  <c r="AL3507" i="1"/>
  <c r="AL3508" i="1"/>
  <c r="AL3509" i="1"/>
  <c r="AL3510" i="1"/>
  <c r="AL3511" i="1"/>
  <c r="AL3512" i="1"/>
  <c r="AL3513" i="1"/>
  <c r="AL3514" i="1"/>
  <c r="AL3515" i="1"/>
  <c r="AL3516" i="1"/>
  <c r="AL3517" i="1"/>
  <c r="AL3518" i="1"/>
  <c r="AL3519" i="1"/>
  <c r="AL3520" i="1"/>
  <c r="AN2106" i="1" l="1"/>
  <c r="AN2223" i="1"/>
  <c r="AN2224" i="1"/>
  <c r="AN2225" i="1"/>
  <c r="AN2226" i="1"/>
  <c r="AN2227" i="1"/>
  <c r="AN2802" i="1"/>
  <c r="AN2754" i="1"/>
  <c r="AN2228" i="1"/>
  <c r="AN2229" i="1"/>
  <c r="AN2111" i="1"/>
  <c r="AN2230" i="1"/>
  <c r="AN2231" i="1"/>
  <c r="AN2177" i="1"/>
  <c r="AN2232" i="1"/>
  <c r="AN2178" i="1"/>
  <c r="AN2803" i="1"/>
  <c r="AN2179" i="1"/>
  <c r="AN2180" i="1"/>
  <c r="AN2233" i="1"/>
  <c r="AN2234" i="1"/>
  <c r="AN2181" i="1"/>
  <c r="AN2112" i="1"/>
  <c r="AN2235" i="1"/>
  <c r="AN2236" i="1"/>
  <c r="AN2113" i="1"/>
  <c r="AN2114" i="1"/>
  <c r="AN2769" i="1"/>
  <c r="AN2770" i="1"/>
  <c r="AN2778" i="1"/>
  <c r="AN2237" i="1"/>
  <c r="AN2238" i="1"/>
  <c r="AN2239" i="1"/>
  <c r="AN2240" i="1"/>
  <c r="AN2241" i="1"/>
  <c r="AN2242" i="1"/>
  <c r="AN2243" i="1"/>
  <c r="AN2244" i="1"/>
  <c r="AN2245" i="1"/>
  <c r="AN2246" i="1"/>
  <c r="AN2247" i="1"/>
  <c r="AN2248" i="1"/>
  <c r="AN2249" i="1"/>
  <c r="AN2250" i="1"/>
  <c r="AN2251" i="1"/>
  <c r="AN2252" i="1"/>
  <c r="AN2253" i="1"/>
  <c r="AN2254" i="1"/>
  <c r="AN2182" i="1"/>
  <c r="AN2255" i="1"/>
  <c r="AN2256" i="1"/>
  <c r="AN2257" i="1"/>
  <c r="AN2258" i="1"/>
  <c r="AN2259" i="1"/>
  <c r="AN2260" i="1"/>
  <c r="AN2261" i="1"/>
  <c r="AN2262" i="1"/>
  <c r="AN2263" i="1"/>
  <c r="AN2183" i="1"/>
  <c r="AN2184" i="1"/>
  <c r="AN2185" i="1"/>
  <c r="AN2115" i="1"/>
  <c r="AN2264" i="1"/>
  <c r="AN2265" i="1"/>
  <c r="AN2266" i="1"/>
  <c r="AN2186" i="1"/>
  <c r="AN2689" i="1"/>
  <c r="AN2267" i="1"/>
  <c r="AN2268" i="1"/>
  <c r="AN2269" i="1"/>
  <c r="AN2690" i="1"/>
  <c r="AN2270" i="1"/>
  <c r="AN2271" i="1"/>
  <c r="AN2691" i="1"/>
  <c r="AN2755" i="1"/>
  <c r="AN2272" i="1"/>
  <c r="AN2273" i="1"/>
  <c r="AN2692" i="1"/>
  <c r="AN2274" i="1"/>
  <c r="AN2275" i="1"/>
  <c r="AN2276" i="1"/>
  <c r="AN2277" i="1"/>
  <c r="AN2278" i="1"/>
  <c r="AN2693" i="1"/>
  <c r="AN2279" i="1"/>
  <c r="AN2280" i="1"/>
  <c r="AN2281" i="1"/>
  <c r="AN2282" i="1"/>
  <c r="AN2283" i="1"/>
  <c r="AN2804" i="1"/>
  <c r="AN2284" i="1"/>
  <c r="AN2285" i="1"/>
  <c r="AN2116" i="1"/>
  <c r="AN2286" i="1"/>
  <c r="AN2287" i="1"/>
  <c r="AN2288" i="1"/>
  <c r="AN2117" i="1"/>
  <c r="AN2118" i="1"/>
  <c r="AN2289" i="1"/>
  <c r="AN2187" i="1"/>
  <c r="AN2290" i="1"/>
  <c r="AN2291" i="1"/>
  <c r="AN2694" i="1"/>
  <c r="AN2695" i="1"/>
  <c r="AN2686" i="1"/>
  <c r="AN2696" i="1"/>
  <c r="AN2732" i="1"/>
  <c r="AN2188" i="1"/>
  <c r="AN2189" i="1"/>
  <c r="AN2292" i="1"/>
  <c r="AN2190" i="1"/>
  <c r="AN2293" i="1"/>
  <c r="AN2191" i="1"/>
  <c r="AN2192" i="1"/>
  <c r="AN2294" i="1"/>
  <c r="AN2295" i="1"/>
  <c r="AN2107" i="1"/>
  <c r="AN2721" i="1"/>
  <c r="AN2719" i="1"/>
  <c r="AN2746" i="1"/>
  <c r="AN2716" i="1"/>
  <c r="AN2722" i="1"/>
  <c r="AN2788" i="1"/>
  <c r="AN2723" i="1"/>
  <c r="AN2724" i="1"/>
  <c r="AN2771" i="1"/>
  <c r="AN2772" i="1"/>
  <c r="AN2222" i="1"/>
  <c r="AN2678" i="1"/>
  <c r="AN2733" i="1"/>
  <c r="AN2296" i="1"/>
  <c r="AN2297" i="1"/>
  <c r="AN2298" i="1"/>
  <c r="AN2119" i="1"/>
  <c r="AN2299" i="1"/>
  <c r="AN2300" i="1"/>
  <c r="AN2301" i="1"/>
  <c r="AN2302" i="1"/>
  <c r="AN2303" i="1"/>
  <c r="AN2304" i="1"/>
  <c r="AN2305" i="1"/>
  <c r="AN2120" i="1"/>
  <c r="AN2306" i="1"/>
  <c r="AN2121" i="1"/>
  <c r="AN2307" i="1"/>
  <c r="AN2308" i="1"/>
  <c r="AN2309" i="1"/>
  <c r="AN2310" i="1"/>
  <c r="AN2311" i="1"/>
  <c r="AN2312" i="1"/>
  <c r="AN2313" i="1"/>
  <c r="AN2314" i="1"/>
  <c r="AN2315" i="1"/>
  <c r="AN2316" i="1"/>
  <c r="AN2317" i="1"/>
  <c r="AN2318" i="1"/>
  <c r="AN2122" i="1"/>
  <c r="AN2319" i="1"/>
  <c r="AN2320" i="1"/>
  <c r="AN2321" i="1"/>
  <c r="AN2322" i="1"/>
  <c r="AN2323" i="1"/>
  <c r="AN2324" i="1"/>
  <c r="AN2325" i="1"/>
  <c r="AN2326" i="1"/>
  <c r="AN2327" i="1"/>
  <c r="AN2328" i="1"/>
  <c r="AN2329" i="1"/>
  <c r="AN2330" i="1"/>
  <c r="AN2331" i="1"/>
  <c r="AN2332" i="1"/>
  <c r="AN2333" i="1"/>
  <c r="AN2334" i="1"/>
  <c r="AN2335" i="1"/>
  <c r="AN2336" i="1"/>
  <c r="AN2337" i="1"/>
  <c r="AN2338" i="1"/>
  <c r="AN2339" i="1"/>
  <c r="AN2697" i="1"/>
  <c r="AN2340" i="1"/>
  <c r="AN2341" i="1"/>
  <c r="AN2342" i="1"/>
  <c r="AN2343" i="1"/>
  <c r="AN2344" i="1"/>
  <c r="AN2123" i="1"/>
  <c r="AN2345" i="1"/>
  <c r="AN2346" i="1"/>
  <c r="AN2193" i="1"/>
  <c r="AN2347" i="1"/>
  <c r="AN2348" i="1"/>
  <c r="AN2349" i="1"/>
  <c r="AN2194" i="1"/>
  <c r="AN2350" i="1"/>
  <c r="AN2351" i="1"/>
  <c r="AN2352" i="1"/>
  <c r="AN2353" i="1"/>
  <c r="AN2354" i="1"/>
  <c r="AN2355" i="1"/>
  <c r="AN2356" i="1"/>
  <c r="AN2357" i="1"/>
  <c r="AN2358" i="1"/>
  <c r="AN2359" i="1"/>
  <c r="AN2360" i="1"/>
  <c r="AN2361" i="1"/>
  <c r="AN2362" i="1"/>
  <c r="AN2363" i="1"/>
  <c r="AN2364" i="1"/>
  <c r="AN2365" i="1"/>
  <c r="AN2124" i="1"/>
  <c r="AN2366" i="1"/>
  <c r="AN2367" i="1"/>
  <c r="AN2368" i="1"/>
  <c r="AN2369" i="1"/>
  <c r="AN2370" i="1"/>
  <c r="AN2371" i="1"/>
  <c r="AN2756" i="1"/>
  <c r="AN2372" i="1"/>
  <c r="AN2373" i="1"/>
  <c r="AN2374" i="1"/>
  <c r="AN2375" i="1"/>
  <c r="AN2376" i="1"/>
  <c r="AN2377" i="1"/>
  <c r="AN2125" i="1"/>
  <c r="AN2378" i="1"/>
  <c r="AN2379" i="1"/>
  <c r="AN2380" i="1"/>
  <c r="AN2381" i="1"/>
  <c r="AN2382" i="1"/>
  <c r="AN2383" i="1"/>
  <c r="AN2384" i="1"/>
  <c r="AN2385" i="1"/>
  <c r="AN2126" i="1"/>
  <c r="AN2386" i="1"/>
  <c r="AN2387" i="1"/>
  <c r="AN2805" i="1"/>
  <c r="AN2388" i="1"/>
  <c r="AN2389" i="1"/>
  <c r="AN2390" i="1"/>
  <c r="AN2391" i="1"/>
  <c r="AN2392" i="1"/>
  <c r="AN2393" i="1"/>
  <c r="AN2394" i="1"/>
  <c r="AN2395" i="1"/>
  <c r="AN2396" i="1"/>
  <c r="AN2397" i="1"/>
  <c r="AN2398" i="1"/>
  <c r="AN2399" i="1"/>
  <c r="AN2400" i="1"/>
  <c r="AN2401" i="1"/>
  <c r="AN2402" i="1"/>
  <c r="AN2403" i="1"/>
  <c r="AN2404" i="1"/>
  <c r="AN2405" i="1"/>
  <c r="AN2406" i="1"/>
  <c r="AN2127" i="1"/>
  <c r="AN2407" i="1"/>
  <c r="AN2408" i="1"/>
  <c r="AN2698" i="1"/>
  <c r="AN2699" i="1"/>
  <c r="AN2674" i="1"/>
  <c r="AN2781" i="1"/>
  <c r="AN2675" i="1"/>
  <c r="AN2779" i="1"/>
  <c r="AN2409" i="1"/>
  <c r="AN2410" i="1"/>
  <c r="AN2411" i="1"/>
  <c r="AN2195" i="1"/>
  <c r="AN2412" i="1"/>
  <c r="AN2413" i="1"/>
  <c r="AN2414" i="1"/>
  <c r="AN2415" i="1"/>
  <c r="AN2416" i="1"/>
  <c r="AN2417" i="1"/>
  <c r="AN2418" i="1"/>
  <c r="AN2419" i="1"/>
  <c r="AN2420" i="1"/>
  <c r="AN2421" i="1"/>
  <c r="AN2422" i="1"/>
  <c r="AN2128" i="1"/>
  <c r="AN2423" i="1"/>
  <c r="AN2424" i="1"/>
  <c r="AN2129" i="1"/>
  <c r="AN2130" i="1"/>
  <c r="AN2425" i="1"/>
  <c r="AN2426" i="1"/>
  <c r="AN2427" i="1"/>
  <c r="AN2428" i="1"/>
  <c r="AN2429" i="1"/>
  <c r="AN2430" i="1"/>
  <c r="AN2431" i="1"/>
  <c r="AN2432" i="1"/>
  <c r="AN2433" i="1"/>
  <c r="AN2434" i="1"/>
  <c r="AN2435" i="1"/>
  <c r="AN2196" i="1"/>
  <c r="AN2436" i="1"/>
  <c r="AN2437" i="1"/>
  <c r="AN2131" i="1"/>
  <c r="AN2197" i="1"/>
  <c r="AN2438" i="1"/>
  <c r="AN2439" i="1"/>
  <c r="AN2440" i="1"/>
  <c r="AN2441" i="1"/>
  <c r="AN2442" i="1"/>
  <c r="AN2443" i="1"/>
  <c r="AN2444" i="1"/>
  <c r="AN2445" i="1"/>
  <c r="AN2446" i="1"/>
  <c r="AN2132" i="1"/>
  <c r="AN2447" i="1"/>
  <c r="AN2448" i="1"/>
  <c r="AN2757" i="1"/>
  <c r="AN2449" i="1"/>
  <c r="AN2450" i="1"/>
  <c r="AN2700" i="1"/>
  <c r="AN2198" i="1"/>
  <c r="AN2451" i="1"/>
  <c r="AN2452" i="1"/>
  <c r="AN2453" i="1"/>
  <c r="AN2199" i="1"/>
  <c r="AN2454" i="1"/>
  <c r="AN2455" i="1"/>
  <c r="AN2456" i="1"/>
  <c r="AN2200" i="1"/>
  <c r="AN2457" i="1"/>
  <c r="AN2458" i="1"/>
  <c r="AN2133" i="1"/>
  <c r="AN2459" i="1"/>
  <c r="AN2201" i="1"/>
  <c r="AN2460" i="1"/>
  <c r="AN2202" i="1"/>
  <c r="AN2461" i="1"/>
  <c r="AN2462" i="1"/>
  <c r="AN2463" i="1"/>
  <c r="AN2701" i="1"/>
  <c r="AN2464" i="1"/>
  <c r="AN2465" i="1"/>
  <c r="AN2134" i="1"/>
  <c r="AN2466" i="1"/>
  <c r="AN2467" i="1"/>
  <c r="AN2468" i="1"/>
  <c r="AN2469" i="1"/>
  <c r="AN2702" i="1"/>
  <c r="AN2470" i="1"/>
  <c r="AN2471" i="1"/>
  <c r="AN2472" i="1"/>
  <c r="AN2473" i="1"/>
  <c r="AN2203" i="1"/>
  <c r="AN2474" i="1"/>
  <c r="AN2475" i="1"/>
  <c r="AN2204" i="1"/>
  <c r="AN2476" i="1"/>
  <c r="AN2477" i="1"/>
  <c r="AN2478" i="1"/>
  <c r="AN2479" i="1"/>
  <c r="AN2480" i="1"/>
  <c r="AN2481" i="1"/>
  <c r="AN2482" i="1"/>
  <c r="AN2483" i="1"/>
  <c r="AN2758" i="1"/>
  <c r="AN2484" i="1"/>
  <c r="AN2485" i="1"/>
  <c r="AN2486" i="1"/>
  <c r="AN2487" i="1"/>
  <c r="AN2488" i="1"/>
  <c r="AN2785" i="1"/>
  <c r="AN2489" i="1"/>
  <c r="AN2490" i="1"/>
  <c r="AN2491" i="1"/>
  <c r="AN2492" i="1"/>
  <c r="AN2493" i="1"/>
  <c r="AN2494" i="1"/>
  <c r="AN2495" i="1"/>
  <c r="AN2496" i="1"/>
  <c r="AN2497" i="1"/>
  <c r="AN2498" i="1"/>
  <c r="AN2499" i="1"/>
  <c r="AN2135" i="1"/>
  <c r="AN2500" i="1"/>
  <c r="AN2703" i="1"/>
  <c r="AN2501" i="1"/>
  <c r="AN2502" i="1"/>
  <c r="AN2205" i="1"/>
  <c r="AN2503" i="1"/>
  <c r="AN2504" i="1"/>
  <c r="AN2505" i="1"/>
  <c r="AN2506" i="1"/>
  <c r="AN2136" i="1"/>
  <c r="AN2507" i="1"/>
  <c r="AN2508" i="1"/>
  <c r="AN2509" i="1"/>
  <c r="AN2510" i="1"/>
  <c r="AN2511" i="1"/>
  <c r="AN2512" i="1"/>
  <c r="AN2513" i="1"/>
  <c r="AN2514" i="1"/>
  <c r="AN2515" i="1"/>
  <c r="AN2704" i="1"/>
  <c r="AN2516" i="1"/>
  <c r="AN2517" i="1"/>
  <c r="AN2518" i="1"/>
  <c r="AN2519" i="1"/>
  <c r="AN2206" i="1"/>
  <c r="AN2520" i="1"/>
  <c r="AN2759" i="1"/>
  <c r="AN2521" i="1"/>
  <c r="AN2522" i="1"/>
  <c r="AN2207" i="1"/>
  <c r="AN2523" i="1"/>
  <c r="AN2760" i="1"/>
  <c r="AN2524" i="1"/>
  <c r="AN2525" i="1"/>
  <c r="AN2526" i="1"/>
  <c r="AN2208" i="1"/>
  <c r="AN2527" i="1"/>
  <c r="AN2528" i="1"/>
  <c r="AN2529" i="1"/>
  <c r="AN2530" i="1"/>
  <c r="AN2531" i="1"/>
  <c r="AN2532" i="1"/>
  <c r="AN2705" i="1"/>
  <c r="AN2687" i="1"/>
  <c r="AN2533" i="1"/>
  <c r="AN2534" i="1"/>
  <c r="AN2535" i="1"/>
  <c r="AN2209" i="1"/>
  <c r="AN2137" i="1"/>
  <c r="AN2536" i="1"/>
  <c r="AN2138" i="1"/>
  <c r="AN2139" i="1"/>
  <c r="AN2537" i="1"/>
  <c r="AN2706" i="1"/>
  <c r="AN2538" i="1"/>
  <c r="AN2140" i="1"/>
  <c r="AN2141" i="1"/>
  <c r="AN2142" i="1"/>
  <c r="AN2707" i="1"/>
  <c r="AN2210" i="1"/>
  <c r="AN2143" i="1"/>
  <c r="AN2725" i="1"/>
  <c r="AN2734" i="1"/>
  <c r="AN2735" i="1"/>
  <c r="AN2736" i="1"/>
  <c r="AN2726" i="1"/>
  <c r="AN2747" i="1"/>
  <c r="AN2773" i="1"/>
  <c r="AN2751" i="1"/>
  <c r="AN2727" i="1"/>
  <c r="AN2144" i="1"/>
  <c r="AN2539" i="1"/>
  <c r="AN2708" i="1"/>
  <c r="AN2795" i="1"/>
  <c r="AN2540" i="1"/>
  <c r="AN2541" i="1"/>
  <c r="AN2542" i="1"/>
  <c r="AN2543" i="1"/>
  <c r="AN2544" i="1"/>
  <c r="AN2211" i="1"/>
  <c r="AN2789" i="1"/>
  <c r="AN2676" i="1"/>
  <c r="AN2799" i="1"/>
  <c r="AN2677" i="1"/>
  <c r="AN2737" i="1"/>
  <c r="AN2717" i="1"/>
  <c r="AN2748" i="1"/>
  <c r="AN2749" i="1"/>
  <c r="AN2774" i="1"/>
  <c r="AN2752" i="1"/>
  <c r="AN2800" i="1"/>
  <c r="AN2790" i="1"/>
  <c r="AN2738" i="1"/>
  <c r="AN2741" i="1"/>
  <c r="AN2110" i="1"/>
  <c r="AN2728" i="1"/>
  <c r="AN2797" i="1"/>
  <c r="AN2796" i="1"/>
  <c r="AN2545" i="1"/>
  <c r="AN2546" i="1"/>
  <c r="AN2547" i="1"/>
  <c r="AN2548" i="1"/>
  <c r="AN2549" i="1"/>
  <c r="AN2550" i="1"/>
  <c r="AN2551" i="1"/>
  <c r="AN2552" i="1"/>
  <c r="AN2145" i="1"/>
  <c r="AN2553" i="1"/>
  <c r="AN2554" i="1"/>
  <c r="AN2555" i="1"/>
  <c r="AN2556" i="1"/>
  <c r="AN2742" i="1"/>
  <c r="AN2212" i="1"/>
  <c r="AN2557" i="1"/>
  <c r="AN2146" i="1"/>
  <c r="AN2213" i="1"/>
  <c r="AN2558" i="1"/>
  <c r="AN2559" i="1"/>
  <c r="AN2147" i="1"/>
  <c r="AN2560" i="1"/>
  <c r="AN2561" i="1"/>
  <c r="AN2562" i="1"/>
  <c r="AN2148" i="1"/>
  <c r="AN2563" i="1"/>
  <c r="AN2709" i="1"/>
  <c r="AN2806" i="1"/>
  <c r="AN2775" i="1"/>
  <c r="AN2743" i="1"/>
  <c r="AN2564" i="1"/>
  <c r="AN2565" i="1"/>
  <c r="AN2762" i="1"/>
  <c r="AN2566" i="1"/>
  <c r="AN2149" i="1"/>
  <c r="AN2150" i="1"/>
  <c r="AN2567" i="1"/>
  <c r="AN2568" i="1"/>
  <c r="AN2569" i="1"/>
  <c r="AN2807" i="1"/>
  <c r="AN2151" i="1"/>
  <c r="AN2570" i="1"/>
  <c r="AN2152" i="1"/>
  <c r="AN2571" i="1"/>
  <c r="AN2153" i="1"/>
  <c r="AN2214" i="1"/>
  <c r="AN2763" i="1"/>
  <c r="AN2572" i="1"/>
  <c r="AN2808" i="1"/>
  <c r="AN2573" i="1"/>
  <c r="AN2154" i="1"/>
  <c r="AN2155" i="1"/>
  <c r="AN2574" i="1"/>
  <c r="AN2575" i="1"/>
  <c r="AN2576" i="1"/>
  <c r="AN2710" i="1"/>
  <c r="AN2577" i="1"/>
  <c r="AN2578" i="1"/>
  <c r="AN2579" i="1"/>
  <c r="AN2580" i="1"/>
  <c r="AN2156" i="1"/>
  <c r="AN2215" i="1"/>
  <c r="AN2581" i="1"/>
  <c r="AN2582" i="1"/>
  <c r="AN2583" i="1"/>
  <c r="AN2584" i="1"/>
  <c r="AN2585" i="1"/>
  <c r="AN2586" i="1"/>
  <c r="AN2587" i="1"/>
  <c r="AN2588" i="1"/>
  <c r="AN2157" i="1"/>
  <c r="AN2589" i="1"/>
  <c r="AN2590" i="1"/>
  <c r="AN2158" i="1"/>
  <c r="AN2591" i="1"/>
  <c r="AN2592" i="1"/>
  <c r="AN2593" i="1"/>
  <c r="AN2594" i="1"/>
  <c r="AN2595" i="1"/>
  <c r="AN2596" i="1"/>
  <c r="AN2597" i="1"/>
  <c r="AN2159" i="1"/>
  <c r="AN2598" i="1"/>
  <c r="AN2599" i="1"/>
  <c r="AN2600" i="1"/>
  <c r="AN2601" i="1"/>
  <c r="AN2602" i="1"/>
  <c r="AN2603" i="1"/>
  <c r="AN2729" i="1"/>
  <c r="AN2685" i="1"/>
  <c r="AN2750" i="1"/>
  <c r="AN2108" i="1"/>
  <c r="AN2793" i="1"/>
  <c r="AN2679" i="1"/>
  <c r="AN2680" i="1"/>
  <c r="AN2782" i="1"/>
  <c r="AN2730" i="1"/>
  <c r="AN2109" i="1"/>
  <c r="AN2791" i="1"/>
  <c r="AN2794" i="1"/>
  <c r="AN2731" i="1"/>
  <c r="AN2783" i="1"/>
  <c r="AN2753" i="1"/>
  <c r="AN2720" i="1"/>
  <c r="AN2784" i="1"/>
  <c r="AN2684" i="1"/>
  <c r="AN2739" i="1"/>
  <c r="AN2801" i="1"/>
  <c r="AN2681" i="1"/>
  <c r="AN2798" i="1"/>
  <c r="AN2744" i="1"/>
  <c r="AN2764" i="1"/>
  <c r="AN2765" i="1"/>
  <c r="AN2766" i="1"/>
  <c r="AN2745" i="1"/>
  <c r="AN2767" i="1"/>
  <c r="AN2216" i="1"/>
  <c r="AN2604" i="1"/>
  <c r="AN2605" i="1"/>
  <c r="AN2606" i="1"/>
  <c r="AN2607" i="1"/>
  <c r="AN2608" i="1"/>
  <c r="AN2609" i="1"/>
  <c r="AN2610" i="1"/>
  <c r="AN2160" i="1"/>
  <c r="AN2611" i="1"/>
  <c r="AN2612" i="1"/>
  <c r="AN2613" i="1"/>
  <c r="AN2614" i="1"/>
  <c r="AN2161" i="1"/>
  <c r="AN2615" i="1"/>
  <c r="AN2616" i="1"/>
  <c r="AN2617" i="1"/>
  <c r="AN2618" i="1"/>
  <c r="AN2217" i="1"/>
  <c r="AN2619" i="1"/>
  <c r="AN2620" i="1"/>
  <c r="AN2621" i="1"/>
  <c r="AN2792" i="1"/>
  <c r="AN2809" i="1"/>
  <c r="AN2162" i="1"/>
  <c r="AN2622" i="1"/>
  <c r="AN2218" i="1"/>
  <c r="AN2623" i="1"/>
  <c r="AN2163" i="1"/>
  <c r="AN2624" i="1"/>
  <c r="AN2625" i="1"/>
  <c r="AN2626" i="1"/>
  <c r="AN2627" i="1"/>
  <c r="AN2164" i="1"/>
  <c r="AN2628" i="1"/>
  <c r="AN2629" i="1"/>
  <c r="AN2630" i="1"/>
  <c r="AN2631" i="1"/>
  <c r="AN2165" i="1"/>
  <c r="AN2219" i="1"/>
  <c r="AN2632" i="1"/>
  <c r="AN2220" i="1"/>
  <c r="AN2166" i="1"/>
  <c r="AN2633" i="1"/>
  <c r="AN2634" i="1"/>
  <c r="AN2635" i="1"/>
  <c r="AN2636" i="1"/>
  <c r="AN2167" i="1"/>
  <c r="AN2637" i="1"/>
  <c r="AN2638" i="1"/>
  <c r="AN2639" i="1"/>
  <c r="AN2718" i="1"/>
  <c r="AN2740" i="1"/>
  <c r="AN2640" i="1"/>
  <c r="AN2641" i="1"/>
  <c r="AN2642" i="1"/>
  <c r="AN2643" i="1"/>
  <c r="AN2644" i="1"/>
  <c r="AN2168" i="1"/>
  <c r="AN2645" i="1"/>
  <c r="AN2776" i="1"/>
  <c r="AN2646" i="1"/>
  <c r="AN2169" i="1"/>
  <c r="AN2647" i="1"/>
  <c r="AN2648" i="1"/>
  <c r="AN2649" i="1"/>
  <c r="AN2650" i="1"/>
  <c r="AN2651" i="1"/>
  <c r="AN2786" i="1"/>
  <c r="AN2652" i="1"/>
  <c r="AN2653" i="1"/>
  <c r="AN2787" i="1"/>
  <c r="AN2654" i="1"/>
  <c r="AN2711" i="1"/>
  <c r="AN2655" i="1"/>
  <c r="AN2656" i="1"/>
  <c r="AN2712" i="1"/>
  <c r="AN2657" i="1"/>
  <c r="AN2713" i="1"/>
  <c r="AN2688" i="1"/>
  <c r="AN2658" i="1"/>
  <c r="AN2777" i="1"/>
  <c r="AN2659" i="1"/>
  <c r="AN2660" i="1"/>
  <c r="AN2170" i="1"/>
  <c r="AN2661" i="1"/>
  <c r="AN2662" i="1"/>
  <c r="AN2171" i="1"/>
  <c r="AN2663" i="1"/>
  <c r="AN2664" i="1"/>
  <c r="AN2761" i="1"/>
  <c r="AN2665" i="1"/>
  <c r="AN2221" i="1"/>
  <c r="AN2666" i="1"/>
  <c r="AN2667" i="1"/>
  <c r="AN2668" i="1"/>
  <c r="AN2669" i="1"/>
  <c r="AN2172" i="1"/>
  <c r="AN2173" i="1"/>
  <c r="AN2174" i="1"/>
  <c r="AN2714" i="1"/>
  <c r="AN2682" i="1"/>
  <c r="AN2780" i="1"/>
  <c r="AN2683" i="1"/>
  <c r="AN2768" i="1"/>
  <c r="AN2175" i="1"/>
  <c r="AN2670" i="1"/>
  <c r="AN2715" i="1"/>
  <c r="AN2671" i="1"/>
  <c r="AN2672" i="1"/>
  <c r="AN2673" i="1"/>
  <c r="AN2176" i="1"/>
  <c r="AJ2223" i="1"/>
  <c r="AJ2224" i="1"/>
  <c r="AJ2225" i="1"/>
  <c r="AJ2226" i="1"/>
  <c r="AJ2227" i="1"/>
  <c r="AJ2802" i="1"/>
  <c r="AJ2754" i="1"/>
  <c r="AJ2228" i="1"/>
  <c r="AJ2229" i="1"/>
  <c r="AJ2111" i="1"/>
  <c r="AJ2230" i="1"/>
  <c r="AJ2231" i="1"/>
  <c r="AJ2177" i="1"/>
  <c r="AJ2232" i="1"/>
  <c r="AJ2178" i="1"/>
  <c r="AJ2803" i="1"/>
  <c r="AJ2179" i="1"/>
  <c r="AJ2180" i="1"/>
  <c r="AJ2233" i="1"/>
  <c r="AJ2234" i="1"/>
  <c r="AJ2181" i="1"/>
  <c r="AJ2112" i="1"/>
  <c r="AJ2235" i="1"/>
  <c r="AJ2236" i="1"/>
  <c r="AJ2113" i="1"/>
  <c r="AJ2114" i="1"/>
  <c r="AJ2769" i="1"/>
  <c r="AJ2770" i="1"/>
  <c r="AJ2778" i="1"/>
  <c r="AJ2237" i="1"/>
  <c r="AJ2238" i="1"/>
  <c r="AJ2239" i="1"/>
  <c r="AJ2240" i="1"/>
  <c r="AJ2241" i="1"/>
  <c r="AJ2242" i="1"/>
  <c r="AJ2243" i="1"/>
  <c r="AJ2244" i="1"/>
  <c r="AJ2245" i="1"/>
  <c r="AJ2246" i="1"/>
  <c r="AJ2247" i="1"/>
  <c r="AJ2248" i="1"/>
  <c r="AJ2249" i="1"/>
  <c r="AJ2250" i="1"/>
  <c r="AJ2251" i="1"/>
  <c r="AJ2252" i="1"/>
  <c r="AJ2253" i="1"/>
  <c r="AJ2254" i="1"/>
  <c r="AJ2182" i="1"/>
  <c r="AJ2255" i="1"/>
  <c r="AJ2256" i="1"/>
  <c r="AJ2257" i="1"/>
  <c r="AJ2258" i="1"/>
  <c r="AJ2259" i="1"/>
  <c r="AJ2260" i="1"/>
  <c r="AJ2261" i="1"/>
  <c r="AJ2262" i="1"/>
  <c r="AJ2263" i="1"/>
  <c r="AJ2183" i="1"/>
  <c r="AJ2184" i="1"/>
  <c r="AJ2185" i="1"/>
  <c r="AJ2115" i="1"/>
  <c r="AJ2264" i="1"/>
  <c r="AJ2265" i="1"/>
  <c r="AJ2266" i="1"/>
  <c r="AJ2186" i="1"/>
  <c r="AJ2689" i="1"/>
  <c r="AJ2267" i="1"/>
  <c r="AJ2268" i="1"/>
  <c r="AJ2269" i="1"/>
  <c r="AJ2690" i="1"/>
  <c r="AJ2270" i="1"/>
  <c r="AJ2271" i="1"/>
  <c r="AJ2691" i="1"/>
  <c r="AJ2755" i="1"/>
  <c r="AJ2272" i="1"/>
  <c r="AJ2273" i="1"/>
  <c r="AJ2692" i="1"/>
  <c r="AJ2274" i="1"/>
  <c r="AJ2275" i="1"/>
  <c r="AJ2276" i="1"/>
  <c r="AJ2277" i="1"/>
  <c r="AJ2278" i="1"/>
  <c r="AJ2693" i="1"/>
  <c r="AJ2279" i="1"/>
  <c r="AJ2280" i="1"/>
  <c r="AJ2281" i="1"/>
  <c r="AJ2282" i="1"/>
  <c r="AJ2283" i="1"/>
  <c r="AJ2804" i="1"/>
  <c r="AJ2284" i="1"/>
  <c r="AJ2285" i="1"/>
  <c r="AJ2116" i="1"/>
  <c r="AJ2286" i="1"/>
  <c r="AJ2287" i="1"/>
  <c r="AJ2288" i="1"/>
  <c r="AJ2117" i="1"/>
  <c r="AJ2118" i="1"/>
  <c r="AJ2289" i="1"/>
  <c r="AJ2187" i="1"/>
  <c r="AJ2290" i="1"/>
  <c r="AJ2291" i="1"/>
  <c r="AJ2694" i="1"/>
  <c r="AJ2695" i="1"/>
  <c r="AJ2686" i="1"/>
  <c r="AJ2696" i="1"/>
  <c r="AJ2732" i="1"/>
  <c r="AJ2188" i="1"/>
  <c r="AJ2189" i="1"/>
  <c r="AJ2292" i="1"/>
  <c r="AJ2190" i="1"/>
  <c r="AJ2293" i="1"/>
  <c r="AJ2191" i="1"/>
  <c r="AJ2192" i="1"/>
  <c r="AJ2294" i="1"/>
  <c r="AJ2295" i="1"/>
  <c r="AJ2107" i="1"/>
  <c r="AJ2812" i="1"/>
  <c r="AJ2721" i="1"/>
  <c r="AJ2719" i="1"/>
  <c r="AJ2746" i="1"/>
  <c r="AJ2716" i="1"/>
  <c r="AJ2722" i="1"/>
  <c r="AJ2788" i="1"/>
  <c r="AJ2723" i="1"/>
  <c r="AJ2724" i="1"/>
  <c r="AJ2771" i="1"/>
  <c r="AJ2772" i="1"/>
  <c r="AJ2222" i="1"/>
  <c r="AJ2678" i="1"/>
  <c r="AJ2733" i="1"/>
  <c r="AJ2296" i="1"/>
  <c r="AJ2297" i="1"/>
  <c r="AJ2298" i="1"/>
  <c r="AJ2119" i="1"/>
  <c r="AJ2299" i="1"/>
  <c r="AJ2300" i="1"/>
  <c r="AJ2301" i="1"/>
  <c r="AJ2302" i="1"/>
  <c r="AJ2303" i="1"/>
  <c r="AJ2304" i="1"/>
  <c r="AJ2305" i="1"/>
  <c r="AJ2120" i="1"/>
  <c r="AJ2306" i="1"/>
  <c r="AJ2121" i="1"/>
  <c r="AJ2307" i="1"/>
  <c r="AJ2308" i="1"/>
  <c r="AJ2309" i="1"/>
  <c r="AJ2310" i="1"/>
  <c r="AJ2311" i="1"/>
  <c r="AJ2312" i="1"/>
  <c r="AJ2313" i="1"/>
  <c r="AJ2314" i="1"/>
  <c r="AJ2315" i="1"/>
  <c r="AJ2316" i="1"/>
  <c r="AJ2317" i="1"/>
  <c r="AJ2318" i="1"/>
  <c r="AJ2122" i="1"/>
  <c r="AJ2319" i="1"/>
  <c r="AJ2320" i="1"/>
  <c r="AJ2321" i="1"/>
  <c r="AJ2322" i="1"/>
  <c r="AJ2323" i="1"/>
  <c r="AJ2324" i="1"/>
  <c r="AJ2325" i="1"/>
  <c r="AJ2326" i="1"/>
  <c r="AJ2327" i="1"/>
  <c r="AJ2328" i="1"/>
  <c r="AJ2329" i="1"/>
  <c r="AJ2330" i="1"/>
  <c r="AJ2331" i="1"/>
  <c r="AJ2332" i="1"/>
  <c r="AJ2333" i="1"/>
  <c r="AJ2334" i="1"/>
  <c r="AJ2335" i="1"/>
  <c r="AJ2336" i="1"/>
  <c r="AJ2337" i="1"/>
  <c r="AJ2338" i="1"/>
  <c r="AJ2339" i="1"/>
  <c r="AJ2697" i="1"/>
  <c r="AJ2340" i="1"/>
  <c r="AJ2341" i="1"/>
  <c r="AJ2342" i="1"/>
  <c r="AJ2343" i="1"/>
  <c r="AJ2344" i="1"/>
  <c r="AJ2123" i="1"/>
  <c r="AJ2345" i="1"/>
  <c r="AJ2346" i="1"/>
  <c r="AJ2193" i="1"/>
  <c r="AJ2347" i="1"/>
  <c r="AJ2348" i="1"/>
  <c r="AJ2349" i="1"/>
  <c r="AJ2194" i="1"/>
  <c r="AJ2350" i="1"/>
  <c r="AJ2351" i="1"/>
  <c r="AJ2352" i="1"/>
  <c r="AJ2353" i="1"/>
  <c r="AJ2354" i="1"/>
  <c r="AJ2355" i="1"/>
  <c r="AJ2356" i="1"/>
  <c r="AJ2357" i="1"/>
  <c r="AJ2358" i="1"/>
  <c r="AJ2359" i="1"/>
  <c r="AJ2360" i="1"/>
  <c r="AJ2361" i="1"/>
  <c r="AJ2362" i="1"/>
  <c r="AJ2363" i="1"/>
  <c r="AJ2364" i="1"/>
  <c r="AJ2365" i="1"/>
  <c r="AJ2124" i="1"/>
  <c r="AJ2366" i="1"/>
  <c r="AJ2367" i="1"/>
  <c r="AJ2368" i="1"/>
  <c r="AJ2369" i="1"/>
  <c r="AJ2370" i="1"/>
  <c r="AJ2371" i="1"/>
  <c r="AJ2756" i="1"/>
  <c r="AJ2372" i="1"/>
  <c r="AJ2373" i="1"/>
  <c r="AJ2374" i="1"/>
  <c r="AJ2375" i="1"/>
  <c r="AJ2376" i="1"/>
  <c r="AJ2377" i="1"/>
  <c r="AJ2125" i="1"/>
  <c r="AJ2378" i="1"/>
  <c r="AJ2379" i="1"/>
  <c r="AJ2380" i="1"/>
  <c r="AJ2381" i="1"/>
  <c r="AJ2382" i="1"/>
  <c r="AJ2383" i="1"/>
  <c r="AJ2384" i="1"/>
  <c r="AJ2385" i="1"/>
  <c r="AJ2126" i="1"/>
  <c r="AJ2386" i="1"/>
  <c r="AJ2387" i="1"/>
  <c r="AJ2805" i="1"/>
  <c r="AJ2388" i="1"/>
  <c r="AJ2389" i="1"/>
  <c r="AJ2390" i="1"/>
  <c r="AJ2391" i="1"/>
  <c r="AJ2392" i="1"/>
  <c r="AJ2393" i="1"/>
  <c r="AJ2394" i="1"/>
  <c r="AJ2395" i="1"/>
  <c r="AJ2396" i="1"/>
  <c r="AJ2397" i="1"/>
  <c r="AJ2398" i="1"/>
  <c r="AJ2399" i="1"/>
  <c r="AJ2400" i="1"/>
  <c r="AJ2401" i="1"/>
  <c r="AJ2402" i="1"/>
  <c r="AJ2403" i="1"/>
  <c r="AJ2404" i="1"/>
  <c r="AJ2405" i="1"/>
  <c r="AJ2406" i="1"/>
  <c r="AJ2127" i="1"/>
  <c r="AJ2407" i="1"/>
  <c r="AJ2408" i="1"/>
  <c r="AJ2698" i="1"/>
  <c r="AJ2699" i="1"/>
  <c r="AJ2674" i="1"/>
  <c r="AJ2781" i="1"/>
  <c r="AJ2675" i="1"/>
  <c r="AJ2779" i="1"/>
  <c r="AJ2409" i="1"/>
  <c r="AJ2410" i="1"/>
  <c r="AJ2411" i="1"/>
  <c r="AJ2195" i="1"/>
  <c r="AJ2412" i="1"/>
  <c r="AJ2413" i="1"/>
  <c r="AJ2414" i="1"/>
  <c r="AJ2415" i="1"/>
  <c r="AJ2416" i="1"/>
  <c r="AJ2417" i="1"/>
  <c r="AJ2418" i="1"/>
  <c r="AJ2419" i="1"/>
  <c r="AJ2420" i="1"/>
  <c r="AJ2421" i="1"/>
  <c r="AJ2422" i="1"/>
  <c r="AJ2128" i="1"/>
  <c r="AJ2423" i="1"/>
  <c r="AJ2424" i="1"/>
  <c r="AJ2129" i="1"/>
  <c r="AJ2130" i="1"/>
  <c r="AJ2425" i="1"/>
  <c r="AJ2426" i="1"/>
  <c r="AJ2427" i="1"/>
  <c r="AJ2428" i="1"/>
  <c r="AJ2429" i="1"/>
  <c r="AJ2430" i="1"/>
  <c r="AJ2431" i="1"/>
  <c r="AJ2432" i="1"/>
  <c r="AJ2433" i="1"/>
  <c r="AJ2434" i="1"/>
  <c r="AJ2435" i="1"/>
  <c r="AJ2196" i="1"/>
  <c r="AJ2436" i="1"/>
  <c r="AJ2437" i="1"/>
  <c r="AJ2131" i="1"/>
  <c r="AJ2197" i="1"/>
  <c r="AJ2438" i="1"/>
  <c r="AJ2439" i="1"/>
  <c r="AJ2440" i="1"/>
  <c r="AJ2441" i="1"/>
  <c r="AJ2442" i="1"/>
  <c r="AJ2443" i="1"/>
  <c r="AJ2444" i="1"/>
  <c r="AJ2445" i="1"/>
  <c r="AJ2446" i="1"/>
  <c r="AJ2132" i="1"/>
  <c r="AJ2447" i="1"/>
  <c r="AJ2448" i="1"/>
  <c r="AJ2757" i="1"/>
  <c r="AJ2449" i="1"/>
  <c r="AJ2450" i="1"/>
  <c r="AJ2700" i="1"/>
  <c r="AJ2198" i="1"/>
  <c r="AJ2451" i="1"/>
  <c r="AJ2452" i="1"/>
  <c r="AJ2453" i="1"/>
  <c r="AJ2199" i="1"/>
  <c r="AJ2454" i="1"/>
  <c r="AJ2455" i="1"/>
  <c r="AJ2456" i="1"/>
  <c r="AJ2200" i="1"/>
  <c r="AJ2457" i="1"/>
  <c r="AJ2458" i="1"/>
  <c r="AJ2133" i="1"/>
  <c r="AJ2459" i="1"/>
  <c r="AJ2201" i="1"/>
  <c r="AJ2460" i="1"/>
  <c r="AJ2202" i="1"/>
  <c r="AJ2461" i="1"/>
  <c r="AJ2462" i="1"/>
  <c r="AJ2463" i="1"/>
  <c r="AJ2701" i="1"/>
  <c r="AJ2464" i="1"/>
  <c r="AJ2465" i="1"/>
  <c r="AJ2134" i="1"/>
  <c r="AJ2466" i="1"/>
  <c r="AJ2467" i="1"/>
  <c r="AJ2468" i="1"/>
  <c r="AJ2469" i="1"/>
  <c r="AJ2702" i="1"/>
  <c r="AJ2470" i="1"/>
  <c r="AJ2471" i="1"/>
  <c r="AJ2472" i="1"/>
  <c r="AJ2473" i="1"/>
  <c r="AJ2203" i="1"/>
  <c r="AJ2474" i="1"/>
  <c r="AJ2475" i="1"/>
  <c r="AJ2204" i="1"/>
  <c r="AJ2476" i="1"/>
  <c r="AJ2477" i="1"/>
  <c r="AJ2478" i="1"/>
  <c r="AJ2479" i="1"/>
  <c r="AJ2480" i="1"/>
  <c r="AJ2481" i="1"/>
  <c r="AJ2482" i="1"/>
  <c r="AJ2483" i="1"/>
  <c r="AJ2758" i="1"/>
  <c r="AJ2484" i="1"/>
  <c r="AJ2485" i="1"/>
  <c r="AJ2486" i="1"/>
  <c r="AJ2487" i="1"/>
  <c r="AJ2488" i="1"/>
  <c r="AJ2785" i="1"/>
  <c r="AJ2489" i="1"/>
  <c r="AJ2490" i="1"/>
  <c r="AJ2491" i="1"/>
  <c r="AJ2492" i="1"/>
  <c r="AJ2493" i="1"/>
  <c r="AJ2494" i="1"/>
  <c r="AJ2495" i="1"/>
  <c r="AJ2496" i="1"/>
  <c r="AJ2497" i="1"/>
  <c r="AJ2498" i="1"/>
  <c r="AJ2499" i="1"/>
  <c r="AJ2135" i="1"/>
  <c r="AJ2500" i="1"/>
  <c r="AJ2703" i="1"/>
  <c r="AJ2501" i="1"/>
  <c r="AJ2502" i="1"/>
  <c r="AJ2205" i="1"/>
  <c r="AJ2503" i="1"/>
  <c r="AJ2504" i="1"/>
  <c r="AJ2505" i="1"/>
  <c r="AJ2506" i="1"/>
  <c r="AJ2136" i="1"/>
  <c r="AJ2507" i="1"/>
  <c r="AJ2508" i="1"/>
  <c r="AJ2509" i="1"/>
  <c r="AJ2510" i="1"/>
  <c r="AJ2511" i="1"/>
  <c r="AJ2512" i="1"/>
  <c r="AJ2513" i="1"/>
  <c r="AJ2514" i="1"/>
  <c r="AJ2515" i="1"/>
  <c r="AJ2704" i="1"/>
  <c r="AJ2516" i="1"/>
  <c r="AJ2517" i="1"/>
  <c r="AJ2518" i="1"/>
  <c r="AJ2519" i="1"/>
  <c r="AJ2206" i="1"/>
  <c r="AJ2520" i="1"/>
  <c r="AJ2759" i="1"/>
  <c r="AJ2521" i="1"/>
  <c r="AJ2522" i="1"/>
  <c r="AJ2207" i="1"/>
  <c r="AJ2523" i="1"/>
  <c r="AJ2760" i="1"/>
  <c r="AJ2524" i="1"/>
  <c r="AJ2525" i="1"/>
  <c r="AJ2526" i="1"/>
  <c r="AJ2208" i="1"/>
  <c r="AJ2527" i="1"/>
  <c r="AJ2528" i="1"/>
  <c r="AJ2529" i="1"/>
  <c r="AJ2530" i="1"/>
  <c r="AJ2531" i="1"/>
  <c r="AJ2532" i="1"/>
  <c r="AJ2705" i="1"/>
  <c r="AJ2687" i="1"/>
  <c r="AJ2533" i="1"/>
  <c r="AJ2534" i="1"/>
  <c r="AJ2535" i="1"/>
  <c r="AJ2209" i="1"/>
  <c r="AJ2137" i="1"/>
  <c r="AJ2536" i="1"/>
  <c r="AJ2138" i="1"/>
  <c r="AJ2139" i="1"/>
  <c r="AJ2537" i="1"/>
  <c r="AJ2706" i="1"/>
  <c r="AJ2538" i="1"/>
  <c r="AJ2140" i="1"/>
  <c r="AJ2141" i="1"/>
  <c r="AJ2142" i="1"/>
  <c r="AJ2707" i="1"/>
  <c r="AJ2210" i="1"/>
  <c r="AJ2143" i="1"/>
  <c r="AJ2725" i="1"/>
  <c r="AJ2734" i="1"/>
  <c r="AJ2735" i="1"/>
  <c r="AJ2736" i="1"/>
  <c r="AJ2726" i="1"/>
  <c r="AJ2747" i="1"/>
  <c r="AJ2773" i="1"/>
  <c r="AJ2751" i="1"/>
  <c r="AJ2727" i="1"/>
  <c r="AJ2144" i="1"/>
  <c r="AJ2539" i="1"/>
  <c r="AJ2708" i="1"/>
  <c r="AJ2795" i="1"/>
  <c r="AJ2540" i="1"/>
  <c r="AJ2541" i="1"/>
  <c r="AJ2542" i="1"/>
  <c r="AJ2543" i="1"/>
  <c r="AJ2544" i="1"/>
  <c r="AJ2211" i="1"/>
  <c r="AJ2789" i="1"/>
  <c r="AJ2676" i="1"/>
  <c r="AJ2799" i="1"/>
  <c r="AJ2813" i="1"/>
  <c r="AJ2677" i="1"/>
  <c r="AJ2737" i="1"/>
  <c r="AJ2717" i="1"/>
  <c r="AJ2748" i="1"/>
  <c r="AJ2749" i="1"/>
  <c r="AJ2774" i="1"/>
  <c r="AJ2752" i="1"/>
  <c r="AJ2800" i="1"/>
  <c r="AJ2790" i="1"/>
  <c r="AJ2738" i="1"/>
  <c r="AJ2741" i="1"/>
  <c r="AJ2110" i="1"/>
  <c r="AJ2728" i="1"/>
  <c r="AJ2797" i="1"/>
  <c r="AJ2796" i="1"/>
  <c r="AJ2545" i="1"/>
  <c r="AJ2546" i="1"/>
  <c r="AJ2547" i="1"/>
  <c r="AJ2548" i="1"/>
  <c r="AJ2549" i="1"/>
  <c r="AJ2550" i="1"/>
  <c r="AJ2551" i="1"/>
  <c r="AJ2552" i="1"/>
  <c r="AJ2145" i="1"/>
  <c r="AJ2553" i="1"/>
  <c r="AJ2554" i="1"/>
  <c r="AJ2555" i="1"/>
  <c r="AJ2556" i="1"/>
  <c r="AJ2742" i="1"/>
  <c r="AJ2212" i="1"/>
  <c r="AJ2557" i="1"/>
  <c r="AJ2146" i="1"/>
  <c r="AJ2213" i="1"/>
  <c r="AJ2558" i="1"/>
  <c r="AJ2559" i="1"/>
  <c r="AJ2147" i="1"/>
  <c r="AJ2560" i="1"/>
  <c r="AJ2561" i="1"/>
  <c r="AJ2562" i="1"/>
  <c r="AJ2148" i="1"/>
  <c r="AJ2563" i="1"/>
  <c r="AJ2709" i="1"/>
  <c r="AJ2806" i="1"/>
  <c r="AJ2775" i="1"/>
  <c r="AJ2743" i="1"/>
  <c r="AJ2564" i="1"/>
  <c r="AJ2565" i="1"/>
  <c r="AJ2762" i="1"/>
  <c r="AJ2566" i="1"/>
  <c r="AJ2149" i="1"/>
  <c r="AJ2150" i="1"/>
  <c r="AJ2567" i="1"/>
  <c r="AJ2568" i="1"/>
  <c r="AJ2569" i="1"/>
  <c r="AJ2807" i="1"/>
  <c r="AJ2151" i="1"/>
  <c r="AJ2570" i="1"/>
  <c r="AJ2152" i="1"/>
  <c r="AJ2571" i="1"/>
  <c r="AJ2153" i="1"/>
  <c r="AJ2214" i="1"/>
  <c r="AJ2763" i="1"/>
  <c r="AJ2572" i="1"/>
  <c r="AJ2808" i="1"/>
  <c r="AJ2573" i="1"/>
  <c r="AJ2154" i="1"/>
  <c r="AJ2155" i="1"/>
  <c r="AJ2574" i="1"/>
  <c r="AJ2575" i="1"/>
  <c r="AJ2576" i="1"/>
  <c r="AJ2710" i="1"/>
  <c r="AJ2577" i="1"/>
  <c r="AJ2578" i="1"/>
  <c r="AJ2579" i="1"/>
  <c r="AJ2580" i="1"/>
  <c r="AJ2156" i="1"/>
  <c r="AJ2215" i="1"/>
  <c r="AJ2581" i="1"/>
  <c r="AJ2582" i="1"/>
  <c r="AJ2583" i="1"/>
  <c r="AJ2584" i="1"/>
  <c r="AJ2585" i="1"/>
  <c r="AJ2586" i="1"/>
  <c r="AJ2587" i="1"/>
  <c r="AJ2588" i="1"/>
  <c r="AJ2157" i="1"/>
  <c r="AJ2589" i="1"/>
  <c r="AJ2590" i="1"/>
  <c r="AJ2158" i="1"/>
  <c r="AJ2591" i="1"/>
  <c r="AJ2592" i="1"/>
  <c r="AJ2593" i="1"/>
  <c r="AJ2594" i="1"/>
  <c r="AJ2595" i="1"/>
  <c r="AJ2596" i="1"/>
  <c r="AJ2597" i="1"/>
  <c r="AJ2159" i="1"/>
  <c r="AJ2598" i="1"/>
  <c r="AJ2599" i="1"/>
  <c r="AJ2600" i="1"/>
  <c r="AJ2601" i="1"/>
  <c r="AJ2602" i="1"/>
  <c r="AJ2603" i="1"/>
  <c r="AJ2729" i="1"/>
  <c r="AJ2685" i="1"/>
  <c r="AJ2750" i="1"/>
  <c r="AJ2108" i="1"/>
  <c r="AJ2793" i="1"/>
  <c r="AJ2679" i="1"/>
  <c r="AJ2680" i="1"/>
  <c r="AJ2782" i="1"/>
  <c r="AJ2730" i="1"/>
  <c r="AJ2109" i="1"/>
  <c r="AJ2791" i="1"/>
  <c r="AJ2794" i="1"/>
  <c r="AJ2731" i="1"/>
  <c r="AJ2783" i="1"/>
  <c r="AJ2753" i="1"/>
  <c r="AJ2720" i="1"/>
  <c r="AJ2784" i="1"/>
  <c r="AJ2684" i="1"/>
  <c r="AJ2739" i="1"/>
  <c r="AJ2801" i="1"/>
  <c r="AJ2681" i="1"/>
  <c r="AJ2798" i="1"/>
  <c r="AJ2744" i="1"/>
  <c r="AJ2764" i="1"/>
  <c r="AJ2765" i="1"/>
  <c r="AJ2766" i="1"/>
  <c r="AJ2745" i="1"/>
  <c r="AJ2767" i="1"/>
  <c r="AJ2216" i="1"/>
  <c r="AJ2604" i="1"/>
  <c r="AJ2605" i="1"/>
  <c r="AJ2606" i="1"/>
  <c r="AJ2607" i="1"/>
  <c r="AJ2608" i="1"/>
  <c r="AJ2609" i="1"/>
  <c r="AJ2610" i="1"/>
  <c r="AJ2160" i="1"/>
  <c r="AJ2611" i="1"/>
  <c r="AJ2612" i="1"/>
  <c r="AJ2613" i="1"/>
  <c r="AJ2614" i="1"/>
  <c r="AJ2161" i="1"/>
  <c r="AJ2615" i="1"/>
  <c r="AJ2616" i="1"/>
  <c r="AJ2617" i="1"/>
  <c r="AJ2618" i="1"/>
  <c r="AJ2217" i="1"/>
  <c r="AJ2619" i="1"/>
  <c r="AJ2620" i="1"/>
  <c r="AJ2621" i="1"/>
  <c r="AJ2792" i="1"/>
  <c r="AJ2809" i="1"/>
  <c r="AJ2162" i="1"/>
  <c r="AJ2622" i="1"/>
  <c r="AJ2218" i="1"/>
  <c r="AJ2623" i="1"/>
  <c r="AJ2163" i="1"/>
  <c r="AJ2624" i="1"/>
  <c r="AJ2625" i="1"/>
  <c r="AJ2626" i="1"/>
  <c r="AJ2627" i="1"/>
  <c r="AJ2164" i="1"/>
  <c r="AJ2628" i="1"/>
  <c r="AJ2629" i="1"/>
  <c r="AJ2630" i="1"/>
  <c r="AJ2631" i="1"/>
  <c r="AJ2165" i="1"/>
  <c r="AJ2219" i="1"/>
  <c r="AJ2632" i="1"/>
  <c r="AJ2220" i="1"/>
  <c r="AJ2166" i="1"/>
  <c r="AJ2633" i="1"/>
  <c r="AJ2634" i="1"/>
  <c r="AJ2635" i="1"/>
  <c r="AJ2636" i="1"/>
  <c r="AJ2167" i="1"/>
  <c r="AJ2637" i="1"/>
  <c r="AJ2638" i="1"/>
  <c r="AJ2639" i="1"/>
  <c r="AJ2718" i="1"/>
  <c r="AJ2740" i="1"/>
  <c r="AJ2640" i="1"/>
  <c r="AJ2641" i="1"/>
  <c r="AJ2642" i="1"/>
  <c r="AJ2643" i="1"/>
  <c r="AJ2644" i="1"/>
  <c r="AJ2168" i="1"/>
  <c r="AJ2645" i="1"/>
  <c r="AJ2776" i="1"/>
  <c r="AJ2646" i="1"/>
  <c r="AJ2169" i="1"/>
  <c r="AJ2647" i="1"/>
  <c r="AJ2648" i="1"/>
  <c r="AJ2649" i="1"/>
  <c r="AJ2650" i="1"/>
  <c r="AJ2651" i="1"/>
  <c r="AJ2786" i="1"/>
  <c r="AJ2652" i="1"/>
  <c r="AJ2653" i="1"/>
  <c r="AJ2787" i="1"/>
  <c r="AJ2654" i="1"/>
  <c r="AJ2711" i="1"/>
  <c r="AJ2655" i="1"/>
  <c r="AJ2656" i="1"/>
  <c r="AJ2712" i="1"/>
  <c r="AJ2657" i="1"/>
  <c r="AJ2713" i="1"/>
  <c r="AJ2688" i="1"/>
  <c r="AJ2658" i="1"/>
  <c r="AJ2777" i="1"/>
  <c r="AJ2810" i="1"/>
  <c r="AJ2659" i="1"/>
  <c r="AJ2660" i="1"/>
  <c r="AJ2170" i="1"/>
  <c r="AJ2661" i="1"/>
  <c r="AJ2662" i="1"/>
  <c r="AJ2171" i="1"/>
  <c r="AJ2663" i="1"/>
  <c r="AJ2664" i="1"/>
  <c r="AJ2761" i="1"/>
  <c r="AJ2665" i="1"/>
  <c r="AJ2811" i="1"/>
  <c r="AJ2221" i="1"/>
  <c r="AJ2666" i="1"/>
  <c r="AJ2667" i="1"/>
  <c r="AJ2668" i="1"/>
  <c r="AJ2669" i="1"/>
  <c r="AJ2172" i="1"/>
  <c r="AJ2173" i="1"/>
  <c r="AJ2174" i="1"/>
  <c r="AJ2714" i="1"/>
  <c r="AJ2682" i="1"/>
  <c r="AJ2780" i="1"/>
  <c r="AJ2683" i="1"/>
  <c r="AJ2768" i="1"/>
  <c r="AJ2175" i="1"/>
  <c r="AJ2670" i="1"/>
  <c r="AJ2715" i="1"/>
  <c r="AJ2671" i="1"/>
  <c r="AJ2672" i="1"/>
  <c r="AJ2673" i="1"/>
  <c r="AJ2176" i="1"/>
  <c r="AK2223" i="1"/>
  <c r="AK2224" i="1"/>
  <c r="AK2225" i="1"/>
  <c r="AK2226" i="1"/>
  <c r="AK2227" i="1"/>
  <c r="AK2802" i="1"/>
  <c r="AK2754" i="1"/>
  <c r="AK2228" i="1"/>
  <c r="AK2229" i="1"/>
  <c r="AK2111" i="1"/>
  <c r="AK2230" i="1"/>
  <c r="AK2231" i="1"/>
  <c r="AK2177" i="1"/>
  <c r="AK2232" i="1"/>
  <c r="AK2178" i="1"/>
  <c r="AK2803" i="1"/>
  <c r="AK2179" i="1"/>
  <c r="AK2180" i="1"/>
  <c r="AK2233" i="1"/>
  <c r="AK2234" i="1"/>
  <c r="AK2181" i="1"/>
  <c r="AK2112" i="1"/>
  <c r="AK2235" i="1"/>
  <c r="AK2236" i="1"/>
  <c r="AK2113" i="1"/>
  <c r="AK2114" i="1"/>
  <c r="AK2769" i="1"/>
  <c r="AK2770" i="1"/>
  <c r="AK2778" i="1"/>
  <c r="AK2237" i="1"/>
  <c r="AK2238" i="1"/>
  <c r="AK2239" i="1"/>
  <c r="AK2240" i="1"/>
  <c r="AK2241" i="1"/>
  <c r="AK2242" i="1"/>
  <c r="AK2243" i="1"/>
  <c r="AK2244" i="1"/>
  <c r="AK2245" i="1"/>
  <c r="AK2246" i="1"/>
  <c r="AK2247" i="1"/>
  <c r="AK2248" i="1"/>
  <c r="AK2249" i="1"/>
  <c r="AK2250" i="1"/>
  <c r="AK2251" i="1"/>
  <c r="AK2252" i="1"/>
  <c r="AK2253" i="1"/>
  <c r="AK2254" i="1"/>
  <c r="AK2182" i="1"/>
  <c r="AK2255" i="1"/>
  <c r="AK2256" i="1"/>
  <c r="AK2257" i="1"/>
  <c r="AK2258" i="1"/>
  <c r="AK2259" i="1"/>
  <c r="AK2260" i="1"/>
  <c r="AK2261" i="1"/>
  <c r="AK2262" i="1"/>
  <c r="AK2263" i="1"/>
  <c r="AK2183" i="1"/>
  <c r="AK2184" i="1"/>
  <c r="AK2185" i="1"/>
  <c r="AK2115" i="1"/>
  <c r="AK2264" i="1"/>
  <c r="AK2265" i="1"/>
  <c r="AK2266" i="1"/>
  <c r="AK2186" i="1"/>
  <c r="AK2689" i="1"/>
  <c r="AK2267" i="1"/>
  <c r="AK2268" i="1"/>
  <c r="AK2269" i="1"/>
  <c r="AK2690" i="1"/>
  <c r="AK2270" i="1"/>
  <c r="AK2271" i="1"/>
  <c r="AK2691" i="1"/>
  <c r="AK2755" i="1"/>
  <c r="AK2272" i="1"/>
  <c r="AK2273" i="1"/>
  <c r="AK2692" i="1"/>
  <c r="AK2274" i="1"/>
  <c r="AK2275" i="1"/>
  <c r="AK2276" i="1"/>
  <c r="AK2277" i="1"/>
  <c r="AK2278" i="1"/>
  <c r="AK2693" i="1"/>
  <c r="AK2279" i="1"/>
  <c r="AK2280" i="1"/>
  <c r="AK2281" i="1"/>
  <c r="AK2282" i="1"/>
  <c r="AK2283" i="1"/>
  <c r="AK2804" i="1"/>
  <c r="AK2284" i="1"/>
  <c r="AK2285" i="1"/>
  <c r="AK2116" i="1"/>
  <c r="AK2286" i="1"/>
  <c r="AK2287" i="1"/>
  <c r="AK2288" i="1"/>
  <c r="AK2117" i="1"/>
  <c r="AK2118" i="1"/>
  <c r="AK2289" i="1"/>
  <c r="AK2187" i="1"/>
  <c r="AK2290" i="1"/>
  <c r="AK2291" i="1"/>
  <c r="AK2694" i="1"/>
  <c r="AK2695" i="1"/>
  <c r="AK2686" i="1"/>
  <c r="AK2696" i="1"/>
  <c r="AK2732" i="1"/>
  <c r="AK2188" i="1"/>
  <c r="AK2189" i="1"/>
  <c r="AK2292" i="1"/>
  <c r="AK2190" i="1"/>
  <c r="AK2293" i="1"/>
  <c r="AK2191" i="1"/>
  <c r="AK2192" i="1"/>
  <c r="AK2294" i="1"/>
  <c r="AK2295" i="1"/>
  <c r="AK2107" i="1"/>
  <c r="AK2812" i="1"/>
  <c r="AK2721" i="1"/>
  <c r="AK2719" i="1"/>
  <c r="AK2746" i="1"/>
  <c r="AK2716" i="1"/>
  <c r="AK2722" i="1"/>
  <c r="AK2788" i="1"/>
  <c r="AK2723" i="1"/>
  <c r="AK2724" i="1"/>
  <c r="AK2771" i="1"/>
  <c r="AK2772" i="1"/>
  <c r="AK2222" i="1"/>
  <c r="AK2678" i="1"/>
  <c r="AK2733" i="1"/>
  <c r="AK2296" i="1"/>
  <c r="AK2297" i="1"/>
  <c r="AK2298" i="1"/>
  <c r="AK2119" i="1"/>
  <c r="AK2299" i="1"/>
  <c r="AK2300" i="1"/>
  <c r="AK2301" i="1"/>
  <c r="AK2302" i="1"/>
  <c r="AK2303" i="1"/>
  <c r="AK2304" i="1"/>
  <c r="AK2305" i="1"/>
  <c r="AK2120" i="1"/>
  <c r="AK2306" i="1"/>
  <c r="AK2121" i="1"/>
  <c r="AK2307" i="1"/>
  <c r="AK2308" i="1"/>
  <c r="AK2309" i="1"/>
  <c r="AK2310" i="1"/>
  <c r="AK2311" i="1"/>
  <c r="AK2312" i="1"/>
  <c r="AK2313" i="1"/>
  <c r="AK2314" i="1"/>
  <c r="AK2315" i="1"/>
  <c r="AK2316" i="1"/>
  <c r="AK2317" i="1"/>
  <c r="AK2318" i="1"/>
  <c r="AK2122" i="1"/>
  <c r="AK2319" i="1"/>
  <c r="AK2320" i="1"/>
  <c r="AK2321" i="1"/>
  <c r="AK2322" i="1"/>
  <c r="AK2323" i="1"/>
  <c r="AK2324" i="1"/>
  <c r="AK2325" i="1"/>
  <c r="AK2326" i="1"/>
  <c r="AK2327" i="1"/>
  <c r="AK2328" i="1"/>
  <c r="AK2329" i="1"/>
  <c r="AK2330" i="1"/>
  <c r="AK2331" i="1"/>
  <c r="AK2332" i="1"/>
  <c r="AK2333" i="1"/>
  <c r="AK2334" i="1"/>
  <c r="AK2335" i="1"/>
  <c r="AK2336" i="1"/>
  <c r="AK2337" i="1"/>
  <c r="AK2338" i="1"/>
  <c r="AK2339" i="1"/>
  <c r="AK2697" i="1"/>
  <c r="AK2340" i="1"/>
  <c r="AK2341" i="1"/>
  <c r="AK2342" i="1"/>
  <c r="AK2343" i="1"/>
  <c r="AK2344" i="1"/>
  <c r="AK2123" i="1"/>
  <c r="AK2345" i="1"/>
  <c r="AK2346" i="1"/>
  <c r="AK2193" i="1"/>
  <c r="AK2347" i="1"/>
  <c r="AK2348" i="1"/>
  <c r="AK2349" i="1"/>
  <c r="AK2194" i="1"/>
  <c r="AK2350" i="1"/>
  <c r="AK2351" i="1"/>
  <c r="AK2352" i="1"/>
  <c r="AK2353" i="1"/>
  <c r="AK2354" i="1"/>
  <c r="AK2355" i="1"/>
  <c r="AK2356" i="1"/>
  <c r="AK2357" i="1"/>
  <c r="AK2358" i="1"/>
  <c r="AK2359" i="1"/>
  <c r="AK2360" i="1"/>
  <c r="AK2361" i="1"/>
  <c r="AK2362" i="1"/>
  <c r="AK2363" i="1"/>
  <c r="AK2364" i="1"/>
  <c r="AK2365" i="1"/>
  <c r="AK2124" i="1"/>
  <c r="AK2366" i="1"/>
  <c r="AK2367" i="1"/>
  <c r="AK2368" i="1"/>
  <c r="AK2369" i="1"/>
  <c r="AK2370" i="1"/>
  <c r="AK2371" i="1"/>
  <c r="AK2756" i="1"/>
  <c r="AK2372" i="1"/>
  <c r="AK2373" i="1"/>
  <c r="AK2374" i="1"/>
  <c r="AK2375" i="1"/>
  <c r="AK2376" i="1"/>
  <c r="AK2377" i="1"/>
  <c r="AK2125" i="1"/>
  <c r="AK2378" i="1"/>
  <c r="AK2379" i="1"/>
  <c r="AK2380" i="1"/>
  <c r="AK2381" i="1"/>
  <c r="AK2382" i="1"/>
  <c r="AK2383" i="1"/>
  <c r="AK2384" i="1"/>
  <c r="AK2385" i="1"/>
  <c r="AK2126" i="1"/>
  <c r="AK2386" i="1"/>
  <c r="AK2387" i="1"/>
  <c r="AK2805" i="1"/>
  <c r="AK2388" i="1"/>
  <c r="AK2389" i="1"/>
  <c r="AK2390" i="1"/>
  <c r="AK2391" i="1"/>
  <c r="AK2392" i="1"/>
  <c r="AK2393" i="1"/>
  <c r="AK2394" i="1"/>
  <c r="AK2395" i="1"/>
  <c r="AK2396" i="1"/>
  <c r="AK2397" i="1"/>
  <c r="AK2398" i="1"/>
  <c r="AK2399" i="1"/>
  <c r="AK2400" i="1"/>
  <c r="AK2401" i="1"/>
  <c r="AK2402" i="1"/>
  <c r="AK2403" i="1"/>
  <c r="AK2404" i="1"/>
  <c r="AK2405" i="1"/>
  <c r="AK2406" i="1"/>
  <c r="AK2127" i="1"/>
  <c r="AK2407" i="1"/>
  <c r="AK2408" i="1"/>
  <c r="AK2698" i="1"/>
  <c r="AK2699" i="1"/>
  <c r="AK2674" i="1"/>
  <c r="AK2781" i="1"/>
  <c r="AK2675" i="1"/>
  <c r="AK2779" i="1"/>
  <c r="AK2409" i="1"/>
  <c r="AK2410" i="1"/>
  <c r="AK2411" i="1"/>
  <c r="AK2195" i="1"/>
  <c r="AK2412" i="1"/>
  <c r="AK2413" i="1"/>
  <c r="AK2414" i="1"/>
  <c r="AK2415" i="1"/>
  <c r="AK2416" i="1"/>
  <c r="AK2417" i="1"/>
  <c r="AK2418" i="1"/>
  <c r="AK2419" i="1"/>
  <c r="AK2420" i="1"/>
  <c r="AK2421" i="1"/>
  <c r="AK2422" i="1"/>
  <c r="AK2128" i="1"/>
  <c r="AK2423" i="1"/>
  <c r="AK2424" i="1"/>
  <c r="AK2129" i="1"/>
  <c r="AK2130" i="1"/>
  <c r="AK2425" i="1"/>
  <c r="AK2426" i="1"/>
  <c r="AK2427" i="1"/>
  <c r="AK2428" i="1"/>
  <c r="AK2429" i="1"/>
  <c r="AK2430" i="1"/>
  <c r="AK2431" i="1"/>
  <c r="AK2432" i="1"/>
  <c r="AK2433" i="1"/>
  <c r="AK2434" i="1"/>
  <c r="AK2435" i="1"/>
  <c r="AK2196" i="1"/>
  <c r="AK2436" i="1"/>
  <c r="AK2437" i="1"/>
  <c r="AK2131" i="1"/>
  <c r="AK2197" i="1"/>
  <c r="AK2438" i="1"/>
  <c r="AK2439" i="1"/>
  <c r="AK2440" i="1"/>
  <c r="AK2441" i="1"/>
  <c r="AK2442" i="1"/>
  <c r="AK2443" i="1"/>
  <c r="AK2444" i="1"/>
  <c r="AK2445" i="1"/>
  <c r="AK2446" i="1"/>
  <c r="AK2132" i="1"/>
  <c r="AK2447" i="1"/>
  <c r="AK2448" i="1"/>
  <c r="AK2757" i="1"/>
  <c r="AK2449" i="1"/>
  <c r="AK2450" i="1"/>
  <c r="AK2700" i="1"/>
  <c r="AK2198" i="1"/>
  <c r="AK2451" i="1"/>
  <c r="AK2452" i="1"/>
  <c r="AK2453" i="1"/>
  <c r="AK2199" i="1"/>
  <c r="AK2454" i="1"/>
  <c r="AK2455" i="1"/>
  <c r="AK2456" i="1"/>
  <c r="AK2200" i="1"/>
  <c r="AK2457" i="1"/>
  <c r="AK2458" i="1"/>
  <c r="AK2133" i="1"/>
  <c r="AK2459" i="1"/>
  <c r="AK2201" i="1"/>
  <c r="AK2460" i="1"/>
  <c r="AK2202" i="1"/>
  <c r="AK2461" i="1"/>
  <c r="AK2462" i="1"/>
  <c r="AK2463" i="1"/>
  <c r="AK2701" i="1"/>
  <c r="AK2464" i="1"/>
  <c r="AK2465" i="1"/>
  <c r="AK2134" i="1"/>
  <c r="AK2466" i="1"/>
  <c r="AK2467" i="1"/>
  <c r="AK2468" i="1"/>
  <c r="AK2469" i="1"/>
  <c r="AK2702" i="1"/>
  <c r="AK2470" i="1"/>
  <c r="AK2471" i="1"/>
  <c r="AK2472" i="1"/>
  <c r="AK2473" i="1"/>
  <c r="AK2203" i="1"/>
  <c r="AK2474" i="1"/>
  <c r="AK2475" i="1"/>
  <c r="AK2204" i="1"/>
  <c r="AK2476" i="1"/>
  <c r="AK2477" i="1"/>
  <c r="AK2478" i="1"/>
  <c r="AK2479" i="1"/>
  <c r="AK2480" i="1"/>
  <c r="AK2481" i="1"/>
  <c r="AK2482" i="1"/>
  <c r="AK2483" i="1"/>
  <c r="AK2758" i="1"/>
  <c r="AK2484" i="1"/>
  <c r="AK2485" i="1"/>
  <c r="AK2486" i="1"/>
  <c r="AK2487" i="1"/>
  <c r="AK2488" i="1"/>
  <c r="AK2785" i="1"/>
  <c r="AK2489" i="1"/>
  <c r="AK2490" i="1"/>
  <c r="AK2491" i="1"/>
  <c r="AK2492" i="1"/>
  <c r="AK2493" i="1"/>
  <c r="AK2494" i="1"/>
  <c r="AK2495" i="1"/>
  <c r="AK2496" i="1"/>
  <c r="AK2497" i="1"/>
  <c r="AK2498" i="1"/>
  <c r="AK2499" i="1"/>
  <c r="AK2135" i="1"/>
  <c r="AK2500" i="1"/>
  <c r="AK2703" i="1"/>
  <c r="AK2501" i="1"/>
  <c r="AK2502" i="1"/>
  <c r="AK2205" i="1"/>
  <c r="AK2503" i="1"/>
  <c r="AK2504" i="1"/>
  <c r="AK2505" i="1"/>
  <c r="AK2506" i="1"/>
  <c r="AK2136" i="1"/>
  <c r="AK2507" i="1"/>
  <c r="AK2508" i="1"/>
  <c r="AK2509" i="1"/>
  <c r="AK2510" i="1"/>
  <c r="AK2511" i="1"/>
  <c r="AK2512" i="1"/>
  <c r="AK2513" i="1"/>
  <c r="AK2514" i="1"/>
  <c r="AK2515" i="1"/>
  <c r="AK2704" i="1"/>
  <c r="AK2516" i="1"/>
  <c r="AK2517" i="1"/>
  <c r="AK2518" i="1"/>
  <c r="AK2519" i="1"/>
  <c r="AK2206" i="1"/>
  <c r="AK2520" i="1"/>
  <c r="AK2759" i="1"/>
  <c r="AK2521" i="1"/>
  <c r="AK2522" i="1"/>
  <c r="AK2207" i="1"/>
  <c r="AK2523" i="1"/>
  <c r="AK2760" i="1"/>
  <c r="AK2524" i="1"/>
  <c r="AK2525" i="1"/>
  <c r="AK2526" i="1"/>
  <c r="AK2208" i="1"/>
  <c r="AK2527" i="1"/>
  <c r="AK2528" i="1"/>
  <c r="AK2529" i="1"/>
  <c r="AK2530" i="1"/>
  <c r="AK2531" i="1"/>
  <c r="AK2532" i="1"/>
  <c r="AK2705" i="1"/>
  <c r="AK2687" i="1"/>
  <c r="AK2533" i="1"/>
  <c r="AK2534" i="1"/>
  <c r="AK2535" i="1"/>
  <c r="AK2209" i="1"/>
  <c r="AK2137" i="1"/>
  <c r="AK2536" i="1"/>
  <c r="AK2138" i="1"/>
  <c r="AK2139" i="1"/>
  <c r="AK2537" i="1"/>
  <c r="AK2706" i="1"/>
  <c r="AK2538" i="1"/>
  <c r="AK2140" i="1"/>
  <c r="AK2141" i="1"/>
  <c r="AK2142" i="1"/>
  <c r="AK2707" i="1"/>
  <c r="AK2210" i="1"/>
  <c r="AK2143" i="1"/>
  <c r="AK2725" i="1"/>
  <c r="AK2734" i="1"/>
  <c r="AK2735" i="1"/>
  <c r="AK2736" i="1"/>
  <c r="AK2726" i="1"/>
  <c r="AK2747" i="1"/>
  <c r="AK2773" i="1"/>
  <c r="AK2751" i="1"/>
  <c r="AK2727" i="1"/>
  <c r="AK2144" i="1"/>
  <c r="AK2539" i="1"/>
  <c r="AK2708" i="1"/>
  <c r="AK2795" i="1"/>
  <c r="AK2540" i="1"/>
  <c r="AK2541" i="1"/>
  <c r="AK2542" i="1"/>
  <c r="AK2543" i="1"/>
  <c r="AK2544" i="1"/>
  <c r="AK2211" i="1"/>
  <c r="AK2789" i="1"/>
  <c r="AK2676" i="1"/>
  <c r="AK2799" i="1"/>
  <c r="AK2813" i="1"/>
  <c r="AK2677" i="1"/>
  <c r="AK2737" i="1"/>
  <c r="AK2717" i="1"/>
  <c r="AK2748" i="1"/>
  <c r="AK2749" i="1"/>
  <c r="AK2774" i="1"/>
  <c r="AK2752" i="1"/>
  <c r="AK2800" i="1"/>
  <c r="AK2790" i="1"/>
  <c r="AK2738" i="1"/>
  <c r="AK2741" i="1"/>
  <c r="AK2110" i="1"/>
  <c r="AK2728" i="1"/>
  <c r="AK2797" i="1"/>
  <c r="AK2796" i="1"/>
  <c r="AK2545" i="1"/>
  <c r="AK2546" i="1"/>
  <c r="AK2547" i="1"/>
  <c r="AK2548" i="1"/>
  <c r="AK2549" i="1"/>
  <c r="AK2550" i="1"/>
  <c r="AK2551" i="1"/>
  <c r="AK2552" i="1"/>
  <c r="AK2145" i="1"/>
  <c r="AK2553" i="1"/>
  <c r="AK2554" i="1"/>
  <c r="AK2555" i="1"/>
  <c r="AK2556" i="1"/>
  <c r="AK2742" i="1"/>
  <c r="AK2212" i="1"/>
  <c r="AK2557" i="1"/>
  <c r="AK2146" i="1"/>
  <c r="AK2213" i="1"/>
  <c r="AK2558" i="1"/>
  <c r="AK2559" i="1"/>
  <c r="AK2147" i="1"/>
  <c r="AK2560" i="1"/>
  <c r="AK2561" i="1"/>
  <c r="AK2562" i="1"/>
  <c r="AK2148" i="1"/>
  <c r="AK2563" i="1"/>
  <c r="AK2709" i="1"/>
  <c r="AK2806" i="1"/>
  <c r="AK2775" i="1"/>
  <c r="AK2743" i="1"/>
  <c r="AK2564" i="1"/>
  <c r="AK2565" i="1"/>
  <c r="AK2762" i="1"/>
  <c r="AK2566" i="1"/>
  <c r="AK2149" i="1"/>
  <c r="AK2150" i="1"/>
  <c r="AK2567" i="1"/>
  <c r="AK2568" i="1"/>
  <c r="AK2569" i="1"/>
  <c r="AK2807" i="1"/>
  <c r="AK2151" i="1"/>
  <c r="AK2570" i="1"/>
  <c r="AK2152" i="1"/>
  <c r="AK2571" i="1"/>
  <c r="AK2153" i="1"/>
  <c r="AK2214" i="1"/>
  <c r="AK2763" i="1"/>
  <c r="AK2572" i="1"/>
  <c r="AK2808" i="1"/>
  <c r="AK2573" i="1"/>
  <c r="AK2154" i="1"/>
  <c r="AK2155" i="1"/>
  <c r="AK2574" i="1"/>
  <c r="AK2575" i="1"/>
  <c r="AK2576" i="1"/>
  <c r="AK2710" i="1"/>
  <c r="AK2577" i="1"/>
  <c r="AK2578" i="1"/>
  <c r="AK2579" i="1"/>
  <c r="AK2580" i="1"/>
  <c r="AK2156" i="1"/>
  <c r="AK2215" i="1"/>
  <c r="AK2581" i="1"/>
  <c r="AK2582" i="1"/>
  <c r="AK2583" i="1"/>
  <c r="AK2584" i="1"/>
  <c r="AK2585" i="1"/>
  <c r="AK2586" i="1"/>
  <c r="AK2587" i="1"/>
  <c r="AK2588" i="1"/>
  <c r="AK2157" i="1"/>
  <c r="AK2589" i="1"/>
  <c r="AK2590" i="1"/>
  <c r="AK2158" i="1"/>
  <c r="AK2591" i="1"/>
  <c r="AK2592" i="1"/>
  <c r="AK2593" i="1"/>
  <c r="AK2594" i="1"/>
  <c r="AK2595" i="1"/>
  <c r="AK2596" i="1"/>
  <c r="AK2597" i="1"/>
  <c r="AK2159" i="1"/>
  <c r="AK2598" i="1"/>
  <c r="AK2599" i="1"/>
  <c r="AK2600" i="1"/>
  <c r="AK2601" i="1"/>
  <c r="AK2602" i="1"/>
  <c r="AK2603" i="1"/>
  <c r="AK2729" i="1"/>
  <c r="AK2685" i="1"/>
  <c r="AK2750" i="1"/>
  <c r="AK2108" i="1"/>
  <c r="AK2793" i="1"/>
  <c r="AK2679" i="1"/>
  <c r="AK2680" i="1"/>
  <c r="AK2782" i="1"/>
  <c r="AK2730" i="1"/>
  <c r="AK2109" i="1"/>
  <c r="AK2791" i="1"/>
  <c r="AK2794" i="1"/>
  <c r="AK2731" i="1"/>
  <c r="AK2783" i="1"/>
  <c r="AK2753" i="1"/>
  <c r="AK2720" i="1"/>
  <c r="AK2784" i="1"/>
  <c r="AK2684" i="1"/>
  <c r="AK2739" i="1"/>
  <c r="AK2801" i="1"/>
  <c r="AK2681" i="1"/>
  <c r="AK2798" i="1"/>
  <c r="AK2744" i="1"/>
  <c r="AK2764" i="1"/>
  <c r="AK2765" i="1"/>
  <c r="AK2766" i="1"/>
  <c r="AK2745" i="1"/>
  <c r="AK2767" i="1"/>
  <c r="AK2216" i="1"/>
  <c r="AK2604" i="1"/>
  <c r="AK2605" i="1"/>
  <c r="AK2606" i="1"/>
  <c r="AK2607" i="1"/>
  <c r="AK2608" i="1"/>
  <c r="AK2609" i="1"/>
  <c r="AK2610" i="1"/>
  <c r="AK2160" i="1"/>
  <c r="AK2611" i="1"/>
  <c r="AK2612" i="1"/>
  <c r="AK2613" i="1"/>
  <c r="AK2614" i="1"/>
  <c r="AK2161" i="1"/>
  <c r="AK2615" i="1"/>
  <c r="AK2616" i="1"/>
  <c r="AK2617" i="1"/>
  <c r="AK2618" i="1"/>
  <c r="AK2217" i="1"/>
  <c r="AK2619" i="1"/>
  <c r="AK2620" i="1"/>
  <c r="AK2621" i="1"/>
  <c r="AK2792" i="1"/>
  <c r="AK2809" i="1"/>
  <c r="AK2162" i="1"/>
  <c r="AK2622" i="1"/>
  <c r="AK2218" i="1"/>
  <c r="AK2623" i="1"/>
  <c r="AK2163" i="1"/>
  <c r="AK2624" i="1"/>
  <c r="AK2625" i="1"/>
  <c r="AK2626" i="1"/>
  <c r="AK2627" i="1"/>
  <c r="AK2164" i="1"/>
  <c r="AK2628" i="1"/>
  <c r="AK2629" i="1"/>
  <c r="AK2630" i="1"/>
  <c r="AK2631" i="1"/>
  <c r="AK2165" i="1"/>
  <c r="AK2219" i="1"/>
  <c r="AK2632" i="1"/>
  <c r="AK2220" i="1"/>
  <c r="AK2166" i="1"/>
  <c r="AK2633" i="1"/>
  <c r="AK2634" i="1"/>
  <c r="AK2635" i="1"/>
  <c r="AK2636" i="1"/>
  <c r="AK2167" i="1"/>
  <c r="AK2637" i="1"/>
  <c r="AK2638" i="1"/>
  <c r="AK2639" i="1"/>
  <c r="AK2718" i="1"/>
  <c r="AK2740" i="1"/>
  <c r="AK2640" i="1"/>
  <c r="AK2641" i="1"/>
  <c r="AK2642" i="1"/>
  <c r="AK2643" i="1"/>
  <c r="AK2644" i="1"/>
  <c r="AK2168" i="1"/>
  <c r="AK2645" i="1"/>
  <c r="AK2776" i="1"/>
  <c r="AK2646" i="1"/>
  <c r="AK2169" i="1"/>
  <c r="AK2647" i="1"/>
  <c r="AK2648" i="1"/>
  <c r="AK2649" i="1"/>
  <c r="AK2650" i="1"/>
  <c r="AK2651" i="1"/>
  <c r="AK2786" i="1"/>
  <c r="AK2652" i="1"/>
  <c r="AK2653" i="1"/>
  <c r="AK2787" i="1"/>
  <c r="AK2654" i="1"/>
  <c r="AK2711" i="1"/>
  <c r="AK2655" i="1"/>
  <c r="AK2656" i="1"/>
  <c r="AK2712" i="1"/>
  <c r="AK2657" i="1"/>
  <c r="AK2713" i="1"/>
  <c r="AK2688" i="1"/>
  <c r="AK2658" i="1"/>
  <c r="AK2777" i="1"/>
  <c r="AK2810" i="1"/>
  <c r="AK2659" i="1"/>
  <c r="AK2660" i="1"/>
  <c r="AK2170" i="1"/>
  <c r="AK2661" i="1"/>
  <c r="AK2662" i="1"/>
  <c r="AK2171" i="1"/>
  <c r="AK2663" i="1"/>
  <c r="AK2664" i="1"/>
  <c r="AK2761" i="1"/>
  <c r="AK2665" i="1"/>
  <c r="AK2811" i="1"/>
  <c r="AK2221" i="1"/>
  <c r="AK2666" i="1"/>
  <c r="AK2667" i="1"/>
  <c r="AK2668" i="1"/>
  <c r="AK2669" i="1"/>
  <c r="AK2172" i="1"/>
  <c r="AK2173" i="1"/>
  <c r="AK2174" i="1"/>
  <c r="AK2714" i="1"/>
  <c r="AK2682" i="1"/>
  <c r="AK2780" i="1"/>
  <c r="AK2683" i="1"/>
  <c r="AK2768" i="1"/>
  <c r="AK2175" i="1"/>
  <c r="AK2670" i="1"/>
  <c r="AK2715" i="1"/>
  <c r="AK2671" i="1"/>
  <c r="AK2672" i="1"/>
  <c r="AK2673" i="1"/>
  <c r="AK2176" i="1"/>
  <c r="AL2223" i="1"/>
  <c r="AL2224" i="1"/>
  <c r="AL2225" i="1"/>
  <c r="AL2226" i="1"/>
  <c r="AL2227" i="1"/>
  <c r="AL2802" i="1"/>
  <c r="AL2754" i="1"/>
  <c r="AL2228" i="1"/>
  <c r="AL2229" i="1"/>
  <c r="AL2111" i="1"/>
  <c r="AL2230" i="1"/>
  <c r="AL2231" i="1"/>
  <c r="AL2177" i="1"/>
  <c r="AL2232" i="1"/>
  <c r="AL2178" i="1"/>
  <c r="AL2803" i="1"/>
  <c r="AL2179" i="1"/>
  <c r="AL2180" i="1"/>
  <c r="AL2233" i="1"/>
  <c r="AL2234" i="1"/>
  <c r="AL2181" i="1"/>
  <c r="AL2112" i="1"/>
  <c r="AL2235" i="1"/>
  <c r="AL2236" i="1"/>
  <c r="AL2113" i="1"/>
  <c r="AL2114" i="1"/>
  <c r="AL2769" i="1"/>
  <c r="AL2770" i="1"/>
  <c r="AL2778" i="1"/>
  <c r="AL2237" i="1"/>
  <c r="AL2238" i="1"/>
  <c r="AL2239" i="1"/>
  <c r="AL2240" i="1"/>
  <c r="AL2241" i="1"/>
  <c r="AL2242" i="1"/>
  <c r="AL2243" i="1"/>
  <c r="AL2244" i="1"/>
  <c r="AL2245" i="1"/>
  <c r="AL2246" i="1"/>
  <c r="AL2247" i="1"/>
  <c r="AL2248" i="1"/>
  <c r="AL2249" i="1"/>
  <c r="AL2250" i="1"/>
  <c r="AL2251" i="1"/>
  <c r="AL2252" i="1"/>
  <c r="AL2253" i="1"/>
  <c r="AL2254" i="1"/>
  <c r="AL2182" i="1"/>
  <c r="AL2255" i="1"/>
  <c r="AL2256" i="1"/>
  <c r="AL2257" i="1"/>
  <c r="AL2258" i="1"/>
  <c r="AL2259" i="1"/>
  <c r="AL2260" i="1"/>
  <c r="AL2261" i="1"/>
  <c r="AL2262" i="1"/>
  <c r="AL2263" i="1"/>
  <c r="AL2183" i="1"/>
  <c r="AL2184" i="1"/>
  <c r="AL2185" i="1"/>
  <c r="AL2115" i="1"/>
  <c r="AL2264" i="1"/>
  <c r="AL2265" i="1"/>
  <c r="AL2266" i="1"/>
  <c r="AL2186" i="1"/>
  <c r="AL2689" i="1"/>
  <c r="AL2267" i="1"/>
  <c r="AL2268" i="1"/>
  <c r="AL2269" i="1"/>
  <c r="AL2690" i="1"/>
  <c r="AL2270" i="1"/>
  <c r="AL2271" i="1"/>
  <c r="AL2691" i="1"/>
  <c r="AL2755" i="1"/>
  <c r="AL2272" i="1"/>
  <c r="AL2273" i="1"/>
  <c r="AL2692" i="1"/>
  <c r="AL2274" i="1"/>
  <c r="AL2275" i="1"/>
  <c r="AL2276" i="1"/>
  <c r="AL2277" i="1"/>
  <c r="AL2278" i="1"/>
  <c r="AL2693" i="1"/>
  <c r="AL2279" i="1"/>
  <c r="AL2280" i="1"/>
  <c r="AL2281" i="1"/>
  <c r="AL2282" i="1"/>
  <c r="AL2283" i="1"/>
  <c r="AL2804" i="1"/>
  <c r="AL2284" i="1"/>
  <c r="AL2285" i="1"/>
  <c r="AL2116" i="1"/>
  <c r="AL2286" i="1"/>
  <c r="AL2287" i="1"/>
  <c r="AL2288" i="1"/>
  <c r="AL2117" i="1"/>
  <c r="AL2118" i="1"/>
  <c r="AL2289" i="1"/>
  <c r="AL2187" i="1"/>
  <c r="AL2290" i="1"/>
  <c r="AL2291" i="1"/>
  <c r="AL2694" i="1"/>
  <c r="AL2695" i="1"/>
  <c r="AL2686" i="1"/>
  <c r="AL2696" i="1"/>
  <c r="AL2732" i="1"/>
  <c r="AL2188" i="1"/>
  <c r="AL2189" i="1"/>
  <c r="AL2292" i="1"/>
  <c r="AL2190" i="1"/>
  <c r="AL2293" i="1"/>
  <c r="AL2191" i="1"/>
  <c r="AL2192" i="1"/>
  <c r="AL2294" i="1"/>
  <c r="AL2295" i="1"/>
  <c r="AL2107" i="1"/>
  <c r="AL2812" i="1"/>
  <c r="AL2721" i="1"/>
  <c r="AL2719" i="1"/>
  <c r="AL2746" i="1"/>
  <c r="AL2716" i="1"/>
  <c r="AL2722" i="1"/>
  <c r="AL2788" i="1"/>
  <c r="AL2723" i="1"/>
  <c r="AL2724" i="1"/>
  <c r="AL2771" i="1"/>
  <c r="AL2772" i="1"/>
  <c r="AL2222" i="1"/>
  <c r="AL2678" i="1"/>
  <c r="AL2733" i="1"/>
  <c r="AL2296" i="1"/>
  <c r="AL2297" i="1"/>
  <c r="AL2298" i="1"/>
  <c r="AL2119" i="1"/>
  <c r="AL2299" i="1"/>
  <c r="AL2300" i="1"/>
  <c r="AL2301" i="1"/>
  <c r="AL2302" i="1"/>
  <c r="AL2303" i="1"/>
  <c r="AL2304" i="1"/>
  <c r="AL2305" i="1"/>
  <c r="AL2120" i="1"/>
  <c r="AL2306" i="1"/>
  <c r="AL2121" i="1"/>
  <c r="AL2307" i="1"/>
  <c r="AL2308" i="1"/>
  <c r="AL2309" i="1"/>
  <c r="AL2310" i="1"/>
  <c r="AL2311" i="1"/>
  <c r="AL2312" i="1"/>
  <c r="AL2313" i="1"/>
  <c r="AL2314" i="1"/>
  <c r="AL2315" i="1"/>
  <c r="AL2316" i="1"/>
  <c r="AL2317" i="1"/>
  <c r="AL2318" i="1"/>
  <c r="AL2122" i="1"/>
  <c r="AL2319" i="1"/>
  <c r="AL2320" i="1"/>
  <c r="AL2321" i="1"/>
  <c r="AL2322" i="1"/>
  <c r="AL2323" i="1"/>
  <c r="AL2324" i="1"/>
  <c r="AL2325" i="1"/>
  <c r="AL2326" i="1"/>
  <c r="AL2327" i="1"/>
  <c r="AL2328" i="1"/>
  <c r="AL2329" i="1"/>
  <c r="AL2330" i="1"/>
  <c r="AL2331" i="1"/>
  <c r="AL2332" i="1"/>
  <c r="AL2333" i="1"/>
  <c r="AL2334" i="1"/>
  <c r="AL2335" i="1"/>
  <c r="AL2336" i="1"/>
  <c r="AL2337" i="1"/>
  <c r="AL2338" i="1"/>
  <c r="AL2339" i="1"/>
  <c r="AL2697" i="1"/>
  <c r="AL2340" i="1"/>
  <c r="AL2341" i="1"/>
  <c r="AL2342" i="1"/>
  <c r="AL2343" i="1"/>
  <c r="AL2344" i="1"/>
  <c r="AL2123" i="1"/>
  <c r="AL2345" i="1"/>
  <c r="AL2346" i="1"/>
  <c r="AL2193" i="1"/>
  <c r="AL2347" i="1"/>
  <c r="AL2348" i="1"/>
  <c r="AL2349" i="1"/>
  <c r="AL2194" i="1"/>
  <c r="AL2350" i="1"/>
  <c r="AL2351" i="1"/>
  <c r="AL2352" i="1"/>
  <c r="AL2353" i="1"/>
  <c r="AL2354" i="1"/>
  <c r="AL2355" i="1"/>
  <c r="AL2356" i="1"/>
  <c r="AL2357" i="1"/>
  <c r="AL2358" i="1"/>
  <c r="AL2359" i="1"/>
  <c r="AL2360" i="1"/>
  <c r="AL2361" i="1"/>
  <c r="AL2362" i="1"/>
  <c r="AL2363" i="1"/>
  <c r="AL2364" i="1"/>
  <c r="AL2365" i="1"/>
  <c r="AL2124" i="1"/>
  <c r="AL2366" i="1"/>
  <c r="AL2367" i="1"/>
  <c r="AL2368" i="1"/>
  <c r="AL2369" i="1"/>
  <c r="AL2370" i="1"/>
  <c r="AL2371" i="1"/>
  <c r="AL2756" i="1"/>
  <c r="AL2372" i="1"/>
  <c r="AL2373" i="1"/>
  <c r="AL2374" i="1"/>
  <c r="AL2375" i="1"/>
  <c r="AL2376" i="1"/>
  <c r="AL2377" i="1"/>
  <c r="AL2125" i="1"/>
  <c r="AL2378" i="1"/>
  <c r="AL2379" i="1"/>
  <c r="AL2380" i="1"/>
  <c r="AL2381" i="1"/>
  <c r="AL2382" i="1"/>
  <c r="AL2383" i="1"/>
  <c r="AL2384" i="1"/>
  <c r="AL2385" i="1"/>
  <c r="AL2126" i="1"/>
  <c r="AL2386" i="1"/>
  <c r="AL2387" i="1"/>
  <c r="AL2805" i="1"/>
  <c r="AL2388" i="1"/>
  <c r="AL2389" i="1"/>
  <c r="AL2390" i="1"/>
  <c r="AL2391" i="1"/>
  <c r="AL2392" i="1"/>
  <c r="AL2393" i="1"/>
  <c r="AL2394" i="1"/>
  <c r="AL2395" i="1"/>
  <c r="AL2396" i="1"/>
  <c r="AL2397" i="1"/>
  <c r="AL2398" i="1"/>
  <c r="AL2399" i="1"/>
  <c r="AL2400" i="1"/>
  <c r="AL2401" i="1"/>
  <c r="AL2402" i="1"/>
  <c r="AL2403" i="1"/>
  <c r="AL2404" i="1"/>
  <c r="AL2405" i="1"/>
  <c r="AL2406" i="1"/>
  <c r="AL2127" i="1"/>
  <c r="AL2407" i="1"/>
  <c r="AL2408" i="1"/>
  <c r="AL2698" i="1"/>
  <c r="AL2699" i="1"/>
  <c r="AL2674" i="1"/>
  <c r="AL2781" i="1"/>
  <c r="AL2675" i="1"/>
  <c r="AL2779" i="1"/>
  <c r="AL2409" i="1"/>
  <c r="AL2410" i="1"/>
  <c r="AL2411" i="1"/>
  <c r="AL2195" i="1"/>
  <c r="AL2412" i="1"/>
  <c r="AL2413" i="1"/>
  <c r="AL2414" i="1"/>
  <c r="AL2415" i="1"/>
  <c r="AL2416" i="1"/>
  <c r="AL2417" i="1"/>
  <c r="AL2418" i="1"/>
  <c r="AL2419" i="1"/>
  <c r="AL2420" i="1"/>
  <c r="AL2421" i="1"/>
  <c r="AL2422" i="1"/>
  <c r="AL2128" i="1"/>
  <c r="AL2423" i="1"/>
  <c r="AL2424" i="1"/>
  <c r="AL2129" i="1"/>
  <c r="AL2130" i="1"/>
  <c r="AL2425" i="1"/>
  <c r="AL2426" i="1"/>
  <c r="AL2427" i="1"/>
  <c r="AL2428" i="1"/>
  <c r="AL2429" i="1"/>
  <c r="AL2430" i="1"/>
  <c r="AL2431" i="1"/>
  <c r="AL2432" i="1"/>
  <c r="AL2433" i="1"/>
  <c r="AL2434" i="1"/>
  <c r="AL2435" i="1"/>
  <c r="AL2196" i="1"/>
  <c r="AL2436" i="1"/>
  <c r="AL2437" i="1"/>
  <c r="AL2131" i="1"/>
  <c r="AL2197" i="1"/>
  <c r="AL2438" i="1"/>
  <c r="AL2439" i="1"/>
  <c r="AL2440" i="1"/>
  <c r="AL2441" i="1"/>
  <c r="AL2442" i="1"/>
  <c r="AL2443" i="1"/>
  <c r="AL2444" i="1"/>
  <c r="AL2445" i="1"/>
  <c r="AL2446" i="1"/>
  <c r="AL2132" i="1"/>
  <c r="AL2447" i="1"/>
  <c r="AL2448" i="1"/>
  <c r="AL2757" i="1"/>
  <c r="AL2449" i="1"/>
  <c r="AL2450" i="1"/>
  <c r="AL2700" i="1"/>
  <c r="AL2198" i="1"/>
  <c r="AL2451" i="1"/>
  <c r="AL2452" i="1"/>
  <c r="AL2453" i="1"/>
  <c r="AL2199" i="1"/>
  <c r="AL2454" i="1"/>
  <c r="AL2455" i="1"/>
  <c r="AL2456" i="1"/>
  <c r="AL2200" i="1"/>
  <c r="AL2457" i="1"/>
  <c r="AL2458" i="1"/>
  <c r="AL2133" i="1"/>
  <c r="AL2459" i="1"/>
  <c r="AL2201" i="1"/>
  <c r="AL2460" i="1"/>
  <c r="AL2202" i="1"/>
  <c r="AL2461" i="1"/>
  <c r="AL2462" i="1"/>
  <c r="AL2463" i="1"/>
  <c r="AL2701" i="1"/>
  <c r="AL2464" i="1"/>
  <c r="AL2465" i="1"/>
  <c r="AL2134" i="1"/>
  <c r="AL2466" i="1"/>
  <c r="AL2467" i="1"/>
  <c r="AL2468" i="1"/>
  <c r="AL2469" i="1"/>
  <c r="AL2702" i="1"/>
  <c r="AL2470" i="1"/>
  <c r="AL2471" i="1"/>
  <c r="AL2472" i="1"/>
  <c r="AL2473" i="1"/>
  <c r="AL2203" i="1"/>
  <c r="AL2474" i="1"/>
  <c r="AL2475" i="1"/>
  <c r="AL2204" i="1"/>
  <c r="AL2476" i="1"/>
  <c r="AL2477" i="1"/>
  <c r="AL2478" i="1"/>
  <c r="AL2479" i="1"/>
  <c r="AL2480" i="1"/>
  <c r="AL2481" i="1"/>
  <c r="AL2482" i="1"/>
  <c r="AL2483" i="1"/>
  <c r="AL2758" i="1"/>
  <c r="AL2484" i="1"/>
  <c r="AL2485" i="1"/>
  <c r="AL2486" i="1"/>
  <c r="AL2487" i="1"/>
  <c r="AL2488" i="1"/>
  <c r="AL2785" i="1"/>
  <c r="AL2489" i="1"/>
  <c r="AL2490" i="1"/>
  <c r="AL2491" i="1"/>
  <c r="AL2492" i="1"/>
  <c r="AL2493" i="1"/>
  <c r="AL2494" i="1"/>
  <c r="AL2495" i="1"/>
  <c r="AL2496" i="1"/>
  <c r="AL2497" i="1"/>
  <c r="AL2498" i="1"/>
  <c r="AL2499" i="1"/>
  <c r="AL2135" i="1"/>
  <c r="AL2500" i="1"/>
  <c r="AL2703" i="1"/>
  <c r="AL2501" i="1"/>
  <c r="AL2502" i="1"/>
  <c r="AL2205" i="1"/>
  <c r="AL2503" i="1"/>
  <c r="AL2504" i="1"/>
  <c r="AL2505" i="1"/>
  <c r="AL2506" i="1"/>
  <c r="AL2136" i="1"/>
  <c r="AL2507" i="1"/>
  <c r="AL2508" i="1"/>
  <c r="AL2509" i="1"/>
  <c r="AL2510" i="1"/>
  <c r="AL2511" i="1"/>
  <c r="AL2512" i="1"/>
  <c r="AL2513" i="1"/>
  <c r="AL2514" i="1"/>
  <c r="AL2515" i="1"/>
  <c r="AL2704" i="1"/>
  <c r="AL2516" i="1"/>
  <c r="AL2517" i="1"/>
  <c r="AL2518" i="1"/>
  <c r="AL2519" i="1"/>
  <c r="AL2206" i="1"/>
  <c r="AL2520" i="1"/>
  <c r="AL2759" i="1"/>
  <c r="AL2521" i="1"/>
  <c r="AL2522" i="1"/>
  <c r="AL2207" i="1"/>
  <c r="AL2523" i="1"/>
  <c r="AL2760" i="1"/>
  <c r="AL2524" i="1"/>
  <c r="AL2525" i="1"/>
  <c r="AL2526" i="1"/>
  <c r="AL2208" i="1"/>
  <c r="AL2527" i="1"/>
  <c r="AL2528" i="1"/>
  <c r="AL2529" i="1"/>
  <c r="AL2530" i="1"/>
  <c r="AL2531" i="1"/>
  <c r="AL2532" i="1"/>
  <c r="AL2705" i="1"/>
  <c r="AL2687" i="1"/>
  <c r="AL2533" i="1"/>
  <c r="AL2534" i="1"/>
  <c r="AL2535" i="1"/>
  <c r="AL2209" i="1"/>
  <c r="AL2137" i="1"/>
  <c r="AL2536" i="1"/>
  <c r="AL2138" i="1"/>
  <c r="AL2139" i="1"/>
  <c r="AL2537" i="1"/>
  <c r="AL2706" i="1"/>
  <c r="AL2538" i="1"/>
  <c r="AL2140" i="1"/>
  <c r="AL2141" i="1"/>
  <c r="AL2142" i="1"/>
  <c r="AL2707" i="1"/>
  <c r="AL2210" i="1"/>
  <c r="AL2143" i="1"/>
  <c r="AL2725" i="1"/>
  <c r="AL2734" i="1"/>
  <c r="AL2735" i="1"/>
  <c r="AL2736" i="1"/>
  <c r="AL2726" i="1"/>
  <c r="AL2747" i="1"/>
  <c r="AL2773" i="1"/>
  <c r="AL2751" i="1"/>
  <c r="AL2727" i="1"/>
  <c r="AL2144" i="1"/>
  <c r="AL2539" i="1"/>
  <c r="AL2708" i="1"/>
  <c r="AL2795" i="1"/>
  <c r="AL2540" i="1"/>
  <c r="AL2541" i="1"/>
  <c r="AL2542" i="1"/>
  <c r="AL2543" i="1"/>
  <c r="AL2544" i="1"/>
  <c r="AL2211" i="1"/>
  <c r="AL2789" i="1"/>
  <c r="AL2676" i="1"/>
  <c r="AL2799" i="1"/>
  <c r="AL2813" i="1"/>
  <c r="AL2677" i="1"/>
  <c r="AL2737" i="1"/>
  <c r="AL2717" i="1"/>
  <c r="AL2748" i="1"/>
  <c r="AL2749" i="1"/>
  <c r="AL2774" i="1"/>
  <c r="AL2752" i="1"/>
  <c r="AL2800" i="1"/>
  <c r="AL2790" i="1"/>
  <c r="AL2738" i="1"/>
  <c r="AL2741" i="1"/>
  <c r="AL2110" i="1"/>
  <c r="AL2728" i="1"/>
  <c r="AL2797" i="1"/>
  <c r="AL2796" i="1"/>
  <c r="AL2545" i="1"/>
  <c r="AL2546" i="1"/>
  <c r="AL2547" i="1"/>
  <c r="AL2548" i="1"/>
  <c r="AL2549" i="1"/>
  <c r="AL2550" i="1"/>
  <c r="AL2551" i="1"/>
  <c r="AL2552" i="1"/>
  <c r="AL2145" i="1"/>
  <c r="AL2553" i="1"/>
  <c r="AL2554" i="1"/>
  <c r="AL2555" i="1"/>
  <c r="AL2556" i="1"/>
  <c r="AL2742" i="1"/>
  <c r="AL2212" i="1"/>
  <c r="AL2557" i="1"/>
  <c r="AL2146" i="1"/>
  <c r="AL2213" i="1"/>
  <c r="AL2558" i="1"/>
  <c r="AL2559" i="1"/>
  <c r="AL2147" i="1"/>
  <c r="AL2560" i="1"/>
  <c r="AL2561" i="1"/>
  <c r="AL2562" i="1"/>
  <c r="AL2148" i="1"/>
  <c r="AL2563" i="1"/>
  <c r="AL2709" i="1"/>
  <c r="AL2806" i="1"/>
  <c r="AL2775" i="1"/>
  <c r="AL2743" i="1"/>
  <c r="AL2564" i="1"/>
  <c r="AL2565" i="1"/>
  <c r="AL2762" i="1"/>
  <c r="AL2566" i="1"/>
  <c r="AL2149" i="1"/>
  <c r="AL2150" i="1"/>
  <c r="AL2567" i="1"/>
  <c r="AL2568" i="1"/>
  <c r="AL2569" i="1"/>
  <c r="AL2807" i="1"/>
  <c r="AL2151" i="1"/>
  <c r="AL2570" i="1"/>
  <c r="AL2152" i="1"/>
  <c r="AL2571" i="1"/>
  <c r="AL2153" i="1"/>
  <c r="AL2214" i="1"/>
  <c r="AL2763" i="1"/>
  <c r="AL2572" i="1"/>
  <c r="AL2808" i="1"/>
  <c r="AL2573" i="1"/>
  <c r="AL2154" i="1"/>
  <c r="AL2155" i="1"/>
  <c r="AL2574" i="1"/>
  <c r="AL2575" i="1"/>
  <c r="AL2576" i="1"/>
  <c r="AL2710" i="1"/>
  <c r="AL2577" i="1"/>
  <c r="AL2578" i="1"/>
  <c r="AL2579" i="1"/>
  <c r="AL2580" i="1"/>
  <c r="AL2156" i="1"/>
  <c r="AL2215" i="1"/>
  <c r="AL2581" i="1"/>
  <c r="AL2582" i="1"/>
  <c r="AL2583" i="1"/>
  <c r="AL2584" i="1"/>
  <c r="AL2585" i="1"/>
  <c r="AL2586" i="1"/>
  <c r="AL2587" i="1"/>
  <c r="AL2588" i="1"/>
  <c r="AL2157" i="1"/>
  <c r="AL2589" i="1"/>
  <c r="AL2590" i="1"/>
  <c r="AL2158" i="1"/>
  <c r="AL2591" i="1"/>
  <c r="AL2592" i="1"/>
  <c r="AL2593" i="1"/>
  <c r="AL2594" i="1"/>
  <c r="AL2595" i="1"/>
  <c r="AL2596" i="1"/>
  <c r="AL2597" i="1"/>
  <c r="AL2159" i="1"/>
  <c r="AL2598" i="1"/>
  <c r="AL2599" i="1"/>
  <c r="AL2600" i="1"/>
  <c r="AL2601" i="1"/>
  <c r="AL2602" i="1"/>
  <c r="AL2603" i="1"/>
  <c r="AL2729" i="1"/>
  <c r="AL2685" i="1"/>
  <c r="AL2750" i="1"/>
  <c r="AL2108" i="1"/>
  <c r="AL2793" i="1"/>
  <c r="AL2679" i="1"/>
  <c r="AL2680" i="1"/>
  <c r="AL2782" i="1"/>
  <c r="AL2730" i="1"/>
  <c r="AL2109" i="1"/>
  <c r="AL2791" i="1"/>
  <c r="AL2794" i="1"/>
  <c r="AL2731" i="1"/>
  <c r="AL2783" i="1"/>
  <c r="AL2753" i="1"/>
  <c r="AL2720" i="1"/>
  <c r="AL2784" i="1"/>
  <c r="AL2684" i="1"/>
  <c r="AL2739" i="1"/>
  <c r="AL2801" i="1"/>
  <c r="AL2681" i="1"/>
  <c r="AL2798" i="1"/>
  <c r="AL2744" i="1"/>
  <c r="AL2764" i="1"/>
  <c r="AL2765" i="1"/>
  <c r="AL2766" i="1"/>
  <c r="AL2745" i="1"/>
  <c r="AL2767" i="1"/>
  <c r="AL2216" i="1"/>
  <c r="AL2604" i="1"/>
  <c r="AL2605" i="1"/>
  <c r="AL2606" i="1"/>
  <c r="AL2607" i="1"/>
  <c r="AL2608" i="1"/>
  <c r="AL2609" i="1"/>
  <c r="AL2610" i="1"/>
  <c r="AL2160" i="1"/>
  <c r="AL2611" i="1"/>
  <c r="AL2612" i="1"/>
  <c r="AL2613" i="1"/>
  <c r="AL2614" i="1"/>
  <c r="AL2161" i="1"/>
  <c r="AL2615" i="1"/>
  <c r="AL2616" i="1"/>
  <c r="AL2617" i="1"/>
  <c r="AL2618" i="1"/>
  <c r="AL2217" i="1"/>
  <c r="AL2619" i="1"/>
  <c r="AL2620" i="1"/>
  <c r="AL2621" i="1"/>
  <c r="AL2792" i="1"/>
  <c r="AL2809" i="1"/>
  <c r="AL2162" i="1"/>
  <c r="AL2622" i="1"/>
  <c r="AL2218" i="1"/>
  <c r="AL2623" i="1"/>
  <c r="AL2163" i="1"/>
  <c r="AL2624" i="1"/>
  <c r="AL2625" i="1"/>
  <c r="AL2626" i="1"/>
  <c r="AL2627" i="1"/>
  <c r="AL2164" i="1"/>
  <c r="AL2628" i="1"/>
  <c r="AL2629" i="1"/>
  <c r="AL2630" i="1"/>
  <c r="AL2631" i="1"/>
  <c r="AL2165" i="1"/>
  <c r="AL2219" i="1"/>
  <c r="AL2632" i="1"/>
  <c r="AL2220" i="1"/>
  <c r="AL2166" i="1"/>
  <c r="AL2633" i="1"/>
  <c r="AL2634" i="1"/>
  <c r="AL2635" i="1"/>
  <c r="AL2636" i="1"/>
  <c r="AL2167" i="1"/>
  <c r="AL2637" i="1"/>
  <c r="AL2638" i="1"/>
  <c r="AL2639" i="1"/>
  <c r="AL2718" i="1"/>
  <c r="AL2740" i="1"/>
  <c r="AL2640" i="1"/>
  <c r="AL2641" i="1"/>
  <c r="AL2642" i="1"/>
  <c r="AL2643" i="1"/>
  <c r="AL2644" i="1"/>
  <c r="AL2168" i="1"/>
  <c r="AL2645" i="1"/>
  <c r="AL2776" i="1"/>
  <c r="AL2646" i="1"/>
  <c r="AL2169" i="1"/>
  <c r="AL2647" i="1"/>
  <c r="AL2648" i="1"/>
  <c r="AL2649" i="1"/>
  <c r="AL2650" i="1"/>
  <c r="AL2651" i="1"/>
  <c r="AL2786" i="1"/>
  <c r="AL2652" i="1"/>
  <c r="AL2653" i="1"/>
  <c r="AL2787" i="1"/>
  <c r="AL2654" i="1"/>
  <c r="AL2711" i="1"/>
  <c r="AL2655" i="1"/>
  <c r="AL2656" i="1"/>
  <c r="AL2712" i="1"/>
  <c r="AL2657" i="1"/>
  <c r="AL2713" i="1"/>
  <c r="AL2688" i="1"/>
  <c r="AL2658" i="1"/>
  <c r="AL2777" i="1"/>
  <c r="AL2810" i="1"/>
  <c r="AL2659" i="1"/>
  <c r="AL2660" i="1"/>
  <c r="AL2170" i="1"/>
  <c r="AL2661" i="1"/>
  <c r="AL2662" i="1"/>
  <c r="AL2171" i="1"/>
  <c r="AL2663" i="1"/>
  <c r="AL2664" i="1"/>
  <c r="AL2761" i="1"/>
  <c r="AL2665" i="1"/>
  <c r="AL2811" i="1"/>
  <c r="AL2221" i="1"/>
  <c r="AL2666" i="1"/>
  <c r="AL2667" i="1"/>
  <c r="AL2668" i="1"/>
  <c r="AL2669" i="1"/>
  <c r="AL2172" i="1"/>
  <c r="AL2173" i="1"/>
  <c r="AL2174" i="1"/>
  <c r="AL2714" i="1"/>
  <c r="AL2682" i="1"/>
  <c r="AL2780" i="1"/>
  <c r="AL2683" i="1"/>
  <c r="AL2768" i="1"/>
  <c r="AL2175" i="1"/>
  <c r="AL2670" i="1"/>
  <c r="AL2715" i="1"/>
  <c r="AL2671" i="1"/>
  <c r="AL2672" i="1"/>
  <c r="AL2673" i="1"/>
  <c r="AL2176" i="1"/>
  <c r="AO2223" i="1"/>
  <c r="AO2224" i="1"/>
  <c r="AO2225" i="1"/>
  <c r="AO2226" i="1"/>
  <c r="AO2227" i="1"/>
  <c r="AO2802" i="1"/>
  <c r="AO2754" i="1"/>
  <c r="AO2228" i="1"/>
  <c r="AO2229" i="1"/>
  <c r="AO2111" i="1"/>
  <c r="AO2230" i="1"/>
  <c r="AO2231" i="1"/>
  <c r="AO2177" i="1"/>
  <c r="AO2232" i="1"/>
  <c r="AO2178" i="1"/>
  <c r="AO2803" i="1"/>
  <c r="AO2179" i="1"/>
  <c r="AO2180" i="1"/>
  <c r="AO2233" i="1"/>
  <c r="AO2234" i="1"/>
  <c r="AO2181" i="1"/>
  <c r="AO2112" i="1"/>
  <c r="AO2235" i="1"/>
  <c r="AO2236" i="1"/>
  <c r="AO2113" i="1"/>
  <c r="AO2114" i="1"/>
  <c r="AO2769" i="1"/>
  <c r="AO2770" i="1"/>
  <c r="AO2778" i="1"/>
  <c r="AO2237" i="1"/>
  <c r="AO2238" i="1"/>
  <c r="AO2239" i="1"/>
  <c r="AO2240" i="1"/>
  <c r="AO2241" i="1"/>
  <c r="AO2242" i="1"/>
  <c r="AO2243" i="1"/>
  <c r="AO2244" i="1"/>
  <c r="AO2245" i="1"/>
  <c r="AO2246" i="1"/>
  <c r="AO2247" i="1"/>
  <c r="AO2248" i="1"/>
  <c r="AO2249" i="1"/>
  <c r="AO2250" i="1"/>
  <c r="AO2251" i="1"/>
  <c r="AO2252" i="1"/>
  <c r="AO2253" i="1"/>
  <c r="AO2254" i="1"/>
  <c r="AO2182" i="1"/>
  <c r="AO2255" i="1"/>
  <c r="AO2256" i="1"/>
  <c r="AO2257" i="1"/>
  <c r="AO2258" i="1"/>
  <c r="AO2259" i="1"/>
  <c r="AO2260" i="1"/>
  <c r="AO2261" i="1"/>
  <c r="AO2262" i="1"/>
  <c r="AO2263" i="1"/>
  <c r="AO2183" i="1"/>
  <c r="AO2184" i="1"/>
  <c r="AO2185" i="1"/>
  <c r="AO2115" i="1"/>
  <c r="AO2264" i="1"/>
  <c r="AO2265" i="1"/>
  <c r="AO2266" i="1"/>
  <c r="AO2186" i="1"/>
  <c r="AO2689" i="1"/>
  <c r="AO2267" i="1"/>
  <c r="AO2268" i="1"/>
  <c r="AO2269" i="1"/>
  <c r="AO2690" i="1"/>
  <c r="AO2270" i="1"/>
  <c r="AO2271" i="1"/>
  <c r="AO2691" i="1"/>
  <c r="AO2755" i="1"/>
  <c r="AO2272" i="1"/>
  <c r="AO2273" i="1"/>
  <c r="AO2692" i="1"/>
  <c r="AO2274" i="1"/>
  <c r="AO2275" i="1"/>
  <c r="AO2276" i="1"/>
  <c r="AO2277" i="1"/>
  <c r="AO2278" i="1"/>
  <c r="AO2693" i="1"/>
  <c r="AO2279" i="1"/>
  <c r="AO2280" i="1"/>
  <c r="AO2281" i="1"/>
  <c r="AO2282" i="1"/>
  <c r="AO2283" i="1"/>
  <c r="AO2804" i="1"/>
  <c r="AO2284" i="1"/>
  <c r="AO2285" i="1"/>
  <c r="AO2116" i="1"/>
  <c r="AO2286" i="1"/>
  <c r="AO2287" i="1"/>
  <c r="AO2288" i="1"/>
  <c r="AO2117" i="1"/>
  <c r="AO2118" i="1"/>
  <c r="AO2289" i="1"/>
  <c r="AO2187" i="1"/>
  <c r="AO2290" i="1"/>
  <c r="AO2291" i="1"/>
  <c r="AO2694" i="1"/>
  <c r="AO2695" i="1"/>
  <c r="AO2686" i="1"/>
  <c r="AO2696" i="1"/>
  <c r="AO2732" i="1"/>
  <c r="AO2188" i="1"/>
  <c r="AO2189" i="1"/>
  <c r="AO2292" i="1"/>
  <c r="AO2190" i="1"/>
  <c r="AO2293" i="1"/>
  <c r="AO2191" i="1"/>
  <c r="AO2192" i="1"/>
  <c r="AO2294" i="1"/>
  <c r="AO2295" i="1"/>
  <c r="AO2107" i="1"/>
  <c r="AO2721" i="1"/>
  <c r="AO2719" i="1"/>
  <c r="AO2746" i="1"/>
  <c r="AO2716" i="1"/>
  <c r="AO2722" i="1"/>
  <c r="AO2788" i="1"/>
  <c r="AO2723" i="1"/>
  <c r="AO2724" i="1"/>
  <c r="AO2771" i="1"/>
  <c r="AO2772" i="1"/>
  <c r="AO2222" i="1"/>
  <c r="AO2678" i="1"/>
  <c r="AO2733" i="1"/>
  <c r="AO2296" i="1"/>
  <c r="AO2297" i="1"/>
  <c r="AO2298" i="1"/>
  <c r="AO2119" i="1"/>
  <c r="AO2299" i="1"/>
  <c r="AO2300" i="1"/>
  <c r="AO2301" i="1"/>
  <c r="AO2302" i="1"/>
  <c r="AO2303" i="1"/>
  <c r="AO2304" i="1"/>
  <c r="AO2305" i="1"/>
  <c r="AO2120" i="1"/>
  <c r="AO2306" i="1"/>
  <c r="AO2121" i="1"/>
  <c r="AO2307" i="1"/>
  <c r="AO2308" i="1"/>
  <c r="AO2309" i="1"/>
  <c r="AO2310" i="1"/>
  <c r="AO2311" i="1"/>
  <c r="AO2312" i="1"/>
  <c r="AO2313" i="1"/>
  <c r="AO2314" i="1"/>
  <c r="AO2315" i="1"/>
  <c r="AO2316" i="1"/>
  <c r="AO2317" i="1"/>
  <c r="AO2318" i="1"/>
  <c r="AO2122" i="1"/>
  <c r="AO2319" i="1"/>
  <c r="AO2320" i="1"/>
  <c r="AO2321" i="1"/>
  <c r="AO2322" i="1"/>
  <c r="AO2323" i="1"/>
  <c r="AO2324" i="1"/>
  <c r="AO2325" i="1"/>
  <c r="AO2326" i="1"/>
  <c r="AO2327" i="1"/>
  <c r="AO2328" i="1"/>
  <c r="AO2329" i="1"/>
  <c r="AO2330" i="1"/>
  <c r="AO2331" i="1"/>
  <c r="AO2332" i="1"/>
  <c r="AO2333" i="1"/>
  <c r="AO2334" i="1"/>
  <c r="AO2335" i="1"/>
  <c r="AO2336" i="1"/>
  <c r="AO2337" i="1"/>
  <c r="AO2338" i="1"/>
  <c r="AO2339" i="1"/>
  <c r="AO2697" i="1"/>
  <c r="AO2340" i="1"/>
  <c r="AO2341" i="1"/>
  <c r="AO2342" i="1"/>
  <c r="AO2343" i="1"/>
  <c r="AO2344" i="1"/>
  <c r="AO2123" i="1"/>
  <c r="AO2345" i="1"/>
  <c r="AO2346" i="1"/>
  <c r="AO2193" i="1"/>
  <c r="AO2347" i="1"/>
  <c r="AO2348" i="1"/>
  <c r="AO2349" i="1"/>
  <c r="AO2194" i="1"/>
  <c r="AO2350" i="1"/>
  <c r="AO2351" i="1"/>
  <c r="AO2352" i="1"/>
  <c r="AO2353" i="1"/>
  <c r="AO2354" i="1"/>
  <c r="AO2355" i="1"/>
  <c r="AO2356" i="1"/>
  <c r="AO2357" i="1"/>
  <c r="AO2358" i="1"/>
  <c r="AO2359" i="1"/>
  <c r="AO2360" i="1"/>
  <c r="AO2361" i="1"/>
  <c r="AO2362" i="1"/>
  <c r="AO2363" i="1"/>
  <c r="AO2364" i="1"/>
  <c r="AO2365" i="1"/>
  <c r="AO2124" i="1"/>
  <c r="AO2366" i="1"/>
  <c r="AO2367" i="1"/>
  <c r="AO2368" i="1"/>
  <c r="AO2369" i="1"/>
  <c r="AO2370" i="1"/>
  <c r="AO2371" i="1"/>
  <c r="AO2756" i="1"/>
  <c r="AO2372" i="1"/>
  <c r="AO2373" i="1"/>
  <c r="AO2374" i="1"/>
  <c r="AO2375" i="1"/>
  <c r="AO2376" i="1"/>
  <c r="AO2377" i="1"/>
  <c r="AO2125" i="1"/>
  <c r="AO2378" i="1"/>
  <c r="AO2379" i="1"/>
  <c r="AO2380" i="1"/>
  <c r="AO2381" i="1"/>
  <c r="AO2382" i="1"/>
  <c r="AO2383" i="1"/>
  <c r="AO2384" i="1"/>
  <c r="AO2385" i="1"/>
  <c r="AO2126" i="1"/>
  <c r="AO2386" i="1"/>
  <c r="AO2387" i="1"/>
  <c r="AO2805" i="1"/>
  <c r="AO2388" i="1"/>
  <c r="AO2389" i="1"/>
  <c r="AO2390" i="1"/>
  <c r="AO2391" i="1"/>
  <c r="AO2392" i="1"/>
  <c r="AO2393" i="1"/>
  <c r="AO2394" i="1"/>
  <c r="AO2395" i="1"/>
  <c r="AO2396" i="1"/>
  <c r="AO2397" i="1"/>
  <c r="AO2398" i="1"/>
  <c r="AO2399" i="1"/>
  <c r="AO2400" i="1"/>
  <c r="AO2401" i="1"/>
  <c r="AO2402" i="1"/>
  <c r="AO2403" i="1"/>
  <c r="AO2404" i="1"/>
  <c r="AO2405" i="1"/>
  <c r="AO2406" i="1"/>
  <c r="AO2127" i="1"/>
  <c r="AO2407" i="1"/>
  <c r="AO2408" i="1"/>
  <c r="AO2698" i="1"/>
  <c r="AO2699" i="1"/>
  <c r="AO2674" i="1"/>
  <c r="AO2781" i="1"/>
  <c r="AO2675" i="1"/>
  <c r="AO2779" i="1"/>
  <c r="AO2409" i="1"/>
  <c r="AO2410" i="1"/>
  <c r="AO2411" i="1"/>
  <c r="AO2195" i="1"/>
  <c r="AO2412" i="1"/>
  <c r="AO2413" i="1"/>
  <c r="AO2414" i="1"/>
  <c r="AO2415" i="1"/>
  <c r="AO2416" i="1"/>
  <c r="AO2417" i="1"/>
  <c r="AO2418" i="1"/>
  <c r="AO2419" i="1"/>
  <c r="AO2420" i="1"/>
  <c r="AO2421" i="1"/>
  <c r="AO2422" i="1"/>
  <c r="AO2128" i="1"/>
  <c r="AO2423" i="1"/>
  <c r="AO2424" i="1"/>
  <c r="AO2129" i="1"/>
  <c r="AO2130" i="1"/>
  <c r="AO2425" i="1"/>
  <c r="AO2426" i="1"/>
  <c r="AO2427" i="1"/>
  <c r="AO2428" i="1"/>
  <c r="AO2429" i="1"/>
  <c r="AO2430" i="1"/>
  <c r="AO2431" i="1"/>
  <c r="AO2432" i="1"/>
  <c r="AO2433" i="1"/>
  <c r="AO2434" i="1"/>
  <c r="AO2435" i="1"/>
  <c r="AO2196" i="1"/>
  <c r="AO2436" i="1"/>
  <c r="AO2437" i="1"/>
  <c r="AO2131" i="1"/>
  <c r="AO2197" i="1"/>
  <c r="AO2438" i="1"/>
  <c r="AO2439" i="1"/>
  <c r="AO2440" i="1"/>
  <c r="AO2441" i="1"/>
  <c r="AO2442" i="1"/>
  <c r="AO2443" i="1"/>
  <c r="AO2444" i="1"/>
  <c r="AO2445" i="1"/>
  <c r="AO2446" i="1"/>
  <c r="AO2132" i="1"/>
  <c r="AO2447" i="1"/>
  <c r="AO2448" i="1"/>
  <c r="AO2757" i="1"/>
  <c r="AO2449" i="1"/>
  <c r="AO2450" i="1"/>
  <c r="AO2700" i="1"/>
  <c r="AO2198" i="1"/>
  <c r="AO2451" i="1"/>
  <c r="AO2452" i="1"/>
  <c r="AO2453" i="1"/>
  <c r="AO2199" i="1"/>
  <c r="AO2454" i="1"/>
  <c r="AO2455" i="1"/>
  <c r="AO2456" i="1"/>
  <c r="AO2200" i="1"/>
  <c r="AO2457" i="1"/>
  <c r="AO2458" i="1"/>
  <c r="AO2133" i="1"/>
  <c r="AO2459" i="1"/>
  <c r="AO2201" i="1"/>
  <c r="AO2460" i="1"/>
  <c r="AO2202" i="1"/>
  <c r="AO2461" i="1"/>
  <c r="AO2462" i="1"/>
  <c r="AO2463" i="1"/>
  <c r="AO2701" i="1"/>
  <c r="AO2464" i="1"/>
  <c r="AO2465" i="1"/>
  <c r="AO2134" i="1"/>
  <c r="AO2466" i="1"/>
  <c r="AO2467" i="1"/>
  <c r="AO2468" i="1"/>
  <c r="AO2469" i="1"/>
  <c r="AO2702" i="1"/>
  <c r="AO2470" i="1"/>
  <c r="AO2471" i="1"/>
  <c r="AO2472" i="1"/>
  <c r="AO2473" i="1"/>
  <c r="AO2203" i="1"/>
  <c r="AO2474" i="1"/>
  <c r="AO2475" i="1"/>
  <c r="AO2204" i="1"/>
  <c r="AO2476" i="1"/>
  <c r="AO2477" i="1"/>
  <c r="AO2478" i="1"/>
  <c r="AO2479" i="1"/>
  <c r="AO2480" i="1"/>
  <c r="AO2481" i="1"/>
  <c r="AO2482" i="1"/>
  <c r="AO2483" i="1"/>
  <c r="AO2758" i="1"/>
  <c r="AO2484" i="1"/>
  <c r="AO2485" i="1"/>
  <c r="AO2486" i="1"/>
  <c r="AO2487" i="1"/>
  <c r="AO2488" i="1"/>
  <c r="AO2785" i="1"/>
  <c r="AO2489" i="1"/>
  <c r="AO2490" i="1"/>
  <c r="AO2491" i="1"/>
  <c r="AO2492" i="1"/>
  <c r="AO2493" i="1"/>
  <c r="AO2494" i="1"/>
  <c r="AO2495" i="1"/>
  <c r="AO2496" i="1"/>
  <c r="AO2497" i="1"/>
  <c r="AO2498" i="1"/>
  <c r="AO2499" i="1"/>
  <c r="AO2135" i="1"/>
  <c r="AO2500" i="1"/>
  <c r="AO2703" i="1"/>
  <c r="AO2501" i="1"/>
  <c r="AO2502" i="1"/>
  <c r="AO2205" i="1"/>
  <c r="AO2503" i="1"/>
  <c r="AO2504" i="1"/>
  <c r="AO2505" i="1"/>
  <c r="AO2506" i="1"/>
  <c r="AO2136" i="1"/>
  <c r="AO2507" i="1"/>
  <c r="AO2508" i="1"/>
  <c r="AO2509" i="1"/>
  <c r="AO2510" i="1"/>
  <c r="AO2511" i="1"/>
  <c r="AO2512" i="1"/>
  <c r="AO2513" i="1"/>
  <c r="AO2514" i="1"/>
  <c r="AO2515" i="1"/>
  <c r="AO2704" i="1"/>
  <c r="AO2516" i="1"/>
  <c r="AO2517" i="1"/>
  <c r="AO2518" i="1"/>
  <c r="AO2519" i="1"/>
  <c r="AO2206" i="1"/>
  <c r="AO2520" i="1"/>
  <c r="AO2759" i="1"/>
  <c r="AO2521" i="1"/>
  <c r="AO2522" i="1"/>
  <c r="AO2207" i="1"/>
  <c r="AO2523" i="1"/>
  <c r="AO2760" i="1"/>
  <c r="AO2524" i="1"/>
  <c r="AO2525" i="1"/>
  <c r="AO2526" i="1"/>
  <c r="AO2208" i="1"/>
  <c r="AO2527" i="1"/>
  <c r="AO2528" i="1"/>
  <c r="AO2529" i="1"/>
  <c r="AO2530" i="1"/>
  <c r="AO2531" i="1"/>
  <c r="AO2532" i="1"/>
  <c r="AO2705" i="1"/>
  <c r="AO2687" i="1"/>
  <c r="AO2533" i="1"/>
  <c r="AO2534" i="1"/>
  <c r="AO2535" i="1"/>
  <c r="AO2209" i="1"/>
  <c r="AO2137" i="1"/>
  <c r="AO2536" i="1"/>
  <c r="AO2138" i="1"/>
  <c r="AO2139" i="1"/>
  <c r="AO2537" i="1"/>
  <c r="AO2706" i="1"/>
  <c r="AO2538" i="1"/>
  <c r="AO2140" i="1"/>
  <c r="AO2141" i="1"/>
  <c r="AO2142" i="1"/>
  <c r="AO2707" i="1"/>
  <c r="AO2210" i="1"/>
  <c r="AO2143" i="1"/>
  <c r="AO2725" i="1"/>
  <c r="AO2734" i="1"/>
  <c r="AO2735" i="1"/>
  <c r="AO2736" i="1"/>
  <c r="AO2726" i="1"/>
  <c r="AO2747" i="1"/>
  <c r="AO2773" i="1"/>
  <c r="AO2751" i="1"/>
  <c r="AO2727" i="1"/>
  <c r="AO2144" i="1"/>
  <c r="AO2539" i="1"/>
  <c r="AO2708" i="1"/>
  <c r="AO2795" i="1"/>
  <c r="AO2540" i="1"/>
  <c r="AO2541" i="1"/>
  <c r="AO2542" i="1"/>
  <c r="AO2543" i="1"/>
  <c r="AO2544" i="1"/>
  <c r="AO2211" i="1"/>
  <c r="AO2789" i="1"/>
  <c r="AO2676" i="1"/>
  <c r="AO2799" i="1"/>
  <c r="AO2677" i="1"/>
  <c r="AO2737" i="1"/>
  <c r="AO2717" i="1"/>
  <c r="AO2748" i="1"/>
  <c r="AO2749" i="1"/>
  <c r="AO2774" i="1"/>
  <c r="AO2752" i="1"/>
  <c r="AO2800" i="1"/>
  <c r="AO2790" i="1"/>
  <c r="AO2738" i="1"/>
  <c r="AO2741" i="1"/>
  <c r="AO2110" i="1"/>
  <c r="AO2728" i="1"/>
  <c r="AO2797" i="1"/>
  <c r="AO2796" i="1"/>
  <c r="AO2545" i="1"/>
  <c r="AO2546" i="1"/>
  <c r="AO2547" i="1"/>
  <c r="AO2548" i="1"/>
  <c r="AO2549" i="1"/>
  <c r="AO2550" i="1"/>
  <c r="AO2551" i="1"/>
  <c r="AO2552" i="1"/>
  <c r="AO2145" i="1"/>
  <c r="AO2553" i="1"/>
  <c r="AO2554" i="1"/>
  <c r="AO2555" i="1"/>
  <c r="AO2556" i="1"/>
  <c r="AO2742" i="1"/>
  <c r="AO2212" i="1"/>
  <c r="AO2557" i="1"/>
  <c r="AO2146" i="1"/>
  <c r="AO2213" i="1"/>
  <c r="AO2558" i="1"/>
  <c r="AO2559" i="1"/>
  <c r="AO2147" i="1"/>
  <c r="AO2560" i="1"/>
  <c r="AO2561" i="1"/>
  <c r="AO2562" i="1"/>
  <c r="AO2148" i="1"/>
  <c r="AO2563" i="1"/>
  <c r="AO2709" i="1"/>
  <c r="AO2806" i="1"/>
  <c r="AO2775" i="1"/>
  <c r="AO2743" i="1"/>
  <c r="AO2564" i="1"/>
  <c r="AO2565" i="1"/>
  <c r="AO2762" i="1"/>
  <c r="AO2566" i="1"/>
  <c r="AO2149" i="1"/>
  <c r="AO2150" i="1"/>
  <c r="AO2567" i="1"/>
  <c r="AO2568" i="1"/>
  <c r="AO2569" i="1"/>
  <c r="AO2807" i="1"/>
  <c r="AO2151" i="1"/>
  <c r="AO2570" i="1"/>
  <c r="AO2152" i="1"/>
  <c r="AO2571" i="1"/>
  <c r="AO2153" i="1"/>
  <c r="AO2214" i="1"/>
  <c r="AO2763" i="1"/>
  <c r="AO2572" i="1"/>
  <c r="AO2808" i="1"/>
  <c r="AO2573" i="1"/>
  <c r="AO2154" i="1"/>
  <c r="AO2155" i="1"/>
  <c r="AO2574" i="1"/>
  <c r="AO2575" i="1"/>
  <c r="AO2576" i="1"/>
  <c r="AO2710" i="1"/>
  <c r="AO2577" i="1"/>
  <c r="AO2578" i="1"/>
  <c r="AO2579" i="1"/>
  <c r="AO2580" i="1"/>
  <c r="AO2156" i="1"/>
  <c r="AO2215" i="1"/>
  <c r="AO2581" i="1"/>
  <c r="AO2582" i="1"/>
  <c r="AO2583" i="1"/>
  <c r="AO2584" i="1"/>
  <c r="AO2585" i="1"/>
  <c r="AO2586" i="1"/>
  <c r="AO2587" i="1"/>
  <c r="AO2588" i="1"/>
  <c r="AO2157" i="1"/>
  <c r="AO2589" i="1"/>
  <c r="AO2590" i="1"/>
  <c r="AO2158" i="1"/>
  <c r="AO2591" i="1"/>
  <c r="AO2592" i="1"/>
  <c r="AO2593" i="1"/>
  <c r="AO2594" i="1"/>
  <c r="AO2595" i="1"/>
  <c r="AO2596" i="1"/>
  <c r="AO2597" i="1"/>
  <c r="AO2159" i="1"/>
  <c r="AO2598" i="1"/>
  <c r="AO2599" i="1"/>
  <c r="AO2600" i="1"/>
  <c r="AO2601" i="1"/>
  <c r="AO2602" i="1"/>
  <c r="AO2603" i="1"/>
  <c r="AO2729" i="1"/>
  <c r="AO2685" i="1"/>
  <c r="AO2750" i="1"/>
  <c r="AO2108" i="1"/>
  <c r="AO2793" i="1"/>
  <c r="AO2679" i="1"/>
  <c r="AO2680" i="1"/>
  <c r="AO2782" i="1"/>
  <c r="AO2730" i="1"/>
  <c r="AO2109" i="1"/>
  <c r="AO2791" i="1"/>
  <c r="AO2794" i="1"/>
  <c r="AO2731" i="1"/>
  <c r="AO2783" i="1"/>
  <c r="AO2753" i="1"/>
  <c r="AO2720" i="1"/>
  <c r="AO2784" i="1"/>
  <c r="AO2684" i="1"/>
  <c r="AO2739" i="1"/>
  <c r="AO2801" i="1"/>
  <c r="AO2681" i="1"/>
  <c r="AO2798" i="1"/>
  <c r="AO2744" i="1"/>
  <c r="AO2764" i="1"/>
  <c r="AO2765" i="1"/>
  <c r="AO2766" i="1"/>
  <c r="AO2745" i="1"/>
  <c r="AO2767" i="1"/>
  <c r="AO2216" i="1"/>
  <c r="AO2604" i="1"/>
  <c r="AO2605" i="1"/>
  <c r="AO2606" i="1"/>
  <c r="AO2607" i="1"/>
  <c r="AO2608" i="1"/>
  <c r="AO2609" i="1"/>
  <c r="AO2610" i="1"/>
  <c r="AO2160" i="1"/>
  <c r="AO2611" i="1"/>
  <c r="AO2612" i="1"/>
  <c r="AO2613" i="1"/>
  <c r="AO2614" i="1"/>
  <c r="AO2161" i="1"/>
  <c r="AO2615" i="1"/>
  <c r="AO2616" i="1"/>
  <c r="AO2617" i="1"/>
  <c r="AO2618" i="1"/>
  <c r="AO2217" i="1"/>
  <c r="AO2619" i="1"/>
  <c r="AO2620" i="1"/>
  <c r="AO2621" i="1"/>
  <c r="AO2792" i="1"/>
  <c r="AO2809" i="1"/>
  <c r="AO2162" i="1"/>
  <c r="AO2622" i="1"/>
  <c r="AO2218" i="1"/>
  <c r="AO2623" i="1"/>
  <c r="AO2163" i="1"/>
  <c r="AO2624" i="1"/>
  <c r="AO2625" i="1"/>
  <c r="AO2626" i="1"/>
  <c r="AO2627" i="1"/>
  <c r="AO2164" i="1"/>
  <c r="AO2628" i="1"/>
  <c r="AO2629" i="1"/>
  <c r="AO2630" i="1"/>
  <c r="AO2631" i="1"/>
  <c r="AO2165" i="1"/>
  <c r="AO2219" i="1"/>
  <c r="AO2632" i="1"/>
  <c r="AO2220" i="1"/>
  <c r="AO2166" i="1"/>
  <c r="AO2633" i="1"/>
  <c r="AO2634" i="1"/>
  <c r="AO2635" i="1"/>
  <c r="AO2636" i="1"/>
  <c r="AO2167" i="1"/>
  <c r="AO2637" i="1"/>
  <c r="AO2638" i="1"/>
  <c r="AO2639" i="1"/>
  <c r="AO2718" i="1"/>
  <c r="AO2740" i="1"/>
  <c r="AO2640" i="1"/>
  <c r="AO2641" i="1"/>
  <c r="AO2642" i="1"/>
  <c r="AO2643" i="1"/>
  <c r="AO2644" i="1"/>
  <c r="AO2168" i="1"/>
  <c r="AO2645" i="1"/>
  <c r="AO2776" i="1"/>
  <c r="AO2646" i="1"/>
  <c r="AO2169" i="1"/>
  <c r="AO2647" i="1"/>
  <c r="AO2648" i="1"/>
  <c r="AO2649" i="1"/>
  <c r="AO2650" i="1"/>
  <c r="AO2651" i="1"/>
  <c r="AO2786" i="1"/>
  <c r="AO2652" i="1"/>
  <c r="AO2653" i="1"/>
  <c r="AO2787" i="1"/>
  <c r="AO2654" i="1"/>
  <c r="AO2711" i="1"/>
  <c r="AO2655" i="1"/>
  <c r="AO2656" i="1"/>
  <c r="AO2712" i="1"/>
  <c r="AO2657" i="1"/>
  <c r="AO2713" i="1"/>
  <c r="AO2688" i="1"/>
  <c r="AO2658" i="1"/>
  <c r="AO2777" i="1"/>
  <c r="AO2659" i="1"/>
  <c r="AO2660" i="1"/>
  <c r="AO2170" i="1"/>
  <c r="AO2661" i="1"/>
  <c r="AO2662" i="1"/>
  <c r="AO2171" i="1"/>
  <c r="AO2663" i="1"/>
  <c r="AO2664" i="1"/>
  <c r="AO2761" i="1"/>
  <c r="AO2665" i="1"/>
  <c r="AO2221" i="1"/>
  <c r="AO2666" i="1"/>
  <c r="AO2667" i="1"/>
  <c r="AO2668" i="1"/>
  <c r="AO2669" i="1"/>
  <c r="AO2172" i="1"/>
  <c r="AO2173" i="1"/>
  <c r="AO2174" i="1"/>
  <c r="AO2714" i="1"/>
  <c r="AO2682" i="1"/>
  <c r="AO2780" i="1"/>
  <c r="AO2683" i="1"/>
  <c r="AO2768" i="1"/>
  <c r="AO2175" i="1"/>
  <c r="AO2670" i="1"/>
  <c r="AO2715" i="1"/>
  <c r="AO2671" i="1"/>
  <c r="AO2672" i="1"/>
  <c r="AO2673" i="1"/>
  <c r="AO2176" i="1"/>
  <c r="AN1400" i="1" l="1"/>
  <c r="AN1401" i="1"/>
  <c r="AN1519" i="1"/>
  <c r="AN1520"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02" i="1"/>
  <c r="AN1503" i="1"/>
  <c r="AN1504" i="1"/>
  <c r="AN1505" i="1"/>
  <c r="AN1506" i="1"/>
  <c r="AN1507" i="1"/>
  <c r="AN1508" i="1"/>
  <c r="AN1509" i="1"/>
  <c r="AN1510" i="1"/>
  <c r="AN1511" i="1"/>
  <c r="AN1512" i="1"/>
  <c r="AN1513" i="1"/>
  <c r="AN1514" i="1"/>
  <c r="AN1515" i="1"/>
  <c r="AN1516" i="1"/>
  <c r="AN1517" i="1"/>
  <c r="AN1518" i="1"/>
  <c r="AN1521" i="1"/>
  <c r="AN1522" i="1"/>
  <c r="AN1523" i="1"/>
  <c r="AN1524" i="1"/>
  <c r="AN1525" i="1"/>
  <c r="AN1526" i="1"/>
  <c r="AN1527" i="1"/>
  <c r="AN1528" i="1"/>
  <c r="AN1529" i="1"/>
  <c r="AN1530" i="1"/>
  <c r="AN1531" i="1"/>
  <c r="AN1532"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6"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640" i="1"/>
  <c r="AN1641" i="1"/>
  <c r="AN1642" i="1"/>
  <c r="AN1643" i="1"/>
  <c r="AN1644" i="1"/>
  <c r="AN1645" i="1"/>
  <c r="AN1646" i="1"/>
  <c r="AN1647"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1689" i="1"/>
  <c r="AN1690" i="1"/>
  <c r="AN1691" i="1"/>
  <c r="AN1692" i="1"/>
  <c r="AN1693" i="1"/>
  <c r="AN1694" i="1"/>
  <c r="AN1695" i="1"/>
  <c r="AN1696" i="1"/>
  <c r="AN1697" i="1"/>
  <c r="AN1698" i="1"/>
  <c r="AN1699" i="1"/>
  <c r="AN1700" i="1"/>
  <c r="AN1701" i="1"/>
  <c r="AN1702" i="1"/>
  <c r="AN1703" i="1"/>
  <c r="AN1704" i="1"/>
  <c r="AN1705" i="1"/>
  <c r="AN1706" i="1"/>
  <c r="AN1707" i="1"/>
  <c r="AN1708" i="1"/>
  <c r="AN1709" i="1"/>
  <c r="AN1710" i="1"/>
  <c r="AN1711" i="1"/>
  <c r="AN1712" i="1"/>
  <c r="AN1713" i="1"/>
  <c r="AN1714" i="1"/>
  <c r="AN1715" i="1"/>
  <c r="AN1716" i="1"/>
  <c r="AN1717" i="1"/>
  <c r="AN1718" i="1"/>
  <c r="AN1719" i="1"/>
  <c r="AN1720" i="1"/>
  <c r="AN1721" i="1"/>
  <c r="AN1722" i="1"/>
  <c r="AN1723" i="1"/>
  <c r="AN1724" i="1"/>
  <c r="AN1725" i="1"/>
  <c r="AN1726" i="1"/>
  <c r="AN1727" i="1"/>
  <c r="AN1728" i="1"/>
  <c r="AN1729" i="1"/>
  <c r="AN1730" i="1"/>
  <c r="AN1731" i="1"/>
  <c r="AN1732" i="1"/>
  <c r="AN1733" i="1"/>
  <c r="AN1734" i="1"/>
  <c r="AN1735" i="1"/>
  <c r="AN1736" i="1"/>
  <c r="AN1737" i="1"/>
  <c r="AN1738" i="1"/>
  <c r="AN1739" i="1"/>
  <c r="AN1740" i="1"/>
  <c r="AN1741" i="1"/>
  <c r="AN1742" i="1"/>
  <c r="AN1743" i="1"/>
  <c r="AN1744" i="1"/>
  <c r="AN1745" i="1"/>
  <c r="AN1746" i="1"/>
  <c r="AN1747" i="1"/>
  <c r="AN1748" i="1"/>
  <c r="AN1749" i="1"/>
  <c r="AN1750" i="1"/>
  <c r="AN1751" i="1"/>
  <c r="AN1752" i="1"/>
  <c r="AN1753" i="1"/>
  <c r="AN1754" i="1"/>
  <c r="AN1755" i="1"/>
  <c r="AN1756" i="1"/>
  <c r="AN1757" i="1"/>
  <c r="AN1758" i="1"/>
  <c r="AN1759" i="1"/>
  <c r="AN1760" i="1"/>
  <c r="AN17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810" i="1"/>
  <c r="AN1811" i="1"/>
  <c r="AN1812" i="1"/>
  <c r="AN1813" i="1"/>
  <c r="AN1814" i="1"/>
  <c r="AN1815" i="1"/>
  <c r="AN1816" i="1"/>
  <c r="AN1817" i="1"/>
  <c r="AN1818" i="1"/>
  <c r="AN1819" i="1"/>
  <c r="AN1820" i="1"/>
  <c r="AN1821" i="1"/>
  <c r="AN1822" i="1"/>
  <c r="AN1823" i="1"/>
  <c r="AN1824" i="1"/>
  <c r="AN1825" i="1"/>
  <c r="AN1826" i="1"/>
  <c r="AN1827" i="1"/>
  <c r="AN1828" i="1"/>
  <c r="AN1829" i="1"/>
  <c r="AN1830" i="1"/>
  <c r="AN1831" i="1"/>
  <c r="AN1832" i="1"/>
  <c r="AN1833" i="1"/>
  <c r="AN1834" i="1"/>
  <c r="AN1835" i="1"/>
  <c r="AN1836" i="1"/>
  <c r="AN1837" i="1"/>
  <c r="AN1838" i="1"/>
  <c r="AN1839" i="1"/>
  <c r="AN1840" i="1"/>
  <c r="AN1841" i="1"/>
  <c r="AN1842" i="1"/>
  <c r="AN1843" i="1"/>
  <c r="AN1844" i="1"/>
  <c r="AN1845" i="1"/>
  <c r="AN1846" i="1"/>
  <c r="AN1847" i="1"/>
  <c r="AN1848" i="1"/>
  <c r="AN1849" i="1"/>
  <c r="AN1850" i="1"/>
  <c r="AN1851" i="1"/>
  <c r="AN1852" i="1"/>
  <c r="AN1853" i="1"/>
  <c r="AN1854" i="1"/>
  <c r="AN1855" i="1"/>
  <c r="AN1856" i="1"/>
  <c r="AN1857" i="1"/>
  <c r="AN1858" i="1"/>
  <c r="AN1859" i="1"/>
  <c r="AN1860" i="1"/>
  <c r="AN1861" i="1"/>
  <c r="AN1862" i="1"/>
  <c r="AN1863" i="1"/>
  <c r="AN1864" i="1"/>
  <c r="AN1865" i="1"/>
  <c r="AN1866" i="1"/>
  <c r="AN1867" i="1"/>
  <c r="AN1868" i="1"/>
  <c r="AN1869" i="1"/>
  <c r="AN1870" i="1"/>
  <c r="AN1871" i="1"/>
  <c r="AN1872" i="1"/>
  <c r="AN1873" i="1"/>
  <c r="AN1874" i="1"/>
  <c r="AN1875" i="1"/>
  <c r="AN1876" i="1"/>
  <c r="AN1877" i="1"/>
  <c r="AN1878" i="1"/>
  <c r="AN1879" i="1"/>
  <c r="AN1880" i="1"/>
  <c r="AN1881" i="1"/>
  <c r="AN1882" i="1"/>
  <c r="AN1883" i="1"/>
  <c r="AN1884" i="1"/>
  <c r="AN1885" i="1"/>
  <c r="AN1886" i="1"/>
  <c r="AN1887" i="1"/>
  <c r="AN1888" i="1"/>
  <c r="AN1889" i="1"/>
  <c r="AN1890" i="1"/>
  <c r="AN1891" i="1"/>
  <c r="AN1892" i="1"/>
  <c r="AN1893" i="1"/>
  <c r="AN1894" i="1"/>
  <c r="AN1895" i="1"/>
  <c r="AN1896" i="1"/>
  <c r="AN1897" i="1"/>
  <c r="AN1898" i="1"/>
  <c r="AN1899" i="1"/>
  <c r="AN1900" i="1"/>
  <c r="AN1901" i="1"/>
  <c r="AN1902" i="1"/>
  <c r="AN1903" i="1"/>
  <c r="AN1904" i="1"/>
  <c r="AN1905" i="1"/>
  <c r="AN1906" i="1"/>
  <c r="AN1907" i="1"/>
  <c r="AN1908" i="1"/>
  <c r="AN1909" i="1"/>
  <c r="AN1910" i="1"/>
  <c r="AN1911" i="1"/>
  <c r="AN1912" i="1"/>
  <c r="AN1913" i="1"/>
  <c r="AN1914" i="1"/>
  <c r="AN1915" i="1"/>
  <c r="AN1916" i="1"/>
  <c r="AN1917" i="1"/>
  <c r="AN1918" i="1"/>
  <c r="AN1919" i="1"/>
  <c r="AN1920" i="1"/>
  <c r="AN1921" i="1"/>
  <c r="AN1922" i="1"/>
  <c r="AN1923" i="1"/>
  <c r="AN1924"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N1953" i="1"/>
  <c r="AN1954" i="1"/>
  <c r="AN1955" i="1"/>
  <c r="AN1956" i="1"/>
  <c r="AN1957" i="1"/>
  <c r="AN1958" i="1"/>
  <c r="AN1959" i="1"/>
  <c r="AN1960" i="1"/>
  <c r="AN1961" i="1"/>
  <c r="AN1962" i="1"/>
  <c r="AN1963" i="1"/>
  <c r="AN1964" i="1"/>
  <c r="AN1965" i="1"/>
  <c r="AN1966" i="1"/>
  <c r="AN1967" i="1"/>
  <c r="AN1968" i="1"/>
  <c r="AN1969" i="1"/>
  <c r="AN1970" i="1"/>
  <c r="AN1971" i="1"/>
  <c r="AN1972" i="1"/>
  <c r="AN1973" i="1"/>
  <c r="AN1974" i="1"/>
  <c r="AN1975" i="1"/>
  <c r="AN1976" i="1"/>
  <c r="AN1977" i="1"/>
  <c r="AN1978" i="1"/>
  <c r="AN1979" i="1"/>
  <c r="AN1980" i="1"/>
  <c r="AN1981" i="1"/>
  <c r="AN198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11" i="1"/>
  <c r="AN2012" i="1"/>
  <c r="AN2013" i="1"/>
  <c r="AN2014" i="1"/>
  <c r="AN2015" i="1"/>
  <c r="AN2016" i="1"/>
  <c r="AN2017" i="1"/>
  <c r="AN2018" i="1"/>
  <c r="AN2019" i="1"/>
  <c r="AN2020" i="1"/>
  <c r="AN2021" i="1"/>
  <c r="AN2022" i="1"/>
  <c r="AN2023" i="1"/>
  <c r="AN2024" i="1"/>
  <c r="AN2025" i="1"/>
  <c r="AN2026" i="1"/>
  <c r="AN2027" i="1"/>
  <c r="AN2028" i="1"/>
  <c r="AN2029" i="1"/>
  <c r="AN2030" i="1"/>
  <c r="AN2031" i="1"/>
  <c r="AN2032" i="1"/>
  <c r="AN2033" i="1"/>
  <c r="AN2034" i="1"/>
  <c r="AN2035" i="1"/>
  <c r="AN2036" i="1"/>
  <c r="AN2037" i="1"/>
  <c r="AN2038" i="1"/>
  <c r="AN2039" i="1"/>
  <c r="AN2040" i="1"/>
  <c r="AN2041" i="1"/>
  <c r="AN2042" i="1"/>
  <c r="AN2043" i="1"/>
  <c r="AN2044" i="1"/>
  <c r="AN2045" i="1"/>
  <c r="AN2046" i="1"/>
  <c r="AN2047" i="1"/>
  <c r="AN2048" i="1"/>
  <c r="AN2049" i="1"/>
  <c r="AN2050" i="1"/>
  <c r="AN2051" i="1"/>
  <c r="AN2052" i="1"/>
  <c r="AN2053" i="1"/>
  <c r="AN2054" i="1"/>
  <c r="AN2055" i="1"/>
  <c r="AN2056" i="1"/>
  <c r="AN2057" i="1"/>
  <c r="AN2058" i="1"/>
  <c r="AN2059" i="1"/>
  <c r="AN2060" i="1"/>
  <c r="AN2061" i="1"/>
  <c r="AN2062" i="1"/>
  <c r="AN2063" i="1"/>
  <c r="AN2064" i="1"/>
  <c r="AN2065" i="1"/>
  <c r="AN2066" i="1"/>
  <c r="AN2067" i="1"/>
  <c r="AN2068" i="1"/>
  <c r="AN2069" i="1"/>
  <c r="AN2070" i="1"/>
  <c r="AN2071" i="1"/>
  <c r="AN2072" i="1"/>
  <c r="AN2073" i="1"/>
  <c r="AN2074" i="1"/>
  <c r="AN2075" i="1"/>
  <c r="AN2076" i="1"/>
  <c r="AN2077" i="1"/>
  <c r="AN2078" i="1"/>
  <c r="AN2079" i="1"/>
  <c r="AN2080" i="1"/>
  <c r="AN2081" i="1"/>
  <c r="AN2082" i="1"/>
  <c r="AN2083" i="1"/>
  <c r="AN2084" i="1"/>
  <c r="AN2085" i="1"/>
  <c r="AN2086" i="1"/>
  <c r="AN2087" i="1"/>
  <c r="AN2088" i="1"/>
  <c r="AN2089" i="1"/>
  <c r="AN2090" i="1"/>
  <c r="AN2091" i="1"/>
  <c r="AN2092" i="1"/>
  <c r="AN2093" i="1"/>
  <c r="AN2094" i="1"/>
  <c r="AN2095" i="1"/>
  <c r="AN2096" i="1"/>
  <c r="AN2097" i="1"/>
  <c r="AN2098" i="1"/>
  <c r="AN2099" i="1"/>
  <c r="AN2100" i="1"/>
  <c r="AN2101" i="1"/>
  <c r="AN2102" i="1"/>
  <c r="AN2103" i="1"/>
  <c r="AN2104" i="1"/>
  <c r="AN2105" i="1"/>
  <c r="AJ1519" i="1"/>
  <c r="AJ1520" i="1"/>
  <c r="AJ1402" i="1"/>
  <c r="AJ1403" i="1"/>
  <c r="AJ1404" i="1"/>
  <c r="AJ1405" i="1"/>
  <c r="AJ1406" i="1"/>
  <c r="AJ1407" i="1"/>
  <c r="AJ1408" i="1"/>
  <c r="AJ1409" i="1"/>
  <c r="AJ1410" i="1"/>
  <c r="AJ1411" i="1"/>
  <c r="AJ1412" i="1"/>
  <c r="AJ1413" i="1"/>
  <c r="AJ1414" i="1"/>
  <c r="AJ1415" i="1"/>
  <c r="AJ1416" i="1"/>
  <c r="AJ1417" i="1"/>
  <c r="AJ1418" i="1"/>
  <c r="AJ1419" i="1"/>
  <c r="AJ1420" i="1"/>
  <c r="AJ1421" i="1"/>
  <c r="AJ1422" i="1"/>
  <c r="AJ1423" i="1"/>
  <c r="AJ1424" i="1"/>
  <c r="AJ1425" i="1"/>
  <c r="AJ1426" i="1"/>
  <c r="AJ1427" i="1"/>
  <c r="AJ1428" i="1"/>
  <c r="AJ1429" i="1"/>
  <c r="AJ1430" i="1"/>
  <c r="AJ1431" i="1"/>
  <c r="AJ1432" i="1"/>
  <c r="AJ1433" i="1"/>
  <c r="AJ1434" i="1"/>
  <c r="AJ1435" i="1"/>
  <c r="AJ1436" i="1"/>
  <c r="AJ1437" i="1"/>
  <c r="AJ1438" i="1"/>
  <c r="AJ1439" i="1"/>
  <c r="AJ1440" i="1"/>
  <c r="AJ1441" i="1"/>
  <c r="AJ1442" i="1"/>
  <c r="AJ1443" i="1"/>
  <c r="AJ1444" i="1"/>
  <c r="AJ1445" i="1"/>
  <c r="AJ1446" i="1"/>
  <c r="AJ1447" i="1"/>
  <c r="AJ1448" i="1"/>
  <c r="AJ1449" i="1"/>
  <c r="AJ1450" i="1"/>
  <c r="AJ1451" i="1"/>
  <c r="AJ1452" i="1"/>
  <c r="AJ1453" i="1"/>
  <c r="AJ1454" i="1"/>
  <c r="AJ1455" i="1"/>
  <c r="AJ1456" i="1"/>
  <c r="AJ1457" i="1"/>
  <c r="AJ1458" i="1"/>
  <c r="AJ1459" i="1"/>
  <c r="AJ1460" i="1"/>
  <c r="AJ1461" i="1"/>
  <c r="AJ1462" i="1"/>
  <c r="AJ1463" i="1"/>
  <c r="AJ1464" i="1"/>
  <c r="AJ1465" i="1"/>
  <c r="AJ1466" i="1"/>
  <c r="AJ1467" i="1"/>
  <c r="AJ1468" i="1"/>
  <c r="AJ1469" i="1"/>
  <c r="AJ1470" i="1"/>
  <c r="AJ1471" i="1"/>
  <c r="AJ1472" i="1"/>
  <c r="AJ1473" i="1"/>
  <c r="AJ1474" i="1"/>
  <c r="AJ1475" i="1"/>
  <c r="AJ1476" i="1"/>
  <c r="AJ1477" i="1"/>
  <c r="AJ1478" i="1"/>
  <c r="AJ1479" i="1"/>
  <c r="AJ1480" i="1"/>
  <c r="AJ1481" i="1"/>
  <c r="AJ1482" i="1"/>
  <c r="AJ1483" i="1"/>
  <c r="AJ1484" i="1"/>
  <c r="AJ1485" i="1"/>
  <c r="AJ1486" i="1"/>
  <c r="AJ1487" i="1"/>
  <c r="AJ1488" i="1"/>
  <c r="AJ1489" i="1"/>
  <c r="AJ1490" i="1"/>
  <c r="AJ1491" i="1"/>
  <c r="AJ1492" i="1"/>
  <c r="AJ1493" i="1"/>
  <c r="AJ1494" i="1"/>
  <c r="AJ1495" i="1"/>
  <c r="AJ1496" i="1"/>
  <c r="AJ1497" i="1"/>
  <c r="AJ1498" i="1"/>
  <c r="AJ1499" i="1"/>
  <c r="AJ1500" i="1"/>
  <c r="AJ1501" i="1"/>
  <c r="AJ1502" i="1"/>
  <c r="AJ1503" i="1"/>
  <c r="AJ1504" i="1"/>
  <c r="AJ1505" i="1"/>
  <c r="AJ1506" i="1"/>
  <c r="AJ1507" i="1"/>
  <c r="AJ1508" i="1"/>
  <c r="AJ1509" i="1"/>
  <c r="AJ1510" i="1"/>
  <c r="AJ1511" i="1"/>
  <c r="AJ1512" i="1"/>
  <c r="AJ1513" i="1"/>
  <c r="AJ1514" i="1"/>
  <c r="AJ1515" i="1"/>
  <c r="AJ1516" i="1"/>
  <c r="AJ1517" i="1"/>
  <c r="AJ1518" i="1"/>
  <c r="AJ1521" i="1"/>
  <c r="AJ1522" i="1"/>
  <c r="AJ1523" i="1"/>
  <c r="AJ1524" i="1"/>
  <c r="AJ1525" i="1"/>
  <c r="AJ1526" i="1"/>
  <c r="AJ1527" i="1"/>
  <c r="AJ1528" i="1"/>
  <c r="AJ1529" i="1"/>
  <c r="AJ1530" i="1"/>
  <c r="AJ1531" i="1"/>
  <c r="AJ1532" i="1"/>
  <c r="AJ1533" i="1"/>
  <c r="AJ1534" i="1"/>
  <c r="AJ1535" i="1"/>
  <c r="AJ1536" i="1"/>
  <c r="AJ1537" i="1"/>
  <c r="AJ1538" i="1"/>
  <c r="AJ1539" i="1"/>
  <c r="AJ1540" i="1"/>
  <c r="AJ1541" i="1"/>
  <c r="AJ1542" i="1"/>
  <c r="AJ1543" i="1"/>
  <c r="AJ1544" i="1"/>
  <c r="AJ1545" i="1"/>
  <c r="AJ1546" i="1"/>
  <c r="AJ1547" i="1"/>
  <c r="AJ1548" i="1"/>
  <c r="AJ1549" i="1"/>
  <c r="AJ1550" i="1"/>
  <c r="AJ1551" i="1"/>
  <c r="AJ1552" i="1"/>
  <c r="AJ1553" i="1"/>
  <c r="AJ1554" i="1"/>
  <c r="AJ1555" i="1"/>
  <c r="AJ1556" i="1"/>
  <c r="AJ1557" i="1"/>
  <c r="AJ1558" i="1"/>
  <c r="AJ1559" i="1"/>
  <c r="AJ1560" i="1"/>
  <c r="AJ1561" i="1"/>
  <c r="AJ1562" i="1"/>
  <c r="AJ1563" i="1"/>
  <c r="AJ1564" i="1"/>
  <c r="AJ1565" i="1"/>
  <c r="AJ1566" i="1"/>
  <c r="AJ1567" i="1"/>
  <c r="AJ1568" i="1"/>
  <c r="AJ1569" i="1"/>
  <c r="AJ1570" i="1"/>
  <c r="AJ1571" i="1"/>
  <c r="AJ1572" i="1"/>
  <c r="AJ1573" i="1"/>
  <c r="AJ1574" i="1"/>
  <c r="AJ1575" i="1"/>
  <c r="AJ1576" i="1"/>
  <c r="AJ1577" i="1"/>
  <c r="AJ1578" i="1"/>
  <c r="AJ1579" i="1"/>
  <c r="AJ1580" i="1"/>
  <c r="AJ1581" i="1"/>
  <c r="AJ1582" i="1"/>
  <c r="AJ1583" i="1"/>
  <c r="AJ1584" i="1"/>
  <c r="AJ1585" i="1"/>
  <c r="AJ1586" i="1"/>
  <c r="AJ1587" i="1"/>
  <c r="AJ1588" i="1"/>
  <c r="AJ1589" i="1"/>
  <c r="AJ1590" i="1"/>
  <c r="AJ1591" i="1"/>
  <c r="AJ1592" i="1"/>
  <c r="AJ1593" i="1"/>
  <c r="AJ1594" i="1"/>
  <c r="AJ1595" i="1"/>
  <c r="AJ1596" i="1"/>
  <c r="AJ1597" i="1"/>
  <c r="AJ1598" i="1"/>
  <c r="AJ1599" i="1"/>
  <c r="AJ1600" i="1"/>
  <c r="AJ1601" i="1"/>
  <c r="AJ1602" i="1"/>
  <c r="AJ1603" i="1"/>
  <c r="AJ1604" i="1"/>
  <c r="AJ1605" i="1"/>
  <c r="AJ1606" i="1"/>
  <c r="AJ1607" i="1"/>
  <c r="AJ1608" i="1"/>
  <c r="AJ1609" i="1"/>
  <c r="AJ1610" i="1"/>
  <c r="AJ1611" i="1"/>
  <c r="AJ1612" i="1"/>
  <c r="AJ1613" i="1"/>
  <c r="AJ1614" i="1"/>
  <c r="AJ1615" i="1"/>
  <c r="AJ1616" i="1"/>
  <c r="AJ1617" i="1"/>
  <c r="AJ1618" i="1"/>
  <c r="AJ1619" i="1"/>
  <c r="AJ1620" i="1"/>
  <c r="AJ1621" i="1"/>
  <c r="AJ1622" i="1"/>
  <c r="AJ1623" i="1"/>
  <c r="AJ1624" i="1"/>
  <c r="AJ1625" i="1"/>
  <c r="AJ1626" i="1"/>
  <c r="AJ1627" i="1"/>
  <c r="AJ1628" i="1"/>
  <c r="AJ1629" i="1"/>
  <c r="AJ1630" i="1"/>
  <c r="AJ1631" i="1"/>
  <c r="AJ1632" i="1"/>
  <c r="AJ1633" i="1"/>
  <c r="AJ1634" i="1"/>
  <c r="AJ1635" i="1"/>
  <c r="AJ1636" i="1"/>
  <c r="AJ1637" i="1"/>
  <c r="AJ1638" i="1"/>
  <c r="AJ1639" i="1"/>
  <c r="AJ1640" i="1"/>
  <c r="AJ1641" i="1"/>
  <c r="AJ1642" i="1"/>
  <c r="AJ1643" i="1"/>
  <c r="AJ1644" i="1"/>
  <c r="AJ1645" i="1"/>
  <c r="AJ1646" i="1"/>
  <c r="AJ1647" i="1"/>
  <c r="AJ1648" i="1"/>
  <c r="AJ1649" i="1"/>
  <c r="AJ1650" i="1"/>
  <c r="AJ1651" i="1"/>
  <c r="AJ1652" i="1"/>
  <c r="AJ1653" i="1"/>
  <c r="AJ1654" i="1"/>
  <c r="AJ1655" i="1"/>
  <c r="AJ1656" i="1"/>
  <c r="AJ1657" i="1"/>
  <c r="AJ1658" i="1"/>
  <c r="AJ1659" i="1"/>
  <c r="AJ1660" i="1"/>
  <c r="AJ1661" i="1"/>
  <c r="AJ1662" i="1"/>
  <c r="AJ1663" i="1"/>
  <c r="AJ1664" i="1"/>
  <c r="AJ1665" i="1"/>
  <c r="AJ1666" i="1"/>
  <c r="AJ1667" i="1"/>
  <c r="AJ1668" i="1"/>
  <c r="AJ1669" i="1"/>
  <c r="AJ1670" i="1"/>
  <c r="AJ1671" i="1"/>
  <c r="AJ1672" i="1"/>
  <c r="AJ1673" i="1"/>
  <c r="AJ1674" i="1"/>
  <c r="AJ1675" i="1"/>
  <c r="AJ1676" i="1"/>
  <c r="AJ1677" i="1"/>
  <c r="AJ1678" i="1"/>
  <c r="AJ1679" i="1"/>
  <c r="AJ1680" i="1"/>
  <c r="AJ1681" i="1"/>
  <c r="AJ1682" i="1"/>
  <c r="AJ1683" i="1"/>
  <c r="AJ1684" i="1"/>
  <c r="AJ1685" i="1"/>
  <c r="AJ1686" i="1"/>
  <c r="AJ1687" i="1"/>
  <c r="AJ1688" i="1"/>
  <c r="AJ1689" i="1"/>
  <c r="AJ1690" i="1"/>
  <c r="AJ1691" i="1"/>
  <c r="AJ1692" i="1"/>
  <c r="AJ1693" i="1"/>
  <c r="AJ1694" i="1"/>
  <c r="AJ1695" i="1"/>
  <c r="AJ1696" i="1"/>
  <c r="AJ1697" i="1"/>
  <c r="AJ1698" i="1"/>
  <c r="AJ1699" i="1"/>
  <c r="AJ1700" i="1"/>
  <c r="AJ1701" i="1"/>
  <c r="AJ1702" i="1"/>
  <c r="AJ1703" i="1"/>
  <c r="AJ1704" i="1"/>
  <c r="AJ1705" i="1"/>
  <c r="AJ1706" i="1"/>
  <c r="AJ1707" i="1"/>
  <c r="AJ1708" i="1"/>
  <c r="AJ1709" i="1"/>
  <c r="AJ1710" i="1"/>
  <c r="AJ1711" i="1"/>
  <c r="AJ1712" i="1"/>
  <c r="AJ1713" i="1"/>
  <c r="AJ1714" i="1"/>
  <c r="AJ1715" i="1"/>
  <c r="AJ1716" i="1"/>
  <c r="AJ1717" i="1"/>
  <c r="AJ1718" i="1"/>
  <c r="AJ1719" i="1"/>
  <c r="AJ1720" i="1"/>
  <c r="AJ1721" i="1"/>
  <c r="AJ1722" i="1"/>
  <c r="AJ1723" i="1"/>
  <c r="AJ1724" i="1"/>
  <c r="AJ1725" i="1"/>
  <c r="AJ1726" i="1"/>
  <c r="AJ1727" i="1"/>
  <c r="AJ1728" i="1"/>
  <c r="AJ1729" i="1"/>
  <c r="AJ1730" i="1"/>
  <c r="AJ1731" i="1"/>
  <c r="AJ1732" i="1"/>
  <c r="AJ1733" i="1"/>
  <c r="AJ1734" i="1"/>
  <c r="AJ1735" i="1"/>
  <c r="AJ1736" i="1"/>
  <c r="AJ1737" i="1"/>
  <c r="AJ1738" i="1"/>
  <c r="AJ1739" i="1"/>
  <c r="AJ1740" i="1"/>
  <c r="AJ1741" i="1"/>
  <c r="AJ1742" i="1"/>
  <c r="AJ1743" i="1"/>
  <c r="AJ1744" i="1"/>
  <c r="AJ1745" i="1"/>
  <c r="AJ1746" i="1"/>
  <c r="AJ1747" i="1"/>
  <c r="AJ1748" i="1"/>
  <c r="AJ1749" i="1"/>
  <c r="AJ1750" i="1"/>
  <c r="AJ1751" i="1"/>
  <c r="AJ1752" i="1"/>
  <c r="AJ1753" i="1"/>
  <c r="AJ1754" i="1"/>
  <c r="AJ1755" i="1"/>
  <c r="AJ1756" i="1"/>
  <c r="AJ1757" i="1"/>
  <c r="AJ1758" i="1"/>
  <c r="AJ1759" i="1"/>
  <c r="AJ1760" i="1"/>
  <c r="AJ1761" i="1"/>
  <c r="AJ1762" i="1"/>
  <c r="AJ1763" i="1"/>
  <c r="AJ1764" i="1"/>
  <c r="AJ1765" i="1"/>
  <c r="AJ1766" i="1"/>
  <c r="AJ1767" i="1"/>
  <c r="AJ1768" i="1"/>
  <c r="AJ1769" i="1"/>
  <c r="AJ1770" i="1"/>
  <c r="AJ1771" i="1"/>
  <c r="AJ1772" i="1"/>
  <c r="AJ1773" i="1"/>
  <c r="AJ1774" i="1"/>
  <c r="AJ1775" i="1"/>
  <c r="AJ1776" i="1"/>
  <c r="AJ1777" i="1"/>
  <c r="AJ1778" i="1"/>
  <c r="AJ1779" i="1"/>
  <c r="AJ1780" i="1"/>
  <c r="AJ1781" i="1"/>
  <c r="AJ1782" i="1"/>
  <c r="AJ1783" i="1"/>
  <c r="AJ1784" i="1"/>
  <c r="AJ1785" i="1"/>
  <c r="AJ1786" i="1"/>
  <c r="AJ1787" i="1"/>
  <c r="AJ1788" i="1"/>
  <c r="AJ1789" i="1"/>
  <c r="AJ1790" i="1"/>
  <c r="AJ1791" i="1"/>
  <c r="AJ1792" i="1"/>
  <c r="AJ1793" i="1"/>
  <c r="AJ1794" i="1"/>
  <c r="AJ1795" i="1"/>
  <c r="AJ1796" i="1"/>
  <c r="AJ1797" i="1"/>
  <c r="AJ1798" i="1"/>
  <c r="AJ1799" i="1"/>
  <c r="AJ1800" i="1"/>
  <c r="AJ1801" i="1"/>
  <c r="AJ1802" i="1"/>
  <c r="AJ1803" i="1"/>
  <c r="AJ1804" i="1"/>
  <c r="AJ1805" i="1"/>
  <c r="AJ1806" i="1"/>
  <c r="AJ1807" i="1"/>
  <c r="AJ1808" i="1"/>
  <c r="AJ1809" i="1"/>
  <c r="AJ1810" i="1"/>
  <c r="AJ1811" i="1"/>
  <c r="AJ1812" i="1"/>
  <c r="AJ1813" i="1"/>
  <c r="AJ1814" i="1"/>
  <c r="AJ1815" i="1"/>
  <c r="AJ1816" i="1"/>
  <c r="AJ1817" i="1"/>
  <c r="AJ1818" i="1"/>
  <c r="AJ1819" i="1"/>
  <c r="AJ1820" i="1"/>
  <c r="AJ1821" i="1"/>
  <c r="AJ1822" i="1"/>
  <c r="AJ1823" i="1"/>
  <c r="AJ1824" i="1"/>
  <c r="AJ1825" i="1"/>
  <c r="AJ1826" i="1"/>
  <c r="AJ1827" i="1"/>
  <c r="AJ1828" i="1"/>
  <c r="AJ1829" i="1"/>
  <c r="AJ1830" i="1"/>
  <c r="AJ1831" i="1"/>
  <c r="AJ1832" i="1"/>
  <c r="AJ1833" i="1"/>
  <c r="AJ1834" i="1"/>
  <c r="AJ1835" i="1"/>
  <c r="AJ1836" i="1"/>
  <c r="AJ1837" i="1"/>
  <c r="AJ1838" i="1"/>
  <c r="AJ1839" i="1"/>
  <c r="AJ1840" i="1"/>
  <c r="AJ1841" i="1"/>
  <c r="AJ1842" i="1"/>
  <c r="AJ1843" i="1"/>
  <c r="AJ1844" i="1"/>
  <c r="AJ1845" i="1"/>
  <c r="AJ1846" i="1"/>
  <c r="AJ1847" i="1"/>
  <c r="AJ1848" i="1"/>
  <c r="AJ1849" i="1"/>
  <c r="AJ1850" i="1"/>
  <c r="AJ1851" i="1"/>
  <c r="AJ1852" i="1"/>
  <c r="AJ1853" i="1"/>
  <c r="AJ1854" i="1"/>
  <c r="AJ1855" i="1"/>
  <c r="AJ1856" i="1"/>
  <c r="AJ1857" i="1"/>
  <c r="AJ1858" i="1"/>
  <c r="AJ1859" i="1"/>
  <c r="AJ1860" i="1"/>
  <c r="AJ1861" i="1"/>
  <c r="AJ1862" i="1"/>
  <c r="AJ1863" i="1"/>
  <c r="AJ1864" i="1"/>
  <c r="AJ1865" i="1"/>
  <c r="AJ1866" i="1"/>
  <c r="AJ1867" i="1"/>
  <c r="AJ1868" i="1"/>
  <c r="AJ1869" i="1"/>
  <c r="AJ1870" i="1"/>
  <c r="AJ1871" i="1"/>
  <c r="AJ1872" i="1"/>
  <c r="AJ1873" i="1"/>
  <c r="AJ1874" i="1"/>
  <c r="AJ1875" i="1"/>
  <c r="AJ1876" i="1"/>
  <c r="AJ1877" i="1"/>
  <c r="AJ1878" i="1"/>
  <c r="AJ1879" i="1"/>
  <c r="AJ1880" i="1"/>
  <c r="AJ1881" i="1"/>
  <c r="AJ1882" i="1"/>
  <c r="AJ1883" i="1"/>
  <c r="AJ1884" i="1"/>
  <c r="AJ1885" i="1"/>
  <c r="AJ1886" i="1"/>
  <c r="AJ1887" i="1"/>
  <c r="AJ1888" i="1"/>
  <c r="AJ1889" i="1"/>
  <c r="AJ1890" i="1"/>
  <c r="AJ1891" i="1"/>
  <c r="AJ1892" i="1"/>
  <c r="AJ1893" i="1"/>
  <c r="AJ1894" i="1"/>
  <c r="AJ1895" i="1"/>
  <c r="AJ1896" i="1"/>
  <c r="AJ1897" i="1"/>
  <c r="AJ1898" i="1"/>
  <c r="AJ1899" i="1"/>
  <c r="AJ1900" i="1"/>
  <c r="AJ1901" i="1"/>
  <c r="AJ1902" i="1"/>
  <c r="AJ1903" i="1"/>
  <c r="AJ1904" i="1"/>
  <c r="AJ1905" i="1"/>
  <c r="AJ1906" i="1"/>
  <c r="AJ1907" i="1"/>
  <c r="AJ1908" i="1"/>
  <c r="AJ1909" i="1"/>
  <c r="AJ1910" i="1"/>
  <c r="AJ1911" i="1"/>
  <c r="AJ1912" i="1"/>
  <c r="AJ1913" i="1"/>
  <c r="AJ1914" i="1"/>
  <c r="AJ1915" i="1"/>
  <c r="AJ1916" i="1"/>
  <c r="AJ1917" i="1"/>
  <c r="AJ1918" i="1"/>
  <c r="AJ1919" i="1"/>
  <c r="AJ1920" i="1"/>
  <c r="AJ1921" i="1"/>
  <c r="AJ1922" i="1"/>
  <c r="AJ1923" i="1"/>
  <c r="AJ1924" i="1"/>
  <c r="AJ1925" i="1"/>
  <c r="AJ1926" i="1"/>
  <c r="AJ1927" i="1"/>
  <c r="AJ1928" i="1"/>
  <c r="AJ1929" i="1"/>
  <c r="AJ1930" i="1"/>
  <c r="AJ1931" i="1"/>
  <c r="AJ1932" i="1"/>
  <c r="AJ1933" i="1"/>
  <c r="AJ1934" i="1"/>
  <c r="AJ1935" i="1"/>
  <c r="AJ1936" i="1"/>
  <c r="AJ1937" i="1"/>
  <c r="AJ1938" i="1"/>
  <c r="AJ1939" i="1"/>
  <c r="AJ1940" i="1"/>
  <c r="AJ1941" i="1"/>
  <c r="AJ1942" i="1"/>
  <c r="AJ1943" i="1"/>
  <c r="AJ1944" i="1"/>
  <c r="AJ1945" i="1"/>
  <c r="AJ1946" i="1"/>
  <c r="AJ1947" i="1"/>
  <c r="AJ1948" i="1"/>
  <c r="AJ1949" i="1"/>
  <c r="AJ1950" i="1"/>
  <c r="AJ1951" i="1"/>
  <c r="AJ1952" i="1"/>
  <c r="AJ1953" i="1"/>
  <c r="AJ1954" i="1"/>
  <c r="AJ1955" i="1"/>
  <c r="AJ1956" i="1"/>
  <c r="AJ1957" i="1"/>
  <c r="AJ1958" i="1"/>
  <c r="AJ1959" i="1"/>
  <c r="AJ1960" i="1"/>
  <c r="AJ1961" i="1"/>
  <c r="AJ1962" i="1"/>
  <c r="AJ1963" i="1"/>
  <c r="AJ1964" i="1"/>
  <c r="AJ1965" i="1"/>
  <c r="AJ1966" i="1"/>
  <c r="AJ1967" i="1"/>
  <c r="AJ1968" i="1"/>
  <c r="AJ1969" i="1"/>
  <c r="AJ1970" i="1"/>
  <c r="AJ1971" i="1"/>
  <c r="AJ1972" i="1"/>
  <c r="AJ1973" i="1"/>
  <c r="AJ1974" i="1"/>
  <c r="AJ1975" i="1"/>
  <c r="AJ1976" i="1"/>
  <c r="AJ1977" i="1"/>
  <c r="AJ1978" i="1"/>
  <c r="AJ1979" i="1"/>
  <c r="AJ1980" i="1"/>
  <c r="AJ1981" i="1"/>
  <c r="AJ1982" i="1"/>
  <c r="AJ1983" i="1"/>
  <c r="AJ1984" i="1"/>
  <c r="AJ1985" i="1"/>
  <c r="AJ1986" i="1"/>
  <c r="AJ1987" i="1"/>
  <c r="AJ1988" i="1"/>
  <c r="AJ1989" i="1"/>
  <c r="AJ1990" i="1"/>
  <c r="AJ1991" i="1"/>
  <c r="AJ1992" i="1"/>
  <c r="AJ1993" i="1"/>
  <c r="AJ1994" i="1"/>
  <c r="AJ1995" i="1"/>
  <c r="AJ1996" i="1"/>
  <c r="AJ1997" i="1"/>
  <c r="AJ1998" i="1"/>
  <c r="AJ1999" i="1"/>
  <c r="AJ2000" i="1"/>
  <c r="AJ2001" i="1"/>
  <c r="AJ2002" i="1"/>
  <c r="AJ2003" i="1"/>
  <c r="AJ2004" i="1"/>
  <c r="AJ2005" i="1"/>
  <c r="AJ2006" i="1"/>
  <c r="AJ2007" i="1"/>
  <c r="AJ2008" i="1"/>
  <c r="AJ2009" i="1"/>
  <c r="AJ2010" i="1"/>
  <c r="AJ2011" i="1"/>
  <c r="AJ2012" i="1"/>
  <c r="AJ2013" i="1"/>
  <c r="AJ2014" i="1"/>
  <c r="AJ2015" i="1"/>
  <c r="AJ2016" i="1"/>
  <c r="AJ2017" i="1"/>
  <c r="AJ2018" i="1"/>
  <c r="AJ2019" i="1"/>
  <c r="AJ2020" i="1"/>
  <c r="AJ2021" i="1"/>
  <c r="AJ2022" i="1"/>
  <c r="AJ2023" i="1"/>
  <c r="AJ2024" i="1"/>
  <c r="AJ2025" i="1"/>
  <c r="AJ2026" i="1"/>
  <c r="AJ2027" i="1"/>
  <c r="AJ2028" i="1"/>
  <c r="AJ2029" i="1"/>
  <c r="AJ2030" i="1"/>
  <c r="AJ2031" i="1"/>
  <c r="AJ2032" i="1"/>
  <c r="AJ2033" i="1"/>
  <c r="AJ2034" i="1"/>
  <c r="AJ2035" i="1"/>
  <c r="AJ2036" i="1"/>
  <c r="AJ2037" i="1"/>
  <c r="AJ2038" i="1"/>
  <c r="AJ2039" i="1"/>
  <c r="AJ2040" i="1"/>
  <c r="AJ2041" i="1"/>
  <c r="AJ2042" i="1"/>
  <c r="AJ2043" i="1"/>
  <c r="AJ2044" i="1"/>
  <c r="AJ2045" i="1"/>
  <c r="AJ2046" i="1"/>
  <c r="AJ2047" i="1"/>
  <c r="AJ2048" i="1"/>
  <c r="AJ2049" i="1"/>
  <c r="AJ2050" i="1"/>
  <c r="AJ2051" i="1"/>
  <c r="AJ2052" i="1"/>
  <c r="AJ2053" i="1"/>
  <c r="AJ2054" i="1"/>
  <c r="AJ2055" i="1"/>
  <c r="AJ2056" i="1"/>
  <c r="AJ2057" i="1"/>
  <c r="AJ2058" i="1"/>
  <c r="AJ2059" i="1"/>
  <c r="AJ2060" i="1"/>
  <c r="AJ2061" i="1"/>
  <c r="AJ2062" i="1"/>
  <c r="AJ2063" i="1"/>
  <c r="AJ2064" i="1"/>
  <c r="AJ2065" i="1"/>
  <c r="AJ2066" i="1"/>
  <c r="AJ2067" i="1"/>
  <c r="AJ2068" i="1"/>
  <c r="AJ2069" i="1"/>
  <c r="AJ2070" i="1"/>
  <c r="AJ2071" i="1"/>
  <c r="AJ2072" i="1"/>
  <c r="AJ2073" i="1"/>
  <c r="AJ2074" i="1"/>
  <c r="AJ2075" i="1"/>
  <c r="AJ2076" i="1"/>
  <c r="AJ2077" i="1"/>
  <c r="AJ2078" i="1"/>
  <c r="AJ2079" i="1"/>
  <c r="AJ2080" i="1"/>
  <c r="AJ2081" i="1"/>
  <c r="AJ2082" i="1"/>
  <c r="AJ2083" i="1"/>
  <c r="AJ2084" i="1"/>
  <c r="AJ2085" i="1"/>
  <c r="AJ2086" i="1"/>
  <c r="AJ2087" i="1"/>
  <c r="AJ2088" i="1"/>
  <c r="AJ2089" i="1"/>
  <c r="AJ2090" i="1"/>
  <c r="AJ2091" i="1"/>
  <c r="AJ2092" i="1"/>
  <c r="AJ2093" i="1"/>
  <c r="AJ2094" i="1"/>
  <c r="AJ2095" i="1"/>
  <c r="AJ2096" i="1"/>
  <c r="AJ2097" i="1"/>
  <c r="AJ2098" i="1"/>
  <c r="AJ2099" i="1"/>
  <c r="AJ2100" i="1"/>
  <c r="AJ2101" i="1"/>
  <c r="AJ2102" i="1"/>
  <c r="AJ2103" i="1"/>
  <c r="AJ2104" i="1"/>
  <c r="AJ2105" i="1"/>
  <c r="AJ2106" i="1"/>
  <c r="AK1519" i="1"/>
  <c r="AK1520" i="1"/>
  <c r="AK1402" i="1"/>
  <c r="AK1403" i="1"/>
  <c r="AK1404" i="1"/>
  <c r="AK1405" i="1"/>
  <c r="AK1406" i="1"/>
  <c r="AK1407" i="1"/>
  <c r="AK1408" i="1"/>
  <c r="AK1409" i="1"/>
  <c r="AK1410" i="1"/>
  <c r="AK1411" i="1"/>
  <c r="AK1412" i="1"/>
  <c r="AK1413" i="1"/>
  <c r="AK1414" i="1"/>
  <c r="AK1415" i="1"/>
  <c r="AK1416" i="1"/>
  <c r="AK1417" i="1"/>
  <c r="AK1418" i="1"/>
  <c r="AK1419" i="1"/>
  <c r="AK1420" i="1"/>
  <c r="AK1421" i="1"/>
  <c r="AK1422" i="1"/>
  <c r="AK1423" i="1"/>
  <c r="AK1424" i="1"/>
  <c r="AK1425" i="1"/>
  <c r="AK1426" i="1"/>
  <c r="AK1427" i="1"/>
  <c r="AK1428" i="1"/>
  <c r="AK1429" i="1"/>
  <c r="AK1430" i="1"/>
  <c r="AK1431" i="1"/>
  <c r="AK1432" i="1"/>
  <c r="AK1433" i="1"/>
  <c r="AK1434" i="1"/>
  <c r="AK1435" i="1"/>
  <c r="AK1436" i="1"/>
  <c r="AK1437" i="1"/>
  <c r="AK1438" i="1"/>
  <c r="AK1439" i="1"/>
  <c r="AK1440" i="1"/>
  <c r="AK1441" i="1"/>
  <c r="AK1442" i="1"/>
  <c r="AK1443" i="1"/>
  <c r="AK1444" i="1"/>
  <c r="AK1445" i="1"/>
  <c r="AK1446" i="1"/>
  <c r="AK1447" i="1"/>
  <c r="AK1448" i="1"/>
  <c r="AK1449" i="1"/>
  <c r="AK1450" i="1"/>
  <c r="AK1451" i="1"/>
  <c r="AK1452" i="1"/>
  <c r="AK1453" i="1"/>
  <c r="AK1454" i="1"/>
  <c r="AK1455" i="1"/>
  <c r="AK1456" i="1"/>
  <c r="AK1457" i="1"/>
  <c r="AK1458" i="1"/>
  <c r="AK1459" i="1"/>
  <c r="AK1460" i="1"/>
  <c r="AK1461" i="1"/>
  <c r="AK1462" i="1"/>
  <c r="AK1463" i="1"/>
  <c r="AK1464" i="1"/>
  <c r="AK1465" i="1"/>
  <c r="AK1466" i="1"/>
  <c r="AK1467" i="1"/>
  <c r="AK1468" i="1"/>
  <c r="AK1469" i="1"/>
  <c r="AK1470" i="1"/>
  <c r="AK1471" i="1"/>
  <c r="AK1472" i="1"/>
  <c r="AK1473" i="1"/>
  <c r="AK1474" i="1"/>
  <c r="AK1475" i="1"/>
  <c r="AK1476" i="1"/>
  <c r="AK1477" i="1"/>
  <c r="AK1478" i="1"/>
  <c r="AK1479" i="1"/>
  <c r="AK1480" i="1"/>
  <c r="AK1481" i="1"/>
  <c r="AK1482" i="1"/>
  <c r="AK1483" i="1"/>
  <c r="AK1484" i="1"/>
  <c r="AK1485" i="1"/>
  <c r="AK1486" i="1"/>
  <c r="AK1487" i="1"/>
  <c r="AK1488" i="1"/>
  <c r="AK1489" i="1"/>
  <c r="AK1490" i="1"/>
  <c r="AK1491" i="1"/>
  <c r="AK1492" i="1"/>
  <c r="AK1493" i="1"/>
  <c r="AK1494" i="1"/>
  <c r="AK1495" i="1"/>
  <c r="AK1496" i="1"/>
  <c r="AK1497" i="1"/>
  <c r="AK1498" i="1"/>
  <c r="AK1499" i="1"/>
  <c r="AK1500" i="1"/>
  <c r="AK1501" i="1"/>
  <c r="AK1502" i="1"/>
  <c r="AK1503" i="1"/>
  <c r="AK1504" i="1"/>
  <c r="AK1505" i="1"/>
  <c r="AK1506" i="1"/>
  <c r="AK1507" i="1"/>
  <c r="AK1508" i="1"/>
  <c r="AK1509" i="1"/>
  <c r="AK1510" i="1"/>
  <c r="AK1511" i="1"/>
  <c r="AK1512" i="1"/>
  <c r="AK1513" i="1"/>
  <c r="AK1514" i="1"/>
  <c r="AK1515" i="1"/>
  <c r="AK1516" i="1"/>
  <c r="AK1517" i="1"/>
  <c r="AK1518" i="1"/>
  <c r="AK1521" i="1"/>
  <c r="AK1522" i="1"/>
  <c r="AK1523" i="1"/>
  <c r="AK1524" i="1"/>
  <c r="AK1525" i="1"/>
  <c r="AK1526" i="1"/>
  <c r="AK1527" i="1"/>
  <c r="AK1528" i="1"/>
  <c r="AK1529" i="1"/>
  <c r="AK1530" i="1"/>
  <c r="AK1531" i="1"/>
  <c r="AK1532" i="1"/>
  <c r="AK1533" i="1"/>
  <c r="AK1534" i="1"/>
  <c r="AK1535" i="1"/>
  <c r="AK1536" i="1"/>
  <c r="AK1537" i="1"/>
  <c r="AK1538" i="1"/>
  <c r="AK1539" i="1"/>
  <c r="AK1540" i="1"/>
  <c r="AK1541" i="1"/>
  <c r="AK1542" i="1"/>
  <c r="AK1543" i="1"/>
  <c r="AK1544" i="1"/>
  <c r="AK1545" i="1"/>
  <c r="AK1546" i="1"/>
  <c r="AK1547" i="1"/>
  <c r="AK1548" i="1"/>
  <c r="AK1549" i="1"/>
  <c r="AK1550" i="1"/>
  <c r="AK1551" i="1"/>
  <c r="AK1552" i="1"/>
  <c r="AK1553" i="1"/>
  <c r="AK1554" i="1"/>
  <c r="AK1555" i="1"/>
  <c r="AK1556" i="1"/>
  <c r="AK1557" i="1"/>
  <c r="AK1558" i="1"/>
  <c r="AK1559" i="1"/>
  <c r="AK1560" i="1"/>
  <c r="AK1561" i="1"/>
  <c r="AK1562" i="1"/>
  <c r="AK1563" i="1"/>
  <c r="AK1564" i="1"/>
  <c r="AK1565" i="1"/>
  <c r="AK1566" i="1"/>
  <c r="AK1567" i="1"/>
  <c r="AK1568" i="1"/>
  <c r="AK1569" i="1"/>
  <c r="AK1570" i="1"/>
  <c r="AK1571" i="1"/>
  <c r="AK1572" i="1"/>
  <c r="AK1573" i="1"/>
  <c r="AK1574" i="1"/>
  <c r="AK1575" i="1"/>
  <c r="AK1576" i="1"/>
  <c r="AK1577" i="1"/>
  <c r="AK1578" i="1"/>
  <c r="AK1579" i="1"/>
  <c r="AK1580" i="1"/>
  <c r="AK1581" i="1"/>
  <c r="AK1582" i="1"/>
  <c r="AK1583" i="1"/>
  <c r="AK1584" i="1"/>
  <c r="AK1585" i="1"/>
  <c r="AK1586" i="1"/>
  <c r="AK1587" i="1"/>
  <c r="AK1588" i="1"/>
  <c r="AK1589" i="1"/>
  <c r="AK1590" i="1"/>
  <c r="AK1591" i="1"/>
  <c r="AK1592" i="1"/>
  <c r="AK1593" i="1"/>
  <c r="AK1594" i="1"/>
  <c r="AK1595" i="1"/>
  <c r="AK1596" i="1"/>
  <c r="AK1597" i="1"/>
  <c r="AK1598" i="1"/>
  <c r="AK1599" i="1"/>
  <c r="AK1600" i="1"/>
  <c r="AK1601" i="1"/>
  <c r="AK1602" i="1"/>
  <c r="AK1603" i="1"/>
  <c r="AK1604" i="1"/>
  <c r="AK1605" i="1"/>
  <c r="AK1606" i="1"/>
  <c r="AK1607" i="1"/>
  <c r="AK1608" i="1"/>
  <c r="AK1609" i="1"/>
  <c r="AK1610" i="1"/>
  <c r="AK1611" i="1"/>
  <c r="AK1612" i="1"/>
  <c r="AK1613" i="1"/>
  <c r="AK1614" i="1"/>
  <c r="AK1615" i="1"/>
  <c r="AK1616" i="1"/>
  <c r="AK1617" i="1"/>
  <c r="AK1618" i="1"/>
  <c r="AK1619" i="1"/>
  <c r="AK1620" i="1"/>
  <c r="AK1621" i="1"/>
  <c r="AK1622" i="1"/>
  <c r="AK1623" i="1"/>
  <c r="AK1624" i="1"/>
  <c r="AK1625" i="1"/>
  <c r="AK1626" i="1"/>
  <c r="AK1627" i="1"/>
  <c r="AK1628" i="1"/>
  <c r="AK1629" i="1"/>
  <c r="AK1630" i="1"/>
  <c r="AK1631" i="1"/>
  <c r="AK1632" i="1"/>
  <c r="AK1633" i="1"/>
  <c r="AK1634" i="1"/>
  <c r="AK1635" i="1"/>
  <c r="AK1636" i="1"/>
  <c r="AK1637" i="1"/>
  <c r="AK1638" i="1"/>
  <c r="AK1639" i="1"/>
  <c r="AK1640" i="1"/>
  <c r="AK1641" i="1"/>
  <c r="AK1642" i="1"/>
  <c r="AK1643" i="1"/>
  <c r="AK1644" i="1"/>
  <c r="AK1645" i="1"/>
  <c r="AK1646" i="1"/>
  <c r="AK1647" i="1"/>
  <c r="AK1648" i="1"/>
  <c r="AK1649" i="1"/>
  <c r="AK1650" i="1"/>
  <c r="AK1651" i="1"/>
  <c r="AK1652" i="1"/>
  <c r="AK1653" i="1"/>
  <c r="AK1654" i="1"/>
  <c r="AK1655" i="1"/>
  <c r="AK1656" i="1"/>
  <c r="AK1657" i="1"/>
  <c r="AK1658" i="1"/>
  <c r="AK1659" i="1"/>
  <c r="AK1660" i="1"/>
  <c r="AK1661" i="1"/>
  <c r="AK1662" i="1"/>
  <c r="AK1663" i="1"/>
  <c r="AK1664" i="1"/>
  <c r="AK1665" i="1"/>
  <c r="AK1666" i="1"/>
  <c r="AK1667" i="1"/>
  <c r="AK1668" i="1"/>
  <c r="AK1669" i="1"/>
  <c r="AK1670" i="1"/>
  <c r="AK1671" i="1"/>
  <c r="AK1672" i="1"/>
  <c r="AK1673" i="1"/>
  <c r="AK1674" i="1"/>
  <c r="AK1675" i="1"/>
  <c r="AK1676" i="1"/>
  <c r="AK1677" i="1"/>
  <c r="AK1678" i="1"/>
  <c r="AK1679" i="1"/>
  <c r="AK1680" i="1"/>
  <c r="AK1681" i="1"/>
  <c r="AK1682" i="1"/>
  <c r="AK1683" i="1"/>
  <c r="AK1684" i="1"/>
  <c r="AK1685" i="1"/>
  <c r="AK1686" i="1"/>
  <c r="AK1687" i="1"/>
  <c r="AK1688" i="1"/>
  <c r="AK1689" i="1"/>
  <c r="AK1690" i="1"/>
  <c r="AK1691" i="1"/>
  <c r="AK1692" i="1"/>
  <c r="AK1693" i="1"/>
  <c r="AK1694" i="1"/>
  <c r="AK1695" i="1"/>
  <c r="AK1696" i="1"/>
  <c r="AK1697" i="1"/>
  <c r="AK1698" i="1"/>
  <c r="AK1699" i="1"/>
  <c r="AK1700" i="1"/>
  <c r="AK1701" i="1"/>
  <c r="AK1702" i="1"/>
  <c r="AK1703" i="1"/>
  <c r="AK1704" i="1"/>
  <c r="AK1705" i="1"/>
  <c r="AK1706" i="1"/>
  <c r="AK1707" i="1"/>
  <c r="AK1708" i="1"/>
  <c r="AK1709" i="1"/>
  <c r="AK1710" i="1"/>
  <c r="AK1711" i="1"/>
  <c r="AK1712" i="1"/>
  <c r="AK1713" i="1"/>
  <c r="AK1714" i="1"/>
  <c r="AK1715" i="1"/>
  <c r="AK1716" i="1"/>
  <c r="AK1717" i="1"/>
  <c r="AK1718" i="1"/>
  <c r="AK1719" i="1"/>
  <c r="AK1720" i="1"/>
  <c r="AK1721" i="1"/>
  <c r="AK1722" i="1"/>
  <c r="AK1723" i="1"/>
  <c r="AK1724" i="1"/>
  <c r="AK1725" i="1"/>
  <c r="AK1726" i="1"/>
  <c r="AK1727" i="1"/>
  <c r="AK1728" i="1"/>
  <c r="AK1729" i="1"/>
  <c r="AK1730" i="1"/>
  <c r="AK1731" i="1"/>
  <c r="AK1732" i="1"/>
  <c r="AK1733" i="1"/>
  <c r="AK1734" i="1"/>
  <c r="AK1735" i="1"/>
  <c r="AK1736" i="1"/>
  <c r="AK1737" i="1"/>
  <c r="AK1738" i="1"/>
  <c r="AK1739" i="1"/>
  <c r="AK1740" i="1"/>
  <c r="AK1741" i="1"/>
  <c r="AK1742" i="1"/>
  <c r="AK1743" i="1"/>
  <c r="AK1744" i="1"/>
  <c r="AK1745" i="1"/>
  <c r="AK1746" i="1"/>
  <c r="AK1747" i="1"/>
  <c r="AK1748" i="1"/>
  <c r="AK1749" i="1"/>
  <c r="AK1750" i="1"/>
  <c r="AK1751" i="1"/>
  <c r="AK1752" i="1"/>
  <c r="AK1753" i="1"/>
  <c r="AK1754" i="1"/>
  <c r="AK1755" i="1"/>
  <c r="AK1756" i="1"/>
  <c r="AK1757" i="1"/>
  <c r="AK1758" i="1"/>
  <c r="AK1759" i="1"/>
  <c r="AK1760" i="1"/>
  <c r="AK1761" i="1"/>
  <c r="AK1762" i="1"/>
  <c r="AK1763" i="1"/>
  <c r="AK1764" i="1"/>
  <c r="AK1765" i="1"/>
  <c r="AK1766" i="1"/>
  <c r="AK1767" i="1"/>
  <c r="AK1768" i="1"/>
  <c r="AK1769" i="1"/>
  <c r="AK1770" i="1"/>
  <c r="AK1771" i="1"/>
  <c r="AK1772" i="1"/>
  <c r="AK1773" i="1"/>
  <c r="AK1774" i="1"/>
  <c r="AK1775" i="1"/>
  <c r="AK1776" i="1"/>
  <c r="AK1777" i="1"/>
  <c r="AK1778" i="1"/>
  <c r="AK1779" i="1"/>
  <c r="AK1780" i="1"/>
  <c r="AK1781" i="1"/>
  <c r="AK1782" i="1"/>
  <c r="AK1783" i="1"/>
  <c r="AK1784" i="1"/>
  <c r="AK1785" i="1"/>
  <c r="AK1786" i="1"/>
  <c r="AK1787" i="1"/>
  <c r="AK1788" i="1"/>
  <c r="AK1789" i="1"/>
  <c r="AK1790" i="1"/>
  <c r="AK1791" i="1"/>
  <c r="AK1792" i="1"/>
  <c r="AK1793" i="1"/>
  <c r="AK1794" i="1"/>
  <c r="AK1795" i="1"/>
  <c r="AK1796" i="1"/>
  <c r="AK1797" i="1"/>
  <c r="AK1798" i="1"/>
  <c r="AK1799" i="1"/>
  <c r="AK1800" i="1"/>
  <c r="AK1801" i="1"/>
  <c r="AK1802" i="1"/>
  <c r="AK1803" i="1"/>
  <c r="AK1804" i="1"/>
  <c r="AK1805" i="1"/>
  <c r="AK1806" i="1"/>
  <c r="AK1807" i="1"/>
  <c r="AK1808" i="1"/>
  <c r="AK1809" i="1"/>
  <c r="AK1810" i="1"/>
  <c r="AK1811" i="1"/>
  <c r="AK1812" i="1"/>
  <c r="AK1813" i="1"/>
  <c r="AK1814" i="1"/>
  <c r="AK1815" i="1"/>
  <c r="AK1816" i="1"/>
  <c r="AK1817" i="1"/>
  <c r="AK1818" i="1"/>
  <c r="AK1819" i="1"/>
  <c r="AK1820" i="1"/>
  <c r="AK1821" i="1"/>
  <c r="AK1822" i="1"/>
  <c r="AK1823" i="1"/>
  <c r="AK1824" i="1"/>
  <c r="AK1825" i="1"/>
  <c r="AK1826" i="1"/>
  <c r="AK1827" i="1"/>
  <c r="AK1828" i="1"/>
  <c r="AK1829" i="1"/>
  <c r="AK1830" i="1"/>
  <c r="AK1831" i="1"/>
  <c r="AK1832" i="1"/>
  <c r="AK1833" i="1"/>
  <c r="AK1834" i="1"/>
  <c r="AK1835" i="1"/>
  <c r="AK1836" i="1"/>
  <c r="AK1837" i="1"/>
  <c r="AK1838" i="1"/>
  <c r="AK1839" i="1"/>
  <c r="AK1840" i="1"/>
  <c r="AK1841" i="1"/>
  <c r="AK1842" i="1"/>
  <c r="AK1843" i="1"/>
  <c r="AK1844" i="1"/>
  <c r="AK1845" i="1"/>
  <c r="AK1846" i="1"/>
  <c r="AK1847" i="1"/>
  <c r="AK1848" i="1"/>
  <c r="AK1849" i="1"/>
  <c r="AK1850" i="1"/>
  <c r="AK1851" i="1"/>
  <c r="AK1852" i="1"/>
  <c r="AK1853" i="1"/>
  <c r="AK1854" i="1"/>
  <c r="AK1855" i="1"/>
  <c r="AK1856" i="1"/>
  <c r="AK1857" i="1"/>
  <c r="AK1858" i="1"/>
  <c r="AK1859" i="1"/>
  <c r="AK1860" i="1"/>
  <c r="AK1861" i="1"/>
  <c r="AK1862" i="1"/>
  <c r="AK1863" i="1"/>
  <c r="AK1864" i="1"/>
  <c r="AK1865" i="1"/>
  <c r="AK1866" i="1"/>
  <c r="AK1867" i="1"/>
  <c r="AK1868" i="1"/>
  <c r="AK1869" i="1"/>
  <c r="AK1870" i="1"/>
  <c r="AK1871" i="1"/>
  <c r="AK1872" i="1"/>
  <c r="AK1873" i="1"/>
  <c r="AK1874" i="1"/>
  <c r="AK1875" i="1"/>
  <c r="AK1876" i="1"/>
  <c r="AK1877" i="1"/>
  <c r="AK1878" i="1"/>
  <c r="AK1879" i="1"/>
  <c r="AK1880" i="1"/>
  <c r="AK1881" i="1"/>
  <c r="AK1882" i="1"/>
  <c r="AK1883" i="1"/>
  <c r="AK1884" i="1"/>
  <c r="AK1885" i="1"/>
  <c r="AK1886" i="1"/>
  <c r="AK1887" i="1"/>
  <c r="AK1888" i="1"/>
  <c r="AK1889" i="1"/>
  <c r="AK1890" i="1"/>
  <c r="AK1891" i="1"/>
  <c r="AK1892" i="1"/>
  <c r="AK1893" i="1"/>
  <c r="AK1894" i="1"/>
  <c r="AK1895" i="1"/>
  <c r="AK1896" i="1"/>
  <c r="AK1897" i="1"/>
  <c r="AK1898" i="1"/>
  <c r="AK1899" i="1"/>
  <c r="AK1900" i="1"/>
  <c r="AK1901" i="1"/>
  <c r="AK1902" i="1"/>
  <c r="AK1903" i="1"/>
  <c r="AK1904" i="1"/>
  <c r="AK1905" i="1"/>
  <c r="AK1906" i="1"/>
  <c r="AK1907" i="1"/>
  <c r="AK1908" i="1"/>
  <c r="AK1909" i="1"/>
  <c r="AK1910" i="1"/>
  <c r="AK1911" i="1"/>
  <c r="AK1912" i="1"/>
  <c r="AK1913" i="1"/>
  <c r="AK1914" i="1"/>
  <c r="AK1915" i="1"/>
  <c r="AK1916" i="1"/>
  <c r="AK1917" i="1"/>
  <c r="AK1918" i="1"/>
  <c r="AK1919" i="1"/>
  <c r="AK1920" i="1"/>
  <c r="AK1921" i="1"/>
  <c r="AK1922" i="1"/>
  <c r="AK1923" i="1"/>
  <c r="AK1924" i="1"/>
  <c r="AK1925" i="1"/>
  <c r="AK1926" i="1"/>
  <c r="AK1927" i="1"/>
  <c r="AK1928" i="1"/>
  <c r="AK1929" i="1"/>
  <c r="AK1930" i="1"/>
  <c r="AK1931" i="1"/>
  <c r="AK1932" i="1"/>
  <c r="AK1933" i="1"/>
  <c r="AK1934" i="1"/>
  <c r="AK1935" i="1"/>
  <c r="AK1936" i="1"/>
  <c r="AK1937" i="1"/>
  <c r="AK1938" i="1"/>
  <c r="AK1939" i="1"/>
  <c r="AK1940" i="1"/>
  <c r="AK1941" i="1"/>
  <c r="AK1942" i="1"/>
  <c r="AK1943" i="1"/>
  <c r="AK1944" i="1"/>
  <c r="AK1945" i="1"/>
  <c r="AK1946" i="1"/>
  <c r="AK1947" i="1"/>
  <c r="AK1948" i="1"/>
  <c r="AK1949" i="1"/>
  <c r="AK1950" i="1"/>
  <c r="AK1951" i="1"/>
  <c r="AK1952" i="1"/>
  <c r="AK1953" i="1"/>
  <c r="AK1954" i="1"/>
  <c r="AK1955" i="1"/>
  <c r="AK1956" i="1"/>
  <c r="AK1957" i="1"/>
  <c r="AK1958" i="1"/>
  <c r="AK1959" i="1"/>
  <c r="AK1960" i="1"/>
  <c r="AK1961" i="1"/>
  <c r="AK1962" i="1"/>
  <c r="AK1963" i="1"/>
  <c r="AK1964" i="1"/>
  <c r="AK1965" i="1"/>
  <c r="AK1966" i="1"/>
  <c r="AK1967" i="1"/>
  <c r="AK1968" i="1"/>
  <c r="AK1969" i="1"/>
  <c r="AK1970" i="1"/>
  <c r="AK1971" i="1"/>
  <c r="AK1972" i="1"/>
  <c r="AK1973" i="1"/>
  <c r="AK1974" i="1"/>
  <c r="AK1975" i="1"/>
  <c r="AK1976" i="1"/>
  <c r="AK1977" i="1"/>
  <c r="AK1978" i="1"/>
  <c r="AK1979" i="1"/>
  <c r="AK1980" i="1"/>
  <c r="AK1981" i="1"/>
  <c r="AK1982" i="1"/>
  <c r="AK1983" i="1"/>
  <c r="AK1984" i="1"/>
  <c r="AK1985" i="1"/>
  <c r="AK1986" i="1"/>
  <c r="AK1987" i="1"/>
  <c r="AK1988" i="1"/>
  <c r="AK1989" i="1"/>
  <c r="AK1990" i="1"/>
  <c r="AK1991" i="1"/>
  <c r="AK1992" i="1"/>
  <c r="AK1993" i="1"/>
  <c r="AK1994" i="1"/>
  <c r="AK1995" i="1"/>
  <c r="AK1996" i="1"/>
  <c r="AK1997" i="1"/>
  <c r="AK1998" i="1"/>
  <c r="AK1999" i="1"/>
  <c r="AK2000" i="1"/>
  <c r="AK2001" i="1"/>
  <c r="AK2002" i="1"/>
  <c r="AK2003" i="1"/>
  <c r="AK2004" i="1"/>
  <c r="AK2005" i="1"/>
  <c r="AK2006" i="1"/>
  <c r="AK2007" i="1"/>
  <c r="AK2008" i="1"/>
  <c r="AK2009" i="1"/>
  <c r="AK2010" i="1"/>
  <c r="AK2011" i="1"/>
  <c r="AK2012" i="1"/>
  <c r="AK2013" i="1"/>
  <c r="AK2014" i="1"/>
  <c r="AK2015" i="1"/>
  <c r="AK2016" i="1"/>
  <c r="AK2017" i="1"/>
  <c r="AK2018" i="1"/>
  <c r="AK2019" i="1"/>
  <c r="AK2020" i="1"/>
  <c r="AK2021" i="1"/>
  <c r="AK2022" i="1"/>
  <c r="AK2023" i="1"/>
  <c r="AK2024" i="1"/>
  <c r="AK2025" i="1"/>
  <c r="AK2026" i="1"/>
  <c r="AK2027" i="1"/>
  <c r="AK2028" i="1"/>
  <c r="AK2029" i="1"/>
  <c r="AK2030" i="1"/>
  <c r="AK2031" i="1"/>
  <c r="AK2032" i="1"/>
  <c r="AK2033" i="1"/>
  <c r="AK2034" i="1"/>
  <c r="AK2035" i="1"/>
  <c r="AK2036" i="1"/>
  <c r="AK2037" i="1"/>
  <c r="AK2038" i="1"/>
  <c r="AK2039" i="1"/>
  <c r="AK2040" i="1"/>
  <c r="AK2041" i="1"/>
  <c r="AK2042" i="1"/>
  <c r="AK2043" i="1"/>
  <c r="AK2044" i="1"/>
  <c r="AK2045" i="1"/>
  <c r="AK2046" i="1"/>
  <c r="AK2047" i="1"/>
  <c r="AK2048" i="1"/>
  <c r="AK2049" i="1"/>
  <c r="AK2050" i="1"/>
  <c r="AK2051" i="1"/>
  <c r="AK2052" i="1"/>
  <c r="AK2053" i="1"/>
  <c r="AK2054" i="1"/>
  <c r="AK2055" i="1"/>
  <c r="AK2056" i="1"/>
  <c r="AK2057" i="1"/>
  <c r="AK2058" i="1"/>
  <c r="AK2059" i="1"/>
  <c r="AK2060" i="1"/>
  <c r="AK2061" i="1"/>
  <c r="AK2062" i="1"/>
  <c r="AK2063" i="1"/>
  <c r="AK2064" i="1"/>
  <c r="AK2065" i="1"/>
  <c r="AK2066" i="1"/>
  <c r="AK2067" i="1"/>
  <c r="AK2068" i="1"/>
  <c r="AK2069" i="1"/>
  <c r="AK2070" i="1"/>
  <c r="AK2071" i="1"/>
  <c r="AK2072" i="1"/>
  <c r="AK2073" i="1"/>
  <c r="AK2074" i="1"/>
  <c r="AK2075" i="1"/>
  <c r="AK2076" i="1"/>
  <c r="AK2077" i="1"/>
  <c r="AK2078" i="1"/>
  <c r="AK2079" i="1"/>
  <c r="AK2080" i="1"/>
  <c r="AK2081" i="1"/>
  <c r="AK2082" i="1"/>
  <c r="AK2083" i="1"/>
  <c r="AK2084" i="1"/>
  <c r="AK2085" i="1"/>
  <c r="AK2086" i="1"/>
  <c r="AK2087" i="1"/>
  <c r="AK2088" i="1"/>
  <c r="AK2089" i="1"/>
  <c r="AK2090" i="1"/>
  <c r="AK2091" i="1"/>
  <c r="AK2092" i="1"/>
  <c r="AK2093" i="1"/>
  <c r="AK2094" i="1"/>
  <c r="AK2095" i="1"/>
  <c r="AK2096" i="1"/>
  <c r="AK2097" i="1"/>
  <c r="AK2098" i="1"/>
  <c r="AK2099" i="1"/>
  <c r="AK2100" i="1"/>
  <c r="AK2101" i="1"/>
  <c r="AK2102" i="1"/>
  <c r="AK2103" i="1"/>
  <c r="AK2104" i="1"/>
  <c r="AK2105" i="1"/>
  <c r="AK2106" i="1"/>
  <c r="AL1519" i="1"/>
  <c r="AL1520" i="1"/>
  <c r="AL1402" i="1"/>
  <c r="AL1403" i="1"/>
  <c r="AL1404" i="1"/>
  <c r="AL1405" i="1"/>
  <c r="AL1406" i="1"/>
  <c r="AL1407" i="1"/>
  <c r="AL1408" i="1"/>
  <c r="AL1409" i="1"/>
  <c r="AL1410" i="1"/>
  <c r="AL1411" i="1"/>
  <c r="AL1412" i="1"/>
  <c r="AL1413" i="1"/>
  <c r="AL1414" i="1"/>
  <c r="AL1415" i="1"/>
  <c r="AL1416" i="1"/>
  <c r="AL1417" i="1"/>
  <c r="AL1418" i="1"/>
  <c r="AL1419" i="1"/>
  <c r="AL1420" i="1"/>
  <c r="AL1421" i="1"/>
  <c r="AL1422" i="1"/>
  <c r="AL1423" i="1"/>
  <c r="AL1424" i="1"/>
  <c r="AL1425" i="1"/>
  <c r="AL1426" i="1"/>
  <c r="AL1427" i="1"/>
  <c r="AL1428" i="1"/>
  <c r="AL1429" i="1"/>
  <c r="AL1430" i="1"/>
  <c r="AL1431" i="1"/>
  <c r="AL1432" i="1"/>
  <c r="AL1433" i="1"/>
  <c r="AL1434" i="1"/>
  <c r="AL1435" i="1"/>
  <c r="AL1436" i="1"/>
  <c r="AL1437" i="1"/>
  <c r="AL1438" i="1"/>
  <c r="AL1439" i="1"/>
  <c r="AL1440" i="1"/>
  <c r="AL1441" i="1"/>
  <c r="AL1442" i="1"/>
  <c r="AL1443" i="1"/>
  <c r="AL1444" i="1"/>
  <c r="AL1445" i="1"/>
  <c r="AL1446" i="1"/>
  <c r="AL1447" i="1"/>
  <c r="AL1448" i="1"/>
  <c r="AL1449" i="1"/>
  <c r="AL1450" i="1"/>
  <c r="AL1451" i="1"/>
  <c r="AL1452" i="1"/>
  <c r="AL1453" i="1"/>
  <c r="AL1454" i="1"/>
  <c r="AL1455" i="1"/>
  <c r="AL1456" i="1"/>
  <c r="AL1457" i="1"/>
  <c r="AL1458" i="1"/>
  <c r="AL1459" i="1"/>
  <c r="AL1460" i="1"/>
  <c r="AL1461" i="1"/>
  <c r="AL1462" i="1"/>
  <c r="AL1463" i="1"/>
  <c r="AL1464" i="1"/>
  <c r="AL1465" i="1"/>
  <c r="AL1466" i="1"/>
  <c r="AL1467" i="1"/>
  <c r="AL1468" i="1"/>
  <c r="AL1469" i="1"/>
  <c r="AL1470" i="1"/>
  <c r="AL1471" i="1"/>
  <c r="AL1472" i="1"/>
  <c r="AL1473" i="1"/>
  <c r="AL1474" i="1"/>
  <c r="AL1475" i="1"/>
  <c r="AL1476" i="1"/>
  <c r="AL1477" i="1"/>
  <c r="AL1478" i="1"/>
  <c r="AL1479" i="1"/>
  <c r="AL1480" i="1"/>
  <c r="AL1481" i="1"/>
  <c r="AL1482" i="1"/>
  <c r="AL1483" i="1"/>
  <c r="AL1484" i="1"/>
  <c r="AL1485" i="1"/>
  <c r="AL1486" i="1"/>
  <c r="AL1487" i="1"/>
  <c r="AL1488" i="1"/>
  <c r="AL1489" i="1"/>
  <c r="AL1490" i="1"/>
  <c r="AL1491" i="1"/>
  <c r="AL1492" i="1"/>
  <c r="AL1493" i="1"/>
  <c r="AL1494" i="1"/>
  <c r="AL1495" i="1"/>
  <c r="AL1496" i="1"/>
  <c r="AL1497" i="1"/>
  <c r="AL1498" i="1"/>
  <c r="AL1499" i="1"/>
  <c r="AL1500" i="1"/>
  <c r="AL1501" i="1"/>
  <c r="AL1502" i="1"/>
  <c r="AL1503" i="1"/>
  <c r="AL1504" i="1"/>
  <c r="AL1505" i="1"/>
  <c r="AL1506" i="1"/>
  <c r="AL1507" i="1"/>
  <c r="AL1508" i="1"/>
  <c r="AL1509" i="1"/>
  <c r="AL1510" i="1"/>
  <c r="AL1511" i="1"/>
  <c r="AL1512" i="1"/>
  <c r="AL1513" i="1"/>
  <c r="AL1514" i="1"/>
  <c r="AL1515" i="1"/>
  <c r="AL1516" i="1"/>
  <c r="AL1517" i="1"/>
  <c r="AL1518" i="1"/>
  <c r="AL1521" i="1"/>
  <c r="AL1522" i="1"/>
  <c r="AL1523" i="1"/>
  <c r="AL1524" i="1"/>
  <c r="AL1525" i="1"/>
  <c r="AL1526" i="1"/>
  <c r="AL1527" i="1"/>
  <c r="AL1528" i="1"/>
  <c r="AL1529" i="1"/>
  <c r="AL1530" i="1"/>
  <c r="AL1531" i="1"/>
  <c r="AL1532" i="1"/>
  <c r="AL1533" i="1"/>
  <c r="AL1534" i="1"/>
  <c r="AL1535" i="1"/>
  <c r="AL1536" i="1"/>
  <c r="AL1537" i="1"/>
  <c r="AL1538" i="1"/>
  <c r="AL1539" i="1"/>
  <c r="AL1540" i="1"/>
  <c r="AL1541" i="1"/>
  <c r="AL1542" i="1"/>
  <c r="AL1543" i="1"/>
  <c r="AL1544" i="1"/>
  <c r="AL1545" i="1"/>
  <c r="AL1546" i="1"/>
  <c r="AL1547" i="1"/>
  <c r="AL1548" i="1"/>
  <c r="AL1549" i="1"/>
  <c r="AL1550" i="1"/>
  <c r="AL1551" i="1"/>
  <c r="AL1552" i="1"/>
  <c r="AL1553" i="1"/>
  <c r="AL1554" i="1"/>
  <c r="AL1555" i="1"/>
  <c r="AL1556" i="1"/>
  <c r="AL1557" i="1"/>
  <c r="AL1558" i="1"/>
  <c r="AL1559" i="1"/>
  <c r="AL1560" i="1"/>
  <c r="AL1561" i="1"/>
  <c r="AL1562" i="1"/>
  <c r="AL1563" i="1"/>
  <c r="AL1564" i="1"/>
  <c r="AL1565" i="1"/>
  <c r="AL1566" i="1"/>
  <c r="AL1567" i="1"/>
  <c r="AL1568" i="1"/>
  <c r="AL1569" i="1"/>
  <c r="AL1570" i="1"/>
  <c r="AL1571" i="1"/>
  <c r="AL1572" i="1"/>
  <c r="AL1573" i="1"/>
  <c r="AL1574" i="1"/>
  <c r="AL1575" i="1"/>
  <c r="AL1576" i="1"/>
  <c r="AL1577" i="1"/>
  <c r="AL1578" i="1"/>
  <c r="AL1579" i="1"/>
  <c r="AL1580" i="1"/>
  <c r="AL1581" i="1"/>
  <c r="AL1582" i="1"/>
  <c r="AL1583" i="1"/>
  <c r="AL1584" i="1"/>
  <c r="AL1585" i="1"/>
  <c r="AL1586" i="1"/>
  <c r="AL1587" i="1"/>
  <c r="AL1588" i="1"/>
  <c r="AL1589" i="1"/>
  <c r="AL1590" i="1"/>
  <c r="AL1591" i="1"/>
  <c r="AL1592" i="1"/>
  <c r="AL1593" i="1"/>
  <c r="AL1594" i="1"/>
  <c r="AL1595" i="1"/>
  <c r="AL1596" i="1"/>
  <c r="AL1597" i="1"/>
  <c r="AL1598" i="1"/>
  <c r="AL1599" i="1"/>
  <c r="AL1600" i="1"/>
  <c r="AL1601" i="1"/>
  <c r="AL1602" i="1"/>
  <c r="AL1603" i="1"/>
  <c r="AL1604" i="1"/>
  <c r="AL1605" i="1"/>
  <c r="AL1606" i="1"/>
  <c r="AL1607" i="1"/>
  <c r="AL1608" i="1"/>
  <c r="AL1609" i="1"/>
  <c r="AL1610" i="1"/>
  <c r="AL1611" i="1"/>
  <c r="AL1612" i="1"/>
  <c r="AL1613" i="1"/>
  <c r="AL1614" i="1"/>
  <c r="AL1615" i="1"/>
  <c r="AL1616" i="1"/>
  <c r="AL1617" i="1"/>
  <c r="AL1618" i="1"/>
  <c r="AL1619" i="1"/>
  <c r="AL1620" i="1"/>
  <c r="AL1621" i="1"/>
  <c r="AL1622" i="1"/>
  <c r="AL1623" i="1"/>
  <c r="AL1624" i="1"/>
  <c r="AL1625" i="1"/>
  <c r="AL1626" i="1"/>
  <c r="AL1627" i="1"/>
  <c r="AL1628" i="1"/>
  <c r="AL1629" i="1"/>
  <c r="AL1630" i="1"/>
  <c r="AL1631" i="1"/>
  <c r="AL1632" i="1"/>
  <c r="AL1633" i="1"/>
  <c r="AL1634" i="1"/>
  <c r="AL1635" i="1"/>
  <c r="AL1636" i="1"/>
  <c r="AL1637" i="1"/>
  <c r="AL1638" i="1"/>
  <c r="AL1639" i="1"/>
  <c r="AL1640" i="1"/>
  <c r="AL1641" i="1"/>
  <c r="AL1642" i="1"/>
  <c r="AL1643" i="1"/>
  <c r="AL1644" i="1"/>
  <c r="AL1645" i="1"/>
  <c r="AL1646" i="1"/>
  <c r="AL1647" i="1"/>
  <c r="AL1648" i="1"/>
  <c r="AL1649" i="1"/>
  <c r="AL1650" i="1"/>
  <c r="AL1651" i="1"/>
  <c r="AL1652" i="1"/>
  <c r="AL1653" i="1"/>
  <c r="AL1654" i="1"/>
  <c r="AL1655" i="1"/>
  <c r="AL1656" i="1"/>
  <c r="AL1657" i="1"/>
  <c r="AL1658" i="1"/>
  <c r="AL1659" i="1"/>
  <c r="AL1660" i="1"/>
  <c r="AL1661" i="1"/>
  <c r="AL1662" i="1"/>
  <c r="AL1663" i="1"/>
  <c r="AL1664" i="1"/>
  <c r="AL1665" i="1"/>
  <c r="AL1666" i="1"/>
  <c r="AL1667" i="1"/>
  <c r="AL1668" i="1"/>
  <c r="AL1669" i="1"/>
  <c r="AL1670" i="1"/>
  <c r="AL1671" i="1"/>
  <c r="AL1672" i="1"/>
  <c r="AL1673" i="1"/>
  <c r="AL1674" i="1"/>
  <c r="AL1675" i="1"/>
  <c r="AL1676" i="1"/>
  <c r="AL1677" i="1"/>
  <c r="AL1678" i="1"/>
  <c r="AL1679" i="1"/>
  <c r="AL1680" i="1"/>
  <c r="AL1681" i="1"/>
  <c r="AL1682" i="1"/>
  <c r="AL1683" i="1"/>
  <c r="AL1684" i="1"/>
  <c r="AL1685" i="1"/>
  <c r="AL1686" i="1"/>
  <c r="AL1687" i="1"/>
  <c r="AL1688" i="1"/>
  <c r="AL1689" i="1"/>
  <c r="AL1690" i="1"/>
  <c r="AL1691" i="1"/>
  <c r="AL1692" i="1"/>
  <c r="AL1693" i="1"/>
  <c r="AL1694" i="1"/>
  <c r="AL1695" i="1"/>
  <c r="AL1696" i="1"/>
  <c r="AL1697" i="1"/>
  <c r="AL1698" i="1"/>
  <c r="AL1699" i="1"/>
  <c r="AL1700" i="1"/>
  <c r="AL1701" i="1"/>
  <c r="AL1702" i="1"/>
  <c r="AL1703" i="1"/>
  <c r="AL1704" i="1"/>
  <c r="AL1705" i="1"/>
  <c r="AL1706" i="1"/>
  <c r="AL1707" i="1"/>
  <c r="AL1708" i="1"/>
  <c r="AL1709" i="1"/>
  <c r="AL1710" i="1"/>
  <c r="AL1711" i="1"/>
  <c r="AL1712" i="1"/>
  <c r="AL1713" i="1"/>
  <c r="AL1714" i="1"/>
  <c r="AL1715" i="1"/>
  <c r="AL1716" i="1"/>
  <c r="AL1717" i="1"/>
  <c r="AL1718" i="1"/>
  <c r="AL1719" i="1"/>
  <c r="AL1720" i="1"/>
  <c r="AL1721" i="1"/>
  <c r="AL1722" i="1"/>
  <c r="AL1723" i="1"/>
  <c r="AL1724" i="1"/>
  <c r="AL1725" i="1"/>
  <c r="AL1726" i="1"/>
  <c r="AL1727" i="1"/>
  <c r="AL1728" i="1"/>
  <c r="AL1729" i="1"/>
  <c r="AL1730" i="1"/>
  <c r="AL1731" i="1"/>
  <c r="AL1732" i="1"/>
  <c r="AL1733" i="1"/>
  <c r="AL1734" i="1"/>
  <c r="AL1735" i="1"/>
  <c r="AL1736" i="1"/>
  <c r="AL1737" i="1"/>
  <c r="AL1738" i="1"/>
  <c r="AL1739" i="1"/>
  <c r="AL1740" i="1"/>
  <c r="AL1741" i="1"/>
  <c r="AL1742" i="1"/>
  <c r="AL1743" i="1"/>
  <c r="AL1744" i="1"/>
  <c r="AL1745" i="1"/>
  <c r="AL1746" i="1"/>
  <c r="AL1747" i="1"/>
  <c r="AL1748" i="1"/>
  <c r="AL1749" i="1"/>
  <c r="AL1750" i="1"/>
  <c r="AL1751" i="1"/>
  <c r="AL1752" i="1"/>
  <c r="AL1753" i="1"/>
  <c r="AL1754" i="1"/>
  <c r="AL1755" i="1"/>
  <c r="AL1756" i="1"/>
  <c r="AL1757" i="1"/>
  <c r="AL1758" i="1"/>
  <c r="AL1759" i="1"/>
  <c r="AL1760" i="1"/>
  <c r="AL1761" i="1"/>
  <c r="AL1762" i="1"/>
  <c r="AL1763" i="1"/>
  <c r="AL1764" i="1"/>
  <c r="AL1765" i="1"/>
  <c r="AL1766" i="1"/>
  <c r="AL1767" i="1"/>
  <c r="AL1768" i="1"/>
  <c r="AL1769" i="1"/>
  <c r="AL1770" i="1"/>
  <c r="AL1771" i="1"/>
  <c r="AL1772" i="1"/>
  <c r="AL1773" i="1"/>
  <c r="AL1774" i="1"/>
  <c r="AL1775" i="1"/>
  <c r="AL1776" i="1"/>
  <c r="AL1777" i="1"/>
  <c r="AL1778" i="1"/>
  <c r="AL1779" i="1"/>
  <c r="AL1780" i="1"/>
  <c r="AL1781" i="1"/>
  <c r="AL1782" i="1"/>
  <c r="AL1783" i="1"/>
  <c r="AL1784" i="1"/>
  <c r="AL1785" i="1"/>
  <c r="AL1786" i="1"/>
  <c r="AL1787" i="1"/>
  <c r="AL1788" i="1"/>
  <c r="AL1789" i="1"/>
  <c r="AL1790" i="1"/>
  <c r="AL1791" i="1"/>
  <c r="AL1792" i="1"/>
  <c r="AL1793" i="1"/>
  <c r="AL1794" i="1"/>
  <c r="AL1795" i="1"/>
  <c r="AL1796" i="1"/>
  <c r="AL1797" i="1"/>
  <c r="AL1798" i="1"/>
  <c r="AL1799" i="1"/>
  <c r="AL1800" i="1"/>
  <c r="AL1801" i="1"/>
  <c r="AL1802" i="1"/>
  <c r="AL1803" i="1"/>
  <c r="AL1804" i="1"/>
  <c r="AL1805" i="1"/>
  <c r="AL1806" i="1"/>
  <c r="AL1807" i="1"/>
  <c r="AL1808" i="1"/>
  <c r="AL1809" i="1"/>
  <c r="AL1810" i="1"/>
  <c r="AL1811" i="1"/>
  <c r="AL1812" i="1"/>
  <c r="AL1813" i="1"/>
  <c r="AL1814" i="1"/>
  <c r="AL1815" i="1"/>
  <c r="AL1816" i="1"/>
  <c r="AL1817" i="1"/>
  <c r="AL1818" i="1"/>
  <c r="AL1819" i="1"/>
  <c r="AL1820" i="1"/>
  <c r="AL1821" i="1"/>
  <c r="AL1822" i="1"/>
  <c r="AL1823" i="1"/>
  <c r="AL1824" i="1"/>
  <c r="AL1825" i="1"/>
  <c r="AL1826" i="1"/>
  <c r="AL1827" i="1"/>
  <c r="AL1828" i="1"/>
  <c r="AL1829" i="1"/>
  <c r="AL1830" i="1"/>
  <c r="AL1831" i="1"/>
  <c r="AL1832" i="1"/>
  <c r="AL1833" i="1"/>
  <c r="AL1834" i="1"/>
  <c r="AL1835" i="1"/>
  <c r="AL1836" i="1"/>
  <c r="AL1837" i="1"/>
  <c r="AL1838" i="1"/>
  <c r="AL1839" i="1"/>
  <c r="AL1840" i="1"/>
  <c r="AL1841" i="1"/>
  <c r="AL1842" i="1"/>
  <c r="AL1843" i="1"/>
  <c r="AL1844" i="1"/>
  <c r="AL1845" i="1"/>
  <c r="AL1846" i="1"/>
  <c r="AL1847" i="1"/>
  <c r="AL1848" i="1"/>
  <c r="AL1849" i="1"/>
  <c r="AL1850" i="1"/>
  <c r="AL1851" i="1"/>
  <c r="AL1852" i="1"/>
  <c r="AL1853" i="1"/>
  <c r="AL1854" i="1"/>
  <c r="AL1855" i="1"/>
  <c r="AL1856" i="1"/>
  <c r="AL1857" i="1"/>
  <c r="AL1858" i="1"/>
  <c r="AL1859" i="1"/>
  <c r="AL1860" i="1"/>
  <c r="AL1861" i="1"/>
  <c r="AL1862" i="1"/>
  <c r="AL1863" i="1"/>
  <c r="AL1864" i="1"/>
  <c r="AL1865" i="1"/>
  <c r="AL1866" i="1"/>
  <c r="AL1867" i="1"/>
  <c r="AL1868" i="1"/>
  <c r="AL1869" i="1"/>
  <c r="AL1870" i="1"/>
  <c r="AL1871" i="1"/>
  <c r="AL1872" i="1"/>
  <c r="AL1873" i="1"/>
  <c r="AL1874" i="1"/>
  <c r="AL1875" i="1"/>
  <c r="AL1876" i="1"/>
  <c r="AL1877" i="1"/>
  <c r="AL1878" i="1"/>
  <c r="AL1879" i="1"/>
  <c r="AL1880" i="1"/>
  <c r="AL1881" i="1"/>
  <c r="AL1882" i="1"/>
  <c r="AL1883" i="1"/>
  <c r="AL1884" i="1"/>
  <c r="AL1885" i="1"/>
  <c r="AL1886" i="1"/>
  <c r="AL1887" i="1"/>
  <c r="AL1888" i="1"/>
  <c r="AL1889" i="1"/>
  <c r="AL1890" i="1"/>
  <c r="AL1891" i="1"/>
  <c r="AL1892" i="1"/>
  <c r="AL1893" i="1"/>
  <c r="AL1894" i="1"/>
  <c r="AL1895" i="1"/>
  <c r="AL1896" i="1"/>
  <c r="AL1897" i="1"/>
  <c r="AL1898" i="1"/>
  <c r="AL1899" i="1"/>
  <c r="AL1900" i="1"/>
  <c r="AL1901" i="1"/>
  <c r="AL1902" i="1"/>
  <c r="AL1903" i="1"/>
  <c r="AL1904" i="1"/>
  <c r="AL1905" i="1"/>
  <c r="AL1906" i="1"/>
  <c r="AL1907" i="1"/>
  <c r="AL1908" i="1"/>
  <c r="AL1909" i="1"/>
  <c r="AL1910" i="1"/>
  <c r="AL1911" i="1"/>
  <c r="AL1912" i="1"/>
  <c r="AL1913" i="1"/>
  <c r="AL1914" i="1"/>
  <c r="AL1915" i="1"/>
  <c r="AL1916" i="1"/>
  <c r="AL1917" i="1"/>
  <c r="AL1918" i="1"/>
  <c r="AL1919" i="1"/>
  <c r="AL1920" i="1"/>
  <c r="AL1921" i="1"/>
  <c r="AL1922" i="1"/>
  <c r="AL1923" i="1"/>
  <c r="AL1924" i="1"/>
  <c r="AL1925" i="1"/>
  <c r="AL1926" i="1"/>
  <c r="AL1927" i="1"/>
  <c r="AL1928" i="1"/>
  <c r="AL1929" i="1"/>
  <c r="AL1930" i="1"/>
  <c r="AL1931" i="1"/>
  <c r="AL1932" i="1"/>
  <c r="AL1933" i="1"/>
  <c r="AL1934" i="1"/>
  <c r="AL1935" i="1"/>
  <c r="AL1936" i="1"/>
  <c r="AL1937" i="1"/>
  <c r="AL1938" i="1"/>
  <c r="AL1939" i="1"/>
  <c r="AL1940" i="1"/>
  <c r="AL1941" i="1"/>
  <c r="AL1942" i="1"/>
  <c r="AL1943" i="1"/>
  <c r="AL1944" i="1"/>
  <c r="AL1945" i="1"/>
  <c r="AL1946" i="1"/>
  <c r="AL1947" i="1"/>
  <c r="AL1948" i="1"/>
  <c r="AL1949" i="1"/>
  <c r="AL1950" i="1"/>
  <c r="AL1951" i="1"/>
  <c r="AL1952" i="1"/>
  <c r="AL1953" i="1"/>
  <c r="AL1954" i="1"/>
  <c r="AL1955" i="1"/>
  <c r="AL1956" i="1"/>
  <c r="AL1957" i="1"/>
  <c r="AL1958" i="1"/>
  <c r="AL1959" i="1"/>
  <c r="AL1960" i="1"/>
  <c r="AL1961" i="1"/>
  <c r="AL1962" i="1"/>
  <c r="AL1963" i="1"/>
  <c r="AL1964" i="1"/>
  <c r="AL1965" i="1"/>
  <c r="AL1966" i="1"/>
  <c r="AL1967" i="1"/>
  <c r="AL1968" i="1"/>
  <c r="AL1969" i="1"/>
  <c r="AL1970" i="1"/>
  <c r="AL1971" i="1"/>
  <c r="AL1972" i="1"/>
  <c r="AL1973" i="1"/>
  <c r="AL1974" i="1"/>
  <c r="AL1975" i="1"/>
  <c r="AL1976" i="1"/>
  <c r="AL1977" i="1"/>
  <c r="AL1978" i="1"/>
  <c r="AL1979" i="1"/>
  <c r="AL1980" i="1"/>
  <c r="AL1981" i="1"/>
  <c r="AL1982" i="1"/>
  <c r="AL1983" i="1"/>
  <c r="AL1984" i="1"/>
  <c r="AL1985" i="1"/>
  <c r="AL1986" i="1"/>
  <c r="AL1987" i="1"/>
  <c r="AL1988" i="1"/>
  <c r="AL1989" i="1"/>
  <c r="AL1990" i="1"/>
  <c r="AL1991" i="1"/>
  <c r="AL1992" i="1"/>
  <c r="AL1993" i="1"/>
  <c r="AL1994" i="1"/>
  <c r="AL1995" i="1"/>
  <c r="AL1996" i="1"/>
  <c r="AL1997" i="1"/>
  <c r="AL1998" i="1"/>
  <c r="AL1999" i="1"/>
  <c r="AL2000" i="1"/>
  <c r="AL2001" i="1"/>
  <c r="AL2002" i="1"/>
  <c r="AL2003" i="1"/>
  <c r="AL2004" i="1"/>
  <c r="AL2005" i="1"/>
  <c r="AL2006" i="1"/>
  <c r="AL2007" i="1"/>
  <c r="AL2008" i="1"/>
  <c r="AL2009" i="1"/>
  <c r="AL2010" i="1"/>
  <c r="AL2011" i="1"/>
  <c r="AL2012" i="1"/>
  <c r="AL2013" i="1"/>
  <c r="AL2014" i="1"/>
  <c r="AL2015" i="1"/>
  <c r="AL2016" i="1"/>
  <c r="AL2017" i="1"/>
  <c r="AL2018" i="1"/>
  <c r="AL2019" i="1"/>
  <c r="AL2020" i="1"/>
  <c r="AL2021" i="1"/>
  <c r="AL2022" i="1"/>
  <c r="AL2023" i="1"/>
  <c r="AL2024" i="1"/>
  <c r="AL2025" i="1"/>
  <c r="AL2026" i="1"/>
  <c r="AL2027" i="1"/>
  <c r="AL2028" i="1"/>
  <c r="AL2029" i="1"/>
  <c r="AL2030" i="1"/>
  <c r="AL2031" i="1"/>
  <c r="AL2032" i="1"/>
  <c r="AL2033" i="1"/>
  <c r="AL2034" i="1"/>
  <c r="AL2035" i="1"/>
  <c r="AL2036" i="1"/>
  <c r="AL2037" i="1"/>
  <c r="AL2038" i="1"/>
  <c r="AL2039" i="1"/>
  <c r="AL2040" i="1"/>
  <c r="AL2041" i="1"/>
  <c r="AL2042" i="1"/>
  <c r="AL2043" i="1"/>
  <c r="AL2044" i="1"/>
  <c r="AL2045" i="1"/>
  <c r="AL2046" i="1"/>
  <c r="AL2047" i="1"/>
  <c r="AL2048" i="1"/>
  <c r="AL2049" i="1"/>
  <c r="AL2050" i="1"/>
  <c r="AL2051" i="1"/>
  <c r="AL2052" i="1"/>
  <c r="AL2053" i="1"/>
  <c r="AL2054" i="1"/>
  <c r="AL2055" i="1"/>
  <c r="AL2056" i="1"/>
  <c r="AL2057" i="1"/>
  <c r="AL2058" i="1"/>
  <c r="AL2059" i="1"/>
  <c r="AL2060" i="1"/>
  <c r="AL2061" i="1"/>
  <c r="AL2062" i="1"/>
  <c r="AL2063" i="1"/>
  <c r="AL2064" i="1"/>
  <c r="AL2065" i="1"/>
  <c r="AL2066" i="1"/>
  <c r="AL2067" i="1"/>
  <c r="AL2068" i="1"/>
  <c r="AL2069" i="1"/>
  <c r="AL2070" i="1"/>
  <c r="AL2071" i="1"/>
  <c r="AL2072" i="1"/>
  <c r="AL2073" i="1"/>
  <c r="AL2074" i="1"/>
  <c r="AL2075" i="1"/>
  <c r="AL2076" i="1"/>
  <c r="AL2077" i="1"/>
  <c r="AL2078" i="1"/>
  <c r="AL2079" i="1"/>
  <c r="AL2080" i="1"/>
  <c r="AL2081" i="1"/>
  <c r="AL2082" i="1"/>
  <c r="AL2083" i="1"/>
  <c r="AL2084" i="1"/>
  <c r="AL2085" i="1"/>
  <c r="AL2086" i="1"/>
  <c r="AL2087" i="1"/>
  <c r="AL2088" i="1"/>
  <c r="AL2089" i="1"/>
  <c r="AL2090" i="1"/>
  <c r="AL2091" i="1"/>
  <c r="AL2092" i="1"/>
  <c r="AL2093" i="1"/>
  <c r="AL2094" i="1"/>
  <c r="AL2095" i="1"/>
  <c r="AL2096" i="1"/>
  <c r="AL2097" i="1"/>
  <c r="AL2098" i="1"/>
  <c r="AL2099" i="1"/>
  <c r="AL2100" i="1"/>
  <c r="AL2101" i="1"/>
  <c r="AL2102" i="1"/>
  <c r="AL2103" i="1"/>
  <c r="AL2104" i="1"/>
  <c r="AL2105" i="1"/>
  <c r="AL2106" i="1"/>
  <c r="AO1519" i="1"/>
  <c r="AO1520" i="1"/>
  <c r="AO1402" i="1"/>
  <c r="AO1403" i="1"/>
  <c r="AO1404" i="1"/>
  <c r="AO1405" i="1"/>
  <c r="AO1406" i="1"/>
  <c r="AO1407" i="1"/>
  <c r="AO1408" i="1"/>
  <c r="AO1409" i="1"/>
  <c r="AO1410" i="1"/>
  <c r="AO1411" i="1"/>
  <c r="AO1412" i="1"/>
  <c r="AO1413" i="1"/>
  <c r="AO1414" i="1"/>
  <c r="AO1415" i="1"/>
  <c r="AO1416" i="1"/>
  <c r="AO1417" i="1"/>
  <c r="AO1418" i="1"/>
  <c r="AO1419" i="1"/>
  <c r="AO1420" i="1"/>
  <c r="AO1421" i="1"/>
  <c r="AO1422" i="1"/>
  <c r="AO1423" i="1"/>
  <c r="AO1424" i="1"/>
  <c r="AO1425" i="1"/>
  <c r="AO1426" i="1"/>
  <c r="AO1427" i="1"/>
  <c r="AO1428" i="1"/>
  <c r="AO1429" i="1"/>
  <c r="AO1430" i="1"/>
  <c r="AO1431" i="1"/>
  <c r="AO1432" i="1"/>
  <c r="AO1433" i="1"/>
  <c r="AO1434" i="1"/>
  <c r="AO1435" i="1"/>
  <c r="AO1436" i="1"/>
  <c r="AO1437" i="1"/>
  <c r="AO1438" i="1"/>
  <c r="AO1439" i="1"/>
  <c r="AO1440" i="1"/>
  <c r="AO1441" i="1"/>
  <c r="AO1442" i="1"/>
  <c r="AO1443" i="1"/>
  <c r="AO1444" i="1"/>
  <c r="AO1445" i="1"/>
  <c r="AO1446" i="1"/>
  <c r="AO1447" i="1"/>
  <c r="AO1448" i="1"/>
  <c r="AO1449" i="1"/>
  <c r="AO1450" i="1"/>
  <c r="AO1451" i="1"/>
  <c r="AO1452" i="1"/>
  <c r="AO1453" i="1"/>
  <c r="AO1454" i="1"/>
  <c r="AO1455" i="1"/>
  <c r="AO1456" i="1"/>
  <c r="AO1457" i="1"/>
  <c r="AO1458" i="1"/>
  <c r="AO1459" i="1"/>
  <c r="AO1460" i="1"/>
  <c r="AO1461" i="1"/>
  <c r="AO1462" i="1"/>
  <c r="AO1463" i="1"/>
  <c r="AO1464" i="1"/>
  <c r="AO1465" i="1"/>
  <c r="AO1466" i="1"/>
  <c r="AO1467" i="1"/>
  <c r="AO1468" i="1"/>
  <c r="AO1469" i="1"/>
  <c r="AO1470" i="1"/>
  <c r="AO1471" i="1"/>
  <c r="AO1472" i="1"/>
  <c r="AO1473" i="1"/>
  <c r="AO1474" i="1"/>
  <c r="AO1475" i="1"/>
  <c r="AO1476" i="1"/>
  <c r="AO1477" i="1"/>
  <c r="AO1478" i="1"/>
  <c r="AO1479" i="1"/>
  <c r="AO1480" i="1"/>
  <c r="AO1481" i="1"/>
  <c r="AO1482" i="1"/>
  <c r="AO1483" i="1"/>
  <c r="AO1484" i="1"/>
  <c r="AO1485" i="1"/>
  <c r="AO1486" i="1"/>
  <c r="AO1487" i="1"/>
  <c r="AO1488" i="1"/>
  <c r="AO1489" i="1"/>
  <c r="AO1490" i="1"/>
  <c r="AO1491" i="1"/>
  <c r="AO1492" i="1"/>
  <c r="AO1493" i="1"/>
  <c r="AO1494" i="1"/>
  <c r="AO1495" i="1"/>
  <c r="AO1496" i="1"/>
  <c r="AO1497" i="1"/>
  <c r="AO1498" i="1"/>
  <c r="AO1499" i="1"/>
  <c r="AO1500" i="1"/>
  <c r="AO1501" i="1"/>
  <c r="AO1502" i="1"/>
  <c r="AO1503" i="1"/>
  <c r="AO1504" i="1"/>
  <c r="AO1505" i="1"/>
  <c r="AO1506" i="1"/>
  <c r="AO1507" i="1"/>
  <c r="AO1508" i="1"/>
  <c r="AO1509" i="1"/>
  <c r="AO1510" i="1"/>
  <c r="AO1511" i="1"/>
  <c r="AO1512" i="1"/>
  <c r="AO1513" i="1"/>
  <c r="AO1514" i="1"/>
  <c r="AO1515" i="1"/>
  <c r="AO1516" i="1"/>
  <c r="AO1517" i="1"/>
  <c r="AO1518" i="1"/>
  <c r="AO1521" i="1"/>
  <c r="AO1522" i="1"/>
  <c r="AO1523" i="1"/>
  <c r="AO1524" i="1"/>
  <c r="AO1525" i="1"/>
  <c r="AO1526" i="1"/>
  <c r="AO1527" i="1"/>
  <c r="AO1528" i="1"/>
  <c r="AO1529" i="1"/>
  <c r="AO1530" i="1"/>
  <c r="AO1531" i="1"/>
  <c r="AO1532" i="1"/>
  <c r="AO1533" i="1"/>
  <c r="AO1534" i="1"/>
  <c r="AO1535" i="1"/>
  <c r="AO1536" i="1"/>
  <c r="AO1537" i="1"/>
  <c r="AO1538" i="1"/>
  <c r="AO1539" i="1"/>
  <c r="AO1540" i="1"/>
  <c r="AO1541" i="1"/>
  <c r="AO1542" i="1"/>
  <c r="AO1543" i="1"/>
  <c r="AO1544" i="1"/>
  <c r="AO1545" i="1"/>
  <c r="AO1546" i="1"/>
  <c r="AO1547" i="1"/>
  <c r="AO1548" i="1"/>
  <c r="AO1549" i="1"/>
  <c r="AO1550" i="1"/>
  <c r="AO1551" i="1"/>
  <c r="AO1552" i="1"/>
  <c r="AO1553" i="1"/>
  <c r="AO1554" i="1"/>
  <c r="AO1555" i="1"/>
  <c r="AO1556" i="1"/>
  <c r="AO1557" i="1"/>
  <c r="AO1558" i="1"/>
  <c r="AO1559" i="1"/>
  <c r="AO1560" i="1"/>
  <c r="AO1561" i="1"/>
  <c r="AO1562" i="1"/>
  <c r="AO1563" i="1"/>
  <c r="AO1564" i="1"/>
  <c r="AO1565" i="1"/>
  <c r="AO1566" i="1"/>
  <c r="AO1567" i="1"/>
  <c r="AO1568" i="1"/>
  <c r="AO1569" i="1"/>
  <c r="AO1570" i="1"/>
  <c r="AO1571" i="1"/>
  <c r="AO1572" i="1"/>
  <c r="AO1573" i="1"/>
  <c r="AO1574" i="1"/>
  <c r="AO1575" i="1"/>
  <c r="AO1576" i="1"/>
  <c r="AO1577" i="1"/>
  <c r="AO1578" i="1"/>
  <c r="AO1579" i="1"/>
  <c r="AO1580" i="1"/>
  <c r="AO1581" i="1"/>
  <c r="AO1582" i="1"/>
  <c r="AO1583" i="1"/>
  <c r="AO1584" i="1"/>
  <c r="AO1585" i="1"/>
  <c r="AO1586" i="1"/>
  <c r="AO1587" i="1"/>
  <c r="AO1588" i="1"/>
  <c r="AO1589" i="1"/>
  <c r="AO1590" i="1"/>
  <c r="AO1591" i="1"/>
  <c r="AO1592" i="1"/>
  <c r="AO1593" i="1"/>
  <c r="AO1594" i="1"/>
  <c r="AO1595" i="1"/>
  <c r="AO1596" i="1"/>
  <c r="AO1597" i="1"/>
  <c r="AO1598" i="1"/>
  <c r="AO1599" i="1"/>
  <c r="AO1600" i="1"/>
  <c r="AO1601" i="1"/>
  <c r="AO1602" i="1"/>
  <c r="AO1603" i="1"/>
  <c r="AO1604" i="1"/>
  <c r="AO1605" i="1"/>
  <c r="AO1606" i="1"/>
  <c r="AO1607" i="1"/>
  <c r="AO1608" i="1"/>
  <c r="AO1609" i="1"/>
  <c r="AO1610" i="1"/>
  <c r="AO1611" i="1"/>
  <c r="AO1612" i="1"/>
  <c r="AO1613" i="1"/>
  <c r="AO1614" i="1"/>
  <c r="AO1615" i="1"/>
  <c r="AO1616" i="1"/>
  <c r="AO1617" i="1"/>
  <c r="AO1618" i="1"/>
  <c r="AO1619" i="1"/>
  <c r="AO1620" i="1"/>
  <c r="AO1621" i="1"/>
  <c r="AO1622" i="1"/>
  <c r="AO1623" i="1"/>
  <c r="AO1624" i="1"/>
  <c r="AO1625" i="1"/>
  <c r="AO1626" i="1"/>
  <c r="AO1627" i="1"/>
  <c r="AO1628" i="1"/>
  <c r="AO1629" i="1"/>
  <c r="AO1630" i="1"/>
  <c r="AO1631" i="1"/>
  <c r="AO1632" i="1"/>
  <c r="AO1633" i="1"/>
  <c r="AO1634" i="1"/>
  <c r="AO1635" i="1"/>
  <c r="AO1636" i="1"/>
  <c r="AO1637" i="1"/>
  <c r="AO1638" i="1"/>
  <c r="AO1639" i="1"/>
  <c r="AO1640" i="1"/>
  <c r="AO1641" i="1"/>
  <c r="AO1642" i="1"/>
  <c r="AO1643" i="1"/>
  <c r="AO1644" i="1"/>
  <c r="AO1645" i="1"/>
  <c r="AO1646" i="1"/>
  <c r="AO1647" i="1"/>
  <c r="AO1648" i="1"/>
  <c r="AO1649" i="1"/>
  <c r="AO1650" i="1"/>
  <c r="AO1651" i="1"/>
  <c r="AO1652" i="1"/>
  <c r="AO1653" i="1"/>
  <c r="AO1654" i="1"/>
  <c r="AO1655" i="1"/>
  <c r="AO1656" i="1"/>
  <c r="AO1657" i="1"/>
  <c r="AO1658" i="1"/>
  <c r="AO1659" i="1"/>
  <c r="AO1660" i="1"/>
  <c r="AO1661" i="1"/>
  <c r="AO1662" i="1"/>
  <c r="AO1663" i="1"/>
  <c r="AO1664" i="1"/>
  <c r="AO1665" i="1"/>
  <c r="AO1666" i="1"/>
  <c r="AO1667" i="1"/>
  <c r="AO1668" i="1"/>
  <c r="AO1669" i="1"/>
  <c r="AO1670" i="1"/>
  <c r="AO1671" i="1"/>
  <c r="AO1672" i="1"/>
  <c r="AO1673" i="1"/>
  <c r="AO1674" i="1"/>
  <c r="AO1675" i="1"/>
  <c r="AO1676" i="1"/>
  <c r="AO1677" i="1"/>
  <c r="AO1678" i="1"/>
  <c r="AO1679" i="1"/>
  <c r="AO1680" i="1"/>
  <c r="AO1681" i="1"/>
  <c r="AO1682" i="1"/>
  <c r="AO1683" i="1"/>
  <c r="AO1684" i="1"/>
  <c r="AO1685" i="1"/>
  <c r="AO1686" i="1"/>
  <c r="AO1687" i="1"/>
  <c r="AO1688" i="1"/>
  <c r="AO1689" i="1"/>
  <c r="AO1690" i="1"/>
  <c r="AO1691" i="1"/>
  <c r="AO1692" i="1"/>
  <c r="AO1693" i="1"/>
  <c r="AO1694" i="1"/>
  <c r="AO1695" i="1"/>
  <c r="AO1696" i="1"/>
  <c r="AO1697" i="1"/>
  <c r="AO1698" i="1"/>
  <c r="AO1699" i="1"/>
  <c r="AO1700" i="1"/>
  <c r="AO1701" i="1"/>
  <c r="AO1702" i="1"/>
  <c r="AO1703" i="1"/>
  <c r="AO1704" i="1"/>
  <c r="AO1705" i="1"/>
  <c r="AO1706" i="1"/>
  <c r="AO1707" i="1"/>
  <c r="AO1708" i="1"/>
  <c r="AO1709" i="1"/>
  <c r="AO1710" i="1"/>
  <c r="AO1711" i="1"/>
  <c r="AO1712" i="1"/>
  <c r="AO1713" i="1"/>
  <c r="AO1714" i="1"/>
  <c r="AO1715" i="1"/>
  <c r="AO1716" i="1"/>
  <c r="AO1717" i="1"/>
  <c r="AO1718" i="1"/>
  <c r="AO1719" i="1"/>
  <c r="AO1720" i="1"/>
  <c r="AO1721" i="1"/>
  <c r="AO1722" i="1"/>
  <c r="AO1723" i="1"/>
  <c r="AO1724" i="1"/>
  <c r="AO1725" i="1"/>
  <c r="AO1726" i="1"/>
  <c r="AO1727" i="1"/>
  <c r="AO1728" i="1"/>
  <c r="AO1729" i="1"/>
  <c r="AO1730" i="1"/>
  <c r="AO1731" i="1"/>
  <c r="AO1732" i="1"/>
  <c r="AO1733" i="1"/>
  <c r="AO1734" i="1"/>
  <c r="AO1735" i="1"/>
  <c r="AO1736" i="1"/>
  <c r="AO1737" i="1"/>
  <c r="AO1738" i="1"/>
  <c r="AO1739" i="1"/>
  <c r="AO1740" i="1"/>
  <c r="AO1741" i="1"/>
  <c r="AO1742" i="1"/>
  <c r="AO1743" i="1"/>
  <c r="AO1744" i="1"/>
  <c r="AO1745" i="1"/>
  <c r="AO1746" i="1"/>
  <c r="AO1747" i="1"/>
  <c r="AO1748" i="1"/>
  <c r="AO1749" i="1"/>
  <c r="AO1750" i="1"/>
  <c r="AO1751" i="1"/>
  <c r="AO1752" i="1"/>
  <c r="AO1753" i="1"/>
  <c r="AO1754" i="1"/>
  <c r="AO1755" i="1"/>
  <c r="AO1756" i="1"/>
  <c r="AO1757" i="1"/>
  <c r="AO1758" i="1"/>
  <c r="AO1759" i="1"/>
  <c r="AO1760" i="1"/>
  <c r="AO1761" i="1"/>
  <c r="AO1762" i="1"/>
  <c r="AO1763" i="1"/>
  <c r="AO1764" i="1"/>
  <c r="AO1765" i="1"/>
  <c r="AO1766" i="1"/>
  <c r="AO1767" i="1"/>
  <c r="AO1768" i="1"/>
  <c r="AO1769" i="1"/>
  <c r="AO1770" i="1"/>
  <c r="AO1771" i="1"/>
  <c r="AO1772" i="1"/>
  <c r="AO1773" i="1"/>
  <c r="AO1774" i="1"/>
  <c r="AO1775" i="1"/>
  <c r="AO1776" i="1"/>
  <c r="AO1777" i="1"/>
  <c r="AO1778" i="1"/>
  <c r="AO1779" i="1"/>
  <c r="AO1780" i="1"/>
  <c r="AO1781" i="1"/>
  <c r="AO1782" i="1"/>
  <c r="AO1783" i="1"/>
  <c r="AO1784" i="1"/>
  <c r="AO1785" i="1"/>
  <c r="AO1786" i="1"/>
  <c r="AO1787" i="1"/>
  <c r="AO1788" i="1"/>
  <c r="AO1789" i="1"/>
  <c r="AO1790" i="1"/>
  <c r="AO1791" i="1"/>
  <c r="AO1792" i="1"/>
  <c r="AO1793" i="1"/>
  <c r="AO1794" i="1"/>
  <c r="AO1795" i="1"/>
  <c r="AO1796" i="1"/>
  <c r="AO1797" i="1"/>
  <c r="AO1798" i="1"/>
  <c r="AO1799" i="1"/>
  <c r="AO1800" i="1"/>
  <c r="AO1801" i="1"/>
  <c r="AO1802" i="1"/>
  <c r="AO1803" i="1"/>
  <c r="AO1804" i="1"/>
  <c r="AO1805" i="1"/>
  <c r="AO1806" i="1"/>
  <c r="AO1807" i="1"/>
  <c r="AO1808" i="1"/>
  <c r="AO1809" i="1"/>
  <c r="AO1810" i="1"/>
  <c r="AO1811" i="1"/>
  <c r="AO1812" i="1"/>
  <c r="AO1813" i="1"/>
  <c r="AO1814" i="1"/>
  <c r="AO1815" i="1"/>
  <c r="AO1816" i="1"/>
  <c r="AO1817" i="1"/>
  <c r="AO1818" i="1"/>
  <c r="AO1819" i="1"/>
  <c r="AO1820" i="1"/>
  <c r="AO1821" i="1"/>
  <c r="AO1822" i="1"/>
  <c r="AO1823" i="1"/>
  <c r="AO1824" i="1"/>
  <c r="AO1825" i="1"/>
  <c r="AO1826" i="1"/>
  <c r="AO1827" i="1"/>
  <c r="AO1828" i="1"/>
  <c r="AO1829" i="1"/>
  <c r="AO1830" i="1"/>
  <c r="AO1831" i="1"/>
  <c r="AO1832" i="1"/>
  <c r="AO1833" i="1"/>
  <c r="AO1834" i="1"/>
  <c r="AO1835" i="1"/>
  <c r="AO1836" i="1"/>
  <c r="AO1837" i="1"/>
  <c r="AO1838" i="1"/>
  <c r="AO1839" i="1"/>
  <c r="AO1840" i="1"/>
  <c r="AO1841" i="1"/>
  <c r="AO1842" i="1"/>
  <c r="AO1843" i="1"/>
  <c r="AO1844" i="1"/>
  <c r="AO1845" i="1"/>
  <c r="AO1846" i="1"/>
  <c r="AO1847" i="1"/>
  <c r="AO1848" i="1"/>
  <c r="AO1849" i="1"/>
  <c r="AO1850" i="1"/>
  <c r="AO1851" i="1"/>
  <c r="AO1852" i="1"/>
  <c r="AO1853" i="1"/>
  <c r="AO1854" i="1"/>
  <c r="AO1855" i="1"/>
  <c r="AO1856" i="1"/>
  <c r="AO1857" i="1"/>
  <c r="AO1858" i="1"/>
  <c r="AO1859" i="1"/>
  <c r="AO1860" i="1"/>
  <c r="AO1861" i="1"/>
  <c r="AO1862" i="1"/>
  <c r="AO1863" i="1"/>
  <c r="AO1864" i="1"/>
  <c r="AO1865" i="1"/>
  <c r="AO1866" i="1"/>
  <c r="AO1867" i="1"/>
  <c r="AO1868" i="1"/>
  <c r="AO1869" i="1"/>
  <c r="AO1870" i="1"/>
  <c r="AO1871" i="1"/>
  <c r="AO1872" i="1"/>
  <c r="AO1873" i="1"/>
  <c r="AO1874" i="1"/>
  <c r="AO1875" i="1"/>
  <c r="AO1876" i="1"/>
  <c r="AO1877" i="1"/>
  <c r="AO1878" i="1"/>
  <c r="AO1879" i="1"/>
  <c r="AO1880" i="1"/>
  <c r="AO1881" i="1"/>
  <c r="AO1882" i="1"/>
  <c r="AO1883" i="1"/>
  <c r="AO1884" i="1"/>
  <c r="AO1885" i="1"/>
  <c r="AO1886" i="1"/>
  <c r="AO1887" i="1"/>
  <c r="AO1888" i="1"/>
  <c r="AO1889" i="1"/>
  <c r="AO1890" i="1"/>
  <c r="AO1891" i="1"/>
  <c r="AO1892" i="1"/>
  <c r="AO1893" i="1"/>
  <c r="AO1894" i="1"/>
  <c r="AO1895" i="1"/>
  <c r="AO1896" i="1"/>
  <c r="AO1897" i="1"/>
  <c r="AO1898" i="1"/>
  <c r="AO1899" i="1"/>
  <c r="AO1900" i="1"/>
  <c r="AO1901" i="1"/>
  <c r="AO1902" i="1"/>
  <c r="AO1903" i="1"/>
  <c r="AO1904" i="1"/>
  <c r="AO1905" i="1"/>
  <c r="AO1906" i="1"/>
  <c r="AO1907" i="1"/>
  <c r="AO1908" i="1"/>
  <c r="AO1909" i="1"/>
  <c r="AO1910" i="1"/>
  <c r="AO1911" i="1"/>
  <c r="AO1912" i="1"/>
  <c r="AO1913" i="1"/>
  <c r="AO1914" i="1"/>
  <c r="AO1915" i="1"/>
  <c r="AO1916" i="1"/>
  <c r="AO1917" i="1"/>
  <c r="AO1918" i="1"/>
  <c r="AO1919" i="1"/>
  <c r="AO1920" i="1"/>
  <c r="AO1921" i="1"/>
  <c r="AO1922" i="1"/>
  <c r="AO1923" i="1"/>
  <c r="AO1924" i="1"/>
  <c r="AO1925" i="1"/>
  <c r="AO1926" i="1"/>
  <c r="AO1927" i="1"/>
  <c r="AO1928" i="1"/>
  <c r="AO1929" i="1"/>
  <c r="AO1930" i="1"/>
  <c r="AO1931" i="1"/>
  <c r="AO1932" i="1"/>
  <c r="AO1933" i="1"/>
  <c r="AO1934" i="1"/>
  <c r="AO1935" i="1"/>
  <c r="AO1936" i="1"/>
  <c r="AO1937" i="1"/>
  <c r="AO1938" i="1"/>
  <c r="AO1939" i="1"/>
  <c r="AO1940" i="1"/>
  <c r="AO1941" i="1"/>
  <c r="AO1942" i="1"/>
  <c r="AO1943" i="1"/>
  <c r="AO1944" i="1"/>
  <c r="AO1945" i="1"/>
  <c r="AO1946" i="1"/>
  <c r="AO1947" i="1"/>
  <c r="AO1948" i="1"/>
  <c r="AO1949" i="1"/>
  <c r="AO1950" i="1"/>
  <c r="AO1951" i="1"/>
  <c r="AO1952" i="1"/>
  <c r="AO1953" i="1"/>
  <c r="AO1954" i="1"/>
  <c r="AO1955" i="1"/>
  <c r="AO1956" i="1"/>
  <c r="AO1957" i="1"/>
  <c r="AO1958" i="1"/>
  <c r="AO1959" i="1"/>
  <c r="AO1960" i="1"/>
  <c r="AO1961" i="1"/>
  <c r="AO1962" i="1"/>
  <c r="AO1963" i="1"/>
  <c r="AO1964" i="1"/>
  <c r="AO1965" i="1"/>
  <c r="AO1966" i="1"/>
  <c r="AO1967" i="1"/>
  <c r="AO1968" i="1"/>
  <c r="AO1969" i="1"/>
  <c r="AO1970" i="1"/>
  <c r="AO1971" i="1"/>
  <c r="AO1972" i="1"/>
  <c r="AO1973" i="1"/>
  <c r="AO1974" i="1"/>
  <c r="AO1975" i="1"/>
  <c r="AO1976" i="1"/>
  <c r="AO1977" i="1"/>
  <c r="AO1978" i="1"/>
  <c r="AO1979" i="1"/>
  <c r="AO1980" i="1"/>
  <c r="AO1981" i="1"/>
  <c r="AO1982" i="1"/>
  <c r="AO1983" i="1"/>
  <c r="AO1984" i="1"/>
  <c r="AO1985" i="1"/>
  <c r="AO1986" i="1"/>
  <c r="AO1987" i="1"/>
  <c r="AO1988" i="1"/>
  <c r="AO1989" i="1"/>
  <c r="AO1990" i="1"/>
  <c r="AO1991" i="1"/>
  <c r="AO1992" i="1"/>
  <c r="AO1993" i="1"/>
  <c r="AO1994" i="1"/>
  <c r="AO1995" i="1"/>
  <c r="AO1996" i="1"/>
  <c r="AO1997" i="1"/>
  <c r="AO1998" i="1"/>
  <c r="AO1999" i="1"/>
  <c r="AO2000" i="1"/>
  <c r="AO2001" i="1"/>
  <c r="AO2002" i="1"/>
  <c r="AO2003" i="1"/>
  <c r="AO2004" i="1"/>
  <c r="AO2005" i="1"/>
  <c r="AO2006" i="1"/>
  <c r="AO2007" i="1"/>
  <c r="AO2008" i="1"/>
  <c r="AO2009" i="1"/>
  <c r="AO2010" i="1"/>
  <c r="AO2011" i="1"/>
  <c r="AO2012" i="1"/>
  <c r="AO2013" i="1"/>
  <c r="AO2014" i="1"/>
  <c r="AO2015" i="1"/>
  <c r="AO2016" i="1"/>
  <c r="AO2017" i="1"/>
  <c r="AO2018" i="1"/>
  <c r="AO2019" i="1"/>
  <c r="AO2020" i="1"/>
  <c r="AO2021" i="1"/>
  <c r="AO2022" i="1"/>
  <c r="AO2023" i="1"/>
  <c r="AO2024" i="1"/>
  <c r="AO2025" i="1"/>
  <c r="AO2026" i="1"/>
  <c r="AO2027" i="1"/>
  <c r="AO2028" i="1"/>
  <c r="AO2029" i="1"/>
  <c r="AO2030" i="1"/>
  <c r="AO2031" i="1"/>
  <c r="AO2032" i="1"/>
  <c r="AO2033" i="1"/>
  <c r="AO2034" i="1"/>
  <c r="AO2035" i="1"/>
  <c r="AO2036" i="1"/>
  <c r="AO2037" i="1"/>
  <c r="AO2038" i="1"/>
  <c r="AO2039" i="1"/>
  <c r="AO2040" i="1"/>
  <c r="AO2041" i="1"/>
  <c r="AO2042" i="1"/>
  <c r="AO2043" i="1"/>
  <c r="AO2044" i="1"/>
  <c r="AO2045" i="1"/>
  <c r="AO2046" i="1"/>
  <c r="AO2047" i="1"/>
  <c r="AO2048" i="1"/>
  <c r="AO2049" i="1"/>
  <c r="AO2050" i="1"/>
  <c r="AO2051" i="1"/>
  <c r="AO2052" i="1"/>
  <c r="AO2053" i="1"/>
  <c r="AO2054" i="1"/>
  <c r="AO2055" i="1"/>
  <c r="AO2056" i="1"/>
  <c r="AO2057" i="1"/>
  <c r="AO2058" i="1"/>
  <c r="AO2059" i="1"/>
  <c r="AO2060" i="1"/>
  <c r="AO2061" i="1"/>
  <c r="AO2062" i="1"/>
  <c r="AO2063" i="1"/>
  <c r="AO2064" i="1"/>
  <c r="AO2065" i="1"/>
  <c r="AO2066" i="1"/>
  <c r="AO2067" i="1"/>
  <c r="AO2068" i="1"/>
  <c r="AO2069" i="1"/>
  <c r="AO2070" i="1"/>
  <c r="AO2071" i="1"/>
  <c r="AO2072" i="1"/>
  <c r="AO2073" i="1"/>
  <c r="AO2074" i="1"/>
  <c r="AO2075" i="1"/>
  <c r="AO2076" i="1"/>
  <c r="AO2077" i="1"/>
  <c r="AO2078" i="1"/>
  <c r="AO2079" i="1"/>
  <c r="AO2080" i="1"/>
  <c r="AO2081" i="1"/>
  <c r="AO2082" i="1"/>
  <c r="AO2083" i="1"/>
  <c r="AO2084" i="1"/>
  <c r="AO2085" i="1"/>
  <c r="AO2086" i="1"/>
  <c r="AO2087" i="1"/>
  <c r="AO2088" i="1"/>
  <c r="AO2089" i="1"/>
  <c r="AO2090" i="1"/>
  <c r="AO2091" i="1"/>
  <c r="AO2092" i="1"/>
  <c r="AO2093" i="1"/>
  <c r="AO2094" i="1"/>
  <c r="AO2095" i="1"/>
  <c r="AO2096" i="1"/>
  <c r="AO2097" i="1"/>
  <c r="AO2098" i="1"/>
  <c r="AO2099" i="1"/>
  <c r="AO2100" i="1"/>
  <c r="AO2101" i="1"/>
  <c r="AO2102" i="1"/>
  <c r="AO2103" i="1"/>
  <c r="AO2104" i="1"/>
  <c r="AO2105" i="1"/>
  <c r="AO2106" i="1"/>
  <c r="AN700" i="1" l="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AJ1005" i="1"/>
  <c r="AJ1006" i="1"/>
  <c r="AJ1007" i="1"/>
  <c r="AJ1008" i="1"/>
  <c r="AJ1009" i="1"/>
  <c r="AJ1010" i="1"/>
  <c r="AJ1011" i="1"/>
  <c r="AJ1012" i="1"/>
  <c r="AJ1013" i="1"/>
  <c r="AJ1014" i="1"/>
  <c r="AJ1015" i="1"/>
  <c r="AJ1016" i="1"/>
  <c r="AJ1017" i="1"/>
  <c r="AJ1018" i="1"/>
  <c r="AJ1019" i="1"/>
  <c r="AJ1020" i="1"/>
  <c r="AJ1021" i="1"/>
  <c r="AJ1022" i="1"/>
  <c r="AJ1023" i="1"/>
  <c r="AJ1024" i="1"/>
  <c r="AJ1025" i="1"/>
  <c r="AJ1026" i="1"/>
  <c r="AJ1027" i="1"/>
  <c r="AJ1028" i="1"/>
  <c r="AJ1029" i="1"/>
  <c r="AJ1030" i="1"/>
  <c r="AJ1031" i="1"/>
  <c r="AJ1032" i="1"/>
  <c r="AJ1033" i="1"/>
  <c r="AJ1034" i="1"/>
  <c r="AJ1035" i="1"/>
  <c r="AJ1036" i="1"/>
  <c r="AJ1037" i="1"/>
  <c r="AJ1038" i="1"/>
  <c r="AJ1039" i="1"/>
  <c r="AJ1040" i="1"/>
  <c r="AJ1041" i="1"/>
  <c r="AJ1042" i="1"/>
  <c r="AJ1043" i="1"/>
  <c r="AJ1044" i="1"/>
  <c r="AJ1045" i="1"/>
  <c r="AJ1046" i="1"/>
  <c r="AJ1047" i="1"/>
  <c r="AJ1048" i="1"/>
  <c r="AJ1049" i="1"/>
  <c r="AJ1050" i="1"/>
  <c r="AJ1051" i="1"/>
  <c r="AJ1052" i="1"/>
  <c r="AJ1053" i="1"/>
  <c r="AJ1054" i="1"/>
  <c r="AJ1055" i="1"/>
  <c r="AJ1056" i="1"/>
  <c r="AJ1057" i="1"/>
  <c r="AJ1058" i="1"/>
  <c r="AJ1059" i="1"/>
  <c r="AJ1060" i="1"/>
  <c r="AJ1061" i="1"/>
  <c r="AJ1062" i="1"/>
  <c r="AJ1063" i="1"/>
  <c r="AJ1064" i="1"/>
  <c r="AJ1065" i="1"/>
  <c r="AJ1066" i="1"/>
  <c r="AJ1067" i="1"/>
  <c r="AJ1068" i="1"/>
  <c r="AJ1069" i="1"/>
  <c r="AJ1070" i="1"/>
  <c r="AJ1071" i="1"/>
  <c r="AJ1072" i="1"/>
  <c r="AJ1073" i="1"/>
  <c r="AJ1074" i="1"/>
  <c r="AJ1075" i="1"/>
  <c r="AJ1076" i="1"/>
  <c r="AJ1077" i="1"/>
  <c r="AJ1078" i="1"/>
  <c r="AJ1079" i="1"/>
  <c r="AJ1080" i="1"/>
  <c r="AJ1081" i="1"/>
  <c r="AJ1082" i="1"/>
  <c r="AJ1083" i="1"/>
  <c r="AJ1084" i="1"/>
  <c r="AJ1085" i="1"/>
  <c r="AJ1086" i="1"/>
  <c r="AJ1087" i="1"/>
  <c r="AJ1088" i="1"/>
  <c r="AJ1089" i="1"/>
  <c r="AJ1090" i="1"/>
  <c r="AJ1091" i="1"/>
  <c r="AJ1092" i="1"/>
  <c r="AJ1093" i="1"/>
  <c r="AJ1094" i="1"/>
  <c r="AJ1095" i="1"/>
  <c r="AJ1096" i="1"/>
  <c r="AJ1097" i="1"/>
  <c r="AJ1098" i="1"/>
  <c r="AJ1099" i="1"/>
  <c r="AJ1100" i="1"/>
  <c r="AJ1101" i="1"/>
  <c r="AJ1102" i="1"/>
  <c r="AJ1103" i="1"/>
  <c r="AJ1104" i="1"/>
  <c r="AJ1105" i="1"/>
  <c r="AJ1106" i="1"/>
  <c r="AJ1107" i="1"/>
  <c r="AJ1108" i="1"/>
  <c r="AJ1109" i="1"/>
  <c r="AJ1110" i="1"/>
  <c r="AJ1111" i="1"/>
  <c r="AJ1112" i="1"/>
  <c r="AJ1113" i="1"/>
  <c r="AJ1114" i="1"/>
  <c r="AJ1115" i="1"/>
  <c r="AJ1116" i="1"/>
  <c r="AJ1117" i="1"/>
  <c r="AJ1118" i="1"/>
  <c r="AJ1119" i="1"/>
  <c r="AJ1120" i="1"/>
  <c r="AJ1121" i="1"/>
  <c r="AJ1122" i="1"/>
  <c r="AJ1123" i="1"/>
  <c r="AJ1124" i="1"/>
  <c r="AJ1125" i="1"/>
  <c r="AJ1126" i="1"/>
  <c r="AJ1127" i="1"/>
  <c r="AJ1128" i="1"/>
  <c r="AJ1129" i="1"/>
  <c r="AJ1130" i="1"/>
  <c r="AJ1131" i="1"/>
  <c r="AJ1132" i="1"/>
  <c r="AJ1133" i="1"/>
  <c r="AJ1134" i="1"/>
  <c r="AJ1135" i="1"/>
  <c r="AJ1136" i="1"/>
  <c r="AJ1137" i="1"/>
  <c r="AJ1138" i="1"/>
  <c r="AJ1139" i="1"/>
  <c r="AJ1140" i="1"/>
  <c r="AJ1141" i="1"/>
  <c r="AJ1142" i="1"/>
  <c r="AJ1143" i="1"/>
  <c r="AJ1144" i="1"/>
  <c r="AJ1145" i="1"/>
  <c r="AJ1146" i="1"/>
  <c r="AJ1147" i="1"/>
  <c r="AJ1148" i="1"/>
  <c r="AJ1149" i="1"/>
  <c r="AJ1150" i="1"/>
  <c r="AJ1151" i="1"/>
  <c r="AJ1152" i="1"/>
  <c r="AJ1153" i="1"/>
  <c r="AJ1154" i="1"/>
  <c r="AJ1155" i="1"/>
  <c r="AJ1156" i="1"/>
  <c r="AJ1157" i="1"/>
  <c r="AJ1158" i="1"/>
  <c r="AJ1159" i="1"/>
  <c r="AJ1160" i="1"/>
  <c r="AJ1161" i="1"/>
  <c r="AJ1162" i="1"/>
  <c r="AJ1163" i="1"/>
  <c r="AJ1164" i="1"/>
  <c r="AJ1165" i="1"/>
  <c r="AJ1166" i="1"/>
  <c r="AJ1167" i="1"/>
  <c r="AJ1168" i="1"/>
  <c r="AJ1169" i="1"/>
  <c r="AJ1170" i="1"/>
  <c r="AJ1171" i="1"/>
  <c r="AJ1172" i="1"/>
  <c r="AJ1173" i="1"/>
  <c r="AJ1174" i="1"/>
  <c r="AJ1175" i="1"/>
  <c r="AJ1176" i="1"/>
  <c r="AJ1177" i="1"/>
  <c r="AJ1178" i="1"/>
  <c r="AJ1179" i="1"/>
  <c r="AJ1180" i="1"/>
  <c r="AJ1181" i="1"/>
  <c r="AJ1182" i="1"/>
  <c r="AJ1183" i="1"/>
  <c r="AJ1184" i="1"/>
  <c r="AJ1185" i="1"/>
  <c r="AJ1186" i="1"/>
  <c r="AJ1187" i="1"/>
  <c r="AJ1188" i="1"/>
  <c r="AJ1189" i="1"/>
  <c r="AJ1190" i="1"/>
  <c r="AJ1191" i="1"/>
  <c r="AJ1192" i="1"/>
  <c r="AJ1193" i="1"/>
  <c r="AJ1194" i="1"/>
  <c r="AJ1195" i="1"/>
  <c r="AJ1196" i="1"/>
  <c r="AJ1197" i="1"/>
  <c r="AJ1198" i="1"/>
  <c r="AJ1199" i="1"/>
  <c r="AJ1200" i="1"/>
  <c r="AJ1201" i="1"/>
  <c r="AJ1202" i="1"/>
  <c r="AJ1203" i="1"/>
  <c r="AJ1204" i="1"/>
  <c r="AJ1205" i="1"/>
  <c r="AJ1206" i="1"/>
  <c r="AJ1207" i="1"/>
  <c r="AJ1208" i="1"/>
  <c r="AJ1209" i="1"/>
  <c r="AJ1210" i="1"/>
  <c r="AJ1211" i="1"/>
  <c r="AJ1212" i="1"/>
  <c r="AJ1213" i="1"/>
  <c r="AJ1214" i="1"/>
  <c r="AJ1215" i="1"/>
  <c r="AJ1216" i="1"/>
  <c r="AJ1217" i="1"/>
  <c r="AJ1218" i="1"/>
  <c r="AJ1219" i="1"/>
  <c r="AJ1220" i="1"/>
  <c r="AJ1221" i="1"/>
  <c r="AJ1222" i="1"/>
  <c r="AJ1223" i="1"/>
  <c r="AJ1224" i="1"/>
  <c r="AJ1225" i="1"/>
  <c r="AJ1226" i="1"/>
  <c r="AJ1227" i="1"/>
  <c r="AJ1228" i="1"/>
  <c r="AJ1229" i="1"/>
  <c r="AJ1230" i="1"/>
  <c r="AJ1231" i="1"/>
  <c r="AJ1232" i="1"/>
  <c r="AJ1233" i="1"/>
  <c r="AJ1234" i="1"/>
  <c r="AJ1235" i="1"/>
  <c r="AJ1236" i="1"/>
  <c r="AJ1237" i="1"/>
  <c r="AJ1238" i="1"/>
  <c r="AJ1239" i="1"/>
  <c r="AJ1240" i="1"/>
  <c r="AJ1241" i="1"/>
  <c r="AJ1242" i="1"/>
  <c r="AJ1243" i="1"/>
  <c r="AJ1244" i="1"/>
  <c r="AJ1245" i="1"/>
  <c r="AJ1246" i="1"/>
  <c r="AJ1247" i="1"/>
  <c r="AJ1248" i="1"/>
  <c r="AJ1249" i="1"/>
  <c r="AJ1250" i="1"/>
  <c r="AJ1251" i="1"/>
  <c r="AJ1252" i="1"/>
  <c r="AJ1253" i="1"/>
  <c r="AJ1254" i="1"/>
  <c r="AJ1255" i="1"/>
  <c r="AJ1256" i="1"/>
  <c r="AJ1257" i="1"/>
  <c r="AJ1258" i="1"/>
  <c r="AJ1259" i="1"/>
  <c r="AJ1260" i="1"/>
  <c r="AJ1261" i="1"/>
  <c r="AJ1262" i="1"/>
  <c r="AJ1263" i="1"/>
  <c r="AJ1264" i="1"/>
  <c r="AJ1265" i="1"/>
  <c r="AJ1266" i="1"/>
  <c r="AJ1267" i="1"/>
  <c r="AJ1268" i="1"/>
  <c r="AJ1269" i="1"/>
  <c r="AJ1270" i="1"/>
  <c r="AJ1271" i="1"/>
  <c r="AJ1272" i="1"/>
  <c r="AJ1273" i="1"/>
  <c r="AJ1274" i="1"/>
  <c r="AJ1275" i="1"/>
  <c r="AJ1276" i="1"/>
  <c r="AJ1277" i="1"/>
  <c r="AJ1278" i="1"/>
  <c r="AJ1279" i="1"/>
  <c r="AJ1280" i="1"/>
  <c r="AJ1281" i="1"/>
  <c r="AJ1282" i="1"/>
  <c r="AJ1283" i="1"/>
  <c r="AJ1284" i="1"/>
  <c r="AJ1285" i="1"/>
  <c r="AJ1286" i="1"/>
  <c r="AJ1287" i="1"/>
  <c r="AJ1288" i="1"/>
  <c r="AJ1289" i="1"/>
  <c r="AJ1290" i="1"/>
  <c r="AJ1291" i="1"/>
  <c r="AJ1292" i="1"/>
  <c r="AJ1293" i="1"/>
  <c r="AJ1294" i="1"/>
  <c r="AJ1295" i="1"/>
  <c r="AJ1296" i="1"/>
  <c r="AJ1297" i="1"/>
  <c r="AJ1298" i="1"/>
  <c r="AJ1299" i="1"/>
  <c r="AJ1300" i="1"/>
  <c r="AJ1301" i="1"/>
  <c r="AJ1302" i="1"/>
  <c r="AJ1303" i="1"/>
  <c r="AJ1304" i="1"/>
  <c r="AJ1305" i="1"/>
  <c r="AJ1306" i="1"/>
  <c r="AJ1307" i="1"/>
  <c r="AJ1308" i="1"/>
  <c r="AJ1309" i="1"/>
  <c r="AJ1310" i="1"/>
  <c r="AJ1311" i="1"/>
  <c r="AJ1312" i="1"/>
  <c r="AJ1313" i="1"/>
  <c r="AJ1314" i="1"/>
  <c r="AJ1315" i="1"/>
  <c r="AJ1316" i="1"/>
  <c r="AJ1317" i="1"/>
  <c r="AJ1318" i="1"/>
  <c r="AJ1319" i="1"/>
  <c r="AJ1320" i="1"/>
  <c r="AJ1321" i="1"/>
  <c r="AJ1322" i="1"/>
  <c r="AJ1323" i="1"/>
  <c r="AJ1324" i="1"/>
  <c r="AJ1325" i="1"/>
  <c r="AJ1326" i="1"/>
  <c r="AJ1327" i="1"/>
  <c r="AJ1328" i="1"/>
  <c r="AJ1329" i="1"/>
  <c r="AJ1330" i="1"/>
  <c r="AJ1331" i="1"/>
  <c r="AJ1332" i="1"/>
  <c r="AJ1333" i="1"/>
  <c r="AJ1334" i="1"/>
  <c r="AJ1335" i="1"/>
  <c r="AJ1336" i="1"/>
  <c r="AJ1337" i="1"/>
  <c r="AJ1338" i="1"/>
  <c r="AJ1339" i="1"/>
  <c r="AJ1340" i="1"/>
  <c r="AJ1341" i="1"/>
  <c r="AJ1342" i="1"/>
  <c r="AJ1343" i="1"/>
  <c r="AJ1344" i="1"/>
  <c r="AJ1345" i="1"/>
  <c r="AJ1346" i="1"/>
  <c r="AJ1347" i="1"/>
  <c r="AJ1348" i="1"/>
  <c r="AJ1349" i="1"/>
  <c r="AJ1350" i="1"/>
  <c r="AJ1351" i="1"/>
  <c r="AJ1352" i="1"/>
  <c r="AJ1353" i="1"/>
  <c r="AJ1354" i="1"/>
  <c r="AJ1355" i="1"/>
  <c r="AJ1356" i="1"/>
  <c r="AJ1357" i="1"/>
  <c r="AJ1358" i="1"/>
  <c r="AJ1359" i="1"/>
  <c r="AJ1360" i="1"/>
  <c r="AJ1361" i="1"/>
  <c r="AJ1362" i="1"/>
  <c r="AJ1363" i="1"/>
  <c r="AJ1364" i="1"/>
  <c r="AJ1365" i="1"/>
  <c r="AJ1366" i="1"/>
  <c r="AJ1367" i="1"/>
  <c r="AJ1368" i="1"/>
  <c r="AJ1369" i="1"/>
  <c r="AJ1370" i="1"/>
  <c r="AJ1371" i="1"/>
  <c r="AJ1372" i="1"/>
  <c r="AJ1373" i="1"/>
  <c r="AJ1374" i="1"/>
  <c r="AJ1375" i="1"/>
  <c r="AJ1376" i="1"/>
  <c r="AJ1377" i="1"/>
  <c r="AJ1378" i="1"/>
  <c r="AJ1379" i="1"/>
  <c r="AJ1380" i="1"/>
  <c r="AJ1381" i="1"/>
  <c r="AJ1382" i="1"/>
  <c r="AJ1383" i="1"/>
  <c r="AJ1384" i="1"/>
  <c r="AJ1385" i="1"/>
  <c r="AJ1386" i="1"/>
  <c r="AJ1387" i="1"/>
  <c r="AJ1388" i="1"/>
  <c r="AJ1389" i="1"/>
  <c r="AJ1390" i="1"/>
  <c r="AJ1391" i="1"/>
  <c r="AJ1392" i="1"/>
  <c r="AJ1393" i="1"/>
  <c r="AJ1394" i="1"/>
  <c r="AJ1395" i="1"/>
  <c r="AJ1396" i="1"/>
  <c r="AJ1397" i="1"/>
  <c r="AJ1398" i="1"/>
  <c r="AJ1399" i="1"/>
  <c r="AJ1400" i="1"/>
  <c r="AJ1401" i="1"/>
  <c r="AK702" i="1"/>
  <c r="AK703" i="1"/>
  <c r="AK704" i="1"/>
  <c r="AK705" i="1"/>
  <c r="AK706" i="1"/>
  <c r="AK707" i="1"/>
  <c r="AK708" i="1"/>
  <c r="AK709" i="1"/>
  <c r="AK710" i="1"/>
  <c r="AK711" i="1"/>
  <c r="AK712" i="1"/>
  <c r="AK713" i="1"/>
  <c r="AK714" i="1"/>
  <c r="AK715" i="1"/>
  <c r="AK716" i="1"/>
  <c r="AK717" i="1"/>
  <c r="AK718" i="1"/>
  <c r="AK719" i="1"/>
  <c r="AK720" i="1"/>
  <c r="AK721" i="1"/>
  <c r="AK722" i="1"/>
  <c r="AK723" i="1"/>
  <c r="AK724" i="1"/>
  <c r="AK725" i="1"/>
  <c r="AK726" i="1"/>
  <c r="AK727" i="1"/>
  <c r="AK728" i="1"/>
  <c r="AK729" i="1"/>
  <c r="AK730" i="1"/>
  <c r="AK731" i="1"/>
  <c r="AK732" i="1"/>
  <c r="AK733" i="1"/>
  <c r="AK734" i="1"/>
  <c r="AK735" i="1"/>
  <c r="AK736" i="1"/>
  <c r="AK737" i="1"/>
  <c r="AK738" i="1"/>
  <c r="AK739" i="1"/>
  <c r="AK740" i="1"/>
  <c r="AK741" i="1"/>
  <c r="AK742" i="1"/>
  <c r="AK743" i="1"/>
  <c r="AK744" i="1"/>
  <c r="AK745" i="1"/>
  <c r="AK746" i="1"/>
  <c r="AK747" i="1"/>
  <c r="AK748" i="1"/>
  <c r="AK749" i="1"/>
  <c r="AK750" i="1"/>
  <c r="AK751" i="1"/>
  <c r="AK752" i="1"/>
  <c r="AK753" i="1"/>
  <c r="AK754" i="1"/>
  <c r="AK755" i="1"/>
  <c r="AK756" i="1"/>
  <c r="AK757" i="1"/>
  <c r="AK758" i="1"/>
  <c r="AK759" i="1"/>
  <c r="AK760" i="1"/>
  <c r="AK761" i="1"/>
  <c r="AK762" i="1"/>
  <c r="AK763" i="1"/>
  <c r="AK764" i="1"/>
  <c r="AK765" i="1"/>
  <c r="AK766" i="1"/>
  <c r="AK767" i="1"/>
  <c r="AK768" i="1"/>
  <c r="AK769" i="1"/>
  <c r="AK770" i="1"/>
  <c r="AK771" i="1"/>
  <c r="AK772" i="1"/>
  <c r="AK773" i="1"/>
  <c r="AK774" i="1"/>
  <c r="AK775" i="1"/>
  <c r="AK776" i="1"/>
  <c r="AK777" i="1"/>
  <c r="AK778" i="1"/>
  <c r="AK779" i="1"/>
  <c r="AK780" i="1"/>
  <c r="AK781" i="1"/>
  <c r="AK782" i="1"/>
  <c r="AK783" i="1"/>
  <c r="AK784" i="1"/>
  <c r="AK785" i="1"/>
  <c r="AK786" i="1"/>
  <c r="AK787" i="1"/>
  <c r="AK788" i="1"/>
  <c r="AK789" i="1"/>
  <c r="AK790" i="1"/>
  <c r="AK791" i="1"/>
  <c r="AK792" i="1"/>
  <c r="AK793" i="1"/>
  <c r="AK794" i="1"/>
  <c r="AK795" i="1"/>
  <c r="AK796" i="1"/>
  <c r="AK797" i="1"/>
  <c r="AK798" i="1"/>
  <c r="AK799" i="1"/>
  <c r="AK800" i="1"/>
  <c r="AK801" i="1"/>
  <c r="AK802" i="1"/>
  <c r="AK803" i="1"/>
  <c r="AK804" i="1"/>
  <c r="AK805" i="1"/>
  <c r="AK806" i="1"/>
  <c r="AK807" i="1"/>
  <c r="AK808" i="1"/>
  <c r="AK809" i="1"/>
  <c r="AK810" i="1"/>
  <c r="AK811" i="1"/>
  <c r="AK812" i="1"/>
  <c r="AK813" i="1"/>
  <c r="AK814" i="1"/>
  <c r="AK815" i="1"/>
  <c r="AK816" i="1"/>
  <c r="AK817" i="1"/>
  <c r="AK818" i="1"/>
  <c r="AK819" i="1"/>
  <c r="AK820" i="1"/>
  <c r="AK821" i="1"/>
  <c r="AK822" i="1"/>
  <c r="AK823" i="1"/>
  <c r="AK824" i="1"/>
  <c r="AK825" i="1"/>
  <c r="AK826" i="1"/>
  <c r="AK827" i="1"/>
  <c r="AK828" i="1"/>
  <c r="AK829" i="1"/>
  <c r="AK830" i="1"/>
  <c r="AK831" i="1"/>
  <c r="AK832" i="1"/>
  <c r="AK833" i="1"/>
  <c r="AK834" i="1"/>
  <c r="AK835" i="1"/>
  <c r="AK836" i="1"/>
  <c r="AK837" i="1"/>
  <c r="AK838" i="1"/>
  <c r="AK839" i="1"/>
  <c r="AK840" i="1"/>
  <c r="AK841" i="1"/>
  <c r="AK842" i="1"/>
  <c r="AK843" i="1"/>
  <c r="AK844" i="1"/>
  <c r="AK845" i="1"/>
  <c r="AK846" i="1"/>
  <c r="AK847" i="1"/>
  <c r="AK848" i="1"/>
  <c r="AK849" i="1"/>
  <c r="AK850" i="1"/>
  <c r="AK851" i="1"/>
  <c r="AK852" i="1"/>
  <c r="AK853" i="1"/>
  <c r="AK854" i="1"/>
  <c r="AK855" i="1"/>
  <c r="AK856" i="1"/>
  <c r="AK857" i="1"/>
  <c r="AK858" i="1"/>
  <c r="AK859" i="1"/>
  <c r="AK860" i="1"/>
  <c r="AK861" i="1"/>
  <c r="AK862" i="1"/>
  <c r="AK863" i="1"/>
  <c r="AK864" i="1"/>
  <c r="AK865" i="1"/>
  <c r="AK866" i="1"/>
  <c r="AK867" i="1"/>
  <c r="AK868" i="1"/>
  <c r="AK869" i="1"/>
  <c r="AK870" i="1"/>
  <c r="AK871" i="1"/>
  <c r="AK872" i="1"/>
  <c r="AK873" i="1"/>
  <c r="AK874" i="1"/>
  <c r="AK875" i="1"/>
  <c r="AK876" i="1"/>
  <c r="AK877" i="1"/>
  <c r="AK878" i="1"/>
  <c r="AK879" i="1"/>
  <c r="AK880" i="1"/>
  <c r="AK881" i="1"/>
  <c r="AK882" i="1"/>
  <c r="AK883" i="1"/>
  <c r="AK884" i="1"/>
  <c r="AK885" i="1"/>
  <c r="AK886" i="1"/>
  <c r="AK887" i="1"/>
  <c r="AK888" i="1"/>
  <c r="AK889" i="1"/>
  <c r="AK890" i="1"/>
  <c r="AK891" i="1"/>
  <c r="AK892" i="1"/>
  <c r="AK893" i="1"/>
  <c r="AK894" i="1"/>
  <c r="AK895" i="1"/>
  <c r="AK896" i="1"/>
  <c r="AK897" i="1"/>
  <c r="AK898" i="1"/>
  <c r="AK899" i="1"/>
  <c r="AK900" i="1"/>
  <c r="AK901" i="1"/>
  <c r="AK902" i="1"/>
  <c r="AK903" i="1"/>
  <c r="AK904" i="1"/>
  <c r="AK905" i="1"/>
  <c r="AK906" i="1"/>
  <c r="AK907" i="1"/>
  <c r="AK908" i="1"/>
  <c r="AK909" i="1"/>
  <c r="AK910" i="1"/>
  <c r="AK911" i="1"/>
  <c r="AK912" i="1"/>
  <c r="AK913" i="1"/>
  <c r="AK914" i="1"/>
  <c r="AK915" i="1"/>
  <c r="AK916" i="1"/>
  <c r="AK917" i="1"/>
  <c r="AK918" i="1"/>
  <c r="AK919" i="1"/>
  <c r="AK920" i="1"/>
  <c r="AK921" i="1"/>
  <c r="AK922" i="1"/>
  <c r="AK923" i="1"/>
  <c r="AK924" i="1"/>
  <c r="AK925" i="1"/>
  <c r="AK926" i="1"/>
  <c r="AK927" i="1"/>
  <c r="AK928" i="1"/>
  <c r="AK929" i="1"/>
  <c r="AK930" i="1"/>
  <c r="AK931" i="1"/>
  <c r="AK932" i="1"/>
  <c r="AK933" i="1"/>
  <c r="AK934" i="1"/>
  <c r="AK935" i="1"/>
  <c r="AK936" i="1"/>
  <c r="AK937" i="1"/>
  <c r="AK938" i="1"/>
  <c r="AK939" i="1"/>
  <c r="AK940" i="1"/>
  <c r="AK941" i="1"/>
  <c r="AK942" i="1"/>
  <c r="AK943" i="1"/>
  <c r="AK944" i="1"/>
  <c r="AK945" i="1"/>
  <c r="AK946" i="1"/>
  <c r="AK947" i="1"/>
  <c r="AK948" i="1"/>
  <c r="AK949" i="1"/>
  <c r="AK950" i="1"/>
  <c r="AK951" i="1"/>
  <c r="AK952" i="1"/>
  <c r="AK953" i="1"/>
  <c r="AK954" i="1"/>
  <c r="AK955" i="1"/>
  <c r="AK956" i="1"/>
  <c r="AK957" i="1"/>
  <c r="AK958" i="1"/>
  <c r="AK959" i="1"/>
  <c r="AK960" i="1"/>
  <c r="AK961" i="1"/>
  <c r="AK962" i="1"/>
  <c r="AK963" i="1"/>
  <c r="AK964" i="1"/>
  <c r="AK965" i="1"/>
  <c r="AK966" i="1"/>
  <c r="AK967" i="1"/>
  <c r="AK968" i="1"/>
  <c r="AK969" i="1"/>
  <c r="AK970" i="1"/>
  <c r="AK971" i="1"/>
  <c r="AK972" i="1"/>
  <c r="AK973" i="1"/>
  <c r="AK974" i="1"/>
  <c r="AK975" i="1"/>
  <c r="AK976" i="1"/>
  <c r="AK977" i="1"/>
  <c r="AK978" i="1"/>
  <c r="AK979" i="1"/>
  <c r="AK980" i="1"/>
  <c r="AK981" i="1"/>
  <c r="AK982" i="1"/>
  <c r="AK983" i="1"/>
  <c r="AK984" i="1"/>
  <c r="AK985" i="1"/>
  <c r="AK986" i="1"/>
  <c r="AK987" i="1"/>
  <c r="AK988" i="1"/>
  <c r="AK989" i="1"/>
  <c r="AK990" i="1"/>
  <c r="AK991" i="1"/>
  <c r="AK992" i="1"/>
  <c r="AK993" i="1"/>
  <c r="AK994" i="1"/>
  <c r="AK995" i="1"/>
  <c r="AK996" i="1"/>
  <c r="AK997" i="1"/>
  <c r="AK998" i="1"/>
  <c r="AK999" i="1"/>
  <c r="AK1000" i="1"/>
  <c r="AK1001" i="1"/>
  <c r="AK1002" i="1"/>
  <c r="AK1003" i="1"/>
  <c r="AK1004" i="1"/>
  <c r="AK1005" i="1"/>
  <c r="AK1006" i="1"/>
  <c r="AK1007" i="1"/>
  <c r="AK1008" i="1"/>
  <c r="AK1009" i="1"/>
  <c r="AK1010" i="1"/>
  <c r="AK1011" i="1"/>
  <c r="AK1012" i="1"/>
  <c r="AK1013" i="1"/>
  <c r="AK1014" i="1"/>
  <c r="AK1015" i="1"/>
  <c r="AK1016" i="1"/>
  <c r="AK1017" i="1"/>
  <c r="AK1018" i="1"/>
  <c r="AK1019" i="1"/>
  <c r="AK1020" i="1"/>
  <c r="AK1021" i="1"/>
  <c r="AK1022" i="1"/>
  <c r="AK1023" i="1"/>
  <c r="AK1024" i="1"/>
  <c r="AK1025" i="1"/>
  <c r="AK1026" i="1"/>
  <c r="AK1027" i="1"/>
  <c r="AK1028" i="1"/>
  <c r="AK1029" i="1"/>
  <c r="AK1030" i="1"/>
  <c r="AK1031" i="1"/>
  <c r="AK1032" i="1"/>
  <c r="AK1033" i="1"/>
  <c r="AK1034" i="1"/>
  <c r="AK1035" i="1"/>
  <c r="AK1036" i="1"/>
  <c r="AK1037" i="1"/>
  <c r="AK1038" i="1"/>
  <c r="AK1039" i="1"/>
  <c r="AK1040" i="1"/>
  <c r="AK1041" i="1"/>
  <c r="AK1042" i="1"/>
  <c r="AK1043" i="1"/>
  <c r="AK1044" i="1"/>
  <c r="AK1045" i="1"/>
  <c r="AK1046" i="1"/>
  <c r="AK1047" i="1"/>
  <c r="AK1048" i="1"/>
  <c r="AK1049" i="1"/>
  <c r="AK1050" i="1"/>
  <c r="AK1051" i="1"/>
  <c r="AK1052" i="1"/>
  <c r="AK1053" i="1"/>
  <c r="AK1054" i="1"/>
  <c r="AK1055" i="1"/>
  <c r="AK1056" i="1"/>
  <c r="AK1057" i="1"/>
  <c r="AK1058" i="1"/>
  <c r="AK1059" i="1"/>
  <c r="AK1060" i="1"/>
  <c r="AK1061" i="1"/>
  <c r="AK1062" i="1"/>
  <c r="AK1063" i="1"/>
  <c r="AK1064" i="1"/>
  <c r="AK1065" i="1"/>
  <c r="AK1066" i="1"/>
  <c r="AK1067" i="1"/>
  <c r="AK1068" i="1"/>
  <c r="AK1069" i="1"/>
  <c r="AK1070" i="1"/>
  <c r="AK1071" i="1"/>
  <c r="AK1072" i="1"/>
  <c r="AK1073" i="1"/>
  <c r="AK1074" i="1"/>
  <c r="AK1075" i="1"/>
  <c r="AK1076" i="1"/>
  <c r="AK1077" i="1"/>
  <c r="AK1078" i="1"/>
  <c r="AK1079" i="1"/>
  <c r="AK1080" i="1"/>
  <c r="AK1081" i="1"/>
  <c r="AK1082" i="1"/>
  <c r="AK1083" i="1"/>
  <c r="AK1084" i="1"/>
  <c r="AK1085" i="1"/>
  <c r="AK1086" i="1"/>
  <c r="AK1087" i="1"/>
  <c r="AK1088" i="1"/>
  <c r="AK1089" i="1"/>
  <c r="AK1090" i="1"/>
  <c r="AK1091" i="1"/>
  <c r="AK1092" i="1"/>
  <c r="AK1093" i="1"/>
  <c r="AK1094" i="1"/>
  <c r="AK1095" i="1"/>
  <c r="AK1096" i="1"/>
  <c r="AK1097" i="1"/>
  <c r="AK1098" i="1"/>
  <c r="AK1099" i="1"/>
  <c r="AK1100" i="1"/>
  <c r="AK1101" i="1"/>
  <c r="AK1102" i="1"/>
  <c r="AK1103" i="1"/>
  <c r="AK1104" i="1"/>
  <c r="AK1105" i="1"/>
  <c r="AK1106" i="1"/>
  <c r="AK1107" i="1"/>
  <c r="AK1108" i="1"/>
  <c r="AK1109" i="1"/>
  <c r="AK1110" i="1"/>
  <c r="AK1111" i="1"/>
  <c r="AK1112" i="1"/>
  <c r="AK1113" i="1"/>
  <c r="AK1114" i="1"/>
  <c r="AK1115" i="1"/>
  <c r="AK1116" i="1"/>
  <c r="AK1117" i="1"/>
  <c r="AK1118" i="1"/>
  <c r="AK1119" i="1"/>
  <c r="AK1120" i="1"/>
  <c r="AK1121" i="1"/>
  <c r="AK1122" i="1"/>
  <c r="AK1123" i="1"/>
  <c r="AK1124" i="1"/>
  <c r="AK1125" i="1"/>
  <c r="AK1126" i="1"/>
  <c r="AK1127" i="1"/>
  <c r="AK1128" i="1"/>
  <c r="AK1129" i="1"/>
  <c r="AK1130" i="1"/>
  <c r="AK1131" i="1"/>
  <c r="AK1132" i="1"/>
  <c r="AK1133" i="1"/>
  <c r="AK1134" i="1"/>
  <c r="AK1135" i="1"/>
  <c r="AK1136" i="1"/>
  <c r="AK1137" i="1"/>
  <c r="AK1138" i="1"/>
  <c r="AK1139" i="1"/>
  <c r="AK1140" i="1"/>
  <c r="AK1141" i="1"/>
  <c r="AK1142" i="1"/>
  <c r="AK1143" i="1"/>
  <c r="AK1144" i="1"/>
  <c r="AK1145" i="1"/>
  <c r="AK1146" i="1"/>
  <c r="AK1147" i="1"/>
  <c r="AK1148" i="1"/>
  <c r="AK1149" i="1"/>
  <c r="AK1150" i="1"/>
  <c r="AK1151" i="1"/>
  <c r="AK1152" i="1"/>
  <c r="AK1153" i="1"/>
  <c r="AK1154" i="1"/>
  <c r="AK1155" i="1"/>
  <c r="AK1156" i="1"/>
  <c r="AK1157" i="1"/>
  <c r="AK1158" i="1"/>
  <c r="AK1159" i="1"/>
  <c r="AK1160" i="1"/>
  <c r="AK1161" i="1"/>
  <c r="AK1162" i="1"/>
  <c r="AK1163" i="1"/>
  <c r="AK1164" i="1"/>
  <c r="AK1165" i="1"/>
  <c r="AK1166" i="1"/>
  <c r="AK1167" i="1"/>
  <c r="AK1168" i="1"/>
  <c r="AK1169" i="1"/>
  <c r="AK1170" i="1"/>
  <c r="AK1171" i="1"/>
  <c r="AK1172" i="1"/>
  <c r="AK1173" i="1"/>
  <c r="AK1174" i="1"/>
  <c r="AK1175" i="1"/>
  <c r="AK1176" i="1"/>
  <c r="AK1177" i="1"/>
  <c r="AK1178" i="1"/>
  <c r="AK1179" i="1"/>
  <c r="AK1180" i="1"/>
  <c r="AK1181" i="1"/>
  <c r="AK1182" i="1"/>
  <c r="AK1183" i="1"/>
  <c r="AK1184" i="1"/>
  <c r="AK1185" i="1"/>
  <c r="AK1186" i="1"/>
  <c r="AK1187" i="1"/>
  <c r="AK1188" i="1"/>
  <c r="AK1189" i="1"/>
  <c r="AK1190" i="1"/>
  <c r="AK1191" i="1"/>
  <c r="AK1192" i="1"/>
  <c r="AK1193" i="1"/>
  <c r="AK1194" i="1"/>
  <c r="AK1195" i="1"/>
  <c r="AK1196" i="1"/>
  <c r="AK1197" i="1"/>
  <c r="AK1198" i="1"/>
  <c r="AK1199" i="1"/>
  <c r="AK1200" i="1"/>
  <c r="AK1201" i="1"/>
  <c r="AK1202" i="1"/>
  <c r="AK1203" i="1"/>
  <c r="AK1204" i="1"/>
  <c r="AK1205" i="1"/>
  <c r="AK1206" i="1"/>
  <c r="AK1207" i="1"/>
  <c r="AK1208" i="1"/>
  <c r="AK1209" i="1"/>
  <c r="AK1210" i="1"/>
  <c r="AK1211" i="1"/>
  <c r="AK1212" i="1"/>
  <c r="AK1213" i="1"/>
  <c r="AK1214" i="1"/>
  <c r="AK1215" i="1"/>
  <c r="AK1216" i="1"/>
  <c r="AK1217" i="1"/>
  <c r="AK1218" i="1"/>
  <c r="AK1219" i="1"/>
  <c r="AK1220" i="1"/>
  <c r="AK1221" i="1"/>
  <c r="AK1222" i="1"/>
  <c r="AK1223" i="1"/>
  <c r="AK1224" i="1"/>
  <c r="AK1225" i="1"/>
  <c r="AK1226" i="1"/>
  <c r="AK1227" i="1"/>
  <c r="AK1228" i="1"/>
  <c r="AK1229" i="1"/>
  <c r="AK1230" i="1"/>
  <c r="AK1231" i="1"/>
  <c r="AK1232" i="1"/>
  <c r="AK1233" i="1"/>
  <c r="AK1234" i="1"/>
  <c r="AK1235" i="1"/>
  <c r="AK1236" i="1"/>
  <c r="AK1237" i="1"/>
  <c r="AK1238" i="1"/>
  <c r="AK1239" i="1"/>
  <c r="AK1240" i="1"/>
  <c r="AK1241" i="1"/>
  <c r="AK1242" i="1"/>
  <c r="AK1243" i="1"/>
  <c r="AK1244" i="1"/>
  <c r="AK1245" i="1"/>
  <c r="AK1246" i="1"/>
  <c r="AK1247" i="1"/>
  <c r="AK1248" i="1"/>
  <c r="AK1249" i="1"/>
  <c r="AK1250" i="1"/>
  <c r="AK1251" i="1"/>
  <c r="AK1252" i="1"/>
  <c r="AK1253" i="1"/>
  <c r="AK1254" i="1"/>
  <c r="AK1255" i="1"/>
  <c r="AK1256" i="1"/>
  <c r="AK1257" i="1"/>
  <c r="AK1258" i="1"/>
  <c r="AK1259" i="1"/>
  <c r="AK1260" i="1"/>
  <c r="AK1261" i="1"/>
  <c r="AK1262" i="1"/>
  <c r="AK1263" i="1"/>
  <c r="AK1264" i="1"/>
  <c r="AK1265" i="1"/>
  <c r="AK1266" i="1"/>
  <c r="AK1267" i="1"/>
  <c r="AK1268" i="1"/>
  <c r="AK1269" i="1"/>
  <c r="AK1270" i="1"/>
  <c r="AK1271" i="1"/>
  <c r="AK1272" i="1"/>
  <c r="AK1273" i="1"/>
  <c r="AK1274" i="1"/>
  <c r="AK1275" i="1"/>
  <c r="AK1276" i="1"/>
  <c r="AK1277" i="1"/>
  <c r="AK1278" i="1"/>
  <c r="AK1279" i="1"/>
  <c r="AK1280" i="1"/>
  <c r="AK1281" i="1"/>
  <c r="AK1282" i="1"/>
  <c r="AK1283" i="1"/>
  <c r="AK1284" i="1"/>
  <c r="AK1285" i="1"/>
  <c r="AK1286" i="1"/>
  <c r="AK1287" i="1"/>
  <c r="AK1288" i="1"/>
  <c r="AK1289" i="1"/>
  <c r="AK1290" i="1"/>
  <c r="AK1291" i="1"/>
  <c r="AK1292" i="1"/>
  <c r="AK1293" i="1"/>
  <c r="AK1294" i="1"/>
  <c r="AK1295" i="1"/>
  <c r="AK1296" i="1"/>
  <c r="AK1297" i="1"/>
  <c r="AK1298" i="1"/>
  <c r="AK1299" i="1"/>
  <c r="AK1300" i="1"/>
  <c r="AK1301" i="1"/>
  <c r="AK1302" i="1"/>
  <c r="AK1303" i="1"/>
  <c r="AK1304" i="1"/>
  <c r="AK1305" i="1"/>
  <c r="AK1306" i="1"/>
  <c r="AK1307" i="1"/>
  <c r="AK1308" i="1"/>
  <c r="AK1309" i="1"/>
  <c r="AK1310" i="1"/>
  <c r="AK1311" i="1"/>
  <c r="AK1312" i="1"/>
  <c r="AK1313" i="1"/>
  <c r="AK1314" i="1"/>
  <c r="AK1315" i="1"/>
  <c r="AK1316" i="1"/>
  <c r="AK1317" i="1"/>
  <c r="AK1318" i="1"/>
  <c r="AK1319" i="1"/>
  <c r="AK1320" i="1"/>
  <c r="AK1321" i="1"/>
  <c r="AK1322" i="1"/>
  <c r="AK1323" i="1"/>
  <c r="AK1324" i="1"/>
  <c r="AK1325" i="1"/>
  <c r="AK1326" i="1"/>
  <c r="AK1327" i="1"/>
  <c r="AK1328" i="1"/>
  <c r="AK1329" i="1"/>
  <c r="AK1330" i="1"/>
  <c r="AK1331" i="1"/>
  <c r="AK1332" i="1"/>
  <c r="AK1333" i="1"/>
  <c r="AK1334" i="1"/>
  <c r="AK1335" i="1"/>
  <c r="AK1336" i="1"/>
  <c r="AK1337" i="1"/>
  <c r="AK1338" i="1"/>
  <c r="AK1339" i="1"/>
  <c r="AK1340" i="1"/>
  <c r="AK1341" i="1"/>
  <c r="AK1342" i="1"/>
  <c r="AK1343" i="1"/>
  <c r="AK1344" i="1"/>
  <c r="AK1345" i="1"/>
  <c r="AK1346" i="1"/>
  <c r="AK1347" i="1"/>
  <c r="AK1348" i="1"/>
  <c r="AK1349" i="1"/>
  <c r="AK1350" i="1"/>
  <c r="AK1351" i="1"/>
  <c r="AK1352" i="1"/>
  <c r="AK1353" i="1"/>
  <c r="AK1354" i="1"/>
  <c r="AK1355" i="1"/>
  <c r="AK1356" i="1"/>
  <c r="AK1357" i="1"/>
  <c r="AK1358" i="1"/>
  <c r="AK1359" i="1"/>
  <c r="AK1360" i="1"/>
  <c r="AK1361" i="1"/>
  <c r="AK1362" i="1"/>
  <c r="AK1363" i="1"/>
  <c r="AK1364" i="1"/>
  <c r="AK1365" i="1"/>
  <c r="AK1366" i="1"/>
  <c r="AK1367" i="1"/>
  <c r="AK1368" i="1"/>
  <c r="AK1369" i="1"/>
  <c r="AK1370" i="1"/>
  <c r="AK1371" i="1"/>
  <c r="AK1372" i="1"/>
  <c r="AK1373" i="1"/>
  <c r="AK1374" i="1"/>
  <c r="AK1375" i="1"/>
  <c r="AK1376" i="1"/>
  <c r="AK1377" i="1"/>
  <c r="AK1378" i="1"/>
  <c r="AK1379" i="1"/>
  <c r="AK1380" i="1"/>
  <c r="AK1381" i="1"/>
  <c r="AK1382" i="1"/>
  <c r="AK1383" i="1"/>
  <c r="AK1384" i="1"/>
  <c r="AK1385" i="1"/>
  <c r="AK1386" i="1"/>
  <c r="AK1387" i="1"/>
  <c r="AK1388" i="1"/>
  <c r="AK1389" i="1"/>
  <c r="AK1390" i="1"/>
  <c r="AK1391" i="1"/>
  <c r="AK1392" i="1"/>
  <c r="AK1393" i="1"/>
  <c r="AK1394" i="1"/>
  <c r="AK1395" i="1"/>
  <c r="AK1396" i="1"/>
  <c r="AK1397" i="1"/>
  <c r="AK1398" i="1"/>
  <c r="AK1399" i="1"/>
  <c r="AK1400" i="1"/>
  <c r="AK1401" i="1"/>
  <c r="AL702" i="1"/>
  <c r="AL703" i="1"/>
  <c r="AL704" i="1"/>
  <c r="AL705" i="1"/>
  <c r="AL706" i="1"/>
  <c r="AL707" i="1"/>
  <c r="AL708" i="1"/>
  <c r="AL709" i="1"/>
  <c r="AL710" i="1"/>
  <c r="AL711" i="1"/>
  <c r="AL712" i="1"/>
  <c r="AL713" i="1"/>
  <c r="AL714" i="1"/>
  <c r="AL715" i="1"/>
  <c r="AL716" i="1"/>
  <c r="AL717" i="1"/>
  <c r="AL718" i="1"/>
  <c r="AL719" i="1"/>
  <c r="AL720" i="1"/>
  <c r="AL721" i="1"/>
  <c r="AL722" i="1"/>
  <c r="AL723" i="1"/>
  <c r="AL724" i="1"/>
  <c r="AL725" i="1"/>
  <c r="AL726" i="1"/>
  <c r="AL727" i="1"/>
  <c r="AL728" i="1"/>
  <c r="AL729" i="1"/>
  <c r="AL730" i="1"/>
  <c r="AL731" i="1"/>
  <c r="AL732" i="1"/>
  <c r="AL733" i="1"/>
  <c r="AL734" i="1"/>
  <c r="AL735" i="1"/>
  <c r="AL736" i="1"/>
  <c r="AL737" i="1"/>
  <c r="AL738" i="1"/>
  <c r="AL739" i="1"/>
  <c r="AL740" i="1"/>
  <c r="AL741" i="1"/>
  <c r="AL742" i="1"/>
  <c r="AL743" i="1"/>
  <c r="AL744" i="1"/>
  <c r="AL745" i="1"/>
  <c r="AL746" i="1"/>
  <c r="AL747" i="1"/>
  <c r="AL748" i="1"/>
  <c r="AL749" i="1"/>
  <c r="AL750" i="1"/>
  <c r="AL751" i="1"/>
  <c r="AL752" i="1"/>
  <c r="AL753" i="1"/>
  <c r="AL754" i="1"/>
  <c r="AL755" i="1"/>
  <c r="AL756" i="1"/>
  <c r="AL757" i="1"/>
  <c r="AL758" i="1"/>
  <c r="AL759" i="1"/>
  <c r="AL760" i="1"/>
  <c r="AL761" i="1"/>
  <c r="AL762" i="1"/>
  <c r="AL763" i="1"/>
  <c r="AL764" i="1"/>
  <c r="AL765" i="1"/>
  <c r="AL766" i="1"/>
  <c r="AL767" i="1"/>
  <c r="AL768" i="1"/>
  <c r="AL769" i="1"/>
  <c r="AL770" i="1"/>
  <c r="AL771" i="1"/>
  <c r="AL772" i="1"/>
  <c r="AL773" i="1"/>
  <c r="AL774" i="1"/>
  <c r="AL775" i="1"/>
  <c r="AL776" i="1"/>
  <c r="AL777" i="1"/>
  <c r="AL778" i="1"/>
  <c r="AL779" i="1"/>
  <c r="AL780" i="1"/>
  <c r="AL781" i="1"/>
  <c r="AL782" i="1"/>
  <c r="AL783" i="1"/>
  <c r="AL784" i="1"/>
  <c r="AL785" i="1"/>
  <c r="AL786" i="1"/>
  <c r="AL787" i="1"/>
  <c r="AL788" i="1"/>
  <c r="AL789" i="1"/>
  <c r="AL790" i="1"/>
  <c r="AL791" i="1"/>
  <c r="AL792" i="1"/>
  <c r="AL793" i="1"/>
  <c r="AL794" i="1"/>
  <c r="AL795" i="1"/>
  <c r="AL796" i="1"/>
  <c r="AL797" i="1"/>
  <c r="AL798" i="1"/>
  <c r="AL799" i="1"/>
  <c r="AL800" i="1"/>
  <c r="AL801" i="1"/>
  <c r="AL802" i="1"/>
  <c r="AL803" i="1"/>
  <c r="AL804" i="1"/>
  <c r="AL805" i="1"/>
  <c r="AL806" i="1"/>
  <c r="AL807" i="1"/>
  <c r="AL808" i="1"/>
  <c r="AL809" i="1"/>
  <c r="AL810" i="1"/>
  <c r="AL811" i="1"/>
  <c r="AL812" i="1"/>
  <c r="AL813" i="1"/>
  <c r="AL814" i="1"/>
  <c r="AL815" i="1"/>
  <c r="AL816" i="1"/>
  <c r="AL817" i="1"/>
  <c r="AL818" i="1"/>
  <c r="AL819" i="1"/>
  <c r="AL820" i="1"/>
  <c r="AL821" i="1"/>
  <c r="AL822" i="1"/>
  <c r="AL823" i="1"/>
  <c r="AL824" i="1"/>
  <c r="AL825" i="1"/>
  <c r="AL826" i="1"/>
  <c r="AL827" i="1"/>
  <c r="AL828" i="1"/>
  <c r="AL829" i="1"/>
  <c r="AL830" i="1"/>
  <c r="AL831" i="1"/>
  <c r="AL832" i="1"/>
  <c r="AL833" i="1"/>
  <c r="AL834" i="1"/>
  <c r="AL835" i="1"/>
  <c r="AL836" i="1"/>
  <c r="AL837" i="1"/>
  <c r="AL838" i="1"/>
  <c r="AL839" i="1"/>
  <c r="AL840" i="1"/>
  <c r="AL841" i="1"/>
  <c r="AL842" i="1"/>
  <c r="AL843" i="1"/>
  <c r="AL844" i="1"/>
  <c r="AL845" i="1"/>
  <c r="AL846" i="1"/>
  <c r="AL847" i="1"/>
  <c r="AL848" i="1"/>
  <c r="AL849" i="1"/>
  <c r="AL850" i="1"/>
  <c r="AL851" i="1"/>
  <c r="AL852" i="1"/>
  <c r="AL853" i="1"/>
  <c r="AL854" i="1"/>
  <c r="AL855" i="1"/>
  <c r="AL856" i="1"/>
  <c r="AL857" i="1"/>
  <c r="AL858" i="1"/>
  <c r="AL859" i="1"/>
  <c r="AL860" i="1"/>
  <c r="AL861" i="1"/>
  <c r="AL862" i="1"/>
  <c r="AL863" i="1"/>
  <c r="AL864" i="1"/>
  <c r="AL865" i="1"/>
  <c r="AL866" i="1"/>
  <c r="AL867" i="1"/>
  <c r="AL868" i="1"/>
  <c r="AL869" i="1"/>
  <c r="AL870" i="1"/>
  <c r="AL871" i="1"/>
  <c r="AL872" i="1"/>
  <c r="AL873" i="1"/>
  <c r="AL874" i="1"/>
  <c r="AL875" i="1"/>
  <c r="AL876" i="1"/>
  <c r="AL877" i="1"/>
  <c r="AL878" i="1"/>
  <c r="AL879" i="1"/>
  <c r="AL880" i="1"/>
  <c r="AL881" i="1"/>
  <c r="AL882" i="1"/>
  <c r="AL883" i="1"/>
  <c r="AL884" i="1"/>
  <c r="AL885" i="1"/>
  <c r="AL886" i="1"/>
  <c r="AL887" i="1"/>
  <c r="AL888" i="1"/>
  <c r="AL889" i="1"/>
  <c r="AL890" i="1"/>
  <c r="AL891" i="1"/>
  <c r="AL892" i="1"/>
  <c r="AL893" i="1"/>
  <c r="AL894" i="1"/>
  <c r="AL895" i="1"/>
  <c r="AL896" i="1"/>
  <c r="AL897" i="1"/>
  <c r="AL898" i="1"/>
  <c r="AL899" i="1"/>
  <c r="AL900" i="1"/>
  <c r="AL901" i="1"/>
  <c r="AL902" i="1"/>
  <c r="AL903" i="1"/>
  <c r="AL904" i="1"/>
  <c r="AL905" i="1"/>
  <c r="AL906" i="1"/>
  <c r="AL907" i="1"/>
  <c r="AL908" i="1"/>
  <c r="AL909" i="1"/>
  <c r="AL910" i="1"/>
  <c r="AL911" i="1"/>
  <c r="AL912" i="1"/>
  <c r="AL913" i="1"/>
  <c r="AL914" i="1"/>
  <c r="AL915" i="1"/>
  <c r="AL916" i="1"/>
  <c r="AL917" i="1"/>
  <c r="AL918" i="1"/>
  <c r="AL919" i="1"/>
  <c r="AL920" i="1"/>
  <c r="AL921" i="1"/>
  <c r="AL922" i="1"/>
  <c r="AL923" i="1"/>
  <c r="AL924" i="1"/>
  <c r="AL925" i="1"/>
  <c r="AL926" i="1"/>
  <c r="AL927" i="1"/>
  <c r="AL928" i="1"/>
  <c r="AL929" i="1"/>
  <c r="AL930" i="1"/>
  <c r="AL931" i="1"/>
  <c r="AL932" i="1"/>
  <c r="AL933" i="1"/>
  <c r="AL934" i="1"/>
  <c r="AL935" i="1"/>
  <c r="AL936" i="1"/>
  <c r="AL937" i="1"/>
  <c r="AL938" i="1"/>
  <c r="AL939" i="1"/>
  <c r="AL940" i="1"/>
  <c r="AL941" i="1"/>
  <c r="AL942" i="1"/>
  <c r="AL943" i="1"/>
  <c r="AL944" i="1"/>
  <c r="AL945" i="1"/>
  <c r="AL946" i="1"/>
  <c r="AL947" i="1"/>
  <c r="AL948" i="1"/>
  <c r="AL949" i="1"/>
  <c r="AL950" i="1"/>
  <c r="AL951" i="1"/>
  <c r="AL952" i="1"/>
  <c r="AL953" i="1"/>
  <c r="AL954" i="1"/>
  <c r="AL955" i="1"/>
  <c r="AL956" i="1"/>
  <c r="AL957" i="1"/>
  <c r="AL958" i="1"/>
  <c r="AL959" i="1"/>
  <c r="AL960" i="1"/>
  <c r="AL961" i="1"/>
  <c r="AL962" i="1"/>
  <c r="AL963" i="1"/>
  <c r="AL964" i="1"/>
  <c r="AL965" i="1"/>
  <c r="AL966" i="1"/>
  <c r="AL967" i="1"/>
  <c r="AL968" i="1"/>
  <c r="AL969" i="1"/>
  <c r="AL970" i="1"/>
  <c r="AL971" i="1"/>
  <c r="AL972" i="1"/>
  <c r="AL973" i="1"/>
  <c r="AL974" i="1"/>
  <c r="AL975" i="1"/>
  <c r="AL976" i="1"/>
  <c r="AL977" i="1"/>
  <c r="AL978" i="1"/>
  <c r="AL979" i="1"/>
  <c r="AL980" i="1"/>
  <c r="AL981" i="1"/>
  <c r="AL982" i="1"/>
  <c r="AL983" i="1"/>
  <c r="AL984" i="1"/>
  <c r="AL985" i="1"/>
  <c r="AL986" i="1"/>
  <c r="AL987" i="1"/>
  <c r="AL988" i="1"/>
  <c r="AL989" i="1"/>
  <c r="AL990" i="1"/>
  <c r="AL991" i="1"/>
  <c r="AL992" i="1"/>
  <c r="AL993" i="1"/>
  <c r="AL994" i="1"/>
  <c r="AL995" i="1"/>
  <c r="AL996" i="1"/>
  <c r="AL997" i="1"/>
  <c r="AL998" i="1"/>
  <c r="AL999" i="1"/>
  <c r="AL1000" i="1"/>
  <c r="AL1001" i="1"/>
  <c r="AL1002" i="1"/>
  <c r="AL1003" i="1"/>
  <c r="AL1004" i="1"/>
  <c r="AL1005" i="1"/>
  <c r="AL1006" i="1"/>
  <c r="AL1007" i="1"/>
  <c r="AL1008" i="1"/>
  <c r="AL1009" i="1"/>
  <c r="AL1010" i="1"/>
  <c r="AL1011" i="1"/>
  <c r="AL1012" i="1"/>
  <c r="AL1013" i="1"/>
  <c r="AL1014" i="1"/>
  <c r="AL1015" i="1"/>
  <c r="AL1016" i="1"/>
  <c r="AL1017" i="1"/>
  <c r="AL1018" i="1"/>
  <c r="AL1019" i="1"/>
  <c r="AL1020" i="1"/>
  <c r="AL1021" i="1"/>
  <c r="AL1022" i="1"/>
  <c r="AL1023" i="1"/>
  <c r="AL1024" i="1"/>
  <c r="AL1025" i="1"/>
  <c r="AL1026" i="1"/>
  <c r="AL1027" i="1"/>
  <c r="AL1028" i="1"/>
  <c r="AL1029" i="1"/>
  <c r="AL1030" i="1"/>
  <c r="AL1031" i="1"/>
  <c r="AL1032" i="1"/>
  <c r="AL1033" i="1"/>
  <c r="AL1034" i="1"/>
  <c r="AL1035" i="1"/>
  <c r="AL1036" i="1"/>
  <c r="AL1037" i="1"/>
  <c r="AL1038" i="1"/>
  <c r="AL1039" i="1"/>
  <c r="AL1040" i="1"/>
  <c r="AL1041" i="1"/>
  <c r="AL1042" i="1"/>
  <c r="AL1043" i="1"/>
  <c r="AL1044" i="1"/>
  <c r="AL1045" i="1"/>
  <c r="AL1046" i="1"/>
  <c r="AL1047" i="1"/>
  <c r="AL1048" i="1"/>
  <c r="AL1049" i="1"/>
  <c r="AL1050" i="1"/>
  <c r="AL1051" i="1"/>
  <c r="AL1052" i="1"/>
  <c r="AL1053" i="1"/>
  <c r="AL1054" i="1"/>
  <c r="AL1055" i="1"/>
  <c r="AL1056" i="1"/>
  <c r="AL1057" i="1"/>
  <c r="AL1058" i="1"/>
  <c r="AL1059" i="1"/>
  <c r="AL1060" i="1"/>
  <c r="AL1061" i="1"/>
  <c r="AL1062" i="1"/>
  <c r="AL1063" i="1"/>
  <c r="AL1064" i="1"/>
  <c r="AL1065" i="1"/>
  <c r="AL1066" i="1"/>
  <c r="AL1067" i="1"/>
  <c r="AL1068" i="1"/>
  <c r="AL1069" i="1"/>
  <c r="AL1070" i="1"/>
  <c r="AL1071" i="1"/>
  <c r="AL1072" i="1"/>
  <c r="AL1073" i="1"/>
  <c r="AL1074" i="1"/>
  <c r="AL1075" i="1"/>
  <c r="AL1076" i="1"/>
  <c r="AL1077" i="1"/>
  <c r="AL1078" i="1"/>
  <c r="AL1079" i="1"/>
  <c r="AL1080" i="1"/>
  <c r="AL1081" i="1"/>
  <c r="AL1082" i="1"/>
  <c r="AL1083" i="1"/>
  <c r="AL1084" i="1"/>
  <c r="AL1085" i="1"/>
  <c r="AL1086" i="1"/>
  <c r="AL1087" i="1"/>
  <c r="AL1088" i="1"/>
  <c r="AL1089" i="1"/>
  <c r="AL1090" i="1"/>
  <c r="AL1091" i="1"/>
  <c r="AL1092" i="1"/>
  <c r="AL1093" i="1"/>
  <c r="AL1094" i="1"/>
  <c r="AL1095" i="1"/>
  <c r="AL1096" i="1"/>
  <c r="AL1097" i="1"/>
  <c r="AL1098" i="1"/>
  <c r="AL1099" i="1"/>
  <c r="AL1100" i="1"/>
  <c r="AL1101" i="1"/>
  <c r="AL1102" i="1"/>
  <c r="AL1103" i="1"/>
  <c r="AL1104" i="1"/>
  <c r="AL1105" i="1"/>
  <c r="AL1106" i="1"/>
  <c r="AL1107" i="1"/>
  <c r="AL1108" i="1"/>
  <c r="AL1109" i="1"/>
  <c r="AL1110" i="1"/>
  <c r="AL1111" i="1"/>
  <c r="AL1112" i="1"/>
  <c r="AL1113" i="1"/>
  <c r="AL1114" i="1"/>
  <c r="AL1115" i="1"/>
  <c r="AL1116" i="1"/>
  <c r="AL1117" i="1"/>
  <c r="AL1118" i="1"/>
  <c r="AL1119" i="1"/>
  <c r="AL1120" i="1"/>
  <c r="AL1121" i="1"/>
  <c r="AL1122" i="1"/>
  <c r="AL1123" i="1"/>
  <c r="AL1124" i="1"/>
  <c r="AL1125" i="1"/>
  <c r="AL1126" i="1"/>
  <c r="AL1127" i="1"/>
  <c r="AL1128" i="1"/>
  <c r="AL1129" i="1"/>
  <c r="AL1130" i="1"/>
  <c r="AL1131" i="1"/>
  <c r="AL1132" i="1"/>
  <c r="AL1133" i="1"/>
  <c r="AL1134" i="1"/>
  <c r="AL1135" i="1"/>
  <c r="AL1136" i="1"/>
  <c r="AL1137" i="1"/>
  <c r="AL1138" i="1"/>
  <c r="AL1139" i="1"/>
  <c r="AL1140" i="1"/>
  <c r="AL1141" i="1"/>
  <c r="AL1142" i="1"/>
  <c r="AL1143" i="1"/>
  <c r="AL1144" i="1"/>
  <c r="AL1145" i="1"/>
  <c r="AL1146" i="1"/>
  <c r="AL1147" i="1"/>
  <c r="AL1148" i="1"/>
  <c r="AL1149" i="1"/>
  <c r="AL1150" i="1"/>
  <c r="AL1151" i="1"/>
  <c r="AL1152" i="1"/>
  <c r="AL1153" i="1"/>
  <c r="AL1154" i="1"/>
  <c r="AL1155" i="1"/>
  <c r="AL1156" i="1"/>
  <c r="AL1157" i="1"/>
  <c r="AL1158" i="1"/>
  <c r="AL1159" i="1"/>
  <c r="AL1160" i="1"/>
  <c r="AL1161" i="1"/>
  <c r="AL1162" i="1"/>
  <c r="AL1163" i="1"/>
  <c r="AL1164" i="1"/>
  <c r="AL1165" i="1"/>
  <c r="AL1166" i="1"/>
  <c r="AL1167" i="1"/>
  <c r="AL1168" i="1"/>
  <c r="AL1169" i="1"/>
  <c r="AL1170" i="1"/>
  <c r="AL1171" i="1"/>
  <c r="AL1172" i="1"/>
  <c r="AL1173" i="1"/>
  <c r="AL1174" i="1"/>
  <c r="AL1175" i="1"/>
  <c r="AL1176" i="1"/>
  <c r="AL1177" i="1"/>
  <c r="AL1178" i="1"/>
  <c r="AL1179" i="1"/>
  <c r="AL1180" i="1"/>
  <c r="AL1181" i="1"/>
  <c r="AL1182" i="1"/>
  <c r="AL1183" i="1"/>
  <c r="AL1184" i="1"/>
  <c r="AL1185" i="1"/>
  <c r="AL1186" i="1"/>
  <c r="AL1187" i="1"/>
  <c r="AL1188" i="1"/>
  <c r="AL1189" i="1"/>
  <c r="AL1190" i="1"/>
  <c r="AL1191" i="1"/>
  <c r="AL1192" i="1"/>
  <c r="AL1193" i="1"/>
  <c r="AL1194" i="1"/>
  <c r="AL1195" i="1"/>
  <c r="AL1196" i="1"/>
  <c r="AL1197" i="1"/>
  <c r="AL1198" i="1"/>
  <c r="AL1199" i="1"/>
  <c r="AL1200" i="1"/>
  <c r="AL1201" i="1"/>
  <c r="AL1202" i="1"/>
  <c r="AL1203" i="1"/>
  <c r="AL1204" i="1"/>
  <c r="AL1205" i="1"/>
  <c r="AL1206" i="1"/>
  <c r="AL1207" i="1"/>
  <c r="AL1208" i="1"/>
  <c r="AL1209" i="1"/>
  <c r="AL1210" i="1"/>
  <c r="AL1211" i="1"/>
  <c r="AL1212" i="1"/>
  <c r="AL1213" i="1"/>
  <c r="AL1214" i="1"/>
  <c r="AL1215" i="1"/>
  <c r="AL1216" i="1"/>
  <c r="AL1217" i="1"/>
  <c r="AL1218" i="1"/>
  <c r="AL1219" i="1"/>
  <c r="AL1220" i="1"/>
  <c r="AL1221" i="1"/>
  <c r="AL1222" i="1"/>
  <c r="AL1223" i="1"/>
  <c r="AL1224" i="1"/>
  <c r="AL1225" i="1"/>
  <c r="AL1226" i="1"/>
  <c r="AL1227" i="1"/>
  <c r="AL1228" i="1"/>
  <c r="AL1229" i="1"/>
  <c r="AL1230" i="1"/>
  <c r="AL1231" i="1"/>
  <c r="AL1232" i="1"/>
  <c r="AL1233" i="1"/>
  <c r="AL1234" i="1"/>
  <c r="AL1235" i="1"/>
  <c r="AL1236" i="1"/>
  <c r="AL1237" i="1"/>
  <c r="AL1238" i="1"/>
  <c r="AL1239" i="1"/>
  <c r="AL1240" i="1"/>
  <c r="AL1241" i="1"/>
  <c r="AL1242" i="1"/>
  <c r="AL1243" i="1"/>
  <c r="AL1244" i="1"/>
  <c r="AL1245" i="1"/>
  <c r="AL1246" i="1"/>
  <c r="AL1247" i="1"/>
  <c r="AL1248" i="1"/>
  <c r="AL1249" i="1"/>
  <c r="AL1250" i="1"/>
  <c r="AL1251" i="1"/>
  <c r="AL1252" i="1"/>
  <c r="AL1253" i="1"/>
  <c r="AL1254" i="1"/>
  <c r="AL1255" i="1"/>
  <c r="AL1256" i="1"/>
  <c r="AL1257" i="1"/>
  <c r="AL1258" i="1"/>
  <c r="AL1259" i="1"/>
  <c r="AL1260" i="1"/>
  <c r="AL1261" i="1"/>
  <c r="AL1262" i="1"/>
  <c r="AL1263" i="1"/>
  <c r="AL1264" i="1"/>
  <c r="AL1265" i="1"/>
  <c r="AL1266" i="1"/>
  <c r="AL1267" i="1"/>
  <c r="AL1268" i="1"/>
  <c r="AL1269" i="1"/>
  <c r="AL1270" i="1"/>
  <c r="AL1271" i="1"/>
  <c r="AL1272" i="1"/>
  <c r="AL1273" i="1"/>
  <c r="AL1274" i="1"/>
  <c r="AL1275" i="1"/>
  <c r="AL1276" i="1"/>
  <c r="AL1277" i="1"/>
  <c r="AL1278" i="1"/>
  <c r="AL1279" i="1"/>
  <c r="AL1280" i="1"/>
  <c r="AL1281" i="1"/>
  <c r="AL1282" i="1"/>
  <c r="AL1283" i="1"/>
  <c r="AL1284" i="1"/>
  <c r="AL1285" i="1"/>
  <c r="AL1286" i="1"/>
  <c r="AL1287" i="1"/>
  <c r="AL1288" i="1"/>
  <c r="AL1289" i="1"/>
  <c r="AL1290" i="1"/>
  <c r="AL1291" i="1"/>
  <c r="AL1292" i="1"/>
  <c r="AL1293" i="1"/>
  <c r="AL1294" i="1"/>
  <c r="AL1295" i="1"/>
  <c r="AL1296" i="1"/>
  <c r="AL1297" i="1"/>
  <c r="AL1298" i="1"/>
  <c r="AL1299" i="1"/>
  <c r="AL1300" i="1"/>
  <c r="AL1301" i="1"/>
  <c r="AL1302" i="1"/>
  <c r="AL1303" i="1"/>
  <c r="AL1304" i="1"/>
  <c r="AL1305" i="1"/>
  <c r="AL1306" i="1"/>
  <c r="AL1307" i="1"/>
  <c r="AL1308" i="1"/>
  <c r="AL1309" i="1"/>
  <c r="AL1310" i="1"/>
  <c r="AL1311" i="1"/>
  <c r="AL1312" i="1"/>
  <c r="AL1313" i="1"/>
  <c r="AL1314" i="1"/>
  <c r="AL1315" i="1"/>
  <c r="AL1316" i="1"/>
  <c r="AL1317" i="1"/>
  <c r="AL1318" i="1"/>
  <c r="AL1319" i="1"/>
  <c r="AL1320" i="1"/>
  <c r="AL1321" i="1"/>
  <c r="AL1322" i="1"/>
  <c r="AL1323" i="1"/>
  <c r="AL1324" i="1"/>
  <c r="AL1325" i="1"/>
  <c r="AL1326" i="1"/>
  <c r="AL1327" i="1"/>
  <c r="AL1328" i="1"/>
  <c r="AL1329" i="1"/>
  <c r="AL1330" i="1"/>
  <c r="AL1331" i="1"/>
  <c r="AL1332" i="1"/>
  <c r="AL1333" i="1"/>
  <c r="AL1334" i="1"/>
  <c r="AL1335" i="1"/>
  <c r="AL1336" i="1"/>
  <c r="AL1337" i="1"/>
  <c r="AL1338" i="1"/>
  <c r="AL1339" i="1"/>
  <c r="AL1340" i="1"/>
  <c r="AL1341" i="1"/>
  <c r="AL1342" i="1"/>
  <c r="AL1343" i="1"/>
  <c r="AL1344" i="1"/>
  <c r="AL1345" i="1"/>
  <c r="AL1346" i="1"/>
  <c r="AL1347" i="1"/>
  <c r="AL1348" i="1"/>
  <c r="AL1349" i="1"/>
  <c r="AL1350" i="1"/>
  <c r="AL1351" i="1"/>
  <c r="AL1352" i="1"/>
  <c r="AL1353" i="1"/>
  <c r="AL1354" i="1"/>
  <c r="AL1355" i="1"/>
  <c r="AL1356" i="1"/>
  <c r="AL1357" i="1"/>
  <c r="AL1358" i="1"/>
  <c r="AL1359" i="1"/>
  <c r="AL1360" i="1"/>
  <c r="AL1361" i="1"/>
  <c r="AL1362" i="1"/>
  <c r="AL1363" i="1"/>
  <c r="AL1364" i="1"/>
  <c r="AL1365" i="1"/>
  <c r="AL1366" i="1"/>
  <c r="AL1367" i="1"/>
  <c r="AL1368" i="1"/>
  <c r="AL1369" i="1"/>
  <c r="AL1370" i="1"/>
  <c r="AL1371" i="1"/>
  <c r="AL1372" i="1"/>
  <c r="AL1373" i="1"/>
  <c r="AL1374" i="1"/>
  <c r="AL1375" i="1"/>
  <c r="AL1376" i="1"/>
  <c r="AL1377" i="1"/>
  <c r="AL1378" i="1"/>
  <c r="AL1379" i="1"/>
  <c r="AL1380" i="1"/>
  <c r="AL1381" i="1"/>
  <c r="AL1382" i="1"/>
  <c r="AL1383" i="1"/>
  <c r="AL1384" i="1"/>
  <c r="AL1385" i="1"/>
  <c r="AL1386" i="1"/>
  <c r="AL1387" i="1"/>
  <c r="AL1388" i="1"/>
  <c r="AL1389" i="1"/>
  <c r="AL1390" i="1"/>
  <c r="AL1391" i="1"/>
  <c r="AL1392" i="1"/>
  <c r="AL1393" i="1"/>
  <c r="AL1394" i="1"/>
  <c r="AL1395" i="1"/>
  <c r="AL1396" i="1"/>
  <c r="AL1397" i="1"/>
  <c r="AL1398" i="1"/>
  <c r="AL1399" i="1"/>
  <c r="AL1400" i="1"/>
  <c r="AL14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AO1016" i="1"/>
  <c r="AO1017" i="1"/>
  <c r="AO1018" i="1"/>
  <c r="AO1019" i="1"/>
  <c r="AO1020" i="1"/>
  <c r="AO1021" i="1"/>
  <c r="AO1022" i="1"/>
  <c r="AO1023" i="1"/>
  <c r="AO1024" i="1"/>
  <c r="AO1025" i="1"/>
  <c r="AO1026" i="1"/>
  <c r="AO1027" i="1"/>
  <c r="AO1028" i="1"/>
  <c r="AO1029" i="1"/>
  <c r="AO1030" i="1"/>
  <c r="AO1031" i="1"/>
  <c r="AO1032" i="1"/>
  <c r="AO1033" i="1"/>
  <c r="AO1034" i="1"/>
  <c r="AO1035" i="1"/>
  <c r="AO1036" i="1"/>
  <c r="AO1037" i="1"/>
  <c r="AO1038" i="1"/>
  <c r="AO1039" i="1"/>
  <c r="AO1040" i="1"/>
  <c r="AO1041" i="1"/>
  <c r="AO1042" i="1"/>
  <c r="AO1043" i="1"/>
  <c r="AO1044" i="1"/>
  <c r="AO1045" i="1"/>
  <c r="AO1046" i="1"/>
  <c r="AO1047" i="1"/>
  <c r="AO1048" i="1"/>
  <c r="AO1049" i="1"/>
  <c r="AO1050" i="1"/>
  <c r="AO1051" i="1"/>
  <c r="AO1052" i="1"/>
  <c r="AO1053" i="1"/>
  <c r="AO1054" i="1"/>
  <c r="AO1055" i="1"/>
  <c r="AO1056" i="1"/>
  <c r="AO1057" i="1"/>
  <c r="AO1058" i="1"/>
  <c r="AO1059" i="1"/>
  <c r="AO1060" i="1"/>
  <c r="AO1061" i="1"/>
  <c r="AO1062" i="1"/>
  <c r="AO1063" i="1"/>
  <c r="AO1064" i="1"/>
  <c r="AO1065" i="1"/>
  <c r="AO1066" i="1"/>
  <c r="AO1067" i="1"/>
  <c r="AO1068" i="1"/>
  <c r="AO1069" i="1"/>
  <c r="AO1070" i="1"/>
  <c r="AO1071" i="1"/>
  <c r="AO1072" i="1"/>
  <c r="AO1073" i="1"/>
  <c r="AO1074" i="1"/>
  <c r="AO1075" i="1"/>
  <c r="AO1076" i="1"/>
  <c r="AO1077" i="1"/>
  <c r="AO1078" i="1"/>
  <c r="AO1079" i="1"/>
  <c r="AO1080" i="1"/>
  <c r="AO1081" i="1"/>
  <c r="AO1082" i="1"/>
  <c r="AO1083" i="1"/>
  <c r="AO1084" i="1"/>
  <c r="AO1085" i="1"/>
  <c r="AO1086" i="1"/>
  <c r="AO1087" i="1"/>
  <c r="AO1088" i="1"/>
  <c r="AO1089" i="1"/>
  <c r="AO1090" i="1"/>
  <c r="AO1091" i="1"/>
  <c r="AO1092" i="1"/>
  <c r="AO1093" i="1"/>
  <c r="AO1094" i="1"/>
  <c r="AO1095" i="1"/>
  <c r="AO1096" i="1"/>
  <c r="AO1097" i="1"/>
  <c r="AO1098" i="1"/>
  <c r="AO1099" i="1"/>
  <c r="AO1100" i="1"/>
  <c r="AO1101" i="1"/>
  <c r="AO1102" i="1"/>
  <c r="AO1103" i="1"/>
  <c r="AO1104" i="1"/>
  <c r="AO1105" i="1"/>
  <c r="AO1106" i="1"/>
  <c r="AO1107" i="1"/>
  <c r="AO1108" i="1"/>
  <c r="AO1109" i="1"/>
  <c r="AO1110" i="1"/>
  <c r="AO1111" i="1"/>
  <c r="AO1112" i="1"/>
  <c r="AO1113" i="1"/>
  <c r="AO1114" i="1"/>
  <c r="AO1115" i="1"/>
  <c r="AO1116" i="1"/>
  <c r="AO1117" i="1"/>
  <c r="AO1118" i="1"/>
  <c r="AO1119" i="1"/>
  <c r="AO1120" i="1"/>
  <c r="AO1121" i="1"/>
  <c r="AO1122" i="1"/>
  <c r="AO1123" i="1"/>
  <c r="AO1124" i="1"/>
  <c r="AO1125" i="1"/>
  <c r="AO1126" i="1"/>
  <c r="AO1127" i="1"/>
  <c r="AO1128" i="1"/>
  <c r="AO1129" i="1"/>
  <c r="AO1130" i="1"/>
  <c r="AO1131" i="1"/>
  <c r="AO1132" i="1"/>
  <c r="AO1133" i="1"/>
  <c r="AO1134" i="1"/>
  <c r="AO1135" i="1"/>
  <c r="AO1136" i="1"/>
  <c r="AO1137" i="1"/>
  <c r="AO1138" i="1"/>
  <c r="AO1139" i="1"/>
  <c r="AO1140" i="1"/>
  <c r="AO1141" i="1"/>
  <c r="AO1142" i="1"/>
  <c r="AO1143" i="1"/>
  <c r="AO1144" i="1"/>
  <c r="AO1145" i="1"/>
  <c r="AO1146" i="1"/>
  <c r="AO1147" i="1"/>
  <c r="AO1148" i="1"/>
  <c r="AO1149" i="1"/>
  <c r="AO1150" i="1"/>
  <c r="AO1151" i="1"/>
  <c r="AO1152" i="1"/>
  <c r="AO1153" i="1"/>
  <c r="AO1154"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179" i="1"/>
  <c r="AO1180" i="1"/>
  <c r="AO1181" i="1"/>
  <c r="AO1182" i="1"/>
  <c r="AO1183" i="1"/>
  <c r="AO1184" i="1"/>
  <c r="AO1185" i="1"/>
  <c r="AO1186" i="1"/>
  <c r="AO1187" i="1"/>
  <c r="AO1188" i="1"/>
  <c r="AO1189" i="1"/>
  <c r="AO1190" i="1"/>
  <c r="AO1191" i="1"/>
  <c r="AO1192" i="1"/>
  <c r="AO1193" i="1"/>
  <c r="AO1194" i="1"/>
  <c r="AO1195" i="1"/>
  <c r="AO1196" i="1"/>
  <c r="AO1197" i="1"/>
  <c r="AO1198" i="1"/>
  <c r="AO1199" i="1"/>
  <c r="AO1200" i="1"/>
  <c r="AO1201" i="1"/>
  <c r="AO1202" i="1"/>
  <c r="AO1203" i="1"/>
  <c r="AO1204" i="1"/>
  <c r="AO1205" i="1"/>
  <c r="AO1206" i="1"/>
  <c r="AO1207" i="1"/>
  <c r="AO1208" i="1"/>
  <c r="AO1209" i="1"/>
  <c r="AO1210" i="1"/>
  <c r="AO1211" i="1"/>
  <c r="AO1212" i="1"/>
  <c r="AO1213" i="1"/>
  <c r="AO1214" i="1"/>
  <c r="AO1215" i="1"/>
  <c r="AO1216" i="1"/>
  <c r="AO1217" i="1"/>
  <c r="AO1218" i="1"/>
  <c r="AO1219" i="1"/>
  <c r="AO1220" i="1"/>
  <c r="AO1221" i="1"/>
  <c r="AO1222" i="1"/>
  <c r="AO1223" i="1"/>
  <c r="AO1224" i="1"/>
  <c r="AO1225" i="1"/>
  <c r="AO1226" i="1"/>
  <c r="AO1227" i="1"/>
  <c r="AO1228" i="1"/>
  <c r="AO1229" i="1"/>
  <c r="AO1230" i="1"/>
  <c r="AO1231" i="1"/>
  <c r="AO1232" i="1"/>
  <c r="AO1233" i="1"/>
  <c r="AO1234" i="1"/>
  <c r="AO1235" i="1"/>
  <c r="AO1236" i="1"/>
  <c r="AO1237" i="1"/>
  <c r="AO1238" i="1"/>
  <c r="AO1239" i="1"/>
  <c r="AO1240" i="1"/>
  <c r="AO1241" i="1"/>
  <c r="AO1242" i="1"/>
  <c r="AO1243" i="1"/>
  <c r="AO1244" i="1"/>
  <c r="AO1245" i="1"/>
  <c r="AO1246" i="1"/>
  <c r="AO1247" i="1"/>
  <c r="AO1248" i="1"/>
  <c r="AO1249" i="1"/>
  <c r="AO1250" i="1"/>
  <c r="AO1251" i="1"/>
  <c r="AO1252" i="1"/>
  <c r="AO1253" i="1"/>
  <c r="AO1254" i="1"/>
  <c r="AO1255" i="1"/>
  <c r="AO1256" i="1"/>
  <c r="AO1257" i="1"/>
  <c r="AO1258" i="1"/>
  <c r="AO1259" i="1"/>
  <c r="AO1260" i="1"/>
  <c r="AO1261" i="1"/>
  <c r="AO1262" i="1"/>
  <c r="AO1263" i="1"/>
  <c r="AO1264" i="1"/>
  <c r="AO1265" i="1"/>
  <c r="AO1266" i="1"/>
  <c r="AO1267" i="1"/>
  <c r="AO1268" i="1"/>
  <c r="AO1269" i="1"/>
  <c r="AO1270" i="1"/>
  <c r="AO1271" i="1"/>
  <c r="AO1272" i="1"/>
  <c r="AO1273" i="1"/>
  <c r="AO1274" i="1"/>
  <c r="AO1275" i="1"/>
  <c r="AO1276" i="1"/>
  <c r="AO1277" i="1"/>
  <c r="AO1278" i="1"/>
  <c r="AO1279" i="1"/>
  <c r="AO1280" i="1"/>
  <c r="AO1281" i="1"/>
  <c r="AO1282" i="1"/>
  <c r="AO1283" i="1"/>
  <c r="AO1284" i="1"/>
  <c r="AO1285" i="1"/>
  <c r="AO1286" i="1"/>
  <c r="AO1287" i="1"/>
  <c r="AO1288" i="1"/>
  <c r="AO1289" i="1"/>
  <c r="AO1290" i="1"/>
  <c r="AO1291" i="1"/>
  <c r="AO1292" i="1"/>
  <c r="AO1293" i="1"/>
  <c r="AO1294" i="1"/>
  <c r="AO1295" i="1"/>
  <c r="AO1296" i="1"/>
  <c r="AO1297" i="1"/>
  <c r="AO1298" i="1"/>
  <c r="AO1299" i="1"/>
  <c r="AO1300" i="1"/>
  <c r="AO1301" i="1"/>
  <c r="AO1302" i="1"/>
  <c r="AO1303" i="1"/>
  <c r="AO1304" i="1"/>
  <c r="AO1305" i="1"/>
  <c r="AO1306" i="1"/>
  <c r="AO1307" i="1"/>
  <c r="AO1308" i="1"/>
  <c r="AO1309" i="1"/>
  <c r="AO1310" i="1"/>
  <c r="AO1311" i="1"/>
  <c r="AO1312" i="1"/>
  <c r="AO1313" i="1"/>
  <c r="AO1314" i="1"/>
  <c r="AO1315" i="1"/>
  <c r="AO1316" i="1"/>
  <c r="AO1317" i="1"/>
  <c r="AO1318" i="1"/>
  <c r="AO1319" i="1"/>
  <c r="AO1320" i="1"/>
  <c r="AO1321" i="1"/>
  <c r="AO1322" i="1"/>
  <c r="AO1323" i="1"/>
  <c r="AO1324" i="1"/>
  <c r="AO1325" i="1"/>
  <c r="AO1326" i="1"/>
  <c r="AO1327" i="1"/>
  <c r="AO1328" i="1"/>
  <c r="AO1329" i="1"/>
  <c r="AO1330" i="1"/>
  <c r="AO1331" i="1"/>
  <c r="AO1332" i="1"/>
  <c r="AO1333" i="1"/>
  <c r="AO1334" i="1"/>
  <c r="AO1335" i="1"/>
  <c r="AO1336" i="1"/>
  <c r="AO1337" i="1"/>
  <c r="AO1338" i="1"/>
  <c r="AO1339" i="1"/>
  <c r="AO1340" i="1"/>
  <c r="AO1341" i="1"/>
  <c r="AO1342" i="1"/>
  <c r="AO1343" i="1"/>
  <c r="AO1344" i="1"/>
  <c r="AO1345" i="1"/>
  <c r="AO1346" i="1"/>
  <c r="AO1347" i="1"/>
  <c r="AO1348" i="1"/>
  <c r="AO1349" i="1"/>
  <c r="AO1350" i="1"/>
  <c r="AO1351" i="1"/>
  <c r="AO1352" i="1"/>
  <c r="AO1353" i="1"/>
  <c r="AO1354" i="1"/>
  <c r="AO1355" i="1"/>
  <c r="AO1356" i="1"/>
  <c r="AO1357" i="1"/>
  <c r="AO1358" i="1"/>
  <c r="AO1359" i="1"/>
  <c r="AO1360" i="1"/>
  <c r="AO1361" i="1"/>
  <c r="AO1362" i="1"/>
  <c r="AO1363" i="1"/>
  <c r="AO1364" i="1"/>
  <c r="AO1365" i="1"/>
  <c r="AO1366" i="1"/>
  <c r="AO1367" i="1"/>
  <c r="AO1368" i="1"/>
  <c r="AO1369" i="1"/>
  <c r="AO1370" i="1"/>
  <c r="AO1371" i="1"/>
  <c r="AO1372" i="1"/>
  <c r="AO1373" i="1"/>
  <c r="AO1374" i="1"/>
  <c r="AO1375" i="1"/>
  <c r="AO1376" i="1"/>
  <c r="AO1377" i="1"/>
  <c r="AO1378" i="1"/>
  <c r="AO1379" i="1"/>
  <c r="AO1380" i="1"/>
  <c r="AO1381" i="1"/>
  <c r="AO1382" i="1"/>
  <c r="AO1383" i="1"/>
  <c r="AO1384" i="1"/>
  <c r="AO1385" i="1"/>
  <c r="AO1386" i="1"/>
  <c r="AO1387" i="1"/>
  <c r="AO1388" i="1"/>
  <c r="AO1389" i="1"/>
  <c r="AO1390" i="1"/>
  <c r="AO1391" i="1"/>
  <c r="AO1392" i="1"/>
  <c r="AO1393" i="1"/>
  <c r="AO1394" i="1"/>
  <c r="AO1395" i="1"/>
  <c r="AO1396" i="1"/>
  <c r="AO1397" i="1"/>
  <c r="AO1398" i="1"/>
  <c r="AO1399" i="1"/>
  <c r="AO1400" i="1"/>
  <c r="AO1401" i="1"/>
  <c r="AN2" i="1" l="1"/>
  <c r="AN3" i="1"/>
  <c r="AN4" i="1"/>
  <c r="AN5" i="1"/>
  <c r="AN6" i="1"/>
  <c r="AN7" i="1"/>
  <c r="AN8" i="1"/>
  <c r="AN9"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676" i="1"/>
  <c r="AN677" i="1"/>
  <c r="AN678" i="1"/>
  <c r="AN679" i="1"/>
  <c r="AN680" i="1"/>
  <c r="AN681" i="1"/>
  <c r="AN682" i="1"/>
  <c r="AN683" i="1"/>
  <c r="AN684" i="1"/>
  <c r="AN685" i="1"/>
  <c r="AN686" i="1"/>
  <c r="AN687" i="1"/>
  <c r="AN688" i="1"/>
  <c r="AN689" i="1"/>
  <c r="AN690" i="1"/>
  <c r="AN691" i="1"/>
  <c r="AN692" i="1"/>
  <c r="AN693" i="1"/>
  <c r="AN694" i="1"/>
  <c r="AN695" i="1"/>
  <c r="AN696" i="1"/>
  <c r="AN697" i="1"/>
  <c r="AN698" i="1"/>
  <c r="AN699" i="1"/>
  <c r="AJ2" i="1"/>
  <c r="AJ3" i="1"/>
  <c r="AJ4" i="1"/>
  <c r="AJ5" i="1"/>
  <c r="AJ6" i="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K2" i="1"/>
  <c r="AK3" i="1"/>
  <c r="AK4" i="1"/>
  <c r="AK5" i="1"/>
  <c r="AK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490" i="1"/>
  <c r="AK491" i="1"/>
  <c r="AK492" i="1"/>
  <c r="AK493" i="1"/>
  <c r="AK494" i="1"/>
  <c r="AK495" i="1"/>
  <c r="AK496" i="1"/>
  <c r="AK497" i="1"/>
  <c r="AK498" i="1"/>
  <c r="AK499" i="1"/>
  <c r="AK500" i="1"/>
  <c r="AK501" i="1"/>
  <c r="AK502" i="1"/>
  <c r="AK503" i="1"/>
  <c r="AK504" i="1"/>
  <c r="AK505" i="1"/>
  <c r="AK506" i="1"/>
  <c r="AK507" i="1"/>
  <c r="AK508" i="1"/>
  <c r="AK509" i="1"/>
  <c r="AK510" i="1"/>
  <c r="AK511" i="1"/>
  <c r="AK512" i="1"/>
  <c r="AK513" i="1"/>
  <c r="AK514" i="1"/>
  <c r="AK515" i="1"/>
  <c r="AK516" i="1"/>
  <c r="AK517" i="1"/>
  <c r="AK518" i="1"/>
  <c r="AK519" i="1"/>
  <c r="AK520" i="1"/>
  <c r="AK521" i="1"/>
  <c r="AK522" i="1"/>
  <c r="AK523" i="1"/>
  <c r="AK524" i="1"/>
  <c r="AK525" i="1"/>
  <c r="AK526" i="1"/>
  <c r="AK527" i="1"/>
  <c r="AK528" i="1"/>
  <c r="AK529" i="1"/>
  <c r="AK530" i="1"/>
  <c r="AK531" i="1"/>
  <c r="AK532" i="1"/>
  <c r="AK533" i="1"/>
  <c r="AK534" i="1"/>
  <c r="AK535" i="1"/>
  <c r="AK536" i="1"/>
  <c r="AK537" i="1"/>
  <c r="AK538" i="1"/>
  <c r="AK539" i="1"/>
  <c r="AK540" i="1"/>
  <c r="AK541" i="1"/>
  <c r="AK542" i="1"/>
  <c r="AK543" i="1"/>
  <c r="AK544" i="1"/>
  <c r="AK545" i="1"/>
  <c r="AK546" i="1"/>
  <c r="AK547" i="1"/>
  <c r="AK548" i="1"/>
  <c r="AK549" i="1"/>
  <c r="AK550" i="1"/>
  <c r="AK551" i="1"/>
  <c r="AK552" i="1"/>
  <c r="AK553" i="1"/>
  <c r="AK554" i="1"/>
  <c r="AK555" i="1"/>
  <c r="AK556" i="1"/>
  <c r="AK557" i="1"/>
  <c r="AK558" i="1"/>
  <c r="AK559" i="1"/>
  <c r="AK560" i="1"/>
  <c r="AK561" i="1"/>
  <c r="AK562" i="1"/>
  <c r="AK563" i="1"/>
  <c r="AK564" i="1"/>
  <c r="AK565" i="1"/>
  <c r="AK566" i="1"/>
  <c r="AK567" i="1"/>
  <c r="AK568" i="1"/>
  <c r="AK569" i="1"/>
  <c r="AK570" i="1"/>
  <c r="AK571" i="1"/>
  <c r="AK572" i="1"/>
  <c r="AK573" i="1"/>
  <c r="AK574" i="1"/>
  <c r="AK575" i="1"/>
  <c r="AK576" i="1"/>
  <c r="AK577" i="1"/>
  <c r="AK578" i="1"/>
  <c r="AK579" i="1"/>
  <c r="AK580" i="1"/>
  <c r="AK581" i="1"/>
  <c r="AK582" i="1"/>
  <c r="AK583" i="1"/>
  <c r="AK584" i="1"/>
  <c r="AK585" i="1"/>
  <c r="AK586" i="1"/>
  <c r="AK587" i="1"/>
  <c r="AK588" i="1"/>
  <c r="AK589" i="1"/>
  <c r="AK590" i="1"/>
  <c r="AK591" i="1"/>
  <c r="AK592" i="1"/>
  <c r="AK593" i="1"/>
  <c r="AK594" i="1"/>
  <c r="AK595" i="1"/>
  <c r="AK596" i="1"/>
  <c r="AK597" i="1"/>
  <c r="AK598" i="1"/>
  <c r="AK599" i="1"/>
  <c r="AK600" i="1"/>
  <c r="AK601" i="1"/>
  <c r="AK602" i="1"/>
  <c r="AK603" i="1"/>
  <c r="AK604" i="1"/>
  <c r="AK605" i="1"/>
  <c r="AK606" i="1"/>
  <c r="AK607" i="1"/>
  <c r="AK608" i="1"/>
  <c r="AK609" i="1"/>
  <c r="AK610" i="1"/>
  <c r="AK611" i="1"/>
  <c r="AK612" i="1"/>
  <c r="AK613" i="1"/>
  <c r="AK614" i="1"/>
  <c r="AK615" i="1"/>
  <c r="AK616" i="1"/>
  <c r="AK617" i="1"/>
  <c r="AK618" i="1"/>
  <c r="AK619" i="1"/>
  <c r="AK620" i="1"/>
  <c r="AK621" i="1"/>
  <c r="AK622" i="1"/>
  <c r="AK623" i="1"/>
  <c r="AK624" i="1"/>
  <c r="AK625" i="1"/>
  <c r="AK626" i="1"/>
  <c r="AK627" i="1"/>
  <c r="AK628" i="1"/>
  <c r="AK629" i="1"/>
  <c r="AK630" i="1"/>
  <c r="AK631" i="1"/>
  <c r="AK632" i="1"/>
  <c r="AK633" i="1"/>
  <c r="AK634" i="1"/>
  <c r="AK635" i="1"/>
  <c r="AK636" i="1"/>
  <c r="AK637" i="1"/>
  <c r="AK638" i="1"/>
  <c r="AK639" i="1"/>
  <c r="AK640" i="1"/>
  <c r="AK641" i="1"/>
  <c r="AK642" i="1"/>
  <c r="AK643" i="1"/>
  <c r="AK644" i="1"/>
  <c r="AK645" i="1"/>
  <c r="AK646" i="1"/>
  <c r="AK647" i="1"/>
  <c r="AK648" i="1"/>
  <c r="AK649" i="1"/>
  <c r="AK650" i="1"/>
  <c r="AK651" i="1"/>
  <c r="AK652" i="1"/>
  <c r="AK653" i="1"/>
  <c r="AK654" i="1"/>
  <c r="AK655" i="1"/>
  <c r="AK656" i="1"/>
  <c r="AK657" i="1"/>
  <c r="AK658" i="1"/>
  <c r="AK659" i="1"/>
  <c r="AK660" i="1"/>
  <c r="AK661" i="1"/>
  <c r="AK662" i="1"/>
  <c r="AK663" i="1"/>
  <c r="AK664" i="1"/>
  <c r="AK665" i="1"/>
  <c r="AK666" i="1"/>
  <c r="AK667" i="1"/>
  <c r="AK668" i="1"/>
  <c r="AK669" i="1"/>
  <c r="AK670" i="1"/>
  <c r="AK671" i="1"/>
  <c r="AK672" i="1"/>
  <c r="AK673" i="1"/>
  <c r="AK674" i="1"/>
  <c r="AK675" i="1"/>
  <c r="AK676" i="1"/>
  <c r="AK677" i="1"/>
  <c r="AK678" i="1"/>
  <c r="AK679" i="1"/>
  <c r="AK680" i="1"/>
  <c r="AK681" i="1"/>
  <c r="AK682" i="1"/>
  <c r="AK683" i="1"/>
  <c r="AK684" i="1"/>
  <c r="AK685" i="1"/>
  <c r="AK686" i="1"/>
  <c r="AK687" i="1"/>
  <c r="AK688" i="1"/>
  <c r="AK689" i="1"/>
  <c r="AK690" i="1"/>
  <c r="AK691" i="1"/>
  <c r="AK692" i="1"/>
  <c r="AK693" i="1"/>
  <c r="AK694" i="1"/>
  <c r="AK695" i="1"/>
  <c r="AK696" i="1"/>
  <c r="AK697" i="1"/>
  <c r="AK698" i="1"/>
  <c r="AK699" i="1"/>
  <c r="AK700" i="1"/>
  <c r="AK701" i="1"/>
  <c r="AL2" i="1"/>
  <c r="AL3" i="1"/>
  <c r="AL4" i="1"/>
  <c r="AL5" i="1"/>
  <c r="AL6" i="1"/>
  <c r="AL7" i="1"/>
  <c r="AL8" i="1"/>
  <c r="AL9" i="1"/>
  <c r="AL10" i="1"/>
  <c r="AL11" i="1"/>
  <c r="AL12" i="1"/>
  <c r="AL13" i="1"/>
  <c r="AL14" i="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L64" i="1"/>
  <c r="AL65" i="1"/>
  <c r="AL66" i="1"/>
  <c r="AL67" i="1"/>
  <c r="AL68" i="1"/>
  <c r="AL69" i="1"/>
  <c r="AL70"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L385" i="1"/>
  <c r="AL386" i="1"/>
  <c r="AL387" i="1"/>
  <c r="AL388" i="1"/>
  <c r="AL389" i="1"/>
  <c r="AL390" i="1"/>
  <c r="AL391" i="1"/>
  <c r="AL392" i="1"/>
  <c r="AL393" i="1"/>
  <c r="AL394" i="1"/>
  <c r="AL395" i="1"/>
  <c r="AL396" i="1"/>
  <c r="AL397" i="1"/>
  <c r="AL398" i="1"/>
  <c r="AL399" i="1"/>
  <c r="AL400" i="1"/>
  <c r="AL401" i="1"/>
  <c r="AL402" i="1"/>
  <c r="AL403" i="1"/>
  <c r="AL404" i="1"/>
  <c r="AL405" i="1"/>
  <c r="AL406" i="1"/>
  <c r="AL407" i="1"/>
  <c r="AL408" i="1"/>
  <c r="AL409" i="1"/>
  <c r="AL410"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L446" i="1"/>
  <c r="AL447" i="1"/>
  <c r="AL448" i="1"/>
  <c r="AL449" i="1"/>
  <c r="AL450" i="1"/>
  <c r="AL451" i="1"/>
  <c r="AL452" i="1"/>
  <c r="AL453" i="1"/>
  <c r="AL454" i="1"/>
  <c r="AL455" i="1"/>
  <c r="AL456" i="1"/>
  <c r="AL457" i="1"/>
  <c r="AL458" i="1"/>
  <c r="AL459" i="1"/>
  <c r="AL460" i="1"/>
  <c r="AL461" i="1"/>
  <c r="AL462" i="1"/>
  <c r="AL463" i="1"/>
  <c r="AL464" i="1"/>
  <c r="AL465" i="1"/>
  <c r="AL466" i="1"/>
  <c r="AL467" i="1"/>
  <c r="AL468" i="1"/>
  <c r="AL469" i="1"/>
  <c r="AL470" i="1"/>
  <c r="AL471" i="1"/>
  <c r="AL472" i="1"/>
  <c r="AL473" i="1"/>
  <c r="AL474" i="1"/>
  <c r="AL475" i="1"/>
  <c r="AL476" i="1"/>
  <c r="AL477" i="1"/>
  <c r="AL478" i="1"/>
  <c r="AL479" i="1"/>
  <c r="AL480" i="1"/>
  <c r="AL481" i="1"/>
  <c r="AL482" i="1"/>
  <c r="AL483" i="1"/>
  <c r="AL484" i="1"/>
  <c r="AL485" i="1"/>
  <c r="AL486" i="1"/>
  <c r="AL487" i="1"/>
  <c r="AL488" i="1"/>
  <c r="AL489" i="1"/>
  <c r="AL490" i="1"/>
  <c r="AL491" i="1"/>
  <c r="AL492" i="1"/>
  <c r="AL493" i="1"/>
  <c r="AL494" i="1"/>
  <c r="AL495" i="1"/>
  <c r="AL496" i="1"/>
  <c r="AL497" i="1"/>
  <c r="AL498" i="1"/>
  <c r="AL499" i="1"/>
  <c r="AL500" i="1"/>
  <c r="AL501" i="1"/>
  <c r="AL502" i="1"/>
  <c r="AL503" i="1"/>
  <c r="AL504" i="1"/>
  <c r="AL505" i="1"/>
  <c r="AL506" i="1"/>
  <c r="AL507" i="1"/>
  <c r="AL508" i="1"/>
  <c r="AL509" i="1"/>
  <c r="AL510" i="1"/>
  <c r="AL511" i="1"/>
  <c r="AL512" i="1"/>
  <c r="AL513" i="1"/>
  <c r="AL514" i="1"/>
  <c r="AL515" i="1"/>
  <c r="AL516" i="1"/>
  <c r="AL517" i="1"/>
  <c r="AL518" i="1"/>
  <c r="AL519" i="1"/>
  <c r="AL520" i="1"/>
  <c r="AL521" i="1"/>
  <c r="AL522" i="1"/>
  <c r="AL523" i="1"/>
  <c r="AL524" i="1"/>
  <c r="AL525" i="1"/>
  <c r="AL526" i="1"/>
  <c r="AL527" i="1"/>
  <c r="AL528" i="1"/>
  <c r="AL529" i="1"/>
  <c r="AL530" i="1"/>
  <c r="AL531" i="1"/>
  <c r="AL532" i="1"/>
  <c r="AL533" i="1"/>
  <c r="AL534" i="1"/>
  <c r="AL535" i="1"/>
  <c r="AL536" i="1"/>
  <c r="AL537" i="1"/>
  <c r="AL538" i="1"/>
  <c r="AL539" i="1"/>
  <c r="AL540" i="1"/>
  <c r="AL541" i="1"/>
  <c r="AL542" i="1"/>
  <c r="AL543" i="1"/>
  <c r="AL544" i="1"/>
  <c r="AL545" i="1"/>
  <c r="AL546" i="1"/>
  <c r="AL547" i="1"/>
  <c r="AL548" i="1"/>
  <c r="AL549" i="1"/>
  <c r="AL550" i="1"/>
  <c r="AL551" i="1"/>
  <c r="AL552" i="1"/>
  <c r="AL553" i="1"/>
  <c r="AL554" i="1"/>
  <c r="AL555" i="1"/>
  <c r="AL556" i="1"/>
  <c r="AL557" i="1"/>
  <c r="AL558" i="1"/>
  <c r="AL559" i="1"/>
  <c r="AL560" i="1"/>
  <c r="AL561" i="1"/>
  <c r="AL562" i="1"/>
  <c r="AL563" i="1"/>
  <c r="AL564" i="1"/>
  <c r="AL565" i="1"/>
  <c r="AL566" i="1"/>
  <c r="AL567" i="1"/>
  <c r="AL568" i="1"/>
  <c r="AL569" i="1"/>
  <c r="AL570" i="1"/>
  <c r="AL571" i="1"/>
  <c r="AL572" i="1"/>
  <c r="AL573" i="1"/>
  <c r="AL574" i="1"/>
  <c r="AL575" i="1"/>
  <c r="AL576" i="1"/>
  <c r="AL577" i="1"/>
  <c r="AL578" i="1"/>
  <c r="AL579" i="1"/>
  <c r="AL580" i="1"/>
  <c r="AL581" i="1"/>
  <c r="AL582" i="1"/>
  <c r="AL583" i="1"/>
  <c r="AL584" i="1"/>
  <c r="AL585" i="1"/>
  <c r="AL586" i="1"/>
  <c r="AL587" i="1"/>
  <c r="AL588" i="1"/>
  <c r="AL589" i="1"/>
  <c r="AL590" i="1"/>
  <c r="AL591" i="1"/>
  <c r="AL592" i="1"/>
  <c r="AL593" i="1"/>
  <c r="AL594" i="1"/>
  <c r="AL595" i="1"/>
  <c r="AL596" i="1"/>
  <c r="AL597" i="1"/>
  <c r="AL598" i="1"/>
  <c r="AL599" i="1"/>
  <c r="AL600" i="1"/>
  <c r="AL601" i="1"/>
  <c r="AL602" i="1"/>
  <c r="AL603" i="1"/>
  <c r="AL604" i="1"/>
  <c r="AL605" i="1"/>
  <c r="AL606" i="1"/>
  <c r="AL607" i="1"/>
  <c r="AL608" i="1"/>
  <c r="AL609" i="1"/>
  <c r="AL610" i="1"/>
  <c r="AL611" i="1"/>
  <c r="AL612" i="1"/>
  <c r="AL613" i="1"/>
  <c r="AL614" i="1"/>
  <c r="AL615" i="1"/>
  <c r="AL616" i="1"/>
  <c r="AL617" i="1"/>
  <c r="AL618" i="1"/>
  <c r="AL619" i="1"/>
  <c r="AL620" i="1"/>
  <c r="AL621" i="1"/>
  <c r="AL622" i="1"/>
  <c r="AL623" i="1"/>
  <c r="AL624" i="1"/>
  <c r="AL625" i="1"/>
  <c r="AL626" i="1"/>
  <c r="AL627" i="1"/>
  <c r="AL628" i="1"/>
  <c r="AL629" i="1"/>
  <c r="AL630" i="1"/>
  <c r="AL631" i="1"/>
  <c r="AL632" i="1"/>
  <c r="AL633" i="1"/>
  <c r="AL634" i="1"/>
  <c r="AL635" i="1"/>
  <c r="AL636" i="1"/>
  <c r="AL637" i="1"/>
  <c r="AL638" i="1"/>
  <c r="AL639" i="1"/>
  <c r="AL640" i="1"/>
  <c r="AL641" i="1"/>
  <c r="AL642" i="1"/>
  <c r="AL643" i="1"/>
  <c r="AL644" i="1"/>
  <c r="AL645" i="1"/>
  <c r="AL646" i="1"/>
  <c r="AL647" i="1"/>
  <c r="AL648" i="1"/>
  <c r="AL649" i="1"/>
  <c r="AL650" i="1"/>
  <c r="AL651" i="1"/>
  <c r="AL652" i="1"/>
  <c r="AL653" i="1"/>
  <c r="AL654" i="1"/>
  <c r="AL655" i="1"/>
  <c r="AL656" i="1"/>
  <c r="AL657" i="1"/>
  <c r="AL658" i="1"/>
  <c r="AL659" i="1"/>
  <c r="AL660" i="1"/>
  <c r="AL661" i="1"/>
  <c r="AL662" i="1"/>
  <c r="AL663" i="1"/>
  <c r="AL664" i="1"/>
  <c r="AL665" i="1"/>
  <c r="AL666" i="1"/>
  <c r="AL667" i="1"/>
  <c r="AL668" i="1"/>
  <c r="AL669" i="1"/>
  <c r="AL670" i="1"/>
  <c r="AL671" i="1"/>
  <c r="AL672" i="1"/>
  <c r="AL673" i="1"/>
  <c r="AL674" i="1"/>
  <c r="AL675" i="1"/>
  <c r="AL676" i="1"/>
  <c r="AL677" i="1"/>
  <c r="AL678" i="1"/>
  <c r="AL679" i="1"/>
  <c r="AL680" i="1"/>
  <c r="AL681" i="1"/>
  <c r="AL682" i="1"/>
  <c r="AL683" i="1"/>
  <c r="AL684" i="1"/>
  <c r="AL685" i="1"/>
  <c r="AL686" i="1"/>
  <c r="AL687" i="1"/>
  <c r="AL688" i="1"/>
  <c r="AL689" i="1"/>
  <c r="AL690" i="1"/>
  <c r="AL691" i="1"/>
  <c r="AL692" i="1"/>
  <c r="AL693" i="1"/>
  <c r="AL694" i="1"/>
  <c r="AL695" i="1"/>
  <c r="AL696" i="1"/>
  <c r="AL697" i="1"/>
  <c r="AL698" i="1"/>
  <c r="AL699" i="1"/>
  <c r="AL700" i="1"/>
  <c r="AL701" i="1"/>
  <c r="AO2" i="1"/>
  <c r="AO3" i="1"/>
  <c r="AO4" i="1"/>
  <c r="AO5" i="1"/>
  <c r="AO6" i="1"/>
  <c r="AO7" i="1"/>
  <c r="AO8" i="1"/>
  <c r="AO9" i="1"/>
  <c r="AO10" i="1"/>
  <c r="AO11"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700" i="7" l="1"/>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D609" i="7"/>
  <c r="A609" i="7"/>
  <c r="D608" i="7"/>
  <c r="A608" i="7"/>
  <c r="D607" i="7"/>
  <c r="A607" i="7"/>
  <c r="D606" i="7"/>
  <c r="A606" i="7"/>
  <c r="D605" i="7"/>
  <c r="A605" i="7"/>
  <c r="D604" i="7"/>
  <c r="A604" i="7"/>
  <c r="D603" i="7"/>
  <c r="A603" i="7"/>
  <c r="D602" i="7"/>
  <c r="A602" i="7"/>
  <c r="D601" i="7"/>
  <c r="A601" i="7"/>
  <c r="D600" i="7"/>
  <c r="A600" i="7"/>
  <c r="D599" i="7"/>
  <c r="A599" i="7"/>
  <c r="D598" i="7"/>
  <c r="A598" i="7"/>
  <c r="D597" i="7"/>
  <c r="A597" i="7"/>
  <c r="D596" i="7"/>
  <c r="A596" i="7"/>
  <c r="D595" i="7"/>
  <c r="A595" i="7"/>
  <c r="D594" i="7"/>
  <c r="A594" i="7"/>
  <c r="D593" i="7"/>
  <c r="A593" i="7"/>
  <c r="D592" i="7"/>
  <c r="A592" i="7"/>
  <c r="D591" i="7"/>
  <c r="A591" i="7"/>
  <c r="D590" i="7"/>
  <c r="A590" i="7"/>
  <c r="D589" i="7"/>
  <c r="A589" i="7"/>
  <c r="D588" i="7"/>
  <c r="A588" i="7"/>
  <c r="D587" i="7"/>
  <c r="A587" i="7"/>
  <c r="D586" i="7"/>
  <c r="A586" i="7"/>
  <c r="D585" i="7"/>
  <c r="A585" i="7"/>
  <c r="D584" i="7"/>
  <c r="A584" i="7"/>
  <c r="D583" i="7"/>
  <c r="A583" i="7"/>
  <c r="D582" i="7"/>
  <c r="A582" i="7"/>
  <c r="D581" i="7"/>
  <c r="A581" i="7"/>
  <c r="D580" i="7"/>
  <c r="A580" i="7"/>
  <c r="D579" i="7"/>
  <c r="A579" i="7"/>
  <c r="D578" i="7"/>
  <c r="A578" i="7"/>
  <c r="D577" i="7"/>
  <c r="A577" i="7"/>
  <c r="D576" i="7"/>
  <c r="A576" i="7"/>
  <c r="D575" i="7"/>
  <c r="A575" i="7"/>
  <c r="D574" i="7"/>
  <c r="A574" i="7"/>
  <c r="D573" i="7"/>
  <c r="A573" i="7"/>
  <c r="D572" i="7"/>
  <c r="A572" i="7"/>
  <c r="D571" i="7"/>
  <c r="A571" i="7"/>
  <c r="D570" i="7"/>
  <c r="A570" i="7"/>
  <c r="D569" i="7"/>
  <c r="A569" i="7"/>
  <c r="D568" i="7"/>
  <c r="A568" i="7"/>
  <c r="D567" i="7"/>
  <c r="A567" i="7"/>
  <c r="D566" i="7"/>
  <c r="A566" i="7"/>
  <c r="D565" i="7"/>
  <c r="A565" i="7"/>
  <c r="D564" i="7"/>
  <c r="A564" i="7"/>
  <c r="D563" i="7"/>
  <c r="A563" i="7"/>
  <c r="D562" i="7"/>
  <c r="A562" i="7"/>
  <c r="D561" i="7"/>
  <c r="A561" i="7"/>
  <c r="D560" i="7"/>
  <c r="A560" i="7"/>
  <c r="D559" i="7"/>
  <c r="A559" i="7"/>
  <c r="D558" i="7"/>
  <c r="A558" i="7"/>
  <c r="D557" i="7"/>
  <c r="A557" i="7"/>
  <c r="D556" i="7"/>
  <c r="A556" i="7"/>
  <c r="D555" i="7"/>
  <c r="A555" i="7"/>
  <c r="D554" i="7"/>
  <c r="A554" i="7"/>
  <c r="D553" i="7"/>
  <c r="A553" i="7"/>
  <c r="D552" i="7"/>
  <c r="A552" i="7"/>
  <c r="D551" i="7"/>
  <c r="A551" i="7"/>
  <c r="D550" i="7"/>
  <c r="A550" i="7"/>
  <c r="D549" i="7"/>
  <c r="A549" i="7"/>
  <c r="D548" i="7"/>
  <c r="A548" i="7"/>
  <c r="D547" i="7"/>
  <c r="A547" i="7"/>
  <c r="D546" i="7"/>
  <c r="A546" i="7"/>
  <c r="D545" i="7"/>
  <c r="A545" i="7"/>
  <c r="D544" i="7"/>
  <c r="A544" i="7"/>
  <c r="D543" i="7"/>
  <c r="A543" i="7"/>
  <c r="D542" i="7"/>
  <c r="A542" i="7"/>
  <c r="D541" i="7"/>
  <c r="A541" i="7"/>
  <c r="D540" i="7"/>
  <c r="A540" i="7"/>
  <c r="D539" i="7"/>
  <c r="A539" i="7"/>
  <c r="D538" i="7"/>
  <c r="A538" i="7"/>
  <c r="D537" i="7"/>
  <c r="A537" i="7"/>
  <c r="D536" i="7"/>
  <c r="A536" i="7"/>
  <c r="D535" i="7"/>
  <c r="A535" i="7"/>
  <c r="D534" i="7"/>
  <c r="A534" i="7"/>
  <c r="D533" i="7"/>
  <c r="A533" i="7"/>
  <c r="D532" i="7"/>
  <c r="A532" i="7"/>
  <c r="D531" i="7"/>
  <c r="A531" i="7"/>
  <c r="D530" i="7"/>
  <c r="A530" i="7"/>
  <c r="D529" i="7"/>
  <c r="A529" i="7"/>
  <c r="D528" i="7"/>
  <c r="A528" i="7"/>
  <c r="D527" i="7"/>
  <c r="A527" i="7"/>
  <c r="D526" i="7"/>
  <c r="A526" i="7"/>
  <c r="D525" i="7"/>
  <c r="A525" i="7"/>
  <c r="D524" i="7"/>
  <c r="A524" i="7"/>
  <c r="D523" i="7"/>
  <c r="A523" i="7"/>
  <c r="D522" i="7"/>
  <c r="A522" i="7"/>
  <c r="D521" i="7"/>
  <c r="A521" i="7"/>
  <c r="D520" i="7"/>
  <c r="A520" i="7"/>
  <c r="D519" i="7"/>
  <c r="A519" i="7"/>
  <c r="D518" i="7"/>
  <c r="A518" i="7"/>
  <c r="D517" i="7"/>
  <c r="A517" i="7"/>
  <c r="D516" i="7"/>
  <c r="A516" i="7"/>
  <c r="D515" i="7"/>
  <c r="A515" i="7"/>
  <c r="D514" i="7"/>
  <c r="A514" i="7"/>
  <c r="D513" i="7"/>
  <c r="A513" i="7"/>
  <c r="D512" i="7"/>
  <c r="A512" i="7"/>
  <c r="D511" i="7"/>
  <c r="A511" i="7"/>
  <c r="D510" i="7"/>
  <c r="A510" i="7"/>
  <c r="D509" i="7"/>
  <c r="A509" i="7"/>
  <c r="D508" i="7"/>
  <c r="A508" i="7"/>
  <c r="D507" i="7"/>
  <c r="A507" i="7"/>
  <c r="D506" i="7"/>
  <c r="A506" i="7"/>
  <c r="D505" i="7"/>
  <c r="A505" i="7"/>
  <c r="D504" i="7"/>
  <c r="A504" i="7"/>
  <c r="D503" i="7"/>
  <c r="A503" i="7"/>
  <c r="D502" i="7"/>
  <c r="A502" i="7"/>
  <c r="D501" i="7"/>
  <c r="A501" i="7"/>
  <c r="D500" i="7"/>
  <c r="A500" i="7"/>
  <c r="D499" i="7"/>
  <c r="A499" i="7"/>
  <c r="D498" i="7"/>
  <c r="A498" i="7"/>
  <c r="D497" i="7"/>
  <c r="A497" i="7"/>
  <c r="D496" i="7"/>
  <c r="A496" i="7"/>
  <c r="D495" i="7"/>
  <c r="A495" i="7"/>
  <c r="D494" i="7"/>
  <c r="A494" i="7"/>
  <c r="D493" i="7"/>
  <c r="A493" i="7"/>
  <c r="D492" i="7"/>
  <c r="A492" i="7"/>
  <c r="D491" i="7"/>
  <c r="A491" i="7"/>
  <c r="D490" i="7"/>
  <c r="A490" i="7"/>
  <c r="D489" i="7"/>
  <c r="A489" i="7"/>
  <c r="D488" i="7"/>
  <c r="A488" i="7"/>
  <c r="D487" i="7"/>
  <c r="A487" i="7"/>
  <c r="D486" i="7"/>
  <c r="A486" i="7"/>
  <c r="D485" i="7"/>
  <c r="A485" i="7"/>
  <c r="D484" i="7"/>
  <c r="A484" i="7"/>
  <c r="D483" i="7"/>
  <c r="A483" i="7"/>
  <c r="D482" i="7"/>
  <c r="A482" i="7"/>
  <c r="D481" i="7"/>
  <c r="A481" i="7"/>
  <c r="D480" i="7"/>
  <c r="A480" i="7"/>
  <c r="D479" i="7"/>
  <c r="A479" i="7"/>
  <c r="D478" i="7"/>
  <c r="A478" i="7"/>
  <c r="D477" i="7"/>
  <c r="A477" i="7"/>
  <c r="D476" i="7"/>
  <c r="A476" i="7"/>
  <c r="D475" i="7"/>
  <c r="A475" i="7"/>
  <c r="D474" i="7"/>
  <c r="A474" i="7"/>
  <c r="D473" i="7"/>
  <c r="A473" i="7"/>
  <c r="D472" i="7"/>
  <c r="A472" i="7"/>
  <c r="D471" i="7"/>
  <c r="A471" i="7"/>
  <c r="D470" i="7"/>
  <c r="A470" i="7"/>
  <c r="D469" i="7"/>
  <c r="A469" i="7"/>
  <c r="D468" i="7"/>
  <c r="A468" i="7"/>
  <c r="D467" i="7"/>
  <c r="A467" i="7"/>
  <c r="D466" i="7"/>
  <c r="A466" i="7"/>
  <c r="D465" i="7"/>
  <c r="A465" i="7"/>
  <c r="D464" i="7"/>
  <c r="A464" i="7"/>
  <c r="D463" i="7"/>
  <c r="A463" i="7"/>
  <c r="D462" i="7"/>
  <c r="A462" i="7"/>
  <c r="D461" i="7"/>
  <c r="A461" i="7"/>
  <c r="D460" i="7"/>
  <c r="A460" i="7"/>
  <c r="D459" i="7"/>
  <c r="A459" i="7"/>
  <c r="D458" i="7"/>
  <c r="A458" i="7"/>
  <c r="D457" i="7"/>
  <c r="A457" i="7"/>
  <c r="D456" i="7"/>
  <c r="A456" i="7"/>
  <c r="D455" i="7"/>
  <c r="A455" i="7"/>
  <c r="D454" i="7"/>
  <c r="A454" i="7"/>
  <c r="D453" i="7"/>
  <c r="A453" i="7"/>
  <c r="D452" i="7"/>
  <c r="A452" i="7"/>
  <c r="D451" i="7"/>
  <c r="A451" i="7"/>
  <c r="D450" i="7"/>
  <c r="A450" i="7"/>
  <c r="D449" i="7"/>
  <c r="A449" i="7"/>
  <c r="D448" i="7"/>
  <c r="A448" i="7"/>
  <c r="D447" i="7"/>
  <c r="A447" i="7"/>
  <c r="D446" i="7"/>
  <c r="A446" i="7"/>
  <c r="D445" i="7"/>
  <c r="A445" i="7"/>
  <c r="D444" i="7"/>
  <c r="A444" i="7"/>
  <c r="D443" i="7"/>
  <c r="A443" i="7"/>
  <c r="D442" i="7"/>
  <c r="A442" i="7"/>
  <c r="D441" i="7"/>
  <c r="A441" i="7"/>
  <c r="D440" i="7"/>
  <c r="A440" i="7"/>
  <c r="D439" i="7"/>
  <c r="A439" i="7"/>
  <c r="D438" i="7"/>
  <c r="A438" i="7"/>
  <c r="D437" i="7"/>
  <c r="A437" i="7"/>
  <c r="D436" i="7"/>
  <c r="A436" i="7"/>
  <c r="D435" i="7"/>
  <c r="A435" i="7"/>
  <c r="D434" i="7"/>
  <c r="A434" i="7"/>
  <c r="D433" i="7"/>
  <c r="A433" i="7"/>
  <c r="D432" i="7"/>
  <c r="A432" i="7"/>
  <c r="D431" i="7"/>
  <c r="A431" i="7"/>
  <c r="D430" i="7"/>
  <c r="A430" i="7"/>
  <c r="D429" i="7"/>
  <c r="A429" i="7"/>
  <c r="D428" i="7"/>
  <c r="A428" i="7"/>
  <c r="D427" i="7"/>
  <c r="A427" i="7"/>
  <c r="D426" i="7"/>
  <c r="A426" i="7"/>
  <c r="D425" i="7"/>
  <c r="A425" i="7"/>
  <c r="D424" i="7"/>
  <c r="A424" i="7"/>
  <c r="D423" i="7"/>
  <c r="A423" i="7"/>
  <c r="D422" i="7"/>
  <c r="A422" i="7"/>
  <c r="D421" i="7"/>
  <c r="A421" i="7"/>
  <c r="D420" i="7"/>
  <c r="A420" i="7"/>
  <c r="D419" i="7"/>
  <c r="A419" i="7"/>
  <c r="D418" i="7"/>
  <c r="A418" i="7"/>
  <c r="D417" i="7"/>
  <c r="A417" i="7"/>
  <c r="D416" i="7"/>
  <c r="A416" i="7"/>
  <c r="D415" i="7"/>
  <c r="A415" i="7"/>
  <c r="D414" i="7"/>
  <c r="A414" i="7"/>
  <c r="D413" i="7"/>
  <c r="A413" i="7"/>
  <c r="D412" i="7"/>
  <c r="A412" i="7"/>
  <c r="D411" i="7"/>
  <c r="A411" i="7"/>
  <c r="D410" i="7"/>
  <c r="A410" i="7"/>
  <c r="D409" i="7"/>
  <c r="A409" i="7"/>
  <c r="D408" i="7"/>
  <c r="A408" i="7"/>
  <c r="D407" i="7"/>
  <c r="A407" i="7"/>
  <c r="D406" i="7"/>
  <c r="A406" i="7"/>
  <c r="D405" i="7"/>
  <c r="A405" i="7"/>
  <c r="D404" i="7"/>
  <c r="A404" i="7"/>
  <c r="D403" i="7"/>
  <c r="A403" i="7"/>
  <c r="D402" i="7"/>
  <c r="A402" i="7"/>
  <c r="D401" i="7"/>
  <c r="A401" i="7"/>
  <c r="D400" i="7"/>
  <c r="A400" i="7"/>
  <c r="D399" i="7"/>
  <c r="A399" i="7"/>
  <c r="D398" i="7"/>
  <c r="A398" i="7"/>
  <c r="D397" i="7"/>
  <c r="A397" i="7"/>
  <c r="D396" i="7"/>
  <c r="A396" i="7"/>
  <c r="D395" i="7"/>
  <c r="A395" i="7"/>
  <c r="D394" i="7"/>
  <c r="A394" i="7"/>
  <c r="D393" i="7"/>
  <c r="A393" i="7"/>
  <c r="D392" i="7"/>
  <c r="A392" i="7"/>
  <c r="D391" i="7"/>
  <c r="A391" i="7"/>
  <c r="D390" i="7"/>
  <c r="A390" i="7"/>
  <c r="D389" i="7"/>
  <c r="A389" i="7"/>
  <c r="D388" i="7"/>
  <c r="A388" i="7"/>
  <c r="D387" i="7"/>
  <c r="A387" i="7"/>
  <c r="D386" i="7"/>
  <c r="A386" i="7"/>
  <c r="D385" i="7"/>
  <c r="A385" i="7"/>
  <c r="D384" i="7"/>
  <c r="A384" i="7"/>
  <c r="D383" i="7"/>
  <c r="A383" i="7"/>
  <c r="D382" i="7"/>
  <c r="A382" i="7"/>
  <c r="D381" i="7"/>
  <c r="A381" i="7"/>
  <c r="D380" i="7"/>
  <c r="A380" i="7"/>
  <c r="D379" i="7"/>
  <c r="A379" i="7"/>
  <c r="D378" i="7"/>
  <c r="A378" i="7"/>
  <c r="D377" i="7"/>
  <c r="A377" i="7"/>
  <c r="D376" i="7"/>
  <c r="A376" i="7"/>
  <c r="D375" i="7"/>
  <c r="A375" i="7"/>
  <c r="D374" i="7"/>
  <c r="A374" i="7"/>
  <c r="D373" i="7"/>
  <c r="A373" i="7"/>
  <c r="D372" i="7"/>
  <c r="A372" i="7"/>
  <c r="D371" i="7"/>
  <c r="A371" i="7"/>
  <c r="D370" i="7"/>
  <c r="A370" i="7"/>
  <c r="D369" i="7"/>
  <c r="A369" i="7"/>
  <c r="D368" i="7"/>
  <c r="A368" i="7"/>
  <c r="D367" i="7"/>
  <c r="A367" i="7"/>
  <c r="D366" i="7"/>
  <c r="A366" i="7"/>
  <c r="D365" i="7"/>
  <c r="A365" i="7"/>
  <c r="D364" i="7"/>
  <c r="A364" i="7"/>
  <c r="D363" i="7"/>
  <c r="A363" i="7"/>
  <c r="D362" i="7"/>
  <c r="A362" i="7"/>
  <c r="D361" i="7"/>
  <c r="A361" i="7"/>
  <c r="D360" i="7"/>
  <c r="A360" i="7"/>
  <c r="D359" i="7"/>
  <c r="A359" i="7"/>
  <c r="D358" i="7"/>
  <c r="A358" i="7"/>
  <c r="D357" i="7"/>
  <c r="A357" i="7"/>
  <c r="D356" i="7"/>
  <c r="A356" i="7"/>
  <c r="D355" i="7"/>
  <c r="A355" i="7"/>
  <c r="D354" i="7"/>
  <c r="A354" i="7"/>
  <c r="D353" i="7"/>
  <c r="A353" i="7"/>
  <c r="D352" i="7"/>
  <c r="A352" i="7"/>
  <c r="D351" i="7"/>
  <c r="A351" i="7"/>
  <c r="D350" i="7"/>
  <c r="A350" i="7"/>
  <c r="D349" i="7"/>
  <c r="A349" i="7"/>
  <c r="D348" i="7"/>
  <c r="A348" i="7"/>
  <c r="D347" i="7"/>
  <c r="A347" i="7"/>
  <c r="D346" i="7"/>
  <c r="A346" i="7"/>
  <c r="D345" i="7"/>
  <c r="A345" i="7"/>
  <c r="D344" i="7"/>
  <c r="A344" i="7"/>
  <c r="D343" i="7"/>
  <c r="A343" i="7"/>
  <c r="D342" i="7"/>
  <c r="A342" i="7"/>
  <c r="D341" i="7"/>
  <c r="A341" i="7"/>
  <c r="D340" i="7"/>
  <c r="A340" i="7"/>
  <c r="D339" i="7"/>
  <c r="A339" i="7"/>
  <c r="D338" i="7"/>
  <c r="A338" i="7"/>
  <c r="D337" i="7"/>
  <c r="A337" i="7"/>
  <c r="D336" i="7"/>
  <c r="A336" i="7"/>
  <c r="D335" i="7"/>
  <c r="A335" i="7"/>
  <c r="D334" i="7"/>
  <c r="A334" i="7"/>
  <c r="D333" i="7"/>
  <c r="A333" i="7"/>
  <c r="D332" i="7"/>
  <c r="A332" i="7"/>
  <c r="D331" i="7"/>
  <c r="A331" i="7"/>
  <c r="D330" i="7"/>
  <c r="A330" i="7"/>
  <c r="D329" i="7"/>
  <c r="A329" i="7"/>
  <c r="D328" i="7"/>
  <c r="A328" i="7"/>
  <c r="D327" i="7"/>
  <c r="A327" i="7"/>
  <c r="D326" i="7"/>
  <c r="A326" i="7"/>
  <c r="D325" i="7"/>
  <c r="A325" i="7"/>
  <c r="D324" i="7"/>
  <c r="A324" i="7"/>
  <c r="D323" i="7"/>
  <c r="A323" i="7"/>
  <c r="D322" i="7"/>
  <c r="A322" i="7"/>
  <c r="D321" i="7"/>
  <c r="A321" i="7"/>
  <c r="D320" i="7"/>
  <c r="A320" i="7"/>
  <c r="D319" i="7"/>
  <c r="A319" i="7"/>
  <c r="D318" i="7"/>
  <c r="A318" i="7"/>
  <c r="D317" i="7"/>
  <c r="A317" i="7"/>
  <c r="D316" i="7"/>
  <c r="A316" i="7"/>
  <c r="D315" i="7"/>
  <c r="A315" i="7"/>
  <c r="D314" i="7"/>
  <c r="A314" i="7"/>
  <c r="D313" i="7"/>
  <c r="A313" i="7"/>
  <c r="D312" i="7"/>
  <c r="A312" i="7"/>
  <c r="D311" i="7"/>
  <c r="A311" i="7"/>
  <c r="D310" i="7"/>
  <c r="A310" i="7"/>
  <c r="D309" i="7"/>
  <c r="A309" i="7"/>
  <c r="D308" i="7"/>
  <c r="A308" i="7"/>
  <c r="D307" i="7"/>
  <c r="A307" i="7"/>
  <c r="D306" i="7"/>
  <c r="A306" i="7"/>
  <c r="D305" i="7"/>
  <c r="A305" i="7"/>
  <c r="D304" i="7"/>
  <c r="A304" i="7"/>
  <c r="D303" i="7"/>
  <c r="A303" i="7"/>
  <c r="D302" i="7"/>
  <c r="A302" i="7"/>
  <c r="D301" i="7"/>
  <c r="A301" i="7"/>
  <c r="D300" i="7"/>
  <c r="A300" i="7"/>
  <c r="D299" i="7"/>
  <c r="A299" i="7"/>
  <c r="D298" i="7"/>
  <c r="A298" i="7"/>
  <c r="D297" i="7"/>
  <c r="A297" i="7"/>
  <c r="D296" i="7"/>
  <c r="A296" i="7"/>
  <c r="D295" i="7"/>
  <c r="A295" i="7"/>
  <c r="D294" i="7"/>
  <c r="A294" i="7"/>
  <c r="D293" i="7"/>
  <c r="A293" i="7"/>
  <c r="D292" i="7"/>
  <c r="A292" i="7"/>
  <c r="D291" i="7"/>
  <c r="A291" i="7"/>
  <c r="D290" i="7"/>
  <c r="A290" i="7"/>
  <c r="D289" i="7"/>
  <c r="A289" i="7"/>
  <c r="D288" i="7"/>
  <c r="A288" i="7"/>
  <c r="D287" i="7"/>
  <c r="A287" i="7"/>
  <c r="D286" i="7"/>
  <c r="A286" i="7"/>
  <c r="D285" i="7"/>
  <c r="A285" i="7"/>
  <c r="D284" i="7"/>
  <c r="A284" i="7"/>
  <c r="D283" i="7"/>
  <c r="A283" i="7"/>
  <c r="D282" i="7"/>
  <c r="A282" i="7"/>
  <c r="D281" i="7"/>
  <c r="A281" i="7"/>
  <c r="D280" i="7"/>
  <c r="A280" i="7"/>
  <c r="D279" i="7"/>
  <c r="A279" i="7"/>
  <c r="D278" i="7"/>
  <c r="A278" i="7"/>
  <c r="D277" i="7"/>
  <c r="A277" i="7"/>
  <c r="D276" i="7"/>
  <c r="A276" i="7"/>
  <c r="D275" i="7"/>
  <c r="A275" i="7"/>
  <c r="D274" i="7"/>
  <c r="A274" i="7"/>
  <c r="D273" i="7"/>
  <c r="A273" i="7"/>
  <c r="D272" i="7"/>
  <c r="A272" i="7"/>
  <c r="D271" i="7"/>
  <c r="A271" i="7"/>
  <c r="D270" i="7"/>
  <c r="A270" i="7"/>
  <c r="D269" i="7"/>
  <c r="A269" i="7"/>
  <c r="D268" i="7"/>
  <c r="A268" i="7"/>
  <c r="D267" i="7"/>
  <c r="A267" i="7"/>
  <c r="D266" i="7"/>
  <c r="A266" i="7"/>
  <c r="D265" i="7"/>
  <c r="A265" i="7"/>
  <c r="D264" i="7"/>
  <c r="A264" i="7"/>
  <c r="D263" i="7"/>
  <c r="A263" i="7"/>
  <c r="D262" i="7"/>
  <c r="A262" i="7"/>
  <c r="D261" i="7"/>
  <c r="A261" i="7"/>
  <c r="D260" i="7"/>
  <c r="A260" i="7"/>
  <c r="D259" i="7"/>
  <c r="A259" i="7"/>
  <c r="D258" i="7"/>
  <c r="A258" i="7"/>
  <c r="D257" i="7"/>
  <c r="A257" i="7"/>
  <c r="D256" i="7"/>
  <c r="A256" i="7"/>
  <c r="D255" i="7"/>
  <c r="A255" i="7"/>
  <c r="D254" i="7"/>
  <c r="A254" i="7"/>
  <c r="D253" i="7"/>
  <c r="A253" i="7"/>
  <c r="D252" i="7"/>
  <c r="A252" i="7"/>
  <c r="D251" i="7"/>
  <c r="A251" i="7"/>
  <c r="D250" i="7"/>
  <c r="A250" i="7"/>
  <c r="D249" i="7"/>
  <c r="A249" i="7"/>
  <c r="D248" i="7"/>
  <c r="A248" i="7"/>
  <c r="D247" i="7"/>
  <c r="A247" i="7"/>
  <c r="D246" i="7"/>
  <c r="A246" i="7"/>
  <c r="D245" i="7"/>
  <c r="A245" i="7"/>
  <c r="D244" i="7"/>
  <c r="A244" i="7"/>
  <c r="D243" i="7"/>
  <c r="A243" i="7"/>
  <c r="D242" i="7"/>
  <c r="A242" i="7"/>
  <c r="D241" i="7"/>
  <c r="A241" i="7"/>
  <c r="D240" i="7"/>
  <c r="A240" i="7"/>
  <c r="D239" i="7"/>
  <c r="A239" i="7"/>
  <c r="D238" i="7"/>
  <c r="A238" i="7"/>
  <c r="D237" i="7"/>
  <c r="A237" i="7"/>
  <c r="D236" i="7"/>
  <c r="A236" i="7"/>
  <c r="D235" i="7"/>
  <c r="A235" i="7"/>
  <c r="D234" i="7"/>
  <c r="A234" i="7"/>
  <c r="D233" i="7"/>
  <c r="A233" i="7"/>
  <c r="D232" i="7"/>
  <c r="A232" i="7"/>
  <c r="D231" i="7"/>
  <c r="A231" i="7"/>
  <c r="D230" i="7"/>
  <c r="A230" i="7"/>
  <c r="D229" i="7"/>
  <c r="A229" i="7"/>
  <c r="D228" i="7"/>
  <c r="A228" i="7"/>
  <c r="D227" i="7"/>
  <c r="A227" i="7"/>
  <c r="D226" i="7"/>
  <c r="A226" i="7"/>
  <c r="D225" i="7"/>
  <c r="A225" i="7"/>
  <c r="D224" i="7"/>
  <c r="A224" i="7"/>
  <c r="D223" i="7"/>
  <c r="A223" i="7"/>
  <c r="D222" i="7"/>
  <c r="A222" i="7"/>
  <c r="D221" i="7"/>
  <c r="A221" i="7"/>
  <c r="D220" i="7"/>
  <c r="A220" i="7"/>
  <c r="D219" i="7"/>
  <c r="A219" i="7"/>
  <c r="D218" i="7"/>
  <c r="A218" i="7"/>
  <c r="D217" i="7"/>
  <c r="A217" i="7"/>
  <c r="D216" i="7"/>
  <c r="A216" i="7"/>
  <c r="D215" i="7"/>
  <c r="A215" i="7"/>
  <c r="D214" i="7"/>
  <c r="A214" i="7"/>
  <c r="D213" i="7"/>
  <c r="A213" i="7"/>
  <c r="D212" i="7"/>
  <c r="A212" i="7"/>
  <c r="D211" i="7"/>
  <c r="A211" i="7"/>
  <c r="D210" i="7"/>
  <c r="A210" i="7"/>
  <c r="D209" i="7"/>
  <c r="A209" i="7"/>
  <c r="D208" i="7"/>
  <c r="A208" i="7"/>
  <c r="D207" i="7"/>
  <c r="A207" i="7"/>
  <c r="D206" i="7"/>
  <c r="A206" i="7"/>
  <c r="D205" i="7"/>
  <c r="A205" i="7"/>
  <c r="D204" i="7"/>
  <c r="A204" i="7"/>
  <c r="D203" i="7"/>
  <c r="A203" i="7"/>
  <c r="D202" i="7"/>
  <c r="A202" i="7"/>
  <c r="D201" i="7"/>
  <c r="A201" i="7"/>
  <c r="D200" i="7"/>
  <c r="A200" i="7"/>
  <c r="D199" i="7"/>
  <c r="A199" i="7"/>
  <c r="D198" i="7"/>
  <c r="A198" i="7"/>
  <c r="D197" i="7"/>
  <c r="A197" i="7"/>
  <c r="D196" i="7"/>
  <c r="A196" i="7"/>
  <c r="D195" i="7"/>
  <c r="A195" i="7"/>
  <c r="D194" i="7"/>
  <c r="A194" i="7"/>
  <c r="D193" i="7"/>
  <c r="A193" i="7"/>
  <c r="D192" i="7"/>
  <c r="A192" i="7"/>
  <c r="D191" i="7"/>
  <c r="A191" i="7"/>
  <c r="D190" i="7"/>
  <c r="A190" i="7"/>
  <c r="D189" i="7"/>
  <c r="A189" i="7"/>
  <c r="D188" i="7"/>
  <c r="A188" i="7"/>
  <c r="D187" i="7"/>
  <c r="A187" i="7"/>
  <c r="D186" i="7"/>
  <c r="A186" i="7"/>
  <c r="D185" i="7"/>
  <c r="A185" i="7"/>
  <c r="D184" i="7"/>
  <c r="A184" i="7"/>
  <c r="D183" i="7"/>
  <c r="A183" i="7"/>
  <c r="D182" i="7"/>
  <c r="A182" i="7"/>
  <c r="D181" i="7"/>
  <c r="A181" i="7"/>
  <c r="D180" i="7"/>
  <c r="A180" i="7"/>
  <c r="D179" i="7"/>
  <c r="A179" i="7"/>
  <c r="D178" i="7"/>
  <c r="A178" i="7"/>
  <c r="D177" i="7"/>
  <c r="A177" i="7"/>
  <c r="D176" i="7"/>
  <c r="A176" i="7"/>
  <c r="D175" i="7"/>
  <c r="A175" i="7"/>
  <c r="D174" i="7"/>
  <c r="A174" i="7"/>
  <c r="D173" i="7"/>
  <c r="A173" i="7"/>
  <c r="D172" i="7"/>
  <c r="A172" i="7"/>
  <c r="D171" i="7"/>
  <c r="A171" i="7"/>
  <c r="D170" i="7"/>
  <c r="A170" i="7"/>
  <c r="D169" i="7"/>
  <c r="A169" i="7"/>
  <c r="D168" i="7"/>
  <c r="A168" i="7"/>
  <c r="D167" i="7"/>
  <c r="A167" i="7"/>
  <c r="D166" i="7"/>
  <c r="A166" i="7"/>
  <c r="D165" i="7"/>
  <c r="A165" i="7"/>
  <c r="D164" i="7"/>
  <c r="A164" i="7"/>
  <c r="D163" i="7"/>
  <c r="A163" i="7"/>
  <c r="D162" i="7"/>
  <c r="A162" i="7"/>
  <c r="D161" i="7"/>
  <c r="A161" i="7"/>
  <c r="D160" i="7"/>
  <c r="A160" i="7"/>
  <c r="D159" i="7"/>
  <c r="A159" i="7"/>
  <c r="D158" i="7"/>
  <c r="A158" i="7"/>
  <c r="D157" i="7"/>
  <c r="A157" i="7"/>
  <c r="D156" i="7"/>
  <c r="A156" i="7"/>
  <c r="D155" i="7"/>
  <c r="A155" i="7"/>
  <c r="D154" i="7"/>
  <c r="A154" i="7"/>
  <c r="D153" i="7"/>
  <c r="A153" i="7"/>
  <c r="D152" i="7"/>
  <c r="A152" i="7"/>
  <c r="D151" i="7"/>
  <c r="A151" i="7"/>
  <c r="D150" i="7"/>
  <c r="A150" i="7"/>
  <c r="D149" i="7"/>
  <c r="A149" i="7"/>
  <c r="D148" i="7"/>
  <c r="A148" i="7"/>
  <c r="D147" i="7"/>
  <c r="A147" i="7"/>
  <c r="D146" i="7"/>
  <c r="A146" i="7"/>
  <c r="D145" i="7"/>
  <c r="A145" i="7"/>
  <c r="D144" i="7"/>
  <c r="A144" i="7"/>
  <c r="D143" i="7"/>
  <c r="A143" i="7"/>
  <c r="D142" i="7"/>
  <c r="A142" i="7"/>
  <c r="D141" i="7"/>
  <c r="A141" i="7"/>
  <c r="D140" i="7"/>
  <c r="A140" i="7"/>
  <c r="D139" i="7"/>
  <c r="A139" i="7"/>
  <c r="D138" i="7"/>
  <c r="A138" i="7"/>
  <c r="D137" i="7"/>
  <c r="A137" i="7"/>
  <c r="D136" i="7"/>
  <c r="A136" i="7"/>
  <c r="D135" i="7"/>
  <c r="A135" i="7"/>
  <c r="D134" i="7"/>
  <c r="A134" i="7"/>
  <c r="D133" i="7"/>
  <c r="A133" i="7"/>
  <c r="D132" i="7"/>
  <c r="A132" i="7"/>
  <c r="D131" i="7"/>
  <c r="A131" i="7"/>
  <c r="D130" i="7"/>
  <c r="A130" i="7"/>
  <c r="D129" i="7"/>
  <c r="A129" i="7"/>
  <c r="D128" i="7"/>
  <c r="A128" i="7"/>
  <c r="D127" i="7"/>
  <c r="A127" i="7"/>
  <c r="D126" i="7"/>
  <c r="A126" i="7"/>
  <c r="D125" i="7"/>
  <c r="A125" i="7"/>
  <c r="D124" i="7"/>
  <c r="A124" i="7"/>
  <c r="D123" i="7"/>
  <c r="A123" i="7"/>
  <c r="D122" i="7"/>
  <c r="A122" i="7"/>
  <c r="D121" i="7"/>
  <c r="A121" i="7"/>
  <c r="D120" i="7"/>
  <c r="A120" i="7"/>
  <c r="D119" i="7"/>
  <c r="A119" i="7"/>
  <c r="D118" i="7"/>
  <c r="A118" i="7"/>
  <c r="D117" i="7"/>
  <c r="A117" i="7"/>
  <c r="D116" i="7"/>
  <c r="A116" i="7"/>
  <c r="D115" i="7"/>
  <c r="A115" i="7"/>
  <c r="D114" i="7"/>
  <c r="A114" i="7"/>
  <c r="D113" i="7"/>
  <c r="A113" i="7"/>
  <c r="D112" i="7"/>
  <c r="A112" i="7"/>
  <c r="D111" i="7"/>
  <c r="A111" i="7"/>
  <c r="D110" i="7"/>
  <c r="A110" i="7"/>
  <c r="D109" i="7"/>
  <c r="A109" i="7"/>
  <c r="D108" i="7"/>
  <c r="A108" i="7"/>
  <c r="D107" i="7"/>
  <c r="A107" i="7"/>
  <c r="D106" i="7"/>
  <c r="A106" i="7"/>
  <c r="D105" i="7"/>
  <c r="A105" i="7"/>
  <c r="D104" i="7"/>
  <c r="A104" i="7"/>
  <c r="D103" i="7"/>
  <c r="A103" i="7"/>
  <c r="D102" i="7"/>
  <c r="A102" i="7"/>
  <c r="D101" i="7"/>
  <c r="A101" i="7"/>
  <c r="D100" i="7"/>
  <c r="A100" i="7"/>
  <c r="D99" i="7"/>
  <c r="A99" i="7"/>
  <c r="D98" i="7"/>
  <c r="A98" i="7"/>
  <c r="D97" i="7"/>
  <c r="A97" i="7"/>
  <c r="D96" i="7"/>
  <c r="A96" i="7"/>
  <c r="D95" i="7"/>
  <c r="A95" i="7"/>
  <c r="D94" i="7"/>
  <c r="A94" i="7"/>
  <c r="D93" i="7"/>
  <c r="A93" i="7"/>
  <c r="D92" i="7"/>
  <c r="A92" i="7"/>
  <c r="D91" i="7"/>
  <c r="A91" i="7"/>
  <c r="D90" i="7"/>
  <c r="A90" i="7"/>
  <c r="D89" i="7"/>
  <c r="A89" i="7"/>
  <c r="D88" i="7"/>
  <c r="A88" i="7"/>
  <c r="D87" i="7"/>
  <c r="A87" i="7"/>
  <c r="D86" i="7"/>
  <c r="A86" i="7"/>
  <c r="D85" i="7"/>
  <c r="A85" i="7"/>
  <c r="D84" i="7"/>
  <c r="A84" i="7"/>
  <c r="D83" i="7"/>
  <c r="A83" i="7"/>
  <c r="D82" i="7"/>
  <c r="A82" i="7"/>
  <c r="D81" i="7"/>
  <c r="A81" i="7"/>
  <c r="D80" i="7"/>
  <c r="A80" i="7"/>
  <c r="D79" i="7"/>
  <c r="A79" i="7"/>
  <c r="D78" i="7"/>
  <c r="A78" i="7"/>
  <c r="D77" i="7"/>
  <c r="A77" i="7"/>
  <c r="D76" i="7"/>
  <c r="A76" i="7"/>
  <c r="D75" i="7"/>
  <c r="A75" i="7"/>
  <c r="D74" i="7"/>
  <c r="A74" i="7"/>
  <c r="D73" i="7"/>
  <c r="A73" i="7"/>
  <c r="D72" i="7"/>
  <c r="A72" i="7"/>
  <c r="D71" i="7"/>
  <c r="A71" i="7"/>
  <c r="D70" i="7"/>
  <c r="A70" i="7"/>
  <c r="D69" i="7"/>
  <c r="A69" i="7"/>
  <c r="D68" i="7"/>
  <c r="A68" i="7"/>
  <c r="D67" i="7"/>
  <c r="A67" i="7"/>
  <c r="D66" i="7"/>
  <c r="A66" i="7"/>
  <c r="D65" i="7"/>
  <c r="A65" i="7"/>
  <c r="D64" i="7"/>
  <c r="A64" i="7"/>
  <c r="D63" i="7"/>
  <c r="A63" i="7"/>
  <c r="D62" i="7"/>
  <c r="A62" i="7"/>
  <c r="D61" i="7"/>
  <c r="A61" i="7"/>
  <c r="D60" i="7"/>
  <c r="A60" i="7"/>
  <c r="D59" i="7"/>
  <c r="A59" i="7"/>
  <c r="D58" i="7"/>
  <c r="A58" i="7"/>
  <c r="D57" i="7"/>
  <c r="A57" i="7"/>
  <c r="D56" i="7"/>
  <c r="A56" i="7"/>
  <c r="D55" i="7"/>
  <c r="A55" i="7"/>
  <c r="D54" i="7"/>
  <c r="A54" i="7"/>
  <c r="D53" i="7"/>
  <c r="A53" i="7"/>
  <c r="D52" i="7"/>
  <c r="A52" i="7"/>
  <c r="D51" i="7"/>
  <c r="A51" i="7"/>
  <c r="D50" i="7"/>
  <c r="A50" i="7"/>
  <c r="D49" i="7"/>
  <c r="A49" i="7"/>
  <c r="D48" i="7"/>
  <c r="A48" i="7"/>
  <c r="D47" i="7"/>
  <c r="A47" i="7"/>
  <c r="D46" i="7"/>
  <c r="A46" i="7"/>
  <c r="D45" i="7"/>
  <c r="A45" i="7"/>
  <c r="D44" i="7"/>
  <c r="A44" i="7"/>
  <c r="D43" i="7"/>
  <c r="A43" i="7"/>
  <c r="D42" i="7"/>
  <c r="A42" i="7"/>
  <c r="D41" i="7"/>
  <c r="A41" i="7"/>
  <c r="D40" i="7"/>
  <c r="A40" i="7"/>
  <c r="D39" i="7"/>
  <c r="A39" i="7"/>
  <c r="D38" i="7"/>
  <c r="A38" i="7"/>
  <c r="D37" i="7"/>
  <c r="A37" i="7"/>
  <c r="D36" i="7"/>
  <c r="A36" i="7"/>
  <c r="D35" i="7"/>
  <c r="A35" i="7"/>
  <c r="D34" i="7"/>
  <c r="A34" i="7"/>
  <c r="D33" i="7"/>
  <c r="A33" i="7"/>
  <c r="D32" i="7"/>
  <c r="A32" i="7"/>
  <c r="D31" i="7"/>
  <c r="A31" i="7"/>
  <c r="D30" i="7"/>
  <c r="A30" i="7"/>
  <c r="D29" i="7"/>
  <c r="A29" i="7"/>
  <c r="D28" i="7"/>
  <c r="A28" i="7"/>
  <c r="D27" i="7"/>
  <c r="A27" i="7"/>
  <c r="D26" i="7"/>
  <c r="A26" i="7"/>
  <c r="D25" i="7"/>
  <c r="A25" i="7"/>
  <c r="D24" i="7"/>
  <c r="A24" i="7"/>
  <c r="D23" i="7"/>
  <c r="A23" i="7"/>
  <c r="D22" i="7"/>
  <c r="A22" i="7"/>
  <c r="D21" i="7"/>
  <c r="A21" i="7"/>
  <c r="D20" i="7"/>
  <c r="A20" i="7"/>
  <c r="D19" i="7"/>
  <c r="A19" i="7"/>
  <c r="D18" i="7"/>
  <c r="A18" i="7"/>
  <c r="D17" i="7"/>
  <c r="A17" i="7"/>
  <c r="D16" i="7"/>
  <c r="A16" i="7"/>
  <c r="D15" i="7"/>
  <c r="A15" i="7"/>
  <c r="D14" i="7"/>
  <c r="A14" i="7"/>
  <c r="D13" i="7"/>
  <c r="A13" i="7"/>
  <c r="D12" i="7"/>
  <c r="A12" i="7"/>
  <c r="D11" i="7"/>
  <c r="A11" i="7"/>
  <c r="D10" i="7"/>
  <c r="A10" i="7"/>
  <c r="D9" i="7"/>
  <c r="A9" i="7"/>
  <c r="D8" i="7"/>
  <c r="A8" i="7"/>
  <c r="D7" i="7"/>
  <c r="A7" i="7"/>
  <c r="D6" i="7"/>
  <c r="A6" i="7"/>
  <c r="D5" i="7"/>
  <c r="A5" i="7"/>
  <c r="D4" i="7"/>
  <c r="A4" i="7"/>
  <c r="D3" i="7"/>
  <c r="A3" i="7"/>
  <c r="D2" i="7"/>
  <c r="C2" i="7"/>
  <c r="A2" i="7"/>
  <c r="C1" i="7"/>
  <c r="B3" i="10"/>
  <c r="B24" i="3"/>
  <c r="B23" i="3"/>
  <c r="B22" i="3"/>
  <c r="H19" i="3"/>
  <c r="H18" i="3"/>
  <c r="B18" i="3"/>
  <c r="H17" i="3"/>
  <c r="B17" i="3"/>
  <c r="B9" i="3" a="1"/>
  <c r="B9" i="3" s="1"/>
  <c r="F8" i="3" a="1"/>
  <c r="F8" i="3" s="1"/>
  <c r="H1" i="3"/>
  <c r="D26" i="3" s="1" a="1"/>
  <c r="D26" i="3" s="1"/>
  <c r="A3" i="3" l="1" a="1"/>
  <c r="A3" i="3" s="1"/>
  <c r="D8" i="3" a="1"/>
  <c r="D8" i="3" s="1"/>
  <c r="F9" i="3" a="1"/>
  <c r="F9" i="3" s="1"/>
  <c r="A25" i="3" s="1"/>
  <c r="H9" i="3" a="1"/>
  <c r="H9" i="3" s="1"/>
  <c r="F10" i="3" a="1"/>
  <c r="F10" i="3" s="1"/>
  <c r="B11" i="3" a="1"/>
  <c r="B11" i="3" s="1"/>
  <c r="B32" i="3" a="1"/>
  <c r="B32" i="3" s="1"/>
  <c r="H8" i="3" a="1"/>
  <c r="H8" i="3" s="1"/>
  <c r="D10" i="3" a="1"/>
  <c r="D10" i="3" s="1"/>
  <c r="D9" i="3" a="1"/>
  <c r="D9" i="3" s="1"/>
  <c r="H10" i="3" s="1"/>
  <c r="F12" i="3" a="1"/>
  <c r="F12" i="3" s="1"/>
  <c r="B8" i="3" a="1"/>
  <c r="B8" i="3" s="1"/>
  <c r="F26" i="3" s="1"/>
  <c r="B10" i="3" a="1"/>
  <c r="B10" i="3" s="1"/>
  <c r="I4" i="2"/>
  <c r="I3" i="2"/>
  <c r="D11" i="3" a="1"/>
  <c r="D11" i="3" s="1"/>
  <c r="D30" i="3" a="1"/>
  <c r="D30" i="3" s="1"/>
  <c r="F30" i="3" s="1"/>
  <c r="F11" i="3" a="1"/>
  <c r="F11" i="3" s="1"/>
  <c r="A2" i="3" l="1"/>
  <c r="H30" i="3"/>
  <c r="A15" i="3"/>
  <c r="A20" i="3"/>
  <c r="G6" i="3"/>
  <c r="A29" i="3"/>
  <c r="H26" i="3"/>
  <c r="C2" i="10"/>
</calcChain>
</file>

<file path=xl/sharedStrings.xml><?xml version="1.0" encoding="utf-8"?>
<sst xmlns="http://schemas.openxmlformats.org/spreadsheetml/2006/main" count="89627" uniqueCount="5180">
  <si>
    <t>Org</t>
  </si>
  <si>
    <t>Org_Priority</t>
  </si>
  <si>
    <t>FS_Priority</t>
  </si>
  <si>
    <t>Proj_Ref_No</t>
  </si>
  <si>
    <t>Project_Title</t>
  </si>
  <si>
    <t>Project_Description</t>
  </si>
  <si>
    <t>Building</t>
  </si>
  <si>
    <t>Room</t>
  </si>
  <si>
    <t>Contact</t>
  </si>
  <si>
    <t>Project_Initiated</t>
  </si>
  <si>
    <t>Current_Status</t>
  </si>
  <si>
    <t>Proj_Mgr</t>
  </si>
  <si>
    <t>Approved_Budget</t>
  </si>
  <si>
    <t>FS_Recharge_Costs</t>
  </si>
  <si>
    <t>Next_Major_Milestone</t>
  </si>
  <si>
    <t>Const_Start</t>
  </si>
  <si>
    <t>Construction_Completion</t>
  </si>
  <si>
    <t>For_Faculty_Hire</t>
  </si>
  <si>
    <t>Impact_Date_Start</t>
  </si>
  <si>
    <t>Impact_Date_End</t>
  </si>
  <si>
    <t>Impact_Description</t>
  </si>
  <si>
    <t>ATHLETICS</t>
  </si>
  <si>
    <t>Joseph Erbland</t>
  </si>
  <si>
    <t>3407</t>
  </si>
  <si>
    <t>2696</t>
  </si>
  <si>
    <t>Soccer Stadium Fencing (E Side)</t>
  </si>
  <si>
    <t>18P000221</t>
  </si>
  <si>
    <t>Award Contract</t>
  </si>
  <si>
    <t>Sharyl Murdock</t>
  </si>
  <si>
    <t>2508</t>
  </si>
  <si>
    <t>Susan Marshburn</t>
  </si>
  <si>
    <t>Complete Construction</t>
  </si>
  <si>
    <t>3421</t>
  </si>
  <si>
    <t>A-I Boiler Replacement</t>
  </si>
  <si>
    <t>3426</t>
  </si>
  <si>
    <t>3403</t>
  </si>
  <si>
    <t>3354</t>
  </si>
  <si>
    <t>3453</t>
  </si>
  <si>
    <t>3459</t>
  </si>
  <si>
    <t>Programming</t>
  </si>
  <si>
    <t>3460</t>
  </si>
  <si>
    <t>3467</t>
  </si>
  <si>
    <t>Plaza Porch/Stair Structural Repairs</t>
  </si>
  <si>
    <t>3466</t>
  </si>
  <si>
    <t>3382</t>
  </si>
  <si>
    <t>West Lothian Restroom &amp; Common Area Design</t>
  </si>
  <si>
    <t>3392</t>
  </si>
  <si>
    <t>Funding</t>
  </si>
  <si>
    <t>3397</t>
  </si>
  <si>
    <t>Dundee Residence Hall and Glasgow Dining</t>
  </si>
  <si>
    <t>Design</t>
  </si>
  <si>
    <t>Bidding</t>
  </si>
  <si>
    <t>HINDERAKER</t>
  </si>
  <si>
    <t>BCOE</t>
  </si>
  <si>
    <t>Maggie Souder</t>
  </si>
  <si>
    <t>3428</t>
  </si>
  <si>
    <t>CAP.PROG.</t>
  </si>
  <si>
    <t>3452</t>
  </si>
  <si>
    <t>New Long Range Development Plan (LRDP), with all required technical studies</t>
  </si>
  <si>
    <t>Jacqueline Norman</t>
  </si>
  <si>
    <t>3458</t>
  </si>
  <si>
    <t>KUCR Replacement Project</t>
  </si>
  <si>
    <t>Proposed replacement of KUCR radio station facility</t>
  </si>
  <si>
    <t>Blythe Wilson</t>
  </si>
  <si>
    <t>3366</t>
  </si>
  <si>
    <t>3401</t>
  </si>
  <si>
    <t>3395</t>
  </si>
  <si>
    <t>Tameesha Hayes</t>
  </si>
  <si>
    <t>3438</t>
  </si>
  <si>
    <t>Iowa Street Widening</t>
  </si>
  <si>
    <t>Iowa street widening requested by the City.  Campus agreed to engage consultant Olson Engineers.  The City agreed to reimburse campus for approved costs.  MOU with the City is being created.</t>
  </si>
  <si>
    <t>Dave Bomba</t>
  </si>
  <si>
    <t>City to determine schedule</t>
  </si>
  <si>
    <t>CAS</t>
  </si>
  <si>
    <t>3233</t>
  </si>
  <si>
    <t>3234</t>
  </si>
  <si>
    <t>UC Intellicenter 2nd Floor TI</t>
  </si>
  <si>
    <t>John White</t>
  </si>
  <si>
    <t>2899</t>
  </si>
  <si>
    <t>Pierce Hall Improvements</t>
  </si>
  <si>
    <t>Replacement of Mechanical, Plumbing and Electrical Infrastructure</t>
  </si>
  <si>
    <t>PIERCE</t>
  </si>
  <si>
    <t>3119</t>
  </si>
  <si>
    <t>Plant Growth Environment Facility</t>
  </si>
  <si>
    <t>2839</t>
  </si>
  <si>
    <t>2368</t>
  </si>
  <si>
    <t>Creekside Drainage Channel</t>
  </si>
  <si>
    <t>2900</t>
  </si>
  <si>
    <t>Batchelor Hall Systems Renewal</t>
  </si>
  <si>
    <t>3319</t>
  </si>
  <si>
    <t>Student Success Center</t>
  </si>
  <si>
    <t>3005</t>
  </si>
  <si>
    <t>Batchelor Hall Interior Improvements</t>
  </si>
  <si>
    <t>ADA Compliance 1 - project corrects ADA non-compliance issues in multiple locations across campus per attached Major Cap Approval form (9/17/15)</t>
  </si>
  <si>
    <t>2952</t>
  </si>
  <si>
    <t>Pierce Hall Interiors</t>
  </si>
  <si>
    <t>Pre-Planning Study: provide pre-planning services to support the Pierce Hall Interior project (950532) including architect, lab planner, cost estimator, MEP and Electrical engineer, and staff recharge.</t>
  </si>
  <si>
    <t>3195</t>
  </si>
  <si>
    <t>Development of UCR North District Development, located near the housing development north of Linden St.</t>
  </si>
  <si>
    <t>CHASS</t>
  </si>
  <si>
    <t>3441</t>
  </si>
  <si>
    <t>Convert a classroom into a dance room (we're looking for what it would cost) to provide additional performance space.  Target Departmental Funding Amount:  $20,000.  Desired Timeline:  Ready for fall quarter use</t>
  </si>
  <si>
    <t>3280</t>
  </si>
  <si>
    <t>Athletics Dance Bldg Repairs</t>
  </si>
  <si>
    <t>Replace bleacher seating. Replace/repair broken entry doors (ADA) Upgrade/install projection/sound AV system Replace curtains Reseal glass Remove metal bar over window Replace locks on cabinets</t>
  </si>
  <si>
    <t>On Hold</t>
  </si>
  <si>
    <t>3469</t>
  </si>
  <si>
    <t>CNAS</t>
  </si>
  <si>
    <t>9</t>
  </si>
  <si>
    <t>Deborah McWilliams</t>
  </si>
  <si>
    <t>3228</t>
  </si>
  <si>
    <t>Retrofit Screenhouse to Greenhouse</t>
  </si>
  <si>
    <t>Retrofit screenhouse to greenhouse. Replace 6 current screen panels with plastic greenhouse walls Install 2 HVAC systems in the separate rooms. Location can be discussed with Greg Greer</t>
  </si>
  <si>
    <t>3390</t>
  </si>
  <si>
    <t>Field 11C-D CVC Screenhouse</t>
  </si>
  <si>
    <t>2353</t>
  </si>
  <si>
    <t>1990b</t>
  </si>
  <si>
    <t>3275</t>
  </si>
  <si>
    <t>Fernando Nunez</t>
  </si>
  <si>
    <t>3035a</t>
  </si>
  <si>
    <t>Scott Donnell</t>
  </si>
  <si>
    <t>3272</t>
  </si>
  <si>
    <t>3064</t>
  </si>
  <si>
    <t>2671</t>
  </si>
  <si>
    <t>2682</t>
  </si>
  <si>
    <t>Paint and replace roof.</t>
  </si>
  <si>
    <t>3437</t>
  </si>
  <si>
    <t>3286</t>
  </si>
  <si>
    <t>Falkirk Apartments Seismic Improvements</t>
  </si>
  <si>
    <t>For structural improvements of the property. Task #1: provide Schematic Design Documents, Design Development Documents and a Professional Cost Estimate for the anticipated alterations.</t>
  </si>
  <si>
    <t>ITS</t>
  </si>
  <si>
    <t>LIBR</t>
  </si>
  <si>
    <t>3413</t>
  </si>
  <si>
    <t>Rivera Libr Gender Incl Restroom</t>
  </si>
  <si>
    <t>Convert existing non-ADA multi-stall women's restroom to compliant ADA gender inclusive restroom.  The project also involves the conversion of an existing non-ADA men's restroom to women's compliant ADA restroom.</t>
  </si>
  <si>
    <t>PALM DESERT</t>
  </si>
  <si>
    <t>3104</t>
  </si>
  <si>
    <t>Palm Desert Campus Access Evaluation</t>
  </si>
  <si>
    <t>Study the UCR Palm Desert Campus for ADA compliance. Including interior accessibility, paths of travel from accessible parking spaces to primary building entrances, and to and from public transportation.</t>
  </si>
  <si>
    <t>2747</t>
  </si>
  <si>
    <t>3345</t>
  </si>
  <si>
    <t>Angela Chang</t>
  </si>
  <si>
    <t>2725</t>
  </si>
  <si>
    <t>Complete a Detailed Project Program (DPP) planning process for the proposed School of Business Administration building.</t>
  </si>
  <si>
    <t>Laurie Gustafson</t>
  </si>
  <si>
    <t>3415</t>
  </si>
  <si>
    <t>3237</t>
  </si>
  <si>
    <t>SOM</t>
  </si>
  <si>
    <t>VC-RED</t>
  </si>
  <si>
    <t>3326</t>
  </si>
  <si>
    <t>Genomics 1120A - Power &amp; UPS</t>
  </si>
  <si>
    <t>VC-STU.AFF.</t>
  </si>
  <si>
    <t>3471</t>
  </si>
  <si>
    <t>VC-UNIV.ADV.</t>
  </si>
  <si>
    <t>Margene Mastin-Schepps</t>
  </si>
  <si>
    <t>Project Reference No.</t>
  </si>
  <si>
    <t>Organization</t>
  </si>
  <si>
    <t>Project Ref No.</t>
  </si>
  <si>
    <t>Project Title</t>
  </si>
  <si>
    <t>Project Description</t>
  </si>
  <si>
    <t>Current Status</t>
  </si>
  <si>
    <t>Proj Manager</t>
  </si>
  <si>
    <t>For Faculty Hire</t>
  </si>
  <si>
    <t>Impact Description</t>
  </si>
  <si>
    <t>Project Details</t>
  </si>
  <si>
    <t>Paul Ditty</t>
  </si>
  <si>
    <t>Data Pulled On</t>
  </si>
  <si>
    <t>Owner</t>
  </si>
  <si>
    <t>IRT?</t>
  </si>
  <si>
    <t>IRT Status</t>
  </si>
  <si>
    <t>Project Service Unit</t>
  </si>
  <si>
    <t>Project Status</t>
  </si>
  <si>
    <t>Project Summary</t>
  </si>
  <si>
    <t>Request Date</t>
  </si>
  <si>
    <t>Prioritization Designate</t>
  </si>
  <si>
    <t>CPMS_No</t>
  </si>
  <si>
    <t>Work_Order_No</t>
  </si>
  <si>
    <t>ARTS</t>
  </si>
  <si>
    <t>Enrico Baez</t>
  </si>
  <si>
    <t>18W009630</t>
  </si>
  <si>
    <t>HOLD</t>
  </si>
  <si>
    <t>19P000006</t>
  </si>
  <si>
    <t>MAT SCI ENGR</t>
  </si>
  <si>
    <t>Dan Lerman</t>
  </si>
  <si>
    <t>3</t>
  </si>
  <si>
    <t>1990a</t>
  </si>
  <si>
    <t>3476</t>
  </si>
  <si>
    <t>FAC-PLNG-DESIGN-CONST</t>
  </si>
  <si>
    <t>Evaluation of the existing Campus steam condensate return system from the MRB1 building to the following locations which include V30, V32, V6, V10, V9, and downstream to the Central Steam Plant.</t>
  </si>
  <si>
    <t>Mihai Gavan</t>
  </si>
  <si>
    <t>Data As Of (Scheduled Data Pull)</t>
  </si>
  <si>
    <t xml:space="preserve">Project Status Report </t>
  </si>
  <si>
    <t>Project Manager</t>
  </si>
  <si>
    <t>CPMS #</t>
  </si>
  <si>
    <t>FS #</t>
  </si>
  <si>
    <t>Last Updated</t>
  </si>
  <si>
    <t>Description</t>
  </si>
  <si>
    <t>Organization Leader</t>
  </si>
  <si>
    <t>SOB</t>
  </si>
  <si>
    <t>Requested Year</t>
  </si>
  <si>
    <t>Next Steps</t>
  </si>
  <si>
    <t>START Date</t>
  </si>
  <si>
    <t>COMPLETE Date</t>
  </si>
  <si>
    <t>COMPLETION Date</t>
  </si>
  <si>
    <t>Campus Impact (i.e. excessive noise / limited access / utility shutdown)</t>
  </si>
  <si>
    <t>For New Faculty Hire?</t>
  </si>
  <si>
    <t>IRT</t>
  </si>
  <si>
    <t>Org_Name</t>
  </si>
  <si>
    <t>Org_Leadership</t>
  </si>
  <si>
    <t>Org_Contact (Prioritization Designate)</t>
  </si>
  <si>
    <t>Contact_2</t>
  </si>
  <si>
    <t/>
  </si>
  <si>
    <t>103</t>
  </si>
  <si>
    <t>18P000346</t>
  </si>
  <si>
    <t>18P000484</t>
  </si>
  <si>
    <t>Project will be managed by A&amp;E for completion.</t>
  </si>
  <si>
    <t>19P000265</t>
  </si>
  <si>
    <t>FS to coordinate with client to schedule work for completion.</t>
  </si>
  <si>
    <t>1</t>
  </si>
  <si>
    <t>19P000277</t>
  </si>
  <si>
    <t>FS to coordinate with customer to scope the work.</t>
  </si>
  <si>
    <t>10</t>
  </si>
  <si>
    <t>19P000271</t>
  </si>
  <si>
    <t>11</t>
  </si>
  <si>
    <t>19P000295</t>
  </si>
  <si>
    <t>12</t>
  </si>
  <si>
    <t>19P000272</t>
  </si>
  <si>
    <t>13</t>
  </si>
  <si>
    <t>19P000270</t>
  </si>
  <si>
    <t>14</t>
  </si>
  <si>
    <t>19P000274</t>
  </si>
  <si>
    <t>15</t>
  </si>
  <si>
    <t>19P000276</t>
  </si>
  <si>
    <t>Project to be completed through A&amp;E and CPMS. Scope of work beyond FS purview.</t>
  </si>
  <si>
    <t>16</t>
  </si>
  <si>
    <t>19P000266</t>
  </si>
  <si>
    <t>2</t>
  </si>
  <si>
    <t>19P000252</t>
  </si>
  <si>
    <t>19P000268</t>
  </si>
  <si>
    <t>4</t>
  </si>
  <si>
    <t>5</t>
  </si>
  <si>
    <t>19P000275</t>
  </si>
  <si>
    <t>6</t>
  </si>
  <si>
    <t>7</t>
  </si>
  <si>
    <t>8</t>
  </si>
  <si>
    <t>19P000273</t>
  </si>
  <si>
    <t>S LCKRM/CONC</t>
  </si>
  <si>
    <t>SOFTBALL STG</t>
  </si>
  <si>
    <t>Georgianne Carlson</t>
  </si>
  <si>
    <t>19P000192</t>
  </si>
  <si>
    <t>19P000236</t>
  </si>
  <si>
    <t>19P000015</t>
  </si>
  <si>
    <t>19P000235</t>
  </si>
  <si>
    <t>Customer to determine scope of work.</t>
  </si>
  <si>
    <t>19P000233</t>
  </si>
  <si>
    <t>18P000363</t>
  </si>
  <si>
    <t>19P000227</t>
  </si>
  <si>
    <t>19P000224</t>
  </si>
  <si>
    <t>19P000308</t>
  </si>
  <si>
    <t>19P000307</t>
  </si>
  <si>
    <t>19P000232</t>
  </si>
  <si>
    <t>18P000483</t>
  </si>
  <si>
    <t>19P000215</t>
  </si>
  <si>
    <t>Hold per customer on Corp Yard Space Planning analysis; prioritization response 9/17/18.</t>
  </si>
  <si>
    <t>ABER INVER</t>
  </si>
  <si>
    <t>LOTHIAN HALL</t>
  </si>
  <si>
    <t>FALKIRK 1</t>
  </si>
  <si>
    <t>HUB</t>
  </si>
  <si>
    <t>John Franklin</t>
  </si>
  <si>
    <t>OBAN APTS A</t>
  </si>
  <si>
    <t>PARKING SERV</t>
  </si>
  <si>
    <t>Jerrod Walters</t>
  </si>
  <si>
    <t>MAIL</t>
  </si>
  <si>
    <t>RIVERA LIB</t>
  </si>
  <si>
    <t>Drew Hecht</t>
  </si>
  <si>
    <t>THE PLAZA</t>
  </si>
  <si>
    <t>GLEN MOR H</t>
  </si>
  <si>
    <t>Raoul Amescua</t>
  </si>
  <si>
    <t>19P000028</t>
  </si>
  <si>
    <t>19P000046</t>
  </si>
  <si>
    <t>19P000205</t>
  </si>
  <si>
    <t>19P000060</t>
  </si>
  <si>
    <t>19P000129</t>
  </si>
  <si>
    <t>18P000226</t>
  </si>
  <si>
    <t>19P000035</t>
  </si>
  <si>
    <t>BOURNS</t>
  </si>
  <si>
    <t>21</t>
  </si>
  <si>
    <t>CAMPUS</t>
  </si>
  <si>
    <t>0</t>
  </si>
  <si>
    <t>Uma R.</t>
  </si>
  <si>
    <t>Complete Programming</t>
  </si>
  <si>
    <t>GERMPLASM</t>
  </si>
  <si>
    <t>ORBACH LIB</t>
  </si>
  <si>
    <t>Rowan Reid</t>
  </si>
  <si>
    <t>BATCHELOR</t>
  </si>
  <si>
    <t>18P000414</t>
  </si>
  <si>
    <t>18P000297</t>
  </si>
  <si>
    <t>Cindy Williams</t>
  </si>
  <si>
    <t>19P000220</t>
  </si>
  <si>
    <t>19W002930</t>
  </si>
  <si>
    <t>19P000195</t>
  </si>
  <si>
    <t>19P000216</t>
  </si>
  <si>
    <t>19P000221</t>
  </si>
  <si>
    <t>19P000196</t>
  </si>
  <si>
    <t>19P000171</t>
  </si>
  <si>
    <t>18W016621</t>
  </si>
  <si>
    <t>17</t>
  </si>
  <si>
    <t>19P000201</t>
  </si>
  <si>
    <t>18</t>
  </si>
  <si>
    <t>18P000385</t>
  </si>
  <si>
    <t>19</t>
  </si>
  <si>
    <t>18W008762</t>
  </si>
  <si>
    <t>20</t>
  </si>
  <si>
    <t>18P000126</t>
  </si>
  <si>
    <t>18P000343</t>
  </si>
  <si>
    <t>22</t>
  </si>
  <si>
    <t>19P000173</t>
  </si>
  <si>
    <t>23</t>
  </si>
  <si>
    <t>18P000419</t>
  </si>
  <si>
    <t>FS to coordinate with client to scope the work.</t>
  </si>
  <si>
    <t>19P000207</t>
  </si>
  <si>
    <t>19P000194</t>
  </si>
  <si>
    <t>19P000061</t>
  </si>
  <si>
    <t>ATH DANCE</t>
  </si>
  <si>
    <t>CHASS INT N</t>
  </si>
  <si>
    <t>CA MUS PHOTO</t>
  </si>
  <si>
    <t>BELLTOWER</t>
  </si>
  <si>
    <t>18P000223</t>
  </si>
  <si>
    <t>18P000269</t>
  </si>
  <si>
    <t>19P000045</t>
  </si>
  <si>
    <t>19P000106</t>
  </si>
  <si>
    <t>18P000453</t>
  </si>
  <si>
    <t>19P000292</t>
  </si>
  <si>
    <t>19P000043</t>
  </si>
  <si>
    <t>19P000283</t>
  </si>
  <si>
    <t>18P000388</t>
  </si>
  <si>
    <t>18P000480</t>
  </si>
  <si>
    <t>18P000486</t>
  </si>
  <si>
    <t>24</t>
  </si>
  <si>
    <t>19P000210</t>
  </si>
  <si>
    <t>25</t>
  </si>
  <si>
    <t>18P000099</t>
  </si>
  <si>
    <t>26</t>
  </si>
  <si>
    <t>18P000257</t>
  </si>
  <si>
    <t>28</t>
  </si>
  <si>
    <t>29</t>
  </si>
  <si>
    <t>18P000258</t>
  </si>
  <si>
    <t>18P000347</t>
  </si>
  <si>
    <t>31</t>
  </si>
  <si>
    <t>19P000055</t>
  </si>
  <si>
    <t>32</t>
  </si>
  <si>
    <t>19P000191</t>
  </si>
  <si>
    <t>34</t>
  </si>
  <si>
    <t>18P000464</t>
  </si>
  <si>
    <t>35</t>
  </si>
  <si>
    <t>18P000436</t>
  </si>
  <si>
    <t>36</t>
  </si>
  <si>
    <t>19P000174</t>
  </si>
  <si>
    <t>37</t>
  </si>
  <si>
    <t>19P000042</t>
  </si>
  <si>
    <t>38</t>
  </si>
  <si>
    <t>19P000049</t>
  </si>
  <si>
    <t>39</t>
  </si>
  <si>
    <t>18W011691</t>
  </si>
  <si>
    <t>19P000031</t>
  </si>
  <si>
    <t>40</t>
  </si>
  <si>
    <t>19P000193</t>
  </si>
  <si>
    <t>41</t>
  </si>
  <si>
    <t>19P000102</t>
  </si>
  <si>
    <t>42</t>
  </si>
  <si>
    <t>19P000133</t>
  </si>
  <si>
    <t>43</t>
  </si>
  <si>
    <t>19P000197</t>
  </si>
  <si>
    <t>44</t>
  </si>
  <si>
    <t>19P000184</t>
  </si>
  <si>
    <t>45</t>
  </si>
  <si>
    <t>19P000234</t>
  </si>
  <si>
    <t>46</t>
  </si>
  <si>
    <t>19P000242</t>
  </si>
  <si>
    <t>47</t>
  </si>
  <si>
    <t>19P000231</t>
  </si>
  <si>
    <t>48</t>
  </si>
  <si>
    <t>19P000243</t>
  </si>
  <si>
    <t>49</t>
  </si>
  <si>
    <t>19P000062</t>
  </si>
  <si>
    <t>19P000176</t>
  </si>
  <si>
    <t>50</t>
  </si>
  <si>
    <t>19W003012</t>
  </si>
  <si>
    <t>51</t>
  </si>
  <si>
    <t>19P000126</t>
  </si>
  <si>
    <t>19P000291</t>
  </si>
  <si>
    <t>19P000170</t>
  </si>
  <si>
    <t>RUBIDOUX SCR</t>
  </si>
  <si>
    <t>FAWCETT LAB</t>
  </si>
  <si>
    <t>Da Lan Dinh</t>
  </si>
  <si>
    <t>HUMANITIES</t>
  </si>
  <si>
    <t>CHAPMAN</t>
  </si>
  <si>
    <t>BOTAN INFO C</t>
  </si>
  <si>
    <t>GSOE</t>
  </si>
  <si>
    <t>Sally Tavizon</t>
  </si>
  <si>
    <t>19P000237</t>
  </si>
  <si>
    <t>19P000217</t>
  </si>
  <si>
    <t>19P000229</t>
  </si>
  <si>
    <t>Shelley Gupta</t>
  </si>
  <si>
    <t>18P000252</t>
  </si>
  <si>
    <t>18P000382</t>
  </si>
  <si>
    <t>18P000381</t>
  </si>
  <si>
    <t>19P000021</t>
  </si>
  <si>
    <t>18P000273</t>
  </si>
  <si>
    <t>HECKMANN PH2</t>
  </si>
  <si>
    <t>HECKMAN ICEM</t>
  </si>
  <si>
    <t>19P000209</t>
  </si>
  <si>
    <t>Craig/Chris Pillen</t>
  </si>
  <si>
    <t>17P000254</t>
  </si>
  <si>
    <t>19P000225</t>
  </si>
  <si>
    <t>19P000181</t>
  </si>
  <si>
    <t>School of Business Professional Schools Study</t>
  </si>
  <si>
    <t>ANDERSON 2</t>
  </si>
  <si>
    <t>ANDERSON 1</t>
  </si>
  <si>
    <t>Brandon Barbosa</t>
  </si>
  <si>
    <t>19P000248</t>
  </si>
  <si>
    <t>19P000249</t>
  </si>
  <si>
    <t>19P000245</t>
  </si>
  <si>
    <t>19P000032</t>
  </si>
  <si>
    <t>18P000400</t>
  </si>
  <si>
    <t>Provost has placed a hold on converting lab spaces into office spaces.</t>
  </si>
  <si>
    <t>19P000263</t>
  </si>
  <si>
    <t>19P000256</t>
  </si>
  <si>
    <t>18P000270</t>
  </si>
  <si>
    <t>18P000198</t>
  </si>
  <si>
    <t>18P000348</t>
  </si>
  <si>
    <t>19P000172</t>
  </si>
  <si>
    <t>19P000238</t>
  </si>
  <si>
    <t>18P000281</t>
  </si>
  <si>
    <t>Laura Manor</t>
  </si>
  <si>
    <t>GENOMICS</t>
  </si>
  <si>
    <t>SRC NORTH</t>
  </si>
  <si>
    <t>Cathy Eckman</t>
  </si>
  <si>
    <t>SRC SOUTH</t>
  </si>
  <si>
    <t>Naysia Caldwell</t>
  </si>
  <si>
    <t>WINSTON CHUNG HALL</t>
  </si>
  <si>
    <t>PHYSICS</t>
  </si>
  <si>
    <t>SoB</t>
  </si>
  <si>
    <t>PALM DESERT GRAD CTR</t>
  </si>
  <si>
    <t>HUB 2</t>
  </si>
  <si>
    <t>CHASS INT S</t>
  </si>
  <si>
    <t>CHANCELLOR</t>
  </si>
  <si>
    <t>STUDENT SERV</t>
  </si>
  <si>
    <t>POLICE BLDG</t>
  </si>
  <si>
    <t>ALUM VISITOR</t>
  </si>
  <si>
    <t>Luis Alvarez</t>
  </si>
  <si>
    <t>SOM EDUC</t>
  </si>
  <si>
    <t>WATKINS</t>
  </si>
  <si>
    <t>SPROUL</t>
  </si>
  <si>
    <t>BANNOCK J</t>
  </si>
  <si>
    <t>UV BLDG E</t>
  </si>
  <si>
    <t>PRINT MOD</t>
  </si>
  <si>
    <t>UNIV OFC BLD</t>
  </si>
  <si>
    <t>SOM RSCH</t>
  </si>
  <si>
    <t>ITS CENTER</t>
  </si>
  <si>
    <t>ENTOMOLOGY</t>
  </si>
  <si>
    <t>HEALTH SERV</t>
  </si>
  <si>
    <t>CHEMICAL SCI</t>
  </si>
  <si>
    <t>BANNOCK I</t>
  </si>
  <si>
    <t>OLMSTED</t>
  </si>
  <si>
    <t>HUM &amp; SOC SC</t>
  </si>
  <si>
    <t>BOYCE</t>
  </si>
  <si>
    <t>PSYCHOLOGY1</t>
  </si>
  <si>
    <t>POLICE TRLR</t>
  </si>
  <si>
    <t>CORP B</t>
  </si>
  <si>
    <t>TRACK BLEACH</t>
  </si>
  <si>
    <t>DELFINO HHSE</t>
  </si>
  <si>
    <t>GEOLOGY</t>
  </si>
  <si>
    <t>SCIENCE LAB1</t>
  </si>
  <si>
    <t>SPIETH</t>
  </si>
  <si>
    <t>COLL BLDG SO</t>
  </si>
  <si>
    <t>COLL BLDG NO</t>
  </si>
  <si>
    <t>BIOLOGIC SCI</t>
  </si>
  <si>
    <t>LIFE SCIENCE</t>
  </si>
  <si>
    <t>ENV H AND S</t>
  </si>
  <si>
    <t>3110</t>
  </si>
  <si>
    <t>Ag Ops Cell Tower - New</t>
  </si>
  <si>
    <t>Verizon is proposing a new cell tower (water-tower) to be installed in the back lot of the AgOps Corporate Yard. This project will be at the sole cost of Verizon.</t>
  </si>
  <si>
    <t>Marianne Valenti</t>
  </si>
  <si>
    <t>Yvonne Lujan</t>
  </si>
  <si>
    <t>2687</t>
  </si>
  <si>
    <t>Replace current devices with Simplex hardware and move FA panel in Bldg. A to Building B and network to campus system.</t>
  </si>
  <si>
    <t>19P000284</t>
  </si>
  <si>
    <t>Chris Pillen</t>
  </si>
  <si>
    <t>Canceled</t>
  </si>
  <si>
    <t>WEBBER</t>
  </si>
  <si>
    <t>Complete</t>
  </si>
  <si>
    <t>PM Notes</t>
  </si>
  <si>
    <t>PM Email</t>
  </si>
  <si>
    <t>PM Phone</t>
  </si>
  <si>
    <t>BZM Email</t>
  </si>
  <si>
    <t>BZM Phone</t>
  </si>
  <si>
    <t>P</t>
  </si>
  <si>
    <t>Ron Veloz</t>
  </si>
  <si>
    <t>enrico.baez@ucr.edu</t>
  </si>
  <si>
    <t>ron.veloz@ucr.edu</t>
  </si>
  <si>
    <t>PM_Ph</t>
  </si>
  <si>
    <t>PM_Email</t>
  </si>
  <si>
    <t>Dept</t>
  </si>
  <si>
    <t>B. Wilson/J. Franklin</t>
  </si>
  <si>
    <t>951-827-1485</t>
  </si>
  <si>
    <t>blythe.wilson@ucr.edu</t>
  </si>
  <si>
    <t>PDC</t>
  </si>
  <si>
    <t>Blair Fickett</t>
  </si>
  <si>
    <t>christopher.pillen@ucr.edu</t>
  </si>
  <si>
    <t>FS</t>
  </si>
  <si>
    <t>Cliff Stokes</t>
  </si>
  <si>
    <t>FORMER</t>
  </si>
  <si>
    <t>D. Hecht/J. Franklin</t>
  </si>
  <si>
    <t>951-827-7358</t>
  </si>
  <si>
    <t>drew.hecht@ucr.edu</t>
  </si>
  <si>
    <t>daniel.lerman@ucr.edu</t>
  </si>
  <si>
    <t>Daryl Korluck</t>
  </si>
  <si>
    <t>951-827-1412</t>
  </si>
  <si>
    <t>dave.bomba@ucr.edu</t>
  </si>
  <si>
    <t>Enrico Baez - Managing Contractor</t>
  </si>
  <si>
    <t>951-827-2466</t>
  </si>
  <si>
    <t>fernando.nunez@ucr.edu</t>
  </si>
  <si>
    <t>George MacMullin</t>
  </si>
  <si>
    <t>951-827-6316</t>
  </si>
  <si>
    <t>jacqueline.norman@ucr.edu</t>
  </si>
  <si>
    <t>Jason Williams</t>
  </si>
  <si>
    <t>jason.williams@ucr.edu</t>
  </si>
  <si>
    <t>951-827-6955</t>
  </si>
  <si>
    <t>jerrod.walters@ucr.edu</t>
  </si>
  <si>
    <t>Jess Hernandez</t>
  </si>
  <si>
    <t>jesus.hernandez@ucr.edu</t>
  </si>
  <si>
    <t>951-827-6953</t>
  </si>
  <si>
    <t>john.franklin@ucr.edu</t>
  </si>
  <si>
    <t>John Peraino</t>
  </si>
  <si>
    <t>john.peraino@ucr.edu</t>
  </si>
  <si>
    <t>951-827-6959</t>
  </si>
  <si>
    <t>mihai.gavan@ucr.edu</t>
  </si>
  <si>
    <t>Mihai Gavan-MRB1</t>
  </si>
  <si>
    <t>N/A</t>
  </si>
  <si>
    <t>Not Assigned</t>
  </si>
  <si>
    <t>paul.ditty@ucr.edu</t>
  </si>
  <si>
    <t>R. Amescua/D. Hecht</t>
  </si>
  <si>
    <t>raoul.amescua@ucr.edu</t>
  </si>
  <si>
    <t>R. Amescua/J. Kaplan</t>
  </si>
  <si>
    <t>951-827-6951</t>
  </si>
  <si>
    <t>Robert Corey</t>
  </si>
  <si>
    <t>951-827-5825</t>
  </si>
  <si>
    <t>rowan.reid@ucr.edu</t>
  </si>
  <si>
    <t>951-827-4706</t>
  </si>
  <si>
    <t>scott.donnell@ucr.edu</t>
  </si>
  <si>
    <t>951-827-5610</t>
  </si>
  <si>
    <t>uma.ramasubramanian@ucr.edu</t>
  </si>
  <si>
    <t>xxxxx</t>
  </si>
  <si>
    <t>951-827-5154</t>
  </si>
  <si>
    <t>yvonne.lujan@ucr.edu</t>
  </si>
  <si>
    <t>A</t>
  </si>
  <si>
    <t>B</t>
  </si>
  <si>
    <t>C</t>
  </si>
  <si>
    <t>D</t>
  </si>
  <si>
    <t>E</t>
  </si>
  <si>
    <t>F</t>
  </si>
  <si>
    <t>G</t>
  </si>
  <si>
    <t>H</t>
  </si>
  <si>
    <t xml:space="preserve">I </t>
  </si>
  <si>
    <t>J</t>
  </si>
  <si>
    <t>K</t>
  </si>
  <si>
    <t>L</t>
  </si>
  <si>
    <t>M</t>
  </si>
  <si>
    <t>N</t>
  </si>
  <si>
    <t>O</t>
  </si>
  <si>
    <t>Q</t>
  </si>
  <si>
    <t>R</t>
  </si>
  <si>
    <t>S</t>
  </si>
  <si>
    <t>T</t>
  </si>
  <si>
    <t>U</t>
  </si>
  <si>
    <t>V</t>
  </si>
  <si>
    <t>W</t>
  </si>
  <si>
    <t>X</t>
  </si>
  <si>
    <t>Y</t>
  </si>
  <si>
    <t>Z</t>
  </si>
  <si>
    <t>AA</t>
  </si>
  <si>
    <t>AB</t>
  </si>
  <si>
    <t>AC</t>
  </si>
  <si>
    <t>AD</t>
  </si>
  <si>
    <t>AE</t>
  </si>
  <si>
    <t>AF</t>
  </si>
  <si>
    <t>PD&amp;C Org Priority No.</t>
  </si>
  <si>
    <t>FS Org Priority No.</t>
  </si>
  <si>
    <t>PD&amp;C Approved Budget</t>
  </si>
  <si>
    <t>FS Recharge Actuals To Date</t>
  </si>
  <si>
    <t>Start Date</t>
  </si>
  <si>
    <t>Complete Date</t>
  </si>
  <si>
    <t>Impact Date Start</t>
  </si>
  <si>
    <t>Impact Date End</t>
  </si>
  <si>
    <t>t_CPMS_Data.Building</t>
  </si>
  <si>
    <t>t_Building.Building</t>
  </si>
  <si>
    <t>Org_Contact</t>
  </si>
  <si>
    <t>PM_Notes</t>
  </si>
  <si>
    <t>PM_Date</t>
  </si>
  <si>
    <t>Scope_Date</t>
  </si>
  <si>
    <t>Scope_Reviewer</t>
  </si>
  <si>
    <t>Scope_Notes</t>
  </si>
  <si>
    <t>Scope_Complete</t>
  </si>
  <si>
    <t>AG</t>
  </si>
  <si>
    <t>AH</t>
  </si>
  <si>
    <t>AI</t>
  </si>
  <si>
    <t>AJ</t>
  </si>
  <si>
    <t>AK</t>
  </si>
  <si>
    <t>AL</t>
  </si>
  <si>
    <t>AM</t>
  </si>
  <si>
    <t>CIB Approval</t>
  </si>
  <si>
    <t>17W012504</t>
  </si>
  <si>
    <t>27</t>
  </si>
  <si>
    <t>DL: Bill Sutton will provide us with dates when we can have access to the space. We will need 5 - bussiness days to the space.</t>
  </si>
  <si>
    <t>18P000027</t>
  </si>
  <si>
    <t>18P000028</t>
  </si>
  <si>
    <t>18P000029</t>
  </si>
  <si>
    <t>DL 1/3: On Hold until roof is replaced.
2/5: Pending the completion of the roof replacement. Timeline projected July…..DL, 2/26/18; This project is still pending until the roof repair is complete since the room is exposed to water damage if we receive any rain......DL, 5/24/18; This work is scheduled to be complete on or before 7/1/18.....DL, 6/16/18; Blinds are delayed to mid July but window clenaning is still on schedule......DL, 7/11/18; This Project is 100% Complete</t>
  </si>
  <si>
    <t>18P000030</t>
  </si>
  <si>
    <t>18P000094</t>
  </si>
  <si>
    <t>OBAN OFFICE</t>
  </si>
  <si>
    <t>18P000095</t>
  </si>
  <si>
    <t>4/11/EB-On Hold per Robert Brumbaugh.
6/8 EB-emailed R. Brumbaugh for status update.</t>
  </si>
  <si>
    <t>18P000106</t>
  </si>
  <si>
    <t>EB 1/19: drawings being reviewed by A&amp;E; project to be bundled with Laundry room. 
DD 10/6: Enrico scoped the work.
2/5: Pending bid walk results. 
3/19 MN: On hold pending the rec room remodel. DL, 7/11/18; Per Susan this project is back on track.  Project is scoped. Gunther will start working on the plans and permits. Once we have the approved permit. still need to check in with Susan on a few items.....Target complet date will be mid- fall......</t>
  </si>
  <si>
    <t>18P000111</t>
  </si>
  <si>
    <t>EB 1/31/18 Work was assigned to lock shop 12/7/17….
DND 5/11: Spoke with Jason, all work complete to be completed as trade is available. Only work remaining is on 3150 A; Jason short staffed to finish project but it's on his radar.
07/13/18 H-FMS: Troubleshoot programming and settings for this controller. Clear all data from panel and reset, perform required downloads, re-test and verify both doors working correctly.</t>
  </si>
  <si>
    <t>18P000117</t>
  </si>
  <si>
    <t>DL, 1/5/18; Still need to review scope……2/26/18; Still need to meet with Melissa and review scope……DL, 3/20/18; Site visiti is scheduled for 3/23/18….....DL, 4/2/18. Notes are current but target date needs to be confirmed ASAP......FAMIS work orders are produced.....DL, 4/16/18; Sent Melissa an email requesting target date.....DL, 4/29/18; Jesst to test for ACM and Lead. Once test complete, we will scheudle the work....DL, 5/9/18; Produced work order for JEss to test for lead paint and ACM....Von wall is hot, everything else is good to go. I will schedule the work soon. The space is vacant......DL, 7/11/18;  This project is in progress. Target Complete Date is 8/10/18....DL, 7/25/18; Vinyl plank and bullitin boards the balance of the task for this project. Still on target for complete on 8/10/18.....DL; 8/10/18; We were schedule to install the fllor and identified Asbestos,. Jess is working on the propsal and schedule for the abatment. This will require a 14- dat notification to the AQMD. This space is vacant with no scheduled move in date......DL, 8/22/18; Abatment is scheduled for this Tursday and Friday. We will scheule the carpet in dry errase boards for next week.Target complete date will be 8/31/18.....DL, 9/6/18; This project is 100% Complete......</t>
  </si>
  <si>
    <t>18P000118</t>
  </si>
  <si>
    <t>DL, 1/5/18; Still need to review scope…..DL, 2/26/18, Still need to review scope….DL, 3/20/18; Site visiti is scheduled for 3/23/18...……DL, 4/2/18; Project scope is to remove cabinets, P&amp;P including new carpet. Need to availability to space and schedule the work. NO FAMIS work orders yet....DL, 4/29/18; Sent Melissa an email requesting when we can have access to the space.......DL, 6/16/18. New staff member schedule to start mid july. BKM is also scheduled for mid july. This project will require cabinets to be removed, new carpet, paint and blank out electrical outlets that will no longer be used.. new signage too.....DL, 7/11/18;This project is in progress. Complete date is 7/20/18......DL, 7/25/18; This project is 100% Complete.......</t>
  </si>
  <si>
    <t>18P000121</t>
  </si>
  <si>
    <t>Reviewing campus standards for these project requests.</t>
  </si>
  <si>
    <t>DL, 1/5/18; Still need to review scope…..DL, 2/26/18, Still need to review scope…..4/2/18; Notes are current……</t>
  </si>
  <si>
    <t>18P000122</t>
  </si>
  <si>
    <t>18P000194</t>
  </si>
  <si>
    <t>18P000201</t>
  </si>
  <si>
    <t>DL, 6/16/18; Ned to walk, scope and submit plans ASAP…..Sent Paul an email requesting  information on Status of Faculty hire status……DL, 7/11/18; Paul is on Jury Duty and he said he should return back to work next week. Current Targe complete date is mid September......DL, 7/25/18; Carpentery and Electrical is complete. Patch and paint has started. Target complete date is 8/3/18......DL, 8/8/18; Space is VAcant and ready for paint. The paint department is working on several other projects that require their attention. The paint department will complete the work in the near future......DL, 8/22/18; This Project is 100% Complete.......</t>
  </si>
  <si>
    <t>18P000205</t>
  </si>
  <si>
    <t>EB-Scoped 12/11/17 annotated on Fammis. Sent email to Bob Williams if this is doable because of fire rated wall…..DL, 5/5/18; Plans were submitted on 5/4/18……DL, 5/24/18; Plans were approved. WE need to schedule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hardware.....DL, 9/19/18; This Project is 100% Complete......</t>
  </si>
  <si>
    <t>18P000209</t>
  </si>
  <si>
    <t>18P000214</t>
  </si>
  <si>
    <t>18P000215</t>
  </si>
  <si>
    <t>18P000227</t>
  </si>
  <si>
    <t>18P000247</t>
  </si>
  <si>
    <t>18P000256</t>
  </si>
  <si>
    <t>DL, 4/2/18; Scoped project. Need to cordinate demo and install DL, 4/29/18; This is for two Autoclaves. The Autoclave at Webber is demolised and Day crew is scheduled to pick/dispose of the unit on 4/30/18. The Webber autoclaves are scheduled to be delivered shortly after 5/10/18......This is aftermarket equipment. We are only connecting the utilites. No alterations are taking place.......DL, 5/9/18; Autoclave is destroyed. Pictures were sent to Cheryl. We are now waiting for the equipment to arrive.  Steve B is working on Steam connection at Boyce......DL, 5/24/18; Autoclaves arrived. Day crew is scheduled to deliver the unit on 5/30/18. we will schule the plumbers and electricians shortly there after......DL, 6/16/18; Webber Autoclave is almost complete. This portion should be complete next week. WE will run the Webbber autoclave for two weeks before we start the Boyce Autoclave. The weldolet for the BOyce unit will be installed during the steam shutdown...... DL, 7/11/18;  Webber Auto clave will be complete on 7/12/18. We will start the demo of the Boyce Auto clave next soon. Target date for this project is 8/10/18...... DL, 7/25/18; We had a delay with the Webber autoclave which will implact the Boyce Auto clave. New target complete date is 8/22/18.....DL, Plumbing is almost complete, need to schedule final elctrical and Commission equipment. Target date 8/31/18...... DL, 9/6/18; This project should be complete but we still need to schedule the electrical connections ASAP.........DL, 9/19/18; This project is 100% Complete.</t>
  </si>
  <si>
    <t>18P000261</t>
  </si>
  <si>
    <t>DL, 7/11/18; Work orders are produced. Need to assign the work order and order material. I will review with Steve and verify target complete date….DL, 7/25/18; Still need to walk the project with Steve……DL, 8/10/18; Material is ordered. We will complete the install when the materila arrives.....DL, 8/22/18; Material should be on site with in 4- weeks. Will schedule install when material is on site. Target date is 9/20/18.......DL, 9/6/18; This Project is 100% Complete......</t>
  </si>
  <si>
    <t>18P000267</t>
  </si>
  <si>
    <t>DL, 5/19/18; High table mounted on West wall to be relocated to South wall by light "Centered". Relocate white board from East Wall to West walll wher high table was removed. Paint and new flooring. Need to schedule work with Paul and Jess. BKM furniture is scheduled 4-6 weeks.  DL, 6/16/18; Lower electrical outlets on North wall, repair blinds, paint and new flooring. The space is vacant as of June 16th. I will scheudle the workl.....BKM delivery is currently scheduled for July 23rd.......This project is 100% complete. There were two items added to the scope and they will be complete by 7/20/18.....</t>
  </si>
  <si>
    <t>SPP</t>
  </si>
  <si>
    <t>4/24/18 EB- Per Christina Wong, no loner needed……DL, 5/5/18; Project is cancesled per notes
DND 7/27; Please follow up with customer on the status and need for the work; customer advised to me that Dan has the scope of work for completion. 
9/24/18-EB BKM drawing rec'd from Luis 9/19/18.</t>
  </si>
  <si>
    <t>18P000274</t>
  </si>
  <si>
    <t>EDUC CLINIC</t>
  </si>
  <si>
    <t>18P000282</t>
  </si>
  <si>
    <t>2/25 EB Site visit conducted 4/20. EB looking at having FS do work as CORE. Chris informed. DL,5/3/18; Dan to check in with Corey to complete the project. This should not be a large scale project for the work…..DL, 5/9/18; We need to submit plans……DL, 7/11/18; This still needs to be scheduled......DL, 8/8/18; Enrico Confirmed this project is 100% Complete....</t>
  </si>
  <si>
    <t>18P000284</t>
  </si>
  <si>
    <t>DL, 4/2/18; Project is scoped and Paul will complete this work in early summer. The combind project will not exceed $25K</t>
  </si>
  <si>
    <t>18P000287</t>
  </si>
  <si>
    <t>DL, 4/2/18; Project is scoped and Paul will complete this work in early summer. The combind project will not exceed $25K…..DL, 8/22/18; We will outsource this work. Contract is being Processed by PD&amp;C. Target date is 9/21/18….DL, 9/19/18; This project is 100% Complete.....</t>
  </si>
  <si>
    <t>18P000288</t>
  </si>
  <si>
    <t>18P000292</t>
  </si>
  <si>
    <t>18P000293</t>
  </si>
  <si>
    <t>18P000294</t>
  </si>
  <si>
    <t>18P000295</t>
  </si>
  <si>
    <t>DL, 4/29/18; I need to submitt the plans to Bob and Scott for review and approval…..5/5/18; DL; Plans submitted on 5/4/18……..DL, 5/24/18; Plans were approved. We need to scheudle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t>
  </si>
  <si>
    <t>18P000296</t>
  </si>
  <si>
    <t>18P000300</t>
  </si>
  <si>
    <t>centered.</t>
  </si>
  <si>
    <t>18P000310</t>
  </si>
  <si>
    <t>Dl, 7/4/18; This project is scoped. This will be a new ADA operator, door bell / Intercom and buzzer button to unlock door. Walked work with Contractor, need to work on producing contract with PD&amp;C. Once Contract is confirmed, we will schedule the work..... DL, 7/11/18; We have the proposal. Need to execute the agreement and schedule the work. The target complete date is before 10/1/18.....Dl 8/10/18; Jason will try and complete the work with in the next three weeks......DL, 8/22/18; Jason order parts, parts have 6-8 week lead time. Work will be scheduled when material arrives.....DL, 10/4/18; This Project is 100% Complete.......</t>
  </si>
  <si>
    <t>18P000312</t>
  </si>
  <si>
    <t>18P000313</t>
  </si>
  <si>
    <t>18W011689 Work order was cancelled because it has the same scope and is a duplicate………DL, 6/16/18; Contract is being awarded this week. Weill are scheduled to have this work completed by fiscal closing……DL, 7/25/18; This Project is 100% Complete…..9/13: Zee - Customer noted paint peeling; updated to status to back in progress for work to be addressed.......DL, 9/19/18; The contractor is on site repairing the walls and painting. The work should be complete this week.......dl, 10/4/18; tHIS PROJECT IS 100% Complete.....</t>
  </si>
  <si>
    <t>18P000314</t>
  </si>
  <si>
    <t>2/15/2018 E.Baez Conducted site visit. Several areas on ceiling have peeling paint. EH&amp;S tested sample came back negative for ACM and Lead……...…….DL, 4/2/18; Project is scoped and we are obtaining quotes to complete the work. We need to try and have this project complete by Mid May…..DL, 4/16/18; Paint portion is over $25 K. We now need to informerly bid this project with Multiple contractors. Job walk is cheduled for this Tuesday at 2:00 pm. Bids will be due on 4/18/18......DL, 4/29/18; Project is in process of being processed. Hopefully we will have signed NTP soon.  May 25th target date.......DL, 7/25/18; This project is 100% Complete.....</t>
  </si>
  <si>
    <t>18P000315</t>
  </si>
  <si>
    <t>DL, 4/29/18; This project is scoped. This is for a clean room. Plans and permits will probably be required. Coducting final scope walk with Shane this week. We will schedule this work to be complete once we have plans or direction form Campus building official....DL, 5/5/18: Correction to scope, This is a to frame two 3'X 8' tall walls to aid in sound proffing. We are staying clear of any fire sprinklers and ventleation. No Permanet space alteration to space...... Need to walk project with Ron and schedule the work....DL, 5/24/18; Conducted site visit with Ron V. Ron will order material and schedule the work once material is on site.....DL, 6/16/18; Need to verify delivery date for material.......DL. 7/11/18; Plumbing is disconnected. Corey is tentatively scheduled to disconnect the Fume hood. Once the Fume hood is disconnected, we will schedule the removeal of the fume hood and start the framing of the wall. Target complete date is 8/8/18....DL, 7/25/18; Fume hood is disconnected. Need to move Fume hood and start framing target date is delayed to creep scope but should be complete near 8/16/18.....DL, 8/10/18; Carp[enters will install the wall this week. Corey has parts orders. Corey will complete the install when the material arrives.......DL, 8/22/18; This Project is Complete</t>
  </si>
  <si>
    <t>18P000318</t>
  </si>
  <si>
    <t>18P000321</t>
  </si>
  <si>
    <t>DL, 4/29/18; Enrico is cordinationg this. The permits are approved……. DL, 7/11/18; Just received confirmation the door is ready for delivery and installed. I need to check in with Paul about the paint and prep of the door. I also need to check in with Jason on lock hardware......Dl, 7/25/18; Door is painted and ready for install. Called Dugmore to schedule the install. This should be compolete within the next two weeks......DL, 8/8/18; This Project is 100% Complete</t>
  </si>
  <si>
    <t>18P000324</t>
  </si>
  <si>
    <t>18P000328</t>
  </si>
  <si>
    <t>DL, 4/29/18; Project is paint and flooring. Walked project with Paul and Paul will schule the work. Once paint is copmplete, we will schedule the carpet install. This space is vacant. Johnathan's requested target date is Mid- June - August…..DL, 5/5/18; Walked project with Paul. Paul will complete as in the near future. Carpet will be installed shortly after......5/21/18, Painters started paint. Should be complete with paint by the end of the week....DL, 5/24/18; Painters are complete. Jess will schedule the carpet install.....DL, 6/12/18; Project is 98% Complete. Carpenters need to under cut two doors to accomodate the carpet.....DL, 7/11/18; This Project 100% Complete.....</t>
  </si>
  <si>
    <t>18P000329</t>
  </si>
  <si>
    <t>DL, 4/21/2018; Scope is complete. Working on obtaining estimates for conrete and ADA operator. Also working on Plans for the permit process. Target completion date is August 1st…..DL, 5/5/18; Plans were submitted on 5/4/18…..DL, 5/24/18; Plans were approved. Demo work has started......DL, 6/12/18; MArshal and Kate are working on Carpet order......DL, 7/11/18; Carpet is ordered. We have a challenge with Title 24. I am working on the title 24 documents. We are still planning to have this project complete on 8/17/18......DL, 8/10/18; We now have the Title 24 plans. The are being reviewed by Bob and Scott.....Title 24 plans approved. Robert is working on PO#. Most parts are on site and Electricans are working on project. All other Trades to follow once Lights are in...... Hard Date of 9/7/18............9/6/18 As of today, Carpet is scheduled for install tomorrow morning and furniture is scheduled for delivery this Monday......WE will more than likely have electrical punch items and touch up paint but this propject should be 100% complete in regards to FS the end of next week next week......100% PROJECT COMPLETE... GREAT WORK DAN!</t>
  </si>
  <si>
    <t>18P000337</t>
  </si>
  <si>
    <t>18P000341</t>
  </si>
  <si>
    <t>18P000344</t>
  </si>
  <si>
    <t>DL, 7/11/18; This was transferd in to my quque in the past week. I need to scope this project. I belive this is part of project # 18P000205 and 18P000295.  If this is part of the other project. We will try to have the paint completed by 8/17/18…......DL, 7/25/18. Carpenters started the work and Electricains will start on 7/27/18....... DL, 8/10/18; Work has started. We passed rough electrical and framing inspection. The work should be complete in about three weeks......DL, 8/22/18; Work is 75% complete. Tape/Mud/Paint, Final electrical, Hardware, cove base and punchTwo Target date, 8/31/18.......DL, 9/6/18; This Project is 100% Complete.......</t>
  </si>
  <si>
    <t>18P000349</t>
  </si>
  <si>
    <t>DL, 5/24/18; Ron V. has detailed scope and he is ordering material. Once material arives, we will schedule the work…. DL, 6/16/18; Materila is ordered, When door/frame arrives, we will prep, paint and start the work…….DL, 7/11/18; This Project is 100% Complete.....</t>
  </si>
  <si>
    <t>18P000351</t>
  </si>
  <si>
    <t>Carpentry work is in progress; electrical work to be scheduled followed by paint.</t>
  </si>
  <si>
    <t>18P000353</t>
  </si>
  <si>
    <t>DL; 7/4/18;This project is scoped. We will only paint one out of the two offices. Working on PO# to install frosted glass with Sun Down Window coverings……DL, 7/25/18; PO# is produced and material is ordered. Target date mid August…….DL, 8/22/18; This project is complete....</t>
  </si>
  <si>
    <t>18P000354</t>
  </si>
  <si>
    <t>DL, 7/25/18; Reviewed Ron V. noted. I will check in with Chris on this to better determin the method complete this project.</t>
  </si>
  <si>
    <t>18P000356</t>
  </si>
  <si>
    <t>18P000367</t>
  </si>
  <si>
    <t>18P000369</t>
  </si>
  <si>
    <t>18P000373</t>
  </si>
  <si>
    <t>18P000379</t>
  </si>
  <si>
    <t>18P000380</t>
  </si>
  <si>
    <t>Canceled per customer per conversation with FS Building Zone Manager. 8/22/18</t>
  </si>
  <si>
    <t>Canceled per customer on 8/22/18.</t>
  </si>
  <si>
    <t>18P000383</t>
  </si>
  <si>
    <t>18P000387</t>
  </si>
  <si>
    <t>18P000389</t>
  </si>
  <si>
    <t>18P000390</t>
  </si>
  <si>
    <t>UNIVERSITY VILLAGE BUILDING B</t>
  </si>
  <si>
    <t>18P000391</t>
  </si>
  <si>
    <t>18P000392</t>
  </si>
  <si>
    <t>18P000394</t>
  </si>
  <si>
    <t>18P000396</t>
  </si>
  <si>
    <t>DL, 6/16/18; Waiting for update on Provost approval….DL, 7/11/18; Per email from Enrico on 7/10/18. The Provost put a hold on converting any lab space into officess……</t>
  </si>
  <si>
    <t>18P000410</t>
  </si>
  <si>
    <t>18P000415</t>
  </si>
  <si>
    <t>18P000416</t>
  </si>
  <si>
    <t>18P000417</t>
  </si>
  <si>
    <t>18P000418</t>
  </si>
  <si>
    <t>18P000420</t>
  </si>
  <si>
    <t>Canceled by Customer on prioritization 7/2/18</t>
  </si>
  <si>
    <t>18P000421</t>
  </si>
  <si>
    <t>18P000425</t>
  </si>
  <si>
    <t>DL, 6/7/18; Per Maggie; Luat Vuong arrives on or about August 15…... DL, 6/16/18;Scoped project with Maggie and Jess, Need to produce work orders for paint and day crew. floor covering is selected..…..DL, 7/11/18; Paint is complete. Flooring sould be complete some time next week..... space is vacant until 8/15/18........DL, 7/25/18; This project is 100% Complete....</t>
  </si>
  <si>
    <t>18P000426</t>
  </si>
  <si>
    <t>DL, 6/7/18; Per Maggie; A-375: Bhargav Rallabandi arrives on or about August 1….. DL, 6/16/18;Scoped project with Maggie and Jess, Need to produce work orders for paint and day crew. floor covering is selected…..DL, 7/11/18; Paint is complete. Flooring sould be complete some time next week..... space is vacant until 8/1/18.....DL, 7/25/18; This project is 100% Complete....</t>
  </si>
  <si>
    <t>18P000427</t>
  </si>
  <si>
    <t>DL, 6/7/18; Per Maggie email; This is our new Dean’s faculty office. Dean Lynch is already on site getting up to speed one-two days a week. This office is an ASAP...... DL, 6/16/18;Scoped project with Maggie and Jess, Need to produce work orders for paint and day crew. floor covering is selected.....DL, 7/11/18; This project is 100% complete......</t>
  </si>
  <si>
    <t>18P000428</t>
  </si>
  <si>
    <t>18P000429</t>
  </si>
  <si>
    <t>DL, 4/16/18. Verified Untilites are avialbe for both ice machine and sink. Need to schedule a meeting with Maggie to verify layout and equipment specifications. This should be complete by the end of the quarter pending delivery of equipment…..DL, 5/9/18; We are working on plans to submitt to A&amp;E soon....DL, 5/24/18; Plans were submitted on 5/24/18.......DL, 6/12/18; Plans were approved. Cabinets are ordered. Materila is 6-8 Weeks out.....DL, 7/11/18; We have confirmation for delivery of material for mid August. Target Complete date is 9/7/18......DL, 8/10/18; Project has started. We will be complete with in two weeks......DL, 8/22/18; Work is 90% Complete..Project should be complete by 8/31/18........ DL 9/6/1/8; This project is 99% complete. The parts arrived today. I will be sending out an email to schedule the installation time for next week.......DL, 9/19/18; This project is 100% Complete........</t>
  </si>
  <si>
    <t>18P000432</t>
  </si>
  <si>
    <t>BANNOCK H</t>
  </si>
  <si>
    <t>18P000434</t>
  </si>
  <si>
    <t>18P000435</t>
  </si>
  <si>
    <t>18P000438</t>
  </si>
  <si>
    <t>18P000439</t>
  </si>
  <si>
    <t>18P000442</t>
  </si>
  <si>
    <t>18P000444</t>
  </si>
  <si>
    <t>18P000445</t>
  </si>
  <si>
    <t>18P000454</t>
  </si>
  <si>
    <t>18P000456</t>
  </si>
  <si>
    <t>Customer advised to submit the project into Google Form/CPMS for execution. Work beyond FS purview for completion.</t>
  </si>
  <si>
    <t>18P000459</t>
  </si>
  <si>
    <t>BARN</t>
  </si>
  <si>
    <t>18P000463</t>
  </si>
  <si>
    <t>18P000468</t>
  </si>
  <si>
    <t>18P000469</t>
  </si>
  <si>
    <t>18P000470</t>
  </si>
  <si>
    <t>DL, 6/16/18; I walked this project with Luis and Mark this week. They want this work completed by July 9th. Paint, data, electrical, chair rail and signage is requested. I need to review project with Paul and Robert C. DL, 7/11/18; Robert C. Ordered material and we will complete the install first part of next week We will scheudle the paint after Robert is Complete. Target Complete Date is 7/2018......DL, 7/25/18; WE have the electrical materila, plans were submitted. Once plans are reviewed and approved, we will proceed with the work. Target date is two weeks after plans are approved......DL, 8/10/18; Eletrical is complete. Pending paint. Paint will be scheduled in the  near future. DL, 8/22/18; This project will be Complet on Saturday.....DL, 9/6/18. I miossed the chair rail request on this project. I will order the chair rail in the near future. The chair rail is the only item needed to complete this project. Aprroximately 20  lineal feet......DL, 9/19/18; Chair rail is ordered. We will schedule the install when the material arrives.......</t>
  </si>
  <si>
    <t>18P000471</t>
  </si>
  <si>
    <t>DL, 7/4/18; Walked this project with Angel, This request is to install security fence with Sliding gate and welded webs to increase security. Space is vacant and ready to schedule work. Need to walk with Corey to see if this is a project they can do or sub out to De ANza fence......DL 7/25/18; Still need to walk project with Corey. Dl, 8/10/18; Site walk complete, we are waiting on estimates. WE will try and schedule the work with in the next 30- days....DL, 8/22/18; Work is scheduled for August 27th. Still need to order hardware.....DL, 9/6/18; The fence is installed and Angel is very Happy, but I need to check the project to verify we are good to go....DL, 9/19/18; This Project is 100% Complete.....</t>
  </si>
  <si>
    <t>18P000472</t>
  </si>
  <si>
    <t>18P000473</t>
  </si>
  <si>
    <t>18P000474</t>
  </si>
  <si>
    <t>18P000476</t>
  </si>
  <si>
    <t>Canceled project, work completed on 18W015691 in July.</t>
  </si>
  <si>
    <t>Duplicate to 18W015691; complete</t>
  </si>
  <si>
    <t>18P000478</t>
  </si>
  <si>
    <t>DL, 7/4/18; This project is scoped; Need to remove Switch gear storage rack components, remove electrical conduits, plywood backer board from walls, paint and floor covering. We will schedule this work to be complete by Fall 2018 academic year....DL, 7/11/18; Need to produce work orders and schedule the work. Target Complete date is 9/14/18... Space is vacant....DL, 8/10/18; Work has started and we are on schedule...... DL, 8/22/18; Demo is almost complete. This target date is 9/21/18......9/19/18; All trades are complete. New carpet to be installed on 9/21/18. .....DL, 9/19/18; This project is scheduled to be complete this week.......</t>
  </si>
  <si>
    <t>BOTGDN RSTRM</t>
  </si>
  <si>
    <t>18P000481</t>
  </si>
  <si>
    <t>18P000482</t>
  </si>
  <si>
    <t>DL, 7/4/18; This work is scoped. Per Angela, they have the mininum computer software and hardware for the access control system. We may need to install electrical but I need to confirm with JasonDL, 7/11/18; Need to check in with Jason on status for his side of the project.....DL, 7/25/18; JAson's team is ready to install but the Anderson IT department does not have the necesary software. We will start the work when the software is up and running......
8/12/18 DND FAMIS Status noted completion on 8/2/18.</t>
  </si>
  <si>
    <t>Waiting for Amanda Grey to verify ownership of chain link fence. Once confirmed will contract with De Anza to install 36" wide gate.</t>
  </si>
  <si>
    <t>18P000485</t>
  </si>
  <si>
    <t>18P000487</t>
  </si>
  <si>
    <t>18W000455</t>
  </si>
  <si>
    <t>Dl, 7/4/18; All Windows in Chapman were cleaned by Ductch Touch. This Project is 100% Complete</t>
  </si>
  <si>
    <t>18W001170</t>
  </si>
  <si>
    <t>18W006022</t>
  </si>
  <si>
    <t>INSTALL CURTAIN ROD IN RESEARCH SPACE</t>
  </si>
  <si>
    <t>DL, 5/24/18; Need to review scope with Enrico….DL, 7/11/18; Enrico produced work orders for sheet metal shop. This is a singel trade project.</t>
  </si>
  <si>
    <t>18W011161</t>
  </si>
  <si>
    <t>DL, 3/29/18; This is a class room. Approximate size is 24' X 24'. This will be a Summer project……DL, 5/21/18; Floor covering is selected. Work will be scheudled for Mid June….DL, 5/24/18; The install is scheduled for June 18th &amp; 19th……DL, 7/11/18;  This Project is 100% Complete......</t>
  </si>
  <si>
    <t>18W011672</t>
  </si>
  <si>
    <t>Relocate white board from East wall onto the West wall, where high table was removed, 24" away from North end of wall.</t>
  </si>
  <si>
    <t>18W011692</t>
  </si>
  <si>
    <t>ENTOM MUSEUM</t>
  </si>
  <si>
    <t>18W011772</t>
  </si>
  <si>
    <t>Canceled per customer on priority list 7/3/18</t>
  </si>
  <si>
    <t>DL, 4/29/18; Pasted from WO; install an outside electrical outlet based on the attached amazon specs. also estimate for removing and sealing the outside vent from the copier.
fyi_the copier will be moving within the next few months…..DL, 7/11/18; Need to verfy scope and schedule the work......</t>
  </si>
  <si>
    <t>18W013160</t>
  </si>
  <si>
    <t>BEES- PATCH &amp; PAINT 2460D &amp; 2460F</t>
  </si>
  <si>
    <t>33</t>
  </si>
  <si>
    <t>18W013973</t>
  </si>
  <si>
    <t>FAMIS NOTES 8/22: Plumbing filter system was installed and ice maker installed. Request for microscope and incubator moved into containment by customer. 
Complete 9/24/18</t>
  </si>
  <si>
    <t>18W015691</t>
  </si>
  <si>
    <t>DL, 7/11/18; This project is in progress and almost complete. Target complete date is 7/20/18…..</t>
  </si>
  <si>
    <t>18W016588</t>
  </si>
  <si>
    <t>PATCH AND PAINT FOR FACULTY</t>
  </si>
  <si>
    <t>19P000009</t>
  </si>
  <si>
    <t>19P000011</t>
  </si>
  <si>
    <t>19P000012</t>
  </si>
  <si>
    <t>19P000014</t>
  </si>
  <si>
    <t>19P000017</t>
  </si>
  <si>
    <t>DL, 9/6/18; Monitors are installed. Need to schedule the electrical. Target date is 9/21/18……</t>
  </si>
  <si>
    <t>19P000018</t>
  </si>
  <si>
    <t>19P000022</t>
  </si>
  <si>
    <t>19P000023</t>
  </si>
  <si>
    <t>Work to be completed in conjunction with customer project #19P000035.</t>
  </si>
  <si>
    <t>19P000026</t>
  </si>
  <si>
    <t>19P000027</t>
  </si>
  <si>
    <t>DL, 9/19/18; This Project is 100% Complete…….</t>
  </si>
  <si>
    <t>19P000029</t>
  </si>
  <si>
    <t>Canceled; duplicate request to be completed with 19P000059</t>
  </si>
  <si>
    <t>19P000030</t>
  </si>
  <si>
    <t>19P000033</t>
  </si>
  <si>
    <t>Duplicate request to 19P000030; Canceling project to be completed on other request.</t>
  </si>
  <si>
    <t>Duplicate to project 19P000030. Canceling project.</t>
  </si>
  <si>
    <t>19P000037</t>
  </si>
  <si>
    <t>Customer called and canceled the work on 10/23/18.</t>
  </si>
  <si>
    <t>19P000044</t>
  </si>
  <si>
    <t>19P000053</t>
  </si>
  <si>
    <t>DL 8/22/18; two out of four monitors are complete. WE still need to install powree at four locations…….DL, 9/6/18; Still need Electrical installed……. Planing to have complete by 9/21/18……. This is aqctually 4- monitors in four locations. We should ensure each monitor is treated as an indidual project.......DL, 9/19/18; All monitors are installed. Robert will schedule the electricans this week or early next week...DL, 10/4/18; This project is 100% Complete.....</t>
  </si>
  <si>
    <t>19P000054</t>
  </si>
  <si>
    <t>19P000056</t>
  </si>
  <si>
    <t>19P000058</t>
  </si>
  <si>
    <t>DL, 4/16/18; Site visit conducted with Patty. We need specs of new equipment to verify the required utilites…..DL, 4/29/18; We will proceed with the removal of the Growth Chambers and clean the space…..No equipment is ordered. No alteration, This is aftermarket equipment that we are removing...DL, 5/9/18; Project is scoped. Need to schedule the work.....Plumbers and HVAC are working on this. Still need to have electrical removed. I am working wiht Patty on who can do the demo and removal.....DL, 7/11/18; I need to check in with Ken to see if refrigerant is recovered. will isue work order to disconnect electrical..... I checked in with our campus surplus and do not have any contacts to dis,matel the very large growth Chambers. I need to inform Patty and suggest that she have Burges demo and move the Growth Chambers......We will be complete with our portion of this project before 8/1/18.......DL, 8/10/18; All work is done except the disconnect for electrical. I need to check and see if the electrical. Per FAMIS complete on 8/22/18</t>
  </si>
  <si>
    <t>19P000059</t>
  </si>
  <si>
    <t>ITS to install cameras, no work by FS Required.</t>
  </si>
  <si>
    <t>DND 7/30/18 Project #19P000059 to replace REF CPMS # 9054
Ron to speak with ITS to complete installation.</t>
  </si>
  <si>
    <t>19P000063</t>
  </si>
  <si>
    <t>LIFE SCIENCES</t>
  </si>
  <si>
    <t>19P000122</t>
  </si>
  <si>
    <t>19P000124</t>
  </si>
  <si>
    <t>COSTO HALL</t>
  </si>
  <si>
    <t>19P000127</t>
  </si>
  <si>
    <t>Duplicate request to be combined with 19P000239</t>
  </si>
  <si>
    <t>19P000175</t>
  </si>
  <si>
    <t>19P000185</t>
  </si>
  <si>
    <t>19P000186</t>
  </si>
  <si>
    <t>19P000188</t>
  </si>
  <si>
    <t>19P000189</t>
  </si>
  <si>
    <t>Duplicate work order to 19P000049. Work to be completed on other project.</t>
  </si>
  <si>
    <t>GENOMICS BUILDING</t>
  </si>
  <si>
    <t>19P000208</t>
  </si>
  <si>
    <t>Canceled per customer on priority list 9/17/18</t>
  </si>
  <si>
    <t>19P000211</t>
  </si>
  <si>
    <t>19P000212</t>
  </si>
  <si>
    <t>19P000213</t>
  </si>
  <si>
    <t>Duplicate request to 19P000031; Work to be completed on other project.</t>
  </si>
  <si>
    <t>19P000214</t>
  </si>
  <si>
    <t>19P000222</t>
  </si>
  <si>
    <t>19P000226</t>
  </si>
  <si>
    <t>19P000230</t>
  </si>
  <si>
    <t>n/a</t>
  </si>
  <si>
    <t>19P000241</t>
  </si>
  <si>
    <t>19P000244</t>
  </si>
  <si>
    <t>19P000246</t>
  </si>
  <si>
    <t>19P000247</t>
  </si>
  <si>
    <t>19P000250</t>
  </si>
  <si>
    <t>19P000251</t>
  </si>
  <si>
    <t>19P000253</t>
  </si>
  <si>
    <t>DL, 4/29/18; Project is scoped and include, new vinyl floor, paint, and water proofing. The floor area is over 2,000 square feet. This will be a Summer project due to access……DL, 7/11/18;  This project needs to be complete before Fall 2018. Space is vacant and ready go. Need to walk and confirm Schdule with Paul D. Tony's Flooring is ready to go after paint is complete.... Target complete date is 9/21/18......DL, 8/22/18; Walked with PAul, Paul will scheudle the work. Jess still need to cordinate with Tony's Flooring .....DL, 9/19/18; The paint and flooring is complete. The seams need to be welded and this will be complete. this will be complete by 9/21/18......9/19/21; This Project is 100% Complete.......</t>
  </si>
  <si>
    <t>19P000255</t>
  </si>
  <si>
    <t>19P000269</t>
  </si>
  <si>
    <t>Project is not within the purview for completion; condition is fair and usable.</t>
  </si>
  <si>
    <t>DL, 10/4/18…..This is a cooman area. Is this recharge work…….</t>
  </si>
  <si>
    <t>19P000278</t>
  </si>
  <si>
    <t>DL, 10/4/18; This Project is 100% Complete……..</t>
  </si>
  <si>
    <t>19P000280</t>
  </si>
  <si>
    <t>19P000285</t>
  </si>
  <si>
    <t>19P000286</t>
  </si>
  <si>
    <t>19P000287</t>
  </si>
  <si>
    <t>19P000288</t>
  </si>
  <si>
    <t>19P000293</t>
  </si>
  <si>
    <t>19P000296</t>
  </si>
  <si>
    <t>19P000298</t>
  </si>
  <si>
    <t>19P000299</t>
  </si>
  <si>
    <t>19P000300</t>
  </si>
  <si>
    <t>19P000301</t>
  </si>
  <si>
    <t>19P000306</t>
  </si>
  <si>
    <t>DL 10/4/18; Jess currently has this project scheduled for Winter break……</t>
  </si>
  <si>
    <t>19P000309</t>
  </si>
  <si>
    <t>19P000312</t>
  </si>
  <si>
    <t>19P000313</t>
  </si>
  <si>
    <t>19P000314</t>
  </si>
  <si>
    <t>19P000316</t>
  </si>
  <si>
    <t>19P000317</t>
  </si>
  <si>
    <t>PENTLAND A</t>
  </si>
  <si>
    <t>19P000318</t>
  </si>
  <si>
    <t>19P000319</t>
  </si>
  <si>
    <t>19P000322</t>
  </si>
  <si>
    <t>19P000324</t>
  </si>
  <si>
    <t>19P000326</t>
  </si>
  <si>
    <t>19P000337</t>
  </si>
  <si>
    <t>19P000340</t>
  </si>
  <si>
    <t>19P000341</t>
  </si>
  <si>
    <t>19P000346</t>
  </si>
  <si>
    <t>EAST I&amp;Q FAC</t>
  </si>
  <si>
    <t>19P000347</t>
  </si>
  <si>
    <t>19P000350</t>
  </si>
  <si>
    <t>GH02A</t>
  </si>
  <si>
    <t>19P000353</t>
  </si>
  <si>
    <t>19P000354</t>
  </si>
  <si>
    <t>19P000355</t>
  </si>
  <si>
    <t>19S000833</t>
  </si>
  <si>
    <t>Add access control to entry doors</t>
  </si>
  <si>
    <t>19W003050</t>
  </si>
  <si>
    <t>Scope Completed</t>
  </si>
  <si>
    <t>Financials</t>
  </si>
  <si>
    <t>Reviewer</t>
  </si>
  <si>
    <t>Impact Start</t>
  </si>
  <si>
    <t>Impact End</t>
  </si>
  <si>
    <t>CAAN</t>
  </si>
  <si>
    <t>Official</t>
  </si>
  <si>
    <t>CNC</t>
  </si>
  <si>
    <t>P5186</t>
  </si>
  <si>
    <t>BIOLOGICAL SCIENCES</t>
  </si>
  <si>
    <t>CORE</t>
  </si>
  <si>
    <t>P5187</t>
  </si>
  <si>
    <t>LATH HOUSE BUILDING B</t>
  </si>
  <si>
    <t>LATH B FLD16</t>
  </si>
  <si>
    <t>P5188</t>
  </si>
  <si>
    <t>MITE WASHER BUILDING C</t>
  </si>
  <si>
    <t>MITE C FLD16</t>
  </si>
  <si>
    <t>P5189</t>
  </si>
  <si>
    <t>COMMON COVERED WORKHOUSE BLDG A (PART OF WEST CAMPUS I&amp;Q)</t>
  </si>
  <si>
    <t>COM WRK FD16</t>
  </si>
  <si>
    <t>NON-CORE</t>
  </si>
  <si>
    <t>P5190</t>
  </si>
  <si>
    <t>PLANT TRANSFORMATION FACILITY</t>
  </si>
  <si>
    <t>PLANT TRANSF</t>
  </si>
  <si>
    <t>P5192</t>
  </si>
  <si>
    <t>EAST CAMPUS INSECTARY AND QUARANTINE FACILITY GREENHOUSE</t>
  </si>
  <si>
    <t>EAST I&amp;Q GH</t>
  </si>
  <si>
    <t>P5194</t>
  </si>
  <si>
    <t>CHUNG HALL</t>
  </si>
  <si>
    <t>P5195</t>
  </si>
  <si>
    <t>MATERIALS SCIENCE &amp; ENGINEERING</t>
  </si>
  <si>
    <t>P5196</t>
  </si>
  <si>
    <t>P5197</t>
  </si>
  <si>
    <t>ALUMNI &amp; VISITORS CENTER</t>
  </si>
  <si>
    <t>P5198</t>
  </si>
  <si>
    <t>UCR CHILD DEVELOPMENT CENTER NORTH</t>
  </si>
  <si>
    <t>CHILD DEV N</t>
  </si>
  <si>
    <t>P5199</t>
  </si>
  <si>
    <t>HIGHLANDER UNION 2 ACTIVITY CENTER</t>
  </si>
  <si>
    <t>P5200</t>
  </si>
  <si>
    <t>GREENHOUSE #9</t>
  </si>
  <si>
    <t>GH09</t>
  </si>
  <si>
    <t>P5205</t>
  </si>
  <si>
    <t>UNIVERSITY OFFICE BUILDING</t>
  </si>
  <si>
    <t>P5210</t>
  </si>
  <si>
    <t>GREENHOUSE #15</t>
  </si>
  <si>
    <t>GH15</t>
  </si>
  <si>
    <t>P5215</t>
  </si>
  <si>
    <t>HOMER D. CHAPMAN HALL</t>
  </si>
  <si>
    <t>P5216</t>
  </si>
  <si>
    <t>CHICKEN COOP #1</t>
  </si>
  <si>
    <t>CHICK COOP 1</t>
  </si>
  <si>
    <t>P5217</t>
  </si>
  <si>
    <t>PHYSICAL PLANT STORAGE UNIT</t>
  </si>
  <si>
    <t>PHYS PL STOR</t>
  </si>
  <si>
    <t>P5218</t>
  </si>
  <si>
    <t>THE COTTAGE</t>
  </si>
  <si>
    <t>COTTAGE</t>
  </si>
  <si>
    <t>P5219</t>
  </si>
  <si>
    <t>WORKMAN'S COTTAGE #2</t>
  </si>
  <si>
    <t>WORKMN COT 2</t>
  </si>
  <si>
    <t>P5220</t>
  </si>
  <si>
    <t>WORKMAN'S COTTAGE #3</t>
  </si>
  <si>
    <t>WORKMN COT 3</t>
  </si>
  <si>
    <t>P5224</t>
  </si>
  <si>
    <t>UNIVERSITY BOOKSTORE</t>
  </si>
  <si>
    <t>BOOKSTORE</t>
  </si>
  <si>
    <t>P5230</t>
  </si>
  <si>
    <t>STORAGE SHED #8</t>
  </si>
  <si>
    <t>STOR 8</t>
  </si>
  <si>
    <t>P5231</t>
  </si>
  <si>
    <t>COLLEGE BUILDING SOUTH</t>
  </si>
  <si>
    <t>P5241</t>
  </si>
  <si>
    <t>ENVIRONMENTAL HEALTH AND SAFETY BUILDING</t>
  </si>
  <si>
    <t>P5242</t>
  </si>
  <si>
    <t>LATHHOUSE #1</t>
  </si>
  <si>
    <t>LATH 1</t>
  </si>
  <si>
    <t>P5251</t>
  </si>
  <si>
    <t>THEATRE WORKSHOP</t>
  </si>
  <si>
    <t>THTR WKSH</t>
  </si>
  <si>
    <t>P5253</t>
  </si>
  <si>
    <t>MAIL BUILDING</t>
  </si>
  <si>
    <t>P5254</t>
  </si>
  <si>
    <t>BOTANIC GARDENS INFORMATION CENTER</t>
  </si>
  <si>
    <t>P5255</t>
  </si>
  <si>
    <t>BOTANY &amp; PLANT SCIENCES FIELDHOUSE FIELD 15A</t>
  </si>
  <si>
    <t>BOT FLDHS15A</t>
  </si>
  <si>
    <t>P5256</t>
  </si>
  <si>
    <t>ENTOMOLOGY MUSEUM</t>
  </si>
  <si>
    <t>P5258</t>
  </si>
  <si>
    <t>GLASSHOUSE FIELD 16 #45</t>
  </si>
  <si>
    <t>GH 16 45</t>
  </si>
  <si>
    <t>P5259</t>
  </si>
  <si>
    <t>GREENHOUSE #2A</t>
  </si>
  <si>
    <t>P5260</t>
  </si>
  <si>
    <t>GLASSHOUSE FIELD 16 #46</t>
  </si>
  <si>
    <t>GH 16 46</t>
  </si>
  <si>
    <t>P5261</t>
  </si>
  <si>
    <t>MARLAN &amp; ROSEMARY BOURNS HALL</t>
  </si>
  <si>
    <t>P5263</t>
  </si>
  <si>
    <t>UNIVERSITY LABORATORY BUILDING</t>
  </si>
  <si>
    <t>UNIV LAB BLD</t>
  </si>
  <si>
    <t>P5265</t>
  </si>
  <si>
    <t>TRAILER #10A</t>
  </si>
  <si>
    <t>T10A</t>
  </si>
  <si>
    <t>P5266</t>
  </si>
  <si>
    <t>TRAILER #9A</t>
  </si>
  <si>
    <t>T9A</t>
  </si>
  <si>
    <t>P5267</t>
  </si>
  <si>
    <t>GLASSHOUSE FIELD 16 #26</t>
  </si>
  <si>
    <t>GH 16 26</t>
  </si>
  <si>
    <t>P5268</t>
  </si>
  <si>
    <t>STORAGE SHED #5</t>
  </si>
  <si>
    <t>STOR 5</t>
  </si>
  <si>
    <t>P5269</t>
  </si>
  <si>
    <t>GLASSHOUSE FIELD 16 #27</t>
  </si>
  <si>
    <t>GH 16 27</t>
  </si>
  <si>
    <t>P5270</t>
  </si>
  <si>
    <t>GARAGE COTTAGE #3</t>
  </si>
  <si>
    <t>GAR C3</t>
  </si>
  <si>
    <t>P5271</t>
  </si>
  <si>
    <t>BARN STABLE</t>
  </si>
  <si>
    <t>P5272</t>
  </si>
  <si>
    <t>PARKING SERVICES BUILDING</t>
  </si>
  <si>
    <t>P5273</t>
  </si>
  <si>
    <t>GLASSHOUSE FIELD 16 #22</t>
  </si>
  <si>
    <t>GH 16 22</t>
  </si>
  <si>
    <t>P5274</t>
  </si>
  <si>
    <t>GARAGE COTTAGE #1</t>
  </si>
  <si>
    <t>GAR C1</t>
  </si>
  <si>
    <t>P5275</t>
  </si>
  <si>
    <t>GREENHOUSE #6</t>
  </si>
  <si>
    <t>GH06</t>
  </si>
  <si>
    <t>P5276</t>
  </si>
  <si>
    <t>GREENHOUSE #7</t>
  </si>
  <si>
    <t>GH07</t>
  </si>
  <si>
    <t>P5277</t>
  </si>
  <si>
    <t>GREENHOUSE #8</t>
  </si>
  <si>
    <t>GH08</t>
  </si>
  <si>
    <t>P5278</t>
  </si>
  <si>
    <t>GREENHOUSE #10</t>
  </si>
  <si>
    <t>GH10</t>
  </si>
  <si>
    <t>P5279</t>
  </si>
  <si>
    <t>GREENHOUSE #11</t>
  </si>
  <si>
    <t>GH11</t>
  </si>
  <si>
    <t>P5280</t>
  </si>
  <si>
    <t>GREENHOUSE #12</t>
  </si>
  <si>
    <t>GH12</t>
  </si>
  <si>
    <t>P5281</t>
  </si>
  <si>
    <t>GREENHOUSE #13</t>
  </si>
  <si>
    <t>GH13</t>
  </si>
  <si>
    <t>P5282</t>
  </si>
  <si>
    <t>GREENHOUSE #21</t>
  </si>
  <si>
    <t>GH21</t>
  </si>
  <si>
    <t>P5284</t>
  </si>
  <si>
    <t>GREENHOUSE #16</t>
  </si>
  <si>
    <t>GH16</t>
  </si>
  <si>
    <t>P5285</t>
  </si>
  <si>
    <t>RESTROOMS &amp; TICKET BOOTH BUILDING</t>
  </si>
  <si>
    <t>TICKET BOOTH</t>
  </si>
  <si>
    <t>P5286</t>
  </si>
  <si>
    <t>RESTROOM / MAINTENANCE</t>
  </si>
  <si>
    <t>RSTRM/MAINT</t>
  </si>
  <si>
    <t>P5287</t>
  </si>
  <si>
    <t>STORAGE BUILDING PLANT PATHOLOGY FIELD 16E</t>
  </si>
  <si>
    <t>STOR PL PATH</t>
  </si>
  <si>
    <t>P5288</t>
  </si>
  <si>
    <t>NEMATOLOGY MICROPLOT STORAGE BUILDING FIELD 15A</t>
  </si>
  <si>
    <t>NEM MICRO ST</t>
  </si>
  <si>
    <t>P5289</t>
  </si>
  <si>
    <t>EAST CAMPUS INSECTARY AND QUARANTINE FACILITY</t>
  </si>
  <si>
    <t>P5290</t>
  </si>
  <si>
    <t>HAY BARN</t>
  </si>
  <si>
    <t>HAY BN</t>
  </si>
  <si>
    <t>P5291</t>
  </si>
  <si>
    <t>TURF PLOT STORAGE AGRICULTURAL OPERATIONS</t>
  </si>
  <si>
    <t>TURF PL STOR</t>
  </si>
  <si>
    <t>P5292</t>
  </si>
  <si>
    <t>STORAGE BUILDING AT LOADING DOCK OF PIERCE HALL</t>
  </si>
  <si>
    <t>STOR PRCE</t>
  </si>
  <si>
    <t>P5293</t>
  </si>
  <si>
    <t>GLASSHOUSE FIELD 16 #25</t>
  </si>
  <si>
    <t>GH 16 25</t>
  </si>
  <si>
    <t>P5295</t>
  </si>
  <si>
    <t>CENTRAL UTILITY PLANT</t>
  </si>
  <si>
    <t>CNTRL UTL PL</t>
  </si>
  <si>
    <t>P5296</t>
  </si>
  <si>
    <t>GLASSHOUSE FIELD 16 #9</t>
  </si>
  <si>
    <t>GH 16 09</t>
  </si>
  <si>
    <t>P5297</t>
  </si>
  <si>
    <t>GLASSHOUSE FIELD 16 #23</t>
  </si>
  <si>
    <t>GH 16 23</t>
  </si>
  <si>
    <t>P5298</t>
  </si>
  <si>
    <t>SHED BUILDING FIELD 16 #25</t>
  </si>
  <si>
    <t>SHED 16 25</t>
  </si>
  <si>
    <t>P5299</t>
  </si>
  <si>
    <t>GLASSHOUSE FIELD 16 #10</t>
  </si>
  <si>
    <t>GH 16 10</t>
  </si>
  <si>
    <t>P5300</t>
  </si>
  <si>
    <t>GLASSHOUSE FIELD 16 #11</t>
  </si>
  <si>
    <t>GH 16 11</t>
  </si>
  <si>
    <t>P5302</t>
  </si>
  <si>
    <t>EQUIPMENT SHED</t>
  </si>
  <si>
    <t>EQUIP SHED</t>
  </si>
  <si>
    <t>P5304</t>
  </si>
  <si>
    <t>INSECTICIDE COMPOUNDING &amp; STORAGE BUILDING</t>
  </si>
  <si>
    <t>INSECT COMP</t>
  </si>
  <si>
    <t>P5305</t>
  </si>
  <si>
    <t>STORED PRODUCTS INSECTICIDE BUILDING</t>
  </si>
  <si>
    <t>SPI</t>
  </si>
  <si>
    <t>P5307</t>
  </si>
  <si>
    <t>HUMANITIES &amp; SOCIAL SCIENCES</t>
  </si>
  <si>
    <t>P5308</t>
  </si>
  <si>
    <t>SOUTH LOCKERROOM &amp; CONCESSION STAND</t>
  </si>
  <si>
    <t>P5310</t>
  </si>
  <si>
    <t>WEST LOCKERROOM &amp; CLUBHOUSE CONCESSION STAND</t>
  </si>
  <si>
    <t>W LCKRM/CONC</t>
  </si>
  <si>
    <t>P5311</t>
  </si>
  <si>
    <t>JEANETTE AND RUPERT COSTO HALL</t>
  </si>
  <si>
    <t>P5312</t>
  </si>
  <si>
    <t>LATHHOUSE #32</t>
  </si>
  <si>
    <t>LATH 32</t>
  </si>
  <si>
    <t>P5315</t>
  </si>
  <si>
    <t>LATHHOUSE #36</t>
  </si>
  <si>
    <t>LATH 36</t>
  </si>
  <si>
    <t>P5316</t>
  </si>
  <si>
    <t>P5319</t>
  </si>
  <si>
    <t>HERBARIUM</t>
  </si>
  <si>
    <t>P5321</t>
  </si>
  <si>
    <t>STORAGE SHED #37</t>
  </si>
  <si>
    <t>STOR 37</t>
  </si>
  <si>
    <t>P5322</t>
  </si>
  <si>
    <t>TOMAS RIVERA LIBRARY</t>
  </si>
  <si>
    <t>P5323</t>
  </si>
  <si>
    <t>HERMAN T. SPIETH HALL</t>
  </si>
  <si>
    <t>P5324</t>
  </si>
  <si>
    <t>STORAGE SHED #49</t>
  </si>
  <si>
    <t>STOR 49</t>
  </si>
  <si>
    <t>P5325</t>
  </si>
  <si>
    <t>A. GARY ANDERSON HALL 1</t>
  </si>
  <si>
    <t>P5326</t>
  </si>
  <si>
    <t>COBALT 60 BUILDING #38</t>
  </si>
  <si>
    <t>COBALT 60</t>
  </si>
  <si>
    <t>P5327</t>
  </si>
  <si>
    <t>PHYSICAL PLANT STORAGE UNIT 2</t>
  </si>
  <si>
    <t>PHYS PL STR2</t>
  </si>
  <si>
    <t>P5328</t>
  </si>
  <si>
    <t>HAZARDOUS WASTE STORAGE UNIT 1</t>
  </si>
  <si>
    <t>HAZ WST STR1</t>
  </si>
  <si>
    <t>P5329</t>
  </si>
  <si>
    <t>HAZARDOUS WASTE STORAGE UNIT 2</t>
  </si>
  <si>
    <t>HAZ WST STR2</t>
  </si>
  <si>
    <t>P5330</t>
  </si>
  <si>
    <t>TRAILER #21 3984</t>
  </si>
  <si>
    <t>T21 3984</t>
  </si>
  <si>
    <t>P5334</t>
  </si>
  <si>
    <t>ATHLETICS AND DANCE BUILDING</t>
  </si>
  <si>
    <t>P5335</t>
  </si>
  <si>
    <t>GEOLOGY BUILDING</t>
  </si>
  <si>
    <t>P5336</t>
  </si>
  <si>
    <t>GLASSHOUSE FIELD 16 #24A</t>
  </si>
  <si>
    <t>GH 16 24A</t>
  </si>
  <si>
    <t>P5337</t>
  </si>
  <si>
    <t>GLASSHOUSE FIELD 16 #24B</t>
  </si>
  <si>
    <t>GH 16 24B</t>
  </si>
  <si>
    <t>P5338</t>
  </si>
  <si>
    <t>GLASSHOUSE FIELD 16 #24C</t>
  </si>
  <si>
    <t>GH 16 24C</t>
  </si>
  <si>
    <t>P5339</t>
  </si>
  <si>
    <t>GLASSHOUSE FIELD 16 #24D</t>
  </si>
  <si>
    <t>GH 16 24D</t>
  </si>
  <si>
    <t>P5340</t>
  </si>
  <si>
    <t>PUMPHOUSE #2</t>
  </si>
  <si>
    <t>PUMP 2</t>
  </si>
  <si>
    <t>P5341</t>
  </si>
  <si>
    <t>ALFRED M. BOYCE HALL</t>
  </si>
  <si>
    <t>P5342</t>
  </si>
  <si>
    <t>HERBERT JOHN WEBBER HALL</t>
  </si>
  <si>
    <t>P5343</t>
  </si>
  <si>
    <t>ABERDEEN-INVERNESS RESIDENCE HALL</t>
  </si>
  <si>
    <t>P5344</t>
  </si>
  <si>
    <t>GLASSHOUSE FIELD 16 #28</t>
  </si>
  <si>
    <t>GH 16 28</t>
  </si>
  <si>
    <t>P5345</t>
  </si>
  <si>
    <t>ASBESTOS ABATEMENT &amp; EMERGENCY RESPONSE EQUIP/SUPPLY</t>
  </si>
  <si>
    <t>ABAT EMG RSP</t>
  </si>
  <si>
    <t>P5346</t>
  </si>
  <si>
    <t>DECAY STORAGE UNIT 1</t>
  </si>
  <si>
    <t>DECAY STOR 1</t>
  </si>
  <si>
    <t>P5347</t>
  </si>
  <si>
    <t>DECAY STORAGE UNIT 2</t>
  </si>
  <si>
    <t>DECAY STOR 2</t>
  </si>
  <si>
    <t>P5348</t>
  </si>
  <si>
    <t>WAREHOUSE #2</t>
  </si>
  <si>
    <t>WHSE 2</t>
  </si>
  <si>
    <t>P5349</t>
  </si>
  <si>
    <t>FARM GROUP E WAREHOUSE #1</t>
  </si>
  <si>
    <t>FARM E</t>
  </si>
  <si>
    <t>P5350</t>
  </si>
  <si>
    <t>GROWTH CHAMBER BUILDING</t>
  </si>
  <si>
    <t>GRTH CH BLDG</t>
  </si>
  <si>
    <t>P5351</t>
  </si>
  <si>
    <t>ENTOMOLOGY POULTRY BUILDING</t>
  </si>
  <si>
    <t>ENT PLTRY BD</t>
  </si>
  <si>
    <t>P5353</t>
  </si>
  <si>
    <t>INSECT LABORATORY #39</t>
  </si>
  <si>
    <t>INSECT 39</t>
  </si>
  <si>
    <t>P5354</t>
  </si>
  <si>
    <t>GORDON S. WATKINS HALL</t>
  </si>
  <si>
    <t>P5355</t>
  </si>
  <si>
    <t>SCREENHOUSE BOTANY</t>
  </si>
  <si>
    <t>SCRNHSE BOT</t>
  </si>
  <si>
    <t>P5356</t>
  </si>
  <si>
    <t>STORAGE SHED #6</t>
  </si>
  <si>
    <t>STOR 6</t>
  </si>
  <si>
    <t>P5357</t>
  </si>
  <si>
    <t>A. GARY ANDERSON HALL 2</t>
  </si>
  <si>
    <t>P5358</t>
  </si>
  <si>
    <t>THE BARN</t>
  </si>
  <si>
    <t>P5359</t>
  </si>
  <si>
    <t>SUPERINTENDENT'S GARAGE</t>
  </si>
  <si>
    <t>SUPERINT GAR</t>
  </si>
  <si>
    <t>P5360</t>
  </si>
  <si>
    <t>SUPERINTENDENT'S COTTAGE</t>
  </si>
  <si>
    <t>SUPERINT COT</t>
  </si>
  <si>
    <t>P5361</t>
  </si>
  <si>
    <t>INSECT LABORATORY #44</t>
  </si>
  <si>
    <t>INSECT 44</t>
  </si>
  <si>
    <t>P5363</t>
  </si>
  <si>
    <t>PLANT DRYING BUILDING</t>
  </si>
  <si>
    <t>PLNT DRY BLD</t>
  </si>
  <si>
    <t>P5364</t>
  </si>
  <si>
    <t>CORPORATION YARD PHYSICAL PLANT WAREHOUSE</t>
  </si>
  <si>
    <t>CORP PP WHSE</t>
  </si>
  <si>
    <t>P5365</t>
  </si>
  <si>
    <t>PENTLAND HILLS RESIDENCE HALL A</t>
  </si>
  <si>
    <t>P5367</t>
  </si>
  <si>
    <t>SATELLITE CHILLER PLANT</t>
  </si>
  <si>
    <t>SAT CHIL PL</t>
  </si>
  <si>
    <t>P5369</t>
  </si>
  <si>
    <t>PENTLAND HILLS RESIDENCE HALL</t>
  </si>
  <si>
    <t>PENTLAND I</t>
  </si>
  <si>
    <t>P5371</t>
  </si>
  <si>
    <t>GLASSHOUSE FIELD 16 #47</t>
  </si>
  <si>
    <t>GH 16 47</t>
  </si>
  <si>
    <t>P5372</t>
  </si>
  <si>
    <t>CHASS INTERDISCIPLINARY SOUTH</t>
  </si>
  <si>
    <t>P5373</t>
  </si>
  <si>
    <t>PSYCHOLOGY BUILDING</t>
  </si>
  <si>
    <t>P5374</t>
  </si>
  <si>
    <t>GREENHOUSE #1 RESEARCH</t>
  </si>
  <si>
    <t>GH01 RESRCH</t>
  </si>
  <si>
    <t>P5375</t>
  </si>
  <si>
    <t>GLASSHOUSE FIELD 16 #48</t>
  </si>
  <si>
    <t>GH 16 48</t>
  </si>
  <si>
    <t>P5376</t>
  </si>
  <si>
    <t>TRAILER CNAS (Surge Trailer)</t>
  </si>
  <si>
    <t>T CNAS</t>
  </si>
  <si>
    <t>P5377</t>
  </si>
  <si>
    <t>SHED BUILDING TRACTOR</t>
  </si>
  <si>
    <t>SHED TRACTOR</t>
  </si>
  <si>
    <t>P5378</t>
  </si>
  <si>
    <t>GREENHOUSE #2 RESEARCH</t>
  </si>
  <si>
    <t>GH03 RESRCH</t>
  </si>
  <si>
    <t>P5380</t>
  </si>
  <si>
    <t>P5381</t>
  </si>
  <si>
    <t>COMPUTING &amp; COMMUNICATIONS CENTER</t>
  </si>
  <si>
    <t>P5382</t>
  </si>
  <si>
    <t>COMPUTING &amp; COMMUNICATIONS ELECTRIC CART CARPORT</t>
  </si>
  <si>
    <t>ITS CARPORT</t>
  </si>
  <si>
    <t>P5383</t>
  </si>
  <si>
    <t>UNIVERSITY LECTURE HALL</t>
  </si>
  <si>
    <t>UNIV LEC HAL</t>
  </si>
  <si>
    <t>P5385</t>
  </si>
  <si>
    <t>TRAILER BIOMEDICAL SCIENCES #1</t>
  </si>
  <si>
    <t>T BIOMED1</t>
  </si>
  <si>
    <t>P5386</t>
  </si>
  <si>
    <t>EH&amp;S TRIPLE WIDE TRAILER</t>
  </si>
  <si>
    <t>T EH&amp;S</t>
  </si>
  <si>
    <t>P5387</t>
  </si>
  <si>
    <t>VIVARIA TRAILER</t>
  </si>
  <si>
    <t>T VIVARIA</t>
  </si>
  <si>
    <t>P5388</t>
  </si>
  <si>
    <t>ENVIRONMENTAL HEALTH AND SAFETY EXPANSION</t>
  </si>
  <si>
    <t>ENV HLTHSFTY</t>
  </si>
  <si>
    <t>P5391</t>
  </si>
  <si>
    <t>BOTANIC GARDENS RESTROOM</t>
  </si>
  <si>
    <t>P5393</t>
  </si>
  <si>
    <t>METEOROLOGICAL BUILDING</t>
  </si>
  <si>
    <t>METEOR BLDG</t>
  </si>
  <si>
    <t>P5396</t>
  </si>
  <si>
    <t>UCR CHILD DEVELOPMENT SOUTH</t>
  </si>
  <si>
    <t>CHILD DEV S</t>
  </si>
  <si>
    <t>P5397</t>
  </si>
  <si>
    <t>SCHOOL OF EDUCATION CLINIC</t>
  </si>
  <si>
    <t>P5398</t>
  </si>
  <si>
    <t>PARKING TRAILER 1</t>
  </si>
  <si>
    <t>PARKING T1</t>
  </si>
  <si>
    <t>P5399</t>
  </si>
  <si>
    <t>PARKING TRAILER 2</t>
  </si>
  <si>
    <t>PARKING T2</t>
  </si>
  <si>
    <t>P5400</t>
  </si>
  <si>
    <t>PARKING TRAILER 3</t>
  </si>
  <si>
    <t>PARKING T3</t>
  </si>
  <si>
    <t>P5402</t>
  </si>
  <si>
    <t>Arabadopsis 1</t>
  </si>
  <si>
    <t>ARAB 1</t>
  </si>
  <si>
    <t>P5403</t>
  </si>
  <si>
    <t>CHASS INTERDISCIPLINARY NORTH</t>
  </si>
  <si>
    <t>P5404</t>
  </si>
  <si>
    <t>HIGHLANDER UNION BUILIDNG</t>
  </si>
  <si>
    <t>P5405</t>
  </si>
  <si>
    <t>HIGHLANDER UNION COFFEE PAVILION</t>
  </si>
  <si>
    <t>HUB COFFEE</t>
  </si>
  <si>
    <t>P5406</t>
  </si>
  <si>
    <t>SCHOOL OF MEDICINE HEALTH SCIENCE RESEARCH BUILDING</t>
  </si>
  <si>
    <t>P5408</t>
  </si>
  <si>
    <t>ENTOMOLOGY GREENHOUSE REPLACEMENT 16A</t>
  </si>
  <si>
    <t>GH 16-54 ENT</t>
  </si>
  <si>
    <t>P5409</t>
  </si>
  <si>
    <t>STORAGE SHED #1</t>
  </si>
  <si>
    <t>STOR 1</t>
  </si>
  <si>
    <t>P5410</t>
  </si>
  <si>
    <t>STORAGE SHED #2</t>
  </si>
  <si>
    <t>STOR 3</t>
  </si>
  <si>
    <t>P5411</t>
  </si>
  <si>
    <t>ARTS BUILDING FINE ARTS SEISMIC FACILITY</t>
  </si>
  <si>
    <t>P5412</t>
  </si>
  <si>
    <t>ENTOMOLOGY GREENHOUSE REPLACEMENT 16B</t>
  </si>
  <si>
    <t>GH 16-55 ENT</t>
  </si>
  <si>
    <t>P5413</t>
  </si>
  <si>
    <t>ENTOMOLOGY GREENHOUSE REPLACEMENT 16C</t>
  </si>
  <si>
    <t>GH 16-56 ENT</t>
  </si>
  <si>
    <t>P5414</t>
  </si>
  <si>
    <t>CHEMICAL SCIENCES</t>
  </si>
  <si>
    <t>P5415</t>
  </si>
  <si>
    <t>CANYON CREST KIOSK</t>
  </si>
  <si>
    <t>KIOSK 2</t>
  </si>
  <si>
    <t>P5416</t>
  </si>
  <si>
    <t>SCIENCE LABORATORIES 1</t>
  </si>
  <si>
    <t>P5417</t>
  </si>
  <si>
    <t>ENTOMOLOGY BUILDINGS SEISMIC REPLACEMENT</t>
  </si>
  <si>
    <t>P5418</t>
  </si>
  <si>
    <t>RAYMOND L. ORBACH SCIENCE LIBRARY</t>
  </si>
  <si>
    <t>P5419</t>
  </si>
  <si>
    <t>ENTOMOLOGY GREENHOUSE REPLACEMENT 16D</t>
  </si>
  <si>
    <t>GH 16-57 ENT</t>
  </si>
  <si>
    <t>P5420</t>
  </si>
  <si>
    <t>ENTOMOLOGY GREENHOUSE REPLACEMENT 16E</t>
  </si>
  <si>
    <t>GH 16-58 ENT</t>
  </si>
  <si>
    <t>P5421</t>
  </si>
  <si>
    <t>BOTANIC GARDENS HOUSE</t>
  </si>
  <si>
    <t>BOT GDN HSE</t>
  </si>
  <si>
    <t>P5422</t>
  </si>
  <si>
    <t>GLASSHOUSE FIELD 8 AIR POLLUTION</t>
  </si>
  <si>
    <t>GH5</t>
  </si>
  <si>
    <t>P5423</t>
  </si>
  <si>
    <t>GLASSHOUSE FIELD 7 AIR POLLUTION</t>
  </si>
  <si>
    <t>GH4</t>
  </si>
  <si>
    <t>P5424</t>
  </si>
  <si>
    <t>LATHHOUSE #8</t>
  </si>
  <si>
    <t>LATH 8</t>
  </si>
  <si>
    <t>P5425</t>
  </si>
  <si>
    <t>LATHHOUSE #3</t>
  </si>
  <si>
    <t>LATH 3</t>
  </si>
  <si>
    <t>P5426</t>
  </si>
  <si>
    <t>HEADHOUSE STORAGE BUILDING</t>
  </si>
  <si>
    <t>HH STOR</t>
  </si>
  <si>
    <t>P5427</t>
  </si>
  <si>
    <t>SOIL FACILITY BUILDING</t>
  </si>
  <si>
    <t>SOIL BLDG</t>
  </si>
  <si>
    <t>P5428</t>
  </si>
  <si>
    <t>STORAGE BUILDING RADIOACTIVE MATERIAL</t>
  </si>
  <si>
    <t>STOR RA</t>
  </si>
  <si>
    <t>P5430</t>
  </si>
  <si>
    <t>AGRICULTURE EXPERIMENT STATION STORAGE BUILDING</t>
  </si>
  <si>
    <t>AES STOR</t>
  </si>
  <si>
    <t>P5434</t>
  </si>
  <si>
    <t>GLASSHOUSE FIELD 16 #50</t>
  </si>
  <si>
    <t>GH 16 50</t>
  </si>
  <si>
    <t>P5435</t>
  </si>
  <si>
    <t>EHS STORAGE 1</t>
  </si>
  <si>
    <t>EHS STOR 1</t>
  </si>
  <si>
    <t>P5436</t>
  </si>
  <si>
    <t>EHS STORAGE 2</t>
  </si>
  <si>
    <t>EHS STOR 2</t>
  </si>
  <si>
    <t>P5437</t>
  </si>
  <si>
    <t>EHS STORAGE 3</t>
  </si>
  <si>
    <t>EHS STOR 3</t>
  </si>
  <si>
    <t>P5438</t>
  </si>
  <si>
    <t>EHS STORAGE 4</t>
  </si>
  <si>
    <t>EHS STOR 4</t>
  </si>
  <si>
    <t>P5439</t>
  </si>
  <si>
    <t>EHS STORAGE 5</t>
  </si>
  <si>
    <t>EHS STOR 5</t>
  </si>
  <si>
    <t>P5440</t>
  </si>
  <si>
    <t>4558 SANDANO STREET</t>
  </si>
  <si>
    <t>4558 SANDANO</t>
  </si>
  <si>
    <t>P5441</t>
  </si>
  <si>
    <t>4566 SANDANO STREET</t>
  </si>
  <si>
    <t>4566 SANDANO</t>
  </si>
  <si>
    <t>P5442</t>
  </si>
  <si>
    <t>1871 ESCALANTE WAY</t>
  </si>
  <si>
    <t>1871 ESCALAN</t>
  </si>
  <si>
    <t>P5443</t>
  </si>
  <si>
    <t>4531 SANDANO STREET</t>
  </si>
  <si>
    <t>4531 SANDANO</t>
  </si>
  <si>
    <t>P5444</t>
  </si>
  <si>
    <t>4522 SANDANO STREET</t>
  </si>
  <si>
    <t>4522 SANDANO</t>
  </si>
  <si>
    <t>P5445</t>
  </si>
  <si>
    <t>4538 SANDANO STREET</t>
  </si>
  <si>
    <t>4538 SANDANO</t>
  </si>
  <si>
    <t>P5446</t>
  </si>
  <si>
    <t>POLICE TRAILER</t>
  </si>
  <si>
    <t>P5449</t>
  </si>
  <si>
    <t>GENOMICS SHED</t>
  </si>
  <si>
    <t>GENOM SHED</t>
  </si>
  <si>
    <t>P5451</t>
  </si>
  <si>
    <t>EDGEMOOR HOUSE</t>
  </si>
  <si>
    <t>EDGEMOOR HSE</t>
  </si>
  <si>
    <t>P5452</t>
  </si>
  <si>
    <t>EDGEMOOR GARAGE</t>
  </si>
  <si>
    <t>EDGEMOOR GAR</t>
  </si>
  <si>
    <t>P5453</t>
  </si>
  <si>
    <t>GARAGE COTTAGE #2</t>
  </si>
  <si>
    <t>GAR C2</t>
  </si>
  <si>
    <t>P5455</t>
  </si>
  <si>
    <t>TRAILER CECERT 1</t>
  </si>
  <si>
    <t>T CECERT 1</t>
  </si>
  <si>
    <t>P5457</t>
  </si>
  <si>
    <t>PRINTING MODULAR</t>
  </si>
  <si>
    <t>P5460</t>
  </si>
  <si>
    <t>WOODSHED</t>
  </si>
  <si>
    <t>P5461</t>
  </si>
  <si>
    <t>FIELD LABORATORY</t>
  </si>
  <si>
    <t>FLDLAB</t>
  </si>
  <si>
    <t>P5462</t>
  </si>
  <si>
    <t>TRAILER CECERT 2</t>
  </si>
  <si>
    <t>T CECERT 2</t>
  </si>
  <si>
    <t>P5464</t>
  </si>
  <si>
    <t>STOR 2</t>
  </si>
  <si>
    <t>P5466</t>
  </si>
  <si>
    <t>BIO CONTROL CULTURE BUILDING REPLACEMENT</t>
  </si>
  <si>
    <t>BIO CTRL BLD</t>
  </si>
  <si>
    <t>P5467</t>
  </si>
  <si>
    <t>RICHARD J HECKMANN INTL CENTER FOR ENTREPRENEURIAL MGMT</t>
  </si>
  <si>
    <t>P5468</t>
  </si>
  <si>
    <t>HECKMANN CENTER COMPLEX PH 2</t>
  </si>
  <si>
    <t>P5469</t>
  </si>
  <si>
    <t>VERLEY BARN</t>
  </si>
  <si>
    <t>P5470</t>
  </si>
  <si>
    <t>GLEN MOR HOUSING A</t>
  </si>
  <si>
    <t>GLEN MOR A</t>
  </si>
  <si>
    <t>P5471</t>
  </si>
  <si>
    <t>GLEN MOR HOUSING B</t>
  </si>
  <si>
    <t>GLEN MOR B</t>
  </si>
  <si>
    <t>P5472</t>
  </si>
  <si>
    <t>GLEN MOR HOUSING C1</t>
  </si>
  <si>
    <t>GLEN MOR C1</t>
  </si>
  <si>
    <t>P5473</t>
  </si>
  <si>
    <t>GLEN MOR HOUSING D</t>
  </si>
  <si>
    <t>GLEN MOR D</t>
  </si>
  <si>
    <t>P5474</t>
  </si>
  <si>
    <t>GLEN MOR HOUSING E</t>
  </si>
  <si>
    <t>GLEN MOR E</t>
  </si>
  <si>
    <t>P5475</t>
  </si>
  <si>
    <t>GLEN MOR HOUSING C2</t>
  </si>
  <si>
    <t>GLEN MOR C2</t>
  </si>
  <si>
    <t>P5476</t>
  </si>
  <si>
    <t>TRAILER ANTHROPOLOGY</t>
  </si>
  <si>
    <t>T ANTHROP</t>
  </si>
  <si>
    <t>P5478</t>
  </si>
  <si>
    <t>GLASSHOUSE FIELD 3 AIR POLLUTION</t>
  </si>
  <si>
    <t>GH AP FL2</t>
  </si>
  <si>
    <t>P5479</t>
  </si>
  <si>
    <t>GH AP FL3</t>
  </si>
  <si>
    <t>P5480</t>
  </si>
  <si>
    <t>IVAN HINDERAKER HALL</t>
  </si>
  <si>
    <t>P5481</t>
  </si>
  <si>
    <t>GREENHOUSE #14</t>
  </si>
  <si>
    <t>GH14</t>
  </si>
  <si>
    <t>P5482</t>
  </si>
  <si>
    <t>PATRICK BOYDEN LABORATORY</t>
  </si>
  <si>
    <t>BOYDEN LAB</t>
  </si>
  <si>
    <t>P5483</t>
  </si>
  <si>
    <t>GREENHOUSE #17</t>
  </si>
  <si>
    <t>GH17</t>
  </si>
  <si>
    <t>P5484</t>
  </si>
  <si>
    <t>CORPORATION YARD D CAR SHELTER</t>
  </si>
  <si>
    <t>CORP CAR SHD</t>
  </si>
  <si>
    <t>P5485</t>
  </si>
  <si>
    <t>CORPORATION YARD C</t>
  </si>
  <si>
    <t>CORP C</t>
  </si>
  <si>
    <t>P5486</t>
  </si>
  <si>
    <t>CORPORATION YARD B</t>
  </si>
  <si>
    <t>P5487</t>
  </si>
  <si>
    <t>CORPORATION YARD A</t>
  </si>
  <si>
    <t>CORP A</t>
  </si>
  <si>
    <t>P5488</t>
  </si>
  <si>
    <t>CHANCELLOR'S RESIDENCE</t>
  </si>
  <si>
    <t>CHANC HOUSE</t>
  </si>
  <si>
    <t>P5489</t>
  </si>
  <si>
    <t>FARM A</t>
  </si>
  <si>
    <t>P5490</t>
  </si>
  <si>
    <t>FARM B</t>
  </si>
  <si>
    <t>P5491</t>
  </si>
  <si>
    <t>GARAGE 4 CAR</t>
  </si>
  <si>
    <t>P5492</t>
  </si>
  <si>
    <t>SHED BUILDING FIELD 11A</t>
  </si>
  <si>
    <t>SHED FLD 11A</t>
  </si>
  <si>
    <t>P5493</t>
  </si>
  <si>
    <t>TRAILER #14</t>
  </si>
  <si>
    <t>T14</t>
  </si>
  <si>
    <t>P5495</t>
  </si>
  <si>
    <t>HEALTH SERVICE BUILDING</t>
  </si>
  <si>
    <t>P5496</t>
  </si>
  <si>
    <t>PHYSICAL EDUCATION UTILITY BUILDING</t>
  </si>
  <si>
    <t>PE UTIL BLDG</t>
  </si>
  <si>
    <t>P5497</t>
  </si>
  <si>
    <t>JOHN W. OLMSTED HALL</t>
  </si>
  <si>
    <t>P5498</t>
  </si>
  <si>
    <t>HUMANITIES BUILDING</t>
  </si>
  <si>
    <t>P5499</t>
  </si>
  <si>
    <t>GLASSHOUSE FIELD 16 #21</t>
  </si>
  <si>
    <t>GH 16 21</t>
  </si>
  <si>
    <t>P5500</t>
  </si>
  <si>
    <t>VEGETABLE CROPS STOREHOUSE</t>
  </si>
  <si>
    <t>VEG CROP STR</t>
  </si>
  <si>
    <t>P5501</t>
  </si>
  <si>
    <t>LEON DEXTER BATCHELOR HALL</t>
  </si>
  <si>
    <t>P5502</t>
  </si>
  <si>
    <t>LOTHIAN RESIDENCE HALL</t>
  </si>
  <si>
    <t>P5503</t>
  </si>
  <si>
    <t>HOWARD SAMUEL FAWCETT LABORATORY</t>
  </si>
  <si>
    <t>P5504</t>
  </si>
  <si>
    <t>PHYSICS BUILDING</t>
  </si>
  <si>
    <t>P5505</t>
  </si>
  <si>
    <t>GEODESIC DOME BOTANIC GARDENS</t>
  </si>
  <si>
    <t>GEODESIC DM</t>
  </si>
  <si>
    <t>P5506</t>
  </si>
  <si>
    <t>COLD BOXES ROOF BUILDING</t>
  </si>
  <si>
    <t>COLD BX ROOF</t>
  </si>
  <si>
    <t>P5507</t>
  </si>
  <si>
    <t>CUSTODIAL &amp; GROUNDS BUILDING</t>
  </si>
  <si>
    <t>CUST AND GRD</t>
  </si>
  <si>
    <t>P5508</t>
  </si>
  <si>
    <t>W. CONWAY PIERCE HALL</t>
  </si>
  <si>
    <t>P5509</t>
  </si>
  <si>
    <t>TRAILER #7 AIR POLLUTION</t>
  </si>
  <si>
    <t>T7 AP</t>
  </si>
  <si>
    <t>P5511</t>
  </si>
  <si>
    <t>STUDENT RECREATION CENTER NORTH</t>
  </si>
  <si>
    <t>P5513</t>
  </si>
  <si>
    <t>GREENHOUSE #18</t>
  </si>
  <si>
    <t>GH18</t>
  </si>
  <si>
    <t>P5514</t>
  </si>
  <si>
    <t>GREENHOUSE #19</t>
  </si>
  <si>
    <t>GH19</t>
  </si>
  <si>
    <t>P5515</t>
  </si>
  <si>
    <t>GREENHOUSE #20</t>
  </si>
  <si>
    <t>GH20</t>
  </si>
  <si>
    <t>P5516</t>
  </si>
  <si>
    <t>GLASSHOUSE FIELD 15A #40</t>
  </si>
  <si>
    <t>GH 15A-40</t>
  </si>
  <si>
    <t>P5517</t>
  </si>
  <si>
    <t>COLLEGE BUILDING NORTH</t>
  </si>
  <si>
    <t>P5518</t>
  </si>
  <si>
    <t>AGRICULTURE ENGINEERING SHOP</t>
  </si>
  <si>
    <t>AG ENG SHOPS</t>
  </si>
  <si>
    <t>P5519</t>
  </si>
  <si>
    <t>GLASSHOUSE FIELD 15A #41</t>
  </si>
  <si>
    <t>GH 15A-41</t>
  </si>
  <si>
    <t>P5520</t>
  </si>
  <si>
    <t>MIDGE CONTROL BUILDING</t>
  </si>
  <si>
    <t>MIDGE CONTRL</t>
  </si>
  <si>
    <t>P5521</t>
  </si>
  <si>
    <t>STORAGE DOCK</t>
  </si>
  <si>
    <t>P5522</t>
  </si>
  <si>
    <t>GLASSHOUSE FIELD 15A #42</t>
  </si>
  <si>
    <t>GH 15A-42</t>
  </si>
  <si>
    <t>P5523</t>
  </si>
  <si>
    <t>ROBERT GORDON SPROUL HALL</t>
  </si>
  <si>
    <t>P5524</t>
  </si>
  <si>
    <t>GLASSHOUSE FIELD 15A #43</t>
  </si>
  <si>
    <t>GH 15A-43</t>
  </si>
  <si>
    <t>P5525</t>
  </si>
  <si>
    <t>HORTICULTURE GREENHOUSE D1</t>
  </si>
  <si>
    <t>GH 16 49</t>
  </si>
  <si>
    <t>P5526</t>
  </si>
  <si>
    <t>HORTICULTURE GREENHOUSE D2</t>
  </si>
  <si>
    <t>GH 16 51</t>
  </si>
  <si>
    <t>P5527</t>
  </si>
  <si>
    <t>HORTICULTURE GREENHOUSE D3</t>
  </si>
  <si>
    <t>GH 16 52</t>
  </si>
  <si>
    <t>P5528</t>
  </si>
  <si>
    <t>LATHHOUSE LIFE SCIENCES EXPERIMENTAL AREA</t>
  </si>
  <si>
    <t>LATH LS</t>
  </si>
  <si>
    <t>P5529</t>
  </si>
  <si>
    <t>GLASSHOUSE FIELD 15A #48</t>
  </si>
  <si>
    <t>GH 15A-48</t>
  </si>
  <si>
    <t>P5530</t>
  </si>
  <si>
    <t>P5531</t>
  </si>
  <si>
    <t>HORTICULTURE GREENHOUSE D4</t>
  </si>
  <si>
    <t>GH 16 53</t>
  </si>
  <si>
    <t>P5532</t>
  </si>
  <si>
    <t>TELEPHONE BUILDING</t>
  </si>
  <si>
    <t>TELEPHONE</t>
  </si>
  <si>
    <t>P5533</t>
  </si>
  <si>
    <t>CANYON CREST HOUSING 3458 AVOCADO AVENUE</t>
  </si>
  <si>
    <t>CC AVOC 3458</t>
  </si>
  <si>
    <t>P5534</t>
  </si>
  <si>
    <t>MULTIPURPOSE BUILDING BOTANIC GARDEN</t>
  </si>
  <si>
    <t>MULTI PURP</t>
  </si>
  <si>
    <t>P5535</t>
  </si>
  <si>
    <t>LATHHOUSE B</t>
  </si>
  <si>
    <t>LATH B</t>
  </si>
  <si>
    <t>P5539</t>
  </si>
  <si>
    <t>AGRONOMY FIELD HEADQUARTERS BUILDING</t>
  </si>
  <si>
    <t>AGRON FLDHSE</t>
  </si>
  <si>
    <t>P5540</t>
  </si>
  <si>
    <t>GLASSHOUSE #1 PLASTIC COVERED</t>
  </si>
  <si>
    <t>GH PLASTC 01</t>
  </si>
  <si>
    <t>P5541</t>
  </si>
  <si>
    <t>GLASSHOUSE #2 PLASTIC COVERED</t>
  </si>
  <si>
    <t>GH PLASTC 02</t>
  </si>
  <si>
    <t>P5542</t>
  </si>
  <si>
    <t>GLASSHOUSE #3 PLASTIC COVERED FIELD 16</t>
  </si>
  <si>
    <t>GH PLA 16-03</t>
  </si>
  <si>
    <t>P5543</t>
  </si>
  <si>
    <t>GLASSHOUSE #4 PLASTIC COVERED</t>
  </si>
  <si>
    <t>GH PLASTC 04</t>
  </si>
  <si>
    <t>P5544</t>
  </si>
  <si>
    <t>GLASSHOUSE #5 PLASTIC COVERED</t>
  </si>
  <si>
    <t>GH PLASTC 05</t>
  </si>
  <si>
    <t>P5545</t>
  </si>
  <si>
    <t>GLASSHOUSE #6 PLASTIC COVERED</t>
  </si>
  <si>
    <t>GH PLASTC 06</t>
  </si>
  <si>
    <t>P5546</t>
  </si>
  <si>
    <t>GLASSHOUSE #7 PLASTIC COVERED</t>
  </si>
  <si>
    <t>GH PLASTC 07</t>
  </si>
  <si>
    <t>P5547</t>
  </si>
  <si>
    <t>GLASSHOUSE #8 PLASTIC COVERED</t>
  </si>
  <si>
    <t>GH PLASTC 08</t>
  </si>
  <si>
    <t>P5548</t>
  </si>
  <si>
    <t>AGRICULTURAL OPERATIONS STORAGE SHED #9</t>
  </si>
  <si>
    <t>AGOPS SHED 9</t>
  </si>
  <si>
    <t>P5549</t>
  </si>
  <si>
    <t>BOTANY &amp; PLANT SCIENCE STORAGE FACILITY</t>
  </si>
  <si>
    <t>BOT STOR 8C</t>
  </si>
  <si>
    <t>P5550</t>
  </si>
  <si>
    <t>GLASSHOUSE #51</t>
  </si>
  <si>
    <t>GH 51</t>
  </si>
  <si>
    <t>P5551</t>
  </si>
  <si>
    <t>GLASSHOUSE FIELD 16 #30</t>
  </si>
  <si>
    <t>GH 16 30</t>
  </si>
  <si>
    <t>P5552</t>
  </si>
  <si>
    <t>GLASSHOUSE FIELD 16 #29</t>
  </si>
  <si>
    <t>GH 16 29</t>
  </si>
  <si>
    <t>P5553</t>
  </si>
  <si>
    <t>GLASSHOUSE #52</t>
  </si>
  <si>
    <t>GH 52</t>
  </si>
  <si>
    <t>P5554</t>
  </si>
  <si>
    <t>ENTOMOLOGY FUMIGATOR</t>
  </si>
  <si>
    <t>ENT FUMIGATR</t>
  </si>
  <si>
    <t>P5559</t>
  </si>
  <si>
    <t>TRAILER PHYSICAL PLANT</t>
  </si>
  <si>
    <t>T PHYS PLANT</t>
  </si>
  <si>
    <t>P5561</t>
  </si>
  <si>
    <t>BIOMEDICAL SCIENCES UNIT 2 TRAILER</t>
  </si>
  <si>
    <t>T BIOMED2</t>
  </si>
  <si>
    <t>P5562</t>
  </si>
  <si>
    <t>BOTANY &amp; PLANT SCIENCE GREENHOUSE-POLY</t>
  </si>
  <si>
    <t>GH BOT POLY</t>
  </si>
  <si>
    <t>P5564</t>
  </si>
  <si>
    <t>KIOSK/INFORMATION BOOTH</t>
  </si>
  <si>
    <t>KIOSK</t>
  </si>
  <si>
    <t>P5565</t>
  </si>
  <si>
    <t>GREENHOUSE BOTANIC GARDENS</t>
  </si>
  <si>
    <t>GH BOT GDNS</t>
  </si>
  <si>
    <t>P5566</t>
  </si>
  <si>
    <t>POLICE BUILDING</t>
  </si>
  <si>
    <t>P5567</t>
  </si>
  <si>
    <t>GLASSHOUSE FIELD 16 #20</t>
  </si>
  <si>
    <t>GH 16 20</t>
  </si>
  <si>
    <t>P5568</t>
  </si>
  <si>
    <t>HEADHOUSE BOTANIC GARDENS</t>
  </si>
  <si>
    <t>HHSE BOT GDN</t>
  </si>
  <si>
    <t>P5571</t>
  </si>
  <si>
    <t>METAL RESEARCH BUILDING</t>
  </si>
  <si>
    <t>METAL RSHBLD</t>
  </si>
  <si>
    <t>P5573</t>
  </si>
  <si>
    <t>CONTROL TEMPERATURE STRUCTURE</t>
  </si>
  <si>
    <t>CONTROL TEMP</t>
  </si>
  <si>
    <t>P5575</t>
  </si>
  <si>
    <t>STORED PRODUCTS TEST BUILDING</t>
  </si>
  <si>
    <t>STOR PR TEST</t>
  </si>
  <si>
    <t>P5579</t>
  </si>
  <si>
    <t>PUMPHOUSE #4</t>
  </si>
  <si>
    <t>PUMP 4</t>
  </si>
  <si>
    <t>P5581</t>
  </si>
  <si>
    <t>HOUSING ADMINISTRATION</t>
  </si>
  <si>
    <t>HOUSING ADM</t>
  </si>
  <si>
    <t>P5582</t>
  </si>
  <si>
    <t>VOLATILE LIQUID STORAGE BUILDING</t>
  </si>
  <si>
    <t>VOLA LIQ STG</t>
  </si>
  <si>
    <t>P5583</t>
  </si>
  <si>
    <t>GLASSHOUSE #16 PLASTIC COVERED</t>
  </si>
  <si>
    <t>GH PLASTC 16</t>
  </si>
  <si>
    <t>P5584</t>
  </si>
  <si>
    <t>GLASSHOUSE #14 PLASTIC COVERED</t>
  </si>
  <si>
    <t>GH PLASTC 14</t>
  </si>
  <si>
    <t>P5585</t>
  </si>
  <si>
    <t>GLASSHOUSE #13 PLASTIC COVERED</t>
  </si>
  <si>
    <t>GH PLASTC 13</t>
  </si>
  <si>
    <t>P5586</t>
  </si>
  <si>
    <t>GLASSHOUSE #12 PLASTIC COVERED</t>
  </si>
  <si>
    <t>GH PLASTC 12</t>
  </si>
  <si>
    <t>P5587</t>
  </si>
  <si>
    <t>GLASSHOUSE #15 PLASTIC COVERED</t>
  </si>
  <si>
    <t>GH PLASTC 15</t>
  </si>
  <si>
    <t>P5588</t>
  </si>
  <si>
    <t>SCHOOL OF MEDICINE - EDUCATION BUILDING</t>
  </si>
  <si>
    <t>P5589</t>
  </si>
  <si>
    <t>CORPORATION YARD COMPRESSED GAS STORAGE BUILDING</t>
  </si>
  <si>
    <t>CORP GAS STG</t>
  </si>
  <si>
    <t>P5590</t>
  </si>
  <si>
    <t>BANNOCKBURN VILLAGE BLDG A</t>
  </si>
  <si>
    <t>BANNOCK A</t>
  </si>
  <si>
    <t>P5591</t>
  </si>
  <si>
    <t>BANNOCKBURN VILLAGE BLDG B</t>
  </si>
  <si>
    <t>BANNOCK B</t>
  </si>
  <si>
    <t>P5592</t>
  </si>
  <si>
    <t>BANNOCKBURN VILLAGE BLDG C</t>
  </si>
  <si>
    <t>BANNOCK C</t>
  </si>
  <si>
    <t>P5593</t>
  </si>
  <si>
    <t>BANNOCKBURN VILLAGE BLDG D</t>
  </si>
  <si>
    <t>BANNOCK D</t>
  </si>
  <si>
    <t>P5594</t>
  </si>
  <si>
    <t>BANNOCKBURN VILLAGE BLDG E</t>
  </si>
  <si>
    <t>BANNOCK E</t>
  </si>
  <si>
    <t>P5595</t>
  </si>
  <si>
    <t>BANNOCKBURN VILLAGE BLDG F</t>
  </si>
  <si>
    <t>BANNOCK F</t>
  </si>
  <si>
    <t>P5596</t>
  </si>
  <si>
    <t>BANNOCKBURN VILLAGE BLDG G</t>
  </si>
  <si>
    <t>BANNOCK G</t>
  </si>
  <si>
    <t>P5597</t>
  </si>
  <si>
    <t>BANNOCKBURN VILLAGE BLDG H</t>
  </si>
  <si>
    <t>P5598</t>
  </si>
  <si>
    <t>BANNOCKBURN VILLAGE BLDG I</t>
  </si>
  <si>
    <t>P5599</t>
  </si>
  <si>
    <t>BANNOCKBURN VILLAGE BLDG J</t>
  </si>
  <si>
    <t>P5600</t>
  </si>
  <si>
    <t>BANNOCKBURN VILLAGE BLDG K</t>
  </si>
  <si>
    <t>BANNOCK K</t>
  </si>
  <si>
    <t>P5601</t>
  </si>
  <si>
    <t>BANNOCKBURN VILLAGE BLDG L</t>
  </si>
  <si>
    <t>BANNOCK L</t>
  </si>
  <si>
    <t>P5602</t>
  </si>
  <si>
    <t>BANNOCKBURN VILLAGE BLDG M</t>
  </si>
  <si>
    <t>BANNOCK M</t>
  </si>
  <si>
    <t>P5603</t>
  </si>
  <si>
    <t>BANNOCKBURN VILLAGE BLDG N</t>
  </si>
  <si>
    <t>BANNOCK N</t>
  </si>
  <si>
    <t>P5604</t>
  </si>
  <si>
    <t>BANNOCKBURN VILLAGE BLDG O</t>
  </si>
  <si>
    <t>BANNOCK O</t>
  </si>
  <si>
    <t>P5605</t>
  </si>
  <si>
    <t>BANNOCKBURN VILLAGE BLDG P</t>
  </si>
  <si>
    <t>BANNOCK P</t>
  </si>
  <si>
    <t>P5606</t>
  </si>
  <si>
    <t>BANNOCKBURN VILLAGE BLDG Q</t>
  </si>
  <si>
    <t>BANNOCK Q</t>
  </si>
  <si>
    <t>P5607</t>
  </si>
  <si>
    <t>BANNOCKBURN VILLAGE BLDG R</t>
  </si>
  <si>
    <t>BANNOCK R</t>
  </si>
  <si>
    <t>P5608</t>
  </si>
  <si>
    <t>BANNOCKBURN VILLAGE BLDG S</t>
  </si>
  <si>
    <t>BANNOCK S</t>
  </si>
  <si>
    <t>P5609</t>
  </si>
  <si>
    <t>BANNOCKBURN VILLAGE BLDG T</t>
  </si>
  <si>
    <t>BANNOCK T</t>
  </si>
  <si>
    <t>P5610</t>
  </si>
  <si>
    <t>BANNOCKBURN VILLAGE BLDG U</t>
  </si>
  <si>
    <t>BANNOCK U</t>
  </si>
  <si>
    <t>P5611</t>
  </si>
  <si>
    <t>BANNOCKBURN VILLAGE BLDG V</t>
  </si>
  <si>
    <t>BANNOCK V</t>
  </si>
  <si>
    <t>P5614</t>
  </si>
  <si>
    <t>STUDENT SUPPORT SERVICES BUILDING</t>
  </si>
  <si>
    <t>P5616</t>
  </si>
  <si>
    <t>SCHOOL OF MEDICINE DINING FACILITY</t>
  </si>
  <si>
    <t>SOM DINING</t>
  </si>
  <si>
    <t>P5620</t>
  </si>
  <si>
    <t>5029 MONACHELLO LANE</t>
  </si>
  <si>
    <t>5029 MONACHE</t>
  </si>
  <si>
    <t>P5621</t>
  </si>
  <si>
    <t>5037 MONACHELLO LANE</t>
  </si>
  <si>
    <t>5037 MONACHE</t>
  </si>
  <si>
    <t>P5622</t>
  </si>
  <si>
    <t>5045 MONACHELLO LANE</t>
  </si>
  <si>
    <t>5045 MONACHE</t>
  </si>
  <si>
    <t>P5623</t>
  </si>
  <si>
    <t>1670 OROBLANCO AVE</t>
  </si>
  <si>
    <t>1670 OROBLAN</t>
  </si>
  <si>
    <t>P5624</t>
  </si>
  <si>
    <t>1654 OROBLANCO AVE</t>
  </si>
  <si>
    <t>1654 OROBLAN</t>
  </si>
  <si>
    <t>P5625</t>
  </si>
  <si>
    <t>1640 OROBLANCO AVE</t>
  </si>
  <si>
    <t>1640 OROBLAN</t>
  </si>
  <si>
    <t>P5626</t>
  </si>
  <si>
    <t>1626 OROBLANCO AVE</t>
  </si>
  <si>
    <t>1626 OROBLAN</t>
  </si>
  <si>
    <t>P5628</t>
  </si>
  <si>
    <t>1606 OROBLANCO AVE</t>
  </si>
  <si>
    <t>1606 OROBLAN</t>
  </si>
  <si>
    <t>P5629</t>
  </si>
  <si>
    <t>1598 OROBLANCO AVE</t>
  </si>
  <si>
    <t>1598 OROBLAN</t>
  </si>
  <si>
    <t>P5630</t>
  </si>
  <si>
    <t>1590 OROBLANCO AVE</t>
  </si>
  <si>
    <t>1590 OROBLAN</t>
  </si>
  <si>
    <t>P5631</t>
  </si>
  <si>
    <t>1582 OROBLANCO AVE</t>
  </si>
  <si>
    <t>1582 OROBLAN</t>
  </si>
  <si>
    <t>P5632</t>
  </si>
  <si>
    <t>5141 PIXIE WAY</t>
  </si>
  <si>
    <t>5141 PIXIE</t>
  </si>
  <si>
    <t>P5633</t>
  </si>
  <si>
    <t>5133 PIXIE WAY</t>
  </si>
  <si>
    <t>5133 PIXIE</t>
  </si>
  <si>
    <t>P5634</t>
  </si>
  <si>
    <t>5125 PIXIE WAY</t>
  </si>
  <si>
    <t>5125 PIXIE</t>
  </si>
  <si>
    <t>P5636</t>
  </si>
  <si>
    <t>PENTLAND HILLS RESIDENCE HALL BC</t>
  </si>
  <si>
    <t>PENTLAND BC</t>
  </si>
  <si>
    <t>P5637</t>
  </si>
  <si>
    <t>PENTLAND HILLS RESIDENCE HALL D</t>
  </si>
  <si>
    <t>PENTLAND D</t>
  </si>
  <si>
    <t>P5638</t>
  </si>
  <si>
    <t>PENTLAND HILLS RESIDENCE HALL E</t>
  </si>
  <si>
    <t>PENTLAND E</t>
  </si>
  <si>
    <t>P5639</t>
  </si>
  <si>
    <t>PENTLAND HILLS RESIDENCE HALL FG</t>
  </si>
  <si>
    <t>PENTLAND FG</t>
  </si>
  <si>
    <t>P5640</t>
  </si>
  <si>
    <t>PENTLAND HILLS RESIDENCE HALL H</t>
  </si>
  <si>
    <t>PENTLAND H</t>
  </si>
  <si>
    <t>P5641</t>
  </si>
  <si>
    <t>PENTLAND HILLS RESIDENCE HALL J</t>
  </si>
  <si>
    <t>PENTLAND J</t>
  </si>
  <si>
    <t>P5642</t>
  </si>
  <si>
    <t>PENTLAND HILLS RESIDENCE HALL K</t>
  </si>
  <si>
    <t>PENTLAND K</t>
  </si>
  <si>
    <t>P5643</t>
  </si>
  <si>
    <t>PENTLAND HILLS RESIDENCE HALL L</t>
  </si>
  <si>
    <t>PENTLAND L</t>
  </si>
  <si>
    <t>P5644</t>
  </si>
  <si>
    <t>PENTLAND HILLS RESIDENCE HALL M</t>
  </si>
  <si>
    <t>PENTLAND M</t>
  </si>
  <si>
    <t>P5645</t>
  </si>
  <si>
    <t>PENTLAND HILLS RESIDENCE HALL N</t>
  </si>
  <si>
    <t>PENTLAND N</t>
  </si>
  <si>
    <t>P5646</t>
  </si>
  <si>
    <t>PENTLAND HILLS RESIDENCE HALL O</t>
  </si>
  <si>
    <t>PENTLAND O</t>
  </si>
  <si>
    <t>P5647</t>
  </si>
  <si>
    <t>PENTLAND HILLS RESIDENCE HALL P</t>
  </si>
  <si>
    <t>PENTLAND P</t>
  </si>
  <si>
    <t>P5648</t>
  </si>
  <si>
    <t>PENTLAND HILLS RESIDENCE HALL Q</t>
  </si>
  <si>
    <t>PENTLAND Q</t>
  </si>
  <si>
    <t>P5649</t>
  </si>
  <si>
    <t>5117 PIXIE WAY</t>
  </si>
  <si>
    <t>5117 PIXIE</t>
  </si>
  <si>
    <t>P5650</t>
  </si>
  <si>
    <t>5109 PIXIE WAY</t>
  </si>
  <si>
    <t>5109 PIXIE</t>
  </si>
  <si>
    <t>P5651</t>
  </si>
  <si>
    <t>5108 PIXIE WAY</t>
  </si>
  <si>
    <t>5108 PIXIE</t>
  </si>
  <si>
    <t>P5652</t>
  </si>
  <si>
    <t>5116 PIXIE WAY</t>
  </si>
  <si>
    <t>5116 PIXIE</t>
  </si>
  <si>
    <t>P5653</t>
  </si>
  <si>
    <t>5124 PIXIE WAY</t>
  </si>
  <si>
    <t>5124 PIXIE</t>
  </si>
  <si>
    <t>P5654</t>
  </si>
  <si>
    <t>5132 PIXIE WAY</t>
  </si>
  <si>
    <t>5132 PIXIE</t>
  </si>
  <si>
    <t>P5655</t>
  </si>
  <si>
    <t>1531 OROBLANCO AVE</t>
  </si>
  <si>
    <t>1531 OROBLAN</t>
  </si>
  <si>
    <t>P5657</t>
  </si>
  <si>
    <t>1563 OROBLANCO AVE</t>
  </si>
  <si>
    <t>1563 OROBLAN</t>
  </si>
  <si>
    <t>P5658</t>
  </si>
  <si>
    <t>1571 OROBLANCO AVE</t>
  </si>
  <si>
    <t>1571 OROBLAN</t>
  </si>
  <si>
    <t>P5659</t>
  </si>
  <si>
    <t>1579 OROBLANCO AVE</t>
  </si>
  <si>
    <t>1579 OROBLAN</t>
  </si>
  <si>
    <t>P5660</t>
  </si>
  <si>
    <t>1595 OROBLANCO AVE</t>
  </si>
  <si>
    <t>1595 OROBLAN</t>
  </si>
  <si>
    <t>P5661</t>
  </si>
  <si>
    <t>OBAN APARTMENTS BLDG A</t>
  </si>
  <si>
    <t>P5662</t>
  </si>
  <si>
    <t>OBAN APARTMENTS BLDG B</t>
  </si>
  <si>
    <t>OBAN APTS B</t>
  </si>
  <si>
    <t>P5663</t>
  </si>
  <si>
    <t>OBAN APARTMENTS BLDG C</t>
  </si>
  <si>
    <t>OBAN APTS C</t>
  </si>
  <si>
    <t>P5664</t>
  </si>
  <si>
    <t>OBAN APARTMENTS BLDG D</t>
  </si>
  <si>
    <t>OBAN APTS D</t>
  </si>
  <si>
    <t>P5665</t>
  </si>
  <si>
    <t>OBAN APARTMENTS BLDG E</t>
  </si>
  <si>
    <t>OBAN APTS E</t>
  </si>
  <si>
    <t>P5666</t>
  </si>
  <si>
    <t>OBAN APARTMENTS BLDG F</t>
  </si>
  <si>
    <t>OBAN APTS F</t>
  </si>
  <si>
    <t>P5667</t>
  </si>
  <si>
    <t>OBAN APARTMENTS BLDG G</t>
  </si>
  <si>
    <t>OBAN APTS G</t>
  </si>
  <si>
    <t>P5668</t>
  </si>
  <si>
    <t>OBAN APARTMENTS BLDG H</t>
  </si>
  <si>
    <t>OBAN APTS H</t>
  </si>
  <si>
    <t>P5669</t>
  </si>
  <si>
    <t>OBAN APARTMENTS BLDG J</t>
  </si>
  <si>
    <t>OBAN APTS J</t>
  </si>
  <si>
    <t>P5670</t>
  </si>
  <si>
    <t>OBAN APARTMENTS OFFICE BLDG</t>
  </si>
  <si>
    <t>P5671</t>
  </si>
  <si>
    <t>FALKIRK APARTMENTS 1</t>
  </si>
  <si>
    <t>P5672</t>
  </si>
  <si>
    <t>FALKIRK APARTMENTS 2</t>
  </si>
  <si>
    <t>FALKIRK 2</t>
  </si>
  <si>
    <t>P5673</t>
  </si>
  <si>
    <t>FALKIRK APARTMENTS 3</t>
  </si>
  <si>
    <t>FALKIRK 3</t>
  </si>
  <si>
    <t>P5674</t>
  </si>
  <si>
    <t>FALKIRK APARTMENTS 4</t>
  </si>
  <si>
    <t>FALKIRK 4</t>
  </si>
  <si>
    <t>P5675</t>
  </si>
  <si>
    <t>FALKIRK APARTMENTS 5</t>
  </si>
  <si>
    <t>FALKIRK 5</t>
  </si>
  <si>
    <t>P5676</t>
  </si>
  <si>
    <t>FALKIRK APARTMENTS 6</t>
  </si>
  <si>
    <t>FALKIRK 6</t>
  </si>
  <si>
    <t>P5677</t>
  </si>
  <si>
    <t>FALKIRK APARTMENTS 7</t>
  </si>
  <si>
    <t>FALKIRK 7</t>
  </si>
  <si>
    <t>P5678</t>
  </si>
  <si>
    <t>FALKIRK APARTMENTS 8</t>
  </si>
  <si>
    <t>FALKIRK 8</t>
  </si>
  <si>
    <t>P5679</t>
  </si>
  <si>
    <t>FALKIRK APARTMENTS 9</t>
  </si>
  <si>
    <t>FALKIRK 9</t>
  </si>
  <si>
    <t>P5680</t>
  </si>
  <si>
    <t>FALKIRK APARTMENTS 10</t>
  </si>
  <si>
    <t>FALKIRK 10</t>
  </si>
  <si>
    <t>P5681</t>
  </si>
  <si>
    <t>FALKIRK APARTMENTS 11</t>
  </si>
  <si>
    <t>FALKIRK 11</t>
  </si>
  <si>
    <t>P5682</t>
  </si>
  <si>
    <t>FALKIRK APARTMENTS 12</t>
  </si>
  <si>
    <t>FALKIRK 12</t>
  </si>
  <si>
    <t>P5683</t>
  </si>
  <si>
    <t>FALKIRK APARTMENTS 13</t>
  </si>
  <si>
    <t>FALKIRK 13</t>
  </si>
  <si>
    <t>P5684</t>
  </si>
  <si>
    <t>FALKIRK APARTMENTS 14</t>
  </si>
  <si>
    <t>FALKIRK 14</t>
  </si>
  <si>
    <t>P5685</t>
  </si>
  <si>
    <t>FALKIRK APARTMENTS 15</t>
  </si>
  <si>
    <t>FALKIRK 15</t>
  </si>
  <si>
    <t>P5686</t>
  </si>
  <si>
    <t>FALKIRK APARTMENTS 16</t>
  </si>
  <si>
    <t>FALKIRK 16</t>
  </si>
  <si>
    <t>P5687</t>
  </si>
  <si>
    <t>FALKIRK APARTMENTS 17</t>
  </si>
  <si>
    <t>FALKIRK 17</t>
  </si>
  <si>
    <t>P5688</t>
  </si>
  <si>
    <t>FALKIRK APARTMENTS 18</t>
  </si>
  <si>
    <t>FALKIRK 18</t>
  </si>
  <si>
    <t>P5689</t>
  </si>
  <si>
    <t>FALKIRK APARTMENTS 19</t>
  </si>
  <si>
    <t>FALKIRK 19</t>
  </si>
  <si>
    <t>P5690</t>
  </si>
  <si>
    <t>FALKIRK APARTMENTS LR1</t>
  </si>
  <si>
    <t>FALKIRK LR1</t>
  </si>
  <si>
    <t>P5691</t>
  </si>
  <si>
    <t>FALKIRK APARTMENTS LR2</t>
  </si>
  <si>
    <t>FALKIRK LR2</t>
  </si>
  <si>
    <t>P5692</t>
  </si>
  <si>
    <t>FALKIRK APARTMENTS LR3</t>
  </si>
  <si>
    <t>FALKIRK LR3</t>
  </si>
  <si>
    <t>P5693</t>
  </si>
  <si>
    <t>FALKIRK APARTMENTS OFFICE</t>
  </si>
  <si>
    <t>FALKIRK OFF</t>
  </si>
  <si>
    <t>P5694</t>
  </si>
  <si>
    <t>FALKIRK APARTMENTS MOD</t>
  </si>
  <si>
    <t>FALKIRK MOD</t>
  </si>
  <si>
    <t>P5695</t>
  </si>
  <si>
    <t>STUDENT RECREATION CENTER SOUTH</t>
  </si>
  <si>
    <t>P5696</t>
  </si>
  <si>
    <t>STUDENT RECREATION CENTER POOL EQUIPMENT BUILDING</t>
  </si>
  <si>
    <t>SRC POOLBLDG</t>
  </si>
  <si>
    <t>P5698</t>
  </si>
  <si>
    <t>UCR BUILDING</t>
  </si>
  <si>
    <t>P5699</t>
  </si>
  <si>
    <t>OP BUILDING</t>
  </si>
  <si>
    <t>P5704</t>
  </si>
  <si>
    <t>GLASSHOUSE FIELD 15 #35</t>
  </si>
  <si>
    <t>GH 15-35</t>
  </si>
  <si>
    <t>P5705</t>
  </si>
  <si>
    <t>PRESS BOX</t>
  </si>
  <si>
    <t>P5706</t>
  </si>
  <si>
    <t>CONSTRUCTION TRAILER</t>
  </si>
  <si>
    <t>T CONSTRUCT</t>
  </si>
  <si>
    <t>P5708</t>
  </si>
  <si>
    <t>DELFINO FAMILY PLANT LABORATORY</t>
  </si>
  <si>
    <t>P5709</t>
  </si>
  <si>
    <t>RUBIDOUX SOIL HOUSE 1</t>
  </si>
  <si>
    <t>RUBID SOIL 1</t>
  </si>
  <si>
    <t>P5710</t>
  </si>
  <si>
    <t>RUBIDOUX GREENHOUSE</t>
  </si>
  <si>
    <t>RUBIDOUX GRH</t>
  </si>
  <si>
    <t>P5711</t>
  </si>
  <si>
    <t>RUBIDOUX QUARANTINE FACILITY</t>
  </si>
  <si>
    <t>RUBIDOUX QUA</t>
  </si>
  <si>
    <t>P5712</t>
  </si>
  <si>
    <t>RUBIDOUX SCREENHOUSE</t>
  </si>
  <si>
    <t>P5713</t>
  </si>
  <si>
    <t>RUBIDOUX LABORATORY #2</t>
  </si>
  <si>
    <t>RUBIDOX LAB2</t>
  </si>
  <si>
    <t>P5714</t>
  </si>
  <si>
    <t>RUBIDOUX LABORATORY #1</t>
  </si>
  <si>
    <t>RUBIDOUX LAB</t>
  </si>
  <si>
    <t>P5715</t>
  </si>
  <si>
    <t>THE PLAZA APARTMENTS</t>
  </si>
  <si>
    <t>P5717</t>
  </si>
  <si>
    <t>2100 ATLANTA AVENUE RIVERSIDE</t>
  </si>
  <si>
    <t>ATLANTA</t>
  </si>
  <si>
    <t>P5718</t>
  </si>
  <si>
    <t>MOURADICK FARM LABORATORY BUILDING</t>
  </si>
  <si>
    <t>MOURADK LAB</t>
  </si>
  <si>
    <t>P5719</t>
  </si>
  <si>
    <t>MOURADICK FARM SHOP BUILDING</t>
  </si>
  <si>
    <t>MOURADK SHOP</t>
  </si>
  <si>
    <t>P5720</t>
  </si>
  <si>
    <t>CALIFORNIA MUSEUM OF PHOTOGRAPHY BUILDING</t>
  </si>
  <si>
    <t>P5721</t>
  </si>
  <si>
    <t>RUBIDOUX GARAGE</t>
  </si>
  <si>
    <t>RUBIDOUX GAR</t>
  </si>
  <si>
    <t>P5722</t>
  </si>
  <si>
    <t>UC RIVERSIDE UNIVERSITY EXTENSION CENTER</t>
  </si>
  <si>
    <t>UCR EXTEN CT</t>
  </si>
  <si>
    <t>P5724</t>
  </si>
  <si>
    <t>TRAILER PLANT PATH2</t>
  </si>
  <si>
    <t>T PLNT PATH2</t>
  </si>
  <si>
    <t>P5725</t>
  </si>
  <si>
    <t>PHILIP BOYD DEEP CANYON RESERVE RESEARCH LAB</t>
  </si>
  <si>
    <t>DC RES LAB</t>
  </si>
  <si>
    <t>P5726</t>
  </si>
  <si>
    <t>PHILIP BOYD DEEP CANYON RESERVE ADMIN BLDG</t>
  </si>
  <si>
    <t>DC ADMIN BLD</t>
  </si>
  <si>
    <t>P5727</t>
  </si>
  <si>
    <t>PHILIP BOYD DEEP CANYON RESERVE CAR PORT</t>
  </si>
  <si>
    <t>DC CAR PORT</t>
  </si>
  <si>
    <t>P5728</t>
  </si>
  <si>
    <t>PHILIP BOYD DEEP CANYON RESERVE RESIDENCE</t>
  </si>
  <si>
    <t>DC RESIDENCE</t>
  </si>
  <si>
    <t>P5729</t>
  </si>
  <si>
    <t>MOTTE RIMROCK RESERVE RESIDENCE</t>
  </si>
  <si>
    <t>MOTTE RESDNC</t>
  </si>
  <si>
    <t>P5730</t>
  </si>
  <si>
    <t>GRANITE MOUNTAIN RESERVE DORNERS CAMP CHATEAU</t>
  </si>
  <si>
    <t>GR MT DORNER</t>
  </si>
  <si>
    <t>P5731</t>
  </si>
  <si>
    <t>DEEP CANYON COTTAGE/OFFICE/STORAGE</t>
  </si>
  <si>
    <t>DC COTTAGE</t>
  </si>
  <si>
    <t>P5732</t>
  </si>
  <si>
    <t>PHILIP BOYD DEEP CANYON RESERVE WILBUR MAYHEW BLDG</t>
  </si>
  <si>
    <t>DC MAYHEW BL</t>
  </si>
  <si>
    <t>P5733</t>
  </si>
  <si>
    <t>SIBYL &amp; AL ALLANSON CENTER LABORATORY</t>
  </si>
  <si>
    <t>GM ALLAN LAB</t>
  </si>
  <si>
    <t>P5734</t>
  </si>
  <si>
    <t>SIBYL &amp; AL ALLANSON CENTER RESEARCHER CABIN</t>
  </si>
  <si>
    <t>GM ALLAN CAB</t>
  </si>
  <si>
    <t>P5735</t>
  </si>
  <si>
    <t>SIBYL &amp; AL ALLANSON CENTER EAST RESEARCHER CABIN</t>
  </si>
  <si>
    <t>GM ALLAN ECB</t>
  </si>
  <si>
    <t>P5736</t>
  </si>
  <si>
    <t>SIBYL &amp; AL ALLANSON CENTER WEST RESEARCHER CABIN</t>
  </si>
  <si>
    <t>GM ALLAN WCB</t>
  </si>
  <si>
    <t>P5737</t>
  </si>
  <si>
    <t>T PLANT PATH3</t>
  </si>
  <si>
    <t>T PLNT PATH3</t>
  </si>
  <si>
    <t>P5739</t>
  </si>
  <si>
    <t>EMERSON OAKS RESERVE RESTROOM</t>
  </si>
  <si>
    <t>EMERSON RR</t>
  </si>
  <si>
    <t>P5740</t>
  </si>
  <si>
    <t>GRANITE MOUNTAIN BIN 1</t>
  </si>
  <si>
    <t>GR MT BIN 1</t>
  </si>
  <si>
    <t>P5741</t>
  </si>
  <si>
    <t>GRANITE MOUNTAIN BIN 2</t>
  </si>
  <si>
    <t>GR MT BIN 2</t>
  </si>
  <si>
    <t>P5742</t>
  </si>
  <si>
    <t>GRANITE MOUNTAIN BIN 3</t>
  </si>
  <si>
    <t>GR MT BIN 3</t>
  </si>
  <si>
    <t>P5743</t>
  </si>
  <si>
    <t>GRANITE MOUNTAIN ROLL-UP BIN</t>
  </si>
  <si>
    <t>GR MT ROLLUP</t>
  </si>
  <si>
    <t>P5744</t>
  </si>
  <si>
    <t>GRANITE MOUNTAIN STAPLES-ICE HOUSE (HISTORIC)</t>
  </si>
  <si>
    <t>GR MT ICEHSE</t>
  </si>
  <si>
    <t>P5745</t>
  </si>
  <si>
    <t>GRANITE MOUNTAIN TACK HOUSE</t>
  </si>
  <si>
    <t>GR MT TACK</t>
  </si>
  <si>
    <t>P5746</t>
  </si>
  <si>
    <t>GRANITE MOUNTAIN WORKSHOP</t>
  </si>
  <si>
    <t>GR MT SHOP</t>
  </si>
  <si>
    <t>P5747</t>
  </si>
  <si>
    <t>GRANITE MOUNTAIN ALLANSON CENTER RESEARCH CABIN</t>
  </si>
  <si>
    <t>GM ALLAN ICB</t>
  </si>
  <si>
    <t>P5748</t>
  </si>
  <si>
    <t>GRANITE MOUNTAIN ALLANSON CENTER MEETING/STUDY ROOM</t>
  </si>
  <si>
    <t>GM ALLAN MR</t>
  </si>
  <si>
    <t>P5749</t>
  </si>
  <si>
    <t>GRANITE MOUNTAIN ALLANSON CENTER BIN</t>
  </si>
  <si>
    <t>GM ALLAN BIN</t>
  </si>
  <si>
    <t>P5750</t>
  </si>
  <si>
    <t>MOTTE SHED 4</t>
  </si>
  <si>
    <t>P5751</t>
  </si>
  <si>
    <t>BOYD DEEP CANYON SHOP</t>
  </si>
  <si>
    <t>DC SHOP</t>
  </si>
  <si>
    <t>P5753</t>
  </si>
  <si>
    <t>MOTTE-RIMROCK RESERVE SHED #1</t>
  </si>
  <si>
    <t>MOTTE SHED 1</t>
  </si>
  <si>
    <t>P5754</t>
  </si>
  <si>
    <t>MOTTE-RIMROCK RESERVE SHED #2</t>
  </si>
  <si>
    <t>MOTTE SHED 2</t>
  </si>
  <si>
    <t>P5755</t>
  </si>
  <si>
    <t>MOTTE-RIMROCK RESERVE SHED #3</t>
  </si>
  <si>
    <t>MOTTE SHED 3</t>
  </si>
  <si>
    <t>P5757</t>
  </si>
  <si>
    <t>CULVER CENTER FOR THE ARTS</t>
  </si>
  <si>
    <t>CULVER ROUSE</t>
  </si>
  <si>
    <t>P5779</t>
  </si>
  <si>
    <t>GRANITE MOUNTAIN RESEARCH TRAILER</t>
  </si>
  <si>
    <t>GR MT RS TR</t>
  </si>
  <si>
    <t>P5781</t>
  </si>
  <si>
    <t>JAMES SAN JACINTO MTN RESERVE LOLOMI LODGE</t>
  </si>
  <si>
    <t>JR LOLOMI LG</t>
  </si>
  <si>
    <t>P5782</t>
  </si>
  <si>
    <t>JAMES SAN JACINTO MTN RESERVE GARAGE</t>
  </si>
  <si>
    <t>JAMES R GARG</t>
  </si>
  <si>
    <t>P5784</t>
  </si>
  <si>
    <t>JAMES SAN JACINTO MTN RESERVE TRAILFINDERS LODGE</t>
  </si>
  <si>
    <t>JR TRAIL FLG</t>
  </si>
  <si>
    <t>P5785</t>
  </si>
  <si>
    <t>GR MT RES TR</t>
  </si>
  <si>
    <t>P5786</t>
  </si>
  <si>
    <t>GRANITE MOUNTAIN RESERVE STAPLES RANCH HOUSE</t>
  </si>
  <si>
    <t>GR MT STAPLE</t>
  </si>
  <si>
    <t>P5787</t>
  </si>
  <si>
    <t>GRANITE MOUNTAIN RESERVE RESIDENCE</t>
  </si>
  <si>
    <t>GR MT RESIDN</t>
  </si>
  <si>
    <t>P5788</t>
  </si>
  <si>
    <t>HUMAN RESOURCES</t>
  </si>
  <si>
    <t>HUMAN RSOURC</t>
  </si>
  <si>
    <t>P5789</t>
  </si>
  <si>
    <t>DEEP CANYON AGARE HILL RESEARCH BEDROOM</t>
  </si>
  <si>
    <t>DC AGARE</t>
  </si>
  <si>
    <t>P5799</t>
  </si>
  <si>
    <t>GRANITE MOUNTAIN RESIDENCE 2</t>
  </si>
  <si>
    <t>GR MT RESID2</t>
  </si>
  <si>
    <t>P5801</t>
  </si>
  <si>
    <t>JR EQUIPMENT SHED 1</t>
  </si>
  <si>
    <t>JR SHED 1</t>
  </si>
  <si>
    <t>P5802</t>
  </si>
  <si>
    <t>JR EQUIPMENT SHED 2</t>
  </si>
  <si>
    <t>JR SHED 2</t>
  </si>
  <si>
    <t>P5804</t>
  </si>
  <si>
    <t>EMERSON MAIN RESIDENCE</t>
  </si>
  <si>
    <t>EMERSON RES</t>
  </si>
  <si>
    <t>P5805</t>
  </si>
  <si>
    <t>JAMES SAN JACINTO RESERVE CABIN</t>
  </si>
  <si>
    <t>JR CABIN</t>
  </si>
  <si>
    <t>P5806</t>
  </si>
  <si>
    <t>MOTTE-RIMROCK RESERVE SHOP</t>
  </si>
  <si>
    <t>MOTTE SHOP</t>
  </si>
  <si>
    <t>P5807</t>
  </si>
  <si>
    <t>JAMES RESERVE CLASSROOM</t>
  </si>
  <si>
    <t>JR CLASSROOM</t>
  </si>
  <si>
    <t>P5808</t>
  </si>
  <si>
    <t>JAMES RESERVE CABIN C</t>
  </si>
  <si>
    <t>JR CABIN C</t>
  </si>
  <si>
    <t>P5809</t>
  </si>
  <si>
    <t>JAMES RESERVE CABIN B</t>
  </si>
  <si>
    <t>JR CABIN B</t>
  </si>
  <si>
    <t>P5810</t>
  </si>
  <si>
    <t>JAMES RESERVE CABIN A</t>
  </si>
  <si>
    <t>JR CABIN A</t>
  </si>
  <si>
    <t>P5817</t>
  </si>
  <si>
    <t>LATHHOUSE 4</t>
  </si>
  <si>
    <t>P5820</t>
  </si>
  <si>
    <t>FMRI</t>
  </si>
  <si>
    <t>P5821</t>
  </si>
  <si>
    <t>SOLAR GREENHOUSE</t>
  </si>
  <si>
    <t>SOLAR GREENH</t>
  </si>
  <si>
    <t>P5825</t>
  </si>
  <si>
    <t>SCHOOL OF MEDICINE TRAILER</t>
  </si>
  <si>
    <t>T MEDICINE</t>
  </si>
  <si>
    <t>P5829</t>
  </si>
  <si>
    <t>4125 WATKINS DRIVE</t>
  </si>
  <si>
    <t>4125 WATKINS</t>
  </si>
  <si>
    <t>P5900</t>
  </si>
  <si>
    <t>UNIVERSITY VILLAGE BUILDING E</t>
  </si>
  <si>
    <t>P5901</t>
  </si>
  <si>
    <t>1935 CHICAGO AVENUE</t>
  </si>
  <si>
    <t>1935 CHICAGO</t>
  </si>
  <si>
    <t>P5905</t>
  </si>
  <si>
    <t>555 E TACHEVAH</t>
  </si>
  <si>
    <t>555 TACHEVAH</t>
  </si>
  <si>
    <t>P5906</t>
  </si>
  <si>
    <t>CE-CERT CHASSIS DYNAMOMETER FACILITY</t>
  </si>
  <si>
    <t>DYNAMOMETER</t>
  </si>
  <si>
    <t>P5912</t>
  </si>
  <si>
    <t>TRAILER STUDENT HEALTH</t>
  </si>
  <si>
    <t>T STU HEALTH</t>
  </si>
  <si>
    <t>P5913</t>
  </si>
  <si>
    <t>1190 COLUMBIA CE-CERT LEASE</t>
  </si>
  <si>
    <t>1190COLUMBIA</t>
  </si>
  <si>
    <t>P5914</t>
  </si>
  <si>
    <t>EL MIRADOR MEDICAL PLAZA</t>
  </si>
  <si>
    <t>EL MIRADOR</t>
  </si>
  <si>
    <t>P5915</t>
  </si>
  <si>
    <t>1111 CITRUS STREET</t>
  </si>
  <si>
    <t>1111 CITRUS</t>
  </si>
  <si>
    <t>P5916</t>
  </si>
  <si>
    <t>UV BLDG B</t>
  </si>
  <si>
    <t>P5917</t>
  </si>
  <si>
    <t>INTELLICENTER - UC PATH</t>
  </si>
  <si>
    <t>INTELLICTR</t>
  </si>
  <si>
    <t>P5918</t>
  </si>
  <si>
    <t>4510 BROCKTON AVENUE</t>
  </si>
  <si>
    <t>4510BROCKTON</t>
  </si>
  <si>
    <t>P5919</t>
  </si>
  <si>
    <t>1955 CHICAGO AVENUE</t>
  </si>
  <si>
    <t>1955 CHICAGO</t>
  </si>
  <si>
    <t>P5920</t>
  </si>
  <si>
    <t>FROST STUDIO</t>
  </si>
  <si>
    <t>P5921</t>
  </si>
  <si>
    <t>266 FROST COURT MAIN HOUSE</t>
  </si>
  <si>
    <t>266 FROST HOUSE</t>
  </si>
  <si>
    <t>P5922</t>
  </si>
  <si>
    <t>FROST APT</t>
  </si>
  <si>
    <t>P5923</t>
  </si>
  <si>
    <t>FROST GARAGE</t>
  </si>
  <si>
    <t>P5924</t>
  </si>
  <si>
    <t>FROST SHED 1</t>
  </si>
  <si>
    <t>P5925</t>
  </si>
  <si>
    <t>FROST LAUND</t>
  </si>
  <si>
    <t>P5926</t>
  </si>
  <si>
    <t>FROST SHED 2</t>
  </si>
  <si>
    <t>P5927</t>
  </si>
  <si>
    <t>FROST BARN</t>
  </si>
  <si>
    <t>P5928</t>
  </si>
  <si>
    <t>285 FROST CT</t>
  </si>
  <si>
    <t>P5930</t>
  </si>
  <si>
    <t>286 FROST COURT</t>
  </si>
  <si>
    <t>286 FROST</t>
  </si>
  <si>
    <t>P5932</t>
  </si>
  <si>
    <t>CITRUS TOWER</t>
  </si>
  <si>
    <t>P5933</t>
  </si>
  <si>
    <t>PROGENCY PSYCHIATRIC GROUP</t>
  </si>
  <si>
    <t>PROGENCY</t>
  </si>
  <si>
    <t>P5934</t>
  </si>
  <si>
    <t>ORANGE COUNTY PSYCHIATRY</t>
  </si>
  <si>
    <t>18881 VONKAR</t>
  </si>
  <si>
    <t>P5935</t>
  </si>
  <si>
    <t>SILVER OAKS WOMENS HEALTH</t>
  </si>
  <si>
    <t>19330 JESSE</t>
  </si>
  <si>
    <t>P5936</t>
  </si>
  <si>
    <t>EVANS PARK NEUROLOGY</t>
  </si>
  <si>
    <t>4500BROCKTON</t>
  </si>
  <si>
    <t>P5937</t>
  </si>
  <si>
    <t>APPLE VALLEY NEUROSURGERY</t>
  </si>
  <si>
    <t>16143KOKANEE</t>
  </si>
  <si>
    <t>P5938</t>
  </si>
  <si>
    <t>3333 14TH ST</t>
  </si>
  <si>
    <t>3333 14th ST</t>
  </si>
  <si>
    <t>P5950</t>
  </si>
  <si>
    <t>GLEN MOR F</t>
  </si>
  <si>
    <t>P5951</t>
  </si>
  <si>
    <t>GLEN MOR G</t>
  </si>
  <si>
    <t>P5952</t>
  </si>
  <si>
    <t>P5953</t>
  </si>
  <si>
    <t>GLEN MOR I</t>
  </si>
  <si>
    <t>P5954</t>
  </si>
  <si>
    <t>GLEN MOR J</t>
  </si>
  <si>
    <t>P5955</t>
  </si>
  <si>
    <t>GLEN MOR K</t>
  </si>
  <si>
    <t>P5956</t>
  </si>
  <si>
    <t>GLEN MOR L</t>
  </si>
  <si>
    <t>P5957</t>
  </si>
  <si>
    <t>GLEN MOR M</t>
  </si>
  <si>
    <t>P5959</t>
  </si>
  <si>
    <t>BIG SPRINGS PARKING STRUCTURE</t>
  </si>
  <si>
    <t>BIG SPR PARK</t>
  </si>
  <si>
    <t>P5980</t>
  </si>
  <si>
    <t>CE-CERT OFFICE BUILDING</t>
  </si>
  <si>
    <t>1084COLUMBIA</t>
  </si>
  <si>
    <t>P5981</t>
  </si>
  <si>
    <t>CE-CERT CHAMBER BUILDING</t>
  </si>
  <si>
    <t>1086COLUMBIA</t>
  </si>
  <si>
    <t>P5983</t>
  </si>
  <si>
    <t>1200 COLUMBIA AVENUE, RIVERSIDE</t>
  </si>
  <si>
    <t>1200COLUMBIA</t>
  </si>
  <si>
    <t>P5985</t>
  </si>
  <si>
    <t>MOTTE RIMROCK RESERVE TRAILER</t>
  </si>
  <si>
    <t>MOTTE TRAILR</t>
  </si>
  <si>
    <t>P5986</t>
  </si>
  <si>
    <t>USDA SALINITY LABORATORY</t>
  </si>
  <si>
    <t>SALINITY LAB</t>
  </si>
  <si>
    <t>P5987</t>
  </si>
  <si>
    <t>UNIVERSITY VILLAGE OFFICE LEASE</t>
  </si>
  <si>
    <t>UV BLDG A</t>
  </si>
  <si>
    <t>P5990</t>
  </si>
  <si>
    <t>CHAVEZ COMCT</t>
  </si>
  <si>
    <t>P5991</t>
  </si>
  <si>
    <t>STONEHAVEN APARTMENTS</t>
  </si>
  <si>
    <t>STONEHAVEN</t>
  </si>
  <si>
    <t>P5994</t>
  </si>
  <si>
    <t>USDA CLONAL GERMPLASM RESPOSITORY</t>
  </si>
  <si>
    <t>P5998</t>
  </si>
  <si>
    <t>INTERNATIONAL VILLAGE (UNEX)</t>
  </si>
  <si>
    <t>INTER VILLAG</t>
  </si>
  <si>
    <t>PG650</t>
  </si>
  <si>
    <t>SUBSTATION</t>
  </si>
  <si>
    <t>T MRB1</t>
  </si>
  <si>
    <t>MRB1 T1</t>
  </si>
  <si>
    <t>T MRB2</t>
  </si>
  <si>
    <t>MRB1 T2</t>
  </si>
  <si>
    <t>T MRB3</t>
  </si>
  <si>
    <t>MRB1 T3</t>
  </si>
  <si>
    <t>Z1005</t>
  </si>
  <si>
    <t>Z1016</t>
  </si>
  <si>
    <t>FIELD 9 SHED</t>
  </si>
  <si>
    <t>Z1017</t>
  </si>
  <si>
    <t>T MORSE HALL</t>
  </si>
  <si>
    <t>Z1018</t>
  </si>
  <si>
    <t>T SEELEY HAL</t>
  </si>
  <si>
    <t>Z1019</t>
  </si>
  <si>
    <t>SHIP 29</t>
  </si>
  <si>
    <t>Z1020</t>
  </si>
  <si>
    <t>T SBUR HALL</t>
  </si>
  <si>
    <t>Z1021</t>
  </si>
  <si>
    <t>STOR 14-1</t>
  </si>
  <si>
    <t>Z1023</t>
  </si>
  <si>
    <t>COLD 1</t>
  </si>
  <si>
    <t>Z1024</t>
  </si>
  <si>
    <t>COLD 2</t>
  </si>
  <si>
    <t>Z1025</t>
  </si>
  <si>
    <t>COLD 3</t>
  </si>
  <si>
    <t>Z1026</t>
  </si>
  <si>
    <t>COLD 4</t>
  </si>
  <si>
    <t>Z1027</t>
  </si>
  <si>
    <t>COLD 5</t>
  </si>
  <si>
    <t>Z1028</t>
  </si>
  <si>
    <t>COLD 6</t>
  </si>
  <si>
    <t>Z1029</t>
  </si>
  <si>
    <t>COLD 7</t>
  </si>
  <si>
    <t>Z1030</t>
  </si>
  <si>
    <t>T2 FIELD 14-1</t>
  </si>
  <si>
    <t>Z1031</t>
  </si>
  <si>
    <t>SHED 20</t>
  </si>
  <si>
    <t>Z1032</t>
  </si>
  <si>
    <t>T1 STOR</t>
  </si>
  <si>
    <t>Z1033</t>
  </si>
  <si>
    <t>21 1623 STOR</t>
  </si>
  <si>
    <t>Z1034</t>
  </si>
  <si>
    <t>STOR 23</t>
  </si>
  <si>
    <t>Z1035</t>
  </si>
  <si>
    <t>21 1775 STOR</t>
  </si>
  <si>
    <t>Z1036</t>
  </si>
  <si>
    <t>21 1776 STOR</t>
  </si>
  <si>
    <t>Z1037</t>
  </si>
  <si>
    <t>STOR 26</t>
  </si>
  <si>
    <t>Z1038</t>
  </si>
  <si>
    <t>21 1595 STOR</t>
  </si>
  <si>
    <t>Z1039</t>
  </si>
  <si>
    <t>Z1040</t>
  </si>
  <si>
    <t>STOR 4</t>
  </si>
  <si>
    <t>Z1041</t>
  </si>
  <si>
    <t>Z1042</t>
  </si>
  <si>
    <t>Z1043</t>
  </si>
  <si>
    <t>STOR 21 6075</t>
  </si>
  <si>
    <t>Z1044</t>
  </si>
  <si>
    <t>SHED 21</t>
  </si>
  <si>
    <t>Z1046</t>
  </si>
  <si>
    <t>COLD STOR</t>
  </si>
  <si>
    <t>Z1048</t>
  </si>
  <si>
    <t>GH 15-49</t>
  </si>
  <si>
    <t>Z1049</t>
  </si>
  <si>
    <t>SHED 30</t>
  </si>
  <si>
    <t>Z1050</t>
  </si>
  <si>
    <t>SHED 31</t>
  </si>
  <si>
    <t>Z1051</t>
  </si>
  <si>
    <t>SHED 32</t>
  </si>
  <si>
    <t>Z1052</t>
  </si>
  <si>
    <t>FENCE 1</t>
  </si>
  <si>
    <t>Z1053</t>
  </si>
  <si>
    <t>STOR 33</t>
  </si>
  <si>
    <t>Z1054</t>
  </si>
  <si>
    <t>STOR 34</t>
  </si>
  <si>
    <t>Z1055</t>
  </si>
  <si>
    <t>FENCE 2</t>
  </si>
  <si>
    <t>Z1056</t>
  </si>
  <si>
    <t>COOP 1</t>
  </si>
  <si>
    <t>Z1057</t>
  </si>
  <si>
    <t>COOP 4</t>
  </si>
  <si>
    <t>Z1058</t>
  </si>
  <si>
    <t>FENCE 4</t>
  </si>
  <si>
    <t>Z1059</t>
  </si>
  <si>
    <t>FENCE 3</t>
  </si>
  <si>
    <t>Z1060</t>
  </si>
  <si>
    <t>COOP 3</t>
  </si>
  <si>
    <t>Z1061</t>
  </si>
  <si>
    <t>COOP 2</t>
  </si>
  <si>
    <t>Z1062</t>
  </si>
  <si>
    <t>SCREEN 35</t>
  </si>
  <si>
    <t>Z1063</t>
  </si>
  <si>
    <t>STOR CANVAS</t>
  </si>
  <si>
    <t>Z1064</t>
  </si>
  <si>
    <t>SHED 8</t>
  </si>
  <si>
    <t>Z1065</t>
  </si>
  <si>
    <t>SHED 36</t>
  </si>
  <si>
    <t>Z1066</t>
  </si>
  <si>
    <t>CARGO 1</t>
  </si>
  <si>
    <t>Z1067</t>
  </si>
  <si>
    <t>SHED 37</t>
  </si>
  <si>
    <t>Z1068</t>
  </si>
  <si>
    <t>SHED 38</t>
  </si>
  <si>
    <t>Z1069</t>
  </si>
  <si>
    <t>SHED 39</t>
  </si>
  <si>
    <t>Z1070</t>
  </si>
  <si>
    <t>SCREEN 1</t>
  </si>
  <si>
    <t>Z1071</t>
  </si>
  <si>
    <t>CARGO 2</t>
  </si>
  <si>
    <t>Z1072</t>
  </si>
  <si>
    <t>SHED 40</t>
  </si>
  <si>
    <t>Z1073</t>
  </si>
  <si>
    <t>CANOPY FUM</t>
  </si>
  <si>
    <t>Z1074</t>
  </si>
  <si>
    <t>STOR 38</t>
  </si>
  <si>
    <t>Z1075</t>
  </si>
  <si>
    <t>STOR 39</t>
  </si>
  <si>
    <t>Z1076</t>
  </si>
  <si>
    <t>STOR 40</t>
  </si>
  <si>
    <t>Z1077</t>
  </si>
  <si>
    <t>STOR 41</t>
  </si>
  <si>
    <t>Z1078</t>
  </si>
  <si>
    <t>STOR 42</t>
  </si>
  <si>
    <t>Z1079</t>
  </si>
  <si>
    <t>STOR 43</t>
  </si>
  <si>
    <t>Z1080</t>
  </si>
  <si>
    <t>SCREEN 2</t>
  </si>
  <si>
    <t>Z1081</t>
  </si>
  <si>
    <t>SHED 41</t>
  </si>
  <si>
    <t>Z1089</t>
  </si>
  <si>
    <t>SHED 42</t>
  </si>
  <si>
    <t>Z1090</t>
  </si>
  <si>
    <t>GH K1</t>
  </si>
  <si>
    <t>Z1093</t>
  </si>
  <si>
    <t>PICNIC 1</t>
  </si>
  <si>
    <t>Z1094</t>
  </si>
  <si>
    <t>PICNIC 2</t>
  </si>
  <si>
    <t>Z1096</t>
  </si>
  <si>
    <t>METEOR 9C</t>
  </si>
  <si>
    <t>Z1097</t>
  </si>
  <si>
    <t>Z1098</t>
  </si>
  <si>
    <t>TURF FERTIL</t>
  </si>
  <si>
    <t>Z1099</t>
  </si>
  <si>
    <t>SHED 9</t>
  </si>
  <si>
    <t>Z1100</t>
  </si>
  <si>
    <t>COLD BOX 2</t>
  </si>
  <si>
    <t>Z1101</t>
  </si>
  <si>
    <t>INST TOWER</t>
  </si>
  <si>
    <t>Z1102</t>
  </si>
  <si>
    <t>PUMP 5</t>
  </si>
  <si>
    <t>Z1103</t>
  </si>
  <si>
    <t>PUMP SHED</t>
  </si>
  <si>
    <t>Z1104</t>
  </si>
  <si>
    <t>TANK STORAGE</t>
  </si>
  <si>
    <t>Z1105</t>
  </si>
  <si>
    <t>METAL SHED 1</t>
  </si>
  <si>
    <t>Z1106</t>
  </si>
  <si>
    <t>METAL SHED 2</t>
  </si>
  <si>
    <t>Z1107</t>
  </si>
  <si>
    <t>METAL SHED 3</t>
  </si>
  <si>
    <t>Z1108</t>
  </si>
  <si>
    <t>METAL SHED 4</t>
  </si>
  <si>
    <t>Z1109</t>
  </si>
  <si>
    <t>METAL SHED 5</t>
  </si>
  <si>
    <t>Z1110</t>
  </si>
  <si>
    <t>METAL SHED 6</t>
  </si>
  <si>
    <t>Z1111</t>
  </si>
  <si>
    <t>METAL SHED 7</t>
  </si>
  <si>
    <t>Z1112</t>
  </si>
  <si>
    <t>METAL SHED 8</t>
  </si>
  <si>
    <t>Z1113</t>
  </si>
  <si>
    <t>SOC BLEACHER</t>
  </si>
  <si>
    <t>Z1114</t>
  </si>
  <si>
    <t>SOC TRAILER1</t>
  </si>
  <si>
    <t>Z1115</t>
  </si>
  <si>
    <t>SOC TRAILER2</t>
  </si>
  <si>
    <t>Z1116</t>
  </si>
  <si>
    <t>Z1117</t>
  </si>
  <si>
    <t>LATH C</t>
  </si>
  <si>
    <t>Z1118</t>
  </si>
  <si>
    <t>LATH 10</t>
  </si>
  <si>
    <t>Z1119</t>
  </si>
  <si>
    <t>STEAM GENER</t>
  </si>
  <si>
    <t>Z1121</t>
  </si>
  <si>
    <t>FENCE 6</t>
  </si>
  <si>
    <t>Z1122</t>
  </si>
  <si>
    <t>FENCE 7</t>
  </si>
  <si>
    <t>Z1123</t>
  </si>
  <si>
    <t>METAL TANK 1</t>
  </si>
  <si>
    <t>Z1124</t>
  </si>
  <si>
    <t>METAL STOR 1</t>
  </si>
  <si>
    <t>Z1125</t>
  </si>
  <si>
    <t>METAL STOR 2</t>
  </si>
  <si>
    <t>Z1126</t>
  </si>
  <si>
    <t>COLD 8</t>
  </si>
  <si>
    <t>Z1127</t>
  </si>
  <si>
    <t>COLD 9</t>
  </si>
  <si>
    <t>Z1128</t>
  </si>
  <si>
    <t>METAL CANOPY</t>
  </si>
  <si>
    <t>Z1129</t>
  </si>
  <si>
    <t>SHED 45</t>
  </si>
  <si>
    <t>Z1133</t>
  </si>
  <si>
    <t>BOT GDN SHD</t>
  </si>
  <si>
    <t>Z1134</t>
  </si>
  <si>
    <t>BOT GDN SHD2</t>
  </si>
  <si>
    <t>Z1136</t>
  </si>
  <si>
    <t>HSNG STOR</t>
  </si>
  <si>
    <t>Z1137</t>
  </si>
  <si>
    <t>CVAR SHADE 1</t>
  </si>
  <si>
    <t>Z1138</t>
  </si>
  <si>
    <t>CVAR PAD 1</t>
  </si>
  <si>
    <t>Z1139</t>
  </si>
  <si>
    <t>CVAR T1</t>
  </si>
  <si>
    <t>Z1140</t>
  </si>
  <si>
    <t>CVAR OLD ICE</t>
  </si>
  <si>
    <t>Z1141</t>
  </si>
  <si>
    <t>CVAR T LAB</t>
  </si>
  <si>
    <t>Z1142</t>
  </si>
  <si>
    <t>CVAR STOR 2</t>
  </si>
  <si>
    <t>Z1143</t>
  </si>
  <si>
    <t>CVAR FUEL</t>
  </si>
  <si>
    <t>Z1144</t>
  </si>
  <si>
    <t>CVAR GH 1</t>
  </si>
  <si>
    <t>Z1145</t>
  </si>
  <si>
    <t>CVAR GH 2</t>
  </si>
  <si>
    <t>Z1146</t>
  </si>
  <si>
    <t>CVAR INSECT 1</t>
  </si>
  <si>
    <t>Z1147</t>
  </si>
  <si>
    <t>CVAR INSECT 2</t>
  </si>
  <si>
    <t>Z1148</t>
  </si>
  <si>
    <t>CVAR INSECT 3</t>
  </si>
  <si>
    <t>Z1149</t>
  </si>
  <si>
    <t>CVAR SHED 1</t>
  </si>
  <si>
    <t>Z1150</t>
  </si>
  <si>
    <t>CVAR PAD 2</t>
  </si>
  <si>
    <t>Z1151</t>
  </si>
  <si>
    <t>CVAR SHED 2</t>
  </si>
  <si>
    <t>Z1152</t>
  </si>
  <si>
    <t>CVAR SHADE 2</t>
  </si>
  <si>
    <t>Z1153</t>
  </si>
  <si>
    <t>Z1154</t>
  </si>
  <si>
    <t>CVAR SHADE 3</t>
  </si>
  <si>
    <t>Z1155</t>
  </si>
  <si>
    <t>CVAR FENCE 1</t>
  </si>
  <si>
    <t>Z1156</t>
  </si>
  <si>
    <t>CVAR PUMP</t>
  </si>
  <si>
    <t>Z1157</t>
  </si>
  <si>
    <t>CVAR CONT 1</t>
  </si>
  <si>
    <t>Z1158</t>
  </si>
  <si>
    <t>CVAR CONT 2</t>
  </si>
  <si>
    <t>Z1159</t>
  </si>
  <si>
    <t>CVAR CONT 3</t>
  </si>
  <si>
    <t>Z2000</t>
  </si>
  <si>
    <t>BSL3 LAB</t>
  </si>
  <si>
    <t>Date of Previous Report</t>
  </si>
  <si>
    <t>Core / Non-Core</t>
  </si>
  <si>
    <t>951-827-4214</t>
  </si>
  <si>
    <t>Dl, 4/2/18; This has been scoped. Plans and permits are required. Project target date is August. This project includes new wall, door and we will probably need to split the return air registers….DL, 5/5/18; Coducted scope walk with Ron and clinet. DL, 5/24/18; We will start working on plans in the near future.... DL, 6/16/18; Need to submit plans asap.......DL, 7/11/18; The plans were approved today. This project is scheduled to start on 7/14/18. We will will be complete will all items related to this project on 8/27/18. Note, The door and sidelite are special order items and this item will probalby have a 6-8 week lead time. Steve T is going to order the door soon.. Customer is aware of the delay for the door and is not concerned......DL, 7/25/18; Passed framing and Electrical inspection. We will be finished with the project next week except for the door and window that is ordered but has a 6-8 week lead time. DL, 8/10/18; This Project is Complete except for special order door and window.......DL, 8/22/18; Door and Glass still not on site., Will check in with Steve T on delivery date......Will also schedule final inspection for Certificate of occupancy......9/6/18; The Glass window is installed but we are waiting on the door. this projects is 98% complete.......DL, 9/19/18; The door will be shipped on 9/24/18. We will schedule the door install when the door is on site......DL, 11/7/18; This Project is 100% Complete....</t>
  </si>
  <si>
    <t>Material required for project completion arrived on site; scheduling the work with the availablity of the teams.</t>
  </si>
  <si>
    <t>1/19: A&amp;E reviewed the drawings and contracting work. 
EB 10/30 Developed work scope, sent to Bob Brumbaugh for approval/editing.
2/5: Pending Wash to determine the AMP drawing from the machines to confirm number of circuits required.
2/23: on hold
MN 3/20: pending approval from customer on bid. 
4/2 MN: Enrico to speak with A&amp;E regarding the bids received to clarify for the customer. Pending approval on the contract. 
6/12 EB- rec'd approval to contract with Design West to consult on electrical panel upgrade.</t>
  </si>
  <si>
    <t>101</t>
  </si>
  <si>
    <t>DL, 5/5/18; Conducted scope visit with Paul and Maggie. This project is target date is August 30th. As of now, we have 10 business days to complete the work……. Dean's Office….DL, 6/16/18;Walked project with Jess and Paul. This will be a project will now incluclude flooring is 7- additional offices due to additional trip hazzards identified in 3 of 7 offices during the carpet scope. Maggie will pay four four of the office since they are still in good condition. We are still on schedule with the work.......Dan, 7/11/18; This project is still on schedule. Complete Date is 8/18/18 and scheduled to be complete on 8/31/18.....DL, 8/10/18; The project is on schedule and we will start on Monday.......Ahead of schedule, project will be complete on 8/29/18......DL, 9/6/18; This project is 100% complete. Note, Maggie did request Jess to come back and remove some glue and he has this scheduled.....</t>
  </si>
  <si>
    <t>Karim Zahedi</t>
  </si>
  <si>
    <t>19P000375</t>
  </si>
  <si>
    <t>19P000361</t>
  </si>
  <si>
    <t>19P000371</t>
  </si>
  <si>
    <t>19P000362</t>
  </si>
  <si>
    <t>19P000357</t>
  </si>
  <si>
    <t>19P000356</t>
  </si>
  <si>
    <t>19P000364</t>
  </si>
  <si>
    <t>Door and frame have been painted; construction to commence upon availability of the teams.</t>
  </si>
  <si>
    <t>19P000369</t>
  </si>
  <si>
    <t>19P000367</t>
  </si>
  <si>
    <t>19P000377</t>
  </si>
  <si>
    <t>DL, 2/26/18; Conducted scope with Patty and April; I need to meet with the FS team to review the scope and discuss a schedule befoe we proceed with the projrct…….…..DL, 4/2/18; This project is scheduled for July/August completion……..NO FAMIS work orders are produced yet.  DL, 4/21/18; This project will require all trades and is involved. The space is vacant. Still need to have walls and floors tested for Lead and ACM.......DL, 5/24/18; Need to work on plans and permits. Project needs to be complete before Fall academic 2018.....DL, 6/16/18; Walked project with Jess. and he will schedule the abatment. We will not need plans for this project. We are not removing the exhasut hood which was the original purpose foor the plans......Carpenters started the demo. Still need to remove TSI. Once TSI is removed, we can schedule the plumbing work. Target Complete Date is 9/21/18....DL, 8/10/18; Abatement is scheduled for this weekend, we will start work soon.....DL, 8/22/18; Abatement and most demo complete. Still on track for 9/21/18.....DL, 9/19/18; Scope change. This project should be complete on 9/28/18.......DL, 10/4/18; Floor to be installed this Friday. Pianters will finalized the stain on the cabinets. Thsi project should be complete near 10/19/18.......Dl, 11/7/18; This project is 100% complete....</t>
  </si>
  <si>
    <t>DD 10/6: On hold until roof is replaced. 
2/23: Follow up with dan on timeline
2/5: Pending the completion of the roof replacement. Timeline projected July…..DL, 2/26/18; patch and paint portion of Project is in progress on the first floor…..
3/19 MN:  Project completion pending the roof installation. Roof install went out to bid again. .....DL, 4/2/18; Notes are current.....NO FAMIS work orders have been produced.......DL, 7/11/18; The Roof is now water tight. We will proceed with the vinyl floor replacement. We will also proceed with the plaster repair and paint. Note, The plaster is severly damaged in many areas and we will need to include plaster repair and paint for the entire second floor. This work will be contracted out. Projected complete date is before Fall 2018 Academic year.....DL, 8/10/18; Walked plaster/ paint project with Paint contractor. WE are on track for 9/21/18 Complete date......DL, 8/22/18; We are working on the Contract. Still on track for 9/21/18 Complete.... DL, 9/19/18; This project is in progress. P&amp;P will be done by 10/1/18. Flooring will be complete on10/1/18.....DL, 11/7/18; This Project is 100% complete.....</t>
  </si>
  <si>
    <t>19P000358</t>
  </si>
  <si>
    <t>19P000360</t>
  </si>
  <si>
    <t>19W007474</t>
  </si>
  <si>
    <t>Pending gas line installation scheduled for the week of 09/24 per Steve Burleson. Move glove boxes from 206 to Rm 319 after gas line are installed. All work is complete</t>
  </si>
  <si>
    <t>Equipment has been disconnected; equipment to be removed upon availability of the teams.</t>
  </si>
  <si>
    <t>Canceled by Facilities Services; Work is not within the SLA and is not needed.</t>
  </si>
  <si>
    <t>PAINT Business OFFICE AND CONF. ROOM</t>
  </si>
  <si>
    <t>19P000370</t>
  </si>
  <si>
    <t>TBD</t>
  </si>
  <si>
    <t>18W007453</t>
  </si>
  <si>
    <t>19W002419</t>
  </si>
  <si>
    <t>Jacqueline Bates</t>
  </si>
  <si>
    <t>3474</t>
  </si>
  <si>
    <t>RUSD STEM High School</t>
  </si>
  <si>
    <t>3470</t>
  </si>
  <si>
    <t>2018 Campus Seismic Audit</t>
  </si>
  <si>
    <t>This is a study to ensure that UCR's buildings are evaluated for seismic safety and fulfill Seismic Safety Implementation Policy.</t>
  </si>
  <si>
    <t>Lockers on order by customer; upon arrival to be installed.</t>
  </si>
  <si>
    <t>DL, 11/7/18; It is my understanding the lockers are ordered, but we donot have a confirmed delivery date. Once the material is on site, we will schedule the installation……</t>
  </si>
  <si>
    <t>UNDERGRAD ED</t>
  </si>
  <si>
    <t>IN PROGRESS</t>
  </si>
  <si>
    <t>Total Active PD&amp;C Projects</t>
  </si>
  <si>
    <t>Total Active FS Projects</t>
  </si>
  <si>
    <t>ENROLLMENT SERVICES</t>
  </si>
  <si>
    <t>Total Closed FS Projects</t>
  </si>
  <si>
    <t>FS_Priority_Last</t>
  </si>
  <si>
    <t>18 - 19</t>
  </si>
  <si>
    <t>PROJECT INTAKE</t>
  </si>
  <si>
    <t>Oban Porch and Stair Repair</t>
  </si>
  <si>
    <t>HOLD - FACILITIES SERVICES</t>
  </si>
  <si>
    <t>30</t>
  </si>
  <si>
    <t>Long Range Dev Plan - 2018</t>
  </si>
  <si>
    <t>Cancel</t>
  </si>
  <si>
    <t>COMPLETE</t>
  </si>
  <si>
    <t>QUEUE TO START</t>
  </si>
  <si>
    <t>Deferred to Fall Quarter - summer priority 24</t>
  </si>
  <si>
    <t>Deferred to Fall Quarter - summer priority 27</t>
  </si>
  <si>
    <t>3481</t>
  </si>
  <si>
    <t>Riv/Orb Libraries Fire Suppression-Estimate</t>
  </si>
  <si>
    <t>Request estimate for installing fire suppression systems throughout all areas of both Rivera and Orbach Science Libraries.</t>
  </si>
  <si>
    <t>Regents Approval of Ground Lease</t>
  </si>
  <si>
    <t>Complete Review</t>
  </si>
  <si>
    <t>CANCELED BY FS</t>
  </si>
  <si>
    <t>HOLD - CUSTOMER EQUIPMENT/SCHEDULE</t>
  </si>
  <si>
    <t>CANCELED BY CLIENT</t>
  </si>
  <si>
    <t>IRT REVIEW</t>
  </si>
  <si>
    <t>Athletics Media Room</t>
  </si>
  <si>
    <t>3490</t>
  </si>
  <si>
    <t>12/13/18 DND: Canceled per instruction from Ron Rector on 12/13/18; customer was contacted and advised: Common shared spaces within all facilities such as hallways, restrooms and lobby areas are painted at intervals determined by Facilities Services based on when it was last painted, traffic and use.  Ideally FS would like to refresh all campus interior common spaces in 15 year cycles budget permitting. Your project request has been reviewed and we will be determining when it falls within the cycle for painting</t>
  </si>
  <si>
    <t>12/17/18 DND: Canceled by client on 12/17/18.</t>
  </si>
  <si>
    <t>12/14/18, DL; This project was cancelled……11/15/18 DND Meeting Notes: Anticipated completion December 2018/January 2019.
DL, 4/29/18; Walked project with Darrin and Ron from HVAC. We will go with a mini split. Still need to walk project with Robert C……DL, 5/9/18; Need to work on plans/permits…..DL, 6/16/18;  Meeting with Bob and confirmed what is needed. I will work with Gunther on plans. Had discussion. Ken will work on single line diagram we can provide to Gunther so he can work on the plans for submittal. If plans are approved. We will have a target complete date of mid Fall…..DL, 11/7/18; Material is on site. We will schedule the work soon……</t>
  </si>
  <si>
    <t>12/12/18 DND Project complete; electrical was installed and all kitchen equipment was hooked up as requested.</t>
  </si>
  <si>
    <t>PLAN DEVELOPMENT/CHECK</t>
  </si>
  <si>
    <t>12/14/18, DL; This Project is 100% Complete……11/15/18 DND Meeting Notes: Anticipated completion December 2018/January 2019.
DL, 11/7/18; Dry errase boards and Monitor mounts are installed. Still need to install monitors, corner guards and monitors…..</t>
  </si>
  <si>
    <t>12/14/18, DL; This Porject is 100% Complet…….11/15/18 DND Meeting Notes: Anticipated completion December 2018/January 2019.
DL, 11/7/18; Install scheduled for this Friday.</t>
  </si>
  <si>
    <t>12/14/18, DL; Monitor is complete. Still need to work on electrical……11/15/18 DND Meeting Notes: Anticipated completion December 2018/January 2019.
DL, 5/24/18; Need to verify scope with Enrico and schedule the work…. Work orders are not produced. Need to assign and schedule the work
DND 7/30/18: Closed work order #18W004822; created project #19P000056……DL, 8/8/18; We will produce work orders and schedule the work as the schedule permits……</t>
  </si>
  <si>
    <t>12/14/18, DL; Angel cancelled this project as it is no longer needed at this time……11/15/18 DND Meeting Notes: Anticipated completion December 2018/January 2019.
DL, 7/11/18; This project was scoped and part of the IRT. Plans and permits are approved. We will schedule the work and we will plan to have this project complet by 9/21/18…..8/10/18; WE have approved plans, this project is scheduled to start late August and will be complete early October……DL, 10/4/18; The door and frame is scheduled for delivery in 3-5 weeks, We will start the project when the doors and frame are on site……..DL, 11/7/18; Door and frame and painted. We will start the contruction in the near future……</t>
  </si>
  <si>
    <t>12/14/18, DL; This project is 100% Complete….11/15/18 DND Meeting Notes: Anticipated completion December 2018/January 2019.
DL, 10/8/18; Screeen is scheduled to be removed this Friday. We will schedule the installation and  the patch / Paint repairs once we receive the repaired screen back from the vendor…….DL, 11/7/18; This project should already be complete. However, The vnedor did not deliver the correct screen. The correct screen is currently scheduled for this Friday.....</t>
  </si>
  <si>
    <t>12/14/18, DL; This project is 100% Complete……11/15/18 DND Meeting Notes: Anticipated completion December 2018/January 2019.
Pending glove box relocation to rm 319 and minor vent reconfiguration. Both tasks will be performed afet the glove boxes relocate to rm. 319. 10/29/18 All project related work is completed.</t>
  </si>
  <si>
    <t>12/14/18, DL; This Project is 100% Complete…..11/15/18 DND Meeting Notes: Anticipated completion December 2018/January 2019.
DL, 4/2/18; Project is scoped.  This has ACM and Lead paint. Needs complete refresh including new floor.  The space is vacant and ready for Jess to start the abatement process…DL, 6/16/18; Jess tested the matreial flooring and paint is hot. Jess will abate before we proceed with the project….Still need to scheudle the work. This project target complete date is late Fall……DL, 7/25/18; Jess sent out the 14-day notification to the AQMD last week. We will start the balance of the project after the ACM and Lead is abated or encapsulated…..8/10/18; Abatement is complete. We will work on the other items as time permits. This space is vacant with no occupancy date</t>
  </si>
  <si>
    <t>12/14/18, DL; This project is 100% Complete……..11/15/18 DND Meeting Notes: Anticipated completion December 2018/January 2019.
DL,11/7/18; Paint is complete, Plumbing shop is planning to schedule the work in the near future……</t>
  </si>
  <si>
    <t>12/14/18, DL; This project is 100% Complete……….11/15/18 DND Meeting Notes: Anticipated completion December 2018/January 2019.
DL, 1/5/18; Still need to review scope……2/26/18; Conducted site and scope visit. I need to walk the project with John P or Ken and verify the material and schedule…..…..4/2/18; site visit with Ken and Darren is scheduled for 4/5/18…..NO FAMIS work orders yet.....4;16;18; Base on site visit, we will install mistibishi mini split. Dan need to verify exact temp desired. The condensor will be installed in the core. power is available......DL, 4/29/18; Need to discuss permit with Lezlie and Bob. DL, 5/9/18; We will work on plans and submit for review.....DL, 6/16/18. Had meeting with Bob W. to verify what is needed on plans. I will work with Gunther on plans for submittal and review......DL, 7/11/18; Had discussion. Ken will work on single line diagram we can provide to Gunther so he can work on the plans for submittal. If plans are approved. We will have a target complete date of mid Fall.....DL, 11/7/18; Material is on site and will will schedule the work with in the next 30- days.....</t>
  </si>
  <si>
    <t>12/14/18, DL; This project is 100% Complete……DD 10/6: Enrico to inform customer to buy equipment; scoped by Chris. 
2/5: Creating a project for Chris. On hold per customer; reprioritized to # 7 per Deborah M.
6/12/18 EB - spoke with Mayela who is determining status within her dept…. DL, 11/7/18; This project is complete but I need to conduct a final site visit…..</t>
  </si>
  <si>
    <t>DND 12/13/18: Customer advised maintenance requests related to project request has been addressed. Renovation work to be performed by PD&amp;C and customer submitted a CPMS request. 
 DL, 6/16/18; Need to schedule site visit with Dave and Chris P…….DL, 7/11/18; Chris and I will walk this poroject next week…..Wlaked projects with Chris. We need to review in more detail to better determin the process for this project…..DL, 9/6/18. WE need to discuss what we are going to do with this project.... We walked the project but we now need Direction from Facilities leadership…</t>
  </si>
  <si>
    <t>12/14/18, DL; This Project is 100% Complete…….11/15/18 DND Meeting Notes: Anticipated completion December 2018/January 2019.
DL, 5/24/18….Need to work on plans and permits….DL, 7/11/18; Gunther is working on plans. Target complete date is 9/14/18….DL, 7/25/18; Planning to submit plans for review next week. We will schedule the work once we have approved plans…….DL, 8/8/18; This is a structual wall and needs to be engineered. We are meeting with the Structual engineer on 8/9/18 to determine if project is possible.....DL, 8/22/18; Working on EDPA for Structual engineer; project timeline is late Fall. 9/19/18; The Agreement / Cointract for the structual engineer is processed for this project. We should have plans from the structual engineer to submitt to the Building Official and fire marshal with in 4- weeks......dl, 10/4/18; Plans are almost complete and we will submit them for review by the end of the week.....DL, 11/7/18; Plans are approved. WE are schedule to start this Project on Tuesday 11/13/18. Target complete date is by the end of the winter break.....</t>
  </si>
  <si>
    <t>NO</t>
  </si>
  <si>
    <t>YES</t>
  </si>
  <si>
    <t>Department Approval/Funding</t>
  </si>
  <si>
    <t>Client approval/funding</t>
  </si>
  <si>
    <t>1/11/19 DND - Complete per FAMIS</t>
  </si>
  <si>
    <t>Construction</t>
  </si>
  <si>
    <t>1/15/19, DL; This project is complete. Note, Duffy only wanted the dutch door completed……..12/14/18, DL; This project is in progress and should be complete shortly after the new year……`DL, 7/11/18; Need to walk the project and schedule the work……</t>
  </si>
  <si>
    <t>1/15/19, DL, This project is Complete……12/14/18, DL; This project is scheduled to be complete shortly after the winter break…….This project was scoped previously with the IR Team. We may need plans or a permit because we are installing a Dutch door…..DL, 7/11/18; Need to produce work orders and schedule the work….. DL, 7/25/18; Still need to produce work orders and schedule the work. Target date is 10/1/18</t>
  </si>
  <si>
    <t>12/14/18, DL; This Project is 100% Complete…Anticipated completion 11/9/18.</t>
  </si>
  <si>
    <t>Definitions</t>
  </si>
  <si>
    <t>Project Intake</t>
  </si>
  <si>
    <t xml:space="preserve">Building Zone Manager (BZM) to meet with customer to understand and define scope of work. </t>
  </si>
  <si>
    <t>Queue to Start</t>
  </si>
  <si>
    <t xml:space="preserve">Initial scope of work has been identified by BZM; project in queue for FS Project Manager to develop drawings and coordinate trades for execution. </t>
  </si>
  <si>
    <t>Plan Development / Check</t>
  </si>
  <si>
    <t xml:space="preserve">Project Manager is coordinating plan development and review by Building Official and/or Fire Marshal. </t>
  </si>
  <si>
    <t>In Progress</t>
  </si>
  <si>
    <t xml:space="preserve">Project is in progress which includes but not limited to plan development, scheduling and coordination of trades for work execution. </t>
  </si>
  <si>
    <t>Hold - Customer Equipment/Schedule</t>
  </si>
  <si>
    <t xml:space="preserve">Project is on hold pending customer provided equipment or scheduling availability. </t>
  </si>
  <si>
    <t>Hold - Facilities Services</t>
  </si>
  <si>
    <t xml:space="preserve">Project is on hold pending FS; determining ability to complete project within FS purview or parts ordered by FS for completion. </t>
  </si>
  <si>
    <t>Quality Check of Work</t>
  </si>
  <si>
    <t xml:space="preserve">Project is being reviewed to ensure work is completed to customer and FS standards. </t>
  </si>
  <si>
    <t>Canceled by Client</t>
  </si>
  <si>
    <t xml:space="preserve">Project is canceled at the request of the customer or duplicative project request. </t>
  </si>
  <si>
    <t xml:space="preserve">Project is complete to customer and FS standards. </t>
  </si>
  <si>
    <t>Canceled by FS</t>
  </si>
  <si>
    <t xml:space="preserve">Project is canceled by FS administration or duplicative project request. </t>
  </si>
  <si>
    <t>IRT Review</t>
  </si>
  <si>
    <t xml:space="preserve">Project is to be reviewed by PD&amp;C/FS  or to be completed by PD&amp;C with a project submittal by customer within CPMS. </t>
  </si>
  <si>
    <t>PD&amp;C Current Statuses</t>
  </si>
  <si>
    <t>FS Current Statuses</t>
  </si>
  <si>
    <t>"Open Field"</t>
  </si>
  <si>
    <t xml:space="preserve">PD&amp;C project managers will input most recent update in this field. </t>
  </si>
  <si>
    <t>Legend and Contacts</t>
  </si>
  <si>
    <t>PD&amp;C</t>
  </si>
  <si>
    <t>Facilities Services</t>
  </si>
  <si>
    <t>Contact/ Requestor</t>
  </si>
  <si>
    <t>Contact / Requestor</t>
  </si>
  <si>
    <t>19P000445</t>
  </si>
  <si>
    <t>19P000453</t>
  </si>
  <si>
    <t>19P000442</t>
  </si>
  <si>
    <t>19P000424</t>
  </si>
  <si>
    <t>19P000407</t>
  </si>
  <si>
    <t>19P000420</t>
  </si>
  <si>
    <t>19P000378</t>
  </si>
  <si>
    <t>19P000429</t>
  </si>
  <si>
    <t>19P000390</t>
  </si>
  <si>
    <t>19P000137</t>
  </si>
  <si>
    <t>19P000428</t>
  </si>
  <si>
    <t>19P000384</t>
  </si>
  <si>
    <t>19P000411</t>
  </si>
  <si>
    <t>19P000399</t>
  </si>
  <si>
    <t>19P000401</t>
  </si>
  <si>
    <t>19P000425</t>
  </si>
  <si>
    <t>19P000386</t>
  </si>
  <si>
    <t>19P000451</t>
  </si>
  <si>
    <t>19P000410</t>
  </si>
  <si>
    <t>19P000408</t>
  </si>
  <si>
    <t>19P000439</t>
  </si>
  <si>
    <t>19P000380</t>
  </si>
  <si>
    <t>19P000405</t>
  </si>
  <si>
    <t>2/1/19, DL; This is a PD&amp;C Project due to IRT walk. Project will exceed $50,000………..</t>
  </si>
  <si>
    <t>To be coord. with Rec Mall work</t>
  </si>
  <si>
    <t>Project pushed to 2021</t>
  </si>
  <si>
    <t>2/1/19, DL; This project is 100% Complete…………….1/15/19, DL; Sound Soak is ordered and should arrive within two weeks……..11/15/18 DND Meeting Notes: Anticipated completion December 2018/January 2019.
 DL, 6/16/18; Need to review and scheudle…….DL, 7/11/18; Still need to review and scheudle…..DL, 8/22/18; This Project is complete but Maggie wants to see if the Faculty are happy with the results. We may install Sound Soak as a final option…… DL 9/6/18; Sent Maggie an email to see if she is satified with the work performed in regards to the sound proofing. I will have an update by the next Excel update….. DL, 9/19/18; The PI is out of town. Maggie will confirm the PI is satisiofd with the work when they return……on 9/18/18…DL, 10/8/18; Customer not satisfied with first round of sound proofing. We will proceed with Sound Soak material…..</t>
  </si>
  <si>
    <t>SL5 CHUNG HALL 4TH FLOOR ROOM 447 - PATCH &amp; PAINT</t>
  </si>
  <si>
    <t>2/1/19, DL; Thios is a PD&amp;C project. Maggie S. is aware this project may be a $130,00. project……DL, 7/25/18; This project is complicated and plans/permits will be required. This project will also require Air Hanlers to be shut down so Vibration dampners can be instlled. We will work on the plans in the next 45 days. This project should be scheduled during the Winter. We may also need to rent a large portable air handler to ensure the Large server room can maintain temp…….
Project #19P000060 to replace REF CPMS # 9043. DL, 11/7/18; Sent Maggie an email on 11/7/18 informing her this project is well beyond our scope and $50K threshold.</t>
  </si>
  <si>
    <t>2/1/19, DL; This Project is 100% Complete………1/18/19, DL; This Project is scheduled to be complete next week.….. DL, 5/24/18; Need to verify scope with Enrico…..DL, 7/11/18; Work orders are produced and need to be issued. Target complete date is 9/3/18….</t>
  </si>
  <si>
    <t>01/17/19, DL; This project was completed last summer……..DL, 4/2/18; Project is scoped and Paul will complete this work in early summer. The combind project will not exceed $25K…..DL, 8/22/18; We will outsource this work. Contract is being Processed by PD&amp;C. Target date is 9/21/18….DL, 9/19 18; I neeed to check on this work order. I thought it was part of the 2nd floor Hallway project but it was not……</t>
  </si>
  <si>
    <t>2/1/19, DL; This Project is 100% Complete……..01/15/19, DL; Plans are approved, Chambers are on site. Electrical is complete.  Plumbing work is in progress. Our portion of the project should be complete by 2/1/19…………..12/14/18, DL; All Pre work is complete. The Chambers are scheduled to arrive on site within the next 30-days. We will finish this project when material on site……..11/15/18 DND Meeting Notes: Anticipated completion December 2018/January 2019.
DL, 1/5/18; Still need to review scope……DL, 2/26/18; Currently scheduled to meet with Patty and April next week…..DL, 3/20/18; Project scope is complete. We need to submit plans to Bob Williams. Growth Chambers are still 4-6 Months out. I will work with Gunther on plans……..DL, 4/2/18; I still need to walk the project with Frank P and Steve B to assess the chilled water volume. I also need to walk this project with Robert C. to verify a plan for the electrical portion.NO FAMIS work orders yet….DL, 4/29/18; Still need to conduct site visit with the team….DL, 5/24/18; Per Patty, equipment is ordered but 5- months out…..DL, 9/6/18; We will submit plans to Bob W. tomorrow for review and approval……..DL, 9/19/18; Plans are approved. The equipment will be here in about 4- months. WE will start the work for this project in the Fall to ensure we are ready when the equipment arrives……DL, 9/19/18; Plans are currently being review by BO &amp; FM……DL, 11/7/18; Plans are approved. WE are requesting to change the placement confirguration of the growth chamber and awaitng Bob's review and approval. WE are on track to have this work complete befoire the end of the new year…..</t>
  </si>
  <si>
    <t>2/1/19; This Project is 100% Complete…….1/15/19, DL, Site visit is scheduled with James M. this Thursday.  We will schedule the work shortly after the site visit…….12/14/18, DL; James Marberry to verify if Monitor is on site. Once monitor is confirmed, we will schedule the work……DL, 7/11/18; Need to produce work orders and schedule the work….</t>
  </si>
  <si>
    <t>2/1/19; This Project is 100% Complete……1/15/19, DL, Site visit is scheduled with James M. this Thursday…………12/14/18, DL; James Marberry to verify if Monitor is on site. Once monitor is confirmed, we will schedule the work……DL, 7/11/18; Need to produce work orders and schedule the work….
8/12/18 DND: Deferred to fall quarter by CNAS' Dean's Office as other project priorities took precedence.</t>
  </si>
  <si>
    <t>2/1/19, DL; This project is 100% Complete…………..1/15/19, DL; This project is 99% complete pending one water heater. Water heater is not here yet……12/14/18, DL; This project is 95% complete. The water heater is scheduled for delivery shortly after the new year. We will complete the install when the heater arrives…… 11/15/18 DND Meeting Notes: Anticipated completion December 2018/January 2019.
DL, 9/6/18; We will have the power and cabinets removed by 9/19/18. We are in the process of producing plans for this project. Once the plans are approved, we will proceed with the project. Note, we still need to obtain important information and some specifications regarding the procured base cabinets and counter tops, bio safety cabinet, diswasher, and freezer. ……DL, 7/7/18; The work is 90% complete. We are waiting on parts which have a 4-6 week lead time. We will finsh the balance of the project when the parts arrive…..</t>
  </si>
  <si>
    <t>GRAD.DIV</t>
  </si>
  <si>
    <t>Kennett Lai</t>
  </si>
  <si>
    <t>Jackie Bates</t>
  </si>
  <si>
    <t>PROVOST/EVC</t>
  </si>
  <si>
    <t>Luisa Levario</t>
  </si>
  <si>
    <t>SL5 HEALTH SERVICE-REMOVE WHITE BOARDS/PAINT WHEN REMOVED</t>
  </si>
  <si>
    <t>2/1/19, DL; Per Chris P. This is a PD&amp;C project………..DL, 5/24/18; Need to meet and review with Enrico……DL, 7/11/18; Need to walk the project with Manny. Target date is late Fall……..</t>
  </si>
  <si>
    <t>951-827-2121</t>
  </si>
  <si>
    <t>951-827-6224</t>
  </si>
  <si>
    <t>Org Delegate/Contact</t>
  </si>
  <si>
    <t>Susana Aparicio</t>
  </si>
  <si>
    <t>Cindy Williams
KatriceCalloway</t>
  </si>
  <si>
    <t>Beverly McNeil
Kimberly Hammond</t>
  </si>
  <si>
    <t>Tamara Hedges</t>
  </si>
  <si>
    <t>Karen McComb
Lindy Fenex 
Cathy Eckman</t>
  </si>
  <si>
    <t>Planning, Design &amp; Construction (formerly A&amp;E - Architects &amp; Engineers)</t>
  </si>
  <si>
    <t>CPMS Department Approver</t>
  </si>
  <si>
    <t>2/1/19 PD Complete as of 2/1/19</t>
  </si>
  <si>
    <t>2/14/19, DL; This project is 100% Complete…..</t>
  </si>
  <si>
    <t>2/14/19, DL; This project was canceled by Johnathan J. as there is not funding at this time…………DL, 10/4/18; I checked on this recently and this is not a building, it is stoarge and should be recharge work….</t>
  </si>
  <si>
    <t>2/8/19 DND Complete per Paul Ditty</t>
  </si>
  <si>
    <t>2/14/19, DL; This project is Complete…..2/1/19, DL; The Fume hood is complete. The vendor will be back in two weeks to comissison the clean room…..…1/15/9, DL; This project is 95%  complete and should be complete on or near 2/1/19…………12/14/18, DL; This Project is 90% Complete. Fume hood  is scheduled for install next week. We will finish balance of project after Fume hood is installed…..11/15/18 DND Meeting Notes: Anticipated completion December 2018/January 2019.
4/25EB-Per Chris P. project given to Dan L……DL, 4/29/18; Sent Shane an email requesting site visit to review Scope…..DL, 5/5/18; This is the Clean room project. WE are wqorking on plans and permits….Sent Shane an email requesting Clean room specs/plans…..DL, 5/9/18; planning to submit plans on 5/11/18 for plan check review….. DL, 5/24/18; Plans were submitted to Bob W. on 5/24/18……DL, 6/12/18; Project is on Hold until Shane can provide plans/specs for the clean room……DL, 7/11/18; Still no change to the status……DL, 7/25/18, Maggie confirmed this project is on the books. I need to discuss the status with the team because the priority list is on Hold…….DL, 8/22/18; This project is no longer on hold. We will per shane we will submit what we have from the clena room suupplier for review from FM and BO……DL, 9/6/18; WE are almost complete with Plans and will submit the plans next week………DL, 9/19/18; Submitted plans to PD&amp;C on 9/14/18…..DL, 10/4/18; Plans were approved thais week. WE will scheudle the project around the delivery date for the Clean room……..DL, 11/7/18; This is in progress. We will complete the install of the utilities so the clean room can be installed. WE will finish the balance of the project once the Clean room install is complete. The clen room is being install by an outside vendor…..</t>
  </si>
  <si>
    <t>MS&amp;E Cleanroom Expansion</t>
  </si>
  <si>
    <t>SOM Clinical Skills &amp; Simulation Suite</t>
  </si>
  <si>
    <t>2/14/19,DL; This project was canceled by Paul R. 2/1/19, DL; We will custom make Sound panels and will start the installation in the next 6-8 Weeks………..</t>
  </si>
  <si>
    <t>2/14/19, DL; This project is 100% Complete………2/1/19, DL; Power is complete. Chilled water will be complete next week…………..1/15/19, DL; Electric is commplete, Water will be complete with in two weeks. Equipment should be on site soon…12/14/18, DL; This project is currently on hold per RED…….11/15/18 DND Meeting Notes: Anticipated completion December 2018/January 2019.
DL, 11/7/18; The unit is schedukled for delivery in the next three weeks.</t>
  </si>
  <si>
    <t>2/14/19, DL; This project  is Complete………….2/1/19, DL; This project is 99.9% Complete. We still need to conduct Final inspection with Building inspector……1/15/19, DL; The door and automatic opener is scheduled to be installed on 1/22/19……..12/14/18, DL; This project is 95% complete. The contract for the door and ADA operator was awarded today. We will schedule the work shortly after the new year…….11/15/18 DND Meeting Notes: Anticipated completion December 2018/January 2019.
Conducted site visit with Gilbert. We need to have a meeting to determin if this work is part of the SLA…… DL, 6/16/18; We still need direction, SLA or Recharge?.......DL, 7/11/18; This Project will require Plans and Permits. We will start on the Plans next Week. We will also issue work orders for work we will complete with in house staff. The Concrete work and Entry Door will need to be contracted out. Target Complete date is 10/1/18……..DL, 7/25/18; Work orders are produced. Planing to walk the project with Chris, Steve B and Robert C. thisw week or next week. We will submit plans to Bob Williams for the contracted work next week……DL, 8/8/18; Completed site visit with Robert C. Steve B, Steve T. and Chris; the Plumbers are complete. The carpenters and electricians will work on their items over the next three weeks. The Plans will be ready to submit on 8/9/18. Once plans are approved, we will proceed to go out to bid for the Concrete and the ADA operator. Target complete date is 9/21/18…….DL, 8/22/18; Plans were apprroved, Concrete Contract is being executed. Still working on Door and ADA operator……..DL, 9/6/18; NTP for Concrete will be issued on Monday. I will schedule the work. I need to follow up on the door order and the ADA operator…….DL, 9/19/18; Concrete walkway scheduled to start on 9/20/18. The new door and Frame will arrieve in 3-5 weeks. We will schedule the install when the new door and frame are on site…….DL, 10/4/18; Concrete work is complete. Still need handrail, signage, door and ADA operator. Target date is Early November….DL, 11/7/18; Project is 95% complete. Contract is being processed to install the new Door, Door Fram and ADA operator. Goal is to have the work complete befor the winter break……</t>
  </si>
  <si>
    <t>3504</t>
  </si>
  <si>
    <t>Silver Oaks Womens Health TI Fees</t>
  </si>
  <si>
    <t>3499</t>
  </si>
  <si>
    <t>Creekside Terrace Analysis</t>
  </si>
  <si>
    <t>2/14/19, DL; This project is complete……</t>
  </si>
  <si>
    <t>3505</t>
  </si>
  <si>
    <t>Orange County Psychiatry</t>
  </si>
  <si>
    <t>2/28/19, DL; This Project is 100% Complete…….2/1/19, DL; This project is 99.9% Complete………..1/15/19, DL; This project is 90% complete. WE still need to finish snorkels and ceiling tiles. We should be 100% complete by 2/1/19……12/14/18, DL; This project is on schedule..11/15/18 DND Meeting Notes: Anticipated completion December 2018/January 2019.
DL, 10/4/18; This is a large scale project, we will walk with the trade supervisors next week. We will also work on the plans and schedule the work. Target Date is 1/1/19…..DL, 11/7/18; work is scheduled. We are working on the electrostatic paint contract. We are in plan check review process. There are questions about the fire sprinklers from Scott J. Sent Scott J. an email requesting a site visit to better determine if any work will be required on the sprinkler system…..</t>
  </si>
  <si>
    <t>2/28/19, DL; Project is 100% Complete…….2/14/19, DL; This project is 90% Complete and should be complete by the end of the month………….2/1/19, DL; Permits are approved, we will schedule the project in the next 2- weeks and hope to be complete by the end of February….12/14/18, DL; Rendering has been given to Ron R. Ron will present to Gerry for review and approval. Once approved, we will proceed with plans and permits……DL, 11/7/18; Need to find out where this project stands in regards to the priioroity….. Site vist was conducted and scope of work is verified.   Plans and permits will be required for the work…..</t>
  </si>
  <si>
    <t>19P000373</t>
  </si>
  <si>
    <t>19P000396</t>
  </si>
  <si>
    <t>2/28/19, DL; This Project is 100% Complete…..Trailers were demolished. We need to install the utilities. Once the Grow Pod is on site, we will connect the utilities to the structure……</t>
  </si>
  <si>
    <t>19P000440</t>
  </si>
  <si>
    <t>19P000449</t>
  </si>
  <si>
    <t>19P000458</t>
  </si>
  <si>
    <t>19P000505</t>
  </si>
  <si>
    <t>19P000388</t>
  </si>
  <si>
    <t>3492</t>
  </si>
  <si>
    <t>3501</t>
  </si>
  <si>
    <t>3507</t>
  </si>
  <si>
    <t>3510</t>
  </si>
  <si>
    <t>3508</t>
  </si>
  <si>
    <t>3516</t>
  </si>
  <si>
    <t>3/4/19 DND Complete per PD</t>
  </si>
  <si>
    <t>Install a new wall at open space 1101-D to create a private office.</t>
  </si>
  <si>
    <t>3/18/19, DL; This project is 100% Complete…..12/14/18; Monitor is Complete, we still need to install power. The space is vacant…DL, 6/16/18;  Pasted notes from FAMIS; University Writing program wants to install a 65 inch TV in the conference room at HMNSS 1001E. 1. Request to install the TV mount/ bracket on the wall; 2. Request to remove the old projector screen but leave two wood blocks on the wall; 3. Request to add a new double power outlet around the TV bracket area. If you have any questions, please contact Shanshan Liao  at (shanshan.liao@ucr.edu or X27753)……DL, 7/25/18;  Work orders are not produced. Need to assign and schedule the work…..……DL, 8/8/18; We will produce work orders and schedule the work as the schedule permits……</t>
  </si>
  <si>
    <t>Repair Railroad Ties at Botanic Gardens</t>
  </si>
  <si>
    <t>3/18/19, DL; went to schedule the work and the customer stated the power is no longer needed and confirmed this work order can be canceled.</t>
  </si>
  <si>
    <t>W.Campus Irrigation System Study</t>
  </si>
  <si>
    <t>Study to examine examine integrity and efficiency of irrigation system on west campus, as well as 5 existing reservoirs. Will also analyze the potential for future well development.</t>
  </si>
  <si>
    <t>3/18/19, DL; This project is 100% Complete…..2/14/19, DL; This project is 90% Complete. ………2/1/19, DL; This Project started to day. We are scheduled to be complete by the end of February………..1/15/19, DL; Still pending approved plans. Once plans are approved, we will schedule the work……12/14/18, DL; This project will require plans and permits. We will work on Plans shortly after the new year.</t>
  </si>
  <si>
    <t>Renovation of Watkins 1000 lecture hall, to include lighting, HVAC, flooring, paint, and seating upgrades. This requests appears as projects Q-T on the approved 2017-2019 DMFI Program list.</t>
  </si>
  <si>
    <t>Student Health &amp; Counseling Center (SHCC)</t>
  </si>
  <si>
    <t>Patch &amp; Paint</t>
  </si>
  <si>
    <t>BCOE Advising is being reassigned to space on the 3rd floor of Skye (at the recommendation of the University Space Committee).</t>
  </si>
  <si>
    <t>19P000419</t>
  </si>
  <si>
    <t>19P000400</t>
  </si>
  <si>
    <t>19P000421</t>
  </si>
  <si>
    <t>3512</t>
  </si>
  <si>
    <t>19P000438</t>
  </si>
  <si>
    <t>Remove whiteboard (in front of room), mount LED mount, add double duplex and electrical power behind LED, patch and paint wall</t>
  </si>
  <si>
    <t>Install door to access hallway directly</t>
  </si>
  <si>
    <t>110</t>
  </si>
  <si>
    <t>106</t>
  </si>
  <si>
    <t>19P000413</t>
  </si>
  <si>
    <t>Batchelor 3111-Refresh BSL2 lab to accomodate Biosafety Cabinet. The Biosafety. Cabinet will be procured by BPSC.</t>
  </si>
  <si>
    <t>107</t>
  </si>
  <si>
    <t>117</t>
  </si>
  <si>
    <t>118</t>
  </si>
  <si>
    <t>Install one FOB reader and electrrified lockset. Utilize and connect to the existing Hirsch AP equipment located on the same floor.</t>
  </si>
  <si>
    <t>Hinderaker VCSA Office</t>
  </si>
  <si>
    <t>Remodel and reconfigure of VC office of Student Affairs - Hinderaker 2nd floor (2108, 2108A, 2108C, 2108D, 2108E, 2108F)</t>
  </si>
  <si>
    <t>3/28/19, DL; This Project is 100% Complete…..2/28/19, DL; This work is scheduled…….DL, 5/24/18; Need to verify scope of work with EnricoDL, 7/11/18; Still need to visit the site and schedule the work…..DL, 11/8/18; This project was transferred to John. The target date was 1/2/19…..</t>
  </si>
  <si>
    <t>3/28/19, DL; This Project is 100% Complete…….2/28/19, DL; Work is scheduled with Darrenn F. for Spring Break…..11/15/18 DND Meeting Notes: Anticipated completion December 2018/January 2019.</t>
  </si>
  <si>
    <t>3/28/19, DL; This project is cancelled per Judy Hodge….DL, 6/16/18; Project includes demo wall/door install new wall, dry wall, paint, door, eletrical outlets, lighting,  smoke relocation,  lighting motion, new t-bar, relocate heat pump, andn install new carpet…...DL, 7/11/18; Need to work on plans….. Target complete date is late Fall.....</t>
  </si>
  <si>
    <t>3/28/19, DL; This Project is 100% Complete…….2/14/19, DL; The Concrete and Power is Complete. We still need to install the chain link which will be installed in about 3-4 weeks………..2/1/19, DL Electrical is complete. WE will pour Concrete next week. We will schedule the fence install 28- days after concrete is poured………; Th1/15/19, DL; Plans are approved, we will start the work in the next two weeks……12/14/18, DL; Plans are almost complete. We will schedule the work after plans are approved……DL, 11/7/18; Conducted site visit with Chris P. We need to confirm a feasable site location before we move forward with the work….</t>
  </si>
  <si>
    <t>Hydration station installed where the water fountain is.</t>
  </si>
  <si>
    <t>112</t>
  </si>
  <si>
    <t>JP  04/04/19 2/8/19  This project is complete. JP Estimated completion end of February</t>
  </si>
  <si>
    <t>JP 04/04/19 Project cancelled per Housing/Lisa</t>
  </si>
  <si>
    <t>JP  04/04/19 Project Complete  DL 10/4/18; Jess currently has this project scheduled for Winter break.</t>
  </si>
  <si>
    <t>4/15/19, DL; This project is 100% Complete…..3/28/19, DL; Fountain is in. working on power and paint…..</t>
  </si>
  <si>
    <t>4/15/19, DL; This is 100% Complete….3/28/19, DL; Monitor is installed. Need to finishe power and data next week……2/28/19, DL; Scheduled to complete the install mid March…..2/1/19, DL; Francesca contacted me and informed me this project is now back on the books. She needs to gather more information and order the monitor. When the monitor arrives, we will schedule the installation…….1/29/19, DL; Francesca confirmed this project is not needed and requested this project to be cencelled……11/15/18 DND Meeting Notes: Anticipated completion December 2018/January 2019.
DL, 6/16/18; we have the brackets. Will scheule the work after the project is approved…..DL, 7/11/18;  Work order are not produced. Need to assign and schedule the work…. Target complete date is 8/3/18……DL; 7/25/18; Need to change target date..</t>
  </si>
  <si>
    <t>04/05/19 O-ANS: Project complete per Paul Ditty and closed in FAMIS.</t>
  </si>
  <si>
    <t>4/15/19, DL; This Project is 100% Complete……. 3/28/19, DL; Plans are approved. We will start the work on 4/1/19……3/18/19, DL; Waiting for approved plans from building official……2/28/19, DL; Plans were submitted to building official for review. Once plans are approved, we will schedule the work………..2/14/19, DL; Plans are in process and we will apply for building permit next week…………..</t>
  </si>
  <si>
    <t>Provide the single pass exhaust, air changes (6-12 ACH) and the negative air requirements for PI to perform surgeries in the room.</t>
  </si>
  <si>
    <t>4/15/19, DL; Thios Project is 100% Complete….3/28/19, DL; Monitor is installed, need to finish power and data………………...2/14/19, DL: The monitor is on site. We need to schedule the installation. 2/1/19, DL; Conducted site visit with Amber. Amber will order the monitor. We will schedule the installation when the monitor is on site………….DL, 7/11/18; Need to produce work orders and schedule the work….
8/12/18 DND: Deferred to fall quarter by CNAS' Dean's Office as other project priorities took precedence.</t>
  </si>
  <si>
    <t>4/15/19, DL; This project is 100% Complete…….3/28/19, DL; Need to order material and schedule the work…… Work order is assigned. 12/14/18, Dl; This project is prioritized at 32 and will not be scheduled in the near futurer…….DL, 7/11/18; Correction, I did not scope this yet, I thought we were talking agout the door bell and ADA operator.  I will check in with Ronda and verify the scope…… 
DND 7/30/18: Created project to replace WO #18015182; project #19P000055
8/12/18 DND: Deferred to fall quarter by CNAS' Dean's Office as other project priorities took precedence.</t>
  </si>
  <si>
    <t>4/15/19, DL; This Project is 100% Complete…….. 3/28/19, DL; The project is 90% complete. Need to schedule floor installation……..  2/14/19, DL; We will schedule the work soon. The space is vacant and ready…………….2/1/19, DL; This project has started. We would like to have the work complete by mid March…………..12/14/18, DL; This project is prioritized at 45 and will not be shceudled until further notice……</t>
  </si>
  <si>
    <t>4/15/19, DL; Project is 100% Complete….. 2/1/19, DL; This project will start on 3.1.19. We will need to abate ACM before we can start. Jess will isuue the 14- day notification to the AQMD. Once we have confirmation, we will schedule the work……..</t>
  </si>
  <si>
    <t>4/15/19, DL; This project is 100% Complete…..2/1/19, DL; This proect will start on 3/1/18 and should be complete by 4/1/19……</t>
  </si>
  <si>
    <t>&lt;div&gt;mount a bracket to the Network Pole at AgOps. This will include mounting a bracket, an enclosure and a 20 Amp electrical receptacle.&lt;/div&gt;</t>
  </si>
  <si>
    <t>4/15/19, DL; This project is 100% Complete…… 3/28/19, DL; Monitors are done. Nee to finish the install of data and power…….12/14/18, DL; Still need to review scope…..</t>
  </si>
  <si>
    <t>4/15/19, DL; This Project is 100% Complete…… 2/28/19, DL; Conducted site visit. We need to schedule the work in the next 2-3 weeks This is for room 3109 C&amp;D ………..</t>
  </si>
  <si>
    <t>3203</t>
  </si>
  <si>
    <t>3523</t>
  </si>
  <si>
    <t>3524</t>
  </si>
  <si>
    <t>Parking Structure 1</t>
  </si>
  <si>
    <t>5/1/19, DL; This project is 100% Complete…..3/28/19, DL; Monitor mounts were removed, Patch and paint will be completed in the near future……2/28/19, DL; Will schedule the project to be complete the first week in April……</t>
  </si>
  <si>
    <t>5/1/19, DL; Per Chris, we will not be compelting this project.  There is currently a Water dispenser on the drinking fountain.  3/28/19, DL; We will look into installing a bottle filler on this fountain verse a complete change out…..12/6/18, DL; This project is currently on hold…… DL, 1/5/18; Still need to review scope…..DL, 2/26/18, Still need to review scope…..4/2/18; Notes are current……</t>
  </si>
  <si>
    <t>4/19/19, DL; This Project is 100% Complete :)…………….12/6/18, DL; This project is a priority #23 and may be completed in the next 12 - months…..DL 1/3: Chris to verify with customer on electrical requirements for completion……DL, 4/2/18; This is electrial outlets for 4 display cabinets…..…NO FAMIS work orders yet….Dl, 4/29/18; Will work on plans/permits. The display cases will be in a coridor and they may pose an an obstruction for Emergency Exit egress…..DL, 7/11/18;  Still need to work on plans…. Target date is 9/30/18…..</t>
  </si>
  <si>
    <t>5/1/19, Dl; This project is 100% Complete….. 4/15/19, DL; This project should be complete in 2-weeks…… 12/14/18, DL; This project is priortized at 37 and will not be scheudled until further notice……</t>
  </si>
  <si>
    <t>1907 Mt Rubidoux Facility Study</t>
  </si>
  <si>
    <t>This is a study to evaluate the existing conditions of the historic Mt. Rubidoux CES, and explore options for returning the building to a condition in which it can be occupied.</t>
  </si>
  <si>
    <t>5/1/19, DL; This project is 100% Complete….. 3/28/19, DL; Cabinet workl is complete. We need to finish the carpet and final laminate material…….2/28/19, DL; Conducted site visit with Chad.  We will complete the work in the next two weeks…….2/1/19, DL; I Walked this project this week. We will try and schedule the work in the next 30- days…….12/14/18, DL, Still need to conduct site visit and schedule the work…</t>
  </si>
  <si>
    <t>05/08/19 O-ANS: Canceled by customer per email from Deborah McWilliams. .2/1/19, DL; Material is ordered with a 4-6 week lead time.11/15/18 DND Meeting Notes: Anticipated completion December 2018/January 2019.
DD 10/6: On hold pending discussion on space…..DL, 7/11/18; I understand there is movement on this project but I need to check in with John P. or Chris P. for a status update.</t>
  </si>
  <si>
    <t>05/07/19 O-ANS: Complete per Paul Ditty as 05/07/19.</t>
  </si>
  <si>
    <t>6/15/19, DL; This Project is 100% Complete…...5/1/19, Dl; This project will be complete on 5/5/19…..3/28/19, DL; Need to schedule a site visit with Estella. Left voice mail message on 3/28/19 to schedule site visit……..12/14/18, DL; This is prioritized at #40 and will not be scheduled in the near future…..</t>
  </si>
  <si>
    <t>6/15/19, DL; This Project is 100% Complete…...5/1/19, DL; Project should be complete this week or early next week…..3/28/19, DL; Power is complete. Need to finish chilled water…… 2/1/19, DL; Review scope with Customer. Still need to review with Brian from the Electic shop…………….12/14/18, DL; No update….</t>
  </si>
  <si>
    <t>05/07/19 O-ANS: Canceled per Paul Ditty as 05/07/19.</t>
  </si>
  <si>
    <t>6/15/19, DL; This Project is 100% Complete…..</t>
  </si>
  <si>
    <t>05/10/19 O-ANS: Project was canceled by FS in March 2019 because customer will have to submit separate work orders for each room since customer has requested to schedule and complete them separately in sequence (not all at once). 3/4/19 DND Complete per PD</t>
  </si>
  <si>
    <t>5/15/19, DL; This Project is 100% Complete… 5/1/19, Dl; This project will be complete next week…..4/15/19, DL; We are making good progress on this project and we should be complete the first week in May……..3/28/19, DL; This project is in progress and should be complete by or near May 1st….2/14/19, DL; Need to schedule trades and obtain quotes to refinish countertops……</t>
  </si>
  <si>
    <t>05/16/19 O-ANS: Project complete per John P as of 05/16/19. 04/04/19, JP:  This project has been placed on hold per Housing Edwin.  2/8/19: JP storage room slated to be completed simultaneously with break room as water supply connections will be done together with break room.  Completion date for both is approximately three weeks.</t>
  </si>
  <si>
    <t>Scheduled work with trades anticipated 60% completion by Jun 15th.</t>
  </si>
  <si>
    <t>5/16/19, DL Angie Grey canceled project on 5/15/19 via email….. 5/1/19, DL; Sent Angie an email this morning. Waiting to hear back from Angie to see if project will be canceled or sent to PD&amp;C…..3/28/19, DL; Provided Angie with an estimate and waiting for her response. The esimate was for 65,000. this work will be redirected to PD&amp;C if she wants to proceed…….2/14/19, DL; Ron V. to follow up with Doug from Capitol Door for alternate pricing .1/15/19, DL; Ron V is still working with Angie on verifying a vendor and product…………..12/14/18, DL; Ron V. is currently working to find a more affortable turnstyle system. When a sytem is approved, we will schedule the work…. 11/15/18 DND Meeting Notes: Anticipated completion December 2018/January 2019.
DL, 5/24/18; Need to verify scope and conduct site visit……DL, 7/11/18; This work will require plans and permits. Will schedule meeting with Scott to verify if the project request will be approved. If this is approved, we will plan the target complete date to be mid October…..The Request is to reverese Emergency Exit Doors and install Prox card access……DL, 8/8/18; Sent Scott an email request to conduct sitre visit to better determine if the scope is possible…..DL, 8/22/18; Confirmed with Scott that we can reverse the door swing. We will work on plans for review process. This project is 2-3 months out between plans, material lead time and scheduling the work…….DL, 9/19/18; I mis understood this for a project at Health Services. I have a meeting with Angie this week. This project is to install turn styles for access to the building. I will need to discuss the equipment to be purchased by Angie verify the specs. We will start on the plans in the early Fall……DL, 11/7/18; Conducted site visit with Vendor. Informed Angie the cost of the project will be at $45K for the project. Angie is checking to verify if funds are availabe for the equipment.</t>
  </si>
  <si>
    <t>FS Direction</t>
  </si>
  <si>
    <t>05/29/19 O-ANS: Project completed 05/09/19 per Paul Ditty.</t>
  </si>
  <si>
    <t>05/21/19 O-ANS: Canceled by FS per conversation with Paul Richardson and combined with Project 19P000419.</t>
  </si>
  <si>
    <t>05/10/19 O-ANS: Project complete per Paul Ditty.</t>
  </si>
  <si>
    <t>3529</t>
  </si>
  <si>
    <t>Renewal of Physics 2000 Lecture Hall. May include paint, flooring, seating, A/V and lighting improvements.</t>
  </si>
  <si>
    <t>Complete Study</t>
  </si>
  <si>
    <t>SOM to manage project</t>
  </si>
  <si>
    <t>5/31/19, DL; This project is 100% Complete……..5/15/19, DL; This work will be 100% complete this Friday…….4/15/19, DL; This project should stat is 2-weeks. We have a signed po# for the shower doors. Walked the needed tile repairs with the contractor today……..3/18/19, DL; Woring on quotes for the repairs. We will scheudle the work to be completed in the next 45- days……</t>
  </si>
  <si>
    <t>5/31/19, DL; This project is 100% complete :)……5/15/19, DL; Project is complete except for chain link fence. Fence will be installed some time early next week…….5/1/19, DL; Grow Pod is installed with power and water. Still need to install fence and door lock….. 4/15/19, DL; Grow Pod is scheduled for delivery this Thursay. Once on site, we will connect all utilities and this project will be complete. 2/28/19, DL; Demo is complete. We need to veify utilitiy point of connections. Once utilities are verified, we will install the water and power…….</t>
  </si>
  <si>
    <t>3533</t>
  </si>
  <si>
    <t>3534</t>
  </si>
  <si>
    <t>Solar Rooftop Initiative</t>
  </si>
  <si>
    <t>DM(FY14) Bourns Fire Alarm Sys Replcmt</t>
  </si>
  <si>
    <t>06/06/19 O-ANS: Canceled per customer request. Paul spoke with customer who will outsource work.</t>
  </si>
  <si>
    <t>19P000606</t>
  </si>
  <si>
    <t>19P000573</t>
  </si>
  <si>
    <t>19P000619</t>
  </si>
  <si>
    <t>19P000621</t>
  </si>
  <si>
    <t>19P000477</t>
  </si>
  <si>
    <t>19P000487</t>
  </si>
  <si>
    <t>19P000597</t>
  </si>
  <si>
    <t>19P000625</t>
  </si>
  <si>
    <t>19P000558</t>
  </si>
  <si>
    <t>19P000526</t>
  </si>
  <si>
    <t>19P000565</t>
  </si>
  <si>
    <t>19P000588</t>
  </si>
  <si>
    <t>19P000620</t>
  </si>
  <si>
    <t>19P000575</t>
  </si>
  <si>
    <t>19P000585</t>
  </si>
  <si>
    <t>19P000603</t>
  </si>
  <si>
    <t>19P000640</t>
  </si>
  <si>
    <t>19P000643</t>
  </si>
  <si>
    <t>19P000607</t>
  </si>
  <si>
    <t>19P000574</t>
  </si>
  <si>
    <t>19P000605</t>
  </si>
  <si>
    <t>19P000604</t>
  </si>
  <si>
    <t>19P000642</t>
  </si>
  <si>
    <t>19P000552</t>
  </si>
  <si>
    <t>19P000448</t>
  </si>
  <si>
    <t>19P000608</t>
  </si>
  <si>
    <t>19P000571</t>
  </si>
  <si>
    <t>19P000618</t>
  </si>
  <si>
    <t>19P000613</t>
  </si>
  <si>
    <t>19P000614</t>
  </si>
  <si>
    <t>19P000615</t>
  </si>
  <si>
    <t>19P000616</t>
  </si>
  <si>
    <t>19P000617</t>
  </si>
  <si>
    <t>19P000482</t>
  </si>
  <si>
    <t>19P000523</t>
  </si>
  <si>
    <t>19P000572</t>
  </si>
  <si>
    <t>19P000628</t>
  </si>
  <si>
    <t>19P000627</t>
  </si>
  <si>
    <t>19P000599</t>
  </si>
  <si>
    <t>19P000521</t>
  </si>
  <si>
    <t>19P000553</t>
  </si>
  <si>
    <t>19P000495</t>
  </si>
  <si>
    <t>19P000431</t>
  </si>
  <si>
    <t>19P000455</t>
  </si>
  <si>
    <t>19P000534</t>
  </si>
  <si>
    <t>19P000483</t>
  </si>
  <si>
    <t>SL5 INTERCOL. ATHLETICS-AMY HARRISON FIELD-NETTING-CP00003408</t>
  </si>
  <si>
    <t>SL5 ATHLETICS PATCH &amp; PAINT ROOM</t>
  </si>
  <si>
    <t>SL5 HINDERAKER BASEMENT OFFICE REPAIR</t>
  </si>
  <si>
    <t>SL5 ATHLETICS INSTALL WALL VOLLEYBALL OFFICES</t>
  </si>
  <si>
    <t>SL5 ATH DANCE -PATCH AND PAINT ROOMS 61 &amp; 63</t>
  </si>
  <si>
    <t>SL5 ATHLETICS - CARD ACCESS (SECURITY ENHANCEMENT)</t>
  </si>
  <si>
    <t>SL5 ATH DANCE - PATCH, PAINT, AND CARPET 3, 5 7</t>
  </si>
  <si>
    <t>SL5 PATCH &amp; PAINT</t>
  </si>
  <si>
    <t>SL5 NEED URINAL DIVIDERS</t>
  </si>
  <si>
    <t>SL5 ATH DANCE-WEIGHT ROOM DROP DOWN CEILING</t>
  </si>
  <si>
    <t>SL5 RIV SPORTS CPX - REPLACE URINALS</t>
  </si>
  <si>
    <t>SL5 TRACK BLEACH-PUBLIC RESTROOMS UPGRADE</t>
  </si>
  <si>
    <t>SL5 ATH DANCE - PATCH AND PAINT BASEMENT HALLWAYS</t>
  </si>
  <si>
    <t>SL5 ATH DANCE SHOWER DOORS</t>
  </si>
  <si>
    <t>SL5 ATH DANCE - PATCH AND PAINT 20C</t>
  </si>
  <si>
    <t>SL5 ATH DANCE - NEW FLOORING VINYL HALLS AND STAIRS</t>
  </si>
  <si>
    <t>SL5 SOFTBALL STG PRESS BOX AC ADDITION</t>
  </si>
  <si>
    <t>SL5 RESTAIN OR REPLACE WOOD DOORS IN PUBLIC AREAS</t>
  </si>
  <si>
    <t>SL5 ATH DANCE - PATCH, PAINT AND CARPET MULTIPLE LOCATIONS</t>
  </si>
  <si>
    <t>SL5 BOYCE X-RAY IRRADIATOR PROJECT</t>
  </si>
  <si>
    <t>SL5 POLICE BLDG PAINTING IN DISPATCH AREA</t>
  </si>
  <si>
    <t>SL5 HOUSING SERVICES-PENTLAND-REPLACE CARPET-CP00003447</t>
  </si>
  <si>
    <t>SL5 PRINT MOD; ESTIMATE ONLY FOR ELECTRICAL WORK</t>
  </si>
  <si>
    <t>SL5 OBAN LAUNDRY ROOM RENOVATION</t>
  </si>
  <si>
    <t>SL5 LOTHIAN FIRST FLOOR COMMON AREA FLOORING</t>
  </si>
  <si>
    <t>SL5 BANNOCKBURN VILLAGE FULL REPAINT OF BANNOCKBURN H-101</t>
  </si>
  <si>
    <t>SL5 PAINT EXTERIOR RAMP AT CBS HUB MODULAR SoB CENTER</t>
  </si>
  <si>
    <t>SL5 HOUSING PROJECT - OBAN REC ROOM REMODEL</t>
  </si>
  <si>
    <t>SL5 EMERG.  MANAGEMENT-POLICE BLDG-RELOCATE TO EH&amp;S-CP0000308</t>
  </si>
  <si>
    <t>SL5 MAIL-PAINTING</t>
  </si>
  <si>
    <t>SL5 EXTERIOR RESIDENTIAL HYDRATION STATION INSTALLATION</t>
  </si>
  <si>
    <t>SL5 POLICE TRLR INTERIOR PAINTING &amp; EXTERIOR PAINTING</t>
  </si>
  <si>
    <t>SL5 RESIDENCE HALL MUSIC ROOM COMESTIC UPDATES 6 room</t>
  </si>
  <si>
    <t>SL5 PATCH AND REPLACE VINYL FLOOR TILE&amp;INSIDE DOORS PAINTED BLUE</t>
  </si>
  <si>
    <t>SL5 PAINT STOREHOUSE ADMINISTRATIVE OFFICE</t>
  </si>
  <si>
    <t>SL5 DINING STORAGE ROOM CONVERSION</t>
  </si>
  <si>
    <t>SL5 PAINT EXTERIOR RAMP AT HUB MODULAR</t>
  </si>
  <si>
    <t>SL5 ABERDEEN INVERNESS 1ST FLOOR REPLACEMENT CARPET &amp; PLANK</t>
  </si>
  <si>
    <t>SL5 LOTHIAN 1ST FLOOR REPLACEMENT VINYL PLANK</t>
  </si>
  <si>
    <t>SL5 BANNOCKBURN J-104 BREAK ROOM UPGRADE</t>
  </si>
  <si>
    <t>SL5 INSTALL SECURE GATE ACCESS BTWN LOT 1 AND DRAINAGE SWALE</t>
  </si>
  <si>
    <t>SL5 HUB--PAINT TWO WALL AS SCOTTY'S HUB</t>
  </si>
  <si>
    <t>SL5 SET KITCHEN EQUIPMENT IN PLACE AT HUB THIRD FLOOR ROOM 346</t>
  </si>
  <si>
    <t>SL5 THE PLAZA--RD APARTMENT LAUNDRY HOOKUPS</t>
  </si>
  <si>
    <t>SL5 PLAZA GARAGE DOOR REPLACEMENTS E AND C BUILDINGS</t>
  </si>
  <si>
    <t>SL5 BARN MOVE KITCHEN EQUIPMENT FROM BARN TO THE HUB ROOM 346</t>
  </si>
  <si>
    <t>SL5 BUILD AND EXTENSION ONTO THE OFFICE NEXT TO THE DRYER</t>
  </si>
  <si>
    <t>SL5 STUDENT SERV ROOM 1228 REPLACE ENTRY DOOR REQUEST</t>
  </si>
  <si>
    <t>SL5 WCH PATCH AND PAINT WALL</t>
  </si>
  <si>
    <t>SL5 BOURNS A-WING 1ST FLOOR A-159A,B,C,D - SOUNDSOAK</t>
  </si>
  <si>
    <t>SL5 BOURNS PARTITION WALL WITH DOOR FOR CYBART LAB</t>
  </si>
  <si>
    <t>SL5 BOURNS A-WING 3RD FLOOR ROOM A-346 - PAINT WALLS</t>
  </si>
  <si>
    <t>SL5 INSTALL OWNER PROVIDED-FACILITIES INSTALLED SINK  IN B-262; FLOOR DRAIN FOR ICE MAKER IN B-256</t>
  </si>
  <si>
    <t>SL5 BOURNS A0373 NEW FLOORING &amp; PAINT INCOMING FACULTY MEMBER</t>
  </si>
  <si>
    <t>SL5 BOURNS A379-NEW FLOORING &amp; PAINT INCOMING FACULTY MEMBER -</t>
  </si>
  <si>
    <t>SL5 PATCH, PAINT, NEW FLOOR IN DEANS OFFICE, LOBBY, AND ADDITIONAL SPACES AS NEEDED IN PREPARATION FOR NEW DEAN</t>
  </si>
  <si>
    <t>SL5 PHYSICS INSTALL PARTITION WALL FOR LAB ROOM</t>
  </si>
  <si>
    <t>SL5 BOURNS A037-NEW FLOORING  &amp; PAINT INCOMING FACULTY MEMBER</t>
  </si>
  <si>
    <t>SL5 CHUNG HALL ROOM 103 NEW FLOOR INSTALL &amp; PATCH &amp; PAINT</t>
  </si>
  <si>
    <t>SL5 BOURNS HALL-ENGINEERING- BUILD WALL - FRAME, DRYWALL, PAINT</t>
  </si>
  <si>
    <t>SL5 SKYE PROJECT: CAMPUS INITIATED - BCOE ADVISING SPACE</t>
  </si>
  <si>
    <t>SL5 REPLACE FLOORS WITH LINOLEUM PLANK AND LIGHT REPAIR</t>
  </si>
  <si>
    <t>SL5 BOURNS, RM A0311- NEW FLOORING/PAINT FOR INCOMING FACULTY</t>
  </si>
  <si>
    <t>SL5 CHUNG HALL 201 SECURITY SYSTEM INSTALL</t>
  </si>
  <si>
    <t>SL5 BOURNS, RM A0308- NEW FLOORING/PAINT FOR INCOMING FACULTY</t>
  </si>
  <si>
    <t>SL5 WINSTON CHUNG HALL 4TH FLOOR ROOM 457 - PATCH &amp; PAINT</t>
  </si>
  <si>
    <t>SL5 CHUNG HALL 2ND FLOOR 205/206 LOBBY - VIDEO CAMERAS</t>
  </si>
  <si>
    <t>SL5 CHUNG HALL 4TH FLOOR DEAN'S OFFICE 449 TV &amp; MONITOR INSTALL</t>
  </si>
  <si>
    <t>SL5 BOURNS HALL, RM A0220- PAINT FACULTY OFFICES</t>
  </si>
  <si>
    <t>SL5 PATCH AND PAINT PLUS REPLACE BLINDS</t>
  </si>
  <si>
    <t>SL5  WINSTON CHUNG- PATCH/PAINT ROOM 319</t>
  </si>
  <si>
    <t>SL5 PAINTING</t>
  </si>
  <si>
    <t>SL5 PATCH AND PAINT WALLS</t>
  </si>
  <si>
    <t>SL5 VC-STU.AFF. OFFICE 1227 - PAINT TOUCH UP</t>
  </si>
  <si>
    <t>SL5 LABORATORY RENOVATION FOR NEW FACULTY</t>
  </si>
  <si>
    <t>SL5 CHUNG HALL 1ST FLOOR ROOM 103 - PATCH &amp; PAINT</t>
  </si>
  <si>
    <t>SL5 BOURNS, RM A0108 - NEW PAINT FOR MECHATRONICS LAB ROOM</t>
  </si>
  <si>
    <t>SL5 BOURNS A303-PAINT AND PATCH WALL</t>
  </si>
  <si>
    <t>SL5 CHUNG HALL 4TH FLOOR SUITE 445 - PATCH &amp; PAINT CLOSET</t>
  </si>
  <si>
    <t>SL5 BOURNS HALL A-WING CONFERENCE ROOM A265 - PATCH &amp; PAINT</t>
  </si>
  <si>
    <t>SL5 CHUNG HALL 223 SOUND PROOFING REF CPMS 9043</t>
  </si>
  <si>
    <t>SL5 CHUNG HALL 2ND FLOOR 202/203 VESTIBULE - PATCH &amp; PAINT</t>
  </si>
  <si>
    <t>SL5 BOURNS PATCH AND PAINT: 1ST FLOOR HALLWAYS</t>
  </si>
  <si>
    <t>SL5 BOURNS A-WING 1ST FLOOR - PATCH &amp; PAINT OFFICES</t>
  </si>
  <si>
    <t>SL5 HANG MONITORS AND BOARDS</t>
  </si>
  <si>
    <t>SL5 BOURNS FUME HOOD INSTALLATION</t>
  </si>
  <si>
    <t>SL5 PAINT ACCENT WALL</t>
  </si>
  <si>
    <t>SL5 BOURNS, RM A0304- NEW FLOORING/PAINT FOR INCOMING FACULTY</t>
  </si>
  <si>
    <t>SL5 WCH  PATCH AND PAINT WALLS</t>
  </si>
  <si>
    <t>SL5 WCH--INSTALL NEW LED DISPLAY IN OFFICE</t>
  </si>
  <si>
    <t>SL5 CHUNG HALL 3RD FLOOR CONFERENCE ROOM 315 - NEEDS REFRESHING</t>
  </si>
  <si>
    <t>SL5 CHUNG HALL 4TH FLOOR CONFERENCE ROOM 415 - NEEDS REFRESHING</t>
  </si>
  <si>
    <t>SL5 BOURNS A-WING EAST LOBBY - TV CEILING MOUNTS</t>
  </si>
  <si>
    <t>SL5 MS&amp;E-ENCLOSURE FOR CONTAINERS IN MSE 0178 LAB</t>
  </si>
  <si>
    <t>SL5 PAINT - HALLWAY DOORS &amp; INSIDE RESTROOMS</t>
  </si>
  <si>
    <t>SL5 MS&amp;E HYDRATION STATION - MS&amp;E HALL</t>
  </si>
  <si>
    <t>SL5 LIFE SCIENCE 2545--PATCH &amp; PAINT CUSTODIAN BREAK ROOM</t>
  </si>
  <si>
    <t>SL5 REPAINT HALLWAY &amp; RESTROOMS+REPLACE MISSING FLOOR BOARDS</t>
  </si>
  <si>
    <t>SL5 HMSS HYDRATION STATION REQUEST</t>
  </si>
  <si>
    <t>SL5 PHYSICS HYDRATION STATION - PHYSICS HALL</t>
  </si>
  <si>
    <t>SL5 GEOLOGY ACCOMMODATION DOCK DOORS</t>
  </si>
  <si>
    <t>SL5  TRAILER #14 - CAMPUS INITIATED - STRUCTURE</t>
  </si>
  <si>
    <t>SL5 SKYE HALL GENERAL ASSIGNMENT CLASSROOM RENOVATION (CARPET, PAINT, FLOORS, ELECTRICAL, LIGHTS) BEHALF OF PROVOST</t>
  </si>
  <si>
    <t>SL5 VC-STU.AFF. &amp; ENROLL-STUDENT SERV-DOOR RENO-CP00003374</t>
  </si>
  <si>
    <t>SL5 HINDERAKER PAINT AND PATCH WALL</t>
  </si>
  <si>
    <t>SL5 HINDERAKER CONVERT SPACE TO PRIVATE OFFICE HH 1101</t>
  </si>
  <si>
    <t>SL5 PATCH AND PAINT HOLES</t>
  </si>
  <si>
    <t>SL5 CAMPUS TOURS OFFICE - PAINT CARPET AND CUSTODIAL</t>
  </si>
  <si>
    <t>SL5 SKYE HALL PATCH HOLES AND PAINT</t>
  </si>
  <si>
    <t>SL5 PATCH AND PAINT WALL</t>
  </si>
  <si>
    <t>SL5 REMOVE, PATCH &amp; PAINT AND HANG</t>
  </si>
  <si>
    <t>SL5 SKYE HALL CHECK LOCATION FOR TV INSTALL</t>
  </si>
  <si>
    <t>SL5 ARTS RENOVATION</t>
  </si>
  <si>
    <t>SL5 HMSS---PAINT WALLS IN ROOM 1302 AND 4402 URGENT</t>
  </si>
  <si>
    <t>SL5 CHASS INT N PATCH AND PAINT - STUDENT ADVISOR OFFICE</t>
  </si>
  <si>
    <t>SL5 ARTS REMOVE COUNTERTOP/SHELVES</t>
  </si>
  <si>
    <t>SL5 ARTS: PAINT CLASSROOMS</t>
  </si>
  <si>
    <t>SL5 PSYCHOLOGY GLASS WALL NEEDS FROSTED SPRAY -PATCH &amp; PAINT</t>
  </si>
  <si>
    <t>SL5 CHASS INT S - REMOVE CAGE/CASEWORK/INSTALL DRYWALL</t>
  </si>
  <si>
    <t>SL5 CMP PATCH AND PAINT CEILING OF CMP 1ST FLOOR</t>
  </si>
  <si>
    <t>SL5 CHASS INT S FLAT SCREEN INSTALLATION</t>
  </si>
  <si>
    <t>SL5 HMSS REMOVE DOOR, INSTALL WALL</t>
  </si>
  <si>
    <t>SL5 WATKINS FACULTY RECRUITMENT PATCH/PAINT 1317 WATKINS</t>
  </si>
  <si>
    <t>SL5 WATKINS 1222/1223 PATCH/PAINT</t>
  </si>
  <si>
    <t>SL5 ARTS PATCH AND PAINT - DANCE HALLWAYS</t>
  </si>
  <si>
    <t>SL5 HMSS CAPABILITY OF MOUNTING A TV</t>
  </si>
  <si>
    <t>SL5 COLLOF HUM,ARTS &amp; SOCIAL SCI.-WATKINS-RENO-CP00003418
INSTALL SINK AND COUNTER</t>
  </si>
  <si>
    <t>SL5 HMSS OFFICE PAINTING</t>
  </si>
  <si>
    <t>SL5 HMSS UWP INSTRUCTIONAL OFFICE PAINTING</t>
  </si>
  <si>
    <t>SL5 HUMANITIIES SOCSCI - PATCH HOLES &amp; PAINT -</t>
  </si>
  <si>
    <t>SL5 PSYCHOLOGY-OLMSTED-INCREASE DATA INFASTRUCTURE-CP00003223</t>
  </si>
  <si>
    <t>SL5 PATCH AND PAINT</t>
  </si>
  <si>
    <t>SL5 PSYCHOLOGY PATCH AND PAINT/ CARPET 2122, 2124, 2111A</t>
  </si>
  <si>
    <t>SL5 HMSS PATCH/PAINT</t>
  </si>
  <si>
    <t>SL5 CHASS INT S CREATE DOOR</t>
  </si>
  <si>
    <t>SL5 CHASS INTS PAINT MULTIPLE ROOMS - FACULTY</t>
  </si>
  <si>
    <t>SL5 KEY CARD ACCESS INSTALLATION INTS 3154 AND 3156</t>
  </si>
  <si>
    <t>SL5 WATKINS PATCH &amp; PAINT-WAT HALL 2122A &amp; 2122D</t>
  </si>
  <si>
    <t>SL5 PAINT OFFICE FOR NEW PROFESSOR - ARTS 225</t>
  </si>
  <si>
    <t>SL5 HMSS UWP INSTRUCTOR OFFICE PAINTING</t>
  </si>
  <si>
    <t>SL5 WATKINS HALL PAINT/FLOORING</t>
  </si>
  <si>
    <t>SL5 OLMSTED-PATCH &amp; PAINT/REPLACE CARPET</t>
  </si>
  <si>
    <t>SL5 ARTS - REPLACEMENT OF FILM SCREEN IN ARTS 333 - PROJECT</t>
  </si>
  <si>
    <t>SL5 CHASS INT S PAINT CHASS INTS 3104, 3106, 3114</t>
  </si>
  <si>
    <t>SL5 PAINT ROOM</t>
  </si>
  <si>
    <t>06/14/19 O-ANS: Stephen spoke with customer Becky Campbell via phone who confirmed that project was going to be canceled due to re-allocation of space by another dept.</t>
  </si>
  <si>
    <t>SL5 PATCH AND PAINT WALLS IN CHASS F1RST 1613 &amp; 1611</t>
  </si>
  <si>
    <t>SL5 PSYCHOLOGY MULTIPLE REQUESTS IN 3210 PSYCHOLOGY BUILDING</t>
  </si>
  <si>
    <t>SL5 CREATE DOOR INTO HALLWAY</t>
  </si>
  <si>
    <t>SL5 PSYCHOLOGY --MISC WORK IN ROOMS 3121 AND 11133</t>
  </si>
  <si>
    <t>SL5 HOLE PATCHING AND PAINTING BY WINDOW IN INTN 4017</t>
  </si>
  <si>
    <t>SL5 HUMANITIES SS, RM 3604- PATCH/PAINT WEST WALL</t>
  </si>
  <si>
    <t>HOLD - SL5 PATCH HOLES &amp; PAINT - HUMANITIIES SOCSCI</t>
  </si>
  <si>
    <t>SL5 INSTALLATION OF DOOR IN ORDER TO ACCESS HALLWAY DIRECTLY</t>
  </si>
  <si>
    <t>SL5 HYDRATION STATION FOR THE SECOND FLOOR WATKINS</t>
  </si>
  <si>
    <t>SL5 CHASS INT N, RM 3046- PATCH AND PAINT - NEW FACULTY OFFICE</t>
  </si>
  <si>
    <t>SL5 HUM &amp; SOC SC-ROOM PAINTING</t>
  </si>
  <si>
    <t>SL5 NEW FACULTY - PATCH &amp; PAINT SPROUL 3108</t>
  </si>
  <si>
    <t>SL5 HUMANITIES 1214-SMALL AREA OF WALL TO PATCH AND PAINT</t>
  </si>
  <si>
    <t>SL5 PATCH, PAINTING, AND REGULAR CLEANING OF A126A</t>
  </si>
  <si>
    <t>SL5 HMNSS, RM 2003- ROOM PAINTING - ENGLISH</t>
  </si>
  <si>
    <t>SL5 PAINT OFFICE AT UNIVERSITY THEATER</t>
  </si>
  <si>
    <t>SL5 HUMANITIES- PATCH AND PAINT WALLS IN CHASS F1RST</t>
  </si>
  <si>
    <t>SL5 HUMANITIES - PAINT OFFICE - PAINT SHOP</t>
  </si>
  <si>
    <t>SL5 PATCH AND PAINT THE WALLS</t>
  </si>
  <si>
    <t>SL5 HMSS INSTALL TV IN CONFERENCE ROOM</t>
  </si>
  <si>
    <t>SL5 PAINT FACULTY OFFICE</t>
  </si>
  <si>
    <t>SL5 PATCH &amp; PAINT/REPLACE CARPET (HALLWAY)</t>
  </si>
  <si>
    <t>SL5 HUMANITIES: PATCH &amp; PAINT</t>
  </si>
  <si>
    <t>SL5 HMSS ESTIMATE REMOVE WALL &amp; CHANGE DOORS</t>
  </si>
  <si>
    <t>SL5 UNIVERSITY THEATRE REPAIRS: RAIL, LATCHES, ANCHORS, LADDER</t>
  </si>
  <si>
    <t>SL5 PAINT/PATCH UNIVERSITY THEATER LOBBY</t>
  </si>
  <si>
    <t>SL5 NEW FACULTY MEMBER - OFFICE 2124 UPDATE/REPAIRS</t>
  </si>
  <si>
    <t>SL5 PAINT AND PATCH WALLS FOR FACULTY, SEMI URGENT</t>
  </si>
  <si>
    <t>SL5 FACULTY OFFICE PAINTING</t>
  </si>
  <si>
    <t>SL5 PAINT NEW MAILROOM</t>
  </si>
  <si>
    <t>SL5 PSYCHOLOGY NEW FACULTY HIRE- WALS PATCHED/CARPETS CLEANED</t>
  </si>
  <si>
    <t>SL5 URGENT PATCH AND PAINT IN CHAIR'S OFFICE</t>
  </si>
  <si>
    <t>SL5 PATCH AND PAINT WALLS, TIME SENSITIVE</t>
  </si>
  <si>
    <t>SL5 HUMANITIES SS, RM 7704- PAINT OFFICE BY JULY 1, 2019</t>
  </si>
  <si>
    <t>SL5 COLL OF HUM, ARTS &amp; SOCIAL SCI- WATKINS RENO- CP00003419
REMOVE AND INSTALL WALLS</t>
  </si>
  <si>
    <t>SL5 HMNSS, RM 3003- ROOM PAINTING - PHIL ROOM</t>
  </si>
  <si>
    <t>SL5 PAINT OFFICE FOR NEW PROFESSOR - ARTS 242</t>
  </si>
  <si>
    <t>SL5 HUMANITITIES SS, RM 1001B, C, D- PAINTING - TUTORIAL ROOMS</t>
  </si>
  <si>
    <t>SL5 QUOTE FOR RENOVATIONS ROOM 3331 &amp; 3333 - RACHEL WU - WALL REMOVAL, FLOORING, NEW DOOR, CEILING TILES AND PAINT</t>
  </si>
  <si>
    <t>SL5 HUM &amp; SOC SC--URGENT: PAINT AND PATCH WALLS</t>
  </si>
  <si>
    <t>SL5 FACULTY OFFICES:  TOUCH UP PAINT</t>
  </si>
  <si>
    <t>SL5 PAINTING/HOLE PATCHING FACULTY OFFICES HMNSS 2014 &amp; 3304</t>
  </si>
  <si>
    <t>SL5 ARTS 333- PATCH AND PAINT</t>
  </si>
  <si>
    <t>SL5 CBS--ASSOCIATE DIRECTORS OFFICE NEEDS PAINTING</t>
  </si>
  <si>
    <t>SL5 PSYCHOLOGY 1111H-PATCH HOLES IN WALL</t>
  </si>
  <si>
    <t>SL5 PAINT LARGE TEACHING ASSISTANTS OFFICE</t>
  </si>
  <si>
    <t>SL5 PAINT OFFICE HMNSS 3304</t>
  </si>
  <si>
    <t>SL5 CHAPMAN CLEAN WINDOWS</t>
  </si>
  <si>
    <t>SL5 PREP FOR MATH TA OFFICE HOUR SPACE RELOCATION</t>
  </si>
  <si>
    <t>SL5 URGENT: PAINT SHOP TO PATCH AND PAINT</t>
  </si>
  <si>
    <t>SL5 REPLACE CARPET</t>
  </si>
  <si>
    <t>SL5 ENTOMOLOGY; PATCH AND PAINT FOR NEW FACULTY</t>
  </si>
  <si>
    <t>SL5 ENTOMOLOGY; PAINT/PATCH LAB</t>
  </si>
  <si>
    <t>SL5 BG - RAILROAD TIE WALLS</t>
  </si>
  <si>
    <t>SL5 CHAPMAN PREP AND PAINT FROM WATER DAMAGE</t>
  </si>
  <si>
    <t>SL5 I&amp;Q--PAINTING ROOMS IN THE I&amp;Q</t>
  </si>
  <si>
    <t>SL5 CHAPMAN REPLACE OR REPAIR AND CLEAN ALL BLINDS</t>
  </si>
  <si>
    <t>SL5 CHAPMAN PATCH AND PAINT</t>
  </si>
  <si>
    <t>SL5 ADD INTERCOM/BUZZ IN SYSTEM</t>
  </si>
  <si>
    <t>SL5 SKYE HALL PAINT MULTIPLE FACULTY OFFICES</t>
  </si>
  <si>
    <t>SL5 SKYE HALL OFFICE SUITE PAINTING</t>
  </si>
  <si>
    <t>SL5 SKYE HALL 2ND FLOOR HALLWAYS/DOORS PAINTING</t>
  </si>
  <si>
    <t>SL5 PHYSICS- WALL HOLES PATCH</t>
  </si>
  <si>
    <t>SL5 PHYSICS 1132-ABATEMENT, PLUMBING, PAINT/PATCH, EQUIP REMOVAL</t>
  </si>
  <si>
    <t>SL5 ENTOMOLOGY PATCH AND PATCH</t>
  </si>
  <si>
    <t>SL5 NEW FACULTY HOUSE COOLING CONNECTIONS &amp; DUCT CONNECTION</t>
  </si>
  <si>
    <t>SL5 ENTOMOLOGY;PAINT AND PATCH OFFICE AND HALF LAB</t>
  </si>
  <si>
    <t>SL5 SKYE HALL COPIER ROOM PATCH AND PAINT</t>
  </si>
  <si>
    <t>SL5 BOYCE DISASSEMBLE/REMOVE AND REINSTALL NEW AUTOCLAVES</t>
  </si>
  <si>
    <t>SL5 BATCHELOR P.NABITY'S LAB 4128 BATCHELOR HALL</t>
  </si>
  <si>
    <t>SL5 NEEDS FOR NEW WALL DISPLAY (MONITOR)</t>
  </si>
  <si>
    <t>SL5 CHAPMAN PREP AND PAINT LAB</t>
  </si>
  <si>
    <t>SL5 Assess Feasiblity of Removing/Replacing Growth Chambers</t>
  </si>
  <si>
    <t>SL5 BOYCE PATCH &amp; PAINT ROOMS IN BOYCE FOR NEW FACULTY</t>
  </si>
  <si>
    <t>SL5 SKYE HALL PAINT SEVERAL GRADUATE STUDENT OFFICES</t>
  </si>
  <si>
    <t>SL5 OLMSTED CABINET REPAIR/REMOVAL PATCH &amp; PAINT</t>
  </si>
  <si>
    <t>SL5 NEW FACUTLY - AIR DUCT CONNECTION AND GLOVE BOXES MOVE</t>
  </si>
  <si>
    <t>SL5 BATCHELOR HALL PATCH AND PAINT 2113 AND 2129</t>
  </si>
  <si>
    <t>SL5 PHYSICS PATCH &amp; PAINT FACULTY OFFICE-PHYSICS 3023</t>
  </si>
  <si>
    <t>SL5 GEOLOGY - ACCOMMODATION REQUEST</t>
  </si>
  <si>
    <t>SL5 PAINT OFFICE AREA OF 229A FOR RELOCATION</t>
  </si>
  <si>
    <t>SL5 SPIETH - PREP LAB FOR FACULTY SEARCH</t>
  </si>
  <si>
    <t>SL5 CHAPMAN HALL PAINT OFFICE WALL WHERE BOOK CASE WAS REMOVED</t>
  </si>
  <si>
    <t>SL5 GH#21--INSTALLATION OF GROW POD BEHIND GREENHOUSE #21</t>
  </si>
  <si>
    <t>SL5 BOYCE ROOM 5494 DOOR ENCLOSURE</t>
  </si>
  <si>
    <t>SL5 SPIETH -PATCH &amp; PAINT FOR NEW FACULTY STARTING 1/1/18</t>
  </si>
  <si>
    <t>SL5 PIERCE NEW CARPET &amp; PAINT FACULTY OFFICE</t>
  </si>
  <si>
    <t>SL5 PATCH &amp; PAINT GEOLOGY</t>
  </si>
  <si>
    <t>SL5 SPIETH 3320-PATCH &amp; PAINT FACULTY OFFICE - PEELING PAINT</t>
  </si>
  <si>
    <t>SL5 SCI LAB 1- PATCH &amp; PAINT 322 &amp; 215</t>
  </si>
  <si>
    <t>SL6 SPIETH HALL ASSESS AIR VENT OR PURIFIER FOR LAB</t>
  </si>
  <si>
    <t>SL5 RENOVATE BATCHELOR HALL BSL-2 LAB ROOM 3111</t>
  </si>
  <si>
    <t>SL5 Provide requisite utility infrastructure to support 4 add'l chambers (on order).</t>
  </si>
  <si>
    <t>SL5 SCILAB 1 0211- PATCH &amp; PAINT</t>
  </si>
  <si>
    <t>SL5 BG - SCHNEIDER HOUSE DRIVEWAY GATE</t>
  </si>
  <si>
    <t>SL5 BOTANIC GARDENS RAILROAD TIE WALLS</t>
  </si>
  <si>
    <t>SL5 LIFE SCIENCES- PATCH &amp; PAINT CUSTODIAN BREAK ROOM</t>
  </si>
  <si>
    <t>SL5 BATCHELOR HALL ROOM 1123/1113 NEW OUTLETS TO BE INSTALLED</t>
  </si>
  <si>
    <t>SL5 GH16-25 COOLING SYSTEM REPAIR</t>
  </si>
  <si>
    <t>SL5 PREPARE LOCATION AND UTILITIES FOR INSTALL</t>
  </si>
  <si>
    <t>SL5 PHYICS 1134 - UTILITIES REQUEST</t>
  </si>
  <si>
    <t>SL5 INSTALL NEW IRRADIATOR INSTRUMENT</t>
  </si>
  <si>
    <t>SL5 DELFINO LAB-SOIL HOUSE MODIFICATION</t>
  </si>
  <si>
    <t>SL5 GEOLOGY BLDG - OUTSIDE INSTALLATION OF PM10 SAMPLER</t>
  </si>
  <si>
    <t>SL5 SCIENCE LAB 1- ENSC - KEY CARD ACCESS INSTALLATION</t>
  </si>
  <si>
    <t>SL5 PHYSICS 3005-NEW FACULTY OFFICE CARPET AND PAINT</t>
  </si>
  <si>
    <t>SL5 PAINT LOBBY AND HALLWAY IN TITLE IX OFFICE</t>
  </si>
  <si>
    <t>SL5 COLLEGE BLDG NO, RM 205 AND 205A- PAINT</t>
  </si>
  <si>
    <t>SL5 PIERCE ANNEX 2ND FLOOR-PATCH HOLES ON WALL</t>
  </si>
  <si>
    <t>SL5 HOPKINS-ENVIRONMENTAL SCIENCES CHUNG ROOF ACCESS</t>
  </si>
  <si>
    <t>SL5 SPIETH DISCONNECT GLASS WASHER/ASSESS NEW INSTALLATION</t>
  </si>
  <si>
    <t>SL5 BG - LOWER RESTROOMS-PAINTING-FLOORS</t>
  </si>
  <si>
    <t>SL5 PHYSICS 3027/3028 RENOVATION</t>
  </si>
  <si>
    <t>SL5 CHEMICAL SCI Install Door In Doorway</t>
  </si>
  <si>
    <t>SL5 EARTH SCIENCES-GEOLOGY-CABINETS-CP00003360</t>
  </si>
  <si>
    <t>SL5 SKYE HALL MOUNT 55</t>
  </si>
  <si>
    <t>SL5 SKYE HALL HALLWAY MOUNT</t>
  </si>
  <si>
    <t>SL5 SKYE HALL REMOVE BOARD - MOVE BOARD AND PATCH AND PAINT</t>
  </si>
  <si>
    <t>SL5 SCIENCE LAB1 - ENSC - FACULTY PAINT &amp; PATCH</t>
  </si>
  <si>
    <t>SL5 MS&amp;E-NEW FACULTY OFFICE-CONSTRUCT INTERIOR WALL MSE 306/310</t>
  </si>
  <si>
    <t>SL5 COLLEGE BUILDING NORTH, RM 203B AND 206- PAINT</t>
  </si>
  <si>
    <t>SL5 GEOLOGY MONITOR INSTALL (ELECTRICAL, DATA, CARPENTRY)</t>
  </si>
  <si>
    <t>SL5 CBS INSTALL EXHAUST FAN WITH LIGHT IN BATHROOM</t>
  </si>
  <si>
    <t>SL5 PATCH AND PAINT HINDERAKER BASEMENT</t>
  </si>
  <si>
    <t>SL5 PATCH AND PAINT LANDING WALL WHERE SIGN IS BEING REMOVED</t>
  </si>
  <si>
    <t>SL5 COLL BLDG SO-PATCH/ PAINT (SWISS COFFEE) IN TWO ROOMS</t>
  </si>
  <si>
    <t>SL5 BATCHELOR HALL REVERSE DOOR SWING, HYDRAULIC DOOR CLOSERS AND PATCH/PAINT</t>
  </si>
  <si>
    <t>SL5 COLL BLDG SOUTH PATCH &amp; PAINT VARIOUS HOLES IN WALL</t>
  </si>
  <si>
    <t>SL5 PHYSICS PATCH &amp; PAINT</t>
  </si>
  <si>
    <t>SL5 GEOLOGY 420-PATCHING AND PAINTING ROOM 420 OUTER OFFICE</t>
  </si>
  <si>
    <t>SL5 COLLEGE BLDG NO, RM 202- PAINT</t>
  </si>
  <si>
    <t>SL5 BIOLOGICAL SCI--FS NEEDS FOR NEW WALL DISPLAY (MONITOR)</t>
  </si>
  <si>
    <t>SL5 GENOMICS 4231  - FOB ACCESS SYSTEM INSTALLATION</t>
  </si>
  <si>
    <t>SL5 PATCH &amp; PAINT FRONT CORNER OF OFFICE</t>
  </si>
  <si>
    <t>SL5 PATCH HOLES AND PAINT</t>
  </si>
  <si>
    <t>SL5 PATCH AND PAINT OFFICE, LOBBY AND HALL</t>
  </si>
  <si>
    <t>SL5 REMOVE BENCH FROM CENTER OF ROOM HAS GAS AND AIR SUPPLIES</t>
  </si>
  <si>
    <t>SL5 PHYSICS - PATCH AND PAINT</t>
  </si>
  <si>
    <t>SL5 PAINT OFFICE</t>
  </si>
  <si>
    <t>SL5 OLMH 1428 PATCH AND PAINT</t>
  </si>
  <si>
    <t>SL5 GENOMICS 1206 - PATCH AND PAINT WALLS</t>
  </si>
  <si>
    <t>SL5 COLLEGE BLDG NO, RM 203 AND 204- PAINT</t>
  </si>
  <si>
    <t>SL5 PAINT AND PATCH PI OFFICE</t>
  </si>
  <si>
    <t>SL5 MSE 169-MINOR RENOVATION - NEW FACULTY</t>
  </si>
  <si>
    <t>SL5 PAINT AND PATCH PHYSICS 1ST FLOOR HALLWAY</t>
  </si>
  <si>
    <t>SL5 FIX RESTROOMS (PAINT AND FLOORS)</t>
  </si>
  <si>
    <t>SL5 CHEMICAL SCIENCE - MINOR RENOVATIONS</t>
  </si>
  <si>
    <t>SL5 COLLEGE BLDG NO, RM 208- PAINT</t>
  </si>
  <si>
    <t>SL5 NEW FACULTY OFFICE FOR PATCHWORK/PAINT</t>
  </si>
  <si>
    <t>SL5 COLLEGE BLDG NO, RM 212- PAINT</t>
  </si>
  <si>
    <t>SL5 GEOLOGY- ROOM 1444 NEEDS PATCHING AND PAINTING</t>
  </si>
  <si>
    <t>SL5 CHEM SCI 428-PATCH DRY WALL HOLES</t>
  </si>
  <si>
    <t>SL5 PIERCE - PAINT IS PEELING  OFF WALLS</t>
  </si>
  <si>
    <t>SL5 PIERCE HALL- PAINT/PATCH HOLES IN 1219C AND 1220D</t>
  </si>
  <si>
    <t>SL5 Provide add'l HVAC capacity to maintain lower temp</t>
  </si>
  <si>
    <t>SL5 PATCH &amp; PAINT GRAD STUDENT OFFICE</t>
  </si>
  <si>
    <t>SL5 COLLEGE BLDG NORTH- PAINTING VARIOUS ROOMS</t>
  </si>
  <si>
    <t>SL5 MSE HELIUM RECOVERY SYSTEM</t>
  </si>
  <si>
    <t>SL5 PIERCE PATCH &amp; PAINT</t>
  </si>
  <si>
    <t>SL5 URGENT ENSC: TRAILER 14 REMOVAL - LOT 42</t>
  </si>
  <si>
    <t>SL5 PHYSICS 3005-WALL HOLES PATCH</t>
  </si>
  <si>
    <t>SL5 STUDENT SERVICES AVC OFFICE PREPARATION</t>
  </si>
  <si>
    <t>SL5 PATCH AND PAINT CAMPUS TOURS</t>
  </si>
  <si>
    <t>SL5 PATCH HOLES IN WALL AND PAINT</t>
  </si>
  <si>
    <t>SL5  PAINT, CARPET AND BLINDS</t>
  </si>
  <si>
    <t>SL5 NEW CARPET + WALL PAINT</t>
  </si>
  <si>
    <t>SL5 PATCH, PAINT, AND CARPET UOB 152</t>
  </si>
  <si>
    <t>SL5 SPROUL PAINT THE WALLS IN SPROUL BLDG. 3, FLOORS 1 AND 2</t>
  </si>
  <si>
    <t>SL5 SOM FINANCE &amp; ADMIN.-EADY CENTER-SITE SURVEY-CP00003404</t>
  </si>
  <si>
    <t>SL5 SPROUL HALL, RM 2129- PATCH/PAINT FACULTY OFFICE</t>
  </si>
  <si>
    <t>SL5 PATCH &amp; PAINT OFFICE</t>
  </si>
  <si>
    <t>SL5 PATCH AND PAINT OFFICE - SPROUL 1206</t>
  </si>
  <si>
    <t>SL5 PAINTING, CARPENTRY AND NEW CARPET IN SPROUL 1359</t>
  </si>
  <si>
    <t>SL5 RENOVATE OLD DRINKING FOUNTAIN AREA SPROUL BLDG. 3 1ST FLOOR</t>
  </si>
  <si>
    <t>SL5 (P)-ITS CENTER QUOTE REQUEST FOR CARD ACCESS SYSTEM ITS CENTER BLDG.</t>
  </si>
  <si>
    <t>SL5 WCH INSTALL SECURITY FENCE</t>
  </si>
  <si>
    <t>SL5 MS&amp;E ELECTRICAL MODIFICATIONS FOR ITS</t>
  </si>
  <si>
    <t>SL5 PAINT ESTIMATE REQUEST</t>
  </si>
  <si>
    <t>SL5 ITS CENTER - INSTALL CARD READER ACCESS</t>
  </si>
  <si>
    <t>SL5 URGENT-INSTALL RECPTACLE, ENCLOSURE &amp; MOUNT BRACKET</t>
  </si>
  <si>
    <t>SL5 CHASS INT S REPLACE ELECTRICAL SCREENS</t>
  </si>
  <si>
    <t>SL5 ORG21 INFO TECH SOLUTIONS-WATKINS-INSTALL SPLIT DOOR RENO. -CP00003126</t>
  </si>
  <si>
    <t>SL5 ORG21 INFO. TECH SOLUTIONS-WATKINS-RENOVATIONS-CP0003412</t>
  </si>
  <si>
    <t>SL5 ITS CENTER-QUOTE REQUEST DIGITAL SIGNAGE MULTIPLE LOCATIONS</t>
  </si>
  <si>
    <t>SL5 TELEPHONE WINDOW REPLACEMENT</t>
  </si>
  <si>
    <t>SL5 RIVERA LIB -RESTROOM REFRESH PROJECT</t>
  </si>
  <si>
    <t>SL5 UNIV VILLAGE PATCH PAINT AND RE HANG JOCELYNES WHITE BOARD</t>
  </si>
  <si>
    <t>SL5 FIRE &amp; LIFE SAFETY/ACCESS CONTROL SHOP SPACE ALTERATIONS</t>
  </si>
  <si>
    <t>SL5 OLD EH&amp;S SITE- FS ANNEX A REMODEL</t>
  </si>
  <si>
    <t>SL5 HINDERAKER PATCH AND PAINT</t>
  </si>
  <si>
    <t>SL5 PATCH/PAINT IN OFFICE 2122 HINDERAKER</t>
  </si>
  <si>
    <t>SL5 PAINT VIDEO PRODUCTION SUITE &amp; HANG ITEMS</t>
  </si>
  <si>
    <t>SL5 FAC ADMINISTRATION- PAINT OFFICE WALLS</t>
  </si>
  <si>
    <t>R1</t>
  </si>
  <si>
    <t>SL5 UNIVERSITY VILLAGE PAINT /REMOVE NAILS</t>
  </si>
  <si>
    <t>R2</t>
  </si>
  <si>
    <t>06/14/19 O-ANS: Canceled by Customer via email from Georgianne Carlson "Project 19P000573, UV Room 208L. Human Resources 
Department has withdrawn the request for this patch and paint project. Not a priority, at this time."</t>
  </si>
  <si>
    <t>SL5 ROOM CHANGES</t>
  </si>
  <si>
    <t>SL5 ANDERSON SOUTH --ELECTRICAL OUTLETS &amp; MOUNT MONITOR TV'S</t>
  </si>
  <si>
    <t>SL5 ANDERSON HALL SO - PATCH/PAINT ANDHLS-001 THIS SUMMER</t>
  </si>
  <si>
    <t>SL5 OLMSTED PATCH/PAINT</t>
  </si>
  <si>
    <t>SL5 OLMSTED RM  2352 PATCH/PAINT</t>
  </si>
  <si>
    <t>SL5 REMOVE/REPOSITION PROJECTION SYSTEM-021</t>
  </si>
  <si>
    <t>SL5 ANDERSON HALL INSTALL TV MOUNT &amp; WHITE BOARD</t>
  </si>
  <si>
    <t>SL5 CARD ACCESS SYSTEM ANDERSON SOUTH</t>
  </si>
  <si>
    <t>SL5 ANDERSON HALL PATCH/PAINT-102C</t>
  </si>
  <si>
    <t>SL5 ANDERSON HALL NO, RM 138- PATCH/PAINT</t>
  </si>
  <si>
    <t>SL5 ANDERSON HALL NORTH PATCH/PAINT-JOO OFFICE BASEMENT 0058</t>
  </si>
  <si>
    <t>SL5 ANDERSON HALL PAINT ONLY</t>
  </si>
  <si>
    <t>SL5 OLMSTED PATCH/PAINT-2348</t>
  </si>
  <si>
    <t>SL5 WEBBER INSTALL A GLASS WINDOW ON ENTRANCE DOOR</t>
  </si>
  <si>
    <t>SL5 SOMR PELLECCHIA LAB REQUESTING TV MOUNT INSTALLATION</t>
  </si>
  <si>
    <t>SL5 WEBBER 2130A-PAINT CHERI'S NEW OFFICE</t>
  </si>
  <si>
    <t>SL5 SOME -- PAINT, SPACKLE AND CLEANING NEEDED</t>
  </si>
  <si>
    <t>SL5 PATCH &amp; PAINT - 2605 SOM ED</t>
  </si>
  <si>
    <t>SL5 SOME--SOME INSTALL ELECTRICAL 1682</t>
  </si>
  <si>
    <t>SL5 PAINT OFFICES AT UC PATH</t>
  </si>
  <si>
    <t>SL5 SOME-INSTALL LOCKERS</t>
  </si>
  <si>
    <t>SL5 ADA COMPLIANT - AUTOMATIC DOOR ENTRY</t>
  </si>
  <si>
    <t>SL5 Reconfigure recepetion desk to fit two FTEs.</t>
  </si>
  <si>
    <t>SL5 SOMR PATCHING AND PAINTING</t>
  </si>
  <si>
    <t>SL5 SOME--PATCH &amp; PAINT</t>
  </si>
  <si>
    <t>SL5 SOME - PATCH &amp; PAINT</t>
  </si>
  <si>
    <t>SL5 Covert suite 1116 and suite 1126 to office space</t>
  </si>
  <si>
    <t>SL5 Student Check-in Lobby</t>
  </si>
  <si>
    <t>SL5 CHASS INTS-BUILD PERM DRYWALL DIVIDER OR APPROVE BKM AIRWALL</t>
  </si>
  <si>
    <t>6/17/19, DL; This project is 100% Complete…..5/31/19, DL; This prject is making good progress and we are scheduled to be complete on or before June 19th…….5/15/19, DL; This project is in progress and schedule for complete near 6/15/19…. 5/1/19; We started this project  last week and we are planning to be complete in 4 - 6 Weeks….4/15/19, DL; Material is ordered, we will start the demolition this week. We hope to be complete in 8-weeks or less……2/28/19, DL; Plans are complete and were submitted to for review and approval from campus building official and fire marshal. Once plans are approved, we will shcedule the work…..</t>
  </si>
  <si>
    <t>SL5 CHASS INT N  REMODEL - 4022  PATCH AND PAINT</t>
  </si>
  <si>
    <t>SL5 CHASS NORTH REMODEL - 4009 PATCH AND PAINT</t>
  </si>
  <si>
    <t>SL5 CHASS REMODEL - 4146  PATCH AND PAINT</t>
  </si>
  <si>
    <t>SL5 CHASS INT S- EVALUATION FOR REMODEL</t>
  </si>
  <si>
    <t>SL5 CARPET, PAINT, &amp; AIR HANDLING MODIFICATION</t>
  </si>
  <si>
    <t>SL5 BSL3 FACILITY- ASSEMBLE AND INSTALL</t>
  </si>
  <si>
    <t>SL5 BOYCE CONNECT WASHER &amp; DRYER</t>
  </si>
  <si>
    <t>SL5 BOYCE CONNECT WASHER AND DRYER</t>
  </si>
  <si>
    <t>SL5 FAWCETT LAB 203 PATCH &amp; PAINT</t>
  </si>
  <si>
    <t>SL5 UOB PATCH AND PAINT</t>
  </si>
  <si>
    <t>SL5 SPIETH PATCH AND PAINT ROOM 335</t>
  </si>
  <si>
    <t>SL5 SPIETH HALL PATCH AND PAINT</t>
  </si>
  <si>
    <t>SL5 SPEITH HALL - PATCH &amp; PAINT HOLE IN WALL</t>
  </si>
  <si>
    <t>SL5 UOB RM 209- PATCH &amp; PAINT</t>
  </si>
  <si>
    <t>SL5 UV OFFICE LEASE- BGC A SECURITY CARD ACCESS SYSTEM INSTALL</t>
  </si>
  <si>
    <t>SL5 PATCH HOLES AND PAINT SOME ROOMS AT UOB, UPSTAIRS</t>
  </si>
  <si>
    <t>SL5 MODIFY WALL OPENINGS, TRIM AND INSTALL CARPET</t>
  </si>
  <si>
    <t>SL5 HUB--UTILITY METERS</t>
  </si>
  <si>
    <t>SL5 STUDENT HEALTH SERV-HEALTH SERVICE BLDG-RENO-CP00003246</t>
  </si>
  <si>
    <t>6/17/19, DL; This project is 100% complete. This project was the wall removal at the check in entrance…...5/31/19,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has started and is on schedule…….2/14/19, DL; This project is scheduled to start on 2/19/19…………2/1/19, DL; One door is here and is being preped for paint. We have a pre construction meeting scheduled for next week. We will probably start this project during the later part of February………1/15/19, DL, Material is ordered, material should arrive on site in the next 3- 5 weeks……12/14/18, DL; Plans are approved, Material is odered with a 6-8 lead time, We will schedule the work once the material is on site…….11/15/18 DND Meeting Notes: Anticipated completion December 2018/January 2019.
5/24/18; Need to review scope and site visti with Enrico. Plans and permits will be required for this project….DL, 7/11/18; Planning to walk work with Gloria and her team next week. Will be able to project complete date after site visit is conducted……DL; 7/25/18; We walked this project with the team. This will require plans and permits. We will schedule this work for Fall…………DL, 10/4/18; We will submit plans for review next week……DL, 11/7/18; Plans were approved. We will plan to start the work in the next 30-45 Days……</t>
  </si>
  <si>
    <t>SL5 COUNSELING &amp; PSYCHOLOGICAL-HEALTH SERVICE-RENO-CP00003241</t>
  </si>
  <si>
    <t>SL5 STUDENT SERVICES REMOVE NAILS AND PATCH WALL</t>
  </si>
  <si>
    <t>SL5 FILL AND PAINT OVER HOLES ON WALL</t>
  </si>
  <si>
    <t>SL5 HUB-HIGHLANDER UNION-HUB-NEW WALL LIGHTS-CP00003307</t>
  </si>
  <si>
    <t>SL5  PATCH AND PAITN- WALL PAINT IS PEELING</t>
  </si>
  <si>
    <t>SL5 PATCH WALLS AND PAINT</t>
  </si>
  <si>
    <t>SL5 HUB ADD 3RD FLOOR WALLS</t>
  </si>
  <si>
    <t>SL5 HEALTH SERVICE BLDG--PATCH WORK AND PAINTING</t>
  </si>
  <si>
    <t>SL5 HEALTH SERVICE BLDG, RM 408- NEED A FEW OFFICES PAINTED</t>
  </si>
  <si>
    <t>SL5 PAINT ROOMS 115 AND 116</t>
  </si>
  <si>
    <t>SL5 HEALTH SERV- PAINT RESTROOM IN LABORATORY</t>
  </si>
  <si>
    <t>SL5 PATCH &amp; PAINT HINDERAKER 1136</t>
  </si>
  <si>
    <t>SL5 ALUMNI TO HAVE ADDITIONAL ELECTRICAL OUTLETS ADDED TO ROOM &amp; CUBICAL MODIFICATIONS</t>
  </si>
  <si>
    <t>SL5 HINDERAKER - PATCH &amp; PAINT</t>
  </si>
  <si>
    <t>19P000646</t>
  </si>
  <si>
    <t>SL5 ATHLETICS AND DANCE, BASEMENT- PATCH/PAINT/FLOORING</t>
  </si>
  <si>
    <t>19P000647</t>
  </si>
  <si>
    <t>SL5 ATHLETICS AND DANCE, BASEMENT- LOCKER ROOM REFRESH</t>
  </si>
  <si>
    <t>6/19/19 O-ANS: Combined with project 19P000646 since work in the same area. Dan Lerman to perform scope.</t>
  </si>
  <si>
    <t>19P000638</t>
  </si>
  <si>
    <t>SL5 BOURNS HALL, RM B0207- MODIFICATIONS FOR LAB ROOM</t>
  </si>
  <si>
    <t>19P000600</t>
  </si>
  <si>
    <t>SL5 BOURNS B316- PREPARE LAB FOR NEW PI OCCUPANCY</t>
  </si>
  <si>
    <t>19P000601</t>
  </si>
  <si>
    <t>SL5 BOURNS B328E- PREPARE LAB FOR NEW PI OCCUPANCY</t>
  </si>
  <si>
    <t>06/18/19 O-ANS: Project complete per updates.
06/15/19 D-MMN: Painted remaining finish. Pulled masking and  plastic. Replaced plates and vacuumed.</t>
  </si>
  <si>
    <t>19P000609</t>
  </si>
  <si>
    <t>SL5 WATKINS HALL, RM 1229-NEW FACULTY HIRE, PAINT, LIGHTS, FLOOR</t>
  </si>
  <si>
    <t>19P000589</t>
  </si>
  <si>
    <t>SL5 HMSS OFFICE 3405 RENOVATIONS</t>
  </si>
  <si>
    <t>19P000540</t>
  </si>
  <si>
    <t>19P000639</t>
  </si>
  <si>
    <t>SL5 DOOR/EXHAUST CONNECTION/VACUUM LINE HOOKUP/GAS CYL RACK</t>
  </si>
  <si>
    <t>19P000622</t>
  </si>
  <si>
    <t>SL5 FAWCETT LAB, RM 204- REPLACE DOOR OR DOOR LOCK</t>
  </si>
  <si>
    <t>19P000539</t>
  </si>
  <si>
    <t>SL5 PHYSICS 1132 MEETING TO DISCUSS HEAT LOAD/ELECTRICAL WORK</t>
  </si>
  <si>
    <t>19P000508</t>
  </si>
  <si>
    <t>SL5 BOYCE, RM 3410/3426- LAB PREPARATION FOR NEW FACULTY HIRE</t>
  </si>
  <si>
    <t>19P000414</t>
  </si>
  <si>
    <t>SL5 POLICE BLDG-INSTALL NEW EXHAUST FANS IN MENS/WOMENS RESTROOM</t>
  </si>
  <si>
    <t>19P000564</t>
  </si>
  <si>
    <t>SL5 HINDERAKER HALL- MULTIPLE ROOMS NEED CARPENTRY/PAINT SHOPS</t>
  </si>
  <si>
    <t>06/20/19 O-ANS: Project complete per Paul Ditty updates.</t>
  </si>
  <si>
    <t>19P000687</t>
  </si>
  <si>
    <t>19P000560</t>
  </si>
  <si>
    <t>19P000473</t>
  </si>
  <si>
    <t>SL 5 HUB MULTIPLE LOCATIONS - INSTALL KEY CARD ACCESS CONTROL</t>
  </si>
  <si>
    <t>Provide estimate to install key card access control</t>
  </si>
  <si>
    <t>06/28/19 O-ANS: Paint phase complete and awaitin flooring install.</t>
  </si>
  <si>
    <t>06/28/19 O-ANS: Paint phase complete.</t>
  </si>
  <si>
    <t>06/28/19 O-ANS: Paint complete per Paul Ditty.</t>
  </si>
  <si>
    <t>Construct partion, pending CBO approval, in room 3405.</t>
  </si>
  <si>
    <t>SL5 UNIVERSITY VILLAGE BLDG B, RM 240B- KEYWATCHER INSTALLATION</t>
  </si>
  <si>
    <t>06/28/19 O-ANS: Paint phase complete and awaiting carpet change.</t>
  </si>
  <si>
    <t>CEQA</t>
  </si>
  <si>
    <t>SL5 HINDERAKER VPDUE SUITE MOVES/REDESIGN HINDERAKER 1100</t>
  </si>
  <si>
    <t>FY</t>
  </si>
  <si>
    <t>7/1/19,DL; This project is 100% Complete…..5/15/19, DL; Work is scheduled to start on 6/19/19…….5/1/19, DL; Plans are approved. Need to order material and schedule the work…..3/18/19, DL; Plans submitted to PD&amp;C today…..02/2819, DL; Gunther will work on plans over the next three weeks to submit for a building permit. We will schedule the work if and after the plans are approved. If approved the door and window will more than likely have a 3- month lead time…………….12/14/18, DL; This project is a priority #21 and may be completed in the next 12 - months…DL, 5/24/18; Need to meet and review with Enrico……DL, 7/11/18; No Change…</t>
  </si>
  <si>
    <t>Remove metal roll up window, replace carpet, remove round column cover-reframe square.</t>
  </si>
  <si>
    <t>7/1/19, DL;  This project is 100% Complete…………6/17/19, DL; material is ordered. This project should be complete by July 1st…..5/31/19, DL; Plans were apprvied this week we will work on the contract and hopefully have the notice to proceed in the next two weeks. It is our goal to have the work complete on or before July 1st……5/15/19, DL; Need to order the special order door and frame….</t>
  </si>
  <si>
    <t>7/1/19, DL; This project is 100% complete…..6/17/19, DL; Po is cut. Target complete date is before 7/1/19……Permit was approved this week. We are now working on the contract with the vendor. Our goal is start the work with in the next 30- days. 5/15/19, DL; Plans were approved. I am in the process of working with PD&amp;C for the contract.  We will order material and schedule the wrok once we have a signed contract……..3/28/19, DL;  Plans were submitted last week…     3/18/19, DL; Conducted site visit last week. We are working on plans now we will try and submit plans for permit review next week……</t>
  </si>
  <si>
    <t>19P000466</t>
  </si>
  <si>
    <t>SL5 SPROUL HALL PROJECT: CONVERT TO GA CLASSROOM</t>
  </si>
  <si>
    <t>CONVERT ROOM TO GENERAL ASSIGNMENT CLASSROOM</t>
  </si>
  <si>
    <t>19P000467</t>
  </si>
  <si>
    <t>SL5 WATKINS HALL PROJECT: CONVERT TO GA CLASSROOM</t>
  </si>
  <si>
    <t>7/1/19, DL; This project is 100% Complte….6/17/19, DL; This project is almost complete. Target complete date is 6/26………….5/31/19, DL; This project is in progress. Our goal is to have the projected completed by June 28th……. 5/15/19, DL; We are schedule to start the demo tomorrow. Project timeline is 3-4 weeks….3/28/19, DL; Gunther is working on plans……3/18/19, DL; Conducted site visit with Chris, Hassan and Francis last week. We will work on plans and permits…….9/10: Zee assigning work orders per Chris' walk with Craig.</t>
  </si>
  <si>
    <t>7/1/19, DL; This project is 100% Complete…..6/171/19, DL; Material is on site. Project should be complete in the next two weeks……..5/31/19, DL; Contracts is working on the contract. We should have a notice to proceed in the next two weeks. The project will be complete with in 30- from when we receive the notice to proceed……5/15/19, DL;, Plans were approved. I am working with PD&amp;C on the contract. Once the contract is complete, we will schedule the work……3/28/19, DL; Plans were submitted and pending review and approval…..</t>
  </si>
  <si>
    <t>07/09/19 O-ANS: Project complete per Paul Ditty as of 07/09/19.</t>
  </si>
  <si>
    <t>19P000415</t>
  </si>
  <si>
    <t>07/03/19 O-ANS: Paint phase complete and awaiting flooring change. 06/21/19 O-ANS: Customer requested to remove lighting change from project and only complete paint and carpeting via email to Paul Ditty (copied email below). Will create separate work order for lighting. Re-assigned to Paul Ditty to complete. "From: Becky L Campbell &lt;becky.campbell@ucr.edu&gt;  Sent: Friday, June 21, 2019 10:51 AM In regards of the work order:  19P000609 - SL5 - PAINT FACULTY OFFICE – please cancel the connecting Work Order 19W015231 – REPLACING THE LIGHTING IN WATKINS 1229. Please do paint and replace flooring.For the lighting, please create new work order to be done at a later time."</t>
  </si>
  <si>
    <t>SL5 HUMANITIES SOCSCI ENGLISH DEPT ROLL UP RENO</t>
  </si>
  <si>
    <t>19P000434</t>
  </si>
  <si>
    <t>SL5 UE IT SHANSHAN LIAO OFFICE NEEDS</t>
  </si>
  <si>
    <t>Fiscal Year</t>
  </si>
  <si>
    <t>19P000311</t>
  </si>
  <si>
    <t>SL5 ATHLETICS 150-KEYLESS ENTRY</t>
  </si>
  <si>
    <t>7/15/19, DL; This project is 100% Complete………..7/1/19, DL; This project ois 95% Complete. Floor covering install will start this Wednesday…………6/17/19, DL; This project is almost complete.  Target complete date is July 1st….…..5/31/19, DL; We are making good progress on this project. we are on tract to be copmplete with this project on or before July 1st……5/15/19, DL; Work is in progress and we are on schedule for th3 6/28/19 complete date…….5/1/19, DL; We will start this project this week.    4/15/19, DL; Plans were approved today. We will work on material and schedule the work. We will start this project shortly after May 1st…….3/18/19, DL; We are working on plans and plan to apply for building permit an plan review process next week</t>
  </si>
  <si>
    <t>3535</t>
  </si>
  <si>
    <t>SL5 CHASS INT SOUTH 2117-CARD ACCESS</t>
  </si>
  <si>
    <t>07/16/19 O-ANS: Customer Becky Campbell called to cancel project via phone.</t>
  </si>
  <si>
    <t>19P000547</t>
  </si>
  <si>
    <t>SL5 SPIETH HALL 1363-RENOVATION</t>
  </si>
  <si>
    <t>R3</t>
  </si>
  <si>
    <t>19P000555</t>
  </si>
  <si>
    <t>R4</t>
  </si>
  <si>
    <t>19P000474</t>
  </si>
  <si>
    <t>SL5 HEADHOUSE 8-AC INSTALLATION</t>
  </si>
  <si>
    <t>R5</t>
  </si>
  <si>
    <t>19P000504</t>
  </si>
  <si>
    <t>SL5 SPIETH HALL 2349-MINOR UPDATES TO AN OLD LAB</t>
  </si>
  <si>
    <t>19P000514</t>
  </si>
  <si>
    <t>SL5 SKYE 268-PROJECTOR INSTALL</t>
  </si>
  <si>
    <t>R7</t>
  </si>
  <si>
    <t>19P000543</t>
  </si>
  <si>
    <t>SL5 CHEMICAL SCIENCES 342-WALL INSPECTION</t>
  </si>
  <si>
    <t>R8</t>
  </si>
  <si>
    <t>19P000594</t>
  </si>
  <si>
    <t>SL5 ENTOMOLOGY 171- TAKE DOWN STEELCASE WALL AND MOVE DESKS</t>
  </si>
  <si>
    <t>R9</t>
  </si>
  <si>
    <t>19P000645</t>
  </si>
  <si>
    <t>SL5 UCR BOTANIC GARDEN GATE HOUSE-EXT PROJECT</t>
  </si>
  <si>
    <t>19P000433</t>
  </si>
  <si>
    <t>SL5 COMPUTING 161-INSTALL CARD READER ACCESS</t>
  </si>
  <si>
    <t>19P000535</t>
  </si>
  <si>
    <t>SL5 BANNOCKBURN H108-MOVE POWER AND DATA FOR FOURWINDS TV</t>
  </si>
  <si>
    <t>19P000417</t>
  </si>
  <si>
    <t>SL5 UNIV VILL OFFICE LEASE 201-(P) INSTALL KEY PAD FOR OFFICE ENTRY</t>
  </si>
  <si>
    <t>TO BE PERFORMED BY PD&amp;C</t>
  </si>
  <si>
    <t>Tamica Smith Jones</t>
  </si>
  <si>
    <t>JOSEPH ERBLAND</t>
  </si>
  <si>
    <t>0120C</t>
  </si>
  <si>
    <t>JOHNATHAN JENSEN</t>
  </si>
  <si>
    <t>50B</t>
  </si>
  <si>
    <t>50E</t>
  </si>
  <si>
    <t>78</t>
  </si>
  <si>
    <t>0050K</t>
  </si>
  <si>
    <t>20C</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</si>
  <si>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</si>
  <si>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In Programming</t>
  </si>
  <si>
    <t>Johnathan Jensen</t>
  </si>
  <si>
    <t>Requesting estimate for installation of permanent fencing along east side of the UC Riverside Soccer Stadium. This may be with wrought iron or chain link (8' minimum height)- please provide cost for each option. The footprint of the area may change some from the current construction fence that is in place. Please walk through facility with Athletics to determine exact needs. Also, please include an option to order fence covering. Ken Mueller is aware of the initial needs for the project.</t>
  </si>
  <si>
    <t>Joe Erbland</t>
  </si>
  <si>
    <t>Gerald Caraig</t>
  </si>
  <si>
    <t>100</t>
  </si>
  <si>
    <t>Gerry Bomotti</t>
  </si>
  <si>
    <t>EDWIN MELGAR-MEJIA</t>
  </si>
  <si>
    <t>H0101</t>
  </si>
  <si>
    <t>RICHARD GEIGER</t>
  </si>
  <si>
    <t>KELLY DUNCAN</t>
  </si>
  <si>
    <t>Richard Geiger</t>
  </si>
  <si>
    <t>LISA MARTIN</t>
  </si>
  <si>
    <t>1407</t>
  </si>
  <si>
    <t>KAREN JANIGA</t>
  </si>
  <si>
    <t>PRISCILLA MARTIN</t>
  </si>
  <si>
    <t>A0100</t>
  </si>
  <si>
    <t>884</t>
  </si>
  <si>
    <t>AMY EVERETT</t>
  </si>
  <si>
    <t>ERICA HENDERSON</t>
  </si>
  <si>
    <t>J0100</t>
  </si>
  <si>
    <t>DARCI LOMBARD</t>
  </si>
  <si>
    <t>MIKE CLEMONS</t>
  </si>
  <si>
    <t>I0105</t>
  </si>
  <si>
    <t>AMANDA GREY</t>
  </si>
  <si>
    <t>DIANE THOMAS</t>
  </si>
  <si>
    <t>346</t>
  </si>
  <si>
    <t>GUSTAVO PLASCENCIA</t>
  </si>
  <si>
    <t>A0013</t>
  </si>
  <si>
    <t>CARLA CHAPPLE</t>
  </si>
  <si>
    <t>JUDY HODGE</t>
  </si>
  <si>
    <t>D.Hecht/J.Franklin</t>
  </si>
  <si>
    <t>The boiler equipment at Aberdeen-Inverness is original to the building and past its useful life. Design, procure and install a replacement boiler system that incorporates the latest energy saving and energy management technology that can be cost effectively installed as a direct replacement to the existing units.</t>
  </si>
  <si>
    <t>On Hold-Funding</t>
  </si>
  <si>
    <t>In Bidding</t>
  </si>
  <si>
    <t>Daneca Stevens</t>
  </si>
  <si>
    <t>In Design</t>
  </si>
  <si>
    <t>Irma Henderson</t>
  </si>
  <si>
    <t>Michelle Baniqued</t>
  </si>
  <si>
    <t>In Construction</t>
  </si>
  <si>
    <t>Provide a comprehensive structural survey, system of engineering solutions, cost estimate and construction services for the repair and replacement of elevated porches, decks and stairs in the Plaza apartments as required to repair or replace existing worn structures.</t>
  </si>
  <si>
    <t>Provide a comprehensive structural survey, system of engineering solutions, cost estimate, construction documents and construction services for the repair and replacement of elevated porches, decks and stairs in Oban Family Housing as required to repair or replace worn structures.</t>
  </si>
  <si>
    <t>Provide professional design services to complete Schematic Design, Design Development and cost estimate for all West Lothian restrooms, hallways and Common Area facelift. Basis of Design is recently completed finishes in the Lothian East Seismic Retrofit project. Note, seismic work not required here, only restroom fixtures and new finishes for areas described. The intent is to design this year and construct next year. Request Short Description: Opening project request to Blythe Wilson, John White, Chris Pillen, Bob Williams, Tricia Thrasher, Jocelyne Nguema, Beiwei Tu.</t>
  </si>
  <si>
    <t>Pre-Programming</t>
  </si>
  <si>
    <t>Melissa Garrety</t>
  </si>
  <si>
    <t>(Lot 22/Dundee-Glasgow) A newly proposed student housing development, including a single phase 760-bed residence hall and an 830-seat dining facility located on the existing Parking Lot 22 site south of Linden Street.  The project is anticipated to be completed by Fall/Winter 2020.  Funding for predevelopment activities including CEQA and staff augmentation to be determined.</t>
  </si>
  <si>
    <t>Provide consultant study to inspect, evaluate and report on all aspects of the property structural condition in accordance with UC seismic policy. Consultant to provide professional cost estimate for any recommended improvements as a deliverable of this study.</t>
  </si>
  <si>
    <t>This request is being placed to start the planning of the East Campus Parking Structure in Parking Lot 13. Initial funding is for the P-phase of this parking structure construction. This approximately 1200 space structure will occupy the eastern section of Parking lot 13.</t>
  </si>
  <si>
    <t>A0379</t>
  </si>
  <si>
    <t>Christopher Lynch</t>
  </si>
  <si>
    <t>LOUIS SANDOVAL</t>
  </si>
  <si>
    <t>A0346</t>
  </si>
  <si>
    <t>ROBERT LOPEZ-A</t>
  </si>
  <si>
    <t>A0375</t>
  </si>
  <si>
    <t>1228</t>
  </si>
  <si>
    <t>A0373</t>
  </si>
  <si>
    <t>B0262
B0256</t>
  </si>
  <si>
    <t>KEVIN SCHULTE</t>
  </si>
  <si>
    <t>458</t>
  </si>
  <si>
    <t>JANNA LE BLANC</t>
  </si>
  <si>
    <t>A0159A</t>
  </si>
  <si>
    <t>1037</t>
  </si>
  <si>
    <t>446
449</t>
  </si>
  <si>
    <t>B0235</t>
  </si>
  <si>
    <t>B0328D</t>
  </si>
  <si>
    <t>MARGARET SOUDER</t>
  </si>
  <si>
    <t>SKYE HALL</t>
  </si>
  <si>
    <t>308</t>
  </si>
  <si>
    <t>SHARYL MURDOCK</t>
  </si>
  <si>
    <t>447</t>
  </si>
  <si>
    <t>A0165</t>
  </si>
  <si>
    <t>NANCY FORD</t>
  </si>
  <si>
    <t>201</t>
  </si>
  <si>
    <t>MAGARET SOUDER</t>
  </si>
  <si>
    <t>205</t>
  </si>
  <si>
    <t>449</t>
  </si>
  <si>
    <t>A0131</t>
  </si>
  <si>
    <t>319</t>
  </si>
  <si>
    <t>BILL BINGHAM</t>
  </si>
  <si>
    <t>1227</t>
  </si>
  <si>
    <t>A0303</t>
  </si>
  <si>
    <t>ROBERT CHAVARRIA-VIVAR</t>
  </si>
  <si>
    <t>A0328</t>
  </si>
  <si>
    <t>445</t>
  </si>
  <si>
    <t>JUANA GUERRERO</t>
  </si>
  <si>
    <t>223 &amp; 224</t>
  </si>
  <si>
    <t>RICHARD BAIN</t>
  </si>
  <si>
    <t>B0235A</t>
  </si>
  <si>
    <t>354</t>
  </si>
  <si>
    <t>SARA GALLOWAY</t>
  </si>
  <si>
    <t>315</t>
  </si>
  <si>
    <t>415</t>
  </si>
  <si>
    <t>A0169</t>
  </si>
  <si>
    <t>Margaret Souder</t>
  </si>
  <si>
    <t>Prepare MSE cleanrooms space for and relocate existing Bourns Hall Research Cleanroom (Center for Nanoscale Science and Technology cleanroom) from Bourns Hall B-wing to MSE cleanroom. This will include necessary utility support and move of some equipment from BHB to MSE.</t>
  </si>
  <si>
    <t>2545</t>
  </si>
  <si>
    <t>ESTELLA DAVALOS</t>
  </si>
  <si>
    <t>JAZMIN CHAVEZ</t>
  </si>
  <si>
    <t>CR2500A</t>
  </si>
  <si>
    <t>3600</t>
  </si>
  <si>
    <t>NELDA THOMAS</t>
  </si>
  <si>
    <t>MILLY PAREDEZ</t>
  </si>
  <si>
    <t>CR2500</t>
  </si>
  <si>
    <t>DEBORAH TERAO</t>
  </si>
  <si>
    <t>Proposed project to construct a Mobility Hub for new and existing bus routes servicing UC Riverside’s Central Campus Neighborhood near Lot 19. The project includes intersection improvements at Aberdeen and N. Campus Drive; N. Campus Drive street conversion into a pedestrian mall; and pedestrian connections from Linden Street to a gateway plaza at N. Campus Drive.</t>
  </si>
  <si>
    <t>Jaime Enghbrecht</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</si>
  <si>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</si>
  <si>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Student Success Center - classrooms, advising, and student life programs using a combination of AB94 and student fee reserves.  Associated with planning plant activity 958056 and plant account 950512.  Preliminary plans proposed for July 2018.</t>
  </si>
  <si>
    <t>In Funding</t>
  </si>
  <si>
    <t>On behalf of central campus, complete a study to determine feasibility of providing an SOM simulation center and instructional space on the ground floor of Orbach Library and potential re-use of some of the released SOM Education ground floor. Fund source will be identified by central campus. Sponsor: Jeff Kaplan PM: Mihai Gavan</t>
  </si>
  <si>
    <t>Jon Harvey</t>
  </si>
  <si>
    <t>The RUSD STEM Academy is going to be situated on the site where the sports fields are over by Glen Mor 1 and as such there will be a new project to construct new fields adjacent to Parking Lot 30 (west campus). This is a campus-sponsored (Chancellor) project. The new fields will need turf, drainage, irrigation and accessible parking with cost options for lighting, rest rooms (either built or portable, modular or ?), and possibly an equipment storage building.</t>
  </si>
  <si>
    <t>170</t>
  </si>
  <si>
    <t>Kim Wilcox</t>
  </si>
  <si>
    <t>DA LAN DINH</t>
  </si>
  <si>
    <t>2120</t>
  </si>
  <si>
    <t>CANDICE GOMEZ</t>
  </si>
  <si>
    <t>ANGIE GRAY</t>
  </si>
  <si>
    <t>3148B</t>
  </si>
  <si>
    <t>1101</t>
  </si>
  <si>
    <t>ALEXIS RAMBAUD</t>
  </si>
  <si>
    <t>DANIELLE GARCIA</t>
  </si>
  <si>
    <t>365</t>
  </si>
  <si>
    <t>FELECIA GARRETT</t>
  </si>
  <si>
    <t>349</t>
  </si>
  <si>
    <t>SONIA ZAMORA</t>
  </si>
  <si>
    <t>325</t>
  </si>
  <si>
    <t>REYNA ALARCON</t>
  </si>
  <si>
    <t>2222</t>
  </si>
  <si>
    <t>CHRISTINE SMITH</t>
  </si>
  <si>
    <t>390</t>
  </si>
  <si>
    <t>2002</t>
  </si>
  <si>
    <t>JILL CANTONWINE</t>
  </si>
  <si>
    <t>3610</t>
  </si>
  <si>
    <t>PAUL RICHARDSON</t>
  </si>
  <si>
    <t>2117J</t>
  </si>
  <si>
    <t>1302</t>
  </si>
  <si>
    <t>ALLISON ROGERS</t>
  </si>
  <si>
    <t>SARAH NOSCE</t>
  </si>
  <si>
    <t>1000</t>
  </si>
  <si>
    <t>EMILY PAPAVERO</t>
  </si>
  <si>
    <t>2106</t>
  </si>
  <si>
    <t>2122</t>
  </si>
  <si>
    <t>ERICA RAMIREZ</t>
  </si>
  <si>
    <t>3002</t>
  </si>
  <si>
    <t>RYAN MARIANO</t>
  </si>
  <si>
    <t>2117E</t>
  </si>
  <si>
    <t>1317</t>
  </si>
  <si>
    <t>1222</t>
  </si>
  <si>
    <t>1111A</t>
  </si>
  <si>
    <t>225</t>
  </si>
  <si>
    <t>SUSAN KOMURA</t>
  </si>
  <si>
    <t>3033</t>
  </si>
  <si>
    <t>2117H</t>
  </si>
  <si>
    <t>DAMARIS CARLOS</t>
  </si>
  <si>
    <t>4105</t>
  </si>
  <si>
    <t>1212</t>
  </si>
  <si>
    <t>3106</t>
  </si>
  <si>
    <t>FRANCESCA MOREIRA</t>
  </si>
  <si>
    <t>0106A</t>
  </si>
  <si>
    <t>2204</t>
  </si>
  <si>
    <t>1203</t>
  </si>
  <si>
    <t>CHRISTY GRAY</t>
  </si>
  <si>
    <t>407</t>
  </si>
  <si>
    <t>157</t>
  </si>
  <si>
    <t>RYAN LIPINSKI</t>
  </si>
  <si>
    <t>TOYA ADAMS</t>
  </si>
  <si>
    <t>333</t>
  </si>
  <si>
    <t>SONJA SEKELY-ROWLAND</t>
  </si>
  <si>
    <t>1613</t>
  </si>
  <si>
    <t>SHELLEE STEWART</t>
  </si>
  <si>
    <t>3210</t>
  </si>
  <si>
    <t>2117</t>
  </si>
  <si>
    <t>2117A</t>
  </si>
  <si>
    <t>3121, 1133</t>
  </si>
  <si>
    <t>4017</t>
  </si>
  <si>
    <t>2139I</t>
  </si>
  <si>
    <t>2122D</t>
  </si>
  <si>
    <t>CYNTHIA REDFIELD</t>
  </si>
  <si>
    <t>2003</t>
  </si>
  <si>
    <t>1214</t>
  </si>
  <si>
    <t>A0126A</t>
  </si>
  <si>
    <t>JULIE SALGADO</t>
  </si>
  <si>
    <t>1614</t>
  </si>
  <si>
    <t>CYNTHIA CARRASCO CANNON</t>
  </si>
  <si>
    <t>3111A</t>
  </si>
  <si>
    <t>1001E</t>
  </si>
  <si>
    <t>2415</t>
  </si>
  <si>
    <t>ANDREW ALONSO</t>
  </si>
  <si>
    <t>3611</t>
  </si>
  <si>
    <t>DARA CERDA</t>
  </si>
  <si>
    <t>0400A</t>
  </si>
  <si>
    <t>2124</t>
  </si>
  <si>
    <t>4401</t>
  </si>
  <si>
    <t>2111A</t>
  </si>
  <si>
    <t>LORENA QUINTANA</t>
  </si>
  <si>
    <t>1213</t>
  </si>
  <si>
    <t>1320C&amp;E</t>
  </si>
  <si>
    <t>242</t>
  </si>
  <si>
    <t>4403</t>
  </si>
  <si>
    <t>ANDREA HERAZ</t>
  </si>
  <si>
    <t>3304</t>
  </si>
  <si>
    <t>2005</t>
  </si>
  <si>
    <t>1111H</t>
  </si>
  <si>
    <t>RENEE DEGUIRE</t>
  </si>
  <si>
    <t>LEANN GILMER</t>
  </si>
  <si>
    <t>Paul Richardson</t>
  </si>
  <si>
    <t>Anna Finn</t>
  </si>
  <si>
    <t>3023</t>
  </si>
  <si>
    <t>Kathryn Uhrich</t>
  </si>
  <si>
    <t>MAYELA CASTILLO</t>
  </si>
  <si>
    <t>3036</t>
  </si>
  <si>
    <t>229</t>
  </si>
  <si>
    <t>HONG XU</t>
  </si>
  <si>
    <t>WILLIAM SUTTON</t>
  </si>
  <si>
    <t>AMBER RHEMREV</t>
  </si>
  <si>
    <t>139</t>
  </si>
  <si>
    <t>BARBARA OUTZEN</t>
  </si>
  <si>
    <t>211</t>
  </si>
  <si>
    <t>206
(originially identified as Room 204)</t>
  </si>
  <si>
    <t>268</t>
  </si>
  <si>
    <t>IMAD BAYOUN</t>
  </si>
  <si>
    <t>RONDA INZUNZA</t>
  </si>
  <si>
    <t>3451</t>
  </si>
  <si>
    <t>CHERYL GERRY</t>
  </si>
  <si>
    <t>4478</t>
  </si>
  <si>
    <t>APRIL MEINZER</t>
  </si>
  <si>
    <t>1132</t>
  </si>
  <si>
    <t>301</t>
  </si>
  <si>
    <t>4128</t>
  </si>
  <si>
    <t>0010A</t>
  </si>
  <si>
    <t>1337</t>
  </si>
  <si>
    <t>MELISSA GOMEZ</t>
  </si>
  <si>
    <t>MATTHEW ULRICH</t>
  </si>
  <si>
    <t>278</t>
  </si>
  <si>
    <t>266</t>
  </si>
  <si>
    <t>JAMES MARBERRY</t>
  </si>
  <si>
    <t>228</t>
  </si>
  <si>
    <t>208</t>
  </si>
  <si>
    <t>3101</t>
  </si>
  <si>
    <t>1303</t>
  </si>
  <si>
    <t>5494</t>
  </si>
  <si>
    <t>229A</t>
  </si>
  <si>
    <t>10B</t>
  </si>
  <si>
    <t>PATRICIA SPRINGER</t>
  </si>
  <si>
    <t>1363</t>
  </si>
  <si>
    <t>202</t>
  </si>
  <si>
    <t>3378</t>
  </si>
  <si>
    <t>2258A</t>
  </si>
  <si>
    <t>3320</t>
  </si>
  <si>
    <t>1312</t>
  </si>
  <si>
    <t>3111</t>
  </si>
  <si>
    <t>PATTY SPRINGER</t>
  </si>
  <si>
    <t>Replace the gates on the Schneider House driveway, which secure the property, with the taller iron gates that used to be installed at the Gardens entrance. This will require new fence posts and hinges as well. The taller gates are stored along the side of the garage at Schneider House, and Facilities staff can come see them anytime. Please note this is a safety and security project.</t>
  </si>
  <si>
    <t>Request for review and cost estimate for the repair of two railroad tie walls in the Botanic Gardens. 1) Retaining wall located below the Iris Garden (across from the Greenhouse). 2) Low wall located along the pathway just below the Garage Office.</t>
  </si>
  <si>
    <t>1123</t>
  </si>
  <si>
    <t>MARK TANKERSLEY</t>
  </si>
  <si>
    <t>2407</t>
  </si>
  <si>
    <t>1134</t>
  </si>
  <si>
    <t>DEBORAH MCWILLIAMS</t>
  </si>
  <si>
    <t>309</t>
  </si>
  <si>
    <t>VICTORIA AVALOS</t>
  </si>
  <si>
    <t>ROOF</t>
  </si>
  <si>
    <t>0317A</t>
  </si>
  <si>
    <t>3027</t>
  </si>
  <si>
    <t>0225A</t>
  </si>
  <si>
    <t>LAURIE GRAHAM</t>
  </si>
  <si>
    <t>209</t>
  </si>
  <si>
    <t>212</t>
  </si>
  <si>
    <t>277</t>
  </si>
  <si>
    <t>214</t>
  </si>
  <si>
    <t>310</t>
  </si>
  <si>
    <t>207</t>
  </si>
  <si>
    <t>LISA DUNMORE</t>
  </si>
  <si>
    <t>2460</t>
  </si>
  <si>
    <t>210</t>
  </si>
  <si>
    <t>2112</t>
  </si>
  <si>
    <t>AMY RICKS</t>
  </si>
  <si>
    <t>200</t>
  </si>
  <si>
    <t>420</t>
  </si>
  <si>
    <t>KAREN CATO</t>
  </si>
  <si>
    <t>4231</t>
  </si>
  <si>
    <t>AIMEE GONZALES</t>
  </si>
  <si>
    <t>2930</t>
  </si>
  <si>
    <t>2203</t>
  </si>
  <si>
    <t>0203B</t>
  </si>
  <si>
    <t>1270</t>
  </si>
  <si>
    <t>3007N</t>
  </si>
  <si>
    <t>1428</t>
  </si>
  <si>
    <t>ANDREW CABRERO</t>
  </si>
  <si>
    <t>1206</t>
  </si>
  <si>
    <t>169</t>
  </si>
  <si>
    <t>269</t>
  </si>
  <si>
    <t>1112</t>
  </si>
  <si>
    <t>455</t>
  </si>
  <si>
    <t>KEVIN KOU</t>
  </si>
  <si>
    <t>1444</t>
  </si>
  <si>
    <t>1242A</t>
  </si>
  <si>
    <t>428</t>
  </si>
  <si>
    <t>3341</t>
  </si>
  <si>
    <t>4414</t>
  </si>
  <si>
    <t>2301</t>
  </si>
  <si>
    <t>MICHELLE KING</t>
  </si>
  <si>
    <t>3005N</t>
  </si>
  <si>
    <t>Cheryl Gerry, D. McWilliams</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</si>
  <si>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</si>
  <si>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Tracey Kahn, D. McWilliams</t>
  </si>
  <si>
    <t>3102</t>
  </si>
  <si>
    <t>LaRae Lundgren</t>
  </si>
  <si>
    <t>2234</t>
  </si>
  <si>
    <t>1137</t>
  </si>
  <si>
    <t>ELIZABETH TATUM</t>
  </si>
  <si>
    <t>Ron Rector</t>
  </si>
  <si>
    <t>-----</t>
  </si>
  <si>
    <t>Aggregate CP3035 budget is being decreased from $1.353m to $909,739.00 to provide additional funding for the 950557 Chiller Replacement project. Project budget is $432,510.00. Estimated construction cost is $383,112.00. Bidding 8/8/2017. 3035a scope of work includes the replacement of BUR/Rock roof with new SI-GF Foam/Silicone roof system, Spieth Hall 2200 wing only. Delivery method is via Informal-form (Roofing) and Mini-form (Mechanical) contract. Anticipate mobilization week of 12/27.</t>
  </si>
  <si>
    <t>We need to have the Botanic Gardens de-silt basin cleaned out. It is probably around 500+ yards of soil that has to be removed. It also requires special permitting to do.  Work will require regulatory permits and agency approvals  -PSA has been issued to</t>
  </si>
  <si>
    <t>Toshio Ishida</t>
  </si>
  <si>
    <t>Bids received, award on hold due to DM funding</t>
  </si>
  <si>
    <t>150</t>
  </si>
  <si>
    <t>Shaun Bowler</t>
  </si>
  <si>
    <t>CYNTHIA CARDENAS</t>
  </si>
  <si>
    <t>Thomas Smith</t>
  </si>
  <si>
    <t>KAREN NAPLES</t>
  </si>
  <si>
    <t>BRANDON BARBOSA</t>
  </si>
  <si>
    <t>2131</t>
  </si>
  <si>
    <t>1359</t>
  </si>
  <si>
    <t>Danna Gianforte</t>
  </si>
  <si>
    <t>SHEILA MABEE</t>
  </si>
  <si>
    <t>161</t>
  </si>
  <si>
    <t>119</t>
  </si>
  <si>
    <t>MICHAEL CAPRIOTTI</t>
  </si>
  <si>
    <t>TAMI FRIEDRICH</t>
  </si>
  <si>
    <t>134</t>
  </si>
  <si>
    <t>881</t>
  </si>
  <si>
    <t>2130</t>
  </si>
  <si>
    <t>JORGE MACIAS</t>
  </si>
  <si>
    <t>PHYLLIS FRANCO</t>
  </si>
  <si>
    <t>Steven Mandeville-Gamble</t>
  </si>
  <si>
    <t>DAVID SCHUSTER</t>
  </si>
  <si>
    <t>David Schuster</t>
  </si>
  <si>
    <t>Zelda Glenn</t>
  </si>
  <si>
    <t>0106B</t>
  </si>
  <si>
    <t>DALAN DINH</t>
  </si>
  <si>
    <t>4118</t>
  </si>
  <si>
    <t>FRANCES RAVE</t>
  </si>
  <si>
    <t>0240B</t>
  </si>
  <si>
    <t>LESLIE ROSE</t>
  </si>
  <si>
    <t>4148E</t>
  </si>
  <si>
    <t>SHANNON TIMMONS</t>
  </si>
  <si>
    <t>1159A</t>
  </si>
  <si>
    <t>LISA CUSICK</t>
  </si>
  <si>
    <t>New Student Health and Counseling Center: Provide a new facility to house health and wellness services for students. Facility will include clinical space, lab and pharm services, counseling offices, admin space and shared spaces for conr functions. Current facilities are undersized and in poor condition- new building is needed to support health and wellness services for growing student population.</t>
  </si>
  <si>
    <t>UCR Health will be acquiring new off-campus leased space by expanding into an adjacent medical office suite located at 19330 Jesse Ln #160, Riverside, CA 92508.  The landlord will be paying for the improvements, however, UCR Health anticipates costs for 3rd party architectural fees as well as PD&amp;C management fees for the project.</t>
  </si>
  <si>
    <t>Feasibility Study for SOM Ed Bldg Data Center upgrade. Study will determine the critical needs of the data center for current and future use, as well as provide cost estimate. The study will include: feasibility of locating a 500kw UPS inside bldg, examination of existing backup generator, examination of electrical and hvac upgrades, examination of raised floor, and more.</t>
  </si>
  <si>
    <t>New facility that would provide instructional and student space, admin space, clinical faculty offices, research and support space and specialized instruction and related support space for the School of Medicine. The program would ideally co-locate functions currently housed in multiple locations on and off campus.</t>
  </si>
  <si>
    <t>Pre-programming</t>
  </si>
  <si>
    <t>Developers Research is to prepare an analysis, which includes the cost of outstanding development impact fees, permitting and estimated cost to complete lots for construction for the unfinished lots at the Creekside Terrace Project. Developers Research will review the Tentative Tract Map, conditions of approval, prepare an impact fee analysis (which includes any paid and unpaid impact fees), conduct a site inspection and review all other documents provided by UCR. Developers Research will also prepare an update to our cost estimate within 12 months of providing the report to UCR.</t>
  </si>
  <si>
    <t>UCR Health will be acquiring new off-campus leased space by moving into an adjacent medical office suite located at The Airport Tower, 18881 Von Karman Ave #1227, Irvine, CA 92612. The landlord will be paying for the improvements, however, UCR Health anticipates costs for 3rd party architectural fees as well as PD&amp;C management fees for the project.</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</si>
  <si>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</si>
  <si>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Katie Sanchez</t>
  </si>
  <si>
    <t>Raoula Amescua</t>
  </si>
  <si>
    <t>3106A</t>
  </si>
  <si>
    <t>STEPHANIE ARCINIEGA</t>
  </si>
  <si>
    <t>2352</t>
  </si>
  <si>
    <t>Yunzeng Wang</t>
  </si>
  <si>
    <t>ANGELA CHANG</t>
  </si>
  <si>
    <t>0102C</t>
  </si>
  <si>
    <t>0001B</t>
  </si>
  <si>
    <t>ANDERSON 1 (N)</t>
  </si>
  <si>
    <t>58</t>
  </si>
  <si>
    <t>113</t>
  </si>
  <si>
    <t>2340</t>
  </si>
  <si>
    <t>Leo Gonzalez</t>
  </si>
  <si>
    <t>336</t>
  </si>
  <si>
    <t>Deborah Deas</t>
  </si>
  <si>
    <t>TARA BARTHOL</t>
  </si>
  <si>
    <t>1143</t>
  </si>
  <si>
    <t>LOURDES ESCAMILLA</t>
  </si>
  <si>
    <t>330</t>
  </si>
  <si>
    <t>2615</t>
  </si>
  <si>
    <t>BEVERLEY HERBERT</t>
  </si>
  <si>
    <t>2130A</t>
  </si>
  <si>
    <t>DOMINIC SALAZAR</t>
  </si>
  <si>
    <t>2605</t>
  </si>
  <si>
    <t>DEBORAH TRUJILLO</t>
  </si>
  <si>
    <t>1682</t>
  </si>
  <si>
    <t>2608</t>
  </si>
  <si>
    <t>DANA ABOU ABBAS</t>
  </si>
  <si>
    <t>2638</t>
  </si>
  <si>
    <t>MARISELA MARTINEZ</t>
  </si>
  <si>
    <t>2609</t>
  </si>
  <si>
    <t>Entry Doors</t>
  </si>
  <si>
    <t>1116 &amp; 1126</t>
  </si>
  <si>
    <t>4133 Corridor</t>
  </si>
  <si>
    <t>Anil Deolalikar</t>
  </si>
  <si>
    <t>LUIS ALVAREZ</t>
  </si>
  <si>
    <t>4146</t>
  </si>
  <si>
    <t>LUISA LEVARIO</t>
  </si>
  <si>
    <t>4022</t>
  </si>
  <si>
    <t>CHRISTINA WONG</t>
  </si>
  <si>
    <t>4009</t>
  </si>
  <si>
    <t>4133</t>
  </si>
  <si>
    <t>1120H</t>
  </si>
  <si>
    <t>TRACEY SCHOLTEMEYER</t>
  </si>
  <si>
    <t>6444</t>
  </si>
  <si>
    <t>DIERK BIGGS</t>
  </si>
  <si>
    <t>CRYSTAL JIMENEZ</t>
  </si>
  <si>
    <t>203</t>
  </si>
  <si>
    <t>335</t>
  </si>
  <si>
    <t>JOHNNY PHAN</t>
  </si>
  <si>
    <t>345</t>
  </si>
  <si>
    <t>0359A</t>
  </si>
  <si>
    <t>0204A</t>
  </si>
  <si>
    <t>249</t>
  </si>
  <si>
    <t>GLORIA GALLEGO</t>
  </si>
  <si>
    <t>Request submitted on behalf of Thomas Girke's email: I am contacting you in my role as Director of UCR's HPC Center under RED. The server room we are using in the Genomics Building (Room 1120A) is in urgent need of additional electrical power to support the current peak usage and future growth of the research computing infrastructure located in this room. After consulting with UCR electricians (Robert Corey and Dan Martin) we were recommended to initiate a Project Triage Request for this building upgrade. Currently, all servers are on a UPS unit that is also maxed out. In addition, there is a backup generator outside of the building to assure uninterrupted power. For the upgrade we would like to evaluate two options: Additional electrical power line(s) plus an additional UPS unit of similar size as the current one. Additional electrical line (without UPS) providing at least 60% of the amount of power we are currently using for computing hardware in this room (~120Amp of 480V). As rough timeline I would like to propose the following: Planning stage: May/June 2017 Installation and completion: July/Aug 2017</t>
  </si>
  <si>
    <t>T.Girke, L.Manor, D.McWilliams</t>
  </si>
  <si>
    <t>414</t>
  </si>
  <si>
    <t>Brian Haynes</t>
  </si>
  <si>
    <t>GLORIA VERA</t>
  </si>
  <si>
    <t>PAMELA HAGGINS</t>
  </si>
  <si>
    <t>Vice Chancellor Haynes and Vice Chancellor Bomotti have directed the Student Disability Resource Center (SDRC) to consolidate from three locations (currently Costo Hall, Student Services Building, and Skye Hall) to one location on the first floor of Student Services Building (SSB). Alterations need to be made in current SDRC space (SSB 1213 suite) and new SDRC space (SSB 1228 suite), before SDRC can assume full occupation of the spaces. The expected occupancy date is no later than September 9, 2019. Alterations to the SSB 1213 Suite could begin as early as June 18, 2019. Alterations to the SSB 1228 suite would not be expected to begin until July 2019, when BCOE Student Academic Affairs is scheduled to move out. This project cannot move forward until an estimate for the project can be received and put forth to VC Haynes and VC Bomotti for funding.</t>
  </si>
  <si>
    <t>Laura Riley</t>
  </si>
  <si>
    <t>BRENDAN OBRIEN</t>
  </si>
  <si>
    <t>404</t>
  </si>
  <si>
    <t>SAMANTHA HARRIS</t>
  </si>
  <si>
    <t>0100D</t>
  </si>
  <si>
    <t>PAMELA BOCKSTADTER</t>
  </si>
  <si>
    <t>0353E</t>
  </si>
  <si>
    <t>125</t>
  </si>
  <si>
    <t>LINDA KELLEY</t>
  </si>
  <si>
    <t>0113A</t>
  </si>
  <si>
    <t>2108ACDEF</t>
  </si>
  <si>
    <t>Christina Wong</t>
  </si>
  <si>
    <t>Please review 8 locations within the HUB to determine best options to install separate electric and gas meters. The locations are: 1st Floor Food Vendor Locations (Chronic Taco, Subway, Hibachi-San, MOD Pizza), The Habit Burger Grill, Coffee Bean &amp; Tea Leaf, Subway and HUB 346 (3rd Floor Student Kitchen). NEED CONFIRMATION FROM HUB GOVERNING BOARD BEFORE ANY WORK IS TO BE INITIATED. Brendan can send a separate e-mail to Facilities once confirmed.</t>
  </si>
  <si>
    <t>Brendan O'Brien</t>
  </si>
  <si>
    <t>Peter Hayashida</t>
  </si>
  <si>
    <t>1136</t>
  </si>
  <si>
    <t>NAYSIA CALDWELL</t>
  </si>
  <si>
    <t>2202</t>
  </si>
  <si>
    <t>TRUDY COHEN</t>
  </si>
  <si>
    <t>20R, 20S</t>
  </si>
  <si>
    <t>Men's &amp; Women's Locker Rooms</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</si>
  <si>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</si>
  <si>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A0311</t>
  </si>
  <si>
    <t>B207</t>
  </si>
  <si>
    <t>A0308</t>
  </si>
  <si>
    <t>457</t>
  </si>
  <si>
    <t>A219, A211, A241</t>
  </si>
  <si>
    <t>DEANNA VORHEES</t>
  </si>
  <si>
    <t>B0316</t>
  </si>
  <si>
    <t>KATHALENA COCKER</t>
  </si>
  <si>
    <t>B0328E</t>
  </si>
  <si>
    <t>355, 356, 351, &amp; 353</t>
  </si>
  <si>
    <t>A0108</t>
  </si>
  <si>
    <t>A0265</t>
  </si>
  <si>
    <t>0202 &amp; 0203</t>
  </si>
  <si>
    <t>A0133</t>
  </si>
  <si>
    <t>A127 Office, A129 Office, A131 Office, A133 Office, A135 Office, A137 Office, A139 Office, and A141 Office</t>
  </si>
  <si>
    <t>A0304</t>
  </si>
  <si>
    <t>In April, work will begin on the $22 million Plant Growth Environments Facility near Parking Lot 9 directly east of the East Campus, and Eucalyptus Drive. The 30,300-square-foot facility will feature a combination of greenhouse and greenhouse support spaces. This will be the first new greenhouse building constructed in 50 years and will replace older facilities with high-quality, modern space to support plant research that allow for better environmental control. The project is expected to be completed by September 2020.</t>
  </si>
  <si>
    <t>1309A</t>
  </si>
  <si>
    <t>BECKY CAMPBELL</t>
  </si>
  <si>
    <t>3604</t>
  </si>
  <si>
    <t>3046</t>
  </si>
  <si>
    <t>3108</t>
  </si>
  <si>
    <t>MELISA VICARIO</t>
  </si>
  <si>
    <t>2003,
2004,
2008,
2111,
3003,
3007</t>
  </si>
  <si>
    <t>2208, 2210, 2300, 2302, 2303, 2305, 2307, 2308</t>
  </si>
  <si>
    <t>1320E</t>
  </si>
  <si>
    <t>1229</t>
  </si>
  <si>
    <t>7704</t>
  </si>
  <si>
    <t>3202,
3204,
3205,
3213,
3214,
3217,
3307</t>
  </si>
  <si>
    <t>1001 B, C, and D</t>
  </si>
  <si>
    <t>3405</t>
  </si>
  <si>
    <t>1202</t>
  </si>
  <si>
    <t>1345</t>
  </si>
  <si>
    <t>0435</t>
  </si>
  <si>
    <t>215 &amp; 322</t>
  </si>
  <si>
    <t>205 AND 205A</t>
  </si>
  <si>
    <t>204</t>
  </si>
  <si>
    <t>MATTHEW ULRICH </t>
  </si>
  <si>
    <t>3410</t>
  </si>
  <si>
    <t>0202</t>
  </si>
  <si>
    <t>203 AND 204</t>
  </si>
  <si>
    <t>1219C</t>
  </si>
  <si>
    <t>JACQUELINE HAMILTON</t>
  </si>
  <si>
    <t>152</t>
  </si>
  <si>
    <t>2129</t>
  </si>
  <si>
    <t>SALLY TAVIZON</t>
  </si>
  <si>
    <t>126</t>
  </si>
  <si>
    <t>HELMA AVILA</t>
  </si>
  <si>
    <t>0208L</t>
  </si>
  <si>
    <t>JUDITH ABBEY</t>
  </si>
  <si>
    <t>138</t>
  </si>
  <si>
    <t>341</t>
  </si>
  <si>
    <t>2128</t>
  </si>
  <si>
    <t>VALERIE SANCHEZ</t>
  </si>
  <si>
    <t>334</t>
  </si>
  <si>
    <t>404, 407, 412, 405 &amp; 411</t>
  </si>
  <si>
    <t>1156C (AVC Johnny Cruz) – Patch molly holes, touch-up paint. 1156A (Jules Bernstein) – Remove (2) black &amp; white photos from wall. Patch molly holes, touch-up paint. 1156B – Install picture frame (UCR campus map) onto wall. Suite 1159 – Patch holes. Remove film reels. Paint one accent wall “UCR Blue”. 1159B (Christy Zwicke) - Patch molly holes, touch-up paint.</t>
  </si>
  <si>
    <t>1156</t>
  </si>
  <si>
    <t>Lisa Cusick</t>
  </si>
  <si>
    <t>Christy Zwicke</t>
  </si>
  <si>
    <t>Various</t>
  </si>
  <si>
    <t>MANNY SANCHEZ</t>
  </si>
  <si>
    <t>2225</t>
  </si>
  <si>
    <t>Monty Anderson</t>
  </si>
  <si>
    <t>2101</t>
  </si>
  <si>
    <t>J.Franklin/G.Caraig</t>
  </si>
  <si>
    <t>Study in Progress</t>
  </si>
  <si>
    <t>1100</t>
  </si>
  <si>
    <t>THERESA WAGNER</t>
  </si>
  <si>
    <t>TORRI MCGARITY</t>
  </si>
  <si>
    <t>Please patch 50 plus holes on the wall and repaint that wall in Skye hall 136 due to the BKM removing the furniture attached to the wall. Please call Anita Ortiz if you have any questions at x2-5229.  Shanshan's extension x7753 has not been moved to her new location yet.</t>
  </si>
  <si>
    <t>136</t>
  </si>
  <si>
    <t>SHANSHAN</t>
  </si>
  <si>
    <t>0150</t>
  </si>
  <si>
    <t>DAN LERMAN</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</si>
  <si>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Replace building air handling units, chilled water pumps and main distribution due to equipment end of life and improved air quality
Replace building plumbing mains and water treatment system due to equipment end of life
Install a new Building Management System to allow more efficient energy use and monitoring
Upgrade the building fire suppression mains and fire life safety system
Upgrade the building elevator system
Upgrade building electrical feeder and main distribution in order to support modern research needs
Upgrade non compliant restrooms to meet accessability requirements
Construct a new laboratory equipment room 
Perform some upgrades to common areas spaces</t>
  </si>
  <si>
    <t>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t>
  </si>
  <si>
    <t>MISC WORK IN ROOMS 3121 AND 1133  Patch and paint-relocate white boards, hang pictures.</t>
  </si>
  <si>
    <t>NANCY FERGUSON</t>
  </si>
  <si>
    <t>2349</t>
  </si>
  <si>
    <t>0268</t>
  </si>
  <si>
    <t>342</t>
  </si>
  <si>
    <t>JEFFERY MATUTE</t>
  </si>
  <si>
    <t>171</t>
  </si>
  <si>
    <t>RONALD ANDERSON</t>
  </si>
  <si>
    <t>H0108</t>
  </si>
  <si>
    <t>07/16/19 O-ANS: Project complete as of 07/16/19 per Paul Ditty.</t>
  </si>
  <si>
    <t>07/16/19 O-ANS: Per Paul Ditty, consolidated with projects 19P000613 &amp; 19P000615 and coorinated with customer Ronda Inzunza regarding consolidation and move.</t>
  </si>
  <si>
    <t>Completed Date</t>
  </si>
  <si>
    <t>9/19/18</t>
  </si>
  <si>
    <t>conversation with Susan Marshburn and Bob Brumbaugh.</t>
  </si>
  <si>
    <t>07/22/19 O-ANS: Work Complete per Paul Ditty.</t>
  </si>
  <si>
    <t>Create a door between the hallway and CHASS INTS 2117A. The door should be placed at the south end of 2117A.</t>
  </si>
  <si>
    <t>**9/19/18 DUPLICATE REQUEST SENT IN SEE 19P000246</t>
  </si>
  <si>
    <t>SL5 SAT CHIL PL – GRADE, INSTALL FENCE FOR RAIN COLLECTOR AT TES TANK</t>
  </si>
  <si>
    <t>DM(FY14) Rivera Library Arches/Arcade Repair</t>
  </si>
  <si>
    <t>07/22/19 O-ANS: Work Order converted to project # 19P000433. For further updates, see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</si>
  <si>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07/23/19 O-ANS: Canceled by customer per notes in FAMIS.</t>
  </si>
  <si>
    <t>07/20/19 O-ANS: Work Complete per Paul Ditty.</t>
  </si>
  <si>
    <t>Project is no longer an FS project and will be managed and completed by PD&amp;C.</t>
  </si>
  <si>
    <t>Recharge?</t>
  </si>
  <si>
    <t>2970c</t>
  </si>
  <si>
    <t>2970d</t>
  </si>
  <si>
    <t>2970a</t>
  </si>
  <si>
    <t>19P000665</t>
  </si>
  <si>
    <t>SL5 PD&amp;C TELECOMM BLDG - MINOR RENOVATION</t>
  </si>
  <si>
    <t>Existing telephone-communications building on University Ave requires repairs and renovation in preparation for new use as fire safety offices.</t>
  </si>
  <si>
    <t>Carmen Long</t>
  </si>
  <si>
    <t>Thomas Toepfer</t>
  </si>
  <si>
    <t>ANDERSON 2 (S)</t>
  </si>
  <si>
    <t>8/1/19, DL; This project is 100% Complete……7/15/19, DL; Work has started and should be complete on 7/16/19…….. 4/4/19 O-ANS: Moved to Queue to Start to complete during Summer 2019. DL, 5/24/18; Plans will be needed for this project because we will relocate a smoke detector……DL, 7/11/18; Conducted site visit and verified scope. Need to assign work orders and schedule the work. Target complete date is 9/21/18…. Permits may be needed for this project. I will walk the project with Robert C. next week……8/8/18. The trades are ready to go after they finish current projects…..DL, 8/22/18; Carpentry is almost complete. Still need to walk with Robert ASAP, once electrical work is confirmed, we will scheudle the paint. Still on target for 9/21/18………. DL, 9/19/18 This project is complete except the electrical and paint. Unfortunately, we missed our window for access to the space and we will work with Angela on blocking out the space so we can finish the electrical at a later date……..9/19/18; This project is 90% complete but now on hold. We missed our window with the electricans. We will work with Angel and schedlue the balance of the electrical and final paint when she can block out the space……Note. The space is usable and everything works…..</t>
  </si>
  <si>
    <t>8/1/19, DL; This project is 100% Complete…… 6/17/19, DL; This project is making good progreess and will be complete near mid- July…..5/31/19, DL; This project is making good progress and we are hopeful to be complete on or before July 1st……5/1/19, DL: This project is in grogress and moving forward. Target complete date is 6- weeks… 4/15/19, DL; Started Demolition phase….2/28/19, DL; We will work on the plans in the next 30-days.12/14/18, DL, This project is prioritized at 24 and has a large scope of work. We will not be able to move forward with this project unless the priority number is lowered to a 1- 8…..</t>
  </si>
  <si>
    <t>8/1/19, DL: This project is 100% Complete……7/15/19, DL; Floor covering will be installed next week. Floor covering is the last item for this project……..7/1/19, DL; This project is 95% complete except floor covering. Floor covering will be installed within 2- weeks……6/17/19, DL; This project is making good progress. We should be complete near July 1st…….5/31/19, DL; This project started this week and should be complete by June 28th…….3/18/19, DL; Working on plans and we will submit our plans and permit application this week…..</t>
  </si>
  <si>
    <t>8/1/19, DL; This Project is 100% Complete……7/1/19, DL; Barricades are complete. Signage needs to be installed. Signage to be installed in the next 3- weeks………….6/17/19, DL; Yello Caution tape is installed. Still need to install barricades and signage. Target complete date in mid to late July……5/31/19, DL;  The contractor has the PO#. We will start the work and complete the work in the next 30- days……5/15/19, DL; We are waiting on the quote, once we have the quote, we will proceed with the work……4/15/19, DL; We are trying to locate a roofing contractor that will complete the installation. This is a specialty product that requires a professional installation…….3/28/19, DL; We will install the yellow caution tape on the roof which is our most viable option. I will schedule a site visist / job walk with a contractor in the near future……</t>
  </si>
  <si>
    <t>Keyless entry system</t>
  </si>
  <si>
    <t>Remove Door and wall leading to 2117 Media Library and reconfigure to allow enterance into 2117 A &amp; J without having to go through 2117C.</t>
  </si>
  <si>
    <t>07/26/19 O-ANS: Project complete per Paul Ditty. 06/06/19 O-ANS: Project scheduled to be completed.</t>
  </si>
  <si>
    <t>6/24/19 O-ANS: CANCEL WO/PROJECT PER DONNA POWELL EMAIL.</t>
  </si>
  <si>
    <t>HEADHOUSE 8 REQUEST FOR AC INSTALLATION</t>
  </si>
  <si>
    <t>07/30/19 O-ANS: Project closed per Paul Ditty. 07/30/19 D-MMN: Moved furniture and filled holes. Taped base and fixtures. Primed and painted one half of office. Pulled tape replaced plates and moved furniture to other side. Removed plates taped base and fixtures. Primed and painted other half. Used spray texture on patch under window. Pulled masking. Replaced plates. Moved furniture back. Vacuumed carpet during and after total process.</t>
  </si>
  <si>
    <t>RM 3410/3426- LAB PREPARATION FOR NEW FACULTY HIRE</t>
  </si>
  <si>
    <t>Instal projector and relocate screen.</t>
  </si>
  <si>
    <t>Install TV Mount and additional electrical</t>
  </si>
  <si>
    <t>Install utilities for new equipment</t>
  </si>
  <si>
    <t>TV Bracket &amp;Power/Network box.</t>
  </si>
  <si>
    <t>Make minor lab improvements for new PI</t>
  </si>
  <si>
    <t>07/26/19 O-ANS: Project Complete per Paul Ditty.</t>
  </si>
  <si>
    <t>INSTALL OF FENCE FOR RAIN COLLECTOR AT TES TANK</t>
  </si>
  <si>
    <t>07/30/19 O-ANS: Per Paul Ditty, Customer Maggie Souder canceled project.</t>
  </si>
  <si>
    <t>07/30/19 O-ANS: Project complete per Paul Ditty.</t>
  </si>
  <si>
    <t>Take down a dividing wall in this office and move the desks to their old location and rehang the overhead desk bins back into their old locations with inserts still in the walls.</t>
  </si>
  <si>
    <t>renovate/refresh lab space</t>
  </si>
  <si>
    <t>Renopvate lab space, Patch/paint, Re-finish, re-surface – existing cabinets/casework. Re-finish, bench-tops. Clean existing Chemical fume hood. Repair or replace self-closing  chemical/flammables storage cabinet. Repair or replace bench shelves as needed. Clean and wax floors.</t>
  </si>
  <si>
    <t>06/11/19 O-ANS: Per Paul, conference room was in decent condition and does not need to be repainted. He will speak with 
customer to explain.</t>
  </si>
  <si>
    <t>Replace doors &amp; frame</t>
  </si>
  <si>
    <t>renovate lab</t>
  </si>
  <si>
    <t>Make modifications to accommodate new PI</t>
  </si>
  <si>
    <t>6/14/19, JP;   Project on schedule to be completed June 30th 2019.  05/16/19 O-ANS: Project to be 60% completed by June 15th per John P. 04/04/19 JP:  This project placed on hold per Housing/Edwin.   Finishing up the cabinet and lighting order, will be submitting to purchasing today. Scheduling installation of VCT flooring pending per Tony’s Flooring, will have date this week.      New ceiling tiles have been delivered and will be installed when relocating of electrical components are complete.         Awaiting confirmation and clearance from Jess to proceed with cutting into walls to facilitate electrical modifications</t>
  </si>
  <si>
    <t>Please patch and paint these two Political Science Staff Offices in the Watkins Hall 2122 "suite". 2122A belongs to Tanya Wine, FAO; 2122D belongs to Cindy Redfield, Principal Analyst.</t>
  </si>
  <si>
    <t>CINDY REDFIELD</t>
  </si>
  <si>
    <t>08/10/18 D-MMN: Completed painting the finish. Pulled our masking and plastic wiped down the furniture. Replaced fixture covers. vacuumed the carpets and moved furniture back.08/07/18 D-MMN: Removed anchors, related boards. Filled holes with spackle and topped with joint compound. used one 4x4 wall patch. Returned and applied second coat of joint compound.
08/09/18 D-MMN: Completed applying primer, and then began applying Suprema.
08/08/18 D-MMN: Removed steel case and file cabinets from walls. Pulled anchors and filled with smooth se 20 and 2 coats of joint compound. Also finished any other patching. Taped the base and fixtures and covered furniture with plastic. Used a fan to dry patching. Sanded patches and began primer. Vacuumed debris.</t>
  </si>
  <si>
    <t>8/15/19, DL; This Project is 100% Complete…….. 8/1/19, DL; We will start this project this Friday…… 7/15/19, DL; Appears not plans and permits will be required for the work. I will verify and schedule the work in the near future if no plans or permits are required…..</t>
  </si>
  <si>
    <t>8/14/19, DL; This project is 100% Complete………8/1/19, DL; This project work from Facilities Services should be complete in about 2- weeks…..7/15/19, DL, Work is in progress. Goal is to be complete with our scope  near the first week in August……6/17/19, DL; This will be scheduled in July…….5/31/19, DL; Demo and removal of the dishwasher is. We will work on the installation and elctrical / power connections over the next three weeks. Note. Steam shut down is taking priority and the installation may be delayed….. 5/15/19, DL; We will schedule the work……..DL, 11/7/18; The equipment is disconnected. We will work on the removal and installation but there is no hard date as this is vacant space and we will access the space as time permits…… DL, 8/8/18; Walked project with Estella. This project will be scheduled for Fall/ early winter….DL, DL, 7/25/18; Sent Estella an email requesting to meet. I will have a better idea of the project time line once I review the plans….7/11/18; Need to walk the project, Verify scopoe, This poroject may require plans.  If plans are required we will scheudle the work after the plans are approved…..</t>
  </si>
  <si>
    <t>Install complet card reader system for 4- doors</t>
  </si>
  <si>
    <t>Install new Wall lights</t>
  </si>
  <si>
    <t>Install new exhaust fans in both shower rooms</t>
  </si>
  <si>
    <t>On-hold</t>
  </si>
  <si>
    <t>08/26/19: Canceled by customer because duplicate of project 20P000044. 08/13/19 O-ANS: Customer scope of work includes more than just PAINT so project added to Fall 2019 list for prioritization by organization. 07/16/19 O-ANS: Customer Becky Campbell called to cancel project via phone.</t>
  </si>
  <si>
    <t>CHASS INTS 1121 Exercise Room</t>
  </si>
  <si>
    <t>MaryLou Polek</t>
  </si>
  <si>
    <t>Termite Treatment/Cover Gate House and repair roughtd woos as necessary</t>
  </si>
  <si>
    <t>Phase I Completion</t>
  </si>
  <si>
    <t>9/3/19, DL; This project is 100% complete. We still need to conduct training but the work is complete and training is scheduled…..8/15/19, DL; This Project is 90% Complete and will be complete by the end of the week. Please note. ITS still needs to connect the data lines. Our portion of the work is complete………8/1/19, DL; Plans are approved. Material is ordered. We will schedule the work when the material is on site….</t>
  </si>
  <si>
    <t>20P000118</t>
  </si>
  <si>
    <t>19P000670</t>
  </si>
  <si>
    <t>20P000093</t>
  </si>
  <si>
    <t>20P000070</t>
  </si>
  <si>
    <t>20P000107</t>
  </si>
  <si>
    <t>19P000602</t>
  </si>
  <si>
    <t>20P000028</t>
  </si>
  <si>
    <t>20P000029</t>
  </si>
  <si>
    <t>19P000624</t>
  </si>
  <si>
    <t>20P000039</t>
  </si>
  <si>
    <t>20P000065</t>
  </si>
  <si>
    <t>19P000657</t>
  </si>
  <si>
    <t>19P000623</t>
  </si>
  <si>
    <t>20P000067</t>
  </si>
  <si>
    <t>19P000427</t>
  </si>
  <si>
    <t>19P000502</t>
  </si>
  <si>
    <t>20P000068</t>
  </si>
  <si>
    <t>3546</t>
  </si>
  <si>
    <t>19P000664</t>
  </si>
  <si>
    <t>20P000044</t>
  </si>
  <si>
    <t>20P000004</t>
  </si>
  <si>
    <t>20P000002</t>
  </si>
  <si>
    <t>20P000005</t>
  </si>
  <si>
    <t>20P000090</t>
  </si>
  <si>
    <t>19P000676</t>
  </si>
  <si>
    <t>19P000674</t>
  </si>
  <si>
    <t>20P000082</t>
  </si>
  <si>
    <t>20P000094</t>
  </si>
  <si>
    <t>19P000568</t>
  </si>
  <si>
    <t>20P000075</t>
  </si>
  <si>
    <t>20P000061</t>
  </si>
  <si>
    <t>20P000034</t>
  </si>
  <si>
    <t>20P000081</t>
  </si>
  <si>
    <t>20P000036</t>
  </si>
  <si>
    <t>20P000024</t>
  </si>
  <si>
    <t>20P000017</t>
  </si>
  <si>
    <t>19P000688</t>
  </si>
  <si>
    <t>20P000019</t>
  </si>
  <si>
    <t>20P000023</t>
  </si>
  <si>
    <t>18P000465</t>
  </si>
  <si>
    <t>20P000038</t>
  </si>
  <si>
    <t>20P000046</t>
  </si>
  <si>
    <t>20P000086</t>
  </si>
  <si>
    <t>3550</t>
  </si>
  <si>
    <t>3548</t>
  </si>
  <si>
    <t>3549</t>
  </si>
  <si>
    <t>20P000085</t>
  </si>
  <si>
    <t>20P000083</t>
  </si>
  <si>
    <t>20P000008</t>
  </si>
  <si>
    <t>20P000114</t>
  </si>
  <si>
    <t>20P000037</t>
  </si>
  <si>
    <t>20P000115</t>
  </si>
  <si>
    <t>20P000116</t>
  </si>
  <si>
    <t>20P000117</t>
  </si>
  <si>
    <t>19P000683</t>
  </si>
  <si>
    <t>19P000673</t>
  </si>
  <si>
    <t>20P000059</t>
  </si>
  <si>
    <t>19P000660</t>
  </si>
  <si>
    <t>20P000054</t>
  </si>
  <si>
    <t>19P000661</t>
  </si>
  <si>
    <t>20P000060</t>
  </si>
  <si>
    <t>19P000662</t>
  </si>
  <si>
    <t>19P000666</t>
  </si>
  <si>
    <t>19P000658</t>
  </si>
  <si>
    <t>20P000051</t>
  </si>
  <si>
    <t>19P000659</t>
  </si>
  <si>
    <t>SL 5 GEOLOGY 2258B AND 2258C - PATCH/PAINT</t>
  </si>
  <si>
    <t>2258B &amp; 2258C</t>
  </si>
  <si>
    <t>COMPLETED</t>
  </si>
  <si>
    <t>453</t>
  </si>
  <si>
    <t>444</t>
  </si>
  <si>
    <t>PATCH &amp; PAINT GRAD STUDENT OFFICE</t>
  </si>
  <si>
    <t>HOLD SL5 HMSS HANG WHITE BOARD, TV MOUNTING, PATCH AND PAINT</t>
  </si>
  <si>
    <t>B0328F</t>
  </si>
  <si>
    <t>HOLD SL5 WINSTON CHUNG HALL, RM 348- MOUNT TV</t>
  </si>
  <si>
    <t>0348</t>
  </si>
  <si>
    <t>9/16/19, DL; This project is Complete…….9/3/19, DL; Project is 80% Complete. Floor covering is scheduled for this Friday.  Target complete date is 9/13/19……8/15/19, DL; This project is in progress and slated for complete by the end of september…..8/1/19, DL; Project is in progress with a complete date of 3-4 weeks.</t>
  </si>
  <si>
    <t>SL5 WINSTON CHUNG HALL, RM 406- PATCH/PAINT OFFICE</t>
  </si>
  <si>
    <t>406</t>
  </si>
  <si>
    <t>SL5 SOM RB- PLACEHOLDER PROJECT: NEW PI, EQUIPMENT INSTALLATION</t>
  </si>
  <si>
    <t>230</t>
  </si>
  <si>
    <t>SL5 SOM RB, RM 230- PROJECT: NEW PI, EQUIPMENT INSTALLATION</t>
  </si>
  <si>
    <t>107, 111 &amp; 330</t>
  </si>
  <si>
    <t>SL5 SOM RB, CR0600- FY 19/20 PROJECT- PATCH &amp; PAINT</t>
  </si>
  <si>
    <t>CR0600</t>
  </si>
  <si>
    <t>SL5 FY19-20 PROJECT: DEANS CONF ROOM</t>
  </si>
  <si>
    <t>2652</t>
  </si>
  <si>
    <t>SL5 WATKINS HALL, RM 1343/1343A- PAINT OFFICE AND LAB</t>
  </si>
  <si>
    <t>1343 &amp; 1343A</t>
  </si>
  <si>
    <t>SL5 WEBBER, ROOM 1237- PATCH AND PAINT</t>
  </si>
  <si>
    <t>1237</t>
  </si>
  <si>
    <t>SL5 SOME, RM 1670- RENOVATE FOR EXPANDED ENROLLMENT</t>
  </si>
  <si>
    <t>1670</t>
  </si>
  <si>
    <t>SL5 ANDERSON HAL NO, RM 158- RECARPET 12 ROOMS / ELECTRICAL WORK</t>
  </si>
  <si>
    <t>158</t>
  </si>
  <si>
    <t>SL5 HMSS RM 2416 OFFICE ROOM PATCH AND PAINT</t>
  </si>
  <si>
    <t>2416</t>
  </si>
  <si>
    <t>JENNIFER HAMILTON</t>
  </si>
  <si>
    <t>SL5 PATCH THE PAINT IN THIS OFFICE</t>
  </si>
  <si>
    <t>2501</t>
  </si>
  <si>
    <t>EVAN ISMAIL</t>
  </si>
  <si>
    <t>SL5 PATHC/PAINTING REPAIR</t>
  </si>
  <si>
    <t>1103A</t>
  </si>
  <si>
    <t>SL5 PHYSICS- RENOVATION OF THREE PHYSICS ROOMS</t>
  </si>
  <si>
    <t>DAVID NEFF</t>
  </si>
  <si>
    <t>SL5 HMNSS, RM 1212- REMOVAL OF ROLL UP WINDOW</t>
  </si>
  <si>
    <t>SL5 NEW FACULTY HIRE - ROOM PAINTING - COURTNEY BAKER</t>
  </si>
  <si>
    <t>SL5 NEW FACULTY HIRE - ROOM PAINTING - KIM FROST</t>
  </si>
  <si>
    <t>3215</t>
  </si>
  <si>
    <t>SL5 EHS 1133 - PATCH / PAINT AND FIX HOLES IN WALLS</t>
  </si>
  <si>
    <t>1133</t>
  </si>
  <si>
    <t>CESAR PLA</t>
  </si>
  <si>
    <t>SL5 COLLEGE BLDG CR200 - PAINT PROJECT</t>
  </si>
  <si>
    <t>CR0200</t>
  </si>
  <si>
    <t>SL5 PHYSICS 2029A- NEW EYEWASH STATION</t>
  </si>
  <si>
    <t>2029A</t>
  </si>
  <si>
    <t>SL5 PIERCE RM 1144 - PATCH AND PAINT DOOR WHERE WALL POCKET WAS</t>
  </si>
  <si>
    <t>1144</t>
  </si>
  <si>
    <t>JACQUELINE</t>
  </si>
  <si>
    <t>SL5 PHYSICS 1003- RENOVATION</t>
  </si>
  <si>
    <t>1003</t>
  </si>
  <si>
    <t>SL5 BOURNS HALL 2ND FL A0219- PAINT FACULTY OFFICES</t>
  </si>
  <si>
    <t>A0219</t>
  </si>
  <si>
    <t>SL5 BOURNS HALL 2ND FL A0211- PAINT FACULTY OFFICES</t>
  </si>
  <si>
    <t>A0211</t>
  </si>
  <si>
    <t>SL5 CHEMICAL SCIENCES 451- PATCH AND PAINT 2 SMALL WALL SECTIONS</t>
  </si>
  <si>
    <t>451</t>
  </si>
  <si>
    <t>SL5 ENTOMOLOGY 224 - PAINT OFFICE FOR NEW PI HANSEN</t>
  </si>
  <si>
    <t>224</t>
  </si>
  <si>
    <t>SL5 FAC ADMINISTRATION -PAINT WALLS</t>
  </si>
  <si>
    <t>SL5 BATCHELOR HALL 1151- QUOTE FOR ADDING FOB ACCESS TO A DOOR</t>
  </si>
  <si>
    <t>1151</t>
  </si>
  <si>
    <t>RACHEL BEHAR</t>
  </si>
  <si>
    <t>A0318</t>
  </si>
  <si>
    <t>LOUIS SANDOVAL </t>
  </si>
  <si>
    <t>SL5 WATKINS 1312 - NEW HIRE RENOVATION - ELIZABETH BERGER</t>
  </si>
  <si>
    <t>SL5 CHAPMAN HALL 0001- ESTIMATE FOR CARD READERS</t>
  </si>
  <si>
    <t>0001</t>
  </si>
  <si>
    <t>WILLIAM SUTTON </t>
  </si>
  <si>
    <t>SL5 SOMED 2611 - PATCH &amp; PAINT</t>
  </si>
  <si>
    <t>2611</t>
  </si>
  <si>
    <t>SL5 SOMED-SOME G0600, G0621 &amp; 1682B ADD POWER AND DATA</t>
  </si>
  <si>
    <t>G0600, G0621 &amp; 1682B</t>
  </si>
  <si>
    <t>SL5 SOME 2626- PATCH &amp; PAINT</t>
  </si>
  <si>
    <t>2626</t>
  </si>
  <si>
    <t>SL5 WEBBER HALL 1274- PATCH &amp; PAINT OFFICE</t>
  </si>
  <si>
    <t>1274</t>
  </si>
  <si>
    <t>SL5 PHYSICS 1028 - MOVE UTILITIES FOR GLASS SHOP</t>
  </si>
  <si>
    <t>1028</t>
  </si>
  <si>
    <t>CHRISTOPHER BARDEEN</t>
  </si>
  <si>
    <t>SL5 CHUNG HALL 2ND FLOOR CONFERENCE ROOM 205/206 - PATCH &amp; PAINT</t>
  </si>
  <si>
    <t>205 &amp; 206</t>
  </si>
  <si>
    <t>SL5 BOURNS HALL A &amp; B-WING- INSTALL HIRSCH SYSTEM - CPMS 3224</t>
  </si>
  <si>
    <t>B-Wing</t>
  </si>
  <si>
    <t>SL5 SKYE 349 - COVER HOLES ON WALL</t>
  </si>
  <si>
    <t>SL5 BOURNS B342D - PREPARE LAB FOR NEW FACULTY</t>
  </si>
  <si>
    <t>B0342D</t>
  </si>
  <si>
    <t>SABRINA SCHUSTER</t>
  </si>
  <si>
    <t>SL5 SPIETH 2372 - PATCH/PAINT FACULTY OFFICE</t>
  </si>
  <si>
    <t>2372</t>
  </si>
  <si>
    <t>SL5 CHEM SCI 0441- INSTALL FUME HOODS</t>
  </si>
  <si>
    <t>441</t>
  </si>
  <si>
    <t>TIMOTHY SU</t>
  </si>
  <si>
    <t>SL5 HUMANITIES THEATRE - PATCH &amp; PAINT</t>
  </si>
  <si>
    <t>405</t>
  </si>
  <si>
    <t>SL5 STUDENT SERVICES - INSTALL 8 CUBICLES - CP00003537</t>
  </si>
  <si>
    <t>3rd Floor</t>
  </si>
  <si>
    <t>SL5 FACILITES ANNEX B - PAINT OFFICE SPACE</t>
  </si>
  <si>
    <t>SANDRA MARTINEZ</t>
  </si>
  <si>
    <t>SL5 SKYE 2ND FLOOR - KEY CARD ACCESS ESTIMATE</t>
  </si>
  <si>
    <t>2ND FLOOR</t>
  </si>
  <si>
    <t>SL5 OLMSTED 3345 - PAINT WALL AND FILL HOLES</t>
  </si>
  <si>
    <t>EMILY LAM</t>
  </si>
  <si>
    <t>SL5 ATHLETICS 0078 - TELEVISION MOUNT/ ELECTRICAL</t>
  </si>
  <si>
    <t>0078</t>
  </si>
  <si>
    <t>SL5 ARTS 0221 -PAINT OFFICE</t>
  </si>
  <si>
    <t>221</t>
  </si>
  <si>
    <t>SL5 WINSTON CHUNG 322 - PATCH/PAINT NEW FACULTY FACULTY OFFICE</t>
  </si>
  <si>
    <t>322</t>
  </si>
  <si>
    <t>SL5 PENTLAND HILLS - SHOWER DOOR, BASEBOARD, AND BRACKETS</t>
  </si>
  <si>
    <t>SEAN HATFIELD</t>
  </si>
  <si>
    <t>SL5 FALKIRK APARTMENTS 1 - BALCONY COSMETIC REPAIRS</t>
  </si>
  <si>
    <t>2nd Floor</t>
  </si>
  <si>
    <t>SL5 FALKIRK APARTMENTS 5 - BALCONY EMERGENCY REPAIRS</t>
  </si>
  <si>
    <t>SL5 PENTLAND HILLS A-H - LATTICE REBUILD</t>
  </si>
  <si>
    <t>A-H</t>
  </si>
  <si>
    <t>SL5 FALKIRK 1, 2, &amp; 12 - FIRST FLOOR PATIO FENCING</t>
  </si>
  <si>
    <t>1st Floor</t>
  </si>
  <si>
    <t>New construction facility that will provide new class labs and other academic and instruction space to support undergraduate enrollment growth. There is increasing demand for class laboratories based on evolving curriculum and enrollment patterns.</t>
  </si>
  <si>
    <t>Improvement of UCR's electrical infrastructure which are old and antiquated. Repairs and upgrades are necessary to reduce disruption of research and academic activities. High voltage cable feeders, electrical switches and transformers need to be replace and the electrical systems transitioned to a robust loop distribution system. Engineering and evaluation to detail and prioritize specific improvements.</t>
  </si>
  <si>
    <t>Fine Arts Performance Lab Exterior - $600,000 FY2017-2019 DMFI - Replace section of exterior stucco skin and waterproof</t>
  </si>
  <si>
    <t>Fine Arts Decking - $600,000 FY2017-2019 DMFI Waterproof deck and resolve drainage issues. May need structural engineering</t>
  </si>
  <si>
    <t>Replacement of roof-mounted HVAC package units with test and balance [TAB] of entire building and correction of indicated imbalances, record drawings in CAD with final TAB to Facilities Services.</t>
  </si>
  <si>
    <t>Install Electrical power &amp; TV bracket.for  a 75" TV to mount in CS 342.</t>
  </si>
  <si>
    <t>Install utilities in Physics for the Glass shop equipment relocated from Pierce.</t>
  </si>
  <si>
    <t>VC-UNIV ADV</t>
  </si>
  <si>
    <t>Quarter Prioritized</t>
  </si>
  <si>
    <t>FS Project #</t>
  </si>
  <si>
    <t>20P000069</t>
  </si>
  <si>
    <t>19P000302</t>
  </si>
  <si>
    <t>20P000057</t>
  </si>
  <si>
    <t>20P000049</t>
  </si>
  <si>
    <t>20P000050</t>
  </si>
  <si>
    <t>20P000053</t>
  </si>
  <si>
    <t>20P000092</t>
  </si>
  <si>
    <t>20P000052</t>
  </si>
  <si>
    <t>20P000055</t>
  </si>
  <si>
    <t xml:space="preserve">20P000067 </t>
  </si>
  <si>
    <t>19P000517</t>
  </si>
  <si>
    <t>20P000003</t>
  </si>
  <si>
    <t>20P000026</t>
  </si>
  <si>
    <t>20P000045</t>
  </si>
  <si>
    <t>20P000047</t>
  </si>
  <si>
    <t>20P000073</t>
  </si>
  <si>
    <t>20P000100</t>
  </si>
  <si>
    <t>20P000101</t>
  </si>
  <si>
    <t>20P000102</t>
  </si>
  <si>
    <t>20P000103</t>
  </si>
  <si>
    <t>20P000031</t>
  </si>
  <si>
    <t>20P000077</t>
  </si>
  <si>
    <t>19P000626</t>
  </si>
  <si>
    <t>FS Org Prior. Quarter &amp; Year</t>
  </si>
  <si>
    <t>Fall 2019</t>
  </si>
  <si>
    <t>CAP PROG</t>
  </si>
  <si>
    <t>Remove Glass White Board, mount TV, patch and paint</t>
  </si>
  <si>
    <t>09/24/19 O-ANS: PROJECT CANCELD BY CLIENT PER EMAIL FROM DEBORAH MCWILLIAMS.</t>
  </si>
  <si>
    <t>SL5 STUDENT SERVICES 1138- INSTALL MONITOR BRACKETS AND OUTLET</t>
  </si>
  <si>
    <t>INSTALL MONITOR BRACKETS AND OUTLET</t>
  </si>
  <si>
    <t>1138</t>
  </si>
  <si>
    <t>GRAD DIV</t>
  </si>
  <si>
    <t>SL5 UNIVERSITY OFFICE BLDG- ADDING POWER/DATA, PATCH/PAINT...</t>
  </si>
  <si>
    <t>ADD POWER/DATA, PATCH/PAINT</t>
  </si>
  <si>
    <t>SL5 SPROUL HALL 1124B- PATCH/PAINT OFFICE</t>
  </si>
  <si>
    <t>1124B</t>
  </si>
  <si>
    <t>MARICELA ARCINIEGA</t>
  </si>
  <si>
    <t>SL5 SPROUL HALL 1223 - PATCH AND PAINT</t>
  </si>
  <si>
    <t>1223</t>
  </si>
  <si>
    <t>PB&amp;A</t>
  </si>
  <si>
    <t>Installation of BKM Cubicles with electric and Data</t>
  </si>
  <si>
    <t>SL5 HUB - THE WELL -3RD FL RM 346 DOOR INSTALLATION CP00003544</t>
  </si>
  <si>
    <t>DOOR INSTALLATION</t>
  </si>
  <si>
    <t>JONATHAN GODOY</t>
  </si>
  <si>
    <t>SL5 LIFE SCIENCES VIVARIUMS- ESTIMATE FOR T-BAR DROP</t>
  </si>
  <si>
    <t>Basement Level</t>
  </si>
  <si>
    <t>SL5 MRB SOUND BOOTH</t>
  </si>
  <si>
    <t>MRB</t>
  </si>
  <si>
    <t>2210 &amp; 2204</t>
  </si>
  <si>
    <t>SL5 ADVANCED NEUROIMAGING</t>
  </si>
  <si>
    <t>NEEDING TO TAKE DOWN OVERHEAD CABINETRY AND REPLACE WITH SOME KIND OF SHELVING TO OPTIMIZE SPACE. LOOKING FOR AN ESTIMATE AND A PLAN.</t>
  </si>
  <si>
    <t>ADV NEURO</t>
  </si>
  <si>
    <t>CHELSEA EVELYN </t>
  </si>
  <si>
    <t>VC-STU AFF</t>
  </si>
  <si>
    <t>PLANNING BUDGET &amp; ADMINISTRATION</t>
  </si>
  <si>
    <t>Eugene Hutchinson</t>
  </si>
  <si>
    <t>3541</t>
  </si>
  <si>
    <t>10/1/19, DL; This Project is Complete……………..9/3/19, DL; Space is blocked and schedculed to be completed by 9/27/19…..8/14/19, DL; Conducted site visit with Trades. We will schedule the space to be blocked out and start the work mid September….8/1/19, DL; Planning to start this project in two weeks……7/15/19, DL; I will walk the project in the near future and schedule the work if permits are not required……</t>
  </si>
  <si>
    <t>09/26/19 O-ANS: CANCELED BY CUSTOMER - Estimated cost to go keyless outside of budget.</t>
  </si>
  <si>
    <t>10/1/19, DL; This proect is complete…</t>
  </si>
  <si>
    <t>Rodolfo Torres</t>
  </si>
  <si>
    <t xml:space="preserve"> Fall 2018</t>
  </si>
  <si>
    <t xml:space="preserve"> Summer 2018</t>
  </si>
  <si>
    <t xml:space="preserve"> Summer 2019</t>
  </si>
  <si>
    <t xml:space="preserve"> Winter 2018</t>
  </si>
  <si>
    <t xml:space="preserve"> Spring 2018</t>
  </si>
  <si>
    <t>3559</t>
  </si>
  <si>
    <t>2/1/19, DL; This project is 100% Complete……………DD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date…..FAMIS work orders have been produced…..DL, 7/11/18; This Project will be 100% complete on 7/12/19. Jess is working on floor issues in oter areas that where not part of the original scope but this project is will be complete on the 12th…..TEST TEST</t>
  </si>
  <si>
    <t>USDA Screen House Expansion</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</si>
  <si>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 FAMIS work orders have been produced .......DL, 7/11/18; This Project will be 100% complete on 7/12/19. Jess is working on floor issues in oter areas that where not part of the original scope but this project is will be complete on the 12th.....Test test</t>
  </si>
  <si>
    <t>Deborah Trujillo</t>
  </si>
  <si>
    <t>Fernando Canon</t>
  </si>
  <si>
    <t>New Faculty-Renovate Room Finishes and Verify Utilities are Code Compliant.</t>
  </si>
  <si>
    <t>Renovate Room Finishes and Verify Utilities are Code Compliant.</t>
  </si>
  <si>
    <t>SPIETH HALL, RM 2349- MINOR UPDATES TO AN OLD LAB. Patch Paint walls, replace flooring, refinish wood cabinets and sinks.</t>
  </si>
  <si>
    <t>Land shall be prepared according to permit requirements, water run-off drainage system shall be installed and shall be compatible with the existing drainage system. Two (2) existing vestibules shall be removed and reutilized, two (2) each new screened compartments shall be added with dimensions of 60 feet wide by 50 feet long by 15 feet high and shall share the existing [exterior] wall, construction shall be compatible to and consistent with existing steel frame. New mechanical, electrical, plumbing and gas utility shall be provided per plan. Irrigation, pesticide, hydraulics shall be provided to match existing. All permitting and utility connections shall be obtained through the University of California, Riverside.</t>
  </si>
  <si>
    <t>PENDING</t>
  </si>
  <si>
    <t>Install T-bar ceiling, Provide HVAC and Fire sprinklers drops. Install new 2x4 LED light fixtures</t>
  </si>
  <si>
    <t>3560</t>
  </si>
  <si>
    <t>USDA Modular Bldg Installation</t>
  </si>
  <si>
    <t>B19-284: Provide and install one (1) 1400 square foot double-wide modular office building with five (5) offices, one (1) being ADA compliant, one (1) ADA compliant unisex restroom, one (1) multi-purpose room with sink. All permitting and utility connections shall be obtained through the University of California, Riverside.</t>
  </si>
  <si>
    <t>INACTIVE P&amp;B</t>
  </si>
  <si>
    <t>Olmsted Sidewk/Tunnel V16 Repair</t>
  </si>
  <si>
    <t>Demolish, remove, and rebuild approximately 7400 sf of damaged sidewalk bounded by Watkins Hall on the north, Olmsted (University) Theatre on the south, and Rivera Library on the east. The sidewalk serves as an accessible path of travel as well as fire apparatus access. Underneath the sidewalk is a rectangular concrete utility tunnel, V16, with a roof that is collapsing and is currently stabilized by temporary shoring. Approximately 375 feet of said tunnel requires repair. The sidewalk and tunnel will be integrated into a single project.</t>
  </si>
  <si>
    <t>Scope</t>
  </si>
  <si>
    <t>Quarter Submitted</t>
  </si>
  <si>
    <t>SPRING 2019</t>
  </si>
  <si>
    <t>Fall 2018</t>
  </si>
  <si>
    <t>Spring 2018</t>
  </si>
  <si>
    <t>Summer 2019</t>
  </si>
  <si>
    <t>Summer 2018</t>
  </si>
  <si>
    <t>Spring 2019</t>
  </si>
  <si>
    <t>Winter 2019</t>
  </si>
  <si>
    <t>Winter 2018</t>
  </si>
  <si>
    <t>Fall 2017</t>
  </si>
  <si>
    <t>FALL 2019</t>
  </si>
  <si>
    <t>HUB Electrical Sub Meter Installation</t>
  </si>
  <si>
    <t>Skye Hall (Surge Hall)</t>
  </si>
  <si>
    <t>Fall 2020</t>
  </si>
  <si>
    <t>Fall 2021</t>
  </si>
  <si>
    <t>Spring 2020</t>
  </si>
  <si>
    <t>Spring 2021</t>
  </si>
  <si>
    <t>Summer 2020</t>
  </si>
  <si>
    <t>Summer 2021</t>
  </si>
  <si>
    <t>Winter 2020</t>
  </si>
  <si>
    <t>Winter 2021</t>
  </si>
  <si>
    <t>Quarter</t>
  </si>
  <si>
    <t>Chronology</t>
  </si>
  <si>
    <t>ACTIVE Project Status Report</t>
  </si>
  <si>
    <t>CLOSED Facilities Services Summary Report</t>
  </si>
  <si>
    <t>FS Project Summary</t>
  </si>
  <si>
    <t>**Closed FS Projects include projects that have been Completed, Canceled by FS, Canceled by Client and projects To Be Performed by PD&amp;C.</t>
  </si>
  <si>
    <t>PREPARE LAB FOR NEW FACULTY</t>
  </si>
  <si>
    <t>BOURNS HALL A &amp; B-WING- INSTALL HIRSCH SYSTEM</t>
  </si>
  <si>
    <t>Project Completion</t>
  </si>
  <si>
    <t>3567</t>
  </si>
  <si>
    <t>South Recreation Mall</t>
  </si>
  <si>
    <t>Install vacuum to new fume hood</t>
  </si>
  <si>
    <t>PHYSICS 2029A- INSTALL A NEW EYEWASH STATION</t>
  </si>
  <si>
    <t>CHAPMAN HALL 0001- ESTIMATE FOR CARD READERS</t>
  </si>
  <si>
    <t>SOMED-SOME G0600, G0621 &amp; 1682B- ADD POWER AND DATA</t>
  </si>
  <si>
    <t>TBD - SOM RM 107, 111 &amp; 330- PROJECT: NEW PI, EQUIPMENT INSTALL</t>
  </si>
  <si>
    <t>TBD  -  PLACEHOLDER PROJECT: NEW PI, EQUIPMENT INSTALLATION</t>
  </si>
  <si>
    <t>10/30/19, DL: This project is on Hold and may be canceled as funding is not availabel at this time. Plans are approved……10/16/19, DL; Plans were submitted for plan check review last week. I also notified Brendan that this will be a recharge project . The ball park estimate I provided to Brendan was $7,000 - $9,000. Brendan needs to confirm if funds are available. If funds are available, I will have a contractor bid on the project……… 10/16/19: O-ANS - Not a CORE location so project changed to Recharge. 10/1/19, DL; Plans will be submitted a building permit and plan check review this week…….9/3/19, DL; Gunter has plans at 60%, We will try and submitt with in the next two weeks. 8/14/19, DL;This project is now on Gunther's bench. Gunter will start the process in about 2- weeks and we should have plans top submitt with in the next 30- days….6/17/19, DL; I will walk this work in the next two weeks and work on plan to submit to our campus architech and building official for review…..DL, 9/6/18; Conducted Site Visit with Customers and Enrico. This will be recharge work and plans will be required. The goal is to have this project complete before winter break……</t>
  </si>
  <si>
    <t>Department approval to move fwd</t>
  </si>
  <si>
    <t>10/30/19 O-RVL: RV sent Andrew a message to ask if a decision was made to proceed with this project or if it will be cancelled?" Pending response. END~  10/16/19, DL; I placed this project on hold as we have not heard back from the customer. We notified the customer of the cost but have not heard back from them. If the project is approved, we will schedule the work………...10/1/19, DL; Ron provide Deborah the propsal and we are waiting for her response to proceed or cancel the project……...9/16/19, DL; Ron submitted the estimate to Debora and the Faculty member last week. If project is approved, we will schedule the work……9/3/19, DL; Plans and estimate are complete. Ron will provide Deborah with a formal estimate and let us know if we will proceed with the work…..8/15/19, DL; Plans are approved. We ware waiting for a estimate from our contractor. Once we have the quote, we will forward the quoted to Deborah for review and approval. Note, this is a recharge project…….8/1/19, DL; Plans are complete pending approval from building official….</t>
  </si>
  <si>
    <t>----</t>
  </si>
  <si>
    <t>3515c</t>
  </si>
  <si>
    <t>3515b</t>
  </si>
  <si>
    <t>3515a</t>
  </si>
  <si>
    <t>3564</t>
  </si>
  <si>
    <t>11/11/19, DL: This project is Complete……10/30/19, DL: This Project is 95% complete and we should be complete next week………..10/16/19,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</si>
  <si>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11/15/19, DL: This project is complete…..10/30/19, DL: Sheet metal shop fabricated the hand rails. The paint shop will prime and paint the hand rails and the curb. Once the rails are painted, the sheet metal shop will complete the installation…….10/16/19,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</si>
  <si>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11/11/19, DL: This project is complete……10/30/19,DL: The doors are scheduled to be installed this Friday…………10/16/19,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</si>
  <si>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Install Power and TV bracket, move white board</t>
  </si>
  <si>
    <t>Replacement of two (2) air handling units [AHU] of like-CFM in the north wing of the Rivera Library including new Automated Logic Controls [ALC], multi-zone damper and actuator replacement, zone thermostat replacement, specification of Energy Labs [AHU] or approved equal, provide design requirements for supplemental air during phased construction.</t>
  </si>
  <si>
    <t>Refurbish Room-Student Space,</t>
  </si>
  <si>
    <t>Repair/replace or retouch up the spots on the wood veneered panels in the Dean's conference room.</t>
  </si>
  <si>
    <t>Install drywall over out dated would paneling</t>
  </si>
  <si>
    <t>19P000435</t>
  </si>
  <si>
    <t>3557</t>
  </si>
  <si>
    <t>Install power to 4- cabinets in hallway</t>
  </si>
  <si>
    <t>Install automatic swing gates at the student services lobby. Include Access controls relay cabling</t>
  </si>
  <si>
    <t>1.       Telecom Building - Conference Space
Electricians 
Power Requirements:
•	Install double duplex(quad outlet), AC power on East wall at display location (4S Box) low profile
•	All electrical junction boxes, J-boxes, and conduit can be surface mounted. J-boxes to be located behind TV.
Data Requirements:
•	Install single gang junction box on East wall behind display with Panduit running to specified location (for telecom network drops)
o	Single gang, low profile junction box
o	(conduit to be lead through masonry wall above T Bar ceiling in adjacent room.  
O	(Low profile boxes for data ports)
•	Single gang box, mounted behind TV location, for data.
•	Note: Non-traditional wall – masonry
Carpenters
•	Install mounting bracket for display on East wall
•	note: Non-traditional wall – masonry
Painters
•	Paint junction boxes and conduit to match wall.
2.       Intellicenter - First Floor Common Area
Carpenters
•	Install mounting brackets on East Wall for each display (2 total)
•	(ITS to note the top of the bracket)
3.        SOM-E - 1675A DataCenter
Electricians 
Power Requirements:
•	Install double duplex(quad outlet), AC power on North wall at each display location  (2 total)
o	Surface mounted J Boxes and Conduit
Data Requirements:
•	Install single gang junction box on North wall at each display location with conduit/panduit running to specified location (for telecom network drops) (2 total)
o	(Wire mold boxes for both power and data) (2inch boxes – low profile boxes for data ports)
o	Data conduit to stub up and terminate through T-bar ceiling panels. 
•	All conduit and J-boxes to run upward through T-bar ceiling
Carpenter
•	Install mounting bracket for each display on North wall (2 total)
•	Install backing for mounts in adjacent data room in shelving.
Painters
•	Patch and paint installation area as needed
Location Notes
•	Non-traditional wall – drywall over carpentry
4.       ITS Building - 174 
Electricians
•	Install double duplex, AC power on East wall at each display location   (2 total)
•	Install single gang junction box on East wall at each display location with conduit above ceiling (for telecom network drops)  (2 total)
o	Terminate Data conduit above T-bar ceilings
Carpenters:
•	Install mounting bracket (marked on the wall) for each display on East wall (2 total)
                  Location Notes:
•	Non-traditional wall – portable
o	Walls need backing
o	Top of mounting bracket noted on the wall)
5.       ITS Building - Main Lobby
Electricians 
•	Install double duplex, AC power on South wall at display location
•	Install single gang junction box on South wall at display location with conduit above ceiling (for telecom network drops)  
o	Terminate Data conduit above T-bar ceilings
      Carpenters
•	Install mounting bracket for display on South wall
•	Non-traditional wall – portable
o	Walls need backing
o	Top of mounting bracket noted on the wall)
6. ITS Building – AVC / CIO’s Office (ITS 147)              
 Electricians 
•	Install double duplex, AC power on North wall at display location
•	Install single gang junction box on North wall at display location with conduit above ceiling (for telecom network drops)  
o	Terminate Data conduit above T-bar ceilings
      Carpenters
•	Install mounting bracket for display on North wall
•	Non-traditional wall – portable
o	Walls need backing
o	Top of mounting bracket noted on the wall)
7. ITS Building Room 138
 Electricians 
•	Install double duplex, AC power on East wall at display location
•	Install single gang junction box on East wall at display location with conduit above ceiling (for telecom network drops)  
o	Terminate Data conduit above T-bar ceilings
      Carpenters
•	Install mounting bracket for display on East wall
•	Non-traditional wall – portable
o	Walls need backing
o	Top of mounting bracket noted on the wall)</t>
  </si>
  <si>
    <t>Remove lower the left lower cabinet to create an additional work station. 
SOW: Remove/demo cabinet, install a new corbel patch floor with similar carpet and install 4" rubber base as needed.</t>
  </si>
  <si>
    <t>SOW is to install a new exhaust fan at the second floor toilet room.
Roof access is available from the access panel in the closet located in the room 210 next door. 
There is roof is transite per Jess. Abatement is necessary for roof penetrations and possibly has lead paint on ceilings and walls.</t>
  </si>
  <si>
    <t>3/04/19, DL; Allison Rodgers confirmed this project is 100% Complete….</t>
  </si>
  <si>
    <t>SCOPE
CARPENTERS-Remove all wall, base and center island cabinet work. Verify no ACM flooring under center island.
PLUMBERS-Remove sinks in 1270 and 1270A. Terminate, at wall plumbing. Remove air/gas lines on wall in 1270 and 1270A. Remove lower chilled water, supply and return, lines on East wall. Remove air and gas line, flush with floor, from center island. 
FLOORING-Remove VCT in 1270 and 1270A, replace with customer selected VCT. Replace all cove base. 
ELECTRICIANS-Remove gray flexible conduit at raceway, terminate circuit.
PAINTERS- Patch and paint walls in both spaces.</t>
  </si>
  <si>
    <t>Request for Estimate to install three new FOB readers with electrified locksets.
Work covered: Install one AC Fob Reader at door 2221 and one AC Fob reader at each Door 4231 &amp; 4235. Connect card readers to the existing Hirsh ACP located in the IDF closet at each floor.
03/07/19: Scope revised to eliminate two FOB readers.  Install one FOB reader at Genomics door 4231 only instead of all three rooms.</t>
  </si>
  <si>
    <t>Scope of work
Carpentry
	Remove 20 feet of built-in wood cabinets and counter top.
	Install TV mount on South wall.
	Remove and replace white board on North wall.
Abatement
	Abate approximately 200 square feet of 9â€ x 9â€ VCT tile and base 
cove
Flooring 
	Install carpet similar to what is in room 1357
	Replace base cove.
Walls
	Patch and paint walls.
Electrical
	Install duplex outlet for TV
	Replace fluorescent lamps with LED lamps
TV
	Install data point and Internet connection to support video conferencing.
Custodial
Vacuum dust from ceiling tiles.
9/18/18 EB-Conducted site visit. Request to remove cabinet, abate VCT, install carpet, mount TV. Electrical and date lines needed. Install white board. Replace fluorescent tube with LED.
9/13/18 EB-emailed Karen Naples to schedule site visit.</t>
  </si>
  <si>
    <t>Carpenters: 
Removes sliding chalk boards in 1206 and 1206 and 
fill in with wall. Remove patched in panels on left of 
chalk board in 1206. Patch where " do not enter" signs were removed.
                 Electricians: 
Disconnect power to two "do not enter" signs above 
doors.
                 Abatement: 
Remove approx 300 sq.ft. of ACM VCT
                 Flooring: 
replace flooring with either VCT of vinyl plank.
                 Painters:  
Patch and paint, at least one wall accent wall.</t>
  </si>
  <si>
    <t>Install ADA complian auto door operator, push plates and electrified panic hardware. Auto operator will be outsourced through Capitol door. FS lock shop will perform acess control wiring. Electrical shop to provide a dedicated circuit for the  auto door operator.</t>
  </si>
  <si>
    <t>Install hand railing and marking for a leading edge as direcetd by EH&amp;S.</t>
  </si>
  <si>
    <t>12/13/18 O-RVL: Ron V was informed of this project by D. McWilliams on 12/12/18. RV reviewed the request and noticed it was assigned to Paint. RV changed to O-RVL for scoping for new faculty.
RV added revised scope (12/13)of work provided by D.McWilliams email on 12/10. See below.
REVISED SOW 1363 &amp; 1364
Spieth 1363 Wet Lab Space
Note: There is evidence in the ceiling and along one wall of a water intrusion issue, i.e. peeling paint, leaking and rusted pipes, etc. The cause of this damage needs to be investigated and repairs confirmed, including painting the wall and ceiling where damage is visible. 
Patch/paint 
Re-finish, re-surface the existing cabinets 
Re-finish and/or replace bench-tops
If both sinks cannot be significantly cleaned, they should be replaced
Replace faucets at both sink locations.
Clean existing Chemical fume hood
Repair or replace self-closing chemical / flammables storage cabinet
On one bench remove overhead shelving unit and relocate electrical outlets to the ends of bench to accommodate large desktop equipment.  Cap off remaining utilities for potential use/re-connection in the future.
Remove shelves on west wall to accommodate siting of large floor-standing equipment before patch and painting. Also, add 120/240 electrical outlets (raceway) along this wall.
Replace flooring -- this depends on what we decide about removing the walk-in fume hood listed below
Add GFCI outlets near water sources
Requires a connection to a DI water system
Other utilities are required in this room and at what locations, e.g. air, oxygen, gas, vacuum, etc.? 
Remove existing walk-in Fume Hood (if cost for this issue does not trigger project over $50k)Please assess/cost out and advise prior to project.
Spieth 1364 Lab Support Space
Patch/paint, Re-finish, re-surface the existing cabinets (non-porous surface)
Re-finish and/or replace bench-tops
If sink cannot be significantly cleaned, they should be replaced
Replace faucets at sink location.
Add GFCI outlets near water sources
Requires a connection to a DI water system</t>
  </si>
  <si>
    <t>Install keyless entry system, part of larger project throughout the athletics building</t>
  </si>
  <si>
    <t>Upgrade infrastructure to accomodate surgical procedures in room 1312.</t>
  </si>
  <si>
    <t>Electricians
1.  Install behind TV. Provide two duplex outlets and power.  Also provide single gang box and conduit for data.  Data lines have been run to T-bar in Hallway. 
2. Secure loose Extron plate and cover next to TV. 
Painters 
1. Patch and paint wall where TV is mounted</t>
  </si>
  <si>
    <t>Carpentry:
1. Needs to occur after October 26
2. Remove the whiteboard in 3121, patch and paint
3. Remove Glass board in 1133 and relocate to 3121 (in the same way and 
place as it was in 1133)
3. Mount pictures on the wall in 3121
4. Secure shelving units in 1133 and 3121
5. There is a ceiling tile in 1133 that is stained and needs to be replaced
Painters: 
1. Room 3121 Patch and Paint walls</t>
  </si>
  <si>
    <t>SOW: Installation of Charging station Power Point of connection, concrete drive and charge station pad. 
Landscape: Clearing, cap and relocate irrigation lines and sprinklers. Replant vegetation as needed. 
Demolition: Concrete saw cutting curb 
Concrete: Excavation, form-work, place and finish concrete pad approx. 10'x10'.
Signage: Provide the appropriate signage identifying parking designation, pavement markings-striping marked in front of the drive 
Electrical: Provide an Electrical POC and weather proof enclosure for the new cart charger.
NOTES: 
Title changed to PHYSICS on 02/07/19, FORMERLY TITLED GEOLOGY BLD ACCOMMODATION REQUEST</t>
  </si>
  <si>
    <t>11/26/19, D: This Project is 100% Complete……………11/19/19 DH: Emailed Status Report to customer….11/15/19, DL: We should have A PO this week. Once we have the PO#, we will schedule the work……10/30/19, DL: Project was approved by customer with an FAU #. I will work on providing a PO# as this is maintenance and schedule the work.</t>
  </si>
  <si>
    <t>Replace Gates with new refurbished &amp; modified gates furnished by BG. Install new steel posts and strip and repaint gates.
Gate style revised by customer to purchase vendor fabricated light gauge meta gates without spike, per Jodie Holt 10/09/19.</t>
  </si>
  <si>
    <t>Customer Request: Frame new walls in rm. 0310B &amp; 0326. Widen door opening, install sliding glass door rm. 0310
Work Covered:  Install metal stud framed partition walls in room 0310B and 0326 and install electrical and voice data outlets as required for new furniture layout. Widen the existing door opening in room 0310 and install one new 6-0x7-0 sliding glass door. Install a viewing window (approximately 9-0x4-0 overall width) made with two pieces of glass within a storefront frame. Relocate utilities and one wall *cabinet (*location TBD) as needed.
Inclusions:  Demolition:  Remove the side door and frame in room 0310 and widen the opening to accept a 6-0x7-0 sliding door. Room 0310 east wall, cut in opening (approx. 9-0x4-0) at 36”-48” A.F.F.(field verify).
Carpentry:  Framing &amp; Drywall:  Rooms 0310B &amp; 0326; Construct metal stud partition walls and new cased openings, and install drywall with finished edge metal (room 0310).  Intersect new walls into the window mullions with a finished edge or metal with neoprene expansion tape installed between the wall and million.
Room 0310; Frame a new cased opening to accept a 6-0x7-0 sliding door and frame a new cased opening at the east wall opening (approx. 9-0x4-0, at 36”-48” A.F.F. field verify) to accept a new viewing window.
Floorcovering:  Install new 4” rubber base in rooms 0310B and 0326, base to match existing. 
Acoustical Ceilings: Modify the T-bar ceiling grid and cut ceiling tiles to accommodate the new partition walls in rooms 0310B and 0326.
Painting:  Tape, sand and paint the new partition walls, door/cased openings.  Patch and paint other walls in the Advising room 0310 as needed. 
Glazing:   Room 0310; Install a 6-0x7-0 sliding glass commercial door (outsourced to Hour Glass).  Quote is on file.
Electrical: Room 0310; Relocate light switch and or wall mounted devices at room 0310/corridor wall and possibly may need to relocate conduit in the east wall where the new window opening is created. 
Rooms 0310B &amp; 0326; reconfigure/separate lighting circuits and switching.  Note: “Installation of electrical and voice data outlets may be required in the new partition walls at rooms 0310B &amp; 0326 depending the furniture configuration”.
Fire Alarm: Investigate at rooms 0310B &amp; 0326.
Fire Sprinklers: Investigate at rooms 0310B &amp; 0326.
Exclusions:  Replacement of the existing carpet floorcovering. Repaint all walls at rooms 0310B and 0326 (paint new and adjacent walls only). Installation of new mixing boxes and T-stats in rooms 0310B and 0326.</t>
  </si>
  <si>
    <t>Install new aluminum storefront door, frame and side lite(requested by Dan L.), patch &amp; paint door opening and west interior wall.</t>
  </si>
  <si>
    <t>Add additional door into space 2117. Door in concrete wall was original location. Would require engineering. Suggest alternate location.</t>
  </si>
  <si>
    <t>11/22/19 O-ANS: Project canceled per email from Deborah McWilliams. "The need for an appropriate space to accommodate use of a biosafety cabinet will be addressed in BH 2163 via the campus Batchelor Hall MEP-Tenant Improvement Project managed by PD&amp;C."</t>
  </si>
  <si>
    <t>Preliminary assessment provided by Tiffany Kwok on 2/13/19 email. 
"For Batchelor 3111, there are a few items that need to be addressed before it can support BSL-2 work. 
•	Floors should be patched to provide a smooth and easily cleanable surface. 
•	Base coves along the wall should be replaced or repaired to provide a smooth and easily cleanable surface. 
•	Base coves under the cabinets on the corners should be provided. 
•	Provide a layer of sealant over the cabinets to ensure that the cabinets are moisture resistant and easily cleanable. 
•	Seal, repair or replace the wooden rack on the wall to provide a moisture resistant and easily cleanable surface. 
•	Ensure the door is self-closing. 
Since this is not a new facility and the space is not undergoing major renovations, it is not required to provide negative airflow into the space. However, it is still important that the air from the laboratory is not recirculated into clean spaces".</t>
  </si>
  <si>
    <t>Install 8 position control panel, keyless entry for 2117, 2117A, 2117D and 2117E.
***per Paul Richardson remove 2117G, 2117H and 2117J from request***
!!!!Project to reconfigure wall space, 19P000400 has been combined with 19P000419. !!!</t>
  </si>
  <si>
    <t>*****This work is being performed to accommodate new faculty scheduled to arrive July 1, 2019*****
                                  Core work falls under SLA
Carpenters
•	Open wall between corridor and 2139I. 
•	Install metal frame and solid core door similar to 2139. Smoke and draft gasket.
•	Install carpet patch at threshold of new door. Carpet should match or complement existing carpet. 
•	Remove bulletin board in hallway to facilitate doorway construction and relocate on same wall. See photos 
in shared drive..
•	Replace base boards as needed.
Painters
•	Prime, Patch and Paint walls, doors and trim.
•	Paint to match existing wall colors.
Lock Shop
•	Furnish and install 1 each, ADA compliant handle sets, match existing hardware.</t>
  </si>
  <si>
    <t>Install Power and TV bracket, remove white board and relocate , patch and paint wall prior to installing</t>
  </si>
  <si>
    <t>SHELLEY GUPTA</t>
  </si>
  <si>
    <t>SL5 BOURNS A-WING 1ST FLOOR WEST HALLWAYS - FLOORING</t>
  </si>
  <si>
    <t>FS to coordinate with client to scope work.</t>
  </si>
  <si>
    <t>A0145</t>
  </si>
  <si>
    <t>2/14/19, DL; This project was a repair and not complete replacement</t>
  </si>
  <si>
    <t>03/05/19 O-RVL: RV noticed two requests on the O-UA1 bench and updated notes on this (19P000438) request with notes from 11/07/18 to 03/01/19. END ~ 03/01/19 O-RVL: RV will walk with Chad C to determine if FS is capable of repair/reinstall railroad ties true &amp; plumb. Site walk is scheduled for 03/01 afternoon. END ~ 02/15/19 O-RVL: Updated SOW, RV will schedule a site visit with the Carpentry Supervisor to determine the construction feasibility and estimated costs. END ~ 01/09/19 O-RVL: REQUEST FOR ESTIMATE, Not a Project. RV To schedule a site visit with C. Pillen and Chad Chambers to evaluate if repairs are possible.  ~ 12/10/18 O-RVL: REQUEST FOR ESTIMATE. Ron V walked with D. McWilliams &amp; Jodie and identified the railroad tie retaining wall area requiring repairs. Jodie would like an estimate to repair the leaning railroad ties at specified areas. RV to meet with Chris P. and or Chad Chambers to determine if FS can perform work and or provide an estimated cost to perform work.  ~ 11/07/18 O-RVL: Received an email form Deborah Mc. to discuss the wall at Thursday during our 1-1 meeting</t>
  </si>
  <si>
    <t>Install new wall at room 0328</t>
  </si>
  <si>
    <t>11/26/2019 O-ANS: Project completed per Paul Ditty.</t>
  </si>
  <si>
    <t>1/28/19 EB See Shared drive for additional information.
Carpenters
•	Construct new approx.  4” metal stud walls with 5/8” drywall over 48” x 96”x1/2” sound insulating panels. See plans for 
location. 
•	Remove T-bar drop ceiling under soffit in location of partitioned space, frame with metal stud, attach 5/8” drywall over 
sound 
insulating panels. 
•	Extend soffit face flush to meet with new walls, frame under soffit, cover with sound insulating panels and 5/8” drywall.
•	Install 1 ADA compliant half lite, 36" wide, 3/4" thick, paint grade, entry door and trim in each space. 
•	Finish and texture walls to match existing.
•	Install base cove to match.
Electrical
•	No additional electrical outlets to be added. 
•	Install switched recessed can lights, similar to existing, 4 in each new space. 
Fire Protection and Suppression
•	Relocate existing fire sprinklers to be compliant in each newly created space. 
•	Relocate and add smoke detectors in each newly created space.
Painters
•	Prime, Patch and Paint walls, ceiling, doors and trim.
Lock Shop
•	Furnish and install 2 each, ADA compliant handle sets, match existing hardware
HVAC
•	Relocate HVAC duct work in new extended soffit. Split 10” center duct or two new spaces with 6” Wye and registers.
•	Provide return air in ceiling.
•	No thermostat or zone controls will be installed. Customer informed.</t>
  </si>
  <si>
    <t>Install new 3 ton Packaged unit with heat pump and dedicated electrical service on the roof top. Provide 1ea return plenum, 2ea supply drops in the work space.</t>
  </si>
  <si>
    <t>Install Electrical power &amp; TV bracket. Excludes network/data back box and stub up to ceiling.</t>
  </si>
  <si>
    <t>Patch and paint and extra work to upgrade an old lab that we are now inhabiting. In addition to painting, we need to have floors re-surfaced, cabinets re-stained, and counter tops re-surfaced, if possible. There is also a metal sink that could be polished.</t>
  </si>
  <si>
    <t>E. Baez
1.	Provide power in ceiling for projector.
2.	Install projector center in room between two 4ft light fixtures.
3.	Install 2 duplex outlets in 4S box on South West corner of room
4.	Remove existing screen.
5.	Install new screen centered on South wall. Extend power from 
existing screen to new screen location.
6.	Use existing screen power switch to control new screen.</t>
  </si>
  <si>
    <t>6/17/19 E. Baez Conducted site visit with Sean. Will need carpenters to mount TV and electricians to add outlet to North wall. Data not needed. 
Might need painters depending on how carpenters install TV mount.</t>
  </si>
  <si>
    <t>Install electrical utilities for new equipment</t>
  </si>
  <si>
    <t>MICHAEL MOLINAR</t>
  </si>
  <si>
    <t>7/1/2019 E. Baez
Carpenters: 
            1. Remove roll up partition and stainless steel counter top.   
            2. Frame opening, hang drywall, tape and finish
            3. Remove round decorative column from support pillar. 
            4. Frame over column for square foot print. Keep as narrow as possible. 
            5. Hang drywall, tape and finish.
Painters:   1. Paint all new construction
Flooring:   1. Remove carpet and base in 1202, lobby area of 1220 and hallway. Refer to drawing.
            2. Replace customer selected carpet and base.</t>
  </si>
  <si>
    <t>"The Chemistry Department is purchasing a 75" TV to mount in CS 342. The wall 
that will hold the TV needs to be inspected before any action of mounting the 
TV is done. The wall that we are hoping to place is the Brown-ish wall, where 
the projector screen is, opposite to the single whiteboard (Upon entry of CS 
342, the leftmost wall). We would like a electrical outlet behind the TV, if 
possible".  RV-Cut back sound proofing (sound soak) to accommodate TV brkt &amp; electrical.</t>
  </si>
  <si>
    <t>Old SOW
Revised SOWInstall exhaust hood, electical receptacle, vacuum pump, vac lines and valves (six valves total) and hood location.</t>
  </si>
  <si>
    <t>Install Chain Link fence with gate. Includes grading, gravel and fence posts set in concrete.</t>
  </si>
  <si>
    <t>No scope</t>
  </si>
  <si>
    <t>11/26/2019 O-ANS: Paint phase completed per Paul Ditty. Awaiting completion of flooring.</t>
  </si>
  <si>
    <t>11/19/19 DH: Emailed Status Report to customer…..11/19/19 DL:  This project is complete….11/11/19, DL: The carpet is delayed and scheduled to be instlled on Friday, 11/15/19. The project will be complete once the carpet is installed……10/30/19, DL: This project is 90% Complete. We are planning to install carpet next week………..10/16/19, DL; This project is 80% complete. Target complete date is 3- weeks…..10/3/19 O-ANS: Updated status per minor reno meeting…. 10/1/19, DL; This project is in progress. We will call for rough electrical inspection….. 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</si>
  <si>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CARPENTERS:
          1. Construct partition above T-bar ceiling, full height not required. Drywall 5/8" tape and finish. 
          2. Remove and store three book cases.
          3. Cut in opening for 36" (stain grade to match) door in general area of were bookcases were in South wall leading to corridor.
Painters:
          1. Patch and paint as needed
Electricians:
          1. Isolate existing switches to control to operate lights in West half of partitioned space. 
          2. Install two additional switches in East partition. 
          3. Install additional single gang outlets one on each side of new partition.
Telecom:  
          1. Install additional Voice and data connection in Western side of partitioned space.
Flooring: 
          1. Remove carpet and base.
          2. Install new customer selected base and flooring.
HVAC:
          1. Separate existing duct work from one to two zones controlled by separate stats in each office.</t>
  </si>
  <si>
    <t>SOW, Patch&amp; Paint Walls, replace plexi glass on shelving, powder coat metal shelving &amp; cabinets, clean &amp; polish or replace chem sinks, polish counter tops, Validate all gas, water, drains, DI water &amp; utilities. Replace damaged and dirty ceiling tiles, relamp as needed. Strip &amp; wax floor. Dan L is requesting vendor pricing to restore finishes.</t>
  </si>
  <si>
    <t>Provide two new 4” exhaust duct drops. One at the south wall above mobile table &amp; one at the east wall above counter.
Refinish two wood work station counter tops with chemical resistant coating (approx. 64lf) including one mobile table wood top.
Install four(4) 208v / 30a Electrical receptacles and data drops at gutter racks above two work benches
Provide drawer and door maintenance and or repairs at all metal cabinets and metal shelving.
Powder coat all lower metal cabinets, shelving, fume hood doors and drawers.
Replace damaged sheet vinyl flooring as needed.
Move surplus items to materials management as identified by the PI.
Install MilQ equipment at the east wall near sink.
Relocated cylinder rack as necessary to accommodate “L” shaped work station.
Provide and install two new cylinder racks at the south end of two work benches.
Furnish and install two new metal cylinder racks.
Replace damaged and/or stained 2x4 acoustical ceiling tiles.
Relocate “L” shaped front cabinets.
Relamp light fixtures and needed.
Infill wall between rm 328E &amp; D
Patch and paint walls.
Strip and wax floor.</t>
  </si>
  <si>
    <t>Construct metal stud wall framing and bracing above ceiling to infill the opening. Remove and reinstallation wall mounted cabinets located near the cased opening to access and join to the existing  wall to new drywall.  
Install sound insulation. Install drywall, tape, sand, prime and paint wall. Install install rubber base to match existing.
Modify T-bar ceiling to accept the wall framing
Provide dust containment (Zip Walls) at both rooms near construction area.</t>
  </si>
  <si>
    <t>Replace existing dual egress doors with ne doors and frames.</t>
  </si>
  <si>
    <t>SL5 BOURNS HALL A0346- REFURBISH RM FOR GRAD STUDENT SPACE</t>
  </si>
  <si>
    <t>Remove all lower cabinets in room A0346  and all lower cabinets and mail boxes in Rm A0304</t>
  </si>
  <si>
    <t>07-01-19 O-RVL: RV Received email from Luat on 06-28 with revised SOW. RV Uploaded the referenced sketch into FAMIS.
Revisions read: "In efforts to be helpful, I've color coded comments related to the simple attached sketch.
1) Unchanged: HVAC ductwork needs to be insulated so that we cannot hear it— the vibrations from the noise affect precision optical measurements.  
2) Revised to be more specific: only the first row of overhead lights should be on the main switch (dark green).  
The other lights should be lowered and have pull-down chains, like this but with a longer a longer chain:
https://www.grainger.com/product/19YX62 
3) Removed: it would be nice if cabinets are nicer and not broken, but we'll turn them into open shelves if there are no funds for this.
4) Removed: (unless fire marshalls object and request sprinklers be lowered)
5) 3) Revised: for air venting machined fumes and soldering, a flexible fume vent should be installed, something like this:
https://www.grainger.com/product/EXTRACT-ALL-Extractor-Arm-2DBX4  
I'm flexible about where this is hung... what are the options?
6) 4) Revised: the utility rack in the center of the room should be moved to be in line with the other, and centered with the whiteboard on the wall. (Pink)
5) Added: chilled water (blue) and compressed air (light green) should be piped over so it's available to the 10'x3' optical table.
6) Added: Black plywood would be installed at the height of the current 8 1/2" frame like Kevin's in 2 spaces:
 a) around the 10x3' marked optical table 
 b) around the 6x3' overhead rack close to the doors.
Luat T. Vuong"</t>
  </si>
  <si>
    <t>For new Faculty Hire, Dr. Timothy Su we need the following done to CS 435:
Original SOW:
(1)   Add a door between 435 and 439 (swinging outside of 435 into 439).
(2)   Exhaust connection for a biosafety cabinet
(3)   Vacuum line hook up
(4)   Gas cylinder rack
Revised SOW 07/30/19:
Room 435:
(A) Remove mounted wooden cabinets
(B) Remove standing wooden cabinet
(C) Move flammable cabinet to Room 439
(D) Move flammable refrigerator to Room 447
Room 439:
(A) Remove cabinets under sink
Room 441:
(A) Remove cabinets under sink
(B) Remove top and bottom cabinets and bench, then deliver both items to Chemical Sciences Rm 108
(C) De-activate airflow in chemical fume hood #005855 if it does not disrupt air flow in the other chemical fume hoods. Can facilities check whether it is possible to turn valve off for this fume hood without disrupting others?
(D) Move biosafety cabinet and incubator from Rm 458 to Rm 441, then hook up biosafety cabinet to house vacuum plumbing
(E) Move flammable cabinet to Rm 439</t>
  </si>
  <si>
    <t>BOTANIC GARDEN GATE HOUSE (AND OTHER STRUCTURES) REQUIRES EXTERMINATION OF 
TERMITES- WITH INSPECTION RESULTS RECEIVED BY ERS</t>
  </si>
  <si>
    <t>06/19/19 O-ANS: Project 19P000647 was combined with this project.</t>
  </si>
  <si>
    <t>Test for ACM and or other hazardous materials in the room. 
RM 2124, 2128 &amp; 2132:
Replace all existing flooring, patch and paint all walls up to 10’ A.F.F., service door lock (key sticks), install new door closer(s), relamp with LED as needed.  Clean sink. Confirm all Electrical, Plumbing and HVAC systems are operational and code compliant.
RM 2128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
RM 2132: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t>
  </si>
  <si>
    <t>Request For "ESTIMATE" to repair the raillroad ties used as a retaining wall at botanic gardens.</t>
  </si>
  <si>
    <t>9/24/2019 E. Baez--SCOPE--
1. Removal and disposal of one bulletin board and two director cases. 
2. Removal and disposal of abandoned telephone mounting bracket. 
3. Remove and dispose of abandoned alarm box in wall.
4. Patch and paint walls in lobby and public restroom area. 
5. Provide electrical connection for wall mounted monitor.
6. Cut access for data boxes. 
7. Install monitor mount on wall. 
8. Construct 7" x 18" laminate counter top and install in Lobby.</t>
  </si>
  <si>
    <t>Install new eyewashing station</t>
  </si>
  <si>
    <t>Test for ACM and or other hazardous materials in the room. 
Replace all existing flooring, remove power pole and miscellaneous wall mounted items shelving/racks, patch and paint all walls up to 10’ A.F.F., service door lock (key sticks) and repair/replace top &amp; bottom flush bolts, install new door closer(s), relamp with LED as needed.  Replace faucet, clean sink/counter and infill pit. Confirm all Electrical, Plumbing and HVAC systems are operational and code compliant.</t>
  </si>
  <si>
    <t>SL5 BOURNS HALL A031- ESTIMATE- REFURBISH ROOM GSR SPACE</t>
  </si>
  <si>
    <t>ABATEMENT NEEDED----remove mastic from walls at base on wood paneled wall
CARPENTERS
  1.) Remove chalk board
  2.) Install 1/2" plywood over wood paneled walls. Including over plywood partition separating wall. Do not drywall over 
trim.
  3.) Finish drywall.
ELECTRICIANS
  1.) Bring out electrical for new drywall and secure when drywall has been installed.
PAINTERS
  1.) Patch, paint and finish all walls.
CUSTODIAL
  1.) Clean space after construction.</t>
  </si>
  <si>
    <t>11/11/19, DL: This project is complete…….10/30/19, DL: This project is complete but we need to conduct the final inspection with the building official………..10/16/19, DL: The plans are approved and the work is complete. I need to field verify and schedule the inspection.</t>
  </si>
  <si>
    <t>Contact PM for SOW.</t>
  </si>
  <si>
    <t>Install wireless access controls systems at front and rear entry doors.</t>
  </si>
  <si>
    <t>Remove 5'-0" x3'-0" upper cabinet, and soffits. Patch and paint walls to match the existing grey .
Install customer furnished adjustable shelf.</t>
  </si>
  <si>
    <t>11/26/2019 O-ANS: Project canceled per Paul Ditty.</t>
  </si>
  <si>
    <t>Electrical: Relocate existing power for the welder &amp; other equipment. Install new power and safety switch for relocated equipment. Relocate power for welder and other equipment to the machine shop side of the north wall.
Plumbing: Lab air and Natural Gas - relocate and install new POC's. Install water supply lines to Wet sander and diamond wet saw. Cap and or extend the existing Lab air and natural gas as necessary. Install drain lines for new equipment.
Modify water supply and existing sink and faucet. 
Carpentry: Demo selected upper and lower cabinets at the West wall.</t>
  </si>
  <si>
    <t>Replace access controls at BCOE WCH &amp; Bourns bldgs.</t>
  </si>
  <si>
    <t>1.) Remove Aluminum accordian door from opening. Customer to determine how to discard.										
2.) Frame opening with metal 2"x4" stud and sheet with 3/4" drywall. Allow for oppening to accommodate 36"x 80" door.										
3.) Install metal door jamb and casing to match exisiting openings. Door to match exisiting. Campus Fire Marshall to determine										
      if door to be fire rated. Swing to be approved by Campus Building official and/or Campus Fire Marshall.										
4.) Relocate single gang outlet on North side of opening , if needed.										
 5.) Finish drywall, prime and paint walls. Texture to match exisiting. Customer to approve final paint color.</t>
  </si>
  <si>
    <t>Install eight (8ea) electrical swithced outlets behind cabinets for new vac pumps, remove doors and install sliding lower pump shelves.</t>
  </si>
  <si>
    <t>Scope completed by Dan Lerman</t>
  </si>
  <si>
    <t>Provide estimate for keyless entry.</t>
  </si>
  <si>
    <t>11/26/19 O-ANS: Project canceled per communication with Enrico.</t>
  </si>
  <si>
    <t>Install TV bracket on wall near weight room. Provide recessed/flush  single gang outlet near bracket.</t>
  </si>
  <si>
    <t>Decision Memo</t>
  </si>
  <si>
    <t>Complete Funding</t>
  </si>
  <si>
    <t>Tier III evaluations pending</t>
  </si>
  <si>
    <t>Student Srvs Bldg 1st Floor Reno</t>
  </si>
  <si>
    <t>452</t>
  </si>
  <si>
    <t>We will bring 5 sculptures to campus that will go in public places that have already been identified by Uma Ramasubramanian and Jacqueline Norman . Please construct 5 concrete plinths at various locations around campus. Locations are on the attachment.</t>
  </si>
  <si>
    <t>Emily Rankin</t>
  </si>
  <si>
    <t>DM(FY16) Spieth Hall Roof Replacement</t>
  </si>
  <si>
    <t>DMFI(FY17-19) Tunnel System Plumbing</t>
  </si>
  <si>
    <t>DMFI(FY17-19) Watkins 1000 Lecture Hall Reno</t>
  </si>
  <si>
    <t>DMFI(FY17-19) Physics 2000 Renewal - Handrail</t>
  </si>
  <si>
    <t>DMFI(FY17-19) Fine Arts Decking</t>
  </si>
  <si>
    <t>DMFI(FY17-19) Skye Hall HVAC Replacement</t>
  </si>
  <si>
    <t>DM(FY17-19) Rivera Library Air Handlers</t>
  </si>
  <si>
    <t>20P000208</t>
  </si>
  <si>
    <t>SL5 ATHLETICS AND DANCE 0050 - LOCKER ROOM REFRESH</t>
  </si>
  <si>
    <t>EUGENE HUTCHINSON</t>
  </si>
  <si>
    <t>20P000175</t>
  </si>
  <si>
    <t>SL5 CHUNG HALL 1ST FLOOR ROOM 112 - PATCH &amp; PAINT</t>
  </si>
  <si>
    <t>-</t>
  </si>
  <si>
    <t>20P000161</t>
  </si>
  <si>
    <t>SL5 WCH 112 - MODIFY ROOM FOR NEW OCCUPANT</t>
  </si>
  <si>
    <t>20P000163</t>
  </si>
  <si>
    <t>SL5 BOURNS A0223 - PATCH/PAINT WALLS, DEEP CLEAN/REPLACE CARPET</t>
  </si>
  <si>
    <t>A0223</t>
  </si>
  <si>
    <t>20P000135</t>
  </si>
  <si>
    <t>SL5 MS&amp;E RM 0075 - 3 PHASE 220 POWER FOR CHILLED WATER PPMS TOOL</t>
  </si>
  <si>
    <t>75</t>
  </si>
  <si>
    <t>MARK HEIDEN</t>
  </si>
  <si>
    <t>20P000129</t>
  </si>
  <si>
    <t>SL5 BOURNS HALL B0360C - PATCH &amp; PAINT</t>
  </si>
  <si>
    <t>B0360C</t>
  </si>
  <si>
    <t>KATHY COCKER</t>
  </si>
  <si>
    <t>20P000233</t>
  </si>
  <si>
    <t>SL5 BOURNS A-WING 1ST FLOOR - A169 &amp; A170 ENTRY AREA DAMAGED</t>
  </si>
  <si>
    <t>A169 &amp; A170</t>
  </si>
  <si>
    <t>20P000210</t>
  </si>
  <si>
    <t>SL5 WCH 2ND FL RM 0224 - NOISE CONTROL</t>
  </si>
  <si>
    <t>20P000221</t>
  </si>
  <si>
    <t>SL5 BOURNS B0207 - INSTALL BLACK WOOD ON TOP OF LASER CURTAIN</t>
  </si>
  <si>
    <t>B0207</t>
  </si>
  <si>
    <t>KEVIN FREEDMAN</t>
  </si>
  <si>
    <t>20P000212</t>
  </si>
  <si>
    <t>SL5 BOURNS B0328E - CONFIRM DAMAGE &amp; REPAIR/REPLACE FUME HOOD</t>
  </si>
  <si>
    <t>20P000140</t>
  </si>
  <si>
    <t>SL5 HUMANITIES SOCSCI 4400 - PATCH AND PAINT IN FACULTY OFFICE</t>
  </si>
  <si>
    <t>4400</t>
  </si>
  <si>
    <t>20P000141</t>
  </si>
  <si>
    <t>SL5 HUMANITIES SOCSCI 4401- PATCH AND PAINT IN FACULTY OFFICE</t>
  </si>
  <si>
    <t>20P000142</t>
  </si>
  <si>
    <t>SL5 HUMANITIES SOCSCI 5502 - PATCH AND PAINT FACULTY OFFICE</t>
  </si>
  <si>
    <t>5502</t>
  </si>
  <si>
    <t>20P000143</t>
  </si>
  <si>
    <t>SL5 HUMANITIES SOCSCI 6605 - PATCH AND PAINT IN FACULTY OFFICE</t>
  </si>
  <si>
    <t>6605</t>
  </si>
  <si>
    <t>20P000195</t>
  </si>
  <si>
    <t>SL5 ARTS 0054 - PAINT PIANO LAB</t>
  </si>
  <si>
    <t>54</t>
  </si>
  <si>
    <t>20P000194</t>
  </si>
  <si>
    <t>SL5 WATKINS 1224 - PAINT NEW FACULTY OFFICE ONLY</t>
  </si>
  <si>
    <t>1224</t>
  </si>
  <si>
    <t>20P000231</t>
  </si>
  <si>
    <t>SL5 ARTS 54 - CONVERT TO PIANO LAB</t>
  </si>
  <si>
    <t>20P000214</t>
  </si>
  <si>
    <t>SL5 PSYCHOLOGY OLMSTED HALL MODIFICATION CP00003566</t>
  </si>
  <si>
    <t>JAY MELASHENKO</t>
  </si>
  <si>
    <t>20P000145</t>
  </si>
  <si>
    <t>SL5 PSYCHOLOGY 1111 - PATCH AND PAINT FRONT OFFICE WALL</t>
  </si>
  <si>
    <t>1111</t>
  </si>
  <si>
    <t>20P000120</t>
  </si>
  <si>
    <t>SL5 OLMSTEAD 2139 SUITE - PATCH AND PAINT</t>
  </si>
  <si>
    <t>2139</t>
  </si>
  <si>
    <t>20P000215</t>
  </si>
  <si>
    <t>SL5 PSYCHOLOGY OLMSTED HALL - OPEN SPACE CP00003568</t>
  </si>
  <si>
    <t>20P000112</t>
  </si>
  <si>
    <t>SL5 PSYCHOLOGY 2123 - PATCH AND PAINT JOB</t>
  </si>
  <si>
    <t>2123</t>
  </si>
  <si>
    <t>20P000172</t>
  </si>
  <si>
    <t>SL5 PYSCHOLOGY 2136B &amp; 2136C - PAINT &amp; PATCH</t>
  </si>
  <si>
    <t>2136B &amp; 2136C</t>
  </si>
  <si>
    <t>ANNIKA KIRMAN</t>
  </si>
  <si>
    <t>YERAM CHEONG</t>
  </si>
  <si>
    <t>20P000171</t>
  </si>
  <si>
    <t>SL5 CHASS INTN 2107 - PATCH UP HOLES IN THE WALL</t>
  </si>
  <si>
    <t>2017</t>
  </si>
  <si>
    <t>GENEVA AMADOR</t>
  </si>
  <si>
    <t>20P000204</t>
  </si>
  <si>
    <t>SL5 ARTS 166 - PATCH AND PAINT IN LOBBY AND GREEN ROOM</t>
  </si>
  <si>
    <t>166</t>
  </si>
  <si>
    <t>ALBERT FETTER</t>
  </si>
  <si>
    <t>20P000226</t>
  </si>
  <si>
    <t>SL5 HUMANITIES SOCSCI 3401 - OFFICE PATCH AND PAINT</t>
  </si>
  <si>
    <t>TRACY AVERY</t>
  </si>
  <si>
    <t>20P000232</t>
  </si>
  <si>
    <t>SL5 PSYCHOLOGY 3111B - WALL PATCH FOR SMALL HOLES IN THE WALL</t>
  </si>
  <si>
    <t>3111B</t>
  </si>
  <si>
    <t>20P000213</t>
  </si>
  <si>
    <t>SL5 CHASS INT SO RM 2117C - CARD ACCESS NEEDED FOR MANY ROOMS</t>
  </si>
  <si>
    <t>2117A, 2117C, 2117D, 2117E</t>
  </si>
  <si>
    <t>20P000183</t>
  </si>
  <si>
    <t>SL5 HMNSS 1202- CREATE COMPLIANT WALKWAY FROM EXIT DOOR RECHARGE</t>
  </si>
  <si>
    <t>20P000211</t>
  </si>
  <si>
    <t>SL5 ARTS RM 0054 -INSTALL CARD READER - ARTS 54</t>
  </si>
  <si>
    <t>20P000220</t>
  </si>
  <si>
    <t>SL5 SPIETH-NEW CLOSING/SECURITY MECHANISM FOR LOADING DOCK DOORS</t>
  </si>
  <si>
    <t>20P000187</t>
  </si>
  <si>
    <t>SL5 PHYSICS 3004S - PATCH AND PAINT WALLS SAME COLOR</t>
  </si>
  <si>
    <t>3004S</t>
  </si>
  <si>
    <t>20P000185</t>
  </si>
  <si>
    <t>SL5 PHYSICS 3004S - PATCH AND PAINT WALLS SAME COLOR (OFF WHITE)</t>
  </si>
  <si>
    <t>20P000202</t>
  </si>
  <si>
    <t>361</t>
  </si>
  <si>
    <t>MELISSA GOMEX</t>
  </si>
  <si>
    <t>20P000242</t>
  </si>
  <si>
    <t>SL5 SKYE 366 - PATCH AND PAINT</t>
  </si>
  <si>
    <t>366</t>
  </si>
  <si>
    <t>20P000239</t>
  </si>
  <si>
    <t>SL5 SKYE 382 - PATCH AND PAINT</t>
  </si>
  <si>
    <t>382</t>
  </si>
  <si>
    <t>20P000240</t>
  </si>
  <si>
    <t>SL5 SKYE 384 - PATCH AND PAINT</t>
  </si>
  <si>
    <t>384</t>
  </si>
  <si>
    <t>20P000241</t>
  </si>
  <si>
    <t>SL5 SKYE 386 - PATCH AND PAINT</t>
  </si>
  <si>
    <t>386</t>
  </si>
  <si>
    <t>20P000238</t>
  </si>
  <si>
    <t>20P000200</t>
  </si>
  <si>
    <t>SL5 COLLEGE BLDG NO 306 - PATCH AND PAINT ONE WALL ONLY</t>
  </si>
  <si>
    <t>306</t>
  </si>
  <si>
    <t>20P000105</t>
  </si>
  <si>
    <t>SL5 PHYSICS 2029 - PATCH AND PAINT</t>
  </si>
  <si>
    <t>20P000174</t>
  </si>
  <si>
    <t>SL5 PHYSICS RM 3009 - NEW HIRE PATCH AND PAINT REMOVE DOOR</t>
  </si>
  <si>
    <t>3009</t>
  </si>
  <si>
    <t>20P000189</t>
  </si>
  <si>
    <t>SL5 SPIETH 3352 - ESTIMATE FOR PATCH AND PAINT</t>
  </si>
  <si>
    <t>3352</t>
  </si>
  <si>
    <t>NATALIE HOLT</t>
  </si>
  <si>
    <t>SILVANA</t>
  </si>
  <si>
    <t>20P000144</t>
  </si>
  <si>
    <t>SL5 BOYCE HALL - NEW FACULTY EPIGENETICS LAB REMODEL</t>
  </si>
  <si>
    <t>3432, 3432A, 3446, 3446A</t>
  </si>
  <si>
    <t>20P000207</t>
  </si>
  <si>
    <t>SL5 PHYSICS 3033 - PAINT &amp; PATCH STAFF OFFICE</t>
  </si>
  <si>
    <t>20P000248</t>
  </si>
  <si>
    <t>SL 5 WEBBER 1223- MINOR RENOVATION PROJECT</t>
  </si>
  <si>
    <t>1223 + 1223-A</t>
  </si>
  <si>
    <t>20P000235</t>
  </si>
  <si>
    <t>SL5 SKYE 374 - PATCH AND PAINT</t>
  </si>
  <si>
    <t>374</t>
  </si>
  <si>
    <t>20P000236</t>
  </si>
  <si>
    <t>SL5 SKYE 368 - PATCH AND PAINT</t>
  </si>
  <si>
    <t>368</t>
  </si>
  <si>
    <t>20P000247</t>
  </si>
  <si>
    <t>SL5 SPIETH 2110/2118 - PREP LAB FOR NEW FACULTY HIRE</t>
  </si>
  <si>
    <t>2110 + 2118</t>
  </si>
  <si>
    <t>SHERICE UNDERWOOD</t>
  </si>
  <si>
    <t>20P000121</t>
  </si>
  <si>
    <t>SL5 SKYE 217 - PATCH AND PAINT</t>
  </si>
  <si>
    <t>217</t>
  </si>
  <si>
    <t>20P000113</t>
  </si>
  <si>
    <t>SL5 GEOLOGY 2258 - PATCHPAINT RECEPTION WALL OVER BIN REMOVED</t>
  </si>
  <si>
    <t>2258</t>
  </si>
  <si>
    <t>20P000155</t>
  </si>
  <si>
    <t>SL5 BOYCE 3407 - PAINT OFFICE FOR NEW FACULTY</t>
  </si>
  <si>
    <t>20P000244</t>
  </si>
  <si>
    <t>SL5 SKYE 242 - PATCH AND PAINT</t>
  </si>
  <si>
    <t>SL5 SPROUL HALL, RM 2120- PATCH/PAINT FACULTY OFFICE</t>
  </si>
  <si>
    <t>20P000188</t>
  </si>
  <si>
    <t>SL5 ORBACH 204 - REPLACE FLOORING PROJECT - WINTER 2020</t>
  </si>
  <si>
    <t>20P000169</t>
  </si>
  <si>
    <t>SL5 LOTHIAN LO-G104-OFFICE - JOB WALK FOR REMODEL OF SCOTTY'S</t>
  </si>
  <si>
    <t>SCOTTY'S</t>
  </si>
  <si>
    <t>FRED OFFENEY</t>
  </si>
  <si>
    <t>20P000158</t>
  </si>
  <si>
    <t>SL5 FS ADMIN OFFICE - TOUCH-UP PAINT AROUND BUILDING</t>
  </si>
  <si>
    <t>20P000127</t>
  </si>
  <si>
    <t>SL5 FALKIRK APARTMENTS EMERGENCY EGRESS</t>
  </si>
  <si>
    <t>10E</t>
  </si>
  <si>
    <t>20P000205</t>
  </si>
  <si>
    <t>SL5 THE PLAZA 12 &amp; 14 - EMERGENCY DECK REPAIR</t>
  </si>
  <si>
    <t>A0012</t>
  </si>
  <si>
    <t>BOB BRUMBAUGH</t>
  </si>
  <si>
    <t>20P000223</t>
  </si>
  <si>
    <t>SL5 PENTLAND HILLS - SHOWER PAN REPLACEMENTS</t>
  </si>
  <si>
    <t>A238, B245, B325, C215, F325</t>
  </si>
  <si>
    <t>20P000243</t>
  </si>
  <si>
    <t>SL5 ALUMNI CENTER - HYDRATION STATION INSTALL</t>
  </si>
  <si>
    <t>FIRST FLOOR</t>
  </si>
  <si>
    <t>LESLIE ANN GERRETSE</t>
  </si>
  <si>
    <t>20P000162</t>
  </si>
  <si>
    <t>SL5 HINDERAKER 1101B - PATCH HOLE IN WALL</t>
  </si>
  <si>
    <t>1101B</t>
  </si>
  <si>
    <t>AMY GU</t>
  </si>
  <si>
    <t>20P000199</t>
  </si>
  <si>
    <t>SL5 ANDERSON SO RM 0002 - KEYLESS ENTRY MINOR RENOVATION REQUEST</t>
  </si>
  <si>
    <t>KENNETT LAI</t>
  </si>
  <si>
    <t>20P000151</t>
  </si>
  <si>
    <t>SL5 ANDERSON HALL NO 113 - PATCH/PAINT HOLES</t>
  </si>
  <si>
    <t>20P000192</t>
  </si>
  <si>
    <t>SL5 ANDERSON HALL SO - PATCH/PAINT</t>
  </si>
  <si>
    <t>20P000193</t>
  </si>
  <si>
    <t>0001A</t>
  </si>
  <si>
    <t>20P000152</t>
  </si>
  <si>
    <t>SL5 SOME 2669 - PATCH &amp; PAINT</t>
  </si>
  <si>
    <t>2669</t>
  </si>
  <si>
    <t>TRACEY TRETTIN</t>
  </si>
  <si>
    <t>Room G0600 Install Power behind and below the TV, install one TV Bracket, install one cut-in back box below the TV for data(data cabling by ITS), Paint the entire East wall to match existing.
Room G0621 Insatll three(3) new double duplex receptacles and three(3) data back boxes only(no data cabling) in room G0621. Install SS tubing for Co2 from room G0621 to room G0623. Include Valves at both ends of P.O.C., Install one uni-strut siesmic  cylinder support at the south wall. Steve Burleson has walked the site and has knowledge of the SOW.
Loading Dock Install Pole &amp; chains at Loading dock.</t>
  </si>
  <si>
    <t>3574</t>
  </si>
  <si>
    <t>UNEX</t>
  </si>
  <si>
    <t>UNEX Roof Repair/Solar</t>
  </si>
  <si>
    <t>We had a request from our Dean to look into solar panels on our roof, which also needs repairs. We were asked to input a request to do both at the same time.</t>
  </si>
  <si>
    <t>Kevin Vaughn</t>
  </si>
  <si>
    <t>Rick Aten</t>
  </si>
  <si>
    <t>Sandy Navarro</t>
  </si>
  <si>
    <t>20P000150</t>
  </si>
  <si>
    <t>SL5 UNIV OFFICE BLD 242 - PATCH HOLES AND PAINT ROOM 207</t>
  </si>
  <si>
    <t>20P000149</t>
  </si>
  <si>
    <t>SL5 UNIV OFFICE BLD 242 - PATCH HOLES AND PAINT ROOM 242</t>
  </si>
  <si>
    <t>20P000230</t>
  </si>
  <si>
    <t>SL5 BOURNS B0116C - INSTALL HANGING CEILING/WIDEN DOOR</t>
  </si>
  <si>
    <t>B116C &amp; B116D</t>
  </si>
  <si>
    <t>KRASSIMIR BOZHILOV</t>
  </si>
  <si>
    <t>LAURA MANOR</t>
  </si>
  <si>
    <t>20P000197</t>
  </si>
  <si>
    <t>SL5 UOB 210 - SOUND PROOF INSTALLATION</t>
  </si>
  <si>
    <t>20P000206</t>
  </si>
  <si>
    <t>SL5 COSTO HALL 111-HUB 353/381- RENOVATIONS - CP0003486</t>
  </si>
  <si>
    <t>Lower Level</t>
  </si>
  <si>
    <t>20P000157</t>
  </si>
  <si>
    <t>SL5 HEALTH SERVICE BUILDING - HOLES NEED PATCH AND PAINT</t>
  </si>
  <si>
    <t>CHRISTINA FARIA</t>
  </si>
  <si>
    <t>WENDY ALEXIS</t>
  </si>
  <si>
    <t>12/06/19 O-ANS: Canceled by FS because unable to identify room location even after inspecting rooms with staff support. Original requester has since retired.</t>
  </si>
  <si>
    <t>20P000225</t>
  </si>
  <si>
    <t>SL5 HINDERAKER 0137 - BASEMENT RESTROOM SINK INSTALL</t>
  </si>
  <si>
    <t>B137</t>
  </si>
  <si>
    <t>KIM MCDADE</t>
  </si>
  <si>
    <t>12/13/19 O-ANS: Project canceled by client Brendan O-Brien.</t>
  </si>
  <si>
    <t>Boyce 3432, 3446, 3436 and 3436A .  Patch and paint 3432, 3432A, 3436, 3436A, 3446, 3446A.  Reface/replace water damaged cabinets near sink (3446).  Install GCFI outlets near sink (replace existing) (3446).  Install panel cover for electrical panel box.  Replace many burnt out bulbs in ceiling lamps.  Replace broken chemical plexi-glass on bench shelves.</t>
  </si>
  <si>
    <t>11/01/19 O-ANS: Canceling bc duplicate of 20P000187. Paul Ditty to speak with customer re: room.</t>
  </si>
  <si>
    <t>SL5 SKYE HALL 361 RENOVATION PROJECT</t>
  </si>
  <si>
    <t>12/12/19 O-ANS: Project intake already completed by Dan Lerman.</t>
  </si>
  <si>
    <t>Cinvert Basement Library into Piano Lab</t>
  </si>
  <si>
    <t>1.) Remove track in floor-patch floor.
2.) Build walls between columns. Install two doors, one in each new wall. Include small wall in column on West 
wall.
3.) Install power poles for electric pianos-number and location to be determine one Paul has piano layout.
4.) Remove counter and terminate electrical at counter.
5.) Patch wall as needed after counter removal.
6.) Install customer selected flooring and base.</t>
  </si>
  <si>
    <t>12/13/19 O-ANS: Canceled by FS because duplicate of project # 20P000238.</t>
  </si>
  <si>
    <t>Install Card readers</t>
  </si>
  <si>
    <t>12/16/19, DL: This project is now complete…….11/19/19 DH: Emailed Status Report to customer…..11/11/19,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 schedule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administration, lead time on material and contractor scheduling…….8/1/19, DL; Gunther is working on plans. Once permit is approved, we will schedule the work….</t>
  </si>
  <si>
    <t>12/16/19, DL: This project is complete…11/19/19 Emailed Status to customer….11/11/19,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</si>
  <si>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Paint all walls to match existing colors, paint the back of wood cabinets located at the east side of the room, replace stained or damaged ceiling tiles, replace and or replace all HVAC supply &amp; return grilles, relamp as needed, Cal Labs to clean SS sinks, disconnect and dispose of the dishwasher, Plumbing and electrical to disconnect, Cal Labs to refurbish counter tops (light sand &amp; seal), clean strip and wax sheet vinyl floor, repair and refurbish cabinets (white Rm 316, Blue Rm 328), customer to remove all chemical and sanitize fume hoods.</t>
  </si>
  <si>
    <t>Recreation Fields Replacement</t>
  </si>
  <si>
    <t>Remove Roll up partition. Install outlet and data port, patch and paint walls.</t>
  </si>
  <si>
    <t>Men's locker room refresh</t>
  </si>
  <si>
    <t>01/07/20 O-ANS: Project canceled by FS. Paint work determined to be in public non-assignable space and added to Facilities Services deferred maintenance list for future completion.</t>
  </si>
  <si>
    <t>SOW:   Wall: Construct a metal stud framed wall with drywall up to hard ceiling (ceiling has 12x12 glue up ceiling tiles).
Hardware: Install new lockset &amp; keys are required.***** French Door: Install new stain grade birch door with full lite. Door and finish to match the existing office doors.***** Hard Ceiling:  * Ceiling is 8’-0” A.F.F. + - with 12x12 glue up ceiling tiles. Work may require a new access panel if access to space above is needed. The 12x12 glue up ceiling tiles may need to be removed where the new wall is constructed.***** Flooring: The existing flooring will remain. Install rubber base to match existing.***** Painting, Taping &amp; Sanding: Taping sanding and painting is required at the new wall and connecting walls.***** HVAC: May require modifications to split the existing supply air to accommodate the open office space.***** Electrical: Provide light switch at new office, power(new or relocate); add and or relocate electrical and voice/data outlets required for a standard office.***** Lighting: Provide a new light switch/circuit near office entrance. The existing 2x4 fixture is on main lighting circuit and will require lighting circuit modifications. Verify if the existing lighting is sufficient for the proposed office. Field verify if additional lighting is required.***** Fire Alarm: Provide a new Smoke/chime detector at new office area, confirm requirements.</t>
  </si>
  <si>
    <t>Remove walls and doors in spaces 2139 A,B and C.</t>
  </si>
  <si>
    <t>**************************************SCOPE**********************************
1.) Remove doors, and jambs 2139A, 2139B, 2139C.
2.) Remove drop ceiling in 2139A, 2139B, 2139C and repair as needed.
3.) Remove cabinets in 2139A, 2139B, 2139C.
4.) Remove walls between 2139A &amp; B, and remove walls between 2139B &amp; C. 
5.) Change light fixture to match existing.
6.) Repair walls as needed.
7.) Patch and paint as needed.
8.) Replace carpet and base in 2139A, 2139B, 2139C and 2139 common area.
9.) HVAC duct work in individual spaces can be removed and simplified.</t>
  </si>
  <si>
    <t>Install side walk</t>
  </si>
  <si>
    <t>Construct Side walk. ADA compliance not required.</t>
  </si>
  <si>
    <t>1/14/20, DL This Project is 100% Complete…….12/17/19 O-DHN: Emailed Status report to customer…..12/16/19, DL: This Project is almost Complete except for connecting the glove box. Cory will try and connect the glove box before the new year……...11/18/19 DH: Emailed Status Report to customer…..11/11/19, DL: This project should be complete with in the next two weeks……….10/30/19, DL: This project is in progress and we should be complete in 2- 3 weeks…………10/16/19, DL: We will start this project with in the next two weeks….</t>
  </si>
  <si>
    <t>1/14/20, DL: This Project is 100% Complete……..12/17/19 O-DHN: Emailed Status Report to customer…..12/16/19, DL: The project  looks great. We are 99% Complete. Custodial will be there this week to complete the final clean. The space will be ready for occupancy starting 1/6/19…..11/19/19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</si>
  <si>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Renovete space for class room.</t>
  </si>
  <si>
    <t>1/14/20, DL: This project is 100% Complete……..12/17/19 O-DHN: Emailed Status Report to customer……12/16/19, DL: Project is 99.9% complete. We should be complete with the work by this Friday. Furniture is scheduled to be install this Friday morning……..11/19/19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</si>
  <si>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Emergency Egress</t>
  </si>
  <si>
    <t>1/14/20, DL: This project is 100% Complete………..11/18/19 DH: Emailed Status Report to customer…..10/30/19, DL: The plans were approved and we are scheduled to do the work in December…………10/16/19, DL: Plans were submitted this week……..</t>
  </si>
  <si>
    <t>Undergrad Learning &amp; Teaching</t>
  </si>
  <si>
    <t>Deck repair</t>
  </si>
  <si>
    <t>Shower Pan replacement</t>
  </si>
  <si>
    <t>Install hydration station</t>
  </si>
  <si>
    <t>20P000184</t>
  </si>
  <si>
    <t>20P000196</t>
  </si>
  <si>
    <t>01/29/20 O-ANS: Canceled per email from customer Karen Naples: "I’ve checked with Sally and this request to paint the Sproul 2120 office can be cancelled.  We will submit a new work order if we need to have the office painted at a later time." 08/13/19 O-ANS: Customer requested that project be moved to Fall 2019 list for prioritization.</t>
  </si>
  <si>
    <t>1/30/20, DL: This Project was Canceled per Rohnda via email on 1/29/20……….11/26/19, DL; Provided Ronda  with updated quote on 11/25/19: She will present the quote to her team and provide us with an update  in the near future if they would like to proceed………11/20/19 O-ANS: Re-assigned to Dan Lerman. Project was originally a paint project but will be outsourced as Recharge project paid for by the customer's department.</t>
  </si>
  <si>
    <t>Install Kitchen Sink in entry room of Restroom 0137</t>
  </si>
  <si>
    <t>1/22/20 O-ANS: Canceled per customer request.</t>
  </si>
  <si>
    <t>01/31/20 O-ANS: Complete per Paul Ditty as of 12/27/19</t>
  </si>
  <si>
    <t>1/30/20, DL: Project is now cxomplete. The electrical panel cover was installed this morning…………. 11/19/19 DH: Emailed Status Report to customer…..11/11/19, DL: We are not complete. We still need to complete the following items; Light bulbs, electrical panel cover, replace ACM ceiling tiles and deep clean the space…..10/30/19,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</si>
  <si>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……….Remove lower base cabinets and upper cabinet in room 3410B. Repair delaminated flooring between room 3410 &amp; 3426, Patch and Paint entire rooms 3410, 3410B &amp; 3426 up to 8'H(no paint in in 3410 A&amp;C). Repair damaged floor tiles in room 3410 A&amp;B. Repace all burned out lamps w/ LED throughout labs and office.  Strip &amp; wax all floors in labs space. Remove cylinder racks in room 3410B. Fabricate a hinged metal door to cover the electrical panel in roon 3426 (panel is near door).</t>
  </si>
  <si>
    <t>01/31/20 O-ANS: Completed per notes as of 09/05/19.</t>
  </si>
  <si>
    <t>1/30/20, DL: This project is Complete. We will istall the monitor after IT services installls the Data lines. Michael or Aliosn will notify us when IT is complete and we will schedule th emonitor installation…………1/15/20 O-DHN:  Emailed Status Report to customer……1/14/20, DL: This project is in progress and will be complete with in two weeks……..12/17/19 O-DHN: Emailed Status Report to customer…..12/16/19, DL: This project was delayed. The material is currently ordered. We are planning to start the week of 1/6/20……. 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</si>
  <si>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01/31/20 O-ANS: Complete per Paul Ditty as of 12/18/19</t>
  </si>
  <si>
    <t>01/31/20 O-ANS: Complete per Paul Ditty as of 12/12/19</t>
  </si>
  <si>
    <t>01/31/20 O-ANS: Complete per Paul Ditty as of 01/08/20. 09/19/19 O-ANS: Project placed on HOLD for WINTER 2020 prioritization per customer request.</t>
  </si>
  <si>
    <t>01/31/20 O-ANS: Complete per Paul Ditty as of 01/15/20</t>
  </si>
  <si>
    <t>01/31/20 O-ANS: Complete per Paul Ditty as of 12/13/19</t>
  </si>
  <si>
    <t>01/31/20 O-ANS: Complete per Paul Ditty as of 01/14/20</t>
  </si>
  <si>
    <t>01/31/20 O-ANS: Complete per Paul Ditty as of 01/22/20</t>
  </si>
  <si>
    <t>01/31/20 O-ANS: Complete per Paul Ditty as of 01/08/20</t>
  </si>
  <si>
    <t>01/31/20 O-ANS: Complete per Paul Ditty as of 01/30/20</t>
  </si>
  <si>
    <t>01/31/20 O-ANS: Complete per Paul Ditty as of 01/03/20</t>
  </si>
  <si>
    <t>01/31/20 O-ANS: Complete per Paul Ditty as of 01/28/20</t>
  </si>
  <si>
    <t>01/31/20 O-ANS: Complete per Paul Ditty as of 01/02/20</t>
  </si>
  <si>
    <t>01/31/20 O-ANS: Complete per Paul Ditty as of 01/09/20</t>
  </si>
  <si>
    <t>01/31/20 O-ANS: Complete per Paul Ditty as of 12/20/19</t>
  </si>
  <si>
    <t>01/31/20 O-ANS: Complete per Paul Ditty as of 12/17/19</t>
  </si>
  <si>
    <t>01/31/20 O-ANS: Complete per Paul Ditty as of 01/07/20</t>
  </si>
  <si>
    <t>Complete greenhouse structure</t>
  </si>
  <si>
    <t>MULTIPLE BUILDINGS</t>
  </si>
  <si>
    <t>North District</t>
  </si>
  <si>
    <t>Parking Lot 13</t>
  </si>
  <si>
    <t>C&amp;C CARPORT</t>
  </si>
  <si>
    <t>SOCCER FIELD AND AREA</t>
  </si>
  <si>
    <t>On hold for CBO Input</t>
  </si>
  <si>
    <t>Install Ceilings, Widen Door &amp; Extend Utilities</t>
  </si>
  <si>
    <t>Install new T-bar ceilings, lighting/switches, verify electrical service/disconnect. Relocate the existing eye washer, 
widen the exiting door opening and *reverse swing(*if approved by F.M). Install one customer furnished transformer.</t>
  </si>
  <si>
    <t>SL5 HUB 261 - CONSTRUCT WALL FOR MEETING/CONFERENCE RM</t>
  </si>
  <si>
    <t>In HUB 261 the administration is requesting a wall be constructed to create a meeting/conference room. We need a building zone manager to walk the area give estimate as well as reaching out to the fire marshals inspector for recommendations.</t>
  </si>
  <si>
    <t>261</t>
  </si>
  <si>
    <t>Manny Sanchez</t>
  </si>
  <si>
    <t>SL5 COSTO HALL REZONING - DOORS TO SEPARATE OFFICE SPACES</t>
  </si>
  <si>
    <t>We are in need of some doors to be installed in various hallways to separate office spaces. This is regarding the Costo Hall office space rezoning.</t>
  </si>
  <si>
    <t>Approve in CPMS &amp; fund</t>
  </si>
  <si>
    <t>SOM to manage project-need PM</t>
  </si>
  <si>
    <t>2/5/20, DL: This Project is 100% Complete………….3/28/19, Doors are in the process of being  …. DL, 10/4/18; Recharge work? This is a common area….</t>
  </si>
  <si>
    <t>Patch and paint all walls in room 3009, deep clean carpet stains and or replace carpet, remove tack board, remove two doors and frames and infill openings with metal stud framing, insulation and drywall. Relamp fixtures as needed.
Patch and paint common walls where the doors are infilled at rooms 3005 and 3011.</t>
  </si>
  <si>
    <t>SOM Education Bldg 2</t>
  </si>
  <si>
    <t>Install T-bar ceiling with wipable(coated) ceiling tile. Provide HVAC and new Fire sprinklers drops to new ceiling. Install new 2x4 LED light fixtures. Verify Fire alarm systems work.</t>
  </si>
  <si>
    <t>Patch and paint, infill doors in room 3009 for new Hire.</t>
  </si>
  <si>
    <t>Patch and paint all walls in room 3009, deep clean carpet stains and or replace carpet, remove tack board, remove two doors and frames and infill openings with meatal stud framing, insulation and drywall. Relamp fixtures as needed.
Patch and paint common walls where the doors are infilled at rooms 3005 and 3011.</t>
  </si>
  <si>
    <t>02/07/2020 O-ANS: Canceled by customer Joe Erbland due to lack of funding per email to EBZ.</t>
  </si>
  <si>
    <t>2989</t>
  </si>
  <si>
    <t>Dance - Locker Room Remodel</t>
  </si>
  <si>
    <t>Install keyless entry system for door to Arts Building  RM 54</t>
  </si>
  <si>
    <t>Provide new panel, power supply and door hardware for 2 doors. Prox reader only.</t>
  </si>
  <si>
    <t>Life Sciences 452 Renovation</t>
  </si>
  <si>
    <t>Campus Sculpture Installation</t>
  </si>
  <si>
    <t>SOMED Data Center Upgrade</t>
  </si>
  <si>
    <t>02/07/2020 O-ANS: Canceled due to client request.</t>
  </si>
  <si>
    <t>11/5/19 E.Baez conducted site visit.
                                **********SCOPE*********
1. Construct, full height, partition wall with door in HUB 261.
2. Provide/install ADA compliant door in new partition wall.
3. Add and relocate fire sprinkler.
4. Re-position lighting in ceiling, add lighting control.
5. Patch and paint.
6. Install base board.
7. Add strobe and smoke detectors.
8. T-bar ceiling re-work.</t>
  </si>
  <si>
    <t>MS&amp;E Rm 0075 - 3 Ph208 Power CHW S&amp;R WATER PPMS TOOL, Install Chilled water loop &amp; power in clean room 075.</t>
  </si>
  <si>
    <t>Intake/SOW:  Install 208V 3ph power &amp; disconnect/safety switch and one 3/4" Chilled water loop (Supply and Return) in the MSE southeast corner of clean room 0075. Create a 4" diameter pass-thru hole from this corner of room 0075 into the adjacent room 0071. FS to provide power and cooling to a compressor which will connect through the wall to the PPMS system with cryogenic helium lines.</t>
  </si>
  <si>
    <t>Reduce noise. Replace doors with solid core doors and install an Acoustic Door Seal Kit.</t>
  </si>
  <si>
    <t>Removal of the existing double doors and door hardware, install new solid core double doors with continuous hinges, install new acoustical jamb seals, threshold seal and a surface mounted Automatic Door Bottom utilizing a flat         spring mechanism, which activates when closing the door, lowering a neoprene seal insert against the floor or threshold to create a sound seal. Install acoustic double door astragals with seal. Reinstall all existing door locksets, and door closers. Quote received from Brad Aduddell-American Door to perform this work. Quote &amp; Specs are available in the project folder.</t>
  </si>
  <si>
    <t>2/19/20, DL: This project is Complete…………..1/14/20,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</si>
  <si>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2/18/20, DL: Thois project is 100% Complete…….1/31/20 O-DHN: Emailed Status Report to customer…..1/30/20, DL; Project is 95% complete. We will install carpet this weekend………1/15/20 O-DHN: Emailed Status Report to customer…….1/14/20, DL: This project is in progress and should be complete within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and schedule the work. Anticipated start date is mid-November…….10/1/19,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</si>
  <si>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Renovate Rooms, Boyce 3432, 3446, 3436 and 3436A</t>
  </si>
  <si>
    <t>2/19/20; This project is complete. We still need to paint the door black but this was not part of the original scope. The paint shop will paint the door in the next two weeks………… 1/15/20 O-DHN: Emailed Status Report to customer……1/14/20,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</si>
  <si>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1/24/2020 E. Baez- Cancelled per Joe Erbland. 4/18/19, DL; Per Enrico, we are waiting for a proposal from HCI and approved funding from Athletics. We should have the proposal in 2- weeks….</t>
  </si>
  <si>
    <t>SL5 BOURNS B328F- PREPARE LAB FOR NEW PI OCCUPANCY</t>
  </si>
  <si>
    <t>SL5 CHUNG HALL 4TH FLOOR OFFICE 453 - TV &amp; WHITEBOARD</t>
  </si>
  <si>
    <t>SL5 WCH, RM 444- MOUNT MONITOR AND RUN ELECTRICAL</t>
  </si>
  <si>
    <t>2/19/20 O-DHN: Emailed Status Report to customer…...2/19/20, DL; Permit was approved, we need to order material and schedule the work……….</t>
  </si>
  <si>
    <t>DM(FY17) Botanic Gardens Basin Silt Removal</t>
  </si>
  <si>
    <t>In Construction (delayed by water event)</t>
  </si>
  <si>
    <t>Seth Morrison</t>
  </si>
  <si>
    <t>2/28/20, DL: This Project is Complete….2/19/20 O-DHN: Emailed Status Report to customer…...2/19/20, DL: This Project is 95% complete. We should be complete within the next week…………..1/31/20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</si>
  <si>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19P000485</t>
  </si>
  <si>
    <t>SL5 CHAPMAN HALL REPLACE /REMOVE FUME HOOD</t>
  </si>
  <si>
    <t>Remove, replace, and install one (1) (department furnished) fume hood in the lab located in Chapman Hall, Room 9.</t>
  </si>
  <si>
    <t>Disconnect, cap and safe off the existing utility services. Provide the necessary abatement services to properly remove the fume hood from the site and deliver to the campus surplus yard. Install one new department furnished fume hood.
Abatement Services: Provide the necessary abatement services to perform all utilities disconnections and floor repair.
Floorcovering: Patch and or repair as necessary to match or provide a close match. Install rubber base.
Access Control: Survey and adjust the entry door closer to increase latch pull to allow the door to closer completely.
Patching and painting: Patch and paint wall at the old fume hood location.
Mechanical: Disconnect metal duct, cap/safe off, reconnect/reconfigure new duct to accommodate the new fume hood.
Electrical: Provide electrical disconnections and safe off. Reconnect/reconfigure power to the new fume hood.
Plumbing: Disconnect Air, Gas, Vacuum, Cold water, and Drain, cap and safe off and reconnect/reconfigure service to the new fume hood.
Resource Management: Properly remove the fume hood from the site and deliver to the campus surplus yard.</t>
  </si>
  <si>
    <t>2/28/20, DL: This project is Complete…………2/19/20 O-DHN: Emailed Status Report to customer……2/19/20, DL; This Project should be complete in the next 2-3 weeks……….12/17/19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</si>
  <si>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2/28/20, DL This Project is Complete……….2/19/20 O-DHN: Emailed Status Report to customer…...2/19/20, DL: This project is 95% Complete, we need to install 3 power outlets. This project will be 100% complete within two weeks……..1/15/20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</si>
  <si>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02/19/20 O-ANS: Complete per Paul Ditty as of 01/31/20.</t>
  </si>
  <si>
    <t>02/19/20 O-ANS: Complete per Paul Ditty as of 02/06/20.</t>
  </si>
  <si>
    <t>Remove Vaughan wall seperating Olmsted 3349/3351.Add 4 single gang outlets and 2, 2gang outlets.</t>
  </si>
  <si>
    <t>2/24/2020 E. Baez  -  
1.Remove Vaughan wall and electrical circuit in wall. 
2. Add 4 Single Gan outlets and 2, 2gang outlets.
3.  Patch vinyl plank flooring from removed wall and safe.
4.  Remove panel in 2249 with wall paper on it next to window.
5.  Remove handle set to 3351, install blank, render door inoperable.
6. Repair T-Bar ceiling as needed.
7. Patch and paint walls.
8. Coordinate with ITS for data line for 8 computers.</t>
  </si>
  <si>
    <t>INSTALL BLACK WOOD ON TOP OF LASER CURTAIN</t>
  </si>
  <si>
    <t>02/19/20 O-ANS: Complete per Paul Ditty as of 02/03/20.</t>
  </si>
  <si>
    <t>Dave Shuster</t>
  </si>
  <si>
    <t>Jeff Kaplan / Andy Plumley</t>
  </si>
  <si>
    <t>Andrea Gonzales</t>
  </si>
  <si>
    <t>Luisa Levario / Tracey Scholtemeyer</t>
  </si>
  <si>
    <t>LaRae Ludgren / Sean Cason</t>
  </si>
  <si>
    <t>Luke Hoepfner</t>
  </si>
  <si>
    <t xml:space="preserve">Joseph Erbland / Eugene Hutchinson Jr. </t>
  </si>
  <si>
    <t>Deborah Trujillo / Cynthia Carolina</t>
  </si>
  <si>
    <t>We are requesting to utilize Base Architecture, Planning, &amp; Engineering, Inc. to provide pro bono work on planning for locker room renovations in the Athletics &amp; Dance Building.  Rob Gayle is aware of our desire to utilize this company for services.</t>
  </si>
  <si>
    <t>20P000245</t>
  </si>
  <si>
    <t>SL5 WCH RM 0325 - PATCH AND PAINT DAMAGE FROM WHITE BOARD</t>
  </si>
  <si>
    <t>PAUL DITTY</t>
  </si>
  <si>
    <t>20P000310</t>
  </si>
  <si>
    <t>SL5 BOURNS A-WING A129 - PATCH &amp; PAINT</t>
  </si>
  <si>
    <t>A0129</t>
  </si>
  <si>
    <t>20P000363</t>
  </si>
  <si>
    <t>SL5 CHUNG 433 - PAINT/PATCH OFFICE AND REMOVE BOARD</t>
  </si>
  <si>
    <t>433</t>
  </si>
  <si>
    <t>MANGLAI ZHOU</t>
  </si>
  <si>
    <t>FARIBORZ KARGAR</t>
  </si>
  <si>
    <t>3584</t>
  </si>
  <si>
    <t>Orbach Libr Skirting Tile Repair</t>
  </si>
  <si>
    <t>The proposed project will replace approximately 170 ft. of miscellaneous loose granite panels at south, east and north walls of the Orbach library. Granite from the loading dock area in the back of the building (borrow area) will be used as replacement material. Brick veneer to match existing surrounding brick will be installed back on the borrow area (approximately 275 Sq. ft.).</t>
  </si>
  <si>
    <t>3589</t>
  </si>
  <si>
    <t>Various Bldgs LED Lighting Ph2</t>
  </si>
  <si>
    <t>LED Lighting Phase 2 - Package 1 - Replacing existing lamps to LED</t>
  </si>
  <si>
    <t>David Palacios</t>
  </si>
  <si>
    <t>20P000237</t>
  </si>
  <si>
    <t>SL5 HMNSS 1202A - PATCH AND PAINT SERVICE</t>
  </si>
  <si>
    <t>HUMANITIES SOCSCI</t>
  </si>
  <si>
    <t>1202A</t>
  </si>
  <si>
    <t>CHRISTIAN BACK</t>
  </si>
  <si>
    <t>20P000335</t>
  </si>
  <si>
    <t>SL5 ENTOMOLOGY BLDG 239-246 - PAINT AND PATCH OFFICE AND LAB</t>
  </si>
  <si>
    <t>239</t>
  </si>
  <si>
    <t>20P000368</t>
  </si>
  <si>
    <t>SL5 SCI LAB ROOM 317 - PATCH &amp; PAINT</t>
  </si>
  <si>
    <t>317</t>
  </si>
  <si>
    <t>ABRAHAM JULIOT</t>
  </si>
  <si>
    <t>20P000355</t>
  </si>
  <si>
    <t>SL5 GEOL 454A- PATCH &amp; PAINT</t>
  </si>
  <si>
    <t>0454A</t>
  </si>
  <si>
    <t>20P000266</t>
  </si>
  <si>
    <t>SL5 GEOLOGY 2460B - PATCH &amp; PAINT</t>
  </si>
  <si>
    <t>2460B</t>
  </si>
  <si>
    <t>03/02/20 O-ANS: Completed per Paul Ditty as of 02/04/20.</t>
  </si>
  <si>
    <t>20P000267</t>
  </si>
  <si>
    <t>SL5 GEOLOGY 2460C - PATCH &amp; PAINT</t>
  </si>
  <si>
    <t>2460C</t>
  </si>
  <si>
    <t>20P000268</t>
  </si>
  <si>
    <t>SL5 GEOLOGY 2460D - PATCH &amp; PAINT</t>
  </si>
  <si>
    <t>2460D</t>
  </si>
  <si>
    <t>20P000269</t>
  </si>
  <si>
    <t>SL5 GEOLOGY 2460E - PATCH &amp; PAINT</t>
  </si>
  <si>
    <t>2460E</t>
  </si>
  <si>
    <t>20P000270</t>
  </si>
  <si>
    <t>SL5 GEOLOGY 2460F - PATCH &amp; PAINT</t>
  </si>
  <si>
    <t>2460F</t>
  </si>
  <si>
    <t>20P000271</t>
  </si>
  <si>
    <t>SL5 GEOLOGY 2460G - PATCH &amp; PAINT</t>
  </si>
  <si>
    <t>2460G</t>
  </si>
  <si>
    <t>20P000367</t>
  </si>
  <si>
    <t>SL5 SCI LAB ROOM 315-PATCH &amp; PAINT</t>
  </si>
  <si>
    <t>20P000336</t>
  </si>
  <si>
    <t>SL5 STUDENT SERVICES 2109B - PATCH AND PAINT WALLS</t>
  </si>
  <si>
    <t>2109B</t>
  </si>
  <si>
    <t>SELENA SANCHEZ</t>
  </si>
  <si>
    <t>DONNA POWELL</t>
  </si>
  <si>
    <t>20P000275</t>
  </si>
  <si>
    <t>SL5 MAIL BLDG 884 - MISC PAINTING FOR NEW DRIVE-THRU SERVICE</t>
  </si>
  <si>
    <t>JENNIFER TENNEY STRATTON</t>
  </si>
  <si>
    <t>JENNIFER TENNEY</t>
  </si>
  <si>
    <t>03/02/20 O-ANS: Project complete per Paul Ditty as of 02/07/20.</t>
  </si>
  <si>
    <t>SL5 SOM RM 107 &amp; 111- PROJECT: NEW PI, EQUIPMENT INSTALLATION</t>
  </si>
  <si>
    <t>SL5 SOME RB, RM 330- PROJECT: NEW PI, EQUIPMENT INSTALLATION</t>
  </si>
  <si>
    <t>03/05/20 O-ANS: Canceled by client per Cynthia Carolina.</t>
  </si>
  <si>
    <t>3581</t>
  </si>
  <si>
    <t>SOMR Interior Egress Doors</t>
  </si>
  <si>
    <t>All egress doors - Floors 1, 2, and 3 - need to be replaced with compliant structures.  Please inspect, evaluate and provide quote.</t>
  </si>
  <si>
    <t>Cynthia Carolina</t>
  </si>
  <si>
    <t>20P000354</t>
  </si>
  <si>
    <t>SL5 UOB 200 - PAINT &amp; PATCH OFFICES</t>
  </si>
  <si>
    <t>20P000337</t>
  </si>
  <si>
    <t>SL5 HEATLH SERVICE 382 - NEED OFFICE PAINTED</t>
  </si>
  <si>
    <t>20P000309</t>
  </si>
  <si>
    <t>SL5 1955 CHICAGO AVE 200 - PAINT &amp; PATCH HOLES AND HANG PICTURES</t>
  </si>
  <si>
    <t>SARAH KARSON</t>
  </si>
  <si>
    <t>3/25/20, DL: this Project is Complete………...2/19/20 O-DHN: Emailed Status Report to customer…...2/19/20, DL: This project is almost complete and should be complete in the next 2-3 weeks………..10/30/19, DL: Plans and permits will be required for the work. We will work on the plans shortly after Thanksgiving………..</t>
  </si>
  <si>
    <t>CYNTHIA CAROLINA</t>
  </si>
  <si>
    <t>3/25/20, DL: This project is complete……2/19/20 O-DHN: Emailed Status Report to customer……2/19/20, DL: The paint is complete and the floor covering should be delivered this week. Once the floor covering is on site, we will schedule the installation……………1/15/20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</si>
  <si>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04/29/20 O-ANS: Complete per Paul Ditty as of 03/13/20</t>
  </si>
  <si>
    <t>04/23/20 O-ANS: Complete per Dan Lerman. Separate work order to install gas line created - 20W026489 …. 1/15/20 O-DHN: Emailed Status Report to customer…….1/14/20, DL: This project is 90% complete and should be 100% complete 1/24/20………….12/17/19 O-DHN: Emailed Status Report to customer…..12/16/19,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</si>
  <si>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04/29/20 O-ANS: Complete per Paul Ditty as of 03/03/20.</t>
  </si>
  <si>
    <t>04/29/20 O-ANS: Complete per Paul Ditty as of 03/04/20.</t>
  </si>
  <si>
    <t>04/29/20 O-ANS: Complete per Paul Ditty as of 03/05/20.</t>
  </si>
  <si>
    <t>04/29/20 O-ANS: Complete per Paul Ditty as of 03/06/20.</t>
  </si>
  <si>
    <t>On hold (COVID-19)</t>
  </si>
  <si>
    <t>Departmental Approval</t>
  </si>
  <si>
    <t>Phase I in Construction</t>
  </si>
  <si>
    <t>Dexter Galang</t>
  </si>
  <si>
    <t>Refresh Lab: Patch paint, strip &amp; clean floor, repair broken ceiling and floor (VCT) tiles at room 2110 &amp; 2118.  Install Electrical power &amp; Co2 cylinder racks at each end of workbench/tables</t>
  </si>
  <si>
    <t>Spieth 2110:
Carpentry:      Seismic anchoring for “New” tables and equipment. Replace damaged ceiling tiles. Install misc. wall mounted items.
Sheet Metal:  Remove “existing” steel cage. Fabricate &amp; install metal cylinder rack w/ restrains/seismic anchoring to floor.
Plumbing:       Install Co2 POC for gas cylinders at four (4ea) new free-standing work benches (see configuration on this document). 
Electrical:        Install dedicated *120v power drop &amp; connect to the existing power strips built-in the four (4ea) new workstation         tables (see configuration on this document). *VERIFY/CONFIRM VOLTAGE W/ D. MCW. Relamp fixtures as needed. 
Spieth 2118 &amp; 2110:
Sheetmetal:   Clean and or replace air distribution grilles. 
Flooring:         Repair/patch broken floor tile and Replace broken ceiling tiles (abate floor tiles if required).
Painting:         Paint and patch all walls, verify recondition doors @ room side.
Plumbing:       Assess sinks to be fully operational &amp; clean. *Replace sink in Rm 2118 for glassware, confirm with Faculty/Estella. Replace sink in room 2118 (Sink type TBD by Faculty).
HVAC: 	           Check lab air pressure is operational &amp; proper pressure.
Custodial:       Strip and Wax floor, clean interior windows, wipe down doors and windowsills.
EXCLUSIONS: 
Furnish, assemble, and install new workstations, tables or lab equipment. Removal of existing lab furniture or equipment. 
Natural gas or air output taps not required (per Faculty).</t>
  </si>
  <si>
    <t>05/22/20 O-ANS: CANCELED BY FS per Paul Ditty - Customer unable to confirm availability of room for renovation. Project older than one year since submission and canceled per FS policy. 01/23/20 O-ANS: Room is unavailable per customer and currently placed on HOLD until room is available. Customer to follow-up when available.</t>
  </si>
  <si>
    <t>Under Construction</t>
  </si>
  <si>
    <t>3594</t>
  </si>
  <si>
    <t>R'Garden Gro Pod Installation</t>
  </si>
  <si>
    <t>Richard Zapien</t>
  </si>
  <si>
    <t>3593</t>
  </si>
  <si>
    <t>R'Garden Walk-in Cooler Installation</t>
  </si>
  <si>
    <t>Will purchase and replace a Walk in Cooler at community R'Garden need campus permitting process, plans and approvals, earthquake safety and fire marshal sign off.</t>
  </si>
  <si>
    <t>05/22/20 O-ANS: ON HOLD BY FS per Paul Ditty - After multiple attempts to reach out to customer, PDY was unable to establish contact with customer regarding availability and scope of work for the room. Awaiting customer response.  D-PDY 1/16/2020 I SPOKE WITH MELISSA WHO THINKS THE ROOM WILL BE VACANT AT THE END OF FEBRUARY</t>
  </si>
  <si>
    <t>DMFI(FY17-19) Multiple Projects</t>
  </si>
  <si>
    <t>Multiple projects approved as part of the FY2017-19 DMFI program will comprise one major capital project to facilitate project management by Facilities, Planning, Design and Construction. Individual projects will be identified with cost centers to aid with tracking. All projects managed within this group will have a total budget of less than $1 million.</t>
  </si>
  <si>
    <t>Susan McFadden</t>
  </si>
  <si>
    <t>Project is not funded or approved</t>
  </si>
  <si>
    <t>Physics Elevator Modernization</t>
  </si>
  <si>
    <t>Ben Kochevar</t>
  </si>
  <si>
    <t>Review Project</t>
  </si>
  <si>
    <t>On-Hold After Design</t>
  </si>
  <si>
    <t>DM(FY18) Elec Substation &amp; Infra. Renewal</t>
  </si>
  <si>
    <t>ADA Improvements/Transition Plan</t>
  </si>
  <si>
    <t>R'Garden Grow Pod Installation</t>
  </si>
  <si>
    <t>3597</t>
  </si>
  <si>
    <t>3599</t>
  </si>
  <si>
    <t>3590a</t>
  </si>
  <si>
    <t>3590b</t>
  </si>
  <si>
    <t>Update CD's as per MOP</t>
  </si>
  <si>
    <t>Bid Award</t>
  </si>
  <si>
    <t>Bidding Award</t>
  </si>
  <si>
    <t>Approval of CDs (Lighting &amp; UPS)</t>
  </si>
  <si>
    <t>Plaza F Roof Replacement</t>
  </si>
  <si>
    <t>Plaza building F roof is well past its service life and is experiencing multiple leaks into the apartment spaces below. This scope of work is to replace the roof in total and repair damages observed to the apartments below as a result of roof leaks. REQUESTING JOHN FRANKLIN AS THE PROJECT MANAGER.</t>
  </si>
  <si>
    <t>Sean Hatfield</t>
  </si>
  <si>
    <t>DMFI(FY17-19) Fine Arts Performance Lab Ext</t>
  </si>
  <si>
    <t>MSE 155 PLD/MBE Chamber Sys Install</t>
  </si>
  <si>
    <t>Setting up a PLD and MBE system, which includes three steel chambers. Unit weights 900 lbs. We pump down to high vacuum, 10-10Torr. We will grow thin films at the atomic level. And also we need to heat to 1000C. For Jing Shi.</t>
  </si>
  <si>
    <t>0155</t>
  </si>
  <si>
    <t>Wendi Tapia</t>
  </si>
  <si>
    <t>On Hold per RUSD</t>
  </si>
  <si>
    <t>Phase 2 Bidding</t>
  </si>
  <si>
    <t>DB Competition</t>
  </si>
  <si>
    <t>Finalize Basis of Design</t>
  </si>
  <si>
    <t>3602</t>
  </si>
  <si>
    <t>GH 16 Retractable Shade Cloth</t>
  </si>
  <si>
    <t>Mireya Botello Santoyo</t>
  </si>
  <si>
    <t>Install Plywood and supports. Paint Plywood black.</t>
  </si>
  <si>
    <t>Repair the damaged exhaust duct at Fume hood in BCOE 328E</t>
  </si>
  <si>
    <t>Demo portion of ceiling to access the duct system, procure a  hazardous material vendor to remove the damaged duct work and phoenix valve. Install new ducting, Install new phoenix valve and re-install ceiling tile grid and ceiling tiles.</t>
  </si>
  <si>
    <t>Juliet McMullin</t>
  </si>
  <si>
    <t>Purchase and Install a retractable shade cloth for Greenhouse 16-1/16-2</t>
  </si>
  <si>
    <t>Projects to be assigned</t>
  </si>
  <si>
    <t>Under construction by developer</t>
  </si>
  <si>
    <t>07/20/20 O-ANS: Complete per John Peraino by Jan 2020.</t>
  </si>
  <si>
    <t>07/20/20 O-ANS: Complete per John Peraino by Sep 2019.</t>
  </si>
  <si>
    <t>07/20/20 O-ANS: Complete per John Peraino by June 2020.</t>
  </si>
  <si>
    <t>Design Builder Pre-qualification</t>
  </si>
  <si>
    <t>Select Design Builder</t>
  </si>
  <si>
    <t>Design-Sesimic of Bldg C, E, F-1st flr garages only</t>
  </si>
  <si>
    <t>Study delayed by COVID</t>
  </si>
  <si>
    <t>Design - 3rd flr Walking Deck Only</t>
  </si>
  <si>
    <t>3603</t>
  </si>
  <si>
    <t>Orbach Libr SOM CSSS AV Equipment</t>
  </si>
  <si>
    <t>AV for CSSS project - 954044 / re: Fernando Cortez. Please refer to MSRIV in the line reference field for the draw down.</t>
  </si>
  <si>
    <t>8/5/20, DL: The work is almost complete.…….</t>
  </si>
  <si>
    <t>8/5/20, DL: This is in progress…….3/25/20, DL: We will work on plans and permits when we return back from the campus closure…….</t>
  </si>
  <si>
    <t>08/06/20 O-ANS: ON HOLD due to campus closures until further notice.</t>
  </si>
  <si>
    <t>8/5/20, DL: This Project is Complete…….3/25/20, DL: Project is 95% complete. We will install the fire sprinkler and exhaust duct to the gas cabinet when we return from the campus closure………..12/17/19 O-DHN: Emailed Status Report to customer……12/16/19, DL: Plans were approved and material is ordered. We are hopeful the material will arrive the 2nd or 3rd week in January. Once material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</si>
  <si>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8/5/20, DL: This Project is on hold until further notice…….</t>
  </si>
  <si>
    <t>8/5/20, DL: This Project is on hold until further notice…….3/25/20, DL: Susanna is working on a cubicle layout. Once we have the information from her. We will schedule the work…………</t>
  </si>
  <si>
    <t>8/5/20, DL: Plans are approved and we will start the work in the next 2-6 weeks……..</t>
  </si>
  <si>
    <t>8/5/20, DL: This Project is on hold until further notice……..09/19/19 O-ANS: HOLD FOR WINTER 2020 PER CUSTOMER (LOUIS SANDOVAL) REQUEST. EMAILED PAUL DITTY TO CONFIRM. PAUL 
STATED THIS IS NON-PAINT PROJECT B/C SCOPE OF WORK INCLUDES CARPENTERS AND ELECTRIC SHOPS.</t>
  </si>
  <si>
    <t>8/5/20, DL: This Project is on hold until further notice…….Ron V. to send Todd A. and Robert L. an email with an update. The email was sent from Dan to Ron V on 7/31/20…………..</t>
  </si>
  <si>
    <t>8/5/20, DL: This Project is on hold………</t>
  </si>
  <si>
    <t>8/5/20, DL: This project is on hold……………3/25/20, DL: Work orders are produced. I will work on scheduling the work when we return back to work……..</t>
  </si>
  <si>
    <t>8/5/20, DL: This Project is on hold until further notice…….2/19/20 O-DHN: Emailed Status Report to customer…...2/19/20, DL: Completed site visit. Need to work on plans and permit. Plan to submit plans for building permit in the next 2-3 weeks………..</t>
  </si>
  <si>
    <t>08/06/20 O-ANS: Closed per Paul Ditty as of 02/14/20.</t>
  </si>
  <si>
    <t>8/5/20, DL: we will submiot plans this week.…….2/19/20 O-DHN: Emailed Status Report to customer……2/19/20, DL: Plans were submitted for a permit on 2/12/20. Once plans are approved, we will order the material and schedule the work………</t>
  </si>
  <si>
    <t>8/5/20, DL: We will submit plans by this Friday for a building permit</t>
  </si>
  <si>
    <t>8/5/20, DL: This Project is Complete……………..2819/20 O-DHN: Emailed Status Report to customer…..2/19/20 O-DHN: Emailed Status Report to customer……2/19/20, DL: We should have a signed contract within the next two weeks. Once we have a contract, we will order the material and schedule the work………..1/15/20 O-DHN: Emailed Status Report to customer…….1/14/20, DL: Plans are complete and submitted for building permit. We are also working on the contract. Once the plans are approved and the contract is complete, we will schedule the work……….</t>
  </si>
  <si>
    <t>8/5/20, DL: This Project is on hold until further notice…….2/19/20 O-DHN: Emailed Status Report to customer…..2/19/20, DL: Permits were approved. Demolition is complete…..1/15/20 O-DHN: Emailed Status Report to customer……..1/14/20, DL: Plans have been submitted for a building permit. Once plans are approved, it is our goal to complete the work by the beginning of spring quarter…..</t>
  </si>
  <si>
    <t>05/22/20 O-ANS: Project canceled per customer request (Bill Sutton).</t>
  </si>
  <si>
    <t>8/5/20, DL: We will submit plans this week. Once plans are approved, we will schedule the work……………Work orders are produced. We need to work on plans and permits once we return..</t>
  </si>
  <si>
    <t>08/06/20 O-ANS: Closed per Paul Ditty as of 02/06/20.</t>
  </si>
  <si>
    <t>08/06/20 O-ANS: Closed per Paul Ditty as of 03/13/20.</t>
  </si>
  <si>
    <t>8/5/20, DL: This Project is on hold until further notice…….3/25/20, DL: WE will work on plans and permits when we return back from the campus closure.</t>
  </si>
  <si>
    <t>8/5/20, DL: We will start the work in the next 4-6 weeks.</t>
  </si>
  <si>
    <t>8/5/20, DL: Need to meet with Kirk to verify electrical load. Once confirmed, we will work on plans for a permit</t>
  </si>
  <si>
    <t>8/5/20, DL: This Project is on hold until further notice…….02/19/20 O-DHN: Emailed Status Report to customer…..2/19/20, DL: Survey space for hazardous material. Once survey is complete, we will schedule abatement and the work.</t>
  </si>
  <si>
    <t>8/5/20, DL: This project is complete……………..06/17/20, DL: This project should be complete with in the next two weeks……..2/19/20 O-DHN: Emailed Status Report to customer……2/19/20,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</si>
  <si>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8/5/20, DL: This Project is on hold……….12/11/19: O-ANS: Reassigned as project allotment - priority #5 for Winter 2020. 11/27/19 O-ANS: Placed on Hold for re-prioritization by client for Winter 2020.</t>
  </si>
  <si>
    <t>8/5/20, DL: We will start on this project in the next 6-8 weeks…..</t>
  </si>
  <si>
    <t>8/5/20, DL: This project is in Progress and should be complete in the next 8-12 weeks…………….3/25/20, DL: Work orders are produced. Once we are back to work, we will schedule the work……...12/11/19 O-ANS: Re-assigned as project allotment - priority #7 for Winter 2020. 11/27/19 O-ANS: Hold by client for re-prioritization for Winter 2020.</t>
  </si>
  <si>
    <t>8/5/20, DL: This Project is COMPLETE…….3/25/20, DL: The material is here and we are 95% complete with the work. We will complete the work when we return from the campus closure…………1/31/20 O-DHN: Emailed Status Report to customer…….1/30/20,DL: The pump is now on site but we are still waiting for the fittings. In the mean time, our plumber is putting everything together and is working on the installation. Once the fittings arrive, we will make the connections and the system should be good to go………….1/15/20 O-DHN: Emailed Status Report to customer……1/14/20, DL: The pump is scheduled to arrive on or before 1/31/20. We will schedule the work once we have the pump and material on site…..11/26/19,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</si>
  <si>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8/5/20, DL: This Project is on hold until further notice…….3/25/20, DL: Work orders are produced. We will schedule the work when we return from campus closure………11/11/19, DL: Project is in the queue to start but we do not have an FAU# as this is a recharge project. I sent Enrico and James an email requesting the FAU#. Once we have an FAU #, I will work on scheudling the work…..10/1/19, DL; Enrico is wtill working on estimate.</t>
  </si>
  <si>
    <t>8/5/20, DL: This Project is on hold until further notice…….3/25/20, DL: Work orders are produced, We will schedule the work when we return from the campus closure…………11/11/19, DL: I will work on scheduling this project…</t>
  </si>
  <si>
    <t>8/5/20, DL: This Project is Complete…………2/19/20 O-DHN: Emailed Status Report to customer…..2/18/20, DL: We are making great progress and still on schedule to be complete before Spring Break begins. We pass drywall inspection on 2/18/20………..1/15/20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</si>
  <si>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</si>
  <si>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8/5/20, DL: This Project is complete…………2/19/20 O-DHN: Emailed Status Report to customer……2/19/20, DL: We should have a signed contract within the next two weeks. Once we have the contract, we will schedule the work……………12/17/19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</si>
  <si>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8/5/20, DL: This Project is on hold until further notice…….3/25/20, DL: We are working on floor covering samples that will work for the space.</t>
  </si>
  <si>
    <t>8/5/20, DL: This Project is Complete………….2/19/20 O-DHN: Emailed Status Report to customer…...2/19/20, DL: We have the motor on site, we are working on the permit for the crane. Once we have the crane lift permit, we will schedule the install…………12/17/19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</si>
  <si>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8/5/20, DL This Project is Complete……………..1/15/20 O-DHN: Emailed Status Report to customer…….1/14/20, DL: Contracts is processing the contract. Once the contract is complete, we will schedule the work………..11/19/19 DH: Emailed Status Report to customer…..11/11/19, DL: Plans were approved. I sent Brendan an email  11/11/19 requesting an FAU # as this is Recharge work. Once we have the FAU #, we will work on the contract agreement with the contractor………10/30/19, DL; Sent Lezlie and email asking if she has an update on the resubmitted plans on 10/30/19………..10/16/19, DL; The plans were resubmitted for plan check review this week. We are  hopeful the plans will be approved this week. Once approved we will work on  contract and scheduling the work…10/7/19 LB: This is a test.  The timestamp will be reset when the test is done.  10/1/19, DL: We are working on plan check review. We should have approved plans in the next two weeks…..8/15/19, DL; Plans are currently being reviewed. We are also working on a contract with our vendor. Once plans are approved, will have a better plan for a start date and contract…….</t>
  </si>
  <si>
    <t>8/5/20, DL: Dan to follow-up with customer…………..03/05/20 O-ANS: Removed room 330 per client request. Only updates to 107 &amp; 111.</t>
  </si>
  <si>
    <t>8/5/20, DL, Dan to follow-up with customer………..03/31/20 O-ANS: Updated requestor from Brandon B. to Cynthia Carolina per client request. Sent scope updates to Dan L per client request. From client: "Remove status Hold / Update project detail to include information on 1682B -ADD ELECTRICAL, PAINT/PATCH, AND RELOCATE WHITE BOARD."</t>
  </si>
  <si>
    <t>08/05/20 O-ANS: Canceled by client (Cynthia Carolina) via email with Ron Veloz. 8/5/20, DL: Dan to follow -up with customer…………..03/31/20 O-ANS: Updated requestor from Brandon B. to Cynthia Carolina per client request. Sent scope updates to Dan L per client request. From client: "remove 330 from work order / update project details / Update: Furniture on order 3.30.2020 - delivery tbd"</t>
  </si>
  <si>
    <t>8/5/20, DL: This Project will exceed $50,000. Monty A. will inform customer this is a project that will need to be managerd through PD&amp;C……………3/25/20, DL: We will work on plans when we return back from the campus closure.</t>
  </si>
  <si>
    <t>8/5/20, DL: We will submit plans in the next week………2/19/20 O-DHN: Emailed Status Report to customer……2/19/20, DL: We will start working on the plans and apply for a building permit in the next 2-3 weeks.</t>
  </si>
  <si>
    <t>8/5/20, DL: This Project is on hold until further notice.</t>
  </si>
  <si>
    <t>8/5/20, DL: This Project is on hold until further notice…….3/23/20, DL: Shelves are ordered. We will schedule the work when we return from the campus closure……….1/15/20 O-DHN: Emailed Status Report to customer…...1/14/20, DL: We waiting for a revised quote from the vendor as there quote was not complete. We will process the quote for a PO# when we receive the correct quote……. 11/11/19, DL: Need to review scope with Ron as the shelving system is a special order item with a 3- month lead time…..</t>
  </si>
  <si>
    <t>08/06/20 O-ANS: Complete per D-BFA on 02/11/20.</t>
  </si>
  <si>
    <t>8/5/20, DL: This project is complete except the card reader portion of the project…………6/17/20, DL: The floor covering was completed two weeks ago. The card reader portion of this project is 95% complete but additional parts were needed and they are on order. Once they arrive, we will schedule the installation and this project will be 100% Complete………1/15/20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</si>
  <si>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8/5/20, DL: This project is complete…………3/25/20,DL: Doors are scheduled to arrive the second week in April……2/19/20 O-DHN: Emailed Status Report to customer……2/18/20,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minimum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</si>
  <si>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Rebid and Award Contract</t>
  </si>
  <si>
    <t>Negotiated bid</t>
  </si>
  <si>
    <t>BKM Lead Time 10 Weeks</t>
  </si>
  <si>
    <t>Plaza Seismic Structural Repairs</t>
  </si>
  <si>
    <t>In Construction by USDA</t>
  </si>
  <si>
    <t>Inspection</t>
  </si>
  <si>
    <t>Move-in</t>
  </si>
  <si>
    <t>Project Close-out</t>
  </si>
  <si>
    <t>Coordinating with North District</t>
  </si>
  <si>
    <t>On Hold (COVID-19)</t>
  </si>
  <si>
    <t>On Hold for CBO Input</t>
  </si>
  <si>
    <t>On Hold/Funding</t>
  </si>
  <si>
    <t>Phase 2 Design</t>
  </si>
  <si>
    <t>Modify the existing room in Soil House 1 (attached to the Delphino Lab at the Rubidoux Facilities) to expand CCPP quarantine services to include USDA/CDFA compliance for installation of new Economic Development Administration (EDA) citrus growth chambers.</t>
  </si>
  <si>
    <t>8/5/20, DL: WE will work on plans in the next 30- 45 days……………6/17/20, DL: This project is under review and is on hold until further notice………10/3/19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</si>
  <si>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Final Report</t>
  </si>
  <si>
    <t>Programming &amp; Workshop Dev</t>
  </si>
  <si>
    <t>3596</t>
  </si>
  <si>
    <t>Funding &amp; Approval - Oct 2020</t>
  </si>
  <si>
    <t>Complete Design</t>
  </si>
  <si>
    <t>Approval &amp; Funding</t>
  </si>
  <si>
    <t>In Pre-Programming (Study)</t>
  </si>
  <si>
    <t>Rubidoux Temp MPGU</t>
  </si>
  <si>
    <t>Requesting use of exterior space for temporary modular plant growth unit to be installed at the Rubidoux Greenhouses for the Citrus Clonal Protection Program. The desired location for the portable building is CAAN # P5395 where there was a previous portable office building torn down in 2016. Project was prioritized to begin in Spring of 2020. It has already been delayed due to covid-19. We need this to start ASAP to ensure that we do not lose federal funding. WE need permits in place to procure the grow pod. This is associated with work order # 20P000318.</t>
  </si>
  <si>
    <t>New</t>
  </si>
  <si>
    <t>Georgios Vidalakis</t>
  </si>
  <si>
    <t>Need direction by PM Director</t>
  </si>
  <si>
    <t>PM to update schedule</t>
  </si>
  <si>
    <t>Undergraduate Teaching &amp; Learning Facility</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</si>
  <si>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</si>
  <si>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Iowa street widening requested by the City. Campus agreed to engage consultant Olson Engineers. The City agreed to reimburse campus for approved costs. MOU with the City is being created.</t>
  </si>
  <si>
    <t>9/30/20, DL: This project is complete……..8/5/20, DL: This is in progress…….3/25/20, DL: We will work on plans and permits when we return back from the campus closure…….</t>
  </si>
  <si>
    <t>9/30/20, DL: This Project is Complete…………8/5/20, DL: we will submiot plans this week.…….2/19/20 O-DHN: Emailed Status Report to customer……2/19/20, DL: Plans were submitted for a permit on 2/12/20. Once plans are approved, we will order the material and schedule the work………</t>
  </si>
  <si>
    <t>9/30/20, DL: This Project is Complete………..8/5/20, DL: Dan to follow-up with customer…………..03/05/20 O-ANS: Removed room 330 per client request. Only updates to 107 &amp; 111.</t>
  </si>
  <si>
    <t>9/30/20, DL: This Project is Complete…………..8/5/20, DL, Dan to follow-up with customer………..03/31/20 O-ANS: Updated requestor from Brandon B. to Cynthia Carolina per client request. Sent scope updates to Dan L per client request. From client: "Remove status Hold / Update project detail to include information on 1682B -ADD ELECTRICAL, PAINT/PATCH, AND RELOCATE WHITE BOARD."</t>
  </si>
  <si>
    <t>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t>
  </si>
  <si>
    <t>Pre - Con</t>
  </si>
  <si>
    <t>Receive Schematic Drawings</t>
  </si>
  <si>
    <t>Receive CD's</t>
  </si>
  <si>
    <t>9/30/20, DL: Project is still on Hold until Furhther notice………...8/5/20, DL: WE will work on plans in the next 30- 45 days……………6/17/20, DL: This project is under review and is on hold until further notice………10/3/19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</si>
  <si>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Renovate 110,091 s.f. facility built in the 1960 due to building systems anticipated end of life, and desire to support research.  The Batchelor Hall Renewal and the Batchelor Hall Interior Project proposes to:   - Replace building (laboratory) exhaust fan units and main distribution due to inefficiency and equipment end of life  - Replace building air handling units, chilled water pumps and main distribution due to equipment end of life and improved air quality  - Replace building plumbing mains and water treatment system due to equipment end of life  - Install a new Building Management System to allow more efficient energy use and monitoring  - Upgrade the building fire suppression mains and fire life safety system  - Upgrade the building elevator system  - Upgrade building electrical feeder and main distribution in order to support modern research needs  - Upgrade non compliant restrooms to meet accessability requirements  - Construct a new laboratory equipment room   - Perform some upgrades to common areas spaces</t>
  </si>
  <si>
    <t>In Bidding (prequalification)</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</si>
  <si>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 Replace building air handling units, chilled water pumps and main distribution due to equipment end of life and improved air quality   -Replace building plumbing mains and water treatment system due to equipment end of life  - Install a new Building Management System to allow more efficient energy use and monitoring  - Upgrade the building fire suppression mains and fire life safety system  - Upgrade the building elevator system  - Upgrade building electrical feeder and main distribution in order to support modern research needs  - Upgrade non compliant restrooms to meet accessability requirements  - Construct a new laboratory equipment room   - Perform some upgrades to common areas spaces</t>
  </si>
  <si>
    <t>Student Success Center - classrooms, advising, and student life programs using a combination of AB94 and student fee reserves. Associated with planning plant activity 958056 and plant account 950512. Preliminary plans proposed for July 2018.</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</si>
  <si>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</si>
  <si>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</si>
  <si>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Construction by USDA</t>
  </si>
  <si>
    <t>MS&amp;E 155 Pulsed Laser Deposition</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</si>
  <si>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</si>
  <si>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Funding &amp; Approval - Nov 2020</t>
  </si>
  <si>
    <t>All egress doors - Floors 1, 2, and 3 - need to be replaced with compliant structures. Please inspect, evaluate and provide quote.</t>
  </si>
  <si>
    <t>We need to have the Botanic Gardens de-silt basin cleaned out. It is probably around 500+ yards of soil that has to be removed. It also requires special permitting to do. Work will require regulatory permits and agency approvals -PSA has been issued to</t>
  </si>
  <si>
    <t>Secure Funding</t>
  </si>
  <si>
    <t>9058</t>
  </si>
  <si>
    <t>Lothian West Rooftop Solar</t>
  </si>
  <si>
    <t>In Pre-programming</t>
  </si>
  <si>
    <t>Rubidoux MPGU</t>
  </si>
  <si>
    <t>In Programming (Study)</t>
  </si>
  <si>
    <t>CBO approval for procurement</t>
  </si>
  <si>
    <t>RUSD will be developing a STEM High School on UCR property, between Watkins and Linden Ave. RUSD will funding and managing the project, with UCR providing input as to land use and design. UCR will act as lead agency for CEQA.</t>
  </si>
  <si>
    <t>9/30/20, DL: The work is complete except for the paint……………..8/5/20, DL: The work is almost complete.…….</t>
  </si>
  <si>
    <t>9/30/20, DL: We are in the process of finishing up a few other projects. Once they are complete, we will schedule the work….8/5/20, DL: Plans are approved and we will start the work in the next 2-6 weeks……..</t>
  </si>
  <si>
    <t>9/30/20, DL: Plans were approved, we had the Vaughn Wall tested for Asbestos containing material. Once we have the results, we will schedule the work………….8/5/20, DL: We will submit plans by this Friday for a building permit</t>
  </si>
  <si>
    <t>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</si>
  <si>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9/30/20, DL: WE have started a few items but we are waiting on Matt U. and the PI to remove their items so we can have access to the space. Once the space is cleared out, we will proceed with the work…………8/5/20, DL: We will start the work in the next 4-6 weeks.</t>
  </si>
  <si>
    <t>9/30/20, DL: This project is in progress and will be compete in the next 6- 8 weeks……………8/5/20, DL: We will start on this project in the next 6-8 weeks…..</t>
  </si>
  <si>
    <t>9/30/20, DL: Vendor should have the balance of the material in the next 30- days…….8/5/20, DL: This project is complete except the card reader portion of the project…………6/17/20, DL: The floor covering was completed two weeks ago. The card reader portion of this project is 95% complete but additional parts were needed and they are on order. Once they arrive, we will schedule the installation and this project will be 100% Complete………1/15/20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</si>
  <si>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9059</t>
  </si>
  <si>
    <t>DM(FY20) Elec. Equip. Replace 10 Gas-Filled Med Volt. Switches</t>
  </si>
  <si>
    <t>Replace ten gas filled - medium voltage switches</t>
  </si>
  <si>
    <t>New (9/15/20)</t>
  </si>
  <si>
    <t>9062</t>
  </si>
  <si>
    <t>DM(FY20) Life Sci Sewer line</t>
  </si>
  <si>
    <t>9061</t>
  </si>
  <si>
    <t>DM(FY20) Bourns Hall A Interior Finishes</t>
  </si>
  <si>
    <t>9060</t>
  </si>
  <si>
    <t>DM(FY20) Physics Roof Repair/Replacement/Equip</t>
  </si>
  <si>
    <t>3608</t>
  </si>
  <si>
    <t>HUB2 Roof Repair/Replacement</t>
  </si>
  <si>
    <t>HUB Facilities staff has determined that a section of the roof for HUB II is not repairable due to possible architectural conflicts. The following is the assessment from our Facilities staff: We had a couple roofing contractors come out and look at latitudes roof leak and give us their thoughts. We determined that the connection from the panel sheet metal to the cricket pan is failing. The cricket pan itself has a couple inches of play when stepped on. The roofing contractors say trying to waterproof these two medals together as they expand and contract with the weather would be really tough. These pictures were taken July 24th at 8:30 in the morning and the water you see is condensation. Another problem is the cricket pan slopes towards the panel sheet metal not allowing the water to go through the cricket wall into the drains causing the water to collect on that failing joint. Over the years we’ve tried numerous times with different materials to seal that joint with no success. I was able to pull up the roofing patch we put on and seen the panels are now starting to rust.</t>
  </si>
  <si>
    <t>New (9/21/20)</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</si>
  <si>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</si>
  <si>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We are requesting to utilize Base Architecture, Planning, &amp; Engineering, Inc. to provide pro bono work on planning for locker room renovations in the Athletics &amp; Dance Building. Rob Gayle is aware of our desire to utilize this company for services.</t>
  </si>
  <si>
    <t>Convert a classroom into a dance room (we're looking for what it would cost) to provide additional performance space. Target Departmental Funding Amount: $20,000. Desired Timeline: Ready for fall quarter use</t>
  </si>
  <si>
    <t>9/30/20, DL: Plans were submitted for Plan Check review last week and we should have an update on the plan check review process soon………..8/5/20, DL: Need to meet with Kirk to verify electrical load. Once confirmed, we will work on plans for a permit</t>
  </si>
  <si>
    <t>9/30/20, DL: This project is in progress and 50% complete. We should be complete with in the next 4-6 weeks…………...8/5/20, DL: We will submit plans in the next week………2/19/20 O-DHN: Emailed Status Report to customer……2/19/20, DL: We will start working on the plans and apply for a building permit in the next 2-3 weeks.</t>
  </si>
  <si>
    <t>9/30/20, DL: The plans were submitted two weeks ago. We should receive the plan check review comments in the near future…………….8/5/20, DL: This Project will exceed $50,000. Monty A. will inform customer this is a project that will need to be managerd through PD&amp;C……………3/25/20, DL: We will work on plans when we return back from the campus closure.</t>
  </si>
  <si>
    <t>3607</t>
  </si>
  <si>
    <t>DM(FY20) Central Utility Plant Controls</t>
  </si>
  <si>
    <t>Central Utility Plant Control System Equipment Upgrade (see attachment in CPMS for high-level scope)</t>
  </si>
  <si>
    <t>Begin RFQ Process</t>
  </si>
  <si>
    <t>Programming (Study)</t>
  </si>
  <si>
    <t>Commisioning</t>
  </si>
  <si>
    <t>UCR Health will be acquiring new off-campus leased space by expanding into an adjacent medical office suite located at 19330 Jesse Ln #160, Riverside, CA 92508. The landlord will be paying for the improvements, however, UCR Health anticipates costs for 3rd party architectural fees as well as PD&amp;C management fees for the project.</t>
  </si>
  <si>
    <t>9/30/20, DL: This Project is Complete……….8/5/20, DL: This Project is on hold until further notice…….2/19/20 O-DHN: Emailed Status Report to customer…..2/19/20, DL: Permits were approved. Demolition is complete…..1/15/20 O-DHN: Emailed Status Report to customer……..1/14/20, DL: Plans have been submitted for a building permit. Once plans are approved, it is our goal to complete the work by the beginning of spring quarter…..</t>
  </si>
  <si>
    <t>Hulen Place Homeless Medical Clinic</t>
  </si>
  <si>
    <t>SOM is acquiring additional space for a medical clinic to assist with the homeless population.</t>
  </si>
  <si>
    <t>New (10/6/20)</t>
  </si>
  <si>
    <t>Diana Armenta</t>
  </si>
  <si>
    <t>3551</t>
  </si>
  <si>
    <t>Silver Oaks Womens Health Admin</t>
  </si>
  <si>
    <t>UCR Health will be acquiring new off-campus lease space for administration use located at 19330 Jesse Ln #180, Riverside, CA 92508.  There will be no TI's for this suite.</t>
  </si>
  <si>
    <t>Receive Bids for Projects</t>
  </si>
  <si>
    <t>DM(FY17) Fiber Optic Infrastructure Upgrade</t>
  </si>
  <si>
    <t>Repair, replace and upgrade the fiber optic infrastructure network that includes 50+ buildings across campus. Also includes work to main hubs, sub hubs and make available spare fiber for future utilization.</t>
  </si>
  <si>
    <t>Procurement</t>
  </si>
  <si>
    <t>Re-scope</t>
  </si>
  <si>
    <t>Re-scope/Re-bid</t>
  </si>
  <si>
    <t>In construction by USDA</t>
  </si>
  <si>
    <t>Complete Construction (by USDA)</t>
  </si>
  <si>
    <t>DM(FY17-19) Rivera Library North Wing AHU Replacement</t>
  </si>
  <si>
    <t>In Pre-Programming</t>
  </si>
  <si>
    <t>3586</t>
  </si>
  <si>
    <t>Campus Edges and Entrances Study</t>
  </si>
  <si>
    <t>The purpose of the study is to: • Identify, prioritize enhancements to key circulation corridors, campus gateways, and entrances to enhance • Propose physical planning concepts for roadway corridors included in Study scope to include validating or adjusting concepts previously proposed in the 2016 Physical Master Plan Study • Develop an implementation strategy that will include identifying priorities, preferred phasing, and potential external partnerships and funding opportunities</t>
  </si>
  <si>
    <t>New (10/27/20)</t>
  </si>
  <si>
    <t>Uma Ramasubramanian</t>
  </si>
  <si>
    <t>Receive 100% CD's</t>
  </si>
  <si>
    <t>Contracting</t>
  </si>
  <si>
    <t>3228b</t>
  </si>
  <si>
    <t>Rubidoux Screenhouse Conv</t>
  </si>
  <si>
    <t>Retrofit screenhouse to greenhouse. Replace 6 current screen panels with plastic greenhouse walls Install 2 HVAC systems in the separate rooms.</t>
  </si>
  <si>
    <t>In Design (Phase 2)</t>
  </si>
  <si>
    <t>RPU plan review/design (Phase 2)</t>
  </si>
  <si>
    <t>Arc Flash Assessment Report</t>
  </si>
  <si>
    <t>Receive 100% CD's for Review</t>
  </si>
  <si>
    <t>FY 19-20</t>
  </si>
  <si>
    <t>FY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</si>
</sst>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409]* #,##0.00_);_([$$-409]* \(#,##0.00\);_([$$-409]* &quot;-&quot;??_);_(@_)"/>
    <numFmt numFmtId="165" formatCode="m/d/yy;@"/>
    <numFmt numFmtId="166" formatCode="yyyy"/>
    <numFmt numFmtId="167" formatCode="dd\-mmm\-yy"/>
  </numFmts>
  <fonts count="4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4"/>
      <color theme="1"/>
      <name val="Calibri"/>
      <family val="2"/>
      <scheme val="minor"/>
    </font>
    <font>
      <b/>
      <sz val="18"/>
      <color theme="0"/>
      <name val="Calibri"/>
      <family val="2"/>
      <scheme val="minor"/>
    </font>
    <font>
      <b/>
      <sz val="11"/>
      <name val="Calibri"/>
      <family val="2"/>
      <scheme val="minor"/>
    </font>
    <font>
      <b/>
      <sz val="14"/>
      <name val="Calibri"/>
      <family val="2"/>
      <scheme val="minor"/>
    </font>
    <font>
      <sz val="11"/>
      <name val="Calibri"/>
      <family val="2"/>
      <scheme val="minor"/>
    </font>
    <font>
      <sz val="12"/>
      <name val="Calibri"/>
      <family val="2"/>
      <scheme val="minor"/>
    </font>
    <font>
      <sz val="14"/>
      <name val="Calibri"/>
      <family val="2"/>
      <scheme val="minor"/>
    </font>
    <font>
      <b/>
      <sz val="18"/>
      <name val="Calibri"/>
      <family val="2"/>
      <scheme val="minor"/>
    </font>
    <font>
      <b/>
      <sz val="24"/>
      <color theme="2" tint="-0.749992370372631"/>
      <name val="Arial Black"/>
      <family val="2"/>
    </font>
    <font>
      <b/>
      <sz val="14"/>
      <color theme="2" tint="-0.749992370372631"/>
      <name val="Calibri"/>
      <family val="2"/>
      <scheme val="minor"/>
    </font>
    <font>
      <sz val="16"/>
      <name val="Calibri"/>
      <family val="2"/>
      <scheme val="minor"/>
    </font>
    <font>
      <b/>
      <sz val="20"/>
      <color theme="2" tint="-0.749992370372631"/>
      <name val="Calibri"/>
      <family val="2"/>
      <scheme val="minor"/>
    </font>
    <font>
      <b/>
      <sz val="16"/>
      <color theme="0"/>
      <name val="Calibri"/>
      <family val="2"/>
      <scheme val="minor"/>
    </font>
    <font>
      <b/>
      <sz val="22"/>
      <color theme="1"/>
      <name val="Calibri"/>
      <family val="2"/>
      <scheme val="minor"/>
    </font>
    <font>
      <sz val="14"/>
      <color theme="0"/>
      <name val="Calibri"/>
      <family val="2"/>
      <scheme val="minor"/>
    </font>
    <font>
      <sz val="11"/>
      <color theme="2" tint="-0.749992370372631"/>
      <name val="Calibri"/>
      <family val="2"/>
      <scheme val="minor"/>
    </font>
    <font>
      <sz val="20"/>
      <color theme="2" tint="-0.749992370372631"/>
      <name val="Calibri"/>
      <family val="2"/>
      <scheme val="minor"/>
    </font>
    <font>
      <b/>
      <sz val="11"/>
      <color rgb="FF000000"/>
      <name val="Calibri"/>
      <family val="2"/>
    </font>
    <font>
      <sz val="10"/>
      <color rgb="FF000000"/>
      <name val="Calibri"/>
      <family val="2"/>
    </font>
    <font>
      <b/>
      <sz val="12"/>
      <color rgb="FFFFFFFF"/>
      <name val="Calibri"/>
      <family val="2"/>
    </font>
    <font>
      <sz val="10"/>
      <color theme="1"/>
      <name val="Calibri"/>
      <family val="2"/>
    </font>
    <font>
      <sz val="11"/>
      <color rgb="FF000000"/>
      <name val="Calibri"/>
      <family val="2"/>
    </font>
    <font>
      <b/>
      <sz val="12"/>
      <color theme="2" tint="-0.749992370372631"/>
      <name val="Calibri"/>
      <family val="2"/>
      <scheme val="minor"/>
    </font>
    <font>
      <b/>
      <sz val="14"/>
      <color theme="0"/>
      <name val="Calibri"/>
      <family val="2"/>
      <scheme val="minor"/>
    </font>
    <font>
      <b/>
      <sz val="24"/>
      <color theme="2" tint="-0.249977111117893"/>
      <name val="Arial Black"/>
      <family val="2"/>
    </font>
    <font>
      <sz val="11"/>
      <color theme="2" tint="-0.249977111117893"/>
      <name val="Calibri"/>
      <family val="2"/>
      <scheme val="minor"/>
    </font>
    <font>
      <sz val="11"/>
      <color theme="1"/>
      <name val="Calibri"/>
      <family val="2"/>
      <scheme val="minor"/>
    </font>
    <font>
      <b/>
      <sz val="18"/>
      <color rgb="FFFFFFFF"/>
      <name val="Calibri"/>
      <family val="2"/>
    </font>
    <font>
      <b/>
      <sz val="16"/>
      <name val="Calibri"/>
      <family val="2"/>
      <scheme val="minor"/>
    </font>
    <font>
      <sz val="10"/>
      <color indexed="8"/>
      <name val="Arial"/>
      <family val="2"/>
    </font>
    <font>
      <sz val="11"/>
      <color indexed="8"/>
      <name val="Calibri"/>
      <family val="2"/>
      <scheme val="minor"/>
    </font>
    <font>
      <b/>
      <sz val="11"/>
      <color indexed="8"/>
      <name val="Calibri"/>
      <family val="2"/>
      <scheme val="minor"/>
    </font>
    <font>
      <sz val="11"/>
      <color rgb="FF000000"/>
      <name val="Calibri"/>
      <family val="2"/>
    </font>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0"/>
      <color rgb="FF000000"/>
      <name val="Calibri"/>
      <family val="2"/>
    </font>
  </fonts>
  <fills count="23">
    <fill>
      <patternFill patternType="none"/>
    </fill>
    <fill>
      <patternFill patternType="gray125"/>
    </fill>
    <fill>
      <patternFill patternType="solid">
        <fgColor theme="4"/>
      </patternFill>
    </fill>
    <fill>
      <patternFill patternType="solid">
        <fgColor theme="5" tint="-0.249977111117893"/>
        <bgColor theme="4"/>
      </patternFill>
    </fill>
    <fill>
      <patternFill patternType="solid">
        <fgColor theme="2" tint="-9.9978637043366805E-2"/>
        <bgColor indexed="64"/>
      </patternFill>
    </fill>
    <fill>
      <patternFill patternType="solid">
        <fgColor theme="1"/>
        <bgColor indexed="64"/>
      </patternFill>
    </fill>
    <fill>
      <patternFill patternType="solid">
        <fgColor theme="0"/>
        <bgColor indexed="64"/>
      </patternFill>
    </fill>
    <fill>
      <patternFill patternType="solid">
        <fgColor theme="5" tint="-0.249977111117893"/>
        <bgColor indexed="64"/>
      </patternFill>
    </fill>
    <fill>
      <patternFill patternType="solid">
        <fgColor theme="1" tint="0.499984740745262"/>
        <bgColor theme="4"/>
      </patternFill>
    </fill>
    <fill>
      <patternFill patternType="solid">
        <fgColor theme="0" tint="-0.249977111117893"/>
        <bgColor indexed="64"/>
      </patternFill>
    </fill>
    <fill>
      <patternFill patternType="solid">
        <fgColor theme="4"/>
        <bgColor indexed="64"/>
      </patternFill>
    </fill>
    <fill>
      <patternFill patternType="solid">
        <fgColor theme="6"/>
        <bgColor indexed="64"/>
      </patternFill>
    </fill>
    <fill>
      <patternFill patternType="solid">
        <fgColor theme="6"/>
        <bgColor theme="4"/>
      </patternFill>
    </fill>
    <fill>
      <patternFill patternType="solid">
        <fgColor theme="2"/>
        <bgColor theme="4"/>
      </patternFill>
    </fill>
    <fill>
      <patternFill patternType="solid">
        <fgColor theme="3" tint="0.39997558519241921"/>
        <bgColor indexed="64"/>
      </patternFill>
    </fill>
    <fill>
      <patternFill patternType="solid">
        <fgColor theme="3" tint="0.39997558519241921"/>
        <bgColor theme="4"/>
      </patternFill>
    </fill>
    <fill>
      <patternFill patternType="solid">
        <fgColor theme="2"/>
      </patternFill>
    </fill>
    <fill>
      <patternFill patternType="solid">
        <fgColor theme="1"/>
        <bgColor theme="4"/>
      </patternFill>
    </fill>
    <fill>
      <patternFill patternType="solid">
        <fgColor theme="2" tint="-0.249977111117893"/>
        <bgColor indexed="64"/>
      </patternFill>
    </fill>
    <fill>
      <patternFill patternType="solid">
        <fgColor theme="6" tint="-0.249977111117893"/>
        <bgColor indexed="64"/>
      </patternFill>
    </fill>
    <fill>
      <patternFill patternType="solid">
        <fgColor theme="9" tint="-0.249977111117893"/>
        <bgColor theme="4"/>
      </patternFill>
    </fill>
    <fill>
      <patternFill patternType="solid">
        <fgColor theme="4" tint="0.59999389629810485"/>
        <bgColor indexed="64"/>
      </patternFill>
    </fill>
    <fill>
      <patternFill patternType="solid">
        <fgColor theme="0" tint="-0.34998626667073579"/>
        <bgColor indexed="64"/>
      </patternFill>
    </fill>
  </fills>
  <borders count="23">
    <border>
      <left/>
      <right/>
      <top/>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bottom/>
      <diagonal/>
    </border>
    <border>
      <left/>
      <right/>
      <top/>
      <bottom style="thick">
        <color theme="0"/>
      </bottom>
      <diagonal/>
    </border>
    <border>
      <left style="thick">
        <color auto="1"/>
      </left>
      <right style="thin">
        <color theme="0"/>
      </right>
      <top/>
      <bottom style="thick">
        <color theme="0"/>
      </bottom>
      <diagonal/>
    </border>
    <border>
      <left style="thin">
        <color auto="1"/>
      </left>
      <right/>
      <top/>
      <bottom/>
      <diagonal/>
    </border>
    <border>
      <left/>
      <right style="thin">
        <color auto="1"/>
      </right>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D0D7E5"/>
      </left>
      <right style="thin">
        <color rgb="FFD0D7E5"/>
      </right>
      <top style="thin">
        <color rgb="FFD0D7E5"/>
      </top>
      <bottom style="thin">
        <color rgb="FFD0D7E5"/>
      </bottom>
      <diagonal/>
    </border>
    <border>
      <left style="thin">
        <color theme="0"/>
      </left>
      <right style="thin">
        <color theme="0"/>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0D7E5"/>
      </left>
      <right style="thin">
        <color rgb="FFD0D7E5"/>
      </right>
      <top style="thin">
        <color rgb="FFD0D7E5"/>
      </top>
      <bottom/>
      <diagonal/>
    </border>
  </borders>
  <cellStyleXfs count="5">
    <xf numFmtId="0" fontId="0" fillId="0" borderId="0"/>
    <xf numFmtId="44" fontId="1" fillId="0" borderId="0" applyFont="0" applyFill="0" applyBorder="0" applyAlignment="0" applyProtection="0"/>
    <xf numFmtId="0" fontId="4" fillId="2" borderId="0" applyNumberFormat="0" applyBorder="0" applyAlignment="0" applyProtection="0"/>
    <xf numFmtId="0" fontId="26" fillId="0" borderId="0"/>
    <xf numFmtId="0" fontId="35" fillId="0" borderId="0"/>
  </cellStyleXfs>
  <cellXfs count="243">
    <xf numFmtId="0" fontId="0" fillId="0" borderId="0" xfId="0"/>
    <xf numFmtId="0" fontId="3" fillId="0" borderId="0" xfId="0" applyFont="1" applyAlignment="1">
      <alignment wrapText="1"/>
    </xf>
    <xf numFmtId="0" fontId="0" fillId="0" borderId="0" xfId="0" applyAlignment="1">
      <alignment horizontal="center"/>
    </xf>
    <xf numFmtId="14" fontId="0" fillId="0" borderId="0" xfId="0" applyNumberFormat="1"/>
    <xf numFmtId="0" fontId="0" fillId="0" borderId="0" xfId="0" applyAlignment="1"/>
    <xf numFmtId="0" fontId="0" fillId="6" borderId="0" xfId="0" applyFill="1"/>
    <xf numFmtId="0" fontId="2" fillId="3" borderId="1" xfId="0" applyFont="1" applyFill="1" applyBorder="1" applyAlignment="1">
      <alignment wrapText="1"/>
    </xf>
    <xf numFmtId="0" fontId="2" fillId="8" borderId="2" xfId="0" applyFont="1" applyFill="1" applyBorder="1" applyAlignment="1">
      <alignment wrapText="1"/>
    </xf>
    <xf numFmtId="0" fontId="2" fillId="8" borderId="3" xfId="0" applyFont="1" applyFill="1" applyBorder="1" applyAlignment="1">
      <alignment wrapText="1"/>
    </xf>
    <xf numFmtId="14" fontId="2" fillId="8" borderId="1" xfId="0" applyNumberFormat="1" applyFont="1" applyFill="1" applyBorder="1" applyAlignment="1">
      <alignment wrapText="1"/>
    </xf>
    <xf numFmtId="14" fontId="2" fillId="8" borderId="2" xfId="0" applyNumberFormat="1" applyFont="1" applyFill="1" applyBorder="1" applyAlignment="1">
      <alignment wrapText="1"/>
    </xf>
    <xf numFmtId="0" fontId="6" fillId="0" borderId="0" xfId="0" applyFont="1" applyBorder="1"/>
    <xf numFmtId="0" fontId="0" fillId="0" borderId="0" xfId="0" applyFont="1"/>
    <xf numFmtId="0" fontId="0" fillId="0" borderId="0" xfId="0" applyFill="1"/>
    <xf numFmtId="0" fontId="0" fillId="0" borderId="4" xfId="0" applyBorder="1"/>
    <xf numFmtId="14" fontId="0" fillId="0" borderId="4" xfId="0" applyNumberFormat="1" applyBorder="1"/>
    <xf numFmtId="0" fontId="7" fillId="6" borderId="0" xfId="2" applyFont="1" applyFill="1" applyBorder="1"/>
    <xf numFmtId="0" fontId="0" fillId="0" borderId="0" xfId="0" applyAlignment="1">
      <alignment vertical="top"/>
    </xf>
    <xf numFmtId="14" fontId="2" fillId="8" borderId="3" xfId="0" applyNumberFormat="1" applyFont="1" applyFill="1" applyBorder="1" applyAlignment="1">
      <alignment wrapText="1"/>
    </xf>
    <xf numFmtId="14" fontId="2" fillId="8" borderId="9" xfId="0" applyNumberFormat="1" applyFont="1" applyFill="1" applyBorder="1" applyAlignment="1">
      <alignment wrapText="1"/>
    </xf>
    <xf numFmtId="0" fontId="2" fillId="3" borderId="8" xfId="0" applyFont="1" applyFill="1" applyBorder="1" applyAlignment="1">
      <alignment wrapText="1"/>
    </xf>
    <xf numFmtId="0" fontId="2" fillId="8" borderId="9" xfId="0" applyFont="1" applyFill="1" applyBorder="1" applyAlignment="1">
      <alignment wrapText="1"/>
    </xf>
    <xf numFmtId="0" fontId="10" fillId="0" borderId="0" xfId="0" applyFont="1" applyFill="1"/>
    <xf numFmtId="0" fontId="10" fillId="0" borderId="0" xfId="0" applyFont="1" applyFill="1" applyAlignment="1">
      <alignment horizontal="left"/>
    </xf>
    <xf numFmtId="14" fontId="0" fillId="0" borderId="7" xfId="0" applyNumberFormat="1" applyFill="1" applyBorder="1"/>
    <xf numFmtId="14" fontId="0" fillId="0" borderId="0" xfId="0" applyNumberFormat="1" applyFill="1"/>
    <xf numFmtId="14" fontId="7" fillId="6" borderId="0" xfId="2" applyNumberFormat="1" applyFont="1" applyFill="1" applyBorder="1"/>
    <xf numFmtId="0" fontId="7" fillId="6" borderId="0" xfId="2" applyFont="1" applyFill="1" applyBorder="1" applyAlignment="1">
      <alignment horizontal="center"/>
    </xf>
    <xf numFmtId="14" fontId="0" fillId="6" borderId="0" xfId="0" applyNumberFormat="1" applyFill="1"/>
    <xf numFmtId="0" fontId="0" fillId="6" borderId="0" xfId="0" applyFill="1" applyAlignment="1">
      <alignment horizontal="center"/>
    </xf>
    <xf numFmtId="0" fontId="0" fillId="0" borderId="0" xfId="0" applyAlignment="1">
      <alignment horizontal="left" vertical="top"/>
    </xf>
    <xf numFmtId="0" fontId="14" fillId="6" borderId="0" xfId="0" applyFont="1" applyFill="1"/>
    <xf numFmtId="0" fontId="0" fillId="6" borderId="0" xfId="0" applyFont="1" applyFill="1"/>
    <xf numFmtId="0" fontId="10" fillId="6" borderId="0" xfId="0" applyFont="1" applyFill="1" applyBorder="1"/>
    <xf numFmtId="0" fontId="10" fillId="6" borderId="0" xfId="0" applyFont="1" applyFill="1" applyBorder="1" applyAlignment="1">
      <alignment horizontal="left" vertical="top" wrapText="1"/>
    </xf>
    <xf numFmtId="0" fontId="12" fillId="6" borderId="0" xfId="0" applyFont="1" applyFill="1" applyAlignment="1">
      <alignment horizontal="left" vertical="top"/>
    </xf>
    <xf numFmtId="0" fontId="10" fillId="6" borderId="0" xfId="0" applyFont="1" applyFill="1" applyBorder="1" applyAlignment="1">
      <alignment horizontal="left" vertical="top"/>
    </xf>
    <xf numFmtId="0" fontId="15" fillId="6" borderId="0" xfId="0" applyFont="1" applyFill="1"/>
    <xf numFmtId="165" fontId="16" fillId="6" borderId="0" xfId="0" applyNumberFormat="1" applyFont="1" applyFill="1"/>
    <xf numFmtId="165" fontId="16" fillId="6" borderId="0" xfId="0" applyNumberFormat="1" applyFont="1" applyFill="1" applyBorder="1" applyAlignment="1">
      <alignment horizontal="left" vertical="top" wrapText="1"/>
    </xf>
    <xf numFmtId="0" fontId="8" fillId="6" borderId="5" xfId="2" applyFont="1" applyFill="1" applyBorder="1"/>
    <xf numFmtId="165" fontId="8" fillId="6" borderId="6" xfId="2" applyNumberFormat="1" applyFont="1" applyFill="1" applyBorder="1"/>
    <xf numFmtId="14" fontId="12" fillId="11" borderId="13" xfId="2" applyNumberFormat="1" applyFont="1" applyFill="1" applyBorder="1"/>
    <xf numFmtId="0" fontId="12" fillId="11" borderId="13" xfId="2" applyFont="1" applyFill="1" applyBorder="1" applyAlignment="1">
      <alignment horizontal="center"/>
    </xf>
    <xf numFmtId="0" fontId="12" fillId="11" borderId="13" xfId="2" applyNumberFormat="1" applyFont="1" applyFill="1" applyBorder="1"/>
    <xf numFmtId="166" fontId="0" fillId="0" borderId="0" xfId="0" applyNumberFormat="1" applyAlignment="1"/>
    <xf numFmtId="166" fontId="0" fillId="0" borderId="0" xfId="0" applyNumberFormat="1"/>
    <xf numFmtId="0" fontId="10" fillId="12" borderId="2" xfId="0" applyFont="1" applyFill="1" applyBorder="1" applyAlignment="1">
      <alignment horizontal="left" wrapText="1"/>
    </xf>
    <xf numFmtId="0" fontId="0" fillId="0" borderId="0" xfId="0" applyFill="1" applyAlignment="1"/>
    <xf numFmtId="0" fontId="0" fillId="0" borderId="0" xfId="0" applyAlignment="1">
      <alignment horizontal="left"/>
    </xf>
    <xf numFmtId="0" fontId="16" fillId="6" borderId="0" xfId="0" applyFont="1" applyFill="1" applyAlignment="1">
      <alignment horizontal="center" vertical="top"/>
    </xf>
    <xf numFmtId="0" fontId="16" fillId="6" borderId="0" xfId="0" applyFont="1" applyFill="1" applyBorder="1" applyAlignment="1">
      <alignment horizontal="center" vertical="top" wrapText="1"/>
    </xf>
    <xf numFmtId="0" fontId="10" fillId="0" borderId="0" xfId="0" applyFont="1" applyFill="1" applyAlignment="1">
      <alignment horizontal="left" wrapText="1"/>
    </xf>
    <xf numFmtId="165" fontId="0" fillId="4" borderId="0" xfId="0" applyNumberFormat="1" applyFill="1" applyAlignment="1">
      <alignment horizontal="center"/>
    </xf>
    <xf numFmtId="0" fontId="19" fillId="0" borderId="0" xfId="0" applyFont="1" applyBorder="1" applyAlignment="1">
      <alignment horizontal="center" vertical="center"/>
    </xf>
    <xf numFmtId="0" fontId="5" fillId="7" borderId="12" xfId="0" applyFont="1" applyFill="1" applyBorder="1" applyAlignment="1">
      <alignment vertical="center"/>
    </xf>
    <xf numFmtId="14" fontId="20" fillId="14" borderId="0" xfId="2" applyNumberFormat="1" applyFont="1" applyFill="1" applyBorder="1"/>
    <xf numFmtId="0" fontId="20" fillId="14" borderId="0" xfId="2" applyFont="1" applyFill="1" applyBorder="1" applyAlignment="1">
      <alignment horizontal="center"/>
    </xf>
    <xf numFmtId="0" fontId="20" fillId="14" borderId="0" xfId="2" applyNumberFormat="1" applyFont="1" applyFill="1" applyBorder="1"/>
    <xf numFmtId="0" fontId="4" fillId="15" borderId="2" xfId="0" applyFont="1" applyFill="1" applyBorder="1" applyAlignment="1">
      <alignment horizontal="left" wrapText="1"/>
    </xf>
    <xf numFmtId="0" fontId="17" fillId="6" borderId="0" xfId="0" applyFont="1" applyFill="1" applyBorder="1" applyAlignment="1">
      <alignment horizontal="left" vertical="top"/>
    </xf>
    <xf numFmtId="0" fontId="11" fillId="6" borderId="0" xfId="0" applyFont="1" applyFill="1" applyBorder="1" applyAlignment="1">
      <alignment horizontal="left" vertical="top"/>
    </xf>
    <xf numFmtId="0" fontId="17" fillId="6" borderId="0" xfId="2" applyFont="1" applyFill="1" applyBorder="1"/>
    <xf numFmtId="0" fontId="17" fillId="6" borderId="0" xfId="0" applyFont="1" applyFill="1" applyBorder="1"/>
    <xf numFmtId="0" fontId="21" fillId="6" borderId="0" xfId="0" applyFont="1" applyFill="1" applyBorder="1"/>
    <xf numFmtId="0" fontId="22" fillId="6" borderId="0" xfId="0" applyFont="1" applyFill="1" applyBorder="1" applyAlignment="1">
      <alignment horizontal="left" vertical="top"/>
    </xf>
    <xf numFmtId="0" fontId="0" fillId="0" borderId="0" xfId="0" applyFont="1" applyFill="1" applyBorder="1"/>
    <xf numFmtId="164" fontId="12" fillId="6" borderId="0" xfId="1" applyNumberFormat="1" applyFont="1" applyFill="1" applyBorder="1" applyAlignment="1">
      <alignment horizontal="left" vertical="top" wrapText="1"/>
    </xf>
    <xf numFmtId="0" fontId="0" fillId="0" borderId="4" xfId="0" applyNumberFormat="1" applyBorder="1" applyAlignment="1">
      <alignment horizontal="right"/>
    </xf>
    <xf numFmtId="0" fontId="0" fillId="0" borderId="4" xfId="0" applyBorder="1" applyAlignment="1">
      <alignment horizontal="right"/>
    </xf>
    <xf numFmtId="0" fontId="0" fillId="0" borderId="0" xfId="0" applyAlignment="1">
      <alignment horizontal="right"/>
    </xf>
    <xf numFmtId="0" fontId="23" fillId="0" borderId="4" xfId="0" applyFont="1" applyFill="1" applyBorder="1" applyAlignment="1">
      <alignment horizontal="left" vertical="center"/>
    </xf>
    <xf numFmtId="0" fontId="0" fillId="0" borderId="0" xfId="0" applyNumberFormat="1" applyFill="1"/>
    <xf numFmtId="0" fontId="0" fillId="0" borderId="7" xfId="0" applyNumberFormat="1" applyFill="1" applyBorder="1"/>
    <xf numFmtId="0" fontId="0" fillId="0" borderId="0" xfId="0" applyNumberFormat="1" applyFill="1" applyAlignment="1">
      <alignment horizontal="center"/>
    </xf>
    <xf numFmtId="0" fontId="0" fillId="0" borderId="0" xfId="0" applyNumberFormat="1" applyFill="1" applyAlignment="1">
      <alignment horizontal="left"/>
    </xf>
    <xf numFmtId="0" fontId="28" fillId="6" borderId="0" xfId="0" applyFont="1" applyFill="1" applyBorder="1" applyAlignment="1">
      <alignment horizontal="left" vertical="top" wrapText="1"/>
    </xf>
    <xf numFmtId="0" fontId="10" fillId="6" borderId="0" xfId="0" applyFont="1" applyFill="1" applyAlignment="1">
      <alignment horizontal="left" wrapText="1"/>
    </xf>
    <xf numFmtId="0" fontId="12" fillId="6" borderId="0" xfId="0" applyFont="1" applyFill="1" applyBorder="1" applyAlignment="1">
      <alignment vertical="top" wrapText="1"/>
    </xf>
    <xf numFmtId="14" fontId="16" fillId="6" borderId="0" xfId="0" applyNumberFormat="1" applyFont="1" applyFill="1" applyBorder="1" applyAlignment="1">
      <alignment horizontal="left" vertical="top" wrapText="1"/>
    </xf>
    <xf numFmtId="0" fontId="12" fillId="6"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16" fillId="6" borderId="0" xfId="0" applyFont="1" applyFill="1" applyBorder="1" applyAlignment="1">
      <alignment horizontal="left" vertical="top" wrapText="1"/>
    </xf>
    <xf numFmtId="0" fontId="10" fillId="0" borderId="0" xfId="0" applyFont="1" applyFill="1" applyBorder="1"/>
    <xf numFmtId="0" fontId="13" fillId="6" borderId="12" xfId="0" applyFont="1" applyFill="1" applyBorder="1" applyAlignment="1">
      <alignment horizontal="center"/>
    </xf>
    <xf numFmtId="0" fontId="11" fillId="6" borderId="0" xfId="0" applyFont="1" applyFill="1" applyBorder="1" applyAlignment="1">
      <alignment vertical="top" wrapText="1"/>
    </xf>
    <xf numFmtId="0" fontId="2" fillId="17" borderId="9" xfId="0" applyFont="1" applyFill="1" applyBorder="1" applyAlignment="1">
      <alignment wrapText="1"/>
    </xf>
    <xf numFmtId="0" fontId="2" fillId="17" borderId="2" xfId="0" applyFont="1" applyFill="1" applyBorder="1" applyAlignment="1">
      <alignment wrapText="1"/>
    </xf>
    <xf numFmtId="0" fontId="2" fillId="17" borderId="3" xfId="0" applyFont="1" applyFill="1" applyBorder="1" applyAlignment="1">
      <alignment wrapText="1"/>
    </xf>
    <xf numFmtId="0" fontId="4" fillId="0" borderId="0" xfId="0" applyFont="1" applyFill="1"/>
    <xf numFmtId="0" fontId="30" fillId="6" borderId="0" xfId="0" applyFont="1" applyFill="1"/>
    <xf numFmtId="0" fontId="31" fillId="6" borderId="0" xfId="0" applyFont="1" applyFill="1"/>
    <xf numFmtId="14" fontId="8" fillId="11" borderId="13" xfId="2" applyNumberFormat="1" applyFont="1" applyFill="1" applyBorder="1"/>
    <xf numFmtId="0" fontId="9" fillId="11" borderId="13" xfId="2" applyFont="1" applyFill="1" applyBorder="1" applyAlignment="1">
      <alignment horizontal="center"/>
    </xf>
    <xf numFmtId="0" fontId="9" fillId="11" borderId="13" xfId="2" applyNumberFormat="1" applyFont="1" applyFill="1" applyBorder="1"/>
    <xf numFmtId="0" fontId="2" fillId="17" borderId="18" xfId="0" applyFont="1" applyFill="1" applyBorder="1" applyAlignment="1">
      <alignment wrapText="1"/>
    </xf>
    <xf numFmtId="0" fontId="0" fillId="0" borderId="0" xfId="0" applyFont="1" applyFill="1"/>
    <xf numFmtId="0" fontId="32" fillId="0" borderId="0" xfId="0" applyFont="1" applyFill="1"/>
    <xf numFmtId="0" fontId="32" fillId="0" borderId="0" xfId="0" applyFont="1" applyFill="1" applyAlignment="1" applyProtection="1">
      <alignment horizontal="center"/>
      <protection locked="0"/>
    </xf>
    <xf numFmtId="0" fontId="32" fillId="0" borderId="0" xfId="0" applyFont="1" applyFill="1" applyAlignment="1" applyProtection="1">
      <alignment horizontal="left"/>
      <protection locked="0"/>
    </xf>
    <xf numFmtId="14" fontId="32" fillId="0" borderId="0" xfId="0" applyNumberFormat="1" applyFont="1" applyFill="1"/>
    <xf numFmtId="0" fontId="16" fillId="6" borderId="0" xfId="0" applyFont="1" applyFill="1" applyAlignment="1">
      <alignment horizontal="left" vertical="top" wrapText="1"/>
    </xf>
    <xf numFmtId="0" fontId="3" fillId="0" borderId="4" xfId="0" applyFont="1" applyBorder="1"/>
    <xf numFmtId="0" fontId="25" fillId="19" borderId="4" xfId="0" applyFont="1" applyFill="1" applyBorder="1" applyAlignment="1">
      <alignment vertical="center"/>
    </xf>
    <xf numFmtId="0" fontId="25" fillId="10" borderId="4" xfId="0" applyFont="1" applyFill="1" applyBorder="1" applyAlignment="1">
      <alignment vertical="center"/>
    </xf>
    <xf numFmtId="0" fontId="33" fillId="19" borderId="4" xfId="0" applyFont="1" applyFill="1" applyBorder="1" applyAlignment="1">
      <alignment vertical="center"/>
    </xf>
    <xf numFmtId="0" fontId="33" fillId="10" borderId="4" xfId="0" applyFont="1" applyFill="1" applyBorder="1" applyAlignment="1">
      <alignment vertical="center"/>
    </xf>
    <xf numFmtId="0" fontId="10" fillId="6" borderId="0" xfId="0" applyFont="1" applyFill="1" applyAlignment="1">
      <alignment horizontal="left"/>
    </xf>
    <xf numFmtId="0" fontId="33" fillId="19" borderId="15" xfId="0" applyFont="1" applyFill="1" applyBorder="1" applyAlignment="1">
      <alignment horizontal="center" vertical="center"/>
    </xf>
    <xf numFmtId="0" fontId="33" fillId="10" borderId="15" xfId="0" applyFont="1" applyFill="1" applyBorder="1" applyAlignment="1">
      <alignment horizontal="center" vertical="center"/>
    </xf>
    <xf numFmtId="0" fontId="2" fillId="5" borderId="4" xfId="0" applyFont="1" applyFill="1" applyBorder="1"/>
    <xf numFmtId="0" fontId="36" fillId="0" borderId="4" xfId="4" applyFont="1" applyBorder="1"/>
    <xf numFmtId="0" fontId="36" fillId="0" borderId="4" xfId="4" applyFont="1" applyBorder="1" applyAlignment="1">
      <alignment wrapText="1"/>
    </xf>
    <xf numFmtId="0" fontId="37" fillId="0" borderId="4" xfId="4" applyFont="1" applyBorder="1"/>
    <xf numFmtId="14" fontId="0" fillId="4" borderId="0" xfId="0" applyNumberFormat="1" applyFill="1" applyAlignment="1">
      <alignment horizontal="center"/>
    </xf>
    <xf numFmtId="0" fontId="0" fillId="4" borderId="0" xfId="0" applyNumberFormat="1" applyFill="1" applyAlignment="1">
      <alignment horizontal="center"/>
    </xf>
    <xf numFmtId="14" fontId="2" fillId="17" borderId="18" xfId="0" applyNumberFormat="1" applyFont="1" applyFill="1" applyBorder="1" applyAlignment="1">
      <alignment wrapText="1"/>
    </xf>
    <xf numFmtId="0" fontId="4" fillId="20" borderId="2" xfId="0" applyFont="1" applyFill="1" applyBorder="1" applyAlignment="1">
      <alignment horizontal="left" wrapText="1"/>
    </xf>
    <xf numFmtId="0" fontId="27" fillId="0" borderId="4" xfId="0" applyFont="1" applyBorder="1" applyAlignment="1">
      <alignment horizontal="left" vertical="center"/>
    </xf>
    <xf numFmtId="0" fontId="39" fillId="0" borderId="0" xfId="0" applyNumberFormat="1" applyFont="1" applyFill="1" applyAlignment="1">
      <alignment horizontal="left"/>
    </xf>
    <xf numFmtId="0" fontId="0" fillId="21" borderId="4" xfId="0" applyFill="1" applyBorder="1"/>
    <xf numFmtId="0" fontId="0" fillId="21" borderId="15" xfId="0" applyFill="1" applyBorder="1"/>
    <xf numFmtId="0" fontId="38" fillId="0" borderId="4" xfId="0" applyFont="1" applyFill="1" applyBorder="1" applyAlignment="1" applyProtection="1">
      <alignment vertical="center"/>
    </xf>
    <xf numFmtId="0" fontId="0" fillId="21" borderId="17" xfId="0" applyFill="1" applyBorder="1"/>
    <xf numFmtId="0" fontId="27" fillId="0" borderId="17" xfId="0" applyFont="1" applyBorder="1" applyAlignment="1">
      <alignment vertical="center"/>
    </xf>
    <xf numFmtId="14" fontId="39" fillId="0" borderId="0" xfId="0" applyNumberFormat="1" applyFont="1"/>
    <xf numFmtId="14" fontId="39" fillId="0" borderId="0" xfId="0" applyNumberFormat="1" applyFont="1" applyAlignment="1"/>
    <xf numFmtId="0" fontId="0" fillId="0" borderId="6" xfId="0" applyBorder="1"/>
    <xf numFmtId="0" fontId="0" fillId="0" borderId="14" xfId="0" applyBorder="1"/>
    <xf numFmtId="0" fontId="0" fillId="0" borderId="21" xfId="0" applyBorder="1"/>
    <xf numFmtId="0" fontId="0" fillId="0" borderId="16" xfId="0" applyBorder="1"/>
    <xf numFmtId="0" fontId="3" fillId="0" borderId="0" xfId="0" applyFont="1"/>
    <xf numFmtId="0" fontId="3" fillId="0" borderId="0" xfId="0" applyFont="1" applyBorder="1"/>
    <xf numFmtId="0" fontId="3" fillId="9" borderId="4" xfId="0" applyFont="1" applyFill="1" applyBorder="1"/>
    <xf numFmtId="0" fontId="3" fillId="9" borderId="0" xfId="0" applyFont="1" applyFill="1" applyBorder="1"/>
    <xf numFmtId="0" fontId="3" fillId="9" borderId="4" xfId="0" applyFont="1" applyFill="1" applyBorder="1" applyAlignment="1">
      <alignment horizontal="right"/>
    </xf>
    <xf numFmtId="0" fontId="8" fillId="9" borderId="0" xfId="0" applyFont="1" applyFill="1" applyBorder="1" applyAlignment="1">
      <alignment horizontal="left"/>
    </xf>
    <xf numFmtId="0" fontId="8" fillId="9" borderId="10" xfId="0" applyFont="1" applyFill="1" applyBorder="1" applyAlignment="1">
      <alignment horizontal="left"/>
    </xf>
    <xf numFmtId="0" fontId="3" fillId="22" borderId="20" xfId="0" applyFont="1" applyFill="1" applyBorder="1"/>
    <xf numFmtId="0" fontId="3" fillId="22" borderId="19" xfId="0" applyFont="1" applyFill="1" applyBorder="1"/>
    <xf numFmtId="0" fontId="40" fillId="0" borderId="0" xfId="0" applyFont="1" applyFill="1"/>
    <xf numFmtId="0" fontId="40" fillId="0" borderId="7" xfId="0" applyNumberFormat="1" applyFont="1" applyFill="1" applyBorder="1"/>
    <xf numFmtId="14" fontId="40" fillId="0" borderId="0" xfId="0" applyNumberFormat="1" applyFont="1" applyFill="1"/>
    <xf numFmtId="0" fontId="40" fillId="0" borderId="0" xfId="0" applyFont="1" applyFill="1" applyAlignment="1" applyProtection="1">
      <alignment horizontal="center"/>
      <protection locked="0"/>
    </xf>
    <xf numFmtId="0" fontId="40" fillId="0" borderId="0" xfId="0" applyFont="1" applyFill="1" applyAlignment="1" applyProtection="1">
      <alignment horizontal="left"/>
      <protection locked="0"/>
    </xf>
    <xf numFmtId="0" fontId="41" fillId="0" borderId="0" xfId="0" applyFont="1" applyFill="1"/>
    <xf numFmtId="0" fontId="41" fillId="0" borderId="7" xfId="0" applyNumberFormat="1" applyFont="1" applyFill="1" applyBorder="1"/>
    <xf numFmtId="14" fontId="41" fillId="0" borderId="0" xfId="0" applyNumberFormat="1" applyFont="1" applyFill="1"/>
    <xf numFmtId="0" fontId="41" fillId="0" borderId="0" xfId="0" applyFont="1" applyFill="1" applyAlignment="1" applyProtection="1">
      <alignment horizontal="center"/>
      <protection locked="0"/>
    </xf>
    <xf numFmtId="0" fontId="41" fillId="0" borderId="0" xfId="0" applyFont="1" applyFill="1" applyAlignment="1" applyProtection="1">
      <alignment horizontal="left"/>
      <protection locked="0"/>
    </xf>
    <xf numFmtId="0" fontId="42" fillId="0" borderId="0" xfId="0" applyFont="1" applyFill="1"/>
    <xf numFmtId="0" fontId="42" fillId="0" borderId="7" xfId="0" applyNumberFormat="1" applyFont="1" applyFill="1" applyBorder="1"/>
    <xf numFmtId="14" fontId="42" fillId="0" borderId="0" xfId="0" applyNumberFormat="1" applyFont="1" applyFill="1"/>
    <xf numFmtId="0" fontId="42" fillId="0" borderId="0" xfId="0" applyFont="1" applyFill="1" applyAlignment="1" applyProtection="1">
      <alignment horizontal="center"/>
      <protection locked="0"/>
    </xf>
    <xf numFmtId="0" fontId="42" fillId="0" borderId="0" xfId="0" applyFont="1" applyFill="1" applyAlignment="1" applyProtection="1">
      <alignment horizontal="left"/>
      <protection locked="0"/>
    </xf>
    <xf numFmtId="0" fontId="42" fillId="0" borderId="0" xfId="0" applyFont="1" applyFill="1" applyBorder="1"/>
    <xf numFmtId="14" fontId="42" fillId="0" borderId="0" xfId="0" applyNumberFormat="1" applyFont="1" applyFill="1" applyBorder="1"/>
    <xf numFmtId="0" fontId="42" fillId="0" borderId="0" xfId="0" applyFont="1" applyFill="1" applyBorder="1" applyAlignment="1" applyProtection="1">
      <alignment horizontal="center"/>
      <protection locked="0"/>
    </xf>
    <xf numFmtId="0" fontId="42" fillId="0" borderId="0" xfId="0" applyFont="1" applyFill="1" applyBorder="1" applyAlignment="1" applyProtection="1">
      <alignment horizontal="left"/>
      <protection locked="0"/>
    </xf>
    <xf numFmtId="0" fontId="0" fillId="0" borderId="7" xfId="0" applyNumberFormat="1" applyFont="1" applyFill="1" applyBorder="1"/>
    <xf numFmtId="14" fontId="0" fillId="0" borderId="0" xfId="0" applyNumberFormat="1" applyFont="1" applyFill="1" applyBorder="1"/>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14" fontId="0" fillId="4" borderId="0" xfId="0" applyNumberFormat="1" applyFill="1" applyBorder="1" applyAlignment="1">
      <alignment horizontal="center"/>
    </xf>
    <xf numFmtId="0" fontId="0" fillId="4" borderId="0" xfId="0" applyNumberFormat="1" applyFill="1" applyBorder="1" applyAlignment="1">
      <alignment horizontal="center"/>
    </xf>
    <xf numFmtId="14" fontId="0" fillId="0" borderId="0" xfId="0" applyNumberFormat="1" applyFont="1" applyFill="1"/>
    <xf numFmtId="0" fontId="0" fillId="0" borderId="0" xfId="0" applyFont="1" applyFill="1" applyAlignment="1" applyProtection="1">
      <alignment horizontal="center"/>
      <protection locked="0"/>
    </xf>
    <xf numFmtId="0" fontId="0" fillId="0" borderId="0" xfId="0" applyFont="1" applyFill="1" applyAlignment="1" applyProtection="1">
      <alignment horizontal="left"/>
      <protection locked="0"/>
    </xf>
    <xf numFmtId="0" fontId="43" fillId="0" borderId="0" xfId="0" applyFont="1" applyFill="1" applyBorder="1"/>
    <xf numFmtId="0" fontId="43" fillId="0" borderId="7" xfId="0" applyNumberFormat="1" applyFont="1" applyFill="1" applyBorder="1"/>
    <xf numFmtId="14" fontId="43" fillId="0" borderId="0" xfId="0" applyNumberFormat="1" applyFont="1" applyFill="1" applyBorder="1"/>
    <xf numFmtId="0" fontId="43" fillId="0" borderId="0" xfId="0" applyFont="1" applyFill="1" applyBorder="1" applyAlignment="1" applyProtection="1">
      <alignment horizontal="center"/>
      <protection locked="0"/>
    </xf>
    <xf numFmtId="0" fontId="43" fillId="0" borderId="0" xfId="0" applyFont="1" applyFill="1" applyBorder="1" applyAlignment="1" applyProtection="1">
      <alignment horizontal="left"/>
      <protection locked="0"/>
    </xf>
    <xf numFmtId="0" fontId="43" fillId="0" borderId="0" xfId="0" applyFont="1" applyFill="1"/>
    <xf numFmtId="14" fontId="43" fillId="0" borderId="0" xfId="0" applyNumberFormat="1" applyFont="1" applyFill="1"/>
    <xf numFmtId="0" fontId="43" fillId="0" borderId="0" xfId="0" applyFont="1" applyFill="1" applyAlignment="1" applyProtection="1">
      <alignment horizontal="center"/>
      <protection locked="0"/>
    </xf>
    <xf numFmtId="0" fontId="43" fillId="0" borderId="0" xfId="0" applyFont="1" applyFill="1" applyAlignment="1" applyProtection="1">
      <alignment horizontal="left"/>
      <protection locked="0"/>
    </xf>
    <xf numFmtId="0" fontId="0" fillId="0" borderId="0" xfId="0" applyNumberFormat="1" applyFill="1" applyAlignment="1"/>
    <xf numFmtId="0" fontId="0" fillId="0" borderId="17" xfId="0" applyFill="1" applyBorder="1" applyAlignment="1"/>
    <xf numFmtId="0" fontId="0" fillId="0" borderId="0" xfId="0" applyFill="1" applyBorder="1" applyAlignment="1"/>
    <xf numFmtId="0" fontId="0" fillId="0" borderId="0" xfId="0" applyNumberFormat="1" applyFill="1" applyBorder="1" applyAlignment="1"/>
    <xf numFmtId="0" fontId="44" fillId="0" borderId="0" xfId="0" applyFont="1" applyFill="1"/>
    <xf numFmtId="0" fontId="44" fillId="0" borderId="7" xfId="0" applyNumberFormat="1" applyFont="1" applyFill="1" applyBorder="1"/>
    <xf numFmtId="14" fontId="44" fillId="0" borderId="0" xfId="0" applyNumberFormat="1" applyFont="1" applyFill="1"/>
    <xf numFmtId="0" fontId="44" fillId="0" borderId="0" xfId="0" applyFont="1" applyFill="1" applyAlignment="1" applyProtection="1">
      <alignment horizontal="center"/>
      <protection locked="0"/>
    </xf>
    <xf numFmtId="0" fontId="44" fillId="0" borderId="0" xfId="0" applyFont="1" applyFill="1" applyAlignment="1" applyProtection="1">
      <alignment horizontal="left"/>
      <protection locked="0"/>
    </xf>
    <xf numFmtId="0" fontId="45" fillId="0" borderId="0" xfId="0" applyFont="1" applyFill="1"/>
    <xf numFmtId="0" fontId="45" fillId="0" borderId="7" xfId="0" applyNumberFormat="1" applyFont="1" applyFill="1" applyBorder="1"/>
    <xf numFmtId="14" fontId="45" fillId="0" borderId="0" xfId="0" applyNumberFormat="1" applyFont="1" applyFill="1"/>
    <xf numFmtId="0" fontId="45" fillId="0" borderId="0" xfId="0" applyFont="1" applyFill="1" applyAlignment="1" applyProtection="1">
      <alignment horizontal="center"/>
      <protection locked="0"/>
    </xf>
    <xf numFmtId="0" fontId="45" fillId="0" borderId="0" xfId="0" applyFont="1" applyFill="1" applyAlignment="1" applyProtection="1">
      <alignment horizontal="left"/>
      <protection locked="0"/>
    </xf>
    <xf numFmtId="167" fontId="46" fillId="0" borderId="17" xfId="0" applyNumberFormat="1" applyFont="1" applyBorder="1" applyAlignment="1">
      <alignment horizontal="right" vertical="center"/>
    </xf>
    <xf numFmtId="0" fontId="46" fillId="0" borderId="17" xfId="0" applyFont="1" applyFill="1" applyBorder="1" applyAlignment="1">
      <alignment vertical="center"/>
    </xf>
    <xf numFmtId="0" fontId="46" fillId="0" borderId="17" xfId="0" applyFont="1" applyFill="1" applyBorder="1" applyAlignment="1">
      <alignment horizontal="right" vertical="center"/>
    </xf>
    <xf numFmtId="167" fontId="46" fillId="0" borderId="0" xfId="0" applyNumberFormat="1" applyFont="1" applyFill="1" applyAlignment="1">
      <alignment horizontal="right" vertical="center"/>
    </xf>
    <xf numFmtId="167" fontId="46" fillId="0" borderId="17" xfId="0" applyNumberFormat="1" applyFont="1" applyFill="1" applyBorder="1" applyAlignment="1">
      <alignment horizontal="right" vertical="center"/>
    </xf>
    <xf numFmtId="14" fontId="47" fillId="0" borderId="17" xfId="0" applyNumberFormat="1" applyFont="1" applyFill="1" applyBorder="1" applyAlignment="1" applyProtection="1">
      <alignment vertical="center"/>
    </xf>
    <xf numFmtId="14" fontId="47" fillId="0" borderId="0" xfId="0" applyNumberFormat="1" applyFont="1" applyFill="1" applyAlignment="1" applyProtection="1">
      <alignment vertical="center"/>
    </xf>
    <xf numFmtId="0" fontId="46" fillId="0" borderId="22" xfId="0" applyFont="1" applyFill="1" applyBorder="1" applyAlignment="1">
      <alignment vertical="center"/>
    </xf>
    <xf numFmtId="0" fontId="46" fillId="0" borderId="22" xfId="0" applyFont="1" applyFill="1" applyBorder="1" applyAlignment="1">
      <alignment horizontal="right" vertical="center"/>
    </xf>
    <xf numFmtId="14" fontId="47" fillId="0" borderId="22" xfId="0" applyNumberFormat="1" applyFont="1" applyFill="1" applyBorder="1" applyAlignment="1" applyProtection="1">
      <alignment vertical="center"/>
    </xf>
    <xf numFmtId="167" fontId="46" fillId="0" borderId="22" xfId="0" applyNumberFormat="1" applyFont="1" applyBorder="1" applyAlignment="1">
      <alignment horizontal="right" vertical="center"/>
    </xf>
    <xf numFmtId="0" fontId="27" fillId="0" borderId="17" xfId="0" applyFont="1" applyFill="1" applyBorder="1" applyAlignment="1">
      <alignment horizontal="left" vertical="center"/>
    </xf>
    <xf numFmtId="167" fontId="27" fillId="0" borderId="0" xfId="0" applyNumberFormat="1" applyFont="1" applyFill="1" applyAlignment="1">
      <alignment horizontal="left" vertical="center"/>
    </xf>
    <xf numFmtId="0" fontId="0" fillId="0" borderId="0" xfId="0" applyFill="1" applyAlignment="1">
      <alignment horizontal="left"/>
    </xf>
    <xf numFmtId="0" fontId="0" fillId="0" borderId="17" xfId="0" applyFill="1" applyBorder="1" applyAlignment="1">
      <alignment horizontal="left"/>
    </xf>
    <xf numFmtId="167" fontId="27" fillId="0" borderId="17" xfId="0" applyNumberFormat="1" applyFont="1" applyFill="1" applyBorder="1" applyAlignment="1">
      <alignment horizontal="left" vertical="center"/>
    </xf>
    <xf numFmtId="14" fontId="24" fillId="0" borderId="17" xfId="0" applyNumberFormat="1" applyFont="1" applyFill="1" applyBorder="1" applyAlignment="1" applyProtection="1">
      <alignment vertical="center"/>
    </xf>
    <xf numFmtId="14" fontId="24" fillId="0" borderId="0" xfId="0" applyNumberFormat="1" applyFont="1" applyFill="1" applyAlignment="1" applyProtection="1">
      <alignment vertical="center"/>
    </xf>
    <xf numFmtId="167" fontId="27" fillId="0" borderId="17" xfId="0" applyNumberFormat="1" applyFont="1" applyBorder="1" applyAlignment="1">
      <alignment horizontal="right" vertical="center"/>
    </xf>
    <xf numFmtId="0" fontId="27" fillId="0" borderId="22" xfId="0" applyFont="1" applyFill="1" applyBorder="1" applyAlignment="1">
      <alignment horizontal="left" vertical="center"/>
    </xf>
    <xf numFmtId="0" fontId="0" fillId="0" borderId="0" xfId="0" applyFill="1" applyBorder="1" applyAlignment="1">
      <alignment horizontal="left"/>
    </xf>
    <xf numFmtId="14" fontId="24" fillId="0" borderId="22" xfId="0" applyNumberFormat="1" applyFont="1" applyFill="1" applyBorder="1" applyAlignment="1" applyProtection="1">
      <alignment vertical="center"/>
    </xf>
    <xf numFmtId="167" fontId="27" fillId="0" borderId="22" xfId="0" applyNumberFormat="1" applyFont="1" applyBorder="1" applyAlignment="1">
      <alignment horizontal="right" vertical="center"/>
    </xf>
    <xf numFmtId="167" fontId="27" fillId="0" borderId="0" xfId="0" applyNumberFormat="1" applyFont="1" applyFill="1" applyBorder="1" applyAlignment="1">
      <alignment horizontal="left" vertical="center"/>
    </xf>
    <xf numFmtId="14" fontId="24" fillId="0" borderId="0" xfId="0" applyNumberFormat="1" applyFont="1" applyFill="1" applyBorder="1" applyAlignment="1" applyProtection="1">
      <alignment vertical="center"/>
    </xf>
    <xf numFmtId="0" fontId="27" fillId="0" borderId="17" xfId="0" applyFont="1" applyFill="1" applyBorder="1" applyAlignment="1">
      <alignment vertical="center"/>
    </xf>
    <xf numFmtId="0" fontId="27" fillId="0" borderId="17" xfId="0" applyFont="1" applyFill="1" applyBorder="1" applyAlignment="1">
      <alignment horizontal="right" vertical="center"/>
    </xf>
    <xf numFmtId="167" fontId="27" fillId="0" borderId="0" xfId="0" applyNumberFormat="1" applyFont="1" applyFill="1" applyAlignment="1">
      <alignment horizontal="right" vertical="center"/>
    </xf>
    <xf numFmtId="167" fontId="27" fillId="0" borderId="17" xfId="0" applyNumberFormat="1" applyFont="1" applyFill="1" applyBorder="1" applyAlignment="1">
      <alignment horizontal="right" vertical="center"/>
    </xf>
    <xf numFmtId="0" fontId="27" fillId="0" borderId="22" xfId="0" applyFont="1" applyFill="1" applyBorder="1" applyAlignment="1">
      <alignment vertical="center"/>
    </xf>
    <xf numFmtId="0" fontId="27" fillId="0" borderId="22" xfId="0" applyFont="1" applyFill="1" applyBorder="1" applyAlignment="1">
      <alignment horizontal="right" vertical="center"/>
    </xf>
    <xf numFmtId="167" fontId="27" fillId="0" borderId="0" xfId="0" applyNumberFormat="1" applyFont="1" applyFill="1" applyBorder="1" applyAlignment="1">
      <alignment horizontal="right" vertical="center"/>
    </xf>
    <xf numFmtId="0" fontId="34" fillId="16" borderId="0" xfId="2" applyFont="1" applyFill="1" applyBorder="1" applyAlignment="1">
      <alignment horizontal="center" vertical="center"/>
    </xf>
    <xf numFmtId="0" fontId="34" fillId="13" borderId="10" xfId="0" applyFont="1" applyFill="1" applyBorder="1" applyAlignment="1">
      <alignment horizontal="center" vertical="center" wrapText="1"/>
    </xf>
    <xf numFmtId="0" fontId="34" fillId="13" borderId="0" xfId="0" applyFont="1" applyFill="1" applyBorder="1" applyAlignment="1">
      <alignment horizontal="center" vertical="center" wrapText="1"/>
    </xf>
    <xf numFmtId="0" fontId="34" fillId="13" borderId="11" xfId="0" applyFont="1" applyFill="1" applyBorder="1" applyAlignment="1">
      <alignment horizontal="center" vertical="center" wrapText="1"/>
    </xf>
    <xf numFmtId="0" fontId="18" fillId="6" borderId="0" xfId="0" applyFont="1" applyFill="1" applyBorder="1" applyAlignment="1">
      <alignment horizontal="right" vertical="center" indent="1"/>
    </xf>
    <xf numFmtId="0" fontId="0" fillId="6" borderId="0" xfId="0" applyFont="1" applyFill="1" applyBorder="1" applyAlignment="1">
      <alignment horizontal="left" vertical="top" wrapText="1"/>
    </xf>
    <xf numFmtId="0" fontId="16" fillId="6" borderId="0" xfId="0" applyFont="1" applyFill="1" applyBorder="1" applyAlignment="1">
      <alignment horizontal="left" vertical="top" wrapText="1"/>
    </xf>
    <xf numFmtId="14" fontId="16" fillId="6" borderId="0"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29" fillId="18" borderId="10" xfId="2" applyFont="1" applyFill="1" applyBorder="1" applyAlignment="1">
      <alignment horizontal="center"/>
    </xf>
    <xf numFmtId="0" fontId="29" fillId="18" borderId="0" xfId="2" applyFont="1" applyFill="1" applyBorder="1" applyAlignment="1">
      <alignment horizontal="center"/>
    </xf>
    <xf numFmtId="0" fontId="10" fillId="6" borderId="0" xfId="0" applyFont="1" applyFill="1" applyAlignment="1">
      <alignment horizontal="left" vertical="center" wrapText="1"/>
    </xf>
    <xf numFmtId="0" fontId="27" fillId="0" borderId="4" xfId="0" applyFont="1" applyBorder="1" applyAlignment="1">
      <alignment horizontal="left" vertical="center"/>
    </xf>
    <xf numFmtId="0" fontId="25" fillId="10" borderId="4" xfId="0" applyFont="1" applyFill="1" applyBorder="1" applyAlignment="1">
      <alignment horizontal="center" vertical="center"/>
    </xf>
    <xf numFmtId="0" fontId="0" fillId="0" borderId="4" xfId="0" applyBorder="1" applyAlignment="1">
      <alignment horizontal="left"/>
    </xf>
    <xf numFmtId="0" fontId="25" fillId="19" borderId="4" xfId="0" applyFont="1" applyFill="1" applyBorder="1" applyAlignment="1">
      <alignment horizontal="center" vertical="center"/>
    </xf>
  </cellXfs>
  <cellStyles count="5">
    <cellStyle name="Accent1" xfId="2" builtinId="29"/>
    <cellStyle name="Currency" xfId="1" builtinId="4"/>
    <cellStyle name="Normal" xfId="0" builtinId="0"/>
    <cellStyle name="Normal 2" xfId="3" xr:uid="{00000000-0005-0000-0000-000004000000}"/>
    <cellStyle name="Normal_Sheet1" xfId="4" xr:uid="{00000000-0005-0000-0000-000005000000}"/>
  </cellStyles>
  <dxfs count="1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2" tint="-9.9948118533890809E-2"/>
      </font>
      <fill>
        <patternFill>
          <bgColor theme="2" tint="-9.9948118533890809E-2"/>
        </patternFill>
      </fill>
    </dxf>
    <dxf>
      <font>
        <color theme="2" tint="-0.499984740745262"/>
      </font>
      <fill>
        <patternFill>
          <bgColor theme="2" tint="-0.499984740745262"/>
        </patternFill>
      </fill>
    </dxf>
    <dxf>
      <font>
        <color theme="2" tint="-0.499984740745262"/>
      </font>
      <fill>
        <patternFill>
          <bgColor theme="2" tint="-0.499984740745262"/>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2" tint="-9.9948118533890809E-2"/>
      </font>
      <fill>
        <patternFill>
          <bgColor theme="2" tint="-9.9948118533890809E-2"/>
        </patternFill>
      </fill>
    </dxf>
    <dxf>
      <font>
        <color theme="6"/>
      </font>
      <fill>
        <patternFill>
          <bgColor theme="6"/>
        </patternFill>
      </fill>
    </dxf>
    <dxf>
      <font>
        <color theme="4"/>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6"/>
        </patternFill>
      </fill>
    </dxf>
    <dxf>
      <font>
        <color theme="0"/>
      </font>
      <fill>
        <patternFill>
          <bgColor theme="4"/>
        </patternFill>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font>
      <fill>
        <patternFill patternType="solid">
          <fgColor indexed="64"/>
          <bgColor theme="0" tint="-0.34998626667073579"/>
        </patternFill>
      </fill>
      <border diagonalUp="0" diagonalDown="0" outline="0">
        <left style="thin">
          <color indexed="64"/>
        </left>
        <right style="thin">
          <color indexed="64"/>
        </right>
        <top/>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border outline="0">
        <left style="thin">
          <color indexed="64"/>
        </left>
        <bottom style="thin">
          <color indexed="64"/>
        </bottom>
      </border>
    </dxf>
    <dxf>
      <fill>
        <patternFill patternType="solid">
          <fgColor indexed="64"/>
          <bgColor theme="4" tint="0.59999389629810485"/>
        </patternFill>
      </fill>
    </dxf>
    <dxf>
      <font>
        <b/>
        <strike val="0"/>
        <outline val="0"/>
        <shadow val="0"/>
        <u val="none"/>
        <vertAlign val="baseline"/>
        <sz val="11"/>
        <color auto="1"/>
        <name val="Calibri"/>
        <scheme val="minor"/>
      </font>
      <fill>
        <patternFill patternType="solid">
          <fgColor indexed="64"/>
          <bgColor theme="0" tint="-0.249977111117893"/>
        </patternFill>
      </fill>
      <alignment horizontal="left" vertical="bottom"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7" formatCode="dd\-mmm\-yy"/>
      <alignment horizontal="right" vertical="center" textRotation="0" wrapText="0" indent="0" justifyLastLine="0" shrinkToFit="0" readingOrder="0"/>
    </dxf>
    <dxf>
      <font>
        <b val="0"/>
        <i val="0"/>
        <strike val="0"/>
        <condense val="0"/>
        <extend val="0"/>
        <outline val="0"/>
        <shadow val="0"/>
        <u val="none"/>
        <vertAlign val="baseline"/>
        <sz val="10"/>
        <color rgb="FF000000"/>
        <name val="Calibri"/>
        <scheme val="none"/>
      </font>
      <numFmt numFmtId="19" formatCode="m/d/yyyy"/>
      <fill>
        <patternFill patternType="none">
          <fgColor indexed="64"/>
          <bgColor indexed="65"/>
        </patternFill>
      </fill>
      <alignment horizontal="general" vertical="center" textRotation="0" wrapText="0" indent="0" justifyLastLine="0" shrinkToFit="0" readingOrder="0"/>
      <protection locked="1" hidden="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0"/>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border diagonalUp="0" diagonalDown="0">
        <left style="thick">
          <color auto="1"/>
        </left>
        <right/>
        <top/>
        <bottom/>
        <vertical/>
        <horizontal/>
      </border>
    </dxf>
    <dxf>
      <numFmt numFmtId="19" formatCode="m/d/yyyy"/>
      <fill>
        <patternFill patternType="none">
          <fgColor indexed="64"/>
          <bgColor indexed="65"/>
        </patternFill>
      </fill>
    </dxf>
    <dxf>
      <numFmt numFmtId="19" formatCode="m/d/yyyy"/>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19" formatCode="m/d/yyyy"/>
      <fill>
        <patternFill patternType="none">
          <fgColor indexed="64"/>
          <bgColor indexed="65"/>
        </patternFill>
      </fill>
      <border diagonalUp="0" diagonalDown="0">
        <left style="thick">
          <color auto="1"/>
        </left>
        <right/>
        <top/>
        <bottom/>
        <vertical/>
        <horizontal/>
      </border>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numFmt numFmtId="0" formatCode="General"/>
      <fill>
        <patternFill patternType="none">
          <fgColor indexed="64"/>
          <bgColor indexed="65"/>
        </patternFill>
      </fill>
    </dxf>
    <dxf>
      <border outline="0">
        <bottom style="thick">
          <color theme="0"/>
        </bottom>
      </border>
    </dxf>
    <dxf>
      <alignment vertical="bottom" textRotation="0" wrapText="1" indent="0" justifyLastLine="0" shrinkToFit="0" readingOrder="0"/>
    </dxf>
  </dxfs>
  <tableStyles count="0" defaultTableStyle="TableStyleMedium9" defaultPivotStyle="PivotStyleLight16"/>
  <colors>
    <mruColors>
      <color rgb="FFFFE593"/>
      <color rgb="FFFFE48F"/>
      <color rgb="FFD6A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tx2">
                <a:lumMod val="20000"/>
                <a:lumOff val="80000"/>
              </a:schemeClr>
            </a:solidFill>
            <a:ln>
              <a:noFill/>
            </a:ln>
          </c:spPr>
          <c:dPt>
            <c:idx val="0"/>
            <c:bubble3D val="0"/>
            <c:spPr>
              <a:solidFill>
                <a:schemeClr val="tx2">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96F1-4C32-B7CD-ECA3EC14FE64}"/>
              </c:ext>
            </c:extLst>
          </c:dPt>
          <c:dPt>
            <c:idx val="1"/>
            <c:bubble3D val="0"/>
            <c:explosion val="31"/>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96F1-4C32-B7CD-ECA3EC14FE64}"/>
              </c:ext>
            </c:extLst>
          </c:dPt>
          <c:dLbls>
            <c:dLbl>
              <c:idx val="0"/>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F1-4C32-B7CD-ECA3EC14FE64}"/>
                </c:ext>
              </c:extLst>
            </c:dLbl>
            <c:dLbl>
              <c:idx val="1"/>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F1-4C32-B7CD-ECA3EC14FE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1"/>
              <c:pt idx="0">
                <c:v>Total Facilities Services Projects</c:v>
              </c:pt>
            </c:strLit>
          </c:cat>
          <c:val>
            <c:numRef>
              <c:f>'Active Project Summary'!$I$3:$I$4</c:f>
              <c:numCache>
                <c:formatCode>General</c:formatCode>
                <c:ptCount val="2"/>
                <c:pt idx="0">
                  <c:v>92</c:v>
                </c:pt>
                <c:pt idx="1">
                  <c:v>43</c:v>
                </c:pt>
              </c:numCache>
            </c:numRef>
          </c:val>
          <c:extLst>
            <c:ext xmlns:c16="http://schemas.microsoft.com/office/drawing/2014/chart" uri="{C3380CC4-5D6E-409C-BE32-E72D297353CC}">
              <c16:uniqueId val="{00000000-96F1-4C32-B7CD-ECA3EC14FE6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9</xdr:col>
      <xdr:colOff>7619</xdr:colOff>
      <xdr:row>0</xdr:row>
      <xdr:rowOff>388620</xdr:rowOff>
    </xdr:from>
    <xdr:to>
      <xdr:col>11</xdr:col>
      <xdr:colOff>0</xdr:colOff>
      <xdr:row>5</xdr:row>
      <xdr:rowOff>68579</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9525</xdr:rowOff>
    </xdr:from>
    <xdr:to>
      <xdr:col>2</xdr:col>
      <xdr:colOff>176335</xdr:colOff>
      <xdr:row>4</xdr:row>
      <xdr:rowOff>190499</xdr:rowOff>
    </xdr:to>
    <xdr:sp macro="" textlink="">
      <xdr:nvSpPr>
        <xdr:cNvPr id="6" name="Down Arrow Callout 5">
          <a:extLst>
            <a:ext uri="{FF2B5EF4-FFF2-40B4-BE49-F238E27FC236}">
              <a16:creationId xmlns:a16="http://schemas.microsoft.com/office/drawing/2014/main" id="{00000000-0008-0000-0000-000006000000}"/>
            </a:ext>
          </a:extLst>
        </xdr:cNvPr>
        <xdr:cNvSpPr/>
      </xdr:nvSpPr>
      <xdr:spPr>
        <a:xfrm>
          <a:off x="0" y="476250"/>
          <a:ext cx="1767010" cy="923924"/>
        </a:xfrm>
        <a:prstGeom prst="downArrowCallout">
          <a:avLst>
            <a:gd name="adj1" fmla="val 71798"/>
            <a:gd name="adj2" fmla="val 35899"/>
            <a:gd name="adj3" fmla="val 25000"/>
            <a:gd name="adj4" fmla="val 75000"/>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chemeClr val="lt1"/>
              </a:solidFill>
              <a:effectLst/>
              <a:latin typeface="+mn-lt"/>
              <a:ea typeface="+mn-ea"/>
              <a:cs typeface="+mn-cs"/>
            </a:rPr>
            <a:t>To</a:t>
          </a:r>
          <a:r>
            <a:rPr lang="en-US" sz="1000" b="1" baseline="0">
              <a:solidFill>
                <a:schemeClr val="lt1"/>
              </a:solidFill>
              <a:effectLst/>
              <a:latin typeface="+mn-lt"/>
              <a:ea typeface="+mn-ea"/>
              <a:cs typeface="+mn-cs"/>
            </a:rPr>
            <a:t> view projects for a specific organization ONLY, click on the filter options HERE.</a:t>
          </a:r>
          <a:endParaRPr lang="en-US" sz="1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104052</xdr:colOff>
      <xdr:row>2</xdr:row>
      <xdr:rowOff>188099</xdr:rowOff>
    </xdr:from>
    <xdr:to>
      <xdr:col>5</xdr:col>
      <xdr:colOff>372993</xdr:colOff>
      <xdr:row>6</xdr:row>
      <xdr:rowOff>144074</xdr:rowOff>
    </xdr:to>
    <xdr:sp macro="" textlink="">
      <xdr:nvSpPr>
        <xdr:cNvPr id="3" name="Left Arrow 2">
          <a:extLst>
            <a:ext uri="{FF2B5EF4-FFF2-40B4-BE49-F238E27FC236}">
              <a16:creationId xmlns:a16="http://schemas.microsoft.com/office/drawing/2014/main" id="{00000000-0008-0000-0100-000003000000}"/>
            </a:ext>
          </a:extLst>
        </xdr:cNvPr>
        <xdr:cNvSpPr/>
      </xdr:nvSpPr>
      <xdr:spPr>
        <a:xfrm>
          <a:off x="3301731" y="800420"/>
          <a:ext cx="4963405" cy="908475"/>
        </a:xfrm>
        <a:prstGeom prst="leftArrow">
          <a:avLst>
            <a:gd name="adj1" fmla="val 100000"/>
            <a:gd name="adj2" fmla="val 58889"/>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1">
              <a:solidFill>
                <a:schemeClr val="lt1"/>
              </a:solidFill>
              <a:effectLst/>
              <a:latin typeface="+mn-lt"/>
              <a:ea typeface="+mn-ea"/>
              <a:cs typeface="+mn-cs"/>
            </a:rPr>
            <a:t>To view more detailed information for a specific project, type in the Project Reference No. or clear the field and then scroll through the dropdown list HERE.</a:t>
          </a:r>
          <a:endParaRPr lang="en-US" sz="1200" b="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2114550</xdr:colOff>
      <xdr:row>3</xdr:row>
      <xdr:rowOff>57150</xdr:rowOff>
    </xdr:from>
    <xdr:to>
      <xdr:col>2</xdr:col>
      <xdr:colOff>4333531</xdr:colOff>
      <xdr:row>3</xdr:row>
      <xdr:rowOff>271466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924925" y="1009650"/>
          <a:ext cx="2218981" cy="214316"/>
        </a:xfrm>
        <a:prstGeom prst="rect">
          <a:avLst/>
        </a:prstGeom>
      </xdr:spPr>
    </xdr:pic>
    <xdr:clientData/>
  </xdr:twoCellAnchor>
  <xdr:twoCellAnchor editAs="oneCell">
    <xdr:from>
      <xdr:col>2</xdr:col>
      <xdr:colOff>2038350</xdr:colOff>
      <xdr:row>1</xdr:row>
      <xdr:rowOff>133351</xdr:rowOff>
    </xdr:from>
    <xdr:to>
      <xdr:col>2</xdr:col>
      <xdr:colOff>3067050</xdr:colOff>
      <xdr:row>3</xdr:row>
      <xdr:rowOff>93346</xdr:rowOff>
    </xdr:to>
    <xdr:pic>
      <xdr:nvPicPr>
        <xdr:cNvPr id="5" name="Picture 4">
          <a:extLst>
            <a:ext uri="{FF2B5EF4-FFF2-40B4-BE49-F238E27FC236}">
              <a16:creationId xmlns:a16="http://schemas.microsoft.com/office/drawing/2014/main" id="{07995967-066B-426D-A2DF-6478877D2E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48725" y="600076"/>
          <a:ext cx="1028700" cy="4457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365ucr-my.sharepoint.com/personal/asiero_ucr_edu/Documents/Desktop/MASTER_FS%20Minor%20Renovations%20List%20-%2010-23-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 Formatted"/>
      <sheetName val="High Level Summary"/>
      <sheetName val="Summary by College"/>
      <sheetName val="18 - 19 Reno List"/>
      <sheetName val="Sheet3"/>
      <sheetName val="17 - 18 List"/>
      <sheetName val="Requestor List"/>
    </sheetNames>
    <sheetDataSet>
      <sheetData sheetId="0"/>
      <sheetData sheetId="1"/>
      <sheetData sheetId="2">
        <row r="2">
          <cell r="B2">
            <v>1</v>
          </cell>
          <cell r="C2">
            <v>12</v>
          </cell>
          <cell r="D2">
            <v>0</v>
          </cell>
          <cell r="E2">
            <v>0</v>
          </cell>
          <cell r="F2">
            <v>1</v>
          </cell>
          <cell r="G2">
            <v>0</v>
          </cell>
          <cell r="H2">
            <v>1</v>
          </cell>
          <cell r="I2">
            <v>0</v>
          </cell>
          <cell r="J2">
            <v>1</v>
          </cell>
          <cell r="K2">
            <v>2</v>
          </cell>
          <cell r="L2">
            <v>2</v>
          </cell>
        </row>
        <row r="3">
          <cell r="B3">
            <v>4</v>
          </cell>
          <cell r="C3">
            <v>8</v>
          </cell>
          <cell r="D3">
            <v>1</v>
          </cell>
          <cell r="E3">
            <v>1</v>
          </cell>
          <cell r="F3">
            <v>0</v>
          </cell>
          <cell r="G3">
            <v>2</v>
          </cell>
          <cell r="H3">
            <v>0</v>
          </cell>
          <cell r="I3">
            <v>3</v>
          </cell>
          <cell r="J3">
            <v>0</v>
          </cell>
          <cell r="K3">
            <v>2</v>
          </cell>
          <cell r="L3">
            <v>6</v>
          </cell>
        </row>
        <row r="4">
          <cell r="B4">
            <v>1</v>
          </cell>
          <cell r="C4">
            <v>0</v>
          </cell>
          <cell r="D4">
            <v>3</v>
          </cell>
          <cell r="E4">
            <v>3</v>
          </cell>
          <cell r="F4">
            <v>0</v>
          </cell>
          <cell r="G4">
            <v>0</v>
          </cell>
          <cell r="H4">
            <v>1</v>
          </cell>
          <cell r="I4">
            <v>3</v>
          </cell>
          <cell r="J4">
            <v>1</v>
          </cell>
          <cell r="K4">
            <v>1</v>
          </cell>
          <cell r="L4">
            <v>16</v>
          </cell>
        </row>
        <row r="5">
          <cell r="B5">
            <v>0</v>
          </cell>
          <cell r="C5">
            <v>2</v>
          </cell>
          <cell r="D5">
            <v>1</v>
          </cell>
          <cell r="E5">
            <v>0</v>
          </cell>
          <cell r="F5">
            <v>0</v>
          </cell>
          <cell r="G5">
            <v>0</v>
          </cell>
          <cell r="H5">
            <v>0</v>
          </cell>
          <cell r="I5">
            <v>0</v>
          </cell>
          <cell r="J5">
            <v>0</v>
          </cell>
          <cell r="K5">
            <v>0</v>
          </cell>
          <cell r="L5">
            <v>5</v>
          </cell>
        </row>
        <row r="6">
          <cell r="B6">
            <v>0</v>
          </cell>
          <cell r="C6">
            <v>17</v>
          </cell>
          <cell r="D6">
            <v>2</v>
          </cell>
          <cell r="E6">
            <v>3</v>
          </cell>
          <cell r="F6">
            <v>0</v>
          </cell>
          <cell r="G6">
            <v>0</v>
          </cell>
          <cell r="H6">
            <v>0</v>
          </cell>
          <cell r="I6">
            <v>4</v>
          </cell>
          <cell r="J6">
            <v>0</v>
          </cell>
          <cell r="K6">
            <v>0</v>
          </cell>
          <cell r="L6">
            <v>26</v>
          </cell>
        </row>
        <row r="7">
          <cell r="B7">
            <v>8</v>
          </cell>
          <cell r="C7">
            <v>29</v>
          </cell>
          <cell r="D7">
            <v>2</v>
          </cell>
          <cell r="E7">
            <v>7</v>
          </cell>
          <cell r="F7">
            <v>1</v>
          </cell>
          <cell r="G7">
            <v>0</v>
          </cell>
          <cell r="H7">
            <v>2</v>
          </cell>
          <cell r="I7">
            <v>5</v>
          </cell>
          <cell r="J7">
            <v>1</v>
          </cell>
          <cell r="K7">
            <v>0</v>
          </cell>
          <cell r="L7">
            <v>28</v>
          </cell>
        </row>
        <row r="8">
          <cell r="B8">
            <v>0</v>
          </cell>
          <cell r="C8">
            <v>0</v>
          </cell>
          <cell r="D8">
            <v>0</v>
          </cell>
          <cell r="E8">
            <v>0</v>
          </cell>
          <cell r="F8">
            <v>0</v>
          </cell>
          <cell r="G8">
            <v>0</v>
          </cell>
          <cell r="H8">
            <v>0</v>
          </cell>
          <cell r="I8">
            <v>0</v>
          </cell>
          <cell r="J8">
            <v>0</v>
          </cell>
          <cell r="K8">
            <v>0</v>
          </cell>
          <cell r="L8">
            <v>0</v>
          </cell>
        </row>
        <row r="9">
          <cell r="B9">
            <v>1</v>
          </cell>
          <cell r="C9">
            <v>2</v>
          </cell>
          <cell r="D9">
            <v>0</v>
          </cell>
          <cell r="E9">
            <v>1</v>
          </cell>
          <cell r="F9">
            <v>0</v>
          </cell>
          <cell r="G9">
            <v>0</v>
          </cell>
          <cell r="H9">
            <v>0</v>
          </cell>
          <cell r="I9">
            <v>0</v>
          </cell>
          <cell r="J9">
            <v>0</v>
          </cell>
          <cell r="K9">
            <v>0</v>
          </cell>
          <cell r="L9">
            <v>2</v>
          </cell>
        </row>
        <row r="10">
          <cell r="B10">
            <v>0</v>
          </cell>
          <cell r="C10">
            <v>4</v>
          </cell>
          <cell r="D10">
            <v>0</v>
          </cell>
          <cell r="E10">
            <v>1</v>
          </cell>
          <cell r="F10">
            <v>0</v>
          </cell>
          <cell r="G10">
            <v>1</v>
          </cell>
          <cell r="H10">
            <v>0</v>
          </cell>
          <cell r="I10">
            <v>1</v>
          </cell>
          <cell r="J10">
            <v>0</v>
          </cell>
          <cell r="K10">
            <v>0</v>
          </cell>
          <cell r="L10">
            <v>1</v>
          </cell>
        </row>
        <row r="11">
          <cell r="B11">
            <v>0</v>
          </cell>
          <cell r="C11">
            <v>0</v>
          </cell>
          <cell r="D11">
            <v>0</v>
          </cell>
          <cell r="E11">
            <v>0</v>
          </cell>
          <cell r="F11">
            <v>0</v>
          </cell>
          <cell r="G11">
            <v>0</v>
          </cell>
          <cell r="H11">
            <v>1</v>
          </cell>
          <cell r="I11">
            <v>0</v>
          </cell>
          <cell r="J11">
            <v>0</v>
          </cell>
          <cell r="K11">
            <v>0</v>
          </cell>
          <cell r="L11">
            <v>0</v>
          </cell>
        </row>
        <row r="12">
          <cell r="B12">
            <v>0</v>
          </cell>
          <cell r="C12">
            <v>0</v>
          </cell>
          <cell r="D12">
            <v>0</v>
          </cell>
          <cell r="E12">
            <v>2</v>
          </cell>
          <cell r="F12">
            <v>0</v>
          </cell>
          <cell r="G12">
            <v>1</v>
          </cell>
          <cell r="H12">
            <v>0</v>
          </cell>
          <cell r="I12">
            <v>1</v>
          </cell>
          <cell r="J12">
            <v>0</v>
          </cell>
          <cell r="K12">
            <v>0</v>
          </cell>
          <cell r="L12">
            <v>2</v>
          </cell>
        </row>
        <row r="13">
          <cell r="B13">
            <v>0</v>
          </cell>
          <cell r="C13">
            <v>2</v>
          </cell>
          <cell r="D13">
            <v>0</v>
          </cell>
          <cell r="E13">
            <v>0</v>
          </cell>
          <cell r="F13">
            <v>0</v>
          </cell>
          <cell r="G13">
            <v>0</v>
          </cell>
          <cell r="H13">
            <v>0</v>
          </cell>
          <cell r="I13">
            <v>1</v>
          </cell>
          <cell r="J13">
            <v>0</v>
          </cell>
          <cell r="K13">
            <v>0</v>
          </cell>
          <cell r="L13">
            <v>6</v>
          </cell>
        </row>
        <row r="14">
          <cell r="B14">
            <v>0</v>
          </cell>
          <cell r="C14">
            <v>0</v>
          </cell>
          <cell r="D14">
            <v>0</v>
          </cell>
          <cell r="E14">
            <v>0</v>
          </cell>
          <cell r="F14">
            <v>0</v>
          </cell>
          <cell r="G14">
            <v>0</v>
          </cell>
          <cell r="H14">
            <v>1</v>
          </cell>
          <cell r="I14">
            <v>1</v>
          </cell>
          <cell r="J14">
            <v>0</v>
          </cell>
          <cell r="K14">
            <v>0</v>
          </cell>
          <cell r="L14">
            <v>7</v>
          </cell>
        </row>
        <row r="15">
          <cell r="B15">
            <v>1</v>
          </cell>
          <cell r="C15">
            <v>3</v>
          </cell>
          <cell r="D15">
            <v>0</v>
          </cell>
          <cell r="E15">
            <v>0</v>
          </cell>
          <cell r="F15">
            <v>0</v>
          </cell>
          <cell r="G15">
            <v>0</v>
          </cell>
          <cell r="H15">
            <v>1</v>
          </cell>
          <cell r="I15">
            <v>2</v>
          </cell>
          <cell r="J15">
            <v>0</v>
          </cell>
          <cell r="K15">
            <v>0</v>
          </cell>
          <cell r="L15">
            <v>6</v>
          </cell>
        </row>
        <row r="16">
          <cell r="B16">
            <v>0</v>
          </cell>
          <cell r="C16">
            <v>2</v>
          </cell>
          <cell r="D16">
            <v>0</v>
          </cell>
          <cell r="E16">
            <v>0</v>
          </cell>
          <cell r="F16">
            <v>0</v>
          </cell>
          <cell r="G16">
            <v>1</v>
          </cell>
          <cell r="H16">
            <v>0</v>
          </cell>
          <cell r="I16">
            <v>0</v>
          </cell>
          <cell r="J16">
            <v>0</v>
          </cell>
          <cell r="K16">
            <v>0</v>
          </cell>
          <cell r="L16">
            <v>2</v>
          </cell>
        </row>
        <row r="17">
          <cell r="B17">
            <v>0</v>
          </cell>
          <cell r="C17">
            <v>1</v>
          </cell>
          <cell r="D17">
            <v>3</v>
          </cell>
          <cell r="E17">
            <v>0</v>
          </cell>
          <cell r="F17">
            <v>0</v>
          </cell>
          <cell r="G17">
            <v>0</v>
          </cell>
          <cell r="H17">
            <v>1</v>
          </cell>
          <cell r="I17">
            <v>0</v>
          </cell>
          <cell r="J17">
            <v>0</v>
          </cell>
          <cell r="K17">
            <v>2</v>
          </cell>
          <cell r="L17">
            <v>2</v>
          </cell>
        </row>
        <row r="18">
          <cell r="B18">
            <v>0</v>
          </cell>
          <cell r="C18">
            <v>0</v>
          </cell>
          <cell r="D18">
            <v>0</v>
          </cell>
          <cell r="E18">
            <v>0</v>
          </cell>
          <cell r="F18">
            <v>0</v>
          </cell>
          <cell r="G18">
            <v>0</v>
          </cell>
          <cell r="H18">
            <v>0</v>
          </cell>
          <cell r="I18">
            <v>0</v>
          </cell>
          <cell r="J18">
            <v>0</v>
          </cell>
          <cell r="K18">
            <v>0</v>
          </cell>
          <cell r="L18">
            <v>1</v>
          </cell>
        </row>
        <row r="19">
          <cell r="B19">
            <v>0</v>
          </cell>
          <cell r="C19">
            <v>2</v>
          </cell>
          <cell r="D19">
            <v>0</v>
          </cell>
          <cell r="E19">
            <v>0</v>
          </cell>
          <cell r="F19">
            <v>0</v>
          </cell>
          <cell r="G19">
            <v>0</v>
          </cell>
          <cell r="H19">
            <v>0</v>
          </cell>
          <cell r="I19">
            <v>0</v>
          </cell>
          <cell r="J19">
            <v>0</v>
          </cell>
          <cell r="K19">
            <v>0</v>
          </cell>
          <cell r="L19">
            <v>0</v>
          </cell>
        </row>
        <row r="20">
          <cell r="B20">
            <v>0</v>
          </cell>
          <cell r="C20">
            <v>0</v>
          </cell>
          <cell r="D20">
            <v>0</v>
          </cell>
          <cell r="E20">
            <v>0</v>
          </cell>
          <cell r="F20">
            <v>0</v>
          </cell>
          <cell r="G20">
            <v>0</v>
          </cell>
          <cell r="H20">
            <v>0</v>
          </cell>
          <cell r="I20">
            <v>0</v>
          </cell>
          <cell r="J20">
            <v>0</v>
          </cell>
          <cell r="K20">
            <v>0</v>
          </cell>
          <cell r="L20">
            <v>0</v>
          </cell>
        </row>
      </sheetData>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7:R142" totalsRowShown="0" headerRowDxfId="132" headerRowBorderDxfId="131">
  <autoFilter ref="A7:R142" xr:uid="{00000000-0009-0000-0100-000005000000}"/>
  <sortState xmlns:xlrd2="http://schemas.microsoft.com/office/spreadsheetml/2017/richdata2" ref="A8:R142">
    <sortCondition ref="A7:A142"/>
  </sortState>
  <tableColumns count="18">
    <tableColumn id="1" xr3:uid="{00000000-0010-0000-0000-000001000000}" name="Organization" dataDxfId="130" dataCellStyle="Normal"/>
    <tableColumn id="8" xr3:uid="{00000000-0010-0000-0000-000008000000}" name="Project Ref No." dataDxfId="129" dataCellStyle="Normal"/>
    <tableColumn id="22" xr3:uid="{00000000-0010-0000-0000-000016000000}" name="Project Service Unit" dataDxfId="128" dataCellStyle="Normal"/>
    <tableColumn id="3" xr3:uid="{00000000-0010-0000-0000-000003000000}" name="Project Title" dataDxfId="127" dataCellStyle="Normal"/>
    <tableColumn id="5" xr3:uid="{00000000-0010-0000-0000-000005000000}" name="Building" dataDxfId="126" dataCellStyle="Normal"/>
    <tableColumn id="6" xr3:uid="{00000000-0010-0000-0000-000006000000}" name="Room" dataDxfId="125" dataCellStyle="Normal"/>
    <tableColumn id="15" xr3:uid="{00000000-0010-0000-0000-00000F000000}" name="Request Date" dataDxfId="124" dataCellStyle="Normal"/>
    <tableColumn id="23" xr3:uid="{00000000-0010-0000-0000-000017000000}" name="Current Status" dataDxfId="123" dataCellStyle="Normal"/>
    <tableColumn id="16" xr3:uid="{00000000-0010-0000-0000-000010000000}" name="Next Steps" dataDxfId="122" dataCellStyle="Normal"/>
    <tableColumn id="17" xr3:uid="{00000000-0010-0000-0000-000011000000}" name="START Date" dataDxfId="121" dataCellStyle="Normal"/>
    <tableColumn id="18" xr3:uid="{00000000-0010-0000-0000-000012000000}" name="COMPLETE Date" dataDxfId="120" dataCellStyle="Normal"/>
    <tableColumn id="2" xr3:uid="{00000000-0010-0000-0000-000002000000}" name="Project Description" dataDxfId="119" dataCellStyle="Normal"/>
    <tableColumn id="26" xr3:uid="{00000000-0010-0000-0000-00001A000000}" name="PD&amp;C Org Priority No." dataDxfId="118" dataCellStyle="Normal"/>
    <tableColumn id="24" xr3:uid="{00000000-0010-0000-0000-000018000000}" name="FS Org Priority No." dataDxfId="117" dataCellStyle="Normal"/>
    <tableColumn id="14" xr3:uid="{00000000-0010-0000-0000-00000E000000}" name="For New Faculty Hire?" dataDxfId="116" dataCellStyle="Normal"/>
    <tableColumn id="9" xr3:uid="{00000000-0010-0000-0000-000009000000}" name="FS Org Prior. Quarter &amp; Year" dataDxfId="115"/>
    <tableColumn id="4" xr3:uid="{00000000-0010-0000-0000-000004000000}" name="Contact / Requestor" dataDxfId="114" dataCellStyle="Normal"/>
    <tableColumn id="7" xr3:uid="{00000000-0010-0000-0000-000007000000}" name="Proj Manager" dataDxfId="113" dataCellStyle="Normal"/>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4:N220" totalsRowShown="0" dataDxfId="112">
  <autoFilter ref="A4:N220" xr:uid="{00000000-0009-0000-0100-000003000000}"/>
  <sortState xmlns:xlrd2="http://schemas.microsoft.com/office/spreadsheetml/2017/richdata2" ref="A5:N215">
    <sortCondition ref="A4:A215"/>
  </sortState>
  <tableColumns count="14">
    <tableColumn id="1" xr3:uid="{00000000-0010-0000-0100-000001000000}" name="Organization" dataDxfId="111"/>
    <tableColumn id="2" xr3:uid="{00000000-0010-0000-0100-000002000000}" name="Project Ref No." dataDxfId="110"/>
    <tableColumn id="3" xr3:uid="{00000000-0010-0000-0100-000003000000}" name="Project Service Unit" dataDxfId="109"/>
    <tableColumn id="4" xr3:uid="{00000000-0010-0000-0100-000004000000}" name="Project Title" dataDxfId="108"/>
    <tableColumn id="5" xr3:uid="{00000000-0010-0000-0100-000005000000}" name="Building" dataDxfId="107"/>
    <tableColumn id="6" xr3:uid="{00000000-0010-0000-0100-000006000000}" name="Room" dataDxfId="106"/>
    <tableColumn id="7" xr3:uid="{00000000-0010-0000-0100-000007000000}" name="Request Date" dataDxfId="105"/>
    <tableColumn id="8" xr3:uid="{00000000-0010-0000-0100-000008000000}" name="Current Status" dataDxfId="104"/>
    <tableColumn id="9" xr3:uid="{00000000-0010-0000-0100-000009000000}" name="Completed Date" dataDxfId="103"/>
    <tableColumn id="10" xr3:uid="{00000000-0010-0000-0100-00000A000000}" name="Fiscal Year" dataDxfId="102"/>
    <tableColumn id="11" xr3:uid="{00000000-0010-0000-0100-00000B000000}" name="FS Org Priority No." dataDxfId="101"/>
    <tableColumn id="12" xr3:uid="{00000000-0010-0000-0100-00000C000000}" name="For New Faculty Hire?" dataDxfId="100"/>
    <tableColumn id="13" xr3:uid="{00000000-0010-0000-0100-00000D000000}" name="Contact" dataDxfId="99"/>
    <tableColumn id="14" xr3:uid="{00000000-0010-0000-0100-00000E000000}" name="Proj Manager" dataDxfId="98"/>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1:AO3520" totalsRowShown="0" headerRowDxfId="97" dataDxfId="96" dataCellStyle="Normal">
  <autoFilter ref="A1:AO3520" xr:uid="{00000000-0009-0000-0100-000001000000}">
    <filterColumn colId="38">
      <filters>
        <dateGroupItem year="2020" month="10" day="16" dateTimeGrouping="day"/>
      </filters>
    </filterColumn>
  </autoFilter>
  <sortState xmlns:xlrd2="http://schemas.microsoft.com/office/spreadsheetml/2017/richdata2" ref="A2107:AO2813">
    <sortCondition ref="J1:J2813"/>
  </sortState>
  <tableColumns count="41">
    <tableColumn id="4" xr3:uid="{00000000-0010-0000-0400-000004000000}" name="Proj_Ref_No" dataDxfId="95" dataCellStyle="Normal"/>
    <tableColumn id="26" xr3:uid="{00000000-0010-0000-0400-00001A000000}" name="CPMS_No" dataDxfId="94"/>
    <tableColumn id="27" xr3:uid="{00000000-0010-0000-0400-00001B000000}" name="Work_Order_No" dataDxfId="93"/>
    <tableColumn id="25" xr3:uid="{00000000-0010-0000-0400-000019000000}" name="IRT" dataDxfId="92"/>
    <tableColumn id="1" xr3:uid="{00000000-0010-0000-0400-000001000000}" name="Org" dataDxfId="91" dataCellStyle="Normal"/>
    <tableColumn id="5" xr3:uid="{00000000-0010-0000-0400-000005000000}" name="Project_Title" dataDxfId="90" dataCellStyle="Normal"/>
    <tableColumn id="6" xr3:uid="{00000000-0010-0000-0400-000006000000}" name="Project_Description" dataDxfId="89" dataCellStyle="Normal"/>
    <tableColumn id="7" xr3:uid="{00000000-0010-0000-0400-000007000000}" name="Building" dataDxfId="88" dataCellStyle="Normal"/>
    <tableColumn id="8" xr3:uid="{00000000-0010-0000-0400-000008000000}" name="Room" dataDxfId="87" dataCellStyle="Normal"/>
    <tableColumn id="11" xr3:uid="{00000000-0010-0000-0400-00000B000000}" name="Current_Status" dataDxfId="86" dataCellStyle="Normal"/>
    <tableColumn id="29" xr3:uid="{00000000-0010-0000-0400-00001D000000}" name="Org_Leadership" dataDxfId="85"/>
    <tableColumn id="31" xr3:uid="{00000000-0010-0000-0400-00001F000000}" name="Org_Contact (Prioritization Designate)" dataDxfId="84"/>
    <tableColumn id="9" xr3:uid="{00000000-0010-0000-0400-000009000000}" name="Contact" dataDxfId="83" dataCellStyle="Normal"/>
    <tableColumn id="32" xr3:uid="{00000000-0010-0000-0400-000020000000}" name="Contact_2" dataDxfId="82"/>
    <tableColumn id="12" xr3:uid="{00000000-0010-0000-0400-00000C000000}" name="Proj_Mgr" dataDxfId="81" dataCellStyle="Normal"/>
    <tableColumn id="2" xr3:uid="{00000000-0010-0000-0400-000002000000}" name="Org_Priority" dataDxfId="80" dataCellStyle="Normal"/>
    <tableColumn id="3" xr3:uid="{00000000-0010-0000-0400-000003000000}" name="FS_Priority" dataDxfId="79" dataCellStyle="Normal"/>
    <tableColumn id="30" xr3:uid="{00000000-0010-0000-0400-00001E000000}" name="FS_Priority_Last" dataDxfId="78"/>
    <tableColumn id="18" xr3:uid="{00000000-0010-0000-0400-000012000000}" name="For_Faculty_Hire" dataDxfId="77" dataCellStyle="Normal"/>
    <tableColumn id="13" xr3:uid="{00000000-0010-0000-0400-00000D000000}" name="Approved_Budget" dataDxfId="76" dataCellStyle="Normal"/>
    <tableColumn id="14" xr3:uid="{00000000-0010-0000-0400-00000E000000}" name="FS_Recharge_Costs" dataDxfId="75" dataCellStyle="Normal"/>
    <tableColumn id="10" xr3:uid="{00000000-0010-0000-0400-00000A000000}" name="Project_Initiated" dataDxfId="74" dataCellStyle="Normal"/>
    <tableColumn id="15" xr3:uid="{00000000-0010-0000-0400-00000F000000}" name="Next_Major_Milestone" dataDxfId="73" dataCellStyle="Normal"/>
    <tableColumn id="16" xr3:uid="{00000000-0010-0000-0400-000010000000}" name="Const_Start" dataDxfId="72" dataCellStyle="Normal"/>
    <tableColumn id="17" xr3:uid="{00000000-0010-0000-0400-000011000000}" name="Construction_Completion" dataDxfId="71" dataCellStyle="Normal"/>
    <tableColumn id="21" xr3:uid="{00000000-0010-0000-0400-000015000000}" name="Impact_Description" dataDxfId="70" dataCellStyle="Normal"/>
    <tableColumn id="19" xr3:uid="{00000000-0010-0000-0400-000013000000}" name="Impact_Date_Start" dataDxfId="69" dataCellStyle="Normal"/>
    <tableColumn id="20" xr3:uid="{00000000-0010-0000-0400-000014000000}" name="Impact_Date_End" dataDxfId="68" dataCellStyle="Normal"/>
    <tableColumn id="34" xr3:uid="{00000000-0010-0000-0400-000022000000}" name="PM_Notes" dataDxfId="67"/>
    <tableColumn id="36" xr3:uid="{00000000-0010-0000-0400-000024000000}" name="Scope_Date" dataDxfId="66"/>
    <tableColumn id="37" xr3:uid="{00000000-0010-0000-0400-000025000000}" name="Scope_Reviewer" dataDxfId="65"/>
    <tableColumn id="38" xr3:uid="{00000000-0010-0000-0400-000026000000}" name="Scope_Notes" dataDxfId="64"/>
    <tableColumn id="39" xr3:uid="{00000000-0010-0000-0400-000027000000}" name="Scope_Complete" dataDxfId="63"/>
    <tableColumn id="35" xr3:uid="{00000000-0010-0000-0400-000023000000}" name="Completed Date" dataDxfId="62"/>
    <tableColumn id="40" xr3:uid="{73C0CDA3-1D80-45CA-94F7-0278FBBA333C}" name="Quarter Submitted" dataDxfId="61"/>
    <tableColumn id="23" xr3:uid="{00000000-0010-0000-0400-000017000000}" name="Owner" dataDxfId="60">
      <calculatedColumnFormula>IF(LEN(A2)&gt;6,"FS","PD&amp;C")</calculatedColumnFormula>
    </tableColumn>
    <tableColumn id="24" xr3:uid="{00000000-0010-0000-0400-000018000000}" name="IRT?" dataDxfId="59">
      <calculatedColumnFormula>ISNUMBER(SEARCH("IRT",Table1[[#This Row],[Current_Status]]))</calculatedColumnFormula>
    </tableColumn>
    <tableColumn id="28" xr3:uid="{00000000-0010-0000-0400-00001C000000}" name="Requested Year" dataDxfId="58">
      <calculatedColumnFormula>YEAR(Table1[[#This Row],[Project_Initiated]])</calculatedColumnFormula>
    </tableColumn>
    <tableColumn id="22" xr3:uid="{00000000-0010-0000-0400-000016000000}" name="Data Pulled On" dataDxfId="57" dataCellStyle="Normal"/>
    <tableColumn id="33" xr3:uid="{00000000-0010-0000-0400-000021000000}" name="FY" dataDxfId="56" dataCellStyle="Normal">
      <calculatedColumnFormula>IF(AND(Table1[[#This Row],[Completed Date]]&gt;="07/01/2019"+0,Table1[[#This Row],[Completed Date]]&lt;="6/30/2020"+0),"FY 19-20",IF(AND(Table1[[#This Row],[Completed Date]]&gt;="07/01/2018"+0,Table1[[#This Row],[Completed Date]]&lt;="6/30/2019"+0),"FY 18-19",""))</calculatedColumnFormula>
    </tableColumn>
    <tableColumn id="41" xr3:uid="{00000000-0010-0000-0400-000029000000}" name="Recharge?" dataDxfId="55" dataCellStyle="Normal">
      <calculatedColumnFormula>IFERROR(FIND("R",Table1[[#This Row],[FS_Priority]]),"")</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X1:Y163" totalsRowShown="0" headerRowDxfId="54" dataDxfId="53" tableBorderDxfId="52" dataCellStyle="Normal">
  <autoFilter ref="X1:Y163" xr:uid="{00000000-0009-0000-0100-000002000000}"/>
  <sortState xmlns:xlrd2="http://schemas.microsoft.com/office/spreadsheetml/2017/richdata2" ref="X2:Y163">
    <sortCondition ref="Y1:Y163"/>
  </sortState>
  <tableColumns count="2">
    <tableColumn id="1" xr3:uid="{00000000-0010-0000-0200-000001000000}" name="FS Project #" dataDxfId="51" dataCellStyle="Normal"/>
    <tableColumn id="2" xr3:uid="{00000000-0010-0000-0200-000002000000}" name="Quarter Prioritized" dataDxfId="50" dataCellStyle="Normal"/>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4B276FA-9E1E-4B58-B42A-28698BB67B17}" name="Table4" displayName="Table4" ref="AA1:AB18" totalsRowShown="0" headerRowDxfId="49" headerRowBorderDxfId="48" tableBorderDxfId="47" totalsRowBorderDxfId="46">
  <autoFilter ref="AA1:AB18" xr:uid="{84602A47-A19F-491E-98CB-9D9381C6CC3E}"/>
  <sortState xmlns:xlrd2="http://schemas.microsoft.com/office/spreadsheetml/2017/richdata2" ref="AA2:AB18">
    <sortCondition ref="AB1:AB18"/>
  </sortState>
  <tableColumns count="2">
    <tableColumn id="1" xr3:uid="{DC166594-426C-41FE-8654-705197668BBA}" name="Quarter" dataDxfId="45"/>
    <tableColumn id="2" xr3:uid="{E2ED75B9-E667-4DA8-8729-B97662E30F28}" name="Chronology" dataDxfId="44"/>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152"/>
  <sheetViews>
    <sheetView tabSelected="1" zoomScale="90" zoomScaleNormal="90" zoomScalePageLayoutView="85" workbookViewId="0">
      <selection activeCell="E18" sqref="E18"/>
    </sheetView>
  </sheetViews>
  <sheetFormatPr defaultRowHeight="15" x14ac:dyDescent="0.25"/>
  <cols>
    <col min="1" max="1" width="12.7109375" customWidth="1"/>
    <col min="2" max="2" width="11.140625" customWidth="1"/>
    <col min="3" max="3" width="7.42578125" customWidth="1"/>
    <col min="4" max="4" width="48" customWidth="1"/>
    <col min="5" max="5" width="10.5703125" customWidth="1"/>
    <col min="6" max="6" width="7.140625" customWidth="1"/>
    <col min="7" max="7" width="11.85546875" style="3" customWidth="1"/>
    <col min="8" max="8" width="25.7109375" style="2" customWidth="1"/>
    <col min="9" max="9" width="25.7109375" customWidth="1"/>
    <col min="10" max="11" width="11.85546875" style="3" customWidth="1"/>
    <col min="12" max="12" width="25.5703125" style="3" customWidth="1"/>
    <col min="13" max="13" width="6.85546875" style="3" customWidth="1"/>
    <col min="14" max="15" width="6.85546875" customWidth="1"/>
    <col min="16" max="16" width="11.5703125" customWidth="1"/>
    <col min="17" max="18" width="17" customWidth="1"/>
  </cols>
  <sheetData>
    <row r="1" spans="1:18" s="5" customFormat="1" ht="36.75" x14ac:dyDescent="0.7">
      <c r="A1" s="31" t="s">
        <v>4368</v>
      </c>
      <c r="B1" s="16"/>
      <c r="C1" s="16"/>
      <c r="D1" s="16"/>
      <c r="E1" s="16"/>
      <c r="F1" s="16"/>
      <c r="G1" s="26"/>
      <c r="H1" s="27"/>
      <c r="I1" s="16"/>
      <c r="J1" s="26"/>
      <c r="K1" s="26"/>
      <c r="L1" s="26"/>
      <c r="M1" s="26"/>
      <c r="N1" s="16"/>
      <c r="O1" s="16"/>
      <c r="P1" s="16"/>
      <c r="Q1" s="16"/>
      <c r="R1" s="16"/>
    </row>
    <row r="2" spans="1:18" s="13" customFormat="1" ht="19.5" customHeight="1" x14ac:dyDescent="0.35">
      <c r="A2" s="16"/>
      <c r="B2" s="16"/>
      <c r="C2" s="16"/>
      <c r="D2" s="5"/>
      <c r="E2" s="16"/>
      <c r="F2" s="16"/>
      <c r="G2" s="26"/>
      <c r="H2" s="27"/>
      <c r="I2" s="16"/>
      <c r="J2" s="26"/>
      <c r="K2" s="26"/>
      <c r="L2" s="26"/>
      <c r="M2" s="26"/>
      <c r="N2" s="16"/>
      <c r="O2" s="16"/>
      <c r="P2" s="16"/>
      <c r="Q2" s="16"/>
      <c r="R2" s="16"/>
    </row>
    <row r="3" spans="1:18" s="13" customFormat="1" ht="19.5" customHeight="1" x14ac:dyDescent="0.35">
      <c r="A3" s="16"/>
      <c r="B3" s="16"/>
      <c r="C3" s="16"/>
      <c r="D3" s="5"/>
      <c r="E3" s="16"/>
      <c r="F3" s="16"/>
      <c r="G3" s="56" t="s">
        <v>2649</v>
      </c>
      <c r="H3" s="57"/>
      <c r="I3" s="58">
        <f>COUNTIF(Table5[Project Service Unit],"PD&amp;C")</f>
        <v>92</v>
      </c>
      <c r="J3" s="5"/>
      <c r="K3" s="26"/>
      <c r="L3" s="26"/>
      <c r="M3" s="26"/>
      <c r="N3" s="16"/>
      <c r="O3" s="16"/>
      <c r="P3" s="16"/>
      <c r="Q3" s="16"/>
      <c r="R3" s="16"/>
    </row>
    <row r="4" spans="1:18" s="13" customFormat="1" ht="19.5" customHeight="1" x14ac:dyDescent="0.35">
      <c r="A4" s="16"/>
      <c r="B4" s="16"/>
      <c r="C4" s="16"/>
      <c r="D4" s="16"/>
      <c r="E4" s="16"/>
      <c r="F4" s="16"/>
      <c r="G4" s="42" t="s">
        <v>2650</v>
      </c>
      <c r="H4" s="43"/>
      <c r="I4" s="44">
        <f>COUNTIF(Table5[Project Service Unit],"FS")</f>
        <v>43</v>
      </c>
      <c r="J4" s="5"/>
      <c r="K4" s="26"/>
      <c r="L4" s="26"/>
      <c r="M4" s="26"/>
      <c r="N4" s="16"/>
      <c r="O4" s="16"/>
      <c r="P4" s="16"/>
      <c r="Q4" s="16"/>
      <c r="R4" s="16"/>
    </row>
    <row r="5" spans="1:18" s="13" customFormat="1" ht="15" customHeight="1" x14ac:dyDescent="0.35">
      <c r="A5" s="16"/>
      <c r="B5" s="16"/>
      <c r="C5" s="16"/>
      <c r="D5" s="5"/>
      <c r="E5" s="5"/>
      <c r="F5" s="5"/>
      <c r="G5" s="28"/>
      <c r="H5" s="29"/>
      <c r="I5" s="5"/>
      <c r="J5" s="28"/>
      <c r="K5" s="28"/>
      <c r="L5" s="28"/>
      <c r="M5" s="28"/>
      <c r="N5" s="5"/>
      <c r="O5" s="5"/>
      <c r="P5" s="5"/>
      <c r="Q5" s="5"/>
      <c r="R5" s="28"/>
    </row>
    <row r="6" spans="1:18" s="11" customFormat="1" ht="42.75" customHeight="1" x14ac:dyDescent="0.3">
      <c r="A6" s="40" t="s">
        <v>195</v>
      </c>
      <c r="B6" s="41">
        <v>44136</v>
      </c>
      <c r="C6" s="224" t="s">
        <v>172</v>
      </c>
      <c r="D6" s="224"/>
      <c r="E6" s="224"/>
      <c r="F6" s="224"/>
      <c r="G6" s="225" t="s">
        <v>171</v>
      </c>
      <c r="H6" s="226"/>
      <c r="I6" s="226"/>
      <c r="J6" s="226"/>
      <c r="K6" s="227"/>
      <c r="L6" s="226" t="s">
        <v>164</v>
      </c>
      <c r="M6" s="226"/>
      <c r="N6" s="226"/>
      <c r="O6" s="226"/>
      <c r="P6" s="226"/>
      <c r="Q6" s="226"/>
      <c r="R6" s="226"/>
    </row>
    <row r="7" spans="1:18" s="1" customFormat="1" ht="75.75" thickBot="1" x14ac:dyDescent="0.3">
      <c r="A7" s="6" t="s">
        <v>156</v>
      </c>
      <c r="B7" s="20" t="s">
        <v>157</v>
      </c>
      <c r="C7" s="21" t="s">
        <v>170</v>
      </c>
      <c r="D7" s="7" t="s">
        <v>158</v>
      </c>
      <c r="E7" s="7" t="s">
        <v>6</v>
      </c>
      <c r="F7" s="8" t="s">
        <v>7</v>
      </c>
      <c r="G7" s="19" t="s">
        <v>173</v>
      </c>
      <c r="H7" s="9" t="s">
        <v>160</v>
      </c>
      <c r="I7" s="7" t="s">
        <v>200</v>
      </c>
      <c r="J7" s="10" t="s">
        <v>201</v>
      </c>
      <c r="K7" s="18" t="s">
        <v>202</v>
      </c>
      <c r="L7" s="21" t="s">
        <v>159</v>
      </c>
      <c r="M7" s="59" t="s">
        <v>587</v>
      </c>
      <c r="N7" s="47" t="s">
        <v>588</v>
      </c>
      <c r="O7" s="47" t="s">
        <v>205</v>
      </c>
      <c r="P7" s="47" t="s">
        <v>4283</v>
      </c>
      <c r="Q7" s="7" t="s">
        <v>2732</v>
      </c>
      <c r="R7" s="8" t="s">
        <v>161</v>
      </c>
    </row>
    <row r="8" spans="1:18" ht="15.75" thickTop="1" x14ac:dyDescent="0.25">
      <c r="A8" s="72" t="s">
        <v>21</v>
      </c>
      <c r="B8" s="125" t="s">
        <v>24</v>
      </c>
      <c r="C8" s="73" t="s">
        <v>2729</v>
      </c>
      <c r="D8" s="72" t="s">
        <v>25</v>
      </c>
      <c r="E8" s="72" t="s">
        <v>4784</v>
      </c>
      <c r="F8" s="72" t="s">
        <v>211</v>
      </c>
      <c r="G8" s="24">
        <v>41739</v>
      </c>
      <c r="H8" s="72" t="s">
        <v>105</v>
      </c>
      <c r="I8" s="72" t="s">
        <v>5078</v>
      </c>
      <c r="J8" s="25" t="s">
        <v>211</v>
      </c>
      <c r="K8" s="25" t="s">
        <v>211</v>
      </c>
      <c r="L8" s="73" t="s">
        <v>3467</v>
      </c>
      <c r="M8" s="74">
        <v>3</v>
      </c>
      <c r="N8" s="74" t="s">
        <v>211</v>
      </c>
      <c r="O8" s="74" t="s">
        <v>211</v>
      </c>
      <c r="P8" s="120" t="s">
        <v>211</v>
      </c>
      <c r="Q8" s="75" t="s">
        <v>3468</v>
      </c>
      <c r="R8" s="75" t="s">
        <v>3469</v>
      </c>
    </row>
    <row r="9" spans="1:18" x14ac:dyDescent="0.25">
      <c r="A9" s="72" t="s">
        <v>21</v>
      </c>
      <c r="B9" s="125" t="s">
        <v>4803</v>
      </c>
      <c r="C9" s="73" t="s">
        <v>2729</v>
      </c>
      <c r="D9" s="72" t="s">
        <v>4804</v>
      </c>
      <c r="E9" s="72" t="s">
        <v>211</v>
      </c>
      <c r="F9" s="72" t="s">
        <v>211</v>
      </c>
      <c r="G9" s="24">
        <v>42327</v>
      </c>
      <c r="H9" s="72" t="s">
        <v>5061</v>
      </c>
      <c r="I9" s="72" t="s">
        <v>5061</v>
      </c>
      <c r="J9" s="25" t="s">
        <v>211</v>
      </c>
      <c r="K9" s="25" t="s">
        <v>211</v>
      </c>
      <c r="L9" s="73" t="s">
        <v>5134</v>
      </c>
      <c r="M9" s="74">
        <v>99</v>
      </c>
      <c r="N9" s="74" t="s">
        <v>211</v>
      </c>
      <c r="O9" s="74" t="s">
        <v>211</v>
      </c>
      <c r="P9" s="120" t="s">
        <v>211</v>
      </c>
      <c r="Q9" s="75" t="s">
        <v>22</v>
      </c>
      <c r="R9" s="75" t="s">
        <v>67</v>
      </c>
    </row>
    <row r="10" spans="1:18" x14ac:dyDescent="0.25">
      <c r="A10" s="72" t="s">
        <v>21</v>
      </c>
      <c r="B10" s="125" t="s">
        <v>23</v>
      </c>
      <c r="C10" s="73" t="s">
        <v>2729</v>
      </c>
      <c r="D10" s="72" t="s">
        <v>2674</v>
      </c>
      <c r="E10" s="72" t="s">
        <v>246</v>
      </c>
      <c r="F10" s="72" t="s">
        <v>211</v>
      </c>
      <c r="G10" s="24">
        <v>43335</v>
      </c>
      <c r="H10" s="72" t="s">
        <v>105</v>
      </c>
      <c r="I10" s="72" t="s">
        <v>4384</v>
      </c>
      <c r="J10" s="25" t="s">
        <v>211</v>
      </c>
      <c r="K10" s="25" t="s">
        <v>211</v>
      </c>
      <c r="L10" s="73" t="s">
        <v>5133</v>
      </c>
      <c r="M10" s="74">
        <v>2</v>
      </c>
      <c r="N10" s="74" t="s">
        <v>211</v>
      </c>
      <c r="O10" s="74" t="s">
        <v>211</v>
      </c>
      <c r="P10" s="120" t="s">
        <v>211</v>
      </c>
      <c r="Q10" s="75" t="s">
        <v>3466</v>
      </c>
      <c r="R10" s="75" t="s">
        <v>118</v>
      </c>
    </row>
    <row r="11" spans="1:18" x14ac:dyDescent="0.25">
      <c r="A11" s="72" t="s">
        <v>21</v>
      </c>
      <c r="B11" s="125" t="s">
        <v>4497</v>
      </c>
      <c r="C11" s="73" t="s">
        <v>510</v>
      </c>
      <c r="D11" s="72" t="s">
        <v>4498</v>
      </c>
      <c r="E11" s="72" t="s">
        <v>211</v>
      </c>
      <c r="F11" s="72" t="s">
        <v>386</v>
      </c>
      <c r="G11" s="24">
        <v>43773</v>
      </c>
      <c r="H11" s="72" t="s">
        <v>2648</v>
      </c>
      <c r="I11" s="72" t="s">
        <v>211</v>
      </c>
      <c r="J11" s="25" t="s">
        <v>211</v>
      </c>
      <c r="K11" s="25" t="s">
        <v>211</v>
      </c>
      <c r="L11" s="73" t="s">
        <v>4735</v>
      </c>
      <c r="M11" s="74" t="s">
        <v>211</v>
      </c>
      <c r="N11" s="74" t="s">
        <v>218</v>
      </c>
      <c r="O11" s="74" t="s">
        <v>211</v>
      </c>
      <c r="P11" s="120" t="s">
        <v>4364</v>
      </c>
      <c r="Q11" s="75" t="s">
        <v>3456</v>
      </c>
      <c r="R11" s="75" t="s">
        <v>183</v>
      </c>
    </row>
    <row r="12" spans="1:18" x14ac:dyDescent="0.25">
      <c r="A12" s="72" t="s">
        <v>53</v>
      </c>
      <c r="B12" s="125" t="s">
        <v>55</v>
      </c>
      <c r="C12" s="73" t="s">
        <v>2729</v>
      </c>
      <c r="D12" s="72" t="s">
        <v>2790</v>
      </c>
      <c r="E12" s="72" t="s">
        <v>182</v>
      </c>
      <c r="F12" s="72" t="s">
        <v>211</v>
      </c>
      <c r="G12" s="24">
        <v>43194</v>
      </c>
      <c r="H12" s="72" t="s">
        <v>4826</v>
      </c>
      <c r="I12" s="72" t="s">
        <v>4374</v>
      </c>
      <c r="J12" s="25">
        <v>43770</v>
      </c>
      <c r="K12" s="25">
        <v>44136</v>
      </c>
      <c r="L12" s="73" t="s">
        <v>3559</v>
      </c>
      <c r="M12" s="74">
        <v>4</v>
      </c>
      <c r="N12" s="74" t="s">
        <v>211</v>
      </c>
      <c r="O12" s="74" t="s">
        <v>211</v>
      </c>
      <c r="P12" s="120" t="s">
        <v>211</v>
      </c>
      <c r="Q12" s="75" t="s">
        <v>3558</v>
      </c>
      <c r="R12" s="75" t="s">
        <v>120</v>
      </c>
    </row>
    <row r="13" spans="1:18" x14ac:dyDescent="0.25">
      <c r="A13" s="72" t="s">
        <v>53</v>
      </c>
      <c r="B13" s="125" t="s">
        <v>4076</v>
      </c>
      <c r="C13" s="73" t="s">
        <v>510</v>
      </c>
      <c r="D13" s="72" t="s">
        <v>4822</v>
      </c>
      <c r="E13" s="72" t="s">
        <v>932</v>
      </c>
      <c r="F13" s="72" t="s">
        <v>4131</v>
      </c>
      <c r="G13" s="24">
        <v>43468</v>
      </c>
      <c r="H13" s="72" t="s">
        <v>2671</v>
      </c>
      <c r="I13" s="72" t="s">
        <v>211</v>
      </c>
      <c r="J13" s="25" t="s">
        <v>211</v>
      </c>
      <c r="K13" s="25" t="s">
        <v>211</v>
      </c>
      <c r="L13" s="73" t="s">
        <v>4394</v>
      </c>
      <c r="M13" s="74" t="s">
        <v>211</v>
      </c>
      <c r="N13" s="74" t="s">
        <v>3293</v>
      </c>
      <c r="O13" s="74" t="s">
        <v>211</v>
      </c>
      <c r="P13" s="120" t="s">
        <v>4284</v>
      </c>
      <c r="Q13" s="75" t="s">
        <v>3517</v>
      </c>
      <c r="R13" s="75" t="s">
        <v>183</v>
      </c>
    </row>
    <row r="14" spans="1:18" x14ac:dyDescent="0.25">
      <c r="A14" s="72" t="s">
        <v>53</v>
      </c>
      <c r="B14" s="125" t="s">
        <v>4077</v>
      </c>
      <c r="C14" s="73" t="s">
        <v>510</v>
      </c>
      <c r="D14" s="72" t="s">
        <v>4823</v>
      </c>
      <c r="E14" s="72" t="s">
        <v>932</v>
      </c>
      <c r="F14" s="72" t="s">
        <v>4132</v>
      </c>
      <c r="G14" s="24">
        <v>43515</v>
      </c>
      <c r="H14" s="72" t="s">
        <v>2657</v>
      </c>
      <c r="I14" s="72" t="s">
        <v>211</v>
      </c>
      <c r="J14" s="25" t="s">
        <v>211</v>
      </c>
      <c r="K14" s="25" t="s">
        <v>211</v>
      </c>
      <c r="L14" s="73" t="s">
        <v>4255</v>
      </c>
      <c r="M14" s="74" t="s">
        <v>211</v>
      </c>
      <c r="N14" s="74" t="s">
        <v>3429</v>
      </c>
      <c r="O14" s="74" t="s">
        <v>211</v>
      </c>
      <c r="P14" s="120" t="s">
        <v>4284</v>
      </c>
      <c r="Q14" s="75" t="s">
        <v>3551</v>
      </c>
      <c r="R14" s="75" t="s">
        <v>183</v>
      </c>
    </row>
    <row r="15" spans="1:18" x14ac:dyDescent="0.25">
      <c r="A15" s="72" t="s">
        <v>53</v>
      </c>
      <c r="B15" s="125" t="s">
        <v>4070</v>
      </c>
      <c r="C15" s="73" t="s">
        <v>510</v>
      </c>
      <c r="D15" s="72" t="s">
        <v>4457</v>
      </c>
      <c r="E15" s="72" t="s">
        <v>285</v>
      </c>
      <c r="F15" s="72" t="s">
        <v>3516</v>
      </c>
      <c r="G15" s="24">
        <v>43600</v>
      </c>
      <c r="H15" s="72" t="s">
        <v>2657</v>
      </c>
      <c r="I15" s="72" t="s">
        <v>211</v>
      </c>
      <c r="J15" s="25" t="s">
        <v>211</v>
      </c>
      <c r="K15" s="25" t="s">
        <v>211</v>
      </c>
      <c r="L15" s="73" t="s">
        <v>4396</v>
      </c>
      <c r="M15" s="74" t="s">
        <v>211</v>
      </c>
      <c r="N15" s="74" t="s">
        <v>184</v>
      </c>
      <c r="O15" s="74" t="s">
        <v>211</v>
      </c>
      <c r="P15" s="120" t="s">
        <v>4284</v>
      </c>
      <c r="Q15" s="75" t="s">
        <v>3515</v>
      </c>
      <c r="R15" s="75" t="s">
        <v>183</v>
      </c>
    </row>
    <row r="16" spans="1:18" x14ac:dyDescent="0.25">
      <c r="A16" s="72" t="s">
        <v>53</v>
      </c>
      <c r="B16" s="125" t="s">
        <v>4071</v>
      </c>
      <c r="C16" s="73" t="s">
        <v>510</v>
      </c>
      <c r="D16" s="72" t="s">
        <v>4468</v>
      </c>
      <c r="E16" s="72" t="s">
        <v>285</v>
      </c>
      <c r="F16" s="72" t="s">
        <v>4195</v>
      </c>
      <c r="G16" s="24">
        <v>43598</v>
      </c>
      <c r="H16" s="72" t="s">
        <v>2657</v>
      </c>
      <c r="I16" s="72" t="s">
        <v>211</v>
      </c>
      <c r="J16" s="25" t="s">
        <v>211</v>
      </c>
      <c r="K16" s="25" t="s">
        <v>211</v>
      </c>
      <c r="L16" s="73" t="s">
        <v>211</v>
      </c>
      <c r="M16" s="74" t="s">
        <v>211</v>
      </c>
      <c r="N16" s="74" t="s">
        <v>239</v>
      </c>
      <c r="O16" s="74" t="s">
        <v>211</v>
      </c>
      <c r="P16" s="120" t="s">
        <v>4284</v>
      </c>
      <c r="Q16" s="75" t="s">
        <v>4196</v>
      </c>
      <c r="R16" s="75" t="s">
        <v>183</v>
      </c>
    </row>
    <row r="17" spans="1:18" x14ac:dyDescent="0.25">
      <c r="A17" s="72" t="s">
        <v>53</v>
      </c>
      <c r="B17" s="125" t="s">
        <v>4075</v>
      </c>
      <c r="C17" s="73" t="s">
        <v>510</v>
      </c>
      <c r="D17" s="72" t="s">
        <v>4214</v>
      </c>
      <c r="E17" s="72" t="s">
        <v>285</v>
      </c>
      <c r="F17" s="72" t="s">
        <v>4215</v>
      </c>
      <c r="G17" s="24">
        <v>42688</v>
      </c>
      <c r="H17" s="72" t="s">
        <v>2657</v>
      </c>
      <c r="I17" s="72" t="s">
        <v>211</v>
      </c>
      <c r="J17" s="25" t="s">
        <v>211</v>
      </c>
      <c r="K17" s="25" t="s">
        <v>211</v>
      </c>
      <c r="L17" s="73" t="s">
        <v>4373</v>
      </c>
      <c r="M17" s="74" t="s">
        <v>211</v>
      </c>
      <c r="N17" s="74" t="s">
        <v>3291</v>
      </c>
      <c r="O17" s="74" t="s">
        <v>211</v>
      </c>
      <c r="P17" s="120" t="s">
        <v>4284</v>
      </c>
      <c r="Q17" s="75" t="s">
        <v>3530</v>
      </c>
      <c r="R17" s="75" t="s">
        <v>183</v>
      </c>
    </row>
    <row r="18" spans="1:18" x14ac:dyDescent="0.25">
      <c r="A18" s="72" t="s">
        <v>53</v>
      </c>
      <c r="B18" s="125" t="s">
        <v>4519</v>
      </c>
      <c r="C18" s="73" t="s">
        <v>510</v>
      </c>
      <c r="D18" s="72" t="s">
        <v>4520</v>
      </c>
      <c r="E18" s="72" t="s">
        <v>211</v>
      </c>
      <c r="F18" s="72" t="s">
        <v>4190</v>
      </c>
      <c r="G18" s="24">
        <v>43774</v>
      </c>
      <c r="H18" s="72" t="s">
        <v>2657</v>
      </c>
      <c r="I18" s="72" t="s">
        <v>211</v>
      </c>
      <c r="J18" s="25" t="s">
        <v>211</v>
      </c>
      <c r="K18" s="25" t="s">
        <v>211</v>
      </c>
      <c r="L18" s="73" t="s">
        <v>4814</v>
      </c>
      <c r="M18" s="74" t="s">
        <v>211</v>
      </c>
      <c r="N18" s="74" t="s">
        <v>236</v>
      </c>
      <c r="O18" s="74" t="s">
        <v>211</v>
      </c>
      <c r="P18" s="120" t="s">
        <v>4364</v>
      </c>
      <c r="Q18" s="75" t="s">
        <v>3530</v>
      </c>
      <c r="R18" s="75" t="s">
        <v>183</v>
      </c>
    </row>
    <row r="19" spans="1:18" x14ac:dyDescent="0.25">
      <c r="A19" s="72" t="s">
        <v>53</v>
      </c>
      <c r="B19" s="125" t="s">
        <v>4525</v>
      </c>
      <c r="C19" s="73" t="s">
        <v>510</v>
      </c>
      <c r="D19" s="72" t="s">
        <v>4526</v>
      </c>
      <c r="E19" s="72" t="s">
        <v>211</v>
      </c>
      <c r="F19" s="72" t="s">
        <v>3917</v>
      </c>
      <c r="G19" s="24">
        <v>43774</v>
      </c>
      <c r="H19" s="72" t="s">
        <v>2657</v>
      </c>
      <c r="I19" s="72" t="s">
        <v>211</v>
      </c>
      <c r="J19" s="25" t="s">
        <v>211</v>
      </c>
      <c r="K19" s="25" t="s">
        <v>211</v>
      </c>
      <c r="L19" s="73" t="s">
        <v>4987</v>
      </c>
      <c r="M19" s="74" t="s">
        <v>211</v>
      </c>
      <c r="N19" s="74" t="s">
        <v>3291</v>
      </c>
      <c r="O19" s="74" t="s">
        <v>211</v>
      </c>
      <c r="P19" s="120" t="s">
        <v>4364</v>
      </c>
      <c r="Q19" s="75" t="s">
        <v>3530</v>
      </c>
      <c r="R19" s="75" t="s">
        <v>183</v>
      </c>
    </row>
    <row r="20" spans="1:18" x14ac:dyDescent="0.25">
      <c r="A20" s="72" t="s">
        <v>53</v>
      </c>
      <c r="B20" s="125" t="s">
        <v>4521</v>
      </c>
      <c r="C20" s="73" t="s">
        <v>510</v>
      </c>
      <c r="D20" s="72" t="s">
        <v>4522</v>
      </c>
      <c r="E20" s="72" t="s">
        <v>285</v>
      </c>
      <c r="F20" s="72" t="s">
        <v>4523</v>
      </c>
      <c r="G20" s="24">
        <v>43784</v>
      </c>
      <c r="H20" s="72" t="s">
        <v>2648</v>
      </c>
      <c r="I20" s="72" t="s">
        <v>211</v>
      </c>
      <c r="J20" s="25" t="s">
        <v>211</v>
      </c>
      <c r="K20" s="25" t="s">
        <v>211</v>
      </c>
      <c r="L20" s="73" t="s">
        <v>4839</v>
      </c>
      <c r="M20" s="74" t="s">
        <v>211</v>
      </c>
      <c r="N20" s="74" t="s">
        <v>184</v>
      </c>
      <c r="O20" s="74" t="s">
        <v>211</v>
      </c>
      <c r="P20" s="120" t="s">
        <v>4364</v>
      </c>
      <c r="Q20" s="75" t="s">
        <v>3678</v>
      </c>
      <c r="R20" s="75" t="s">
        <v>183</v>
      </c>
    </row>
    <row r="21" spans="1:18" x14ac:dyDescent="0.25">
      <c r="A21" s="72" t="s">
        <v>53</v>
      </c>
      <c r="B21" s="125" t="s">
        <v>4853</v>
      </c>
      <c r="C21" s="73" t="s">
        <v>510</v>
      </c>
      <c r="D21" s="72" t="s">
        <v>4854</v>
      </c>
      <c r="E21" s="72" t="s">
        <v>285</v>
      </c>
      <c r="F21" s="72" t="s">
        <v>4855</v>
      </c>
      <c r="G21" s="24">
        <v>43840</v>
      </c>
      <c r="H21" s="72" t="s">
        <v>2657</v>
      </c>
      <c r="I21" s="72" t="s">
        <v>211</v>
      </c>
      <c r="J21" s="25" t="s">
        <v>211</v>
      </c>
      <c r="K21" s="25" t="s">
        <v>211</v>
      </c>
      <c r="L21" s="73" t="s">
        <v>211</v>
      </c>
      <c r="M21" s="74" t="s">
        <v>211</v>
      </c>
      <c r="N21" s="74" t="s">
        <v>236</v>
      </c>
      <c r="O21" s="74" t="s">
        <v>211</v>
      </c>
      <c r="P21" s="120" t="s">
        <v>4360</v>
      </c>
      <c r="Q21" s="75" t="s">
        <v>3517</v>
      </c>
      <c r="R21" s="75" t="s">
        <v>4852</v>
      </c>
    </row>
    <row r="22" spans="1:18" x14ac:dyDescent="0.25">
      <c r="A22" s="72" t="s">
        <v>53</v>
      </c>
      <c r="B22" s="125" t="s">
        <v>4856</v>
      </c>
      <c r="C22" s="73" t="s">
        <v>510</v>
      </c>
      <c r="D22" s="72" t="s">
        <v>4857</v>
      </c>
      <c r="E22" s="72" t="s">
        <v>932</v>
      </c>
      <c r="F22" s="72" t="s">
        <v>4858</v>
      </c>
      <c r="G22" s="24">
        <v>43874</v>
      </c>
      <c r="H22" s="72" t="s">
        <v>2657</v>
      </c>
      <c r="I22" s="72" t="s">
        <v>211</v>
      </c>
      <c r="J22" s="25" t="s">
        <v>211</v>
      </c>
      <c r="K22" s="25" t="s">
        <v>211</v>
      </c>
      <c r="L22" s="73" t="s">
        <v>211</v>
      </c>
      <c r="M22" s="74" t="s">
        <v>211</v>
      </c>
      <c r="N22" s="74" t="s">
        <v>184</v>
      </c>
      <c r="O22" s="74" t="s">
        <v>211</v>
      </c>
      <c r="P22" s="120" t="s">
        <v>4360</v>
      </c>
      <c r="Q22" s="75" t="s">
        <v>4859</v>
      </c>
      <c r="R22" s="75" t="s">
        <v>4852</v>
      </c>
    </row>
    <row r="23" spans="1:18" x14ac:dyDescent="0.25">
      <c r="A23" s="72" t="s">
        <v>4285</v>
      </c>
      <c r="B23" s="125" t="s">
        <v>94</v>
      </c>
      <c r="C23" s="73" t="s">
        <v>2729</v>
      </c>
      <c r="D23" s="72" t="s">
        <v>95</v>
      </c>
      <c r="E23" s="72" t="s">
        <v>81</v>
      </c>
      <c r="F23" s="72" t="s">
        <v>211</v>
      </c>
      <c r="G23" s="24">
        <v>42258</v>
      </c>
      <c r="H23" s="72" t="s">
        <v>3504</v>
      </c>
      <c r="I23" s="72" t="s">
        <v>4060</v>
      </c>
      <c r="J23" s="25">
        <v>43467</v>
      </c>
      <c r="K23" s="25">
        <v>44409</v>
      </c>
      <c r="L23" s="73" t="s">
        <v>96</v>
      </c>
      <c r="M23" s="74">
        <v>15</v>
      </c>
      <c r="N23" s="74" t="s">
        <v>211</v>
      </c>
      <c r="O23" s="74" t="s">
        <v>211</v>
      </c>
      <c r="P23" s="120" t="s">
        <v>211</v>
      </c>
      <c r="Q23" s="75" t="s">
        <v>3575</v>
      </c>
      <c r="R23" s="75" t="s">
        <v>3469</v>
      </c>
    </row>
    <row r="24" spans="1:18" x14ac:dyDescent="0.25">
      <c r="A24" s="72" t="s">
        <v>4285</v>
      </c>
      <c r="B24" s="125" t="s">
        <v>91</v>
      </c>
      <c r="C24" s="73" t="s">
        <v>2729</v>
      </c>
      <c r="D24" s="72" t="s">
        <v>92</v>
      </c>
      <c r="E24" s="72" t="s">
        <v>294</v>
      </c>
      <c r="F24" s="72" t="s">
        <v>211</v>
      </c>
      <c r="G24" s="24">
        <v>42402</v>
      </c>
      <c r="H24" s="72" t="s">
        <v>5093</v>
      </c>
      <c r="I24" s="72" t="s">
        <v>27</v>
      </c>
      <c r="J24" s="25">
        <v>44197</v>
      </c>
      <c r="K24" s="25">
        <v>45139</v>
      </c>
      <c r="L24" s="73" t="s">
        <v>5092</v>
      </c>
      <c r="M24" s="74">
        <v>12</v>
      </c>
      <c r="N24" s="74" t="s">
        <v>211</v>
      </c>
      <c r="O24" s="74" t="s">
        <v>211</v>
      </c>
      <c r="P24" s="120" t="s">
        <v>211</v>
      </c>
      <c r="Q24" s="75" t="s">
        <v>28</v>
      </c>
      <c r="R24" s="75" t="s">
        <v>293</v>
      </c>
    </row>
    <row r="25" spans="1:18" x14ac:dyDescent="0.25">
      <c r="A25" s="72" t="s">
        <v>4285</v>
      </c>
      <c r="B25" s="125" t="s">
        <v>82</v>
      </c>
      <c r="C25" s="73" t="s">
        <v>2729</v>
      </c>
      <c r="D25" s="72" t="s">
        <v>83</v>
      </c>
      <c r="E25" s="72" t="s">
        <v>211</v>
      </c>
      <c r="F25" s="72" t="s">
        <v>211</v>
      </c>
      <c r="G25" s="24">
        <v>42515</v>
      </c>
      <c r="H25" s="72" t="s">
        <v>4944</v>
      </c>
      <c r="I25" s="72" t="s">
        <v>5144</v>
      </c>
      <c r="J25" s="25">
        <v>43617</v>
      </c>
      <c r="K25" s="25">
        <v>44157</v>
      </c>
      <c r="L25" s="73" t="s">
        <v>3925</v>
      </c>
      <c r="M25" s="74">
        <v>6</v>
      </c>
      <c r="N25" s="74" t="s">
        <v>211</v>
      </c>
      <c r="O25" s="74" t="s">
        <v>211</v>
      </c>
      <c r="P25" s="120" t="s">
        <v>211</v>
      </c>
      <c r="Q25" s="75" t="s">
        <v>3503</v>
      </c>
      <c r="R25" s="75" t="s">
        <v>293</v>
      </c>
    </row>
    <row r="26" spans="1:18" x14ac:dyDescent="0.25">
      <c r="A26" s="72" t="s">
        <v>4285</v>
      </c>
      <c r="B26" s="125" t="s">
        <v>74</v>
      </c>
      <c r="C26" s="73" t="s">
        <v>2729</v>
      </c>
      <c r="D26" s="72" t="s">
        <v>4376</v>
      </c>
      <c r="E26" s="72" t="s">
        <v>211</v>
      </c>
      <c r="F26" s="72" t="s">
        <v>211</v>
      </c>
      <c r="G26" s="24">
        <v>42720</v>
      </c>
      <c r="H26" s="72" t="s">
        <v>3501</v>
      </c>
      <c r="I26" s="72" t="s">
        <v>51</v>
      </c>
      <c r="J26" s="25">
        <v>44287</v>
      </c>
      <c r="K26" s="25">
        <v>44470</v>
      </c>
      <c r="L26" s="73" t="s">
        <v>3569</v>
      </c>
      <c r="M26" s="74">
        <v>99</v>
      </c>
      <c r="N26" s="74" t="s">
        <v>211</v>
      </c>
      <c r="O26" s="74" t="s">
        <v>211</v>
      </c>
      <c r="P26" s="120" t="s">
        <v>211</v>
      </c>
      <c r="Q26" s="75" t="s">
        <v>3570</v>
      </c>
      <c r="R26" s="75" t="s">
        <v>3500</v>
      </c>
    </row>
    <row r="27" spans="1:18" x14ac:dyDescent="0.25">
      <c r="A27" s="72" t="s">
        <v>4285</v>
      </c>
      <c r="B27" s="125" t="s">
        <v>75</v>
      </c>
      <c r="C27" s="73" t="s">
        <v>2729</v>
      </c>
      <c r="D27" s="72" t="s">
        <v>76</v>
      </c>
      <c r="E27" s="72" t="s">
        <v>211</v>
      </c>
      <c r="F27" s="72" t="s">
        <v>211</v>
      </c>
      <c r="G27" s="24">
        <v>42725</v>
      </c>
      <c r="H27" s="72" t="s">
        <v>51</v>
      </c>
      <c r="I27" s="72" t="s">
        <v>5154</v>
      </c>
      <c r="J27" s="25">
        <v>44166</v>
      </c>
      <c r="K27" s="25">
        <v>44228</v>
      </c>
      <c r="L27" s="73" t="s">
        <v>5081</v>
      </c>
      <c r="M27" s="74">
        <v>4</v>
      </c>
      <c r="N27" s="74" t="s">
        <v>211</v>
      </c>
      <c r="O27" s="74" t="s">
        <v>211</v>
      </c>
      <c r="P27" s="120" t="s">
        <v>211</v>
      </c>
      <c r="Q27" s="75" t="s">
        <v>77</v>
      </c>
      <c r="R27" s="75" t="s">
        <v>118</v>
      </c>
    </row>
    <row r="28" spans="1:18" x14ac:dyDescent="0.25">
      <c r="A28" s="72" t="s">
        <v>4285</v>
      </c>
      <c r="B28" s="125" t="s">
        <v>89</v>
      </c>
      <c r="C28" s="73" t="s">
        <v>2729</v>
      </c>
      <c r="D28" s="72" t="s">
        <v>90</v>
      </c>
      <c r="E28" s="72" t="s">
        <v>211</v>
      </c>
      <c r="F28" s="72" t="s">
        <v>211</v>
      </c>
      <c r="G28" s="24">
        <v>42887</v>
      </c>
      <c r="H28" s="72" t="s">
        <v>3504</v>
      </c>
      <c r="I28" s="72" t="s">
        <v>31</v>
      </c>
      <c r="J28" s="25">
        <v>43770</v>
      </c>
      <c r="K28" s="25">
        <v>44409</v>
      </c>
      <c r="L28" s="73" t="s">
        <v>5095</v>
      </c>
      <c r="M28" s="74">
        <v>11</v>
      </c>
      <c r="N28" s="74" t="s">
        <v>211</v>
      </c>
      <c r="O28" s="74" t="s">
        <v>211</v>
      </c>
      <c r="P28" s="120" t="s">
        <v>211</v>
      </c>
      <c r="Q28" s="75" t="s">
        <v>3503</v>
      </c>
      <c r="R28" s="75" t="s">
        <v>189</v>
      </c>
    </row>
    <row r="29" spans="1:18" x14ac:dyDescent="0.25">
      <c r="A29" s="72" t="s">
        <v>4285</v>
      </c>
      <c r="B29" s="125" t="s">
        <v>66</v>
      </c>
      <c r="C29" s="73" t="s">
        <v>2729</v>
      </c>
      <c r="D29" s="72" t="s">
        <v>4733</v>
      </c>
      <c r="E29" s="72" t="s">
        <v>211</v>
      </c>
      <c r="F29" s="72" t="s">
        <v>211</v>
      </c>
      <c r="G29" s="24">
        <v>43072</v>
      </c>
      <c r="H29" s="72" t="s">
        <v>105</v>
      </c>
      <c r="I29" s="72" t="s">
        <v>105</v>
      </c>
      <c r="J29" s="25" t="s">
        <v>211</v>
      </c>
      <c r="K29" s="25" t="s">
        <v>211</v>
      </c>
      <c r="L29" s="73" t="s">
        <v>3576</v>
      </c>
      <c r="M29" s="74">
        <v>16</v>
      </c>
      <c r="N29" s="74" t="s">
        <v>211</v>
      </c>
      <c r="O29" s="74" t="s">
        <v>211</v>
      </c>
      <c r="P29" s="120" t="s">
        <v>211</v>
      </c>
      <c r="Q29" s="75" t="s">
        <v>67</v>
      </c>
      <c r="R29" s="75" t="s">
        <v>3500</v>
      </c>
    </row>
    <row r="30" spans="1:18" x14ac:dyDescent="0.25">
      <c r="A30" s="72" t="s">
        <v>4285</v>
      </c>
      <c r="B30" s="125" t="s">
        <v>65</v>
      </c>
      <c r="C30" s="73" t="s">
        <v>2729</v>
      </c>
      <c r="D30" s="72" t="s">
        <v>2791</v>
      </c>
      <c r="E30" s="72" t="s">
        <v>292</v>
      </c>
      <c r="F30" s="72" t="s">
        <v>211</v>
      </c>
      <c r="G30" s="24">
        <v>43072</v>
      </c>
      <c r="H30" s="72" t="s">
        <v>3504</v>
      </c>
      <c r="I30" s="72" t="s">
        <v>31</v>
      </c>
      <c r="J30" s="25">
        <v>43952</v>
      </c>
      <c r="K30" s="25">
        <v>44197</v>
      </c>
      <c r="L30" s="73" t="s">
        <v>3574</v>
      </c>
      <c r="M30" s="74">
        <v>14</v>
      </c>
      <c r="N30" s="74" t="s">
        <v>211</v>
      </c>
      <c r="O30" s="74" t="s">
        <v>211</v>
      </c>
      <c r="P30" s="120" t="s">
        <v>211</v>
      </c>
      <c r="Q30" s="75" t="s">
        <v>189</v>
      </c>
      <c r="R30" s="75" t="s">
        <v>4331</v>
      </c>
    </row>
    <row r="31" spans="1:18" x14ac:dyDescent="0.25">
      <c r="A31" s="72" t="s">
        <v>4285</v>
      </c>
      <c r="B31" s="125" t="s">
        <v>68</v>
      </c>
      <c r="C31" s="73" t="s">
        <v>2729</v>
      </c>
      <c r="D31" s="72" t="s">
        <v>69</v>
      </c>
      <c r="E31" s="72" t="s">
        <v>211</v>
      </c>
      <c r="F31" s="72" t="s">
        <v>211</v>
      </c>
      <c r="G31" s="24">
        <v>43334</v>
      </c>
      <c r="H31" s="72" t="s">
        <v>72</v>
      </c>
      <c r="I31" s="72" t="s">
        <v>72</v>
      </c>
      <c r="J31" s="25">
        <v>44013</v>
      </c>
      <c r="K31" s="25">
        <v>44166</v>
      </c>
      <c r="L31" s="73" t="s">
        <v>5082</v>
      </c>
      <c r="M31" s="74">
        <v>17</v>
      </c>
      <c r="N31" s="74" t="s">
        <v>211</v>
      </c>
      <c r="O31" s="74" t="s">
        <v>211</v>
      </c>
      <c r="P31" s="120" t="s">
        <v>211</v>
      </c>
      <c r="Q31" s="75" t="s">
        <v>71</v>
      </c>
      <c r="R31" s="75" t="s">
        <v>4331</v>
      </c>
    </row>
    <row r="32" spans="1:18" x14ac:dyDescent="0.25">
      <c r="A32" s="72" t="s">
        <v>4285</v>
      </c>
      <c r="B32" s="125" t="s">
        <v>57</v>
      </c>
      <c r="C32" s="73" t="s">
        <v>2729</v>
      </c>
      <c r="D32" s="72" t="s">
        <v>2659</v>
      </c>
      <c r="E32" s="72" t="s">
        <v>211</v>
      </c>
      <c r="F32" s="72" t="s">
        <v>211</v>
      </c>
      <c r="G32" s="24">
        <v>43297</v>
      </c>
      <c r="H32" s="72" t="s">
        <v>5109</v>
      </c>
      <c r="I32" s="72" t="s">
        <v>2897</v>
      </c>
      <c r="J32" s="25" t="s">
        <v>211</v>
      </c>
      <c r="K32" s="25" t="s">
        <v>211</v>
      </c>
      <c r="L32" s="73" t="s">
        <v>58</v>
      </c>
      <c r="M32" s="74">
        <v>12</v>
      </c>
      <c r="N32" s="74" t="s">
        <v>211</v>
      </c>
      <c r="O32" s="74" t="s">
        <v>211</v>
      </c>
      <c r="P32" s="120" t="s">
        <v>211</v>
      </c>
      <c r="Q32" s="75" t="s">
        <v>59</v>
      </c>
      <c r="R32" s="75" t="s">
        <v>289</v>
      </c>
    </row>
    <row r="33" spans="1:18" x14ac:dyDescent="0.25">
      <c r="A33" s="72" t="s">
        <v>4285</v>
      </c>
      <c r="B33" s="125" t="s">
        <v>60</v>
      </c>
      <c r="C33" s="73" t="s">
        <v>2729</v>
      </c>
      <c r="D33" s="72" t="s">
        <v>61</v>
      </c>
      <c r="E33" s="72" t="s">
        <v>211</v>
      </c>
      <c r="F33" s="72" t="s">
        <v>211</v>
      </c>
      <c r="G33" s="24">
        <v>43297</v>
      </c>
      <c r="H33" s="72" t="s">
        <v>105</v>
      </c>
      <c r="I33" s="72" t="s">
        <v>5060</v>
      </c>
      <c r="J33" s="25" t="s">
        <v>211</v>
      </c>
      <c r="K33" s="25" t="s">
        <v>211</v>
      </c>
      <c r="L33" s="73" t="s">
        <v>62</v>
      </c>
      <c r="M33" s="74">
        <v>17</v>
      </c>
      <c r="N33" s="74" t="s">
        <v>211</v>
      </c>
      <c r="O33" s="74" t="s">
        <v>211</v>
      </c>
      <c r="P33" s="120" t="s">
        <v>211</v>
      </c>
      <c r="Q33" s="75" t="s">
        <v>63</v>
      </c>
      <c r="R33" s="75" t="s">
        <v>63</v>
      </c>
    </row>
    <row r="34" spans="1:18" x14ac:dyDescent="0.25">
      <c r="A34" s="72" t="s">
        <v>4285</v>
      </c>
      <c r="B34" s="125" t="s">
        <v>5164</v>
      </c>
      <c r="C34" s="73" t="s">
        <v>2729</v>
      </c>
      <c r="D34" s="72" t="s">
        <v>5165</v>
      </c>
      <c r="E34" s="72" t="s">
        <v>211</v>
      </c>
      <c r="F34" s="72" t="s">
        <v>211</v>
      </c>
      <c r="G34" s="24">
        <v>44131</v>
      </c>
      <c r="H34" s="72" t="s">
        <v>5167</v>
      </c>
      <c r="I34" s="72" t="s">
        <v>5167</v>
      </c>
      <c r="J34" s="25" t="s">
        <v>211</v>
      </c>
      <c r="K34" s="25" t="s">
        <v>211</v>
      </c>
      <c r="L34" s="73" t="s">
        <v>5166</v>
      </c>
      <c r="M34" s="74" t="s">
        <v>211</v>
      </c>
      <c r="N34" s="74" t="s">
        <v>211</v>
      </c>
      <c r="O34" s="74" t="s">
        <v>211</v>
      </c>
      <c r="P34" s="120" t="s">
        <v>211</v>
      </c>
      <c r="Q34" s="75" t="s">
        <v>5168</v>
      </c>
      <c r="R34" s="75" t="s">
        <v>4386</v>
      </c>
    </row>
    <row r="35" spans="1:18" x14ac:dyDescent="0.25">
      <c r="A35" s="72" t="s">
        <v>4285</v>
      </c>
      <c r="B35" s="125" t="s">
        <v>4864</v>
      </c>
      <c r="C35" s="73" t="s">
        <v>2729</v>
      </c>
      <c r="D35" s="72" t="s">
        <v>4865</v>
      </c>
      <c r="E35" s="72" t="s">
        <v>211</v>
      </c>
      <c r="F35" s="72" t="s">
        <v>211</v>
      </c>
      <c r="G35" s="24">
        <v>43901</v>
      </c>
      <c r="H35" s="72" t="s">
        <v>50</v>
      </c>
      <c r="I35" s="72" t="s">
        <v>5169</v>
      </c>
      <c r="J35" s="25">
        <v>44287</v>
      </c>
      <c r="K35" s="25">
        <v>44317</v>
      </c>
      <c r="L35" s="73" t="s">
        <v>4866</v>
      </c>
      <c r="M35" s="74">
        <v>19</v>
      </c>
      <c r="N35" s="74" t="s">
        <v>211</v>
      </c>
      <c r="O35" s="74" t="s">
        <v>211</v>
      </c>
      <c r="P35" s="120" t="s">
        <v>211</v>
      </c>
      <c r="Q35" s="75" t="s">
        <v>4867</v>
      </c>
      <c r="R35" s="75" t="s">
        <v>118</v>
      </c>
    </row>
    <row r="36" spans="1:18" x14ac:dyDescent="0.25">
      <c r="A36" s="72" t="s">
        <v>4285</v>
      </c>
      <c r="B36" s="125" t="s">
        <v>4010</v>
      </c>
      <c r="C36" s="73" t="s">
        <v>2729</v>
      </c>
      <c r="D36" s="72" t="s">
        <v>4961</v>
      </c>
      <c r="E36" s="72" t="s">
        <v>211</v>
      </c>
      <c r="F36" s="72" t="s">
        <v>211</v>
      </c>
      <c r="G36" s="24">
        <v>42340</v>
      </c>
      <c r="H36" s="72" t="s">
        <v>3504</v>
      </c>
      <c r="I36" s="72" t="s">
        <v>31</v>
      </c>
      <c r="J36" s="25">
        <v>44136</v>
      </c>
      <c r="K36" s="25">
        <v>44197</v>
      </c>
      <c r="L36" s="73" t="s">
        <v>93</v>
      </c>
      <c r="M36" s="74">
        <v>13</v>
      </c>
      <c r="N36" s="74" t="s">
        <v>211</v>
      </c>
      <c r="O36" s="74" t="s">
        <v>211</v>
      </c>
      <c r="P36" s="120" t="s">
        <v>211</v>
      </c>
      <c r="Q36" s="75" t="s">
        <v>63</v>
      </c>
      <c r="R36" s="75" t="s">
        <v>67</v>
      </c>
    </row>
    <row r="37" spans="1:18" x14ac:dyDescent="0.25">
      <c r="A37" s="72" t="s">
        <v>4285</v>
      </c>
      <c r="B37" s="125" t="s">
        <v>4011</v>
      </c>
      <c r="C37" s="73" t="s">
        <v>2729</v>
      </c>
      <c r="D37" s="72" t="s">
        <v>4961</v>
      </c>
      <c r="E37" s="72" t="s">
        <v>211</v>
      </c>
      <c r="F37" s="72" t="s">
        <v>211</v>
      </c>
      <c r="G37" s="24">
        <v>42340</v>
      </c>
      <c r="H37" s="72" t="s">
        <v>3508</v>
      </c>
      <c r="I37" s="72" t="s">
        <v>50</v>
      </c>
      <c r="J37" s="25" t="s">
        <v>211</v>
      </c>
      <c r="K37" s="25" t="s">
        <v>211</v>
      </c>
      <c r="L37" s="73" t="s">
        <v>93</v>
      </c>
      <c r="M37" s="74">
        <v>13</v>
      </c>
      <c r="N37" s="74" t="s">
        <v>211</v>
      </c>
      <c r="O37" s="74" t="s">
        <v>211</v>
      </c>
      <c r="P37" s="120" t="s">
        <v>211</v>
      </c>
      <c r="Q37" s="75" t="s">
        <v>63</v>
      </c>
      <c r="R37" s="75" t="s">
        <v>67</v>
      </c>
    </row>
    <row r="38" spans="1:18" x14ac:dyDescent="0.25">
      <c r="A38" s="72" t="s">
        <v>99</v>
      </c>
      <c r="B38" s="125" t="s">
        <v>102</v>
      </c>
      <c r="C38" s="73" t="s">
        <v>2729</v>
      </c>
      <c r="D38" s="72" t="s">
        <v>103</v>
      </c>
      <c r="E38" s="72" t="s">
        <v>323</v>
      </c>
      <c r="F38" s="72" t="s">
        <v>211</v>
      </c>
      <c r="G38" s="24">
        <v>42886</v>
      </c>
      <c r="H38" s="72" t="s">
        <v>5063</v>
      </c>
      <c r="I38" s="72" t="s">
        <v>2695</v>
      </c>
      <c r="J38" s="25" t="s">
        <v>211</v>
      </c>
      <c r="K38" s="25" t="s">
        <v>211</v>
      </c>
      <c r="L38" s="73" t="s">
        <v>104</v>
      </c>
      <c r="M38" s="74">
        <v>2</v>
      </c>
      <c r="N38" s="74" t="s">
        <v>211</v>
      </c>
      <c r="O38" s="74" t="s">
        <v>211</v>
      </c>
      <c r="P38" s="120" t="s">
        <v>211</v>
      </c>
      <c r="Q38" s="75" t="s">
        <v>3671</v>
      </c>
      <c r="R38" s="75" t="s">
        <v>118</v>
      </c>
    </row>
    <row r="39" spans="1:18" x14ac:dyDescent="0.25">
      <c r="A39" s="72" t="s">
        <v>99</v>
      </c>
      <c r="B39" s="125" t="s">
        <v>100</v>
      </c>
      <c r="C39" s="73" t="s">
        <v>2729</v>
      </c>
      <c r="D39" s="72" t="s">
        <v>4057</v>
      </c>
      <c r="E39" s="72" t="s">
        <v>445</v>
      </c>
      <c r="F39" s="72" t="s">
        <v>211</v>
      </c>
      <c r="G39" s="24">
        <v>43273</v>
      </c>
      <c r="H39" s="72" t="s">
        <v>5061</v>
      </c>
      <c r="I39" s="72" t="s">
        <v>5061</v>
      </c>
      <c r="J39" s="25" t="s">
        <v>211</v>
      </c>
      <c r="K39" s="25" t="s">
        <v>211</v>
      </c>
      <c r="L39" s="73" t="s">
        <v>5135</v>
      </c>
      <c r="M39" s="74">
        <v>11</v>
      </c>
      <c r="N39" s="74" t="s">
        <v>211</v>
      </c>
      <c r="O39" s="74" t="s">
        <v>211</v>
      </c>
      <c r="P39" s="120" t="s">
        <v>211</v>
      </c>
      <c r="Q39" s="75" t="s">
        <v>3672</v>
      </c>
      <c r="R39" s="75" t="s">
        <v>3500</v>
      </c>
    </row>
    <row r="40" spans="1:18" x14ac:dyDescent="0.25">
      <c r="A40" s="72" t="s">
        <v>99</v>
      </c>
      <c r="B40" s="125" t="s">
        <v>3424</v>
      </c>
      <c r="C40" s="73" t="s">
        <v>2729</v>
      </c>
      <c r="D40" s="72" t="s">
        <v>4807</v>
      </c>
      <c r="E40" s="72" t="s">
        <v>478</v>
      </c>
      <c r="F40" s="72" t="s">
        <v>4487</v>
      </c>
      <c r="G40" s="24">
        <v>43656</v>
      </c>
      <c r="H40" s="72" t="s">
        <v>2698</v>
      </c>
      <c r="I40" s="72" t="s">
        <v>31</v>
      </c>
      <c r="J40" s="25">
        <v>44105</v>
      </c>
      <c r="K40" s="25">
        <v>44136</v>
      </c>
      <c r="L40" s="73" t="s">
        <v>5087</v>
      </c>
      <c r="M40" s="74">
        <v>1</v>
      </c>
      <c r="N40" s="74" t="s">
        <v>211</v>
      </c>
      <c r="O40" s="74" t="s">
        <v>211</v>
      </c>
      <c r="P40" s="120" t="s">
        <v>211</v>
      </c>
      <c r="Q40" s="75" t="s">
        <v>3671</v>
      </c>
      <c r="R40" s="75" t="s">
        <v>67</v>
      </c>
    </row>
    <row r="41" spans="1:18" x14ac:dyDescent="0.25">
      <c r="A41" s="72" t="s">
        <v>99</v>
      </c>
      <c r="B41" s="125" t="s">
        <v>4400</v>
      </c>
      <c r="C41" s="73" t="s">
        <v>2729</v>
      </c>
      <c r="D41" s="72" t="s">
        <v>4808</v>
      </c>
      <c r="E41" s="72" t="s">
        <v>211</v>
      </c>
      <c r="F41" s="72" t="s">
        <v>211</v>
      </c>
      <c r="G41" s="24">
        <v>43796</v>
      </c>
      <c r="H41" s="72" t="s">
        <v>2698</v>
      </c>
      <c r="I41" s="72" t="s">
        <v>31</v>
      </c>
      <c r="J41" s="25">
        <v>44075</v>
      </c>
      <c r="K41" s="25">
        <v>44136</v>
      </c>
      <c r="L41" s="73" t="s">
        <v>4488</v>
      </c>
      <c r="M41" s="74">
        <v>3</v>
      </c>
      <c r="N41" s="74" t="s">
        <v>211</v>
      </c>
      <c r="O41" s="74" t="s">
        <v>211</v>
      </c>
      <c r="P41" s="120" t="s">
        <v>211</v>
      </c>
      <c r="Q41" s="75" t="s">
        <v>4489</v>
      </c>
      <c r="R41" s="75" t="s">
        <v>67</v>
      </c>
    </row>
    <row r="42" spans="1:18" x14ac:dyDescent="0.25">
      <c r="A42" s="72" t="s">
        <v>99</v>
      </c>
      <c r="B42" s="125" t="s">
        <v>4582</v>
      </c>
      <c r="C42" s="73" t="s">
        <v>510</v>
      </c>
      <c r="D42" s="72" t="s">
        <v>4583</v>
      </c>
      <c r="E42" s="72" t="s">
        <v>211</v>
      </c>
      <c r="F42" s="72" t="s">
        <v>3940</v>
      </c>
      <c r="G42" s="24">
        <v>43756</v>
      </c>
      <c r="H42" s="72" t="s">
        <v>2657</v>
      </c>
      <c r="I42" s="72" t="s">
        <v>211</v>
      </c>
      <c r="J42" s="25" t="s">
        <v>211</v>
      </c>
      <c r="K42" s="25" t="s">
        <v>211</v>
      </c>
      <c r="L42" s="73" t="s">
        <v>4740</v>
      </c>
      <c r="M42" s="74" t="s">
        <v>211</v>
      </c>
      <c r="N42" s="74" t="s">
        <v>3293</v>
      </c>
      <c r="O42" s="74" t="s">
        <v>211</v>
      </c>
      <c r="P42" s="120" t="s">
        <v>4364</v>
      </c>
      <c r="Q42" s="75" t="s">
        <v>3599</v>
      </c>
      <c r="R42" s="75" t="s">
        <v>183</v>
      </c>
    </row>
    <row r="43" spans="1:18" x14ac:dyDescent="0.25">
      <c r="A43" s="72" t="s">
        <v>99</v>
      </c>
      <c r="B43" s="125" t="s">
        <v>4584</v>
      </c>
      <c r="C43" s="73" t="s">
        <v>510</v>
      </c>
      <c r="D43" s="72" t="s">
        <v>4585</v>
      </c>
      <c r="E43" s="72" t="s">
        <v>211</v>
      </c>
      <c r="F43" s="72" t="s">
        <v>4540</v>
      </c>
      <c r="G43" s="24">
        <v>43776</v>
      </c>
      <c r="H43" s="72" t="s">
        <v>2657</v>
      </c>
      <c r="I43" s="72" t="s">
        <v>211</v>
      </c>
      <c r="J43" s="25" t="s">
        <v>211</v>
      </c>
      <c r="K43" s="25" t="s">
        <v>211</v>
      </c>
      <c r="L43" s="73" t="s">
        <v>4805</v>
      </c>
      <c r="M43" s="74" t="s">
        <v>211</v>
      </c>
      <c r="N43" s="74" t="s">
        <v>3429</v>
      </c>
      <c r="O43" s="74" t="s">
        <v>211</v>
      </c>
      <c r="P43" s="120" t="s">
        <v>4364</v>
      </c>
      <c r="Q43" s="75" t="s">
        <v>3599</v>
      </c>
      <c r="R43" s="75" t="s">
        <v>183</v>
      </c>
    </row>
    <row r="44" spans="1:18" x14ac:dyDescent="0.25">
      <c r="A44" s="72" t="s">
        <v>99</v>
      </c>
      <c r="B44" s="125" t="s">
        <v>4555</v>
      </c>
      <c r="C44" s="73" t="s">
        <v>510</v>
      </c>
      <c r="D44" s="72" t="s">
        <v>4556</v>
      </c>
      <c r="E44" s="72" t="s">
        <v>211</v>
      </c>
      <c r="F44" s="72" t="s">
        <v>4228</v>
      </c>
      <c r="G44" s="24">
        <v>43776</v>
      </c>
      <c r="H44" s="72" t="s">
        <v>2648</v>
      </c>
      <c r="I44" s="72" t="s">
        <v>211</v>
      </c>
      <c r="J44" s="25" t="s">
        <v>211</v>
      </c>
      <c r="K44" s="25" t="s">
        <v>211</v>
      </c>
      <c r="L44" s="73" t="s">
        <v>4837</v>
      </c>
      <c r="M44" s="74" t="s">
        <v>211</v>
      </c>
      <c r="N44" s="74" t="s">
        <v>184</v>
      </c>
      <c r="O44" s="74" t="s">
        <v>211</v>
      </c>
      <c r="P44" s="120" t="s">
        <v>4364</v>
      </c>
      <c r="Q44" s="75" t="s">
        <v>4548</v>
      </c>
      <c r="R44" s="75" t="s">
        <v>183</v>
      </c>
    </row>
    <row r="45" spans="1:18" x14ac:dyDescent="0.25">
      <c r="A45" s="72" t="s">
        <v>99</v>
      </c>
      <c r="B45" s="125" t="s">
        <v>4544</v>
      </c>
      <c r="C45" s="73" t="s">
        <v>510</v>
      </c>
      <c r="D45" s="72" t="s">
        <v>4545</v>
      </c>
      <c r="E45" s="72" t="s">
        <v>211</v>
      </c>
      <c r="F45" s="72" t="s">
        <v>4540</v>
      </c>
      <c r="G45" s="24">
        <v>43788</v>
      </c>
      <c r="H45" s="72" t="s">
        <v>2657</v>
      </c>
      <c r="I45" s="72" t="s">
        <v>211</v>
      </c>
      <c r="J45" s="25" t="s">
        <v>211</v>
      </c>
      <c r="K45" s="25" t="s">
        <v>211</v>
      </c>
      <c r="L45" s="73" t="s">
        <v>4726</v>
      </c>
      <c r="M45" s="74" t="s">
        <v>211</v>
      </c>
      <c r="N45" s="74" t="s">
        <v>218</v>
      </c>
      <c r="O45" s="74" t="s">
        <v>211</v>
      </c>
      <c r="P45" s="120" t="s">
        <v>4364</v>
      </c>
      <c r="Q45" s="75" t="s">
        <v>3599</v>
      </c>
      <c r="R45" s="75" t="s">
        <v>183</v>
      </c>
    </row>
    <row r="46" spans="1:18" x14ac:dyDescent="0.25">
      <c r="A46" s="72" t="s">
        <v>107</v>
      </c>
      <c r="B46" s="125" t="s">
        <v>113</v>
      </c>
      <c r="C46" s="73" t="s">
        <v>2729</v>
      </c>
      <c r="D46" s="72" t="s">
        <v>114</v>
      </c>
      <c r="E46" s="72" t="s">
        <v>211</v>
      </c>
      <c r="F46" s="72" t="s">
        <v>211</v>
      </c>
      <c r="G46" s="24">
        <v>43108</v>
      </c>
      <c r="H46" s="72" t="s">
        <v>3499</v>
      </c>
      <c r="I46" s="72" t="s">
        <v>5157</v>
      </c>
      <c r="J46" s="25">
        <v>44197</v>
      </c>
      <c r="K46" s="25">
        <v>44287</v>
      </c>
      <c r="L46" s="73" t="s">
        <v>5096</v>
      </c>
      <c r="M46" s="74">
        <v>1</v>
      </c>
      <c r="N46" s="74" t="s">
        <v>211</v>
      </c>
      <c r="O46" s="74" t="s">
        <v>211</v>
      </c>
      <c r="P46" s="120" t="s">
        <v>211</v>
      </c>
      <c r="Q46" s="75" t="s">
        <v>3771</v>
      </c>
      <c r="R46" s="75" t="s">
        <v>120</v>
      </c>
    </row>
    <row r="47" spans="1:18" x14ac:dyDescent="0.25">
      <c r="A47" s="72" t="s">
        <v>107</v>
      </c>
      <c r="B47" s="125" t="s">
        <v>4326</v>
      </c>
      <c r="C47" s="73" t="s">
        <v>2729</v>
      </c>
      <c r="D47" s="72" t="s">
        <v>4328</v>
      </c>
      <c r="E47" s="72" t="s">
        <v>291</v>
      </c>
      <c r="F47" s="72" t="s">
        <v>211</v>
      </c>
      <c r="G47" s="24">
        <v>43742</v>
      </c>
      <c r="H47" s="72" t="s">
        <v>3501</v>
      </c>
      <c r="I47" s="72" t="s">
        <v>5098</v>
      </c>
      <c r="J47" s="25" t="s">
        <v>211</v>
      </c>
      <c r="K47" s="25" t="s">
        <v>211</v>
      </c>
      <c r="L47" s="73" t="s">
        <v>4335</v>
      </c>
      <c r="M47" s="74">
        <v>2</v>
      </c>
      <c r="N47" s="74" t="s">
        <v>211</v>
      </c>
      <c r="O47" s="74" t="s">
        <v>211</v>
      </c>
      <c r="P47" s="120" t="s">
        <v>211</v>
      </c>
      <c r="Q47" s="75" t="s">
        <v>4058</v>
      </c>
      <c r="R47" s="75" t="s">
        <v>120</v>
      </c>
    </row>
    <row r="48" spans="1:18" x14ac:dyDescent="0.25">
      <c r="A48" s="72" t="s">
        <v>107</v>
      </c>
      <c r="B48" s="125" t="s">
        <v>4338</v>
      </c>
      <c r="C48" s="73" t="s">
        <v>2729</v>
      </c>
      <c r="D48" s="72" t="s">
        <v>4339</v>
      </c>
      <c r="E48" s="72" t="s">
        <v>291</v>
      </c>
      <c r="F48" s="72" t="s">
        <v>211</v>
      </c>
      <c r="G48" s="24">
        <v>43742</v>
      </c>
      <c r="H48" s="72" t="s">
        <v>5160</v>
      </c>
      <c r="I48" s="72" t="s">
        <v>5161</v>
      </c>
      <c r="J48" s="25">
        <v>44136</v>
      </c>
      <c r="K48" s="25">
        <v>44256</v>
      </c>
      <c r="L48" s="73" t="s">
        <v>4340</v>
      </c>
      <c r="M48" s="74">
        <v>3</v>
      </c>
      <c r="N48" s="74" t="s">
        <v>211</v>
      </c>
      <c r="O48" s="74" t="s">
        <v>211</v>
      </c>
      <c r="P48" s="120" t="s">
        <v>211</v>
      </c>
      <c r="Q48" s="75" t="s">
        <v>4058</v>
      </c>
      <c r="R48" s="75" t="s">
        <v>120</v>
      </c>
    </row>
    <row r="49" spans="1:18" x14ac:dyDescent="0.25">
      <c r="A49" s="72" t="s">
        <v>107</v>
      </c>
      <c r="B49" s="125" t="s">
        <v>4948</v>
      </c>
      <c r="C49" s="73" t="s">
        <v>2729</v>
      </c>
      <c r="D49" s="72" t="s">
        <v>4949</v>
      </c>
      <c r="E49" s="72" t="s">
        <v>211</v>
      </c>
      <c r="F49" s="72" t="s">
        <v>211</v>
      </c>
      <c r="G49" s="24">
        <v>43959</v>
      </c>
      <c r="H49" s="72" t="s">
        <v>3465</v>
      </c>
      <c r="I49" s="72" t="s">
        <v>50</v>
      </c>
      <c r="J49" s="25" t="s">
        <v>211</v>
      </c>
      <c r="K49" s="25" t="s">
        <v>211</v>
      </c>
      <c r="L49" s="73" t="s">
        <v>4950</v>
      </c>
      <c r="M49" s="74">
        <v>6</v>
      </c>
      <c r="N49" s="74" t="s">
        <v>211</v>
      </c>
      <c r="O49" s="74" t="s">
        <v>211</v>
      </c>
      <c r="P49" s="120" t="s">
        <v>211</v>
      </c>
      <c r="Q49" s="75" t="s">
        <v>4947</v>
      </c>
      <c r="R49" s="75" t="s">
        <v>120</v>
      </c>
    </row>
    <row r="50" spans="1:18" x14ac:dyDescent="0.25">
      <c r="A50" s="72" t="s">
        <v>107</v>
      </c>
      <c r="B50" s="125" t="s">
        <v>4945</v>
      </c>
      <c r="C50" s="73" t="s">
        <v>2729</v>
      </c>
      <c r="D50" s="72" t="s">
        <v>4962</v>
      </c>
      <c r="E50" s="72" t="s">
        <v>211</v>
      </c>
      <c r="F50" s="72" t="s">
        <v>211</v>
      </c>
      <c r="G50" s="24">
        <v>43972</v>
      </c>
      <c r="H50" s="72" t="s">
        <v>105</v>
      </c>
      <c r="I50" s="72" t="s">
        <v>5104</v>
      </c>
      <c r="J50" s="25" t="s">
        <v>211</v>
      </c>
      <c r="K50" s="25" t="s">
        <v>211</v>
      </c>
      <c r="L50" s="73" t="s">
        <v>4946</v>
      </c>
      <c r="M50" s="74">
        <v>7</v>
      </c>
      <c r="N50" s="74" t="s">
        <v>211</v>
      </c>
      <c r="O50" s="74" t="s">
        <v>211</v>
      </c>
      <c r="P50" s="120" t="s">
        <v>211</v>
      </c>
      <c r="Q50" s="75" t="s">
        <v>4947</v>
      </c>
      <c r="R50" s="75" t="s">
        <v>120</v>
      </c>
    </row>
    <row r="51" spans="1:18" x14ac:dyDescent="0.25">
      <c r="A51" s="72" t="s">
        <v>107</v>
      </c>
      <c r="B51" s="125" t="s">
        <v>5069</v>
      </c>
      <c r="C51" s="73" t="s">
        <v>2729</v>
      </c>
      <c r="D51" s="72" t="s">
        <v>5108</v>
      </c>
      <c r="E51" s="72" t="s">
        <v>211</v>
      </c>
      <c r="F51" s="72" t="s">
        <v>211</v>
      </c>
      <c r="G51" s="24">
        <v>44085</v>
      </c>
      <c r="H51" s="72" t="s">
        <v>5109</v>
      </c>
      <c r="I51" s="72" t="s">
        <v>5170</v>
      </c>
      <c r="J51" s="25">
        <v>44197</v>
      </c>
      <c r="K51" s="25">
        <v>44228</v>
      </c>
      <c r="L51" s="73" t="s">
        <v>5075</v>
      </c>
      <c r="M51" s="74">
        <v>8</v>
      </c>
      <c r="N51" s="74" t="s">
        <v>211</v>
      </c>
      <c r="O51" s="74" t="s">
        <v>211</v>
      </c>
      <c r="P51" s="120" t="s">
        <v>211</v>
      </c>
      <c r="Q51" s="75" t="s">
        <v>5077</v>
      </c>
      <c r="R51" s="75" t="s">
        <v>120</v>
      </c>
    </row>
    <row r="52" spans="1:18" x14ac:dyDescent="0.25">
      <c r="A52" s="72" t="s">
        <v>107</v>
      </c>
      <c r="B52" s="125" t="s">
        <v>4964</v>
      </c>
      <c r="C52" s="73" t="s">
        <v>2729</v>
      </c>
      <c r="D52" s="72" t="s">
        <v>5099</v>
      </c>
      <c r="E52" s="72" t="s">
        <v>211</v>
      </c>
      <c r="F52" s="72" t="s">
        <v>4977</v>
      </c>
      <c r="G52" s="24">
        <v>44001</v>
      </c>
      <c r="H52" s="72" t="s">
        <v>3501</v>
      </c>
      <c r="I52" s="72" t="s">
        <v>51</v>
      </c>
      <c r="J52" s="25">
        <v>44228</v>
      </c>
      <c r="K52" s="25">
        <v>44256</v>
      </c>
      <c r="L52" s="73" t="s">
        <v>4976</v>
      </c>
      <c r="M52" s="74">
        <v>4</v>
      </c>
      <c r="N52" s="74" t="s">
        <v>211</v>
      </c>
      <c r="O52" s="74" t="s">
        <v>211</v>
      </c>
      <c r="P52" s="120" t="s">
        <v>211</v>
      </c>
      <c r="Q52" s="75" t="s">
        <v>4978</v>
      </c>
      <c r="R52" s="75" t="s">
        <v>120</v>
      </c>
    </row>
    <row r="53" spans="1:18" x14ac:dyDescent="0.25">
      <c r="A53" s="72" t="s">
        <v>107</v>
      </c>
      <c r="B53" s="125" t="s">
        <v>4983</v>
      </c>
      <c r="C53" s="73" t="s">
        <v>2729</v>
      </c>
      <c r="D53" s="72" t="s">
        <v>4984</v>
      </c>
      <c r="E53" s="72" t="s">
        <v>211</v>
      </c>
      <c r="F53" s="72" t="s">
        <v>211</v>
      </c>
      <c r="G53" s="24">
        <v>44026</v>
      </c>
      <c r="H53" s="72" t="s">
        <v>3504</v>
      </c>
      <c r="I53" s="72" t="s">
        <v>31</v>
      </c>
      <c r="J53" s="25">
        <v>44136</v>
      </c>
      <c r="K53" s="25">
        <v>44166</v>
      </c>
      <c r="L53" s="73" t="s">
        <v>4990</v>
      </c>
      <c r="M53" s="74">
        <v>5</v>
      </c>
      <c r="N53" s="74" t="s">
        <v>211</v>
      </c>
      <c r="O53" s="74" t="s">
        <v>211</v>
      </c>
      <c r="P53" s="120" t="s">
        <v>211</v>
      </c>
      <c r="Q53" s="75" t="s">
        <v>4985</v>
      </c>
      <c r="R53" s="75" t="s">
        <v>120</v>
      </c>
    </row>
    <row r="54" spans="1:18" x14ac:dyDescent="0.25">
      <c r="A54" s="72" t="s">
        <v>107</v>
      </c>
      <c r="B54" s="125" t="s">
        <v>331</v>
      </c>
      <c r="C54" s="73" t="s">
        <v>510</v>
      </c>
      <c r="D54" s="72" t="s">
        <v>3200</v>
      </c>
      <c r="E54" s="72" t="s">
        <v>471</v>
      </c>
      <c r="F54" s="72" t="s">
        <v>211</v>
      </c>
      <c r="G54" s="24">
        <v>43245</v>
      </c>
      <c r="H54" s="72" t="s">
        <v>2657</v>
      </c>
      <c r="I54" s="72" t="s">
        <v>211</v>
      </c>
      <c r="J54" s="25" t="s">
        <v>211</v>
      </c>
      <c r="K54" s="25" t="s">
        <v>211</v>
      </c>
      <c r="L54" s="73" t="s">
        <v>5065</v>
      </c>
      <c r="M54" s="74" t="s">
        <v>211</v>
      </c>
      <c r="N54" s="74" t="s">
        <v>306</v>
      </c>
      <c r="O54" s="74" t="s">
        <v>211</v>
      </c>
      <c r="P54" s="120" t="s">
        <v>4350</v>
      </c>
      <c r="Q54" s="75" t="s">
        <v>3698</v>
      </c>
      <c r="R54" s="75" t="s">
        <v>183</v>
      </c>
    </row>
    <row r="55" spans="1:18" x14ac:dyDescent="0.25">
      <c r="A55" s="72" t="s">
        <v>107</v>
      </c>
      <c r="B55" s="125" t="s">
        <v>3432</v>
      </c>
      <c r="C55" s="73" t="s">
        <v>510</v>
      </c>
      <c r="D55" s="72" t="s">
        <v>3433</v>
      </c>
      <c r="E55" s="72" t="s">
        <v>1042</v>
      </c>
      <c r="F55" s="72" t="s">
        <v>3798</v>
      </c>
      <c r="G55" s="24">
        <v>43494</v>
      </c>
      <c r="H55" s="72" t="s">
        <v>2648</v>
      </c>
      <c r="I55" s="72" t="s">
        <v>211</v>
      </c>
      <c r="J55" s="25" t="s">
        <v>211</v>
      </c>
      <c r="K55" s="25" t="s">
        <v>211</v>
      </c>
      <c r="L55" s="73" t="s">
        <v>4027</v>
      </c>
      <c r="M55" s="74" t="s">
        <v>211</v>
      </c>
      <c r="N55" s="74" t="s">
        <v>243</v>
      </c>
      <c r="O55" s="74" t="s">
        <v>211</v>
      </c>
      <c r="P55" s="120" t="s">
        <v>4364</v>
      </c>
      <c r="Q55" s="75" t="s">
        <v>3987</v>
      </c>
      <c r="R55" s="75" t="s">
        <v>183</v>
      </c>
    </row>
    <row r="56" spans="1:18" x14ac:dyDescent="0.25">
      <c r="A56" s="72" t="s">
        <v>107</v>
      </c>
      <c r="B56" s="125" t="s">
        <v>4829</v>
      </c>
      <c r="C56" s="73" t="s">
        <v>510</v>
      </c>
      <c r="D56" s="72" t="s">
        <v>4830</v>
      </c>
      <c r="E56" s="72" t="s">
        <v>396</v>
      </c>
      <c r="F56" s="72" t="s">
        <v>108</v>
      </c>
      <c r="G56" s="24">
        <v>43494</v>
      </c>
      <c r="H56" s="72" t="s">
        <v>2648</v>
      </c>
      <c r="I56" s="72" t="s">
        <v>211</v>
      </c>
      <c r="J56" s="25" t="s">
        <v>211</v>
      </c>
      <c r="K56" s="25" t="s">
        <v>211</v>
      </c>
      <c r="L56" s="73" t="s">
        <v>4831</v>
      </c>
      <c r="M56" s="74" t="s">
        <v>211</v>
      </c>
      <c r="N56" s="74" t="s">
        <v>218</v>
      </c>
      <c r="O56" s="74" t="s">
        <v>211</v>
      </c>
      <c r="P56" s="120" t="s">
        <v>4360</v>
      </c>
      <c r="Q56" s="75" t="s">
        <v>3679</v>
      </c>
      <c r="R56" s="75" t="s">
        <v>183</v>
      </c>
    </row>
    <row r="57" spans="1:18" x14ac:dyDescent="0.25">
      <c r="A57" s="72" t="s">
        <v>107</v>
      </c>
      <c r="B57" s="125" t="s">
        <v>3435</v>
      </c>
      <c r="C57" s="73" t="s">
        <v>510</v>
      </c>
      <c r="D57" s="72" t="s">
        <v>3436</v>
      </c>
      <c r="E57" s="72" t="s">
        <v>474</v>
      </c>
      <c r="F57" s="72" t="s">
        <v>3988</v>
      </c>
      <c r="G57" s="24">
        <v>43516</v>
      </c>
      <c r="H57" s="72" t="s">
        <v>2657</v>
      </c>
      <c r="I57" s="72" t="s">
        <v>211</v>
      </c>
      <c r="J57" s="25" t="s">
        <v>211</v>
      </c>
      <c r="K57" s="25" t="s">
        <v>211</v>
      </c>
      <c r="L57" s="73" t="s">
        <v>4334</v>
      </c>
      <c r="M57" s="74" t="s">
        <v>211</v>
      </c>
      <c r="N57" s="74" t="s">
        <v>240</v>
      </c>
      <c r="O57" s="74" t="s">
        <v>211</v>
      </c>
      <c r="P57" s="120" t="s">
        <v>4364</v>
      </c>
      <c r="Q57" s="75" t="s">
        <v>3561</v>
      </c>
      <c r="R57" s="75" t="s">
        <v>183</v>
      </c>
    </row>
    <row r="58" spans="1:18" x14ac:dyDescent="0.25">
      <c r="A58" s="72" t="s">
        <v>107</v>
      </c>
      <c r="B58" s="125" t="s">
        <v>3437</v>
      </c>
      <c r="C58" s="73" t="s">
        <v>510</v>
      </c>
      <c r="D58" s="72" t="s">
        <v>3438</v>
      </c>
      <c r="E58" s="72" t="s">
        <v>3531</v>
      </c>
      <c r="F58" s="72" t="s">
        <v>3989</v>
      </c>
      <c r="G58" s="24">
        <v>43523</v>
      </c>
      <c r="H58" s="72" t="s">
        <v>2657</v>
      </c>
      <c r="I58" s="72" t="s">
        <v>211</v>
      </c>
      <c r="J58" s="25" t="s">
        <v>211</v>
      </c>
      <c r="K58" s="25" t="s">
        <v>211</v>
      </c>
      <c r="L58" s="73" t="s">
        <v>4030</v>
      </c>
      <c r="M58" s="74" t="s">
        <v>211</v>
      </c>
      <c r="N58" s="74" t="s">
        <v>3439</v>
      </c>
      <c r="O58" s="74" t="s">
        <v>211</v>
      </c>
      <c r="P58" s="120" t="s">
        <v>4349</v>
      </c>
      <c r="Q58" s="75" t="s">
        <v>3701</v>
      </c>
      <c r="R58" s="75" t="s">
        <v>183</v>
      </c>
    </row>
    <row r="59" spans="1:18" x14ac:dyDescent="0.25">
      <c r="A59" s="72" t="s">
        <v>107</v>
      </c>
      <c r="B59" s="125" t="s">
        <v>3380</v>
      </c>
      <c r="C59" s="73" t="s">
        <v>510</v>
      </c>
      <c r="D59" s="72" t="s">
        <v>3381</v>
      </c>
      <c r="E59" s="72" t="s">
        <v>441</v>
      </c>
      <c r="F59" s="72" t="s">
        <v>3692</v>
      </c>
      <c r="G59" s="24">
        <v>43543</v>
      </c>
      <c r="H59" s="72" t="s">
        <v>2680</v>
      </c>
      <c r="I59" s="72" t="s">
        <v>211</v>
      </c>
      <c r="J59" s="25" t="s">
        <v>211</v>
      </c>
      <c r="K59" s="25" t="s">
        <v>211</v>
      </c>
      <c r="L59" s="73" t="s">
        <v>4443</v>
      </c>
      <c r="M59" s="74" t="s">
        <v>211</v>
      </c>
      <c r="N59" s="74" t="s">
        <v>184</v>
      </c>
      <c r="O59" s="74" t="s">
        <v>211</v>
      </c>
      <c r="P59" s="120" t="s">
        <v>4349</v>
      </c>
      <c r="Q59" s="75" t="s">
        <v>3675</v>
      </c>
      <c r="R59" s="75" t="s">
        <v>183</v>
      </c>
    </row>
    <row r="60" spans="1:18" x14ac:dyDescent="0.25">
      <c r="A60" s="72" t="s">
        <v>107</v>
      </c>
      <c r="B60" s="125" t="s">
        <v>4103</v>
      </c>
      <c r="C60" s="73" t="s">
        <v>510</v>
      </c>
      <c r="D60" s="72" t="s">
        <v>4198</v>
      </c>
      <c r="E60" s="72" t="s">
        <v>396</v>
      </c>
      <c r="F60" s="72" t="s">
        <v>4199</v>
      </c>
      <c r="G60" s="24">
        <v>43677</v>
      </c>
      <c r="H60" s="72" t="s">
        <v>2657</v>
      </c>
      <c r="I60" s="72" t="s">
        <v>211</v>
      </c>
      <c r="J60" s="25" t="s">
        <v>211</v>
      </c>
      <c r="K60" s="25" t="s">
        <v>211</v>
      </c>
      <c r="L60" s="73" t="s">
        <v>4379</v>
      </c>
      <c r="M60" s="74" t="s">
        <v>211</v>
      </c>
      <c r="N60" s="74" t="s">
        <v>3293</v>
      </c>
      <c r="O60" s="74" t="s">
        <v>211</v>
      </c>
      <c r="P60" s="120" t="s">
        <v>4284</v>
      </c>
      <c r="Q60" s="75" t="s">
        <v>4200</v>
      </c>
      <c r="R60" s="75" t="s">
        <v>183</v>
      </c>
    </row>
    <row r="61" spans="1:18" x14ac:dyDescent="0.25">
      <c r="A61" s="72" t="s">
        <v>107</v>
      </c>
      <c r="B61" s="125" t="s">
        <v>4622</v>
      </c>
      <c r="C61" s="73" t="s">
        <v>510</v>
      </c>
      <c r="D61" s="72" t="s">
        <v>4623</v>
      </c>
      <c r="E61" s="72" t="s">
        <v>211</v>
      </c>
      <c r="F61" s="72" t="s">
        <v>4624</v>
      </c>
      <c r="G61" s="24">
        <v>43734</v>
      </c>
      <c r="H61" s="72" t="s">
        <v>2648</v>
      </c>
      <c r="I61" s="72" t="s">
        <v>211</v>
      </c>
      <c r="J61" s="25" t="s">
        <v>211</v>
      </c>
      <c r="K61" s="25" t="s">
        <v>211</v>
      </c>
      <c r="L61" s="73" t="s">
        <v>4818</v>
      </c>
      <c r="M61" s="74" t="s">
        <v>211</v>
      </c>
      <c r="N61" s="74" t="s">
        <v>184</v>
      </c>
      <c r="O61" s="74" t="s">
        <v>211</v>
      </c>
      <c r="P61" s="120" t="s">
        <v>4364</v>
      </c>
      <c r="Q61" s="75" t="s">
        <v>3698</v>
      </c>
      <c r="R61" s="75" t="s">
        <v>183</v>
      </c>
    </row>
    <row r="62" spans="1:18" x14ac:dyDescent="0.25">
      <c r="A62" s="72" t="s">
        <v>107</v>
      </c>
      <c r="B62" s="125" t="s">
        <v>4614</v>
      </c>
      <c r="C62" s="73" t="s">
        <v>510</v>
      </c>
      <c r="D62" s="72" t="s">
        <v>4615</v>
      </c>
      <c r="E62" s="72" t="s">
        <v>211</v>
      </c>
      <c r="F62" s="72" t="s">
        <v>4616</v>
      </c>
      <c r="G62" s="24">
        <v>43749</v>
      </c>
      <c r="H62" s="72" t="s">
        <v>2657</v>
      </c>
      <c r="I62" s="72" t="s">
        <v>211</v>
      </c>
      <c r="J62" s="25" t="s">
        <v>211</v>
      </c>
      <c r="K62" s="25" t="s">
        <v>211</v>
      </c>
      <c r="L62" s="73" t="s">
        <v>4800</v>
      </c>
      <c r="M62" s="74" t="s">
        <v>211</v>
      </c>
      <c r="N62" s="74" t="s">
        <v>236</v>
      </c>
      <c r="O62" s="74" t="s">
        <v>2694</v>
      </c>
      <c r="P62" s="120" t="s">
        <v>4364</v>
      </c>
      <c r="Q62" s="75" t="s">
        <v>3675</v>
      </c>
      <c r="R62" s="75" t="s">
        <v>183</v>
      </c>
    </row>
    <row r="63" spans="1:18" x14ac:dyDescent="0.25">
      <c r="A63" s="72" t="s">
        <v>107</v>
      </c>
      <c r="B63" s="125" t="s">
        <v>4648</v>
      </c>
      <c r="C63" s="73" t="s">
        <v>510</v>
      </c>
      <c r="D63" s="72" t="s">
        <v>4649</v>
      </c>
      <c r="E63" s="72" t="s">
        <v>211</v>
      </c>
      <c r="F63" s="72" t="s">
        <v>3663</v>
      </c>
      <c r="G63" s="24">
        <v>43794</v>
      </c>
      <c r="H63" s="72" t="s">
        <v>2671</v>
      </c>
      <c r="I63" s="72" t="s">
        <v>211</v>
      </c>
      <c r="J63" s="25" t="s">
        <v>211</v>
      </c>
      <c r="K63" s="25" t="s">
        <v>211</v>
      </c>
      <c r="L63" s="73" t="s">
        <v>211</v>
      </c>
      <c r="M63" s="74" t="s">
        <v>211</v>
      </c>
      <c r="N63" s="74" t="s">
        <v>108</v>
      </c>
      <c r="O63" s="74" t="s">
        <v>2694</v>
      </c>
      <c r="P63" s="120" t="s">
        <v>4364</v>
      </c>
      <c r="Q63" s="75" t="s">
        <v>3697</v>
      </c>
      <c r="R63" s="75" t="s">
        <v>165</v>
      </c>
    </row>
    <row r="64" spans="1:18" x14ac:dyDescent="0.25">
      <c r="A64" s="72" t="s">
        <v>107</v>
      </c>
      <c r="B64" s="125" t="s">
        <v>4636</v>
      </c>
      <c r="C64" s="73" t="s">
        <v>510</v>
      </c>
      <c r="D64" s="72" t="s">
        <v>4637</v>
      </c>
      <c r="E64" s="72" t="s">
        <v>211</v>
      </c>
      <c r="F64" s="72" t="s">
        <v>4638</v>
      </c>
      <c r="G64" s="24">
        <v>43796</v>
      </c>
      <c r="H64" s="72" t="s">
        <v>2648</v>
      </c>
      <c r="I64" s="72" t="s">
        <v>211</v>
      </c>
      <c r="J64" s="25" t="s">
        <v>211</v>
      </c>
      <c r="K64" s="25" t="s">
        <v>211</v>
      </c>
      <c r="L64" s="73" t="s">
        <v>4941</v>
      </c>
      <c r="M64" s="74" t="s">
        <v>211</v>
      </c>
      <c r="N64" s="74" t="s">
        <v>242</v>
      </c>
      <c r="O64" s="74" t="s">
        <v>2694</v>
      </c>
      <c r="P64" s="120" t="s">
        <v>4364</v>
      </c>
      <c r="Q64" s="75" t="s">
        <v>3561</v>
      </c>
      <c r="R64" s="75" t="s">
        <v>183</v>
      </c>
    </row>
    <row r="65" spans="1:18" x14ac:dyDescent="0.25">
      <c r="A65" s="72" t="s">
        <v>107</v>
      </c>
      <c r="B65" s="125" t="s">
        <v>4627</v>
      </c>
      <c r="C65" s="73" t="s">
        <v>510</v>
      </c>
      <c r="D65" s="72" t="s">
        <v>4628</v>
      </c>
      <c r="E65" s="72" t="s">
        <v>211</v>
      </c>
      <c r="F65" s="72" t="s">
        <v>4629</v>
      </c>
      <c r="G65" s="24">
        <v>43796</v>
      </c>
      <c r="H65" s="72" t="s">
        <v>2657</v>
      </c>
      <c r="I65" s="72" t="s">
        <v>211</v>
      </c>
      <c r="J65" s="25" t="s">
        <v>211</v>
      </c>
      <c r="K65" s="25" t="s">
        <v>211</v>
      </c>
      <c r="L65" s="73" t="s">
        <v>211</v>
      </c>
      <c r="M65" s="74" t="s">
        <v>211</v>
      </c>
      <c r="N65" s="74" t="s">
        <v>239</v>
      </c>
      <c r="O65" s="74" t="s">
        <v>211</v>
      </c>
      <c r="P65" s="120" t="s">
        <v>4364</v>
      </c>
      <c r="Q65" s="75" t="s">
        <v>3724</v>
      </c>
      <c r="R65" s="75" t="s">
        <v>183</v>
      </c>
    </row>
    <row r="66" spans="1:18" x14ac:dyDescent="0.25">
      <c r="A66" s="72" t="s">
        <v>107</v>
      </c>
      <c r="B66" s="125" t="s">
        <v>4902</v>
      </c>
      <c r="C66" s="73" t="s">
        <v>510</v>
      </c>
      <c r="D66" s="72" t="s">
        <v>4903</v>
      </c>
      <c r="E66" s="72" t="s">
        <v>473</v>
      </c>
      <c r="F66" s="72" t="s">
        <v>3555</v>
      </c>
      <c r="G66" s="24">
        <v>43880</v>
      </c>
      <c r="H66" s="72" t="s">
        <v>2657</v>
      </c>
      <c r="I66" s="72" t="s">
        <v>211</v>
      </c>
      <c r="J66" s="25" t="s">
        <v>211</v>
      </c>
      <c r="K66" s="25" t="s">
        <v>211</v>
      </c>
      <c r="L66" s="73" t="s">
        <v>211</v>
      </c>
      <c r="M66" s="74" t="s">
        <v>211</v>
      </c>
      <c r="N66" s="74" t="s">
        <v>108</v>
      </c>
      <c r="O66" s="74" t="s">
        <v>211</v>
      </c>
      <c r="P66" s="120" t="s">
        <v>4360</v>
      </c>
      <c r="Q66" s="75" t="s">
        <v>3568</v>
      </c>
      <c r="R66" s="75" t="s">
        <v>4852</v>
      </c>
    </row>
    <row r="67" spans="1:18" x14ac:dyDescent="0.25">
      <c r="A67" s="72" t="s">
        <v>107</v>
      </c>
      <c r="B67" s="125" t="s">
        <v>4876</v>
      </c>
      <c r="C67" s="73" t="s">
        <v>510</v>
      </c>
      <c r="D67" s="72" t="s">
        <v>4877</v>
      </c>
      <c r="E67" s="72" t="s">
        <v>473</v>
      </c>
      <c r="F67" s="72" t="s">
        <v>4878</v>
      </c>
      <c r="G67" s="24">
        <v>43879</v>
      </c>
      <c r="H67" s="72" t="s">
        <v>2657</v>
      </c>
      <c r="I67" s="72" t="s">
        <v>211</v>
      </c>
      <c r="J67" s="25" t="s">
        <v>211</v>
      </c>
      <c r="K67" s="25" t="s">
        <v>211</v>
      </c>
      <c r="L67" s="73" t="s">
        <v>211</v>
      </c>
      <c r="M67" s="74" t="s">
        <v>211</v>
      </c>
      <c r="N67" s="74" t="s">
        <v>221</v>
      </c>
      <c r="O67" s="74" t="s">
        <v>211</v>
      </c>
      <c r="P67" s="120" t="s">
        <v>4360</v>
      </c>
      <c r="Q67" s="75" t="s">
        <v>3568</v>
      </c>
      <c r="R67" s="75" t="s">
        <v>4852</v>
      </c>
    </row>
    <row r="68" spans="1:18" x14ac:dyDescent="0.25">
      <c r="A68" s="72" t="s">
        <v>107</v>
      </c>
      <c r="B68" s="125" t="s">
        <v>5171</v>
      </c>
      <c r="C68" s="73" t="s">
        <v>2729</v>
      </c>
      <c r="D68" s="72" t="s">
        <v>5172</v>
      </c>
      <c r="E68" s="72" t="s">
        <v>211</v>
      </c>
      <c r="F68" s="72" t="s">
        <v>211</v>
      </c>
      <c r="G68" s="24">
        <v>42710</v>
      </c>
      <c r="H68" s="72" t="s">
        <v>5174</v>
      </c>
      <c r="I68" s="72" t="s">
        <v>5175</v>
      </c>
      <c r="J68" s="25">
        <v>44348</v>
      </c>
      <c r="K68" s="25">
        <v>44409</v>
      </c>
      <c r="L68" s="73" t="s">
        <v>5173</v>
      </c>
      <c r="M68" s="74" t="s">
        <v>211</v>
      </c>
      <c r="N68" s="74" t="s">
        <v>211</v>
      </c>
      <c r="O68" s="74" t="s">
        <v>211</v>
      </c>
      <c r="P68" s="120" t="s">
        <v>211</v>
      </c>
      <c r="Q68" s="75" t="s">
        <v>3769</v>
      </c>
      <c r="R68" s="75" t="s">
        <v>120</v>
      </c>
    </row>
    <row r="69" spans="1:18" x14ac:dyDescent="0.25">
      <c r="A69" s="72" t="s">
        <v>2651</v>
      </c>
      <c r="B69" s="125" t="s">
        <v>4270</v>
      </c>
      <c r="C69" s="73" t="s">
        <v>510</v>
      </c>
      <c r="D69" s="72" t="s">
        <v>4288</v>
      </c>
      <c r="E69" s="72" t="s">
        <v>447</v>
      </c>
      <c r="F69" s="72" t="s">
        <v>4290</v>
      </c>
      <c r="G69" s="24">
        <v>43531</v>
      </c>
      <c r="H69" s="72" t="s">
        <v>2655</v>
      </c>
      <c r="I69" s="72" t="s">
        <v>211</v>
      </c>
      <c r="J69" s="25" t="s">
        <v>211</v>
      </c>
      <c r="K69" s="25" t="s">
        <v>211</v>
      </c>
      <c r="L69" s="73" t="s">
        <v>4289</v>
      </c>
      <c r="M69" s="74" t="s">
        <v>211</v>
      </c>
      <c r="N69" s="74" t="s">
        <v>218</v>
      </c>
      <c r="O69" s="74" t="s">
        <v>211</v>
      </c>
      <c r="P69" s="120" t="s">
        <v>4355</v>
      </c>
      <c r="Q69" s="75" t="s">
        <v>3586</v>
      </c>
      <c r="R69" s="75" t="s">
        <v>183</v>
      </c>
    </row>
    <row r="70" spans="1:18" x14ac:dyDescent="0.25">
      <c r="A70" s="72" t="s">
        <v>2651</v>
      </c>
      <c r="B70" s="125" t="s">
        <v>4904</v>
      </c>
      <c r="C70" s="73" t="s">
        <v>510</v>
      </c>
      <c r="D70" s="72" t="s">
        <v>4905</v>
      </c>
      <c r="E70" s="72" t="s">
        <v>447</v>
      </c>
      <c r="F70" s="72" t="s">
        <v>4906</v>
      </c>
      <c r="G70" s="24">
        <v>43852</v>
      </c>
      <c r="H70" s="72" t="s">
        <v>2657</v>
      </c>
      <c r="I70" s="72" t="s">
        <v>211</v>
      </c>
      <c r="J70" s="25" t="s">
        <v>211</v>
      </c>
      <c r="K70" s="25" t="s">
        <v>211</v>
      </c>
      <c r="L70" s="73" t="s">
        <v>211</v>
      </c>
      <c r="M70" s="74" t="s">
        <v>211</v>
      </c>
      <c r="N70" s="74" t="s">
        <v>218</v>
      </c>
      <c r="O70" s="74" t="s">
        <v>211</v>
      </c>
      <c r="P70" s="120" t="s">
        <v>4360</v>
      </c>
      <c r="Q70" s="75" t="s">
        <v>4907</v>
      </c>
      <c r="R70" s="75" t="s">
        <v>4852</v>
      </c>
    </row>
    <row r="71" spans="1:18" x14ac:dyDescent="0.25">
      <c r="A71" s="72" t="s">
        <v>187</v>
      </c>
      <c r="B71" s="125" t="s">
        <v>85</v>
      </c>
      <c r="C71" s="73" t="s">
        <v>2729</v>
      </c>
      <c r="D71" s="72" t="s">
        <v>86</v>
      </c>
      <c r="E71" s="72" t="s">
        <v>211</v>
      </c>
      <c r="F71" s="72" t="s">
        <v>211</v>
      </c>
      <c r="G71" s="24">
        <v>42509</v>
      </c>
      <c r="H71" s="72" t="s">
        <v>3501</v>
      </c>
      <c r="I71" s="72" t="s">
        <v>5101</v>
      </c>
      <c r="J71" s="25" t="s">
        <v>211</v>
      </c>
      <c r="K71" s="25" t="s">
        <v>211</v>
      </c>
      <c r="L71" s="73" t="s">
        <v>5100</v>
      </c>
      <c r="M71" s="74">
        <v>20</v>
      </c>
      <c r="N71" s="74" t="s">
        <v>211</v>
      </c>
      <c r="O71" s="74" t="s">
        <v>211</v>
      </c>
      <c r="P71" s="120" t="s">
        <v>211</v>
      </c>
      <c r="Q71" s="75" t="s">
        <v>3824</v>
      </c>
      <c r="R71" s="75" t="s">
        <v>3469</v>
      </c>
    </row>
    <row r="72" spans="1:18" x14ac:dyDescent="0.25">
      <c r="A72" s="72" t="s">
        <v>187</v>
      </c>
      <c r="B72" s="125" t="s">
        <v>124</v>
      </c>
      <c r="C72" s="73" t="s">
        <v>2729</v>
      </c>
      <c r="D72" s="72" t="s">
        <v>4004</v>
      </c>
      <c r="E72" s="72" t="s">
        <v>273</v>
      </c>
      <c r="F72" s="72" t="s">
        <v>211</v>
      </c>
      <c r="G72" s="24">
        <v>42496</v>
      </c>
      <c r="H72" s="72" t="s">
        <v>3782</v>
      </c>
      <c r="I72" s="72" t="s">
        <v>47</v>
      </c>
      <c r="J72" s="25" t="s">
        <v>211</v>
      </c>
      <c r="K72" s="25" t="s">
        <v>211</v>
      </c>
      <c r="L72" s="73" t="s">
        <v>125</v>
      </c>
      <c r="M72" s="74">
        <v>99</v>
      </c>
      <c r="N72" s="74" t="s">
        <v>211</v>
      </c>
      <c r="O72" s="74" t="s">
        <v>211</v>
      </c>
      <c r="P72" s="120" t="s">
        <v>211</v>
      </c>
      <c r="Q72" s="75" t="s">
        <v>30</v>
      </c>
      <c r="R72" s="75" t="s">
        <v>120</v>
      </c>
    </row>
    <row r="73" spans="1:18" x14ac:dyDescent="0.25">
      <c r="A73" s="72" t="s">
        <v>187</v>
      </c>
      <c r="B73" s="125" t="s">
        <v>485</v>
      </c>
      <c r="C73" s="73" t="s">
        <v>2729</v>
      </c>
      <c r="D73" s="72" t="s">
        <v>2904</v>
      </c>
      <c r="E73" s="72" t="s">
        <v>285</v>
      </c>
      <c r="F73" s="72" t="s">
        <v>211</v>
      </c>
      <c r="G73" s="24">
        <v>43634</v>
      </c>
      <c r="H73" s="72" t="s">
        <v>2698</v>
      </c>
      <c r="I73" s="72" t="s">
        <v>31</v>
      </c>
      <c r="J73" s="25">
        <v>44134</v>
      </c>
      <c r="K73" s="25">
        <v>44197</v>
      </c>
      <c r="L73" s="73" t="s">
        <v>486</v>
      </c>
      <c r="M73" s="74">
        <v>7</v>
      </c>
      <c r="N73" s="74" t="s">
        <v>211</v>
      </c>
      <c r="O73" s="74" t="s">
        <v>211</v>
      </c>
      <c r="P73" s="120" t="s">
        <v>211</v>
      </c>
      <c r="Q73" s="75" t="s">
        <v>3778</v>
      </c>
      <c r="R73" s="75" t="s">
        <v>118</v>
      </c>
    </row>
    <row r="74" spans="1:18" x14ac:dyDescent="0.25">
      <c r="A74" s="72" t="s">
        <v>187</v>
      </c>
      <c r="B74" s="125" t="s">
        <v>122</v>
      </c>
      <c r="C74" s="73" t="s">
        <v>2729</v>
      </c>
      <c r="D74" s="72" t="s">
        <v>4825</v>
      </c>
      <c r="E74" s="72" t="s">
        <v>397</v>
      </c>
      <c r="F74" s="72" t="s">
        <v>211</v>
      </c>
      <c r="G74" s="24">
        <v>42480</v>
      </c>
      <c r="H74" s="72" t="s">
        <v>3573</v>
      </c>
      <c r="I74" s="72" t="s">
        <v>4483</v>
      </c>
      <c r="J74" s="25" t="s">
        <v>211</v>
      </c>
      <c r="K74" s="25" t="s">
        <v>211</v>
      </c>
      <c r="L74" s="73" t="s">
        <v>5103</v>
      </c>
      <c r="M74" s="74">
        <v>30</v>
      </c>
      <c r="N74" s="74" t="s">
        <v>211</v>
      </c>
      <c r="O74" s="74" t="s">
        <v>211</v>
      </c>
      <c r="P74" s="120" t="s">
        <v>211</v>
      </c>
      <c r="Q74" s="75" t="s">
        <v>3781</v>
      </c>
      <c r="R74" s="75" t="s">
        <v>120</v>
      </c>
    </row>
    <row r="75" spans="1:18" x14ac:dyDescent="0.25">
      <c r="A75" s="72" t="s">
        <v>187</v>
      </c>
      <c r="B75" s="125" t="s">
        <v>480</v>
      </c>
      <c r="C75" s="73" t="s">
        <v>2729</v>
      </c>
      <c r="D75" s="72" t="s">
        <v>481</v>
      </c>
      <c r="E75" s="72" t="s">
        <v>211</v>
      </c>
      <c r="F75" s="72" t="s">
        <v>211</v>
      </c>
      <c r="G75" s="24" t="s">
        <v>211</v>
      </c>
      <c r="H75" s="72" t="s">
        <v>4955</v>
      </c>
      <c r="I75" s="72" t="s">
        <v>4794</v>
      </c>
      <c r="J75" s="25">
        <v>44197</v>
      </c>
      <c r="K75" s="25">
        <v>44317</v>
      </c>
      <c r="L75" s="73" t="s">
        <v>482</v>
      </c>
      <c r="M75" s="74">
        <v>99</v>
      </c>
      <c r="N75" s="74" t="s">
        <v>211</v>
      </c>
      <c r="O75" s="74" t="s">
        <v>211</v>
      </c>
      <c r="P75" s="120" t="s">
        <v>211</v>
      </c>
      <c r="Q75" s="75" t="s">
        <v>484</v>
      </c>
      <c r="R75" s="75" t="s">
        <v>484</v>
      </c>
    </row>
    <row r="76" spans="1:18" x14ac:dyDescent="0.25">
      <c r="A76" s="72" t="s">
        <v>187</v>
      </c>
      <c r="B76" s="125" t="s">
        <v>97</v>
      </c>
      <c r="C76" s="73" t="s">
        <v>2729</v>
      </c>
      <c r="D76" s="72" t="s">
        <v>4781</v>
      </c>
      <c r="E76" s="72" t="s">
        <v>211</v>
      </c>
      <c r="F76" s="72" t="s">
        <v>211</v>
      </c>
      <c r="G76" s="24">
        <v>42669</v>
      </c>
      <c r="H76" s="72" t="s">
        <v>3504</v>
      </c>
      <c r="I76" s="72" t="s">
        <v>31</v>
      </c>
      <c r="J76" s="25">
        <v>43647</v>
      </c>
      <c r="K76" s="25">
        <v>44409</v>
      </c>
      <c r="L76" s="73" t="s">
        <v>98</v>
      </c>
      <c r="M76" s="74">
        <v>99</v>
      </c>
      <c r="N76" s="74" t="s">
        <v>211</v>
      </c>
      <c r="O76" s="74" t="s">
        <v>211</v>
      </c>
      <c r="P76" s="120" t="s">
        <v>211</v>
      </c>
      <c r="Q76" s="75" t="s">
        <v>3825</v>
      </c>
      <c r="R76" s="75" t="s">
        <v>274</v>
      </c>
    </row>
    <row r="77" spans="1:18" x14ac:dyDescent="0.25">
      <c r="A77" s="72" t="s">
        <v>187</v>
      </c>
      <c r="B77" s="125" t="s">
        <v>117</v>
      </c>
      <c r="C77" s="73" t="s">
        <v>2729</v>
      </c>
      <c r="D77" s="72" t="s">
        <v>5155</v>
      </c>
      <c r="E77" s="72" t="s">
        <v>211</v>
      </c>
      <c r="F77" s="72" t="s">
        <v>211</v>
      </c>
      <c r="G77" s="24">
        <v>42837</v>
      </c>
      <c r="H77" s="72" t="s">
        <v>2698</v>
      </c>
      <c r="I77" s="72" t="s">
        <v>31</v>
      </c>
      <c r="J77" s="25">
        <v>44013</v>
      </c>
      <c r="K77" s="25">
        <v>44166</v>
      </c>
      <c r="L77" s="73" t="s">
        <v>5156</v>
      </c>
      <c r="M77" s="74">
        <v>12</v>
      </c>
      <c r="N77" s="74" t="s">
        <v>211</v>
      </c>
      <c r="O77" s="74" t="s">
        <v>211</v>
      </c>
      <c r="P77" s="120" t="s">
        <v>211</v>
      </c>
      <c r="Q77" s="75" t="s">
        <v>3778</v>
      </c>
      <c r="R77" s="75" t="s">
        <v>3500</v>
      </c>
    </row>
    <row r="78" spans="1:18" x14ac:dyDescent="0.25">
      <c r="A78" s="72" t="s">
        <v>187</v>
      </c>
      <c r="B78" s="125" t="s">
        <v>186</v>
      </c>
      <c r="C78" s="73" t="s">
        <v>2729</v>
      </c>
      <c r="D78" s="72" t="s">
        <v>4491</v>
      </c>
      <c r="E78" s="72" t="s">
        <v>211</v>
      </c>
      <c r="F78" s="72" t="s">
        <v>211</v>
      </c>
      <c r="G78" s="24">
        <v>43390</v>
      </c>
      <c r="H78" s="72" t="s">
        <v>3508</v>
      </c>
      <c r="I78" s="72" t="s">
        <v>2891</v>
      </c>
      <c r="J78" s="25" t="s">
        <v>211</v>
      </c>
      <c r="K78" s="25" t="s">
        <v>211</v>
      </c>
      <c r="L78" s="73" t="s">
        <v>188</v>
      </c>
      <c r="M78" s="74">
        <v>20</v>
      </c>
      <c r="N78" s="74" t="s">
        <v>211</v>
      </c>
      <c r="O78" s="74" t="s">
        <v>211</v>
      </c>
      <c r="P78" s="120" t="s">
        <v>211</v>
      </c>
      <c r="Q78" s="75" t="s">
        <v>189</v>
      </c>
      <c r="R78" s="75" t="s">
        <v>189</v>
      </c>
    </row>
    <row r="79" spans="1:18" x14ac:dyDescent="0.25">
      <c r="A79" s="72" t="s">
        <v>187</v>
      </c>
      <c r="B79" s="125" t="s">
        <v>2797</v>
      </c>
      <c r="C79" s="73" t="s">
        <v>2729</v>
      </c>
      <c r="D79" s="72" t="s">
        <v>2798</v>
      </c>
      <c r="E79" s="72" t="s">
        <v>211</v>
      </c>
      <c r="F79" s="72" t="s">
        <v>211</v>
      </c>
      <c r="G79" s="24">
        <v>43510</v>
      </c>
      <c r="H79" s="72" t="s">
        <v>5109</v>
      </c>
      <c r="I79" s="72" t="s">
        <v>2897</v>
      </c>
      <c r="J79" s="25" t="s">
        <v>211</v>
      </c>
      <c r="K79" s="25" t="s">
        <v>211</v>
      </c>
      <c r="L79" s="73" t="s">
        <v>3821</v>
      </c>
      <c r="M79" s="74">
        <v>13</v>
      </c>
      <c r="N79" s="74" t="s">
        <v>211</v>
      </c>
      <c r="O79" s="74" t="s">
        <v>211</v>
      </c>
      <c r="P79" s="120" t="s">
        <v>211</v>
      </c>
      <c r="Q79" s="75" t="s">
        <v>63</v>
      </c>
      <c r="R79" s="75" t="s">
        <v>4017</v>
      </c>
    </row>
    <row r="80" spans="1:18" x14ac:dyDescent="0.25">
      <c r="A80" s="72" t="s">
        <v>187</v>
      </c>
      <c r="B80" s="125" t="s">
        <v>2795</v>
      </c>
      <c r="C80" s="73" t="s">
        <v>2729</v>
      </c>
      <c r="D80" s="72" t="s">
        <v>2796</v>
      </c>
      <c r="E80" s="72" t="s">
        <v>2293</v>
      </c>
      <c r="F80" s="72" t="s">
        <v>211</v>
      </c>
      <c r="G80" s="24">
        <v>43510</v>
      </c>
      <c r="H80" s="72" t="s">
        <v>4992</v>
      </c>
      <c r="I80" s="72" t="s">
        <v>4992</v>
      </c>
      <c r="J80" s="25">
        <v>43983</v>
      </c>
      <c r="K80" s="25">
        <v>44105</v>
      </c>
      <c r="L80" s="73" t="s">
        <v>5145</v>
      </c>
      <c r="M80" s="74">
        <v>6</v>
      </c>
      <c r="N80" s="74" t="s">
        <v>211</v>
      </c>
      <c r="O80" s="74" t="s">
        <v>211</v>
      </c>
      <c r="P80" s="120" t="s">
        <v>211</v>
      </c>
      <c r="Q80" s="75" t="s">
        <v>419</v>
      </c>
      <c r="R80" s="75" t="s">
        <v>4331</v>
      </c>
    </row>
    <row r="81" spans="1:18" x14ac:dyDescent="0.25">
      <c r="A81" s="72" t="s">
        <v>187</v>
      </c>
      <c r="B81" s="125" t="s">
        <v>2800</v>
      </c>
      <c r="C81" s="73" t="s">
        <v>2729</v>
      </c>
      <c r="D81" s="72" t="s">
        <v>2801</v>
      </c>
      <c r="E81" s="72" t="s">
        <v>2290</v>
      </c>
      <c r="F81" s="72" t="s">
        <v>211</v>
      </c>
      <c r="G81" s="24">
        <v>43515</v>
      </c>
      <c r="H81" s="72" t="s">
        <v>2898</v>
      </c>
      <c r="I81" s="72" t="s">
        <v>4795</v>
      </c>
      <c r="J81" s="25" t="s">
        <v>211</v>
      </c>
      <c r="K81" s="25" t="s">
        <v>211</v>
      </c>
      <c r="L81" s="73" t="s">
        <v>3822</v>
      </c>
      <c r="M81" s="74">
        <v>15</v>
      </c>
      <c r="N81" s="74" t="s">
        <v>211</v>
      </c>
      <c r="O81" s="74" t="s">
        <v>211</v>
      </c>
      <c r="P81" s="120" t="s">
        <v>211</v>
      </c>
      <c r="Q81" s="75" t="s">
        <v>419</v>
      </c>
      <c r="R81" s="75" t="s">
        <v>4386</v>
      </c>
    </row>
    <row r="82" spans="1:18" x14ac:dyDescent="0.25">
      <c r="A82" s="72" t="s">
        <v>187</v>
      </c>
      <c r="B82" s="125" t="s">
        <v>2895</v>
      </c>
      <c r="C82" s="73" t="s">
        <v>2729</v>
      </c>
      <c r="D82" s="72" t="s">
        <v>4493</v>
      </c>
      <c r="E82" s="72" t="s">
        <v>441</v>
      </c>
      <c r="F82" s="72" t="s">
        <v>211</v>
      </c>
      <c r="G82" s="24">
        <v>43600</v>
      </c>
      <c r="H82" s="72" t="s">
        <v>5158</v>
      </c>
      <c r="I82" s="72" t="s">
        <v>5159</v>
      </c>
      <c r="J82" s="25" t="s">
        <v>211</v>
      </c>
      <c r="K82" s="25" t="s">
        <v>211</v>
      </c>
      <c r="L82" s="73" t="s">
        <v>2896</v>
      </c>
      <c r="M82" s="74">
        <v>3</v>
      </c>
      <c r="N82" s="74" t="s">
        <v>211</v>
      </c>
      <c r="O82" s="74" t="s">
        <v>211</v>
      </c>
      <c r="P82" s="120" t="s">
        <v>211</v>
      </c>
      <c r="Q82" s="75" t="s">
        <v>120</v>
      </c>
      <c r="R82" s="75" t="s">
        <v>120</v>
      </c>
    </row>
    <row r="83" spans="1:18" x14ac:dyDescent="0.25">
      <c r="A83" s="72" t="s">
        <v>187</v>
      </c>
      <c r="B83" s="125" t="s">
        <v>4106</v>
      </c>
      <c r="C83" s="73" t="s">
        <v>2729</v>
      </c>
      <c r="D83" s="72" t="s">
        <v>4974</v>
      </c>
      <c r="E83" s="72" t="s">
        <v>177</v>
      </c>
      <c r="F83" s="72" t="s">
        <v>211</v>
      </c>
      <c r="G83" s="24">
        <v>43713</v>
      </c>
      <c r="H83" s="72" t="s">
        <v>3465</v>
      </c>
      <c r="I83" s="72" t="s">
        <v>2897</v>
      </c>
      <c r="J83" s="25" t="s">
        <v>211</v>
      </c>
      <c r="K83" s="25" t="s">
        <v>211</v>
      </c>
      <c r="L83" s="73" t="s">
        <v>4252</v>
      </c>
      <c r="M83" s="74">
        <v>10</v>
      </c>
      <c r="N83" s="74" t="s">
        <v>211</v>
      </c>
      <c r="O83" s="74" t="s">
        <v>211</v>
      </c>
      <c r="P83" s="120" t="s">
        <v>211</v>
      </c>
      <c r="Q83" s="75" t="s">
        <v>120</v>
      </c>
      <c r="R83" s="75" t="s">
        <v>67</v>
      </c>
    </row>
    <row r="84" spans="1:18" x14ac:dyDescent="0.25">
      <c r="A84" s="72" t="s">
        <v>187</v>
      </c>
      <c r="B84" s="125" t="s">
        <v>4107</v>
      </c>
      <c r="C84" s="73" t="s">
        <v>2729</v>
      </c>
      <c r="D84" s="72" t="s">
        <v>4494</v>
      </c>
      <c r="E84" s="72" t="s">
        <v>177</v>
      </c>
      <c r="F84" s="72" t="s">
        <v>211</v>
      </c>
      <c r="G84" s="24">
        <v>43713</v>
      </c>
      <c r="H84" s="72" t="s">
        <v>3465</v>
      </c>
      <c r="I84" s="72" t="s">
        <v>2897</v>
      </c>
      <c r="J84" s="25" t="s">
        <v>211</v>
      </c>
      <c r="K84" s="25" t="s">
        <v>211</v>
      </c>
      <c r="L84" s="73" t="s">
        <v>4253</v>
      </c>
      <c r="M84" s="74">
        <v>9</v>
      </c>
      <c r="N84" s="74" t="s">
        <v>211</v>
      </c>
      <c r="O84" s="74" t="s">
        <v>211</v>
      </c>
      <c r="P84" s="120" t="s">
        <v>211</v>
      </c>
      <c r="Q84" s="75" t="s">
        <v>120</v>
      </c>
      <c r="R84" s="75" t="s">
        <v>67</v>
      </c>
    </row>
    <row r="85" spans="1:18" x14ac:dyDescent="0.25">
      <c r="A85" s="72" t="s">
        <v>187</v>
      </c>
      <c r="B85" s="125" t="s">
        <v>4105</v>
      </c>
      <c r="C85" s="73" t="s">
        <v>2729</v>
      </c>
      <c r="D85" s="72" t="s">
        <v>4495</v>
      </c>
      <c r="E85" s="72" t="s">
        <v>3531</v>
      </c>
      <c r="F85" s="72" t="s">
        <v>211</v>
      </c>
      <c r="G85" s="24">
        <v>43713</v>
      </c>
      <c r="H85" s="72" t="s">
        <v>3499</v>
      </c>
      <c r="I85" s="72" t="s">
        <v>27</v>
      </c>
      <c r="J85" s="25">
        <v>44197</v>
      </c>
      <c r="K85" s="25">
        <v>44317</v>
      </c>
      <c r="L85" s="73" t="s">
        <v>4254</v>
      </c>
      <c r="M85" s="74">
        <v>8</v>
      </c>
      <c r="N85" s="74" t="s">
        <v>211</v>
      </c>
      <c r="O85" s="74" t="s">
        <v>211</v>
      </c>
      <c r="P85" s="120" t="s">
        <v>211</v>
      </c>
      <c r="Q85" s="75" t="s">
        <v>120</v>
      </c>
      <c r="R85" s="75" t="s">
        <v>120</v>
      </c>
    </row>
    <row r="86" spans="1:18" x14ac:dyDescent="0.25">
      <c r="A86" s="72" t="s">
        <v>187</v>
      </c>
      <c r="B86" s="125" t="s">
        <v>4390</v>
      </c>
      <c r="C86" s="73" t="s">
        <v>2729</v>
      </c>
      <c r="D86" s="72" t="s">
        <v>5162</v>
      </c>
      <c r="E86" s="72" t="s">
        <v>273</v>
      </c>
      <c r="F86" s="72" t="s">
        <v>211</v>
      </c>
      <c r="G86" s="24">
        <v>43775</v>
      </c>
      <c r="H86" s="72" t="s">
        <v>105</v>
      </c>
      <c r="I86" s="72" t="s">
        <v>105</v>
      </c>
      <c r="J86" s="25" t="s">
        <v>211</v>
      </c>
      <c r="K86" s="25" t="s">
        <v>211</v>
      </c>
      <c r="L86" s="73" t="s">
        <v>4395</v>
      </c>
      <c r="M86" s="74">
        <v>11</v>
      </c>
      <c r="N86" s="74" t="s">
        <v>211</v>
      </c>
      <c r="O86" s="74" t="s">
        <v>211</v>
      </c>
      <c r="P86" s="120" t="s">
        <v>211</v>
      </c>
      <c r="Q86" s="75" t="s">
        <v>120</v>
      </c>
      <c r="R86" s="75" t="s">
        <v>118</v>
      </c>
    </row>
    <row r="87" spans="1:18" x14ac:dyDescent="0.25">
      <c r="A87" s="72" t="s">
        <v>187</v>
      </c>
      <c r="B87" s="125" t="s">
        <v>5139</v>
      </c>
      <c r="C87" s="73" t="s">
        <v>2729</v>
      </c>
      <c r="D87" s="72" t="s">
        <v>5140</v>
      </c>
      <c r="E87" s="72" t="s">
        <v>211</v>
      </c>
      <c r="F87" s="72" t="s">
        <v>211</v>
      </c>
      <c r="G87" s="24">
        <v>44091</v>
      </c>
      <c r="H87" s="72" t="s">
        <v>3508</v>
      </c>
      <c r="I87" s="72" t="s">
        <v>5142</v>
      </c>
      <c r="J87" s="25">
        <v>44473</v>
      </c>
      <c r="K87" s="25">
        <v>44561</v>
      </c>
      <c r="L87" s="73" t="s">
        <v>5141</v>
      </c>
      <c r="M87" s="74">
        <v>1</v>
      </c>
      <c r="N87" s="74" t="s">
        <v>211</v>
      </c>
      <c r="O87" s="74" t="s">
        <v>211</v>
      </c>
      <c r="P87" s="120" t="s">
        <v>211</v>
      </c>
      <c r="Q87" s="75" t="s">
        <v>4867</v>
      </c>
      <c r="R87" s="75" t="s">
        <v>118</v>
      </c>
    </row>
    <row r="88" spans="1:18" x14ac:dyDescent="0.25">
      <c r="A88" s="72" t="s">
        <v>187</v>
      </c>
      <c r="B88" s="125" t="s">
        <v>119</v>
      </c>
      <c r="C88" s="73" t="s">
        <v>2729</v>
      </c>
      <c r="D88" s="72" t="s">
        <v>4490</v>
      </c>
      <c r="E88" s="72" t="s">
        <v>474</v>
      </c>
      <c r="F88" s="72" t="s">
        <v>211</v>
      </c>
      <c r="G88" s="24">
        <v>42425</v>
      </c>
      <c r="H88" s="72" t="s">
        <v>3501</v>
      </c>
      <c r="I88" s="72" t="s">
        <v>51</v>
      </c>
      <c r="J88" s="25">
        <v>44256</v>
      </c>
      <c r="K88" s="25">
        <v>44287</v>
      </c>
      <c r="L88" s="73" t="s">
        <v>3779</v>
      </c>
      <c r="M88" s="74">
        <v>8</v>
      </c>
      <c r="N88" s="74" t="s">
        <v>211</v>
      </c>
      <c r="O88" s="74" t="s">
        <v>211</v>
      </c>
      <c r="P88" s="120" t="s">
        <v>211</v>
      </c>
      <c r="Q88" s="75" t="s">
        <v>77</v>
      </c>
      <c r="R88" s="75" t="s">
        <v>120</v>
      </c>
    </row>
    <row r="89" spans="1:18" x14ac:dyDescent="0.25">
      <c r="A89" s="72" t="s">
        <v>187</v>
      </c>
      <c r="B89" s="125" t="s">
        <v>4965</v>
      </c>
      <c r="C89" s="73" t="s">
        <v>2729</v>
      </c>
      <c r="D89" s="72" t="s">
        <v>4952</v>
      </c>
      <c r="E89" s="72" t="s">
        <v>211</v>
      </c>
      <c r="F89" s="72" t="s">
        <v>211</v>
      </c>
      <c r="G89" s="24">
        <v>43920</v>
      </c>
      <c r="H89" s="72" t="s">
        <v>4991</v>
      </c>
      <c r="I89" s="72" t="s">
        <v>4991</v>
      </c>
      <c r="J89" s="25" t="s">
        <v>211</v>
      </c>
      <c r="K89" s="25" t="s">
        <v>211</v>
      </c>
      <c r="L89" s="73" t="s">
        <v>4953</v>
      </c>
      <c r="M89" s="74">
        <v>4</v>
      </c>
      <c r="N89" s="74" t="s">
        <v>211</v>
      </c>
      <c r="O89" s="74" t="s">
        <v>211</v>
      </c>
      <c r="P89" s="120" t="s">
        <v>211</v>
      </c>
      <c r="Q89" s="75" t="s">
        <v>4954</v>
      </c>
      <c r="R89" s="75" t="s">
        <v>120</v>
      </c>
    </row>
    <row r="90" spans="1:18" x14ac:dyDescent="0.25">
      <c r="A90" s="72" t="s">
        <v>4291</v>
      </c>
      <c r="B90" s="125" t="s">
        <v>4271</v>
      </c>
      <c r="C90" s="73" t="s">
        <v>510</v>
      </c>
      <c r="D90" s="72" t="s">
        <v>4292</v>
      </c>
      <c r="E90" s="72" t="s">
        <v>457</v>
      </c>
      <c r="F90" s="72" t="s">
        <v>211</v>
      </c>
      <c r="G90" s="24">
        <v>43648</v>
      </c>
      <c r="H90" s="72" t="s">
        <v>2655</v>
      </c>
      <c r="I90" s="72" t="s">
        <v>211</v>
      </c>
      <c r="J90" s="25" t="s">
        <v>211</v>
      </c>
      <c r="K90" s="25" t="s">
        <v>211</v>
      </c>
      <c r="L90" s="73" t="s">
        <v>4293</v>
      </c>
      <c r="M90" s="74" t="s">
        <v>211</v>
      </c>
      <c r="N90" s="74" t="s">
        <v>218</v>
      </c>
      <c r="O90" s="74" t="s">
        <v>211</v>
      </c>
      <c r="P90" s="120" t="s">
        <v>4355</v>
      </c>
      <c r="Q90" s="75" t="s">
        <v>3785</v>
      </c>
      <c r="R90" s="75" t="s">
        <v>183</v>
      </c>
    </row>
    <row r="91" spans="1:18" x14ac:dyDescent="0.25">
      <c r="A91" s="72" t="s">
        <v>4341</v>
      </c>
      <c r="B91" s="125" t="s">
        <v>4316</v>
      </c>
      <c r="C91" s="73" t="s">
        <v>2729</v>
      </c>
      <c r="D91" s="72" t="s">
        <v>4342</v>
      </c>
      <c r="E91" s="72" t="s">
        <v>452</v>
      </c>
      <c r="F91" s="72" t="s">
        <v>211</v>
      </c>
      <c r="G91" s="24">
        <v>43676</v>
      </c>
      <c r="H91" s="72" t="s">
        <v>3501</v>
      </c>
      <c r="I91" s="72" t="s">
        <v>5104</v>
      </c>
      <c r="J91" s="25">
        <v>44228</v>
      </c>
      <c r="K91" s="25">
        <v>44228</v>
      </c>
      <c r="L91" s="73" t="s">
        <v>4343</v>
      </c>
      <c r="M91" s="74">
        <v>2</v>
      </c>
      <c r="N91" s="74" t="s">
        <v>211</v>
      </c>
      <c r="O91" s="74" t="s">
        <v>211</v>
      </c>
      <c r="P91" s="120" t="s">
        <v>211</v>
      </c>
      <c r="Q91" s="75" t="s">
        <v>3469</v>
      </c>
      <c r="R91" s="75" t="s">
        <v>3500</v>
      </c>
    </row>
    <row r="92" spans="1:18" x14ac:dyDescent="0.25">
      <c r="A92" s="72" t="s">
        <v>131</v>
      </c>
      <c r="B92" s="125" t="s">
        <v>2665</v>
      </c>
      <c r="C92" s="73" t="s">
        <v>2729</v>
      </c>
      <c r="D92" s="72" t="s">
        <v>2666</v>
      </c>
      <c r="E92" s="72" t="s">
        <v>273</v>
      </c>
      <c r="F92" s="72" t="s">
        <v>211</v>
      </c>
      <c r="G92" s="24">
        <v>43431</v>
      </c>
      <c r="H92" s="72" t="s">
        <v>105</v>
      </c>
      <c r="I92" s="72" t="s">
        <v>2696</v>
      </c>
      <c r="J92" s="25" t="s">
        <v>211</v>
      </c>
      <c r="K92" s="25" t="s">
        <v>211</v>
      </c>
      <c r="L92" s="73" t="s">
        <v>2667</v>
      </c>
      <c r="M92" s="74">
        <v>1</v>
      </c>
      <c r="N92" s="74" t="s">
        <v>211</v>
      </c>
      <c r="O92" s="74" t="s">
        <v>211</v>
      </c>
      <c r="P92" s="120" t="s">
        <v>211</v>
      </c>
      <c r="Q92" s="75" t="s">
        <v>3804</v>
      </c>
      <c r="R92" s="75" t="s">
        <v>268</v>
      </c>
    </row>
    <row r="93" spans="1:18" x14ac:dyDescent="0.25">
      <c r="A93" s="72" t="s">
        <v>131</v>
      </c>
      <c r="B93" s="125" t="s">
        <v>4651</v>
      </c>
      <c r="C93" s="73" t="s">
        <v>510</v>
      </c>
      <c r="D93" s="72" t="s">
        <v>4652</v>
      </c>
      <c r="E93" s="72" t="s">
        <v>292</v>
      </c>
      <c r="F93" s="72" t="s">
        <v>3945</v>
      </c>
      <c r="G93" s="24">
        <v>43761</v>
      </c>
      <c r="H93" s="72" t="s">
        <v>2657</v>
      </c>
      <c r="I93" s="72" t="s">
        <v>211</v>
      </c>
      <c r="J93" s="25" t="s">
        <v>211</v>
      </c>
      <c r="K93" s="25" t="s">
        <v>211</v>
      </c>
      <c r="L93" s="73" t="s">
        <v>211</v>
      </c>
      <c r="M93" s="74" t="s">
        <v>211</v>
      </c>
      <c r="N93" s="74" t="s">
        <v>218</v>
      </c>
      <c r="O93" s="74" t="s">
        <v>211</v>
      </c>
      <c r="P93" s="120" t="s">
        <v>4364</v>
      </c>
      <c r="Q93" s="75" t="s">
        <v>3803</v>
      </c>
      <c r="R93" s="75" t="s">
        <v>183</v>
      </c>
    </row>
    <row r="94" spans="1:18" x14ac:dyDescent="0.25">
      <c r="A94" s="72" t="s">
        <v>443</v>
      </c>
      <c r="B94" s="125" t="s">
        <v>136</v>
      </c>
      <c r="C94" s="73" t="s">
        <v>2729</v>
      </c>
      <c r="D94" s="72" t="s">
        <v>137</v>
      </c>
      <c r="E94" s="72" t="s">
        <v>409</v>
      </c>
      <c r="F94" s="72" t="s">
        <v>211</v>
      </c>
      <c r="G94" s="24">
        <v>42502</v>
      </c>
      <c r="H94" s="72" t="s">
        <v>3573</v>
      </c>
      <c r="I94" s="72" t="s">
        <v>5072</v>
      </c>
      <c r="J94" s="25" t="s">
        <v>211</v>
      </c>
      <c r="K94" s="25" t="s">
        <v>211</v>
      </c>
      <c r="L94" s="73" t="s">
        <v>138</v>
      </c>
      <c r="M94" s="74">
        <v>2</v>
      </c>
      <c r="N94" s="74" t="s">
        <v>211</v>
      </c>
      <c r="O94" s="74" t="s">
        <v>211</v>
      </c>
      <c r="P94" s="120" t="s">
        <v>211</v>
      </c>
      <c r="Q94" s="75" t="s">
        <v>3805</v>
      </c>
      <c r="R94" s="75" t="s">
        <v>120</v>
      </c>
    </row>
    <row r="95" spans="1:18" x14ac:dyDescent="0.25">
      <c r="A95" s="72" t="s">
        <v>4299</v>
      </c>
      <c r="B95" s="125" t="s">
        <v>78</v>
      </c>
      <c r="C95" s="73" t="s">
        <v>2729</v>
      </c>
      <c r="D95" s="72" t="s">
        <v>79</v>
      </c>
      <c r="E95" s="72" t="s">
        <v>81</v>
      </c>
      <c r="F95" s="72" t="s">
        <v>211</v>
      </c>
      <c r="G95" s="24">
        <v>42222</v>
      </c>
      <c r="H95" s="72" t="s">
        <v>4939</v>
      </c>
      <c r="I95" s="72" t="s">
        <v>4060</v>
      </c>
      <c r="J95" s="25">
        <v>43466</v>
      </c>
      <c r="K95" s="25">
        <v>44197</v>
      </c>
      <c r="L95" s="73" t="s">
        <v>80</v>
      </c>
      <c r="M95" s="74">
        <v>18</v>
      </c>
      <c r="N95" s="74" t="s">
        <v>211</v>
      </c>
      <c r="O95" s="74" t="s">
        <v>211</v>
      </c>
      <c r="P95" s="120" t="s">
        <v>211</v>
      </c>
      <c r="Q95" s="75" t="s">
        <v>3575</v>
      </c>
      <c r="R95" s="75" t="s">
        <v>3469</v>
      </c>
    </row>
    <row r="96" spans="1:18" x14ac:dyDescent="0.25">
      <c r="A96" s="72" t="s">
        <v>4299</v>
      </c>
      <c r="B96" s="125" t="s">
        <v>87</v>
      </c>
      <c r="C96" s="73" t="s">
        <v>2729</v>
      </c>
      <c r="D96" s="72" t="s">
        <v>88</v>
      </c>
      <c r="E96" s="72" t="s">
        <v>294</v>
      </c>
      <c r="F96" s="72" t="s">
        <v>211</v>
      </c>
      <c r="G96" s="24">
        <v>42353</v>
      </c>
      <c r="H96" s="72" t="s">
        <v>5093</v>
      </c>
      <c r="I96" s="72" t="s">
        <v>27</v>
      </c>
      <c r="J96" s="25">
        <v>44197</v>
      </c>
      <c r="K96" s="25">
        <v>45139</v>
      </c>
      <c r="L96" s="73" t="s">
        <v>5094</v>
      </c>
      <c r="M96" s="74">
        <v>16</v>
      </c>
      <c r="N96" s="74" t="s">
        <v>211</v>
      </c>
      <c r="O96" s="74" t="s">
        <v>211</v>
      </c>
      <c r="P96" s="120" t="s">
        <v>211</v>
      </c>
      <c r="Q96" s="75" t="s">
        <v>28</v>
      </c>
      <c r="R96" s="75" t="s">
        <v>293</v>
      </c>
    </row>
    <row r="97" spans="1:18" x14ac:dyDescent="0.25">
      <c r="A97" s="72" t="s">
        <v>4299</v>
      </c>
      <c r="B97" s="125" t="s">
        <v>2869</v>
      </c>
      <c r="C97" s="73" t="s">
        <v>2729</v>
      </c>
      <c r="D97" s="72" t="s">
        <v>5055</v>
      </c>
      <c r="E97" s="72" t="s">
        <v>275</v>
      </c>
      <c r="F97" s="72" t="s">
        <v>211</v>
      </c>
      <c r="G97" s="24">
        <v>42653</v>
      </c>
      <c r="H97" s="72" t="s">
        <v>3573</v>
      </c>
      <c r="I97" s="72" t="s">
        <v>5104</v>
      </c>
      <c r="J97" s="25" t="s">
        <v>211</v>
      </c>
      <c r="K97" s="25" t="s">
        <v>211</v>
      </c>
      <c r="L97" s="73" t="s">
        <v>3511</v>
      </c>
      <c r="M97" s="74">
        <v>25</v>
      </c>
      <c r="N97" s="74" t="s">
        <v>211</v>
      </c>
      <c r="O97" s="74" t="s">
        <v>211</v>
      </c>
      <c r="P97" s="120" t="s">
        <v>211</v>
      </c>
      <c r="Q97" s="75" t="s">
        <v>3476</v>
      </c>
      <c r="R97" s="75" t="s">
        <v>3500</v>
      </c>
    </row>
    <row r="98" spans="1:18" x14ac:dyDescent="0.25">
      <c r="A98" s="72" t="s">
        <v>4299</v>
      </c>
      <c r="B98" s="125" t="s">
        <v>127</v>
      </c>
      <c r="C98" s="73" t="s">
        <v>2729</v>
      </c>
      <c r="D98" s="72" t="s">
        <v>128</v>
      </c>
      <c r="E98" s="72" t="s">
        <v>266</v>
      </c>
      <c r="F98" s="72" t="s">
        <v>211</v>
      </c>
      <c r="G98" s="24">
        <v>42823</v>
      </c>
      <c r="H98" s="72" t="s">
        <v>5064</v>
      </c>
      <c r="I98" s="72" t="s">
        <v>4980</v>
      </c>
      <c r="J98" s="25">
        <v>44197</v>
      </c>
      <c r="K98" s="25">
        <v>44256</v>
      </c>
      <c r="L98" s="73" t="s">
        <v>129</v>
      </c>
      <c r="M98" s="74">
        <v>12</v>
      </c>
      <c r="N98" s="74" t="s">
        <v>211</v>
      </c>
      <c r="O98" s="74" t="s">
        <v>211</v>
      </c>
      <c r="P98" s="120" t="s">
        <v>211</v>
      </c>
      <c r="Q98" s="75" t="s">
        <v>4973</v>
      </c>
      <c r="R98" s="75" t="s">
        <v>268</v>
      </c>
    </row>
    <row r="99" spans="1:18" x14ac:dyDescent="0.25">
      <c r="A99" s="72" t="s">
        <v>4299</v>
      </c>
      <c r="B99" s="125" t="s">
        <v>44</v>
      </c>
      <c r="C99" s="73" t="s">
        <v>2729</v>
      </c>
      <c r="D99" s="72" t="s">
        <v>45</v>
      </c>
      <c r="E99" s="72" t="s">
        <v>265</v>
      </c>
      <c r="F99" s="72" t="s">
        <v>211</v>
      </c>
      <c r="G99" s="24">
        <v>43007</v>
      </c>
      <c r="H99" s="72" t="s">
        <v>2758</v>
      </c>
      <c r="I99" s="72" t="s">
        <v>2758</v>
      </c>
      <c r="J99" s="25" t="s">
        <v>211</v>
      </c>
      <c r="K99" s="25" t="s">
        <v>211</v>
      </c>
      <c r="L99" s="73" t="s">
        <v>3507</v>
      </c>
      <c r="M99" s="74">
        <v>21</v>
      </c>
      <c r="N99" s="74" t="s">
        <v>211</v>
      </c>
      <c r="O99" s="74" t="s">
        <v>211</v>
      </c>
      <c r="P99" s="120" t="s">
        <v>211</v>
      </c>
      <c r="Q99" s="75" t="s">
        <v>3476</v>
      </c>
      <c r="R99" s="75" t="s">
        <v>3496</v>
      </c>
    </row>
    <row r="100" spans="1:18" x14ac:dyDescent="0.25">
      <c r="A100" s="72" t="s">
        <v>4299</v>
      </c>
      <c r="B100" s="125" t="s">
        <v>32</v>
      </c>
      <c r="C100" s="73" t="s">
        <v>2729</v>
      </c>
      <c r="D100" s="72" t="s">
        <v>33</v>
      </c>
      <c r="E100" s="72" t="s">
        <v>264</v>
      </c>
      <c r="F100" s="72" t="s">
        <v>211</v>
      </c>
      <c r="G100" s="24">
        <v>43178</v>
      </c>
      <c r="H100" s="72" t="s">
        <v>3498</v>
      </c>
      <c r="I100" s="72" t="s">
        <v>611</v>
      </c>
      <c r="J100" s="25" t="s">
        <v>211</v>
      </c>
      <c r="K100" s="25" t="s">
        <v>211</v>
      </c>
      <c r="L100" s="73" t="s">
        <v>3497</v>
      </c>
      <c r="M100" s="74">
        <v>7</v>
      </c>
      <c r="N100" s="74" t="s">
        <v>211</v>
      </c>
      <c r="O100" s="74" t="s">
        <v>211</v>
      </c>
      <c r="P100" s="120" t="s">
        <v>211</v>
      </c>
      <c r="Q100" s="75" t="s">
        <v>3476</v>
      </c>
      <c r="R100" s="75" t="s">
        <v>268</v>
      </c>
    </row>
    <row r="101" spans="1:18" x14ac:dyDescent="0.25">
      <c r="A101" s="72" t="s">
        <v>4299</v>
      </c>
      <c r="B101" s="125" t="s">
        <v>43</v>
      </c>
      <c r="C101" s="73" t="s">
        <v>2729</v>
      </c>
      <c r="D101" s="72" t="s">
        <v>2656</v>
      </c>
      <c r="E101" s="72" t="s">
        <v>269</v>
      </c>
      <c r="F101" s="72" t="s">
        <v>211</v>
      </c>
      <c r="G101" s="24">
        <v>43312</v>
      </c>
      <c r="H101" s="72" t="s">
        <v>50</v>
      </c>
      <c r="I101" s="72" t="s">
        <v>51</v>
      </c>
      <c r="J101" s="25">
        <v>44228</v>
      </c>
      <c r="K101" s="25">
        <v>44287</v>
      </c>
      <c r="L101" s="73" t="s">
        <v>3506</v>
      </c>
      <c r="M101" s="74">
        <v>20</v>
      </c>
      <c r="N101" s="74" t="s">
        <v>211</v>
      </c>
      <c r="O101" s="74" t="s">
        <v>211</v>
      </c>
      <c r="P101" s="120" t="s">
        <v>211</v>
      </c>
      <c r="Q101" s="75" t="s">
        <v>3476</v>
      </c>
      <c r="R101" s="75" t="s">
        <v>3500</v>
      </c>
    </row>
    <row r="102" spans="1:18" x14ac:dyDescent="0.25">
      <c r="A102" s="72" t="s">
        <v>4299</v>
      </c>
      <c r="B102" s="125" t="s">
        <v>41</v>
      </c>
      <c r="C102" s="73" t="s">
        <v>2729</v>
      </c>
      <c r="D102" s="72" t="s">
        <v>42</v>
      </c>
      <c r="E102" s="72" t="s">
        <v>275</v>
      </c>
      <c r="F102" s="72" t="s">
        <v>211</v>
      </c>
      <c r="G102" s="24">
        <v>43312</v>
      </c>
      <c r="H102" s="72" t="s">
        <v>5000</v>
      </c>
      <c r="I102" s="72" t="s">
        <v>51</v>
      </c>
      <c r="J102" s="25">
        <v>44197</v>
      </c>
      <c r="K102" s="25">
        <v>44256</v>
      </c>
      <c r="L102" s="73" t="s">
        <v>3505</v>
      </c>
      <c r="M102" s="74">
        <v>18</v>
      </c>
      <c r="N102" s="74" t="s">
        <v>211</v>
      </c>
      <c r="O102" s="74" t="s">
        <v>211</v>
      </c>
      <c r="P102" s="120" t="s">
        <v>211</v>
      </c>
      <c r="Q102" s="75" t="s">
        <v>3476</v>
      </c>
      <c r="R102" s="75" t="s">
        <v>3500</v>
      </c>
    </row>
    <row r="103" spans="1:18" x14ac:dyDescent="0.25">
      <c r="A103" s="72" t="s">
        <v>4299</v>
      </c>
      <c r="B103" s="125" t="s">
        <v>2642</v>
      </c>
      <c r="C103" s="73" t="s">
        <v>2729</v>
      </c>
      <c r="D103" s="72" t="s">
        <v>2643</v>
      </c>
      <c r="E103" s="72" t="s">
        <v>211</v>
      </c>
      <c r="F103" s="72" t="s">
        <v>211</v>
      </c>
      <c r="G103" s="24">
        <v>43410</v>
      </c>
      <c r="H103" s="72" t="s">
        <v>4485</v>
      </c>
      <c r="I103" s="72" t="s">
        <v>2669</v>
      </c>
      <c r="J103" s="25" t="s">
        <v>211</v>
      </c>
      <c r="K103" s="25" t="s">
        <v>211</v>
      </c>
      <c r="L103" s="73" t="s">
        <v>2644</v>
      </c>
      <c r="M103" s="74">
        <v>19</v>
      </c>
      <c r="N103" s="74" t="s">
        <v>211</v>
      </c>
      <c r="O103" s="74" t="s">
        <v>211</v>
      </c>
      <c r="P103" s="120" t="s">
        <v>211</v>
      </c>
      <c r="Q103" s="75" t="s">
        <v>274</v>
      </c>
      <c r="R103" s="75" t="s">
        <v>274</v>
      </c>
    </row>
    <row r="104" spans="1:18" x14ac:dyDescent="0.25">
      <c r="A104" s="72" t="s">
        <v>4299</v>
      </c>
      <c r="B104" s="125" t="s">
        <v>2640</v>
      </c>
      <c r="C104" s="73" t="s">
        <v>2729</v>
      </c>
      <c r="D104" s="72" t="s">
        <v>2641</v>
      </c>
      <c r="E104" s="72" t="s">
        <v>211</v>
      </c>
      <c r="F104" s="72" t="s">
        <v>211</v>
      </c>
      <c r="G104" s="24">
        <v>43404</v>
      </c>
      <c r="H104" s="72" t="s">
        <v>5109</v>
      </c>
      <c r="I104" s="72" t="s">
        <v>3400</v>
      </c>
      <c r="J104" s="25" t="s">
        <v>211</v>
      </c>
      <c r="K104" s="25" t="s">
        <v>211</v>
      </c>
      <c r="L104" s="73" t="s">
        <v>5111</v>
      </c>
      <c r="M104" s="74">
        <v>14</v>
      </c>
      <c r="N104" s="74" t="s">
        <v>211</v>
      </c>
      <c r="O104" s="74" t="s">
        <v>211</v>
      </c>
      <c r="P104" s="120" t="s">
        <v>211</v>
      </c>
      <c r="Q104" s="75" t="s">
        <v>3778</v>
      </c>
      <c r="R104" s="75" t="s">
        <v>4017</v>
      </c>
    </row>
    <row r="105" spans="1:18" x14ac:dyDescent="0.25">
      <c r="A105" s="72" t="s">
        <v>4299</v>
      </c>
      <c r="B105" s="125" t="s">
        <v>2675</v>
      </c>
      <c r="C105" s="73" t="s">
        <v>2729</v>
      </c>
      <c r="D105" s="72" t="s">
        <v>2872</v>
      </c>
      <c r="E105" s="72" t="s">
        <v>4782</v>
      </c>
      <c r="F105" s="72" t="s">
        <v>211</v>
      </c>
      <c r="G105" s="24">
        <v>43440</v>
      </c>
      <c r="H105" s="72" t="s">
        <v>3504</v>
      </c>
      <c r="I105" s="72" t="s">
        <v>31</v>
      </c>
      <c r="J105" s="25">
        <v>43862</v>
      </c>
      <c r="K105" s="25">
        <v>44256</v>
      </c>
      <c r="L105" s="73" t="s">
        <v>3512</v>
      </c>
      <c r="M105" s="74">
        <v>1</v>
      </c>
      <c r="N105" s="74" t="s">
        <v>211</v>
      </c>
      <c r="O105" s="74" t="s">
        <v>211</v>
      </c>
      <c r="P105" s="120" t="s">
        <v>211</v>
      </c>
      <c r="Q105" s="75" t="s">
        <v>3502</v>
      </c>
      <c r="R105" s="75" t="s">
        <v>3496</v>
      </c>
    </row>
    <row r="106" spans="1:18" x14ac:dyDescent="0.25">
      <c r="A106" s="72" t="s">
        <v>4299</v>
      </c>
      <c r="B106" s="125" t="s">
        <v>2812</v>
      </c>
      <c r="C106" s="73" t="s">
        <v>2729</v>
      </c>
      <c r="D106" s="72" t="s">
        <v>2823</v>
      </c>
      <c r="E106" s="72" t="s">
        <v>211</v>
      </c>
      <c r="F106" s="72" t="s">
        <v>211</v>
      </c>
      <c r="G106" s="24">
        <v>43528</v>
      </c>
      <c r="H106" s="72" t="s">
        <v>5143</v>
      </c>
      <c r="I106" s="72" t="s">
        <v>2897</v>
      </c>
      <c r="J106" s="25" t="s">
        <v>211</v>
      </c>
      <c r="K106" s="25" t="s">
        <v>211</v>
      </c>
      <c r="L106" s="73" t="s">
        <v>2824</v>
      </c>
      <c r="M106" s="74">
        <v>10</v>
      </c>
      <c r="N106" s="74" t="s">
        <v>211</v>
      </c>
      <c r="O106" s="74" t="s">
        <v>211</v>
      </c>
      <c r="P106" s="120" t="s">
        <v>211</v>
      </c>
      <c r="Q106" s="75" t="s">
        <v>120</v>
      </c>
      <c r="R106" s="75" t="s">
        <v>120</v>
      </c>
    </row>
    <row r="107" spans="1:18" x14ac:dyDescent="0.25">
      <c r="A107" s="72" t="s">
        <v>4299</v>
      </c>
      <c r="B107" s="125" t="s">
        <v>2813</v>
      </c>
      <c r="C107" s="73" t="s">
        <v>2729</v>
      </c>
      <c r="D107" s="72" t="s">
        <v>4492</v>
      </c>
      <c r="E107" s="72" t="s">
        <v>452</v>
      </c>
      <c r="F107" s="72" t="s">
        <v>211</v>
      </c>
      <c r="G107" s="24">
        <v>43528</v>
      </c>
      <c r="H107" s="72" t="s">
        <v>3504</v>
      </c>
      <c r="I107" s="72" t="s">
        <v>31</v>
      </c>
      <c r="J107" s="25">
        <v>44013</v>
      </c>
      <c r="K107" s="25">
        <v>44166</v>
      </c>
      <c r="L107" s="73" t="s">
        <v>2826</v>
      </c>
      <c r="M107" s="74">
        <v>7</v>
      </c>
      <c r="N107" s="74" t="s">
        <v>211</v>
      </c>
      <c r="O107" s="74" t="s">
        <v>211</v>
      </c>
      <c r="P107" s="120" t="s">
        <v>211</v>
      </c>
      <c r="Q107" s="75" t="s">
        <v>120</v>
      </c>
      <c r="R107" s="75" t="s">
        <v>67</v>
      </c>
    </row>
    <row r="108" spans="1:18" x14ac:dyDescent="0.25">
      <c r="A108" s="72" t="s">
        <v>4299</v>
      </c>
      <c r="B108" s="125" t="s">
        <v>2814</v>
      </c>
      <c r="C108" s="73" t="s">
        <v>2729</v>
      </c>
      <c r="D108" s="72" t="s">
        <v>5080</v>
      </c>
      <c r="E108" s="72" t="s">
        <v>211</v>
      </c>
      <c r="F108" s="72" t="s">
        <v>211</v>
      </c>
      <c r="G108" s="24">
        <v>43528</v>
      </c>
      <c r="H108" s="72" t="s">
        <v>3465</v>
      </c>
      <c r="I108" s="72" t="s">
        <v>4981</v>
      </c>
      <c r="J108" s="25" t="s">
        <v>211</v>
      </c>
      <c r="K108" s="25" t="s">
        <v>211</v>
      </c>
      <c r="L108" s="73" t="s">
        <v>4250</v>
      </c>
      <c r="M108" s="74">
        <v>9</v>
      </c>
      <c r="N108" s="74" t="s">
        <v>211</v>
      </c>
      <c r="O108" s="74" t="s">
        <v>211</v>
      </c>
      <c r="P108" s="120" t="s">
        <v>211</v>
      </c>
      <c r="Q108" s="75" t="s">
        <v>3503</v>
      </c>
      <c r="R108" s="75" t="s">
        <v>4940</v>
      </c>
    </row>
    <row r="109" spans="1:18" x14ac:dyDescent="0.25">
      <c r="A109" s="72" t="s">
        <v>4299</v>
      </c>
      <c r="B109" s="125" t="s">
        <v>2816</v>
      </c>
      <c r="C109" s="73" t="s">
        <v>2729</v>
      </c>
      <c r="D109" s="72" t="s">
        <v>4798</v>
      </c>
      <c r="E109" s="72" t="s">
        <v>211</v>
      </c>
      <c r="F109" s="72" t="s">
        <v>211</v>
      </c>
      <c r="G109" s="24">
        <v>43528</v>
      </c>
      <c r="H109" s="72" t="s">
        <v>51</v>
      </c>
      <c r="I109" s="72" t="s">
        <v>27</v>
      </c>
      <c r="J109" s="25">
        <v>44348</v>
      </c>
      <c r="K109" s="25">
        <v>45047</v>
      </c>
      <c r="L109" s="73" t="s">
        <v>3819</v>
      </c>
      <c r="M109" s="74">
        <v>8</v>
      </c>
      <c r="N109" s="74" t="s">
        <v>211</v>
      </c>
      <c r="O109" s="74" t="s">
        <v>211</v>
      </c>
      <c r="P109" s="120" t="s">
        <v>211</v>
      </c>
      <c r="Q109" s="75" t="s">
        <v>3509</v>
      </c>
      <c r="R109" s="75" t="s">
        <v>189</v>
      </c>
    </row>
    <row r="110" spans="1:18" x14ac:dyDescent="0.25">
      <c r="A110" s="72" t="s">
        <v>4299</v>
      </c>
      <c r="B110" s="125" t="s">
        <v>2815</v>
      </c>
      <c r="C110" s="73" t="s">
        <v>2729</v>
      </c>
      <c r="D110" s="72" t="s">
        <v>4809</v>
      </c>
      <c r="E110" s="72" t="s">
        <v>451</v>
      </c>
      <c r="F110" s="72" t="s">
        <v>211</v>
      </c>
      <c r="G110" s="24">
        <v>43528</v>
      </c>
      <c r="H110" s="72" t="s">
        <v>50</v>
      </c>
      <c r="I110" s="72" t="s">
        <v>51</v>
      </c>
      <c r="J110" s="25">
        <v>44256</v>
      </c>
      <c r="K110" s="25">
        <v>44378</v>
      </c>
      <c r="L110" s="73" t="s">
        <v>3818</v>
      </c>
      <c r="M110" s="74">
        <v>4</v>
      </c>
      <c r="N110" s="74" t="s">
        <v>211</v>
      </c>
      <c r="O110" s="74" t="s">
        <v>211</v>
      </c>
      <c r="P110" s="120" t="s">
        <v>211</v>
      </c>
      <c r="Q110" s="75" t="s">
        <v>3500</v>
      </c>
      <c r="R110" s="75" t="s">
        <v>67</v>
      </c>
    </row>
    <row r="111" spans="1:18" x14ac:dyDescent="0.25">
      <c r="A111" s="72" t="s">
        <v>4299</v>
      </c>
      <c r="B111" s="125" t="s">
        <v>2817</v>
      </c>
      <c r="C111" s="73" t="s">
        <v>2729</v>
      </c>
      <c r="D111" s="72" t="s">
        <v>2827</v>
      </c>
      <c r="E111" s="72" t="s">
        <v>211</v>
      </c>
      <c r="F111" s="72" t="s">
        <v>211</v>
      </c>
      <c r="G111" s="24">
        <v>43528</v>
      </c>
      <c r="H111" s="72" t="s">
        <v>4996</v>
      </c>
      <c r="I111" s="72" t="s">
        <v>4997</v>
      </c>
      <c r="J111" s="25">
        <v>44440</v>
      </c>
      <c r="K111" s="25">
        <v>45013</v>
      </c>
      <c r="L111" s="73" t="s">
        <v>3816</v>
      </c>
      <c r="M111" s="74">
        <v>1</v>
      </c>
      <c r="N111" s="74" t="s">
        <v>211</v>
      </c>
      <c r="O111" s="74" t="s">
        <v>211</v>
      </c>
      <c r="P111" s="120" t="s">
        <v>211</v>
      </c>
      <c r="Q111" s="75" t="s">
        <v>3503</v>
      </c>
      <c r="R111" s="75" t="s">
        <v>4331</v>
      </c>
    </row>
    <row r="112" spans="1:18" x14ac:dyDescent="0.25">
      <c r="A112" s="72" t="s">
        <v>4299</v>
      </c>
      <c r="B112" s="125" t="s">
        <v>2870</v>
      </c>
      <c r="C112" s="73" t="s">
        <v>2729</v>
      </c>
      <c r="D112" s="72" t="s">
        <v>2877</v>
      </c>
      <c r="E112" s="72" t="s">
        <v>211</v>
      </c>
      <c r="F112" s="72" t="s">
        <v>211</v>
      </c>
      <c r="G112" s="24">
        <v>43577</v>
      </c>
      <c r="H112" s="72" t="s">
        <v>5143</v>
      </c>
      <c r="I112" s="72" t="s">
        <v>2897</v>
      </c>
      <c r="J112" s="25" t="s">
        <v>211</v>
      </c>
      <c r="K112" s="25" t="s">
        <v>211</v>
      </c>
      <c r="L112" s="73" t="s">
        <v>2878</v>
      </c>
      <c r="M112" s="74">
        <v>3</v>
      </c>
      <c r="N112" s="74" t="s">
        <v>211</v>
      </c>
      <c r="O112" s="74" t="s">
        <v>211</v>
      </c>
      <c r="P112" s="120" t="s">
        <v>211</v>
      </c>
      <c r="Q112" s="75" t="s">
        <v>3509</v>
      </c>
      <c r="R112" s="75" t="s">
        <v>120</v>
      </c>
    </row>
    <row r="113" spans="1:18" x14ac:dyDescent="0.25">
      <c r="A113" s="72" t="s">
        <v>4299</v>
      </c>
      <c r="B113" s="125" t="s">
        <v>2901</v>
      </c>
      <c r="C113" s="73" t="s">
        <v>2729</v>
      </c>
      <c r="D113" s="72" t="s">
        <v>2903</v>
      </c>
      <c r="E113" s="72" t="s">
        <v>4780</v>
      </c>
      <c r="F113" s="72" t="s">
        <v>211</v>
      </c>
      <c r="G113" s="24">
        <v>43619</v>
      </c>
      <c r="H113" s="72" t="s">
        <v>3504</v>
      </c>
      <c r="I113" s="72" t="s">
        <v>31</v>
      </c>
      <c r="J113" s="25">
        <v>44105</v>
      </c>
      <c r="K113" s="25">
        <v>44197</v>
      </c>
      <c r="L113" s="73" t="s">
        <v>5097</v>
      </c>
      <c r="M113" s="74">
        <v>11</v>
      </c>
      <c r="N113" s="74" t="s">
        <v>211</v>
      </c>
      <c r="O113" s="74" t="s">
        <v>211</v>
      </c>
      <c r="P113" s="120" t="s">
        <v>211</v>
      </c>
      <c r="Q113" s="75" t="s">
        <v>3476</v>
      </c>
      <c r="R113" s="75" t="s">
        <v>268</v>
      </c>
    </row>
    <row r="114" spans="1:18" x14ac:dyDescent="0.25">
      <c r="A114" s="72" t="s">
        <v>4299</v>
      </c>
      <c r="B114" s="125" t="s">
        <v>4963</v>
      </c>
      <c r="C114" s="73" t="s">
        <v>2729</v>
      </c>
      <c r="D114" s="72" t="s">
        <v>4971</v>
      </c>
      <c r="E114" s="72" t="s">
        <v>211</v>
      </c>
      <c r="F114" s="72" t="s">
        <v>211</v>
      </c>
      <c r="G114" s="24">
        <v>43999</v>
      </c>
      <c r="H114" s="72" t="s">
        <v>3501</v>
      </c>
      <c r="I114" s="72" t="s">
        <v>5071</v>
      </c>
      <c r="J114" s="25" t="s">
        <v>211</v>
      </c>
      <c r="K114" s="25" t="s">
        <v>211</v>
      </c>
      <c r="L114" s="73" t="s">
        <v>4972</v>
      </c>
      <c r="M114" s="74">
        <v>19</v>
      </c>
      <c r="N114" s="74" t="s">
        <v>211</v>
      </c>
      <c r="O114" s="74" t="s">
        <v>211</v>
      </c>
      <c r="P114" s="120" t="s">
        <v>211</v>
      </c>
      <c r="Q114" s="75" t="s">
        <v>4973</v>
      </c>
      <c r="R114" s="75" t="s">
        <v>268</v>
      </c>
    </row>
    <row r="115" spans="1:18" x14ac:dyDescent="0.25">
      <c r="A115" s="72" t="s">
        <v>4299</v>
      </c>
      <c r="B115" s="125" t="s">
        <v>3598</v>
      </c>
      <c r="C115" s="73" t="s">
        <v>2729</v>
      </c>
      <c r="D115" s="72" t="s">
        <v>5147</v>
      </c>
      <c r="E115" s="72" t="s">
        <v>211</v>
      </c>
      <c r="F115" s="72" t="s">
        <v>211</v>
      </c>
      <c r="G115" s="24">
        <v>44110</v>
      </c>
      <c r="H115" s="72" t="s">
        <v>3508</v>
      </c>
      <c r="I115" s="72" t="s">
        <v>39</v>
      </c>
      <c r="J115" s="25" t="s">
        <v>211</v>
      </c>
      <c r="K115" s="25" t="s">
        <v>211</v>
      </c>
      <c r="L115" s="73" t="s">
        <v>5148</v>
      </c>
      <c r="M115" s="74" t="s">
        <v>211</v>
      </c>
      <c r="N115" s="74" t="s">
        <v>211</v>
      </c>
      <c r="O115" s="74" t="s">
        <v>211</v>
      </c>
      <c r="P115" s="120" t="s">
        <v>211</v>
      </c>
      <c r="Q115" s="75" t="s">
        <v>5150</v>
      </c>
      <c r="R115" s="75" t="s">
        <v>3500</v>
      </c>
    </row>
    <row r="116" spans="1:18" x14ac:dyDescent="0.25">
      <c r="A116" s="72" t="s">
        <v>4299</v>
      </c>
      <c r="B116" s="125" t="s">
        <v>5105</v>
      </c>
      <c r="C116" s="73" t="s">
        <v>2729</v>
      </c>
      <c r="D116" s="72" t="s">
        <v>5106</v>
      </c>
      <c r="E116" s="72" t="s">
        <v>211</v>
      </c>
      <c r="F116" s="72" t="s">
        <v>211</v>
      </c>
      <c r="G116" s="24">
        <v>44097</v>
      </c>
      <c r="H116" s="72" t="s">
        <v>5107</v>
      </c>
      <c r="I116" s="72" t="s">
        <v>50</v>
      </c>
      <c r="J116" s="25" t="s">
        <v>211</v>
      </c>
      <c r="K116" s="25" t="s">
        <v>211</v>
      </c>
      <c r="L116" s="73" t="s">
        <v>211</v>
      </c>
      <c r="M116" s="74">
        <v>99</v>
      </c>
      <c r="N116" s="74" t="s">
        <v>211</v>
      </c>
      <c r="O116" s="74" t="s">
        <v>211</v>
      </c>
      <c r="P116" s="120" t="s">
        <v>211</v>
      </c>
      <c r="Q116" s="75" t="s">
        <v>4973</v>
      </c>
      <c r="R116" s="75" t="s">
        <v>268</v>
      </c>
    </row>
    <row r="117" spans="1:18" x14ac:dyDescent="0.25">
      <c r="A117" s="72" t="s">
        <v>4299</v>
      </c>
      <c r="B117" s="125" t="s">
        <v>5119</v>
      </c>
      <c r="C117" s="73" t="s">
        <v>2729</v>
      </c>
      <c r="D117" s="72" t="s">
        <v>5120</v>
      </c>
      <c r="E117" s="72" t="s">
        <v>211</v>
      </c>
      <c r="F117" s="72" t="s">
        <v>211</v>
      </c>
      <c r="G117" s="24">
        <v>44096</v>
      </c>
      <c r="H117" s="72" t="s">
        <v>3508</v>
      </c>
      <c r="I117" s="72" t="s">
        <v>50</v>
      </c>
      <c r="J117" s="25">
        <v>44256</v>
      </c>
      <c r="K117" s="25">
        <v>44378</v>
      </c>
      <c r="L117" s="73" t="s">
        <v>5121</v>
      </c>
      <c r="M117" s="74">
        <v>99</v>
      </c>
      <c r="N117" s="74" t="s">
        <v>211</v>
      </c>
      <c r="O117" s="74" t="s">
        <v>211</v>
      </c>
      <c r="P117" s="120" t="s">
        <v>211</v>
      </c>
      <c r="Q117" s="75" t="s">
        <v>4867</v>
      </c>
      <c r="R117" s="75" t="s">
        <v>268</v>
      </c>
    </row>
    <row r="118" spans="1:18" x14ac:dyDescent="0.25">
      <c r="A118" s="72" t="s">
        <v>4299</v>
      </c>
      <c r="B118" s="125" t="s">
        <v>5127</v>
      </c>
      <c r="C118" s="73" t="s">
        <v>2729</v>
      </c>
      <c r="D118" s="72" t="s">
        <v>5128</v>
      </c>
      <c r="E118" s="72" t="s">
        <v>211</v>
      </c>
      <c r="F118" s="72" t="s">
        <v>211</v>
      </c>
      <c r="G118" s="24">
        <v>44089</v>
      </c>
      <c r="H118" s="72" t="s">
        <v>3501</v>
      </c>
      <c r="I118" s="72" t="s">
        <v>51</v>
      </c>
      <c r="J118" s="25" t="s">
        <v>211</v>
      </c>
      <c r="K118" s="25" t="s">
        <v>211</v>
      </c>
      <c r="L118" s="73" t="s">
        <v>211</v>
      </c>
      <c r="M118" s="74">
        <v>99</v>
      </c>
      <c r="N118" s="74" t="s">
        <v>211</v>
      </c>
      <c r="O118" s="74" t="s">
        <v>211</v>
      </c>
      <c r="P118" s="120" t="s">
        <v>211</v>
      </c>
      <c r="Q118" s="75" t="s">
        <v>211</v>
      </c>
      <c r="R118" s="75" t="s">
        <v>3500</v>
      </c>
    </row>
    <row r="119" spans="1:18" x14ac:dyDescent="0.25">
      <c r="A119" s="72" t="s">
        <v>4299</v>
      </c>
      <c r="B119" s="125" t="s">
        <v>5125</v>
      </c>
      <c r="C119" s="73" t="s">
        <v>2729</v>
      </c>
      <c r="D119" s="72" t="s">
        <v>5126</v>
      </c>
      <c r="E119" s="72" t="s">
        <v>211</v>
      </c>
      <c r="F119" s="72" t="s">
        <v>211</v>
      </c>
      <c r="G119" s="24" t="s">
        <v>211</v>
      </c>
      <c r="H119" s="72" t="s">
        <v>3508</v>
      </c>
      <c r="I119" s="72" t="s">
        <v>39</v>
      </c>
      <c r="J119" s="25" t="s">
        <v>211</v>
      </c>
      <c r="K119" s="25" t="s">
        <v>211</v>
      </c>
      <c r="L119" s="73" t="s">
        <v>211</v>
      </c>
      <c r="M119" s="74">
        <v>99</v>
      </c>
      <c r="N119" s="74" t="s">
        <v>211</v>
      </c>
      <c r="O119" s="74" t="s">
        <v>211</v>
      </c>
      <c r="P119" s="120" t="s">
        <v>211</v>
      </c>
      <c r="Q119" s="75" t="s">
        <v>211</v>
      </c>
      <c r="R119" s="75" t="s">
        <v>67</v>
      </c>
    </row>
    <row r="120" spans="1:18" x14ac:dyDescent="0.25">
      <c r="A120" s="72" t="s">
        <v>4299</v>
      </c>
      <c r="B120" s="125" t="s">
        <v>5123</v>
      </c>
      <c r="C120" s="73" t="s">
        <v>2729</v>
      </c>
      <c r="D120" s="72" t="s">
        <v>5124</v>
      </c>
      <c r="E120" s="72" t="s">
        <v>211</v>
      </c>
      <c r="F120" s="72" t="s">
        <v>211</v>
      </c>
      <c r="G120" s="24">
        <v>44089</v>
      </c>
      <c r="H120" s="72" t="s">
        <v>51</v>
      </c>
      <c r="I120" s="72" t="s">
        <v>27</v>
      </c>
      <c r="J120" s="25">
        <v>44166</v>
      </c>
      <c r="K120" s="25">
        <v>44166</v>
      </c>
      <c r="L120" s="73" t="s">
        <v>211</v>
      </c>
      <c r="M120" s="74">
        <v>99</v>
      </c>
      <c r="N120" s="74" t="s">
        <v>211</v>
      </c>
      <c r="O120" s="74" t="s">
        <v>211</v>
      </c>
      <c r="P120" s="120" t="s">
        <v>211</v>
      </c>
      <c r="Q120" s="75" t="s">
        <v>211</v>
      </c>
      <c r="R120" s="75" t="s">
        <v>3500</v>
      </c>
    </row>
    <row r="121" spans="1:18" x14ac:dyDescent="0.25">
      <c r="A121" s="72" t="s">
        <v>4299</v>
      </c>
      <c r="B121" s="125" t="s">
        <v>4909</v>
      </c>
      <c r="C121" s="73" t="s">
        <v>510</v>
      </c>
      <c r="D121" s="72" t="s">
        <v>4910</v>
      </c>
      <c r="E121" s="72" t="s">
        <v>272</v>
      </c>
      <c r="F121" s="72" t="s">
        <v>3482</v>
      </c>
      <c r="G121" s="24">
        <v>43803</v>
      </c>
      <c r="H121" s="72" t="s">
        <v>2657</v>
      </c>
      <c r="I121" s="72" t="s">
        <v>211</v>
      </c>
      <c r="J121" s="25" t="s">
        <v>211</v>
      </c>
      <c r="K121" s="25" t="s">
        <v>211</v>
      </c>
      <c r="L121" s="73" t="s">
        <v>211</v>
      </c>
      <c r="M121" s="74" t="s">
        <v>211</v>
      </c>
      <c r="N121" s="74" t="s">
        <v>218</v>
      </c>
      <c r="O121" s="74" t="s">
        <v>211</v>
      </c>
      <c r="P121" s="120" t="s">
        <v>4360</v>
      </c>
      <c r="Q121" s="75" t="s">
        <v>4911</v>
      </c>
      <c r="R121" s="75" t="s">
        <v>4852</v>
      </c>
    </row>
    <row r="122" spans="1:18" x14ac:dyDescent="0.25">
      <c r="A122" s="72" t="s">
        <v>4299</v>
      </c>
      <c r="B122" s="125" t="s">
        <v>4388</v>
      </c>
      <c r="C122" s="73" t="s">
        <v>2729</v>
      </c>
      <c r="D122" s="72" t="s">
        <v>4960</v>
      </c>
      <c r="E122" s="72" t="s">
        <v>211</v>
      </c>
      <c r="F122" s="72" t="s">
        <v>211</v>
      </c>
      <c r="G122" s="24">
        <v>43532</v>
      </c>
      <c r="H122" s="72" t="s">
        <v>3501</v>
      </c>
      <c r="I122" s="72" t="s">
        <v>5176</v>
      </c>
      <c r="J122" s="25">
        <v>44166</v>
      </c>
      <c r="K122" s="25">
        <v>44317</v>
      </c>
      <c r="L122" s="73" t="s">
        <v>4251</v>
      </c>
      <c r="M122" s="74">
        <v>2</v>
      </c>
      <c r="N122" s="74" t="s">
        <v>211</v>
      </c>
      <c r="O122" s="74" t="s">
        <v>211</v>
      </c>
      <c r="P122" s="120" t="s">
        <v>211</v>
      </c>
      <c r="Q122" s="75" t="s">
        <v>3777</v>
      </c>
      <c r="R122" s="75" t="s">
        <v>3974</v>
      </c>
    </row>
    <row r="123" spans="1:18" x14ac:dyDescent="0.25">
      <c r="A123" s="72" t="s">
        <v>4299</v>
      </c>
      <c r="B123" s="125" t="s">
        <v>4387</v>
      </c>
      <c r="C123" s="73" t="s">
        <v>2729</v>
      </c>
      <c r="D123" s="72" t="s">
        <v>4960</v>
      </c>
      <c r="E123" s="72" t="s">
        <v>211</v>
      </c>
      <c r="F123" s="72" t="s">
        <v>211</v>
      </c>
      <c r="G123" s="24">
        <v>43532</v>
      </c>
      <c r="H123" s="72" t="s">
        <v>51</v>
      </c>
      <c r="I123" s="72" t="s">
        <v>27</v>
      </c>
      <c r="J123" s="25">
        <v>44166</v>
      </c>
      <c r="K123" s="25">
        <v>44348</v>
      </c>
      <c r="L123" s="73" t="s">
        <v>4251</v>
      </c>
      <c r="M123" s="74">
        <v>2</v>
      </c>
      <c r="N123" s="74" t="s">
        <v>211</v>
      </c>
      <c r="O123" s="74" t="s">
        <v>211</v>
      </c>
      <c r="P123" s="120" t="s">
        <v>211</v>
      </c>
      <c r="Q123" s="75" t="s">
        <v>3777</v>
      </c>
      <c r="R123" s="75" t="s">
        <v>3974</v>
      </c>
    </row>
    <row r="124" spans="1:18" x14ac:dyDescent="0.25">
      <c r="A124" s="72" t="s">
        <v>4299</v>
      </c>
      <c r="B124" s="125" t="s">
        <v>4966</v>
      </c>
      <c r="C124" s="73" t="s">
        <v>2729</v>
      </c>
      <c r="D124" s="72" t="s">
        <v>4956</v>
      </c>
      <c r="E124" s="72" t="s">
        <v>441</v>
      </c>
      <c r="F124" s="72" t="s">
        <v>211</v>
      </c>
      <c r="G124" s="24">
        <v>43796</v>
      </c>
      <c r="H124" s="72" t="s">
        <v>50</v>
      </c>
      <c r="I124" s="72" t="s">
        <v>5177</v>
      </c>
      <c r="J124" s="25">
        <v>44256</v>
      </c>
      <c r="K124" s="25">
        <v>44348</v>
      </c>
      <c r="L124" s="73" t="s">
        <v>4956</v>
      </c>
      <c r="M124" s="74">
        <v>4</v>
      </c>
      <c r="N124" s="74" t="s">
        <v>211</v>
      </c>
      <c r="O124" s="74" t="s">
        <v>211</v>
      </c>
      <c r="P124" s="120" t="s">
        <v>211</v>
      </c>
      <c r="Q124" s="75" t="s">
        <v>4957</v>
      </c>
      <c r="R124" s="75" t="s">
        <v>118</v>
      </c>
    </row>
    <row r="125" spans="1:18" x14ac:dyDescent="0.25">
      <c r="A125" s="72" t="s">
        <v>442</v>
      </c>
      <c r="B125" s="125" t="s">
        <v>142</v>
      </c>
      <c r="C125" s="73" t="s">
        <v>2729</v>
      </c>
      <c r="D125" s="72" t="s">
        <v>416</v>
      </c>
      <c r="E125" s="72" t="s">
        <v>211</v>
      </c>
      <c r="F125" s="72" t="s">
        <v>211</v>
      </c>
      <c r="G125" s="24">
        <v>42719</v>
      </c>
      <c r="H125" s="72" t="s">
        <v>5068</v>
      </c>
      <c r="I125" s="72" t="s">
        <v>4982</v>
      </c>
      <c r="J125" s="25" t="s">
        <v>211</v>
      </c>
      <c r="K125" s="25" t="s">
        <v>211</v>
      </c>
      <c r="L125" s="73" t="s">
        <v>143</v>
      </c>
      <c r="M125" s="74">
        <v>1</v>
      </c>
      <c r="N125" s="74" t="s">
        <v>211</v>
      </c>
      <c r="O125" s="74" t="s">
        <v>211</v>
      </c>
      <c r="P125" s="120" t="s">
        <v>211</v>
      </c>
      <c r="Q125" s="75" t="s">
        <v>3837</v>
      </c>
      <c r="R125" s="75" t="s">
        <v>293</v>
      </c>
    </row>
    <row r="126" spans="1:18" x14ac:dyDescent="0.25">
      <c r="A126" s="72" t="s">
        <v>147</v>
      </c>
      <c r="B126" s="125" t="s">
        <v>4917</v>
      </c>
      <c r="C126" s="73" t="s">
        <v>2729</v>
      </c>
      <c r="D126" s="72" t="s">
        <v>4918</v>
      </c>
      <c r="E126" s="72" t="s">
        <v>211</v>
      </c>
      <c r="F126" s="72" t="s">
        <v>211</v>
      </c>
      <c r="G126" s="24">
        <v>43894</v>
      </c>
      <c r="H126" s="72" t="s">
        <v>5163</v>
      </c>
      <c r="I126" s="72" t="s">
        <v>50</v>
      </c>
      <c r="J126" s="25" t="s">
        <v>211</v>
      </c>
      <c r="K126" s="25" t="s">
        <v>211</v>
      </c>
      <c r="L126" s="73" t="s">
        <v>5102</v>
      </c>
      <c r="M126" s="74">
        <v>2</v>
      </c>
      <c r="N126" s="74" t="s">
        <v>211</v>
      </c>
      <c r="O126" s="74" t="s">
        <v>211</v>
      </c>
      <c r="P126" s="120" t="s">
        <v>211</v>
      </c>
      <c r="Q126" s="75" t="s">
        <v>4920</v>
      </c>
      <c r="R126" s="75" t="s">
        <v>67</v>
      </c>
    </row>
    <row r="127" spans="1:18" x14ac:dyDescent="0.25">
      <c r="A127" s="72" t="s">
        <v>147</v>
      </c>
      <c r="B127" s="125" t="s">
        <v>5001</v>
      </c>
      <c r="C127" s="73" t="s">
        <v>2729</v>
      </c>
      <c r="D127" s="72" t="s">
        <v>5002</v>
      </c>
      <c r="E127" s="72" t="s">
        <v>211</v>
      </c>
      <c r="F127" s="72" t="s">
        <v>211</v>
      </c>
      <c r="G127" s="24">
        <v>44039</v>
      </c>
      <c r="H127" s="72" t="s">
        <v>3499</v>
      </c>
      <c r="I127" s="72" t="s">
        <v>27</v>
      </c>
      <c r="J127" s="25">
        <v>44197</v>
      </c>
      <c r="K127" s="25">
        <v>44228</v>
      </c>
      <c r="L127" s="73" t="s">
        <v>5003</v>
      </c>
      <c r="M127" s="74">
        <v>1</v>
      </c>
      <c r="N127" s="74" t="s">
        <v>211</v>
      </c>
      <c r="O127" s="74" t="s">
        <v>211</v>
      </c>
      <c r="P127" s="120" t="s">
        <v>211</v>
      </c>
      <c r="Q127" s="75" t="s">
        <v>4330</v>
      </c>
      <c r="R127" s="75" t="s">
        <v>4331</v>
      </c>
    </row>
    <row r="128" spans="1:18" x14ac:dyDescent="0.25">
      <c r="A128" s="72" t="s">
        <v>4692</v>
      </c>
      <c r="B128" s="125" t="s">
        <v>4691</v>
      </c>
      <c r="C128" s="73" t="s">
        <v>2729</v>
      </c>
      <c r="D128" s="72" t="s">
        <v>4693</v>
      </c>
      <c r="E128" s="72" t="s">
        <v>2065</v>
      </c>
      <c r="F128" s="72" t="s">
        <v>211</v>
      </c>
      <c r="G128" s="24">
        <v>43809</v>
      </c>
      <c r="H128" s="72" t="s">
        <v>105</v>
      </c>
      <c r="I128" s="72" t="s">
        <v>4938</v>
      </c>
      <c r="J128" s="25" t="s">
        <v>211</v>
      </c>
      <c r="K128" s="25" t="s">
        <v>211</v>
      </c>
      <c r="L128" s="73" t="s">
        <v>4694</v>
      </c>
      <c r="M128" s="74">
        <v>2</v>
      </c>
      <c r="N128" s="74" t="s">
        <v>211</v>
      </c>
      <c r="O128" s="74" t="s">
        <v>211</v>
      </c>
      <c r="P128" s="120" t="s">
        <v>211</v>
      </c>
      <c r="Q128" s="75" t="s">
        <v>4697</v>
      </c>
      <c r="R128" s="75" t="s">
        <v>67</v>
      </c>
    </row>
    <row r="129" spans="1:18" x14ac:dyDescent="0.25">
      <c r="A129" s="72" t="s">
        <v>148</v>
      </c>
      <c r="B129" s="125" t="s">
        <v>149</v>
      </c>
      <c r="C129" s="73" t="s">
        <v>2729</v>
      </c>
      <c r="D129" s="72" t="s">
        <v>150</v>
      </c>
      <c r="E129" s="72" t="s">
        <v>435</v>
      </c>
      <c r="F129" s="72" t="s">
        <v>211</v>
      </c>
      <c r="G129" s="24">
        <v>42899</v>
      </c>
      <c r="H129" s="72" t="s">
        <v>105</v>
      </c>
      <c r="I129" s="72" t="s">
        <v>105</v>
      </c>
      <c r="J129" s="25" t="s">
        <v>211</v>
      </c>
      <c r="K129" s="25" t="s">
        <v>211</v>
      </c>
      <c r="L129" s="73" t="s">
        <v>3880</v>
      </c>
      <c r="M129" s="74">
        <v>1</v>
      </c>
      <c r="N129" s="74" t="s">
        <v>211</v>
      </c>
      <c r="O129" s="74" t="s">
        <v>211</v>
      </c>
      <c r="P129" s="120" t="s">
        <v>211</v>
      </c>
      <c r="Q129" s="75" t="s">
        <v>3881</v>
      </c>
      <c r="R129" s="75" t="s">
        <v>3500</v>
      </c>
    </row>
    <row r="130" spans="1:18" x14ac:dyDescent="0.25">
      <c r="A130" s="72" t="s">
        <v>148</v>
      </c>
      <c r="B130" s="125" t="s">
        <v>414</v>
      </c>
      <c r="C130" s="73" t="s">
        <v>510</v>
      </c>
      <c r="D130" s="72" t="s">
        <v>3339</v>
      </c>
      <c r="E130" s="72" t="s">
        <v>2338</v>
      </c>
      <c r="F130" s="72" t="s">
        <v>3877</v>
      </c>
      <c r="G130" s="24">
        <v>43340</v>
      </c>
      <c r="H130" s="72" t="s">
        <v>2671</v>
      </c>
      <c r="I130" s="72" t="s">
        <v>211</v>
      </c>
      <c r="J130" s="25" t="s">
        <v>211</v>
      </c>
      <c r="K130" s="25" t="s">
        <v>211</v>
      </c>
      <c r="L130" s="73" t="s">
        <v>319</v>
      </c>
      <c r="M130" s="74" t="s">
        <v>211</v>
      </c>
      <c r="N130" s="74" t="s">
        <v>184</v>
      </c>
      <c r="O130" s="74" t="s">
        <v>211</v>
      </c>
      <c r="P130" s="120" t="s">
        <v>4347</v>
      </c>
      <c r="Q130" s="75" t="s">
        <v>3871</v>
      </c>
      <c r="R130" s="75" t="s">
        <v>183</v>
      </c>
    </row>
    <row r="131" spans="1:18" x14ac:dyDescent="0.25">
      <c r="A131" s="72" t="s">
        <v>148</v>
      </c>
      <c r="B131" s="125" t="s">
        <v>4272</v>
      </c>
      <c r="C131" s="73" t="s">
        <v>510</v>
      </c>
      <c r="D131" s="72" t="s">
        <v>4304</v>
      </c>
      <c r="E131" s="72" t="s">
        <v>478</v>
      </c>
      <c r="F131" s="72" t="s">
        <v>4305</v>
      </c>
      <c r="G131" s="24">
        <v>43665</v>
      </c>
      <c r="H131" s="72" t="s">
        <v>2680</v>
      </c>
      <c r="I131" s="72" t="s">
        <v>211</v>
      </c>
      <c r="J131" s="25" t="s">
        <v>211</v>
      </c>
      <c r="K131" s="25" t="s">
        <v>211</v>
      </c>
      <c r="L131" s="73" t="s">
        <v>4337</v>
      </c>
      <c r="M131" s="74" t="s">
        <v>211</v>
      </c>
      <c r="N131" s="74" t="s">
        <v>218</v>
      </c>
      <c r="O131" s="74" t="s">
        <v>211</v>
      </c>
      <c r="P131" s="120" t="s">
        <v>4284</v>
      </c>
      <c r="Q131" s="75" t="s">
        <v>3870</v>
      </c>
      <c r="R131" s="75" t="s">
        <v>183</v>
      </c>
    </row>
    <row r="132" spans="1:18" x14ac:dyDescent="0.25">
      <c r="A132" s="72" t="s">
        <v>148</v>
      </c>
      <c r="B132" s="125" t="s">
        <v>4274</v>
      </c>
      <c r="C132" s="73" t="s">
        <v>510</v>
      </c>
      <c r="D132" s="72" t="s">
        <v>4309</v>
      </c>
      <c r="E132" s="72" t="s">
        <v>4311</v>
      </c>
      <c r="F132" s="72" t="s">
        <v>211</v>
      </c>
      <c r="G132" s="24">
        <v>43677</v>
      </c>
      <c r="H132" s="72" t="s">
        <v>2657</v>
      </c>
      <c r="I132" s="72" t="s">
        <v>211</v>
      </c>
      <c r="J132" s="25" t="s">
        <v>211</v>
      </c>
      <c r="K132" s="25" t="s">
        <v>211</v>
      </c>
      <c r="L132" s="73" t="s">
        <v>4310</v>
      </c>
      <c r="M132" s="74" t="s">
        <v>211</v>
      </c>
      <c r="N132" s="74" t="s">
        <v>184</v>
      </c>
      <c r="O132" s="74" t="s">
        <v>211</v>
      </c>
      <c r="P132" s="120" t="s">
        <v>4284</v>
      </c>
      <c r="Q132" s="75" t="s">
        <v>4312</v>
      </c>
      <c r="R132" s="75" t="s">
        <v>183</v>
      </c>
    </row>
    <row r="133" spans="1:18" x14ac:dyDescent="0.25">
      <c r="A133" s="72" t="s">
        <v>148</v>
      </c>
      <c r="B133" s="125" t="s">
        <v>4707</v>
      </c>
      <c r="C133" s="73" t="s">
        <v>510</v>
      </c>
      <c r="D133" s="72" t="s">
        <v>4708</v>
      </c>
      <c r="E133" s="72" t="s">
        <v>211</v>
      </c>
      <c r="F133" s="72" t="s">
        <v>3740</v>
      </c>
      <c r="G133" s="24">
        <v>43762</v>
      </c>
      <c r="H133" s="72" t="s">
        <v>2657</v>
      </c>
      <c r="I133" s="72" t="s">
        <v>211</v>
      </c>
      <c r="J133" s="25" t="s">
        <v>211</v>
      </c>
      <c r="K133" s="25" t="s">
        <v>211</v>
      </c>
      <c r="L133" s="73" t="s">
        <v>211</v>
      </c>
      <c r="M133" s="74" t="s">
        <v>211</v>
      </c>
      <c r="N133" s="74" t="s">
        <v>236</v>
      </c>
      <c r="O133" s="74" t="s">
        <v>211</v>
      </c>
      <c r="P133" s="120" t="s">
        <v>4364</v>
      </c>
      <c r="Q133" s="75" t="s">
        <v>3871</v>
      </c>
      <c r="R133" s="75" t="s">
        <v>183</v>
      </c>
    </row>
    <row r="134" spans="1:18" x14ac:dyDescent="0.25">
      <c r="A134" s="72" t="s">
        <v>148</v>
      </c>
      <c r="B134" s="125" t="s">
        <v>4702</v>
      </c>
      <c r="C134" s="73" t="s">
        <v>510</v>
      </c>
      <c r="D134" s="72" t="s">
        <v>4703</v>
      </c>
      <c r="E134" s="72" t="s">
        <v>211</v>
      </c>
      <c r="F134" s="72" t="s">
        <v>4704</v>
      </c>
      <c r="G134" s="24">
        <v>43787</v>
      </c>
      <c r="H134" s="72" t="s">
        <v>2680</v>
      </c>
      <c r="I134" s="72" t="s">
        <v>211</v>
      </c>
      <c r="J134" s="25" t="s">
        <v>211</v>
      </c>
      <c r="K134" s="25" t="s">
        <v>211</v>
      </c>
      <c r="L134" s="73" t="s">
        <v>4786</v>
      </c>
      <c r="M134" s="74" t="s">
        <v>211</v>
      </c>
      <c r="N134" s="74" t="s">
        <v>218</v>
      </c>
      <c r="O134" s="74" t="s">
        <v>211</v>
      </c>
      <c r="P134" s="120" t="s">
        <v>4364</v>
      </c>
      <c r="Q134" s="75" t="s">
        <v>4705</v>
      </c>
      <c r="R134" s="75" t="s">
        <v>183</v>
      </c>
    </row>
    <row r="135" spans="1:18" x14ac:dyDescent="0.25">
      <c r="A135" s="72" t="s">
        <v>148</v>
      </c>
      <c r="B135" s="125" t="s">
        <v>4921</v>
      </c>
      <c r="C135" s="73" t="s">
        <v>510</v>
      </c>
      <c r="D135" s="72" t="s">
        <v>4922</v>
      </c>
      <c r="E135" s="72" t="s">
        <v>457</v>
      </c>
      <c r="F135" s="72" t="s">
        <v>3743</v>
      </c>
      <c r="G135" s="24">
        <v>43868</v>
      </c>
      <c r="H135" s="72" t="s">
        <v>2657</v>
      </c>
      <c r="I135" s="72" t="s">
        <v>211</v>
      </c>
      <c r="J135" s="25" t="s">
        <v>211</v>
      </c>
      <c r="K135" s="25" t="s">
        <v>211</v>
      </c>
      <c r="L135" s="73" t="s">
        <v>211</v>
      </c>
      <c r="M135" s="74" t="s">
        <v>211</v>
      </c>
      <c r="N135" s="74" t="s">
        <v>218</v>
      </c>
      <c r="O135" s="74" t="s">
        <v>211</v>
      </c>
      <c r="P135" s="120" t="s">
        <v>4360</v>
      </c>
      <c r="Q135" s="75" t="s">
        <v>3854</v>
      </c>
      <c r="R135" s="75" t="s">
        <v>4852</v>
      </c>
    </row>
    <row r="136" spans="1:18" x14ac:dyDescent="0.25">
      <c r="A136" s="72" t="s">
        <v>4313</v>
      </c>
      <c r="B136" s="125" t="s">
        <v>152</v>
      </c>
      <c r="C136" s="73" t="s">
        <v>2729</v>
      </c>
      <c r="D136" s="72" t="s">
        <v>4356</v>
      </c>
      <c r="E136" s="72" t="s">
        <v>267</v>
      </c>
      <c r="F136" s="72" t="s">
        <v>211</v>
      </c>
      <c r="G136" s="24">
        <v>43332</v>
      </c>
      <c r="H136" s="72" t="s">
        <v>50</v>
      </c>
      <c r="I136" s="72" t="s">
        <v>4969</v>
      </c>
      <c r="J136" s="25" t="s">
        <v>211</v>
      </c>
      <c r="K136" s="25" t="s">
        <v>211</v>
      </c>
      <c r="L136" s="73" t="s">
        <v>3899</v>
      </c>
      <c r="M136" s="74">
        <v>3</v>
      </c>
      <c r="N136" s="74" t="s">
        <v>211</v>
      </c>
      <c r="O136" s="74" t="s">
        <v>211</v>
      </c>
      <c r="P136" s="120" t="s">
        <v>211</v>
      </c>
      <c r="Q136" s="75" t="s">
        <v>3900</v>
      </c>
      <c r="R136" s="75" t="s">
        <v>67</v>
      </c>
    </row>
    <row r="137" spans="1:18" x14ac:dyDescent="0.25">
      <c r="A137" s="72" t="s">
        <v>4313</v>
      </c>
      <c r="B137" s="125" t="s">
        <v>2833</v>
      </c>
      <c r="C137" s="73" t="s">
        <v>2729</v>
      </c>
      <c r="D137" s="72" t="s">
        <v>2845</v>
      </c>
      <c r="E137" s="72" t="s">
        <v>52</v>
      </c>
      <c r="F137" s="72" t="s">
        <v>3897</v>
      </c>
      <c r="G137" s="24">
        <v>43543</v>
      </c>
      <c r="H137" s="72" t="s">
        <v>5061</v>
      </c>
      <c r="I137" s="72" t="s">
        <v>4937</v>
      </c>
      <c r="J137" s="25" t="s">
        <v>211</v>
      </c>
      <c r="K137" s="25" t="s">
        <v>211</v>
      </c>
      <c r="L137" s="73" t="s">
        <v>2846</v>
      </c>
      <c r="M137" s="74">
        <v>2</v>
      </c>
      <c r="N137" s="74" t="s">
        <v>211</v>
      </c>
      <c r="O137" s="74" t="s">
        <v>211</v>
      </c>
      <c r="P137" s="120" t="s">
        <v>211</v>
      </c>
      <c r="Q137" s="75" t="s">
        <v>3898</v>
      </c>
      <c r="R137" s="75" t="s">
        <v>67</v>
      </c>
    </row>
    <row r="138" spans="1:18" x14ac:dyDescent="0.25">
      <c r="A138" s="72" t="s">
        <v>4313</v>
      </c>
      <c r="B138" s="125" t="s">
        <v>2871</v>
      </c>
      <c r="C138" s="73" t="s">
        <v>2729</v>
      </c>
      <c r="D138" s="72" t="s">
        <v>4486</v>
      </c>
      <c r="E138" s="72" t="s">
        <v>447</v>
      </c>
      <c r="F138" s="72" t="s">
        <v>211</v>
      </c>
      <c r="G138" s="24">
        <v>43571</v>
      </c>
      <c r="H138" s="72" t="s">
        <v>50</v>
      </c>
      <c r="I138" s="72" t="s">
        <v>5054</v>
      </c>
      <c r="J138" s="25">
        <v>44228</v>
      </c>
      <c r="K138" s="25">
        <v>44256</v>
      </c>
      <c r="L138" s="73" t="s">
        <v>3886</v>
      </c>
      <c r="M138" s="74">
        <v>1</v>
      </c>
      <c r="N138" s="74" t="s">
        <v>211</v>
      </c>
      <c r="O138" s="74" t="s">
        <v>211</v>
      </c>
      <c r="P138" s="120" t="s">
        <v>211</v>
      </c>
      <c r="Q138" s="75" t="s">
        <v>3887</v>
      </c>
      <c r="R138" s="75" t="s">
        <v>3500</v>
      </c>
    </row>
    <row r="139" spans="1:18" x14ac:dyDescent="0.25">
      <c r="A139" s="72" t="s">
        <v>4313</v>
      </c>
      <c r="B139" s="125" t="s">
        <v>5129</v>
      </c>
      <c r="C139" s="73" t="s">
        <v>2729</v>
      </c>
      <c r="D139" s="72" t="s">
        <v>5130</v>
      </c>
      <c r="E139" s="72" t="s">
        <v>211</v>
      </c>
      <c r="F139" s="72" t="s">
        <v>211</v>
      </c>
      <c r="G139" s="24">
        <v>44095</v>
      </c>
      <c r="H139" s="72" t="s">
        <v>3508</v>
      </c>
      <c r="I139" s="72" t="s">
        <v>50</v>
      </c>
      <c r="J139" s="25" t="s">
        <v>211</v>
      </c>
      <c r="K139" s="25" t="s">
        <v>211</v>
      </c>
      <c r="L139" s="73" t="s">
        <v>5131</v>
      </c>
      <c r="M139" s="74">
        <v>8</v>
      </c>
      <c r="N139" s="74" t="s">
        <v>211</v>
      </c>
      <c r="O139" s="74" t="s">
        <v>211</v>
      </c>
      <c r="P139" s="120" t="s">
        <v>211</v>
      </c>
      <c r="Q139" s="75" t="s">
        <v>3900</v>
      </c>
      <c r="R139" s="75" t="s">
        <v>67</v>
      </c>
    </row>
    <row r="140" spans="1:18" x14ac:dyDescent="0.25">
      <c r="A140" s="72" t="s">
        <v>4313</v>
      </c>
      <c r="B140" s="125" t="s">
        <v>642</v>
      </c>
      <c r="C140" s="73" t="s">
        <v>510</v>
      </c>
      <c r="D140" s="72" t="s">
        <v>3345</v>
      </c>
      <c r="E140" s="72" t="s">
        <v>461</v>
      </c>
      <c r="F140" s="72" t="s">
        <v>211</v>
      </c>
      <c r="G140" s="24">
        <v>43077</v>
      </c>
      <c r="H140" s="72" t="s">
        <v>2648</v>
      </c>
      <c r="I140" s="72" t="s">
        <v>211</v>
      </c>
      <c r="J140" s="25" t="s">
        <v>211</v>
      </c>
      <c r="K140" s="25" t="s">
        <v>211</v>
      </c>
      <c r="L140" s="73" t="s">
        <v>4729</v>
      </c>
      <c r="M140" s="74" t="s">
        <v>211</v>
      </c>
      <c r="N140" s="74" t="s">
        <v>236</v>
      </c>
      <c r="O140" s="74" t="s">
        <v>211</v>
      </c>
      <c r="P140" s="120" t="s">
        <v>4353</v>
      </c>
      <c r="Q140" s="75" t="s">
        <v>3884</v>
      </c>
      <c r="R140" s="75" t="s">
        <v>183</v>
      </c>
    </row>
    <row r="141" spans="1:18" x14ac:dyDescent="0.25">
      <c r="A141" s="72" t="s">
        <v>4313</v>
      </c>
      <c r="B141" s="125" t="s">
        <v>4753</v>
      </c>
      <c r="C141" s="73" t="s">
        <v>510</v>
      </c>
      <c r="D141" s="72" t="s">
        <v>4792</v>
      </c>
      <c r="E141" s="72" t="s">
        <v>211</v>
      </c>
      <c r="F141" s="72" t="s">
        <v>211</v>
      </c>
      <c r="G141" s="24">
        <v>43762</v>
      </c>
      <c r="H141" s="72" t="s">
        <v>2657</v>
      </c>
      <c r="I141" s="72" t="s">
        <v>211</v>
      </c>
      <c r="J141" s="25" t="s">
        <v>211</v>
      </c>
      <c r="K141" s="25" t="s">
        <v>211</v>
      </c>
      <c r="L141" s="73" t="s">
        <v>4793</v>
      </c>
      <c r="M141" s="74" t="s">
        <v>211</v>
      </c>
      <c r="N141" s="74" t="s">
        <v>3293</v>
      </c>
      <c r="O141" s="74" t="s">
        <v>211</v>
      </c>
      <c r="P141" s="120" t="s">
        <v>4364</v>
      </c>
      <c r="Q141" s="75" t="s">
        <v>4791</v>
      </c>
      <c r="R141" s="75" t="s">
        <v>183</v>
      </c>
    </row>
    <row r="142" spans="1:18" x14ac:dyDescent="0.25">
      <c r="A142" s="72" t="s">
        <v>4257</v>
      </c>
      <c r="B142" s="125" t="s">
        <v>4925</v>
      </c>
      <c r="C142" s="73" t="s">
        <v>510</v>
      </c>
      <c r="D142" s="72" t="s">
        <v>4926</v>
      </c>
      <c r="E142" s="72" t="s">
        <v>2260</v>
      </c>
      <c r="F142" s="72" t="s">
        <v>3743</v>
      </c>
      <c r="G142" s="24">
        <v>43840</v>
      </c>
      <c r="H142" s="72" t="s">
        <v>2657</v>
      </c>
      <c r="I142" s="72" t="s">
        <v>211</v>
      </c>
      <c r="J142" s="25" t="s">
        <v>211</v>
      </c>
      <c r="K142" s="25" t="s">
        <v>211</v>
      </c>
      <c r="L142" s="73" t="s">
        <v>211</v>
      </c>
      <c r="M142" s="74" t="s">
        <v>211</v>
      </c>
      <c r="N142" s="74" t="s">
        <v>218</v>
      </c>
      <c r="O142" s="74" t="s">
        <v>211</v>
      </c>
      <c r="P142" s="120" t="s">
        <v>4360</v>
      </c>
      <c r="Q142" s="75" t="s">
        <v>4927</v>
      </c>
      <c r="R142" s="75" t="s">
        <v>4852</v>
      </c>
    </row>
    <row r="152" spans="19:19" x14ac:dyDescent="0.25">
      <c r="S152" s="70"/>
    </row>
  </sheetData>
  <mergeCells count="3">
    <mergeCell ref="C6:F6"/>
    <mergeCell ref="G6:K6"/>
    <mergeCell ref="L6:R6"/>
  </mergeCells>
  <conditionalFormatting sqref="C8:C142">
    <cfRule type="containsText" dxfId="43" priority="33" operator="containsText" text="PD&amp;C">
      <formula>NOT(ISERROR(SEARCH("PD&amp;C",C8)))</formula>
    </cfRule>
    <cfRule type="containsText" dxfId="42" priority="34" operator="containsText" text="FS">
      <formula>NOT(ISERROR(SEARCH("FS",C8)))</formula>
    </cfRule>
  </conditionalFormatting>
  <conditionalFormatting sqref="B143:B1048576 B1:B7">
    <cfRule type="duplicateValues" dxfId="41" priority="507"/>
  </conditionalFormatting>
  <conditionalFormatting sqref="B8:B142">
    <cfRule type="duplicateValues" dxfId="40" priority="509"/>
  </conditionalFormatting>
  <dataValidations count="2">
    <dataValidation allowBlank="1" showInputMessage="1" showErrorMessage="1" prompt="To view projects for a specific organization ONLY, click on ONE of the filter options HERE." sqref="A2:C4" xr:uid="{00000000-0002-0000-0000-000000000000}"/>
    <dataValidation allowBlank="1" showInputMessage="1" showErrorMessage="1" prompt="To view projects for a specific organization ONLY, click on the filter options HERE._x000a_" sqref="A5:C5" xr:uid="{00000000-0002-0000-0000-000001000000}"/>
  </dataValidations>
  <pageMargins left="0.25" right="0.25" top="0.75" bottom="0.75" header="0.3" footer="0.3"/>
  <pageSetup paperSize="17" scale="48" fitToHeight="0" orientation="landscape" r:id="rId1"/>
  <headerFooter>
    <oddHeader>&amp;CSmall Projects Integrated Report&amp;R&amp;G</oddHeader>
    <oddFooter>&amp;L&amp;F
For questions or comments on our revised project reporting, please email facilities@ucr.edu. &amp;R&amp;P of &amp;N</oddFoot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'Data Validation'!$F$2:$F$30</xm:f>
          </x14:formula1>
          <xm:sqref>B6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2"/>
  <sheetViews>
    <sheetView view="pageLayout" zoomScale="70" zoomScaleNormal="100" zoomScalePageLayoutView="70" workbookViewId="0">
      <selection activeCell="H11" sqref="H11"/>
    </sheetView>
  </sheetViews>
  <sheetFormatPr defaultRowHeight="15" x14ac:dyDescent="0.25"/>
  <cols>
    <col min="1" max="1" width="20.85546875" customWidth="1"/>
    <col min="2" max="2" width="23.7109375" customWidth="1"/>
    <col min="3" max="3" width="17" customWidth="1"/>
    <col min="4" max="4" width="23.7109375" customWidth="1"/>
    <col min="5" max="5" width="24.7109375" customWidth="1"/>
    <col min="6" max="6" width="23.7109375" customWidth="1"/>
    <col min="7" max="7" width="17.7109375" customWidth="1"/>
    <col min="8" max="8" width="23.7109375" customWidth="1"/>
  </cols>
  <sheetData>
    <row r="1" spans="1:8" ht="36.75" x14ac:dyDescent="0.7">
      <c r="A1" s="31" t="s">
        <v>191</v>
      </c>
      <c r="B1" s="32"/>
      <c r="C1" s="32"/>
      <c r="D1" s="32"/>
      <c r="E1" s="32"/>
      <c r="F1" s="32"/>
      <c r="G1" s="37" t="s">
        <v>195</v>
      </c>
      <c r="H1" s="38">
        <f>'Active Project Summary'!B6</f>
        <v>44136</v>
      </c>
    </row>
    <row r="2" spans="1:8" ht="12" customHeight="1" x14ac:dyDescent="0.25">
      <c r="A2" s="228" t="str">
        <f>F9</f>
        <v>FS</v>
      </c>
      <c r="B2" s="228"/>
      <c r="C2" s="228"/>
      <c r="D2" s="228"/>
      <c r="E2" s="228"/>
      <c r="F2" s="228"/>
      <c r="G2" s="228"/>
      <c r="H2" s="228"/>
    </row>
    <row r="3" spans="1:8" ht="24.75" customHeight="1" x14ac:dyDescent="0.4">
      <c r="A3" s="62" t="str">
        <f t="array" ref="A3">INDEX(q_Report_Integrated!$A:$AN,MATCH(1,(q_Report_Integrated!$A:$A=$B$5)*(q_Report_Integrated!$AM:$AM=$H$1),0),6)</f>
        <v>SL5 SKYE 2ND FLOOR - KEY CARD ACCESS ESTIMATE</v>
      </c>
      <c r="B3" s="62"/>
      <c r="C3" s="62"/>
      <c r="D3" s="62"/>
      <c r="E3" s="62"/>
      <c r="F3" s="62"/>
      <c r="G3" s="62"/>
      <c r="H3" s="62"/>
    </row>
    <row r="4" spans="1:8" x14ac:dyDescent="0.25">
      <c r="A4" s="33"/>
      <c r="B4" s="33"/>
      <c r="C4" s="33"/>
      <c r="D4" s="33"/>
      <c r="E4" s="33"/>
      <c r="F4" s="33"/>
      <c r="G4" s="33"/>
      <c r="H4" s="33"/>
    </row>
    <row r="5" spans="1:8" ht="23.25" x14ac:dyDescent="0.35">
      <c r="A5" s="55" t="s">
        <v>155</v>
      </c>
      <c r="B5" s="85" t="s">
        <v>4104</v>
      </c>
      <c r="C5" s="33"/>
      <c r="D5" s="33"/>
      <c r="E5" s="33"/>
      <c r="F5" s="33"/>
      <c r="G5" s="84"/>
      <c r="H5" s="33"/>
    </row>
    <row r="6" spans="1:8" ht="12" customHeight="1" x14ac:dyDescent="0.25">
      <c r="A6" s="5"/>
      <c r="B6" s="33"/>
      <c r="C6" s="33"/>
      <c r="D6" s="33"/>
      <c r="E6" s="33"/>
      <c r="F6" s="33"/>
      <c r="G6" s="228" t="str">
        <f>F9</f>
        <v>FS</v>
      </c>
      <c r="H6" s="228"/>
    </row>
    <row r="7" spans="1:8" s="22" customFormat="1" ht="26.25" x14ac:dyDescent="0.4">
      <c r="A7" s="33"/>
      <c r="B7" s="33"/>
      <c r="C7" s="33"/>
      <c r="D7" s="33"/>
      <c r="E7" s="33"/>
      <c r="F7" s="33"/>
      <c r="G7" s="63" t="s">
        <v>905</v>
      </c>
      <c r="H7" s="64"/>
    </row>
    <row r="8" spans="1:8" s="23" customFormat="1" ht="43.15" customHeight="1" x14ac:dyDescent="0.25">
      <c r="A8" s="81" t="s">
        <v>192</v>
      </c>
      <c r="B8" s="83" t="str">
        <f t="array" ref="B8">IF(INDEX(q_Report_Integrated!$A:$AN,MATCH(1,(q_Report_Integrated!$A:$A=$B$5)*(q_Report_Integrated!$AM:$AM=$H$1),0),15)=0,"",INDEX(q_Report_Integrated!$A:$AN,MATCH(1,(q_Report_Integrated!$A:$A=$B$5)*(q_Report_Integrated!$AM:$AM=$H$1),0),15))</f>
        <v>Dan Lerman</v>
      </c>
      <c r="C8" s="81" t="s">
        <v>156</v>
      </c>
      <c r="D8" s="83" t="str">
        <f t="array" ref="D8">IF(INDEX(q_Report_Integrated!$A:$AN,MATCH(1,(q_Report_Integrated!$A:$A=$B$5)*(q_Report_Integrated!$AM:$AM=$H$1),0),5)=0,"",INDEX(q_Report_Integrated!$A:$AN,MATCH(1,(q_Report_Integrated!$A:$A=$B$5)*(q_Report_Integrated!$AM:$AM=$H$1),0),5))</f>
        <v>CNAS</v>
      </c>
      <c r="E8" s="81" t="s">
        <v>174</v>
      </c>
      <c r="F8" s="83" t="str">
        <f t="array" ref="F8">IF(INDEX(q_Report_Integrated!$A:$AN,MATCH(1,(q_Report_Integrated!$A:$A=$B$5)*(q_Report_Integrated!$AM:$AM=$H$1),0),12)=0,"",INDEX(q_Report_Integrated!$A:$AN,MATCH(1,(q_Report_Integrated!$A:$A=$B$5)*(q_Report_Integrated!$AM:$AM=$H$1),0),12))</f>
        <v>TBD</v>
      </c>
      <c r="G8" s="76" t="s">
        <v>589</v>
      </c>
      <c r="H8" s="67" t="str">
        <f t="array" ref="H8">IF(INDEX(q_Report_Integrated!$A:$AN,MATCH(1,(q_Report_Integrated!$A:$A=$B$5)*(q_Report_Integrated!$AM:$AM=$H$1),0),20)=0,"",INDEX(q_Report_Integrated!$A:$AN,MATCH(1,(q_Report_Integrated!$A:$A=$B$5)*(q_Report_Integrated!$AM:$AM=$H$1),0),20))</f>
        <v/>
      </c>
    </row>
    <row r="9" spans="1:8" s="23" customFormat="1" ht="43.15" customHeight="1" x14ac:dyDescent="0.25">
      <c r="A9" s="81" t="s">
        <v>2731</v>
      </c>
      <c r="B9" s="83" t="str">
        <f t="array" ref="B9">IF(INDEX(q_Report_Integrated!$A:$AN,MATCH(1,(q_Report_Integrated!$A:$A=$B$5)*(q_Report_Integrated!$AM:$AM=$H$1),0),13)=0,"",INDEX(q_Report_Integrated!$A:$AN,MATCH(1,(q_Report_Integrated!$A:$A=$B$5)*(q_Report_Integrated!$AM:$AM=$H$1),0),13))</f>
        <v>JAMES MARBERRY</v>
      </c>
      <c r="C9" s="81" t="s">
        <v>6</v>
      </c>
      <c r="D9" s="83" t="str">
        <f t="array" ref="D9">IF(INDEX(q_Report_Integrated!$A:$AN,MATCH(1,(q_Report_Integrated!$A:$A=$B$5)*(q_Report_Integrated!$AM:$AM=$H$1),0),8)=0,"",INDEX(q_Report_Integrated!$A:$AN,MATCH(1,(q_Report_Integrated!$A:$A=$B$5)*(q_Report_Integrated!$AM:$AM=$H$1),0),8))</f>
        <v>SKYE HALL</v>
      </c>
      <c r="E9" s="81" t="s">
        <v>170</v>
      </c>
      <c r="F9" s="54" t="str">
        <f t="array" ref="F9">IF(INDEX(q_Report_Integrated!$A:$AN,MATCH(1,(q_Report_Integrated!$A:$A=$B$5)*(q_Report_Integrated!$AM:$AM=$H$1),0),36)=0,"",INDEX(q_Report_Integrated!$A:$AN,MATCH(1,(q_Report_Integrated!$A:$A=$B$5)*(q_Report_Integrated!$AM:$AM=$H$1),0),36))</f>
        <v>FS</v>
      </c>
      <c r="G9" s="76" t="s">
        <v>590</v>
      </c>
      <c r="H9" s="67" t="str">
        <f t="array" ref="H9">IF(INDEX(q_Report_Integrated!$A:$AN,MATCH(1,(q_Report_Integrated!$A:$A=$B$5)*(q_Report_Integrated!$AM:$AM=$H$1),0),21)=0,"",INDEX(q_Report_Integrated!$A:$AN,MATCH(1,(q_Report_Integrated!$A:$A=$B$5)*(q_Report_Integrated!$AM:$AM=$H$1),0),21))</f>
        <v/>
      </c>
    </row>
    <row r="10" spans="1:8" s="23" customFormat="1" ht="43.15" customHeight="1" x14ac:dyDescent="0.25">
      <c r="A10" s="81" t="s">
        <v>193</v>
      </c>
      <c r="B10" s="83" t="str">
        <f t="array" ref="B10">IF(INDEX(q_Report_Integrated!$A:$AN,MATCH(1,(q_Report_Integrated!$A:$A=$B$5)*(q_Report_Integrated!$AM:$AM=$H$1),0),2)=0,"",INDEX(q_Report_Integrated!$A:$AN,MATCH(1,(q_Report_Integrated!$A:$A=$B$5)*(q_Report_Integrated!$AM:$AM=$H$1),0),2))</f>
        <v/>
      </c>
      <c r="C10" s="81" t="s">
        <v>7</v>
      </c>
      <c r="D10" s="83" t="str">
        <f t="array" ref="D10">IF(INDEX(q_Report_Integrated!$A:$AN,MATCH(1,(q_Report_Integrated!$A:$A=$B$5)*(q_Report_Integrated!$AM:$AM=$H$1),0),9)=0,"",INDEX(q_Report_Integrated!$A:$AN,MATCH(1,(q_Report_Integrated!$A:$A=$B$5)*(q_Report_Integrated!$AM:$AM=$H$1),0),9))</f>
        <v>2ND FLOOR</v>
      </c>
      <c r="E10" s="76" t="s">
        <v>587</v>
      </c>
      <c r="F10" s="50" t="str">
        <f t="array" ref="F10">IF(INDEX(q_Report_Integrated!$A:$AN,MATCH(1,(q_Report_Integrated!$A:$A=$B$5)*(q_Report_Integrated!$AM:$AM=$H$1),0),16)=0,"",INDEX(q_Report_Integrated!$A:$AN,MATCH(1,(q_Report_Integrated!$A:$A=$B$5)*(q_Report_Integrated!$AM:$AM=$H$1),0),16))</f>
        <v/>
      </c>
      <c r="G10" s="76" t="s">
        <v>2607</v>
      </c>
      <c r="H10" s="102" t="str">
        <f>VLOOKUP(D9,'Data Validation'!$U:$V,2,FALSE)</f>
        <v>CORE</v>
      </c>
    </row>
    <row r="11" spans="1:8" s="23" customFormat="1" ht="29.25" customHeight="1" x14ac:dyDescent="0.25">
      <c r="A11" s="81" t="s">
        <v>194</v>
      </c>
      <c r="B11" s="83" t="str">
        <f t="array" ref="B11">IF(INDEX(q_Report_Integrated!$A:$AN,MATCH(1,(q_Report_Integrated!$A:$A=$B$5)*(q_Report_Integrated!$AM:$AM=$H$1),0),3)=0,"",INDEX(q_Report_Integrated!$A:$AN,MATCH(1,(q_Report_Integrated!$A:$A=$B$5)*(q_Report_Integrated!$AM:$AM=$H$1),0),3))</f>
        <v>20P000086</v>
      </c>
      <c r="C11" s="81" t="s">
        <v>173</v>
      </c>
      <c r="D11" s="39">
        <f t="array" ref="D11">IF(INDEX(q_Report_Integrated!$A:$AN,MATCH(1,(q_Report_Integrated!$A:$A=$B$5)*(q_Report_Integrated!$AM:$AM=$H$1),0),22)=0,"",INDEX(q_Report_Integrated!$A:$AN,MATCH(1,(q_Report_Integrated!$A:$A=$B$5)*(q_Report_Integrated!$AM:$AM=$H$1),0),22))</f>
        <v>43696</v>
      </c>
      <c r="E11" s="76" t="s">
        <v>588</v>
      </c>
      <c r="F11" s="51" t="str">
        <f t="array" ref="F11">IF(INDEX(q_Report_Integrated!$A:$AN,MATCH(1,(q_Report_Integrated!$A:$A=$B$5)*(q_Report_Integrated!$AM:$AM=$H$1),0),17)=0,"",INDEX(q_Report_Integrated!$A:$AN,MATCH(1,(q_Report_Integrated!$A:$A=$B$5)*(q_Report_Integrated!$AM:$AM=$H$1),0),17))</f>
        <v>R3</v>
      </c>
      <c r="G11" s="35"/>
      <c r="H11" s="35"/>
    </row>
    <row r="12" spans="1:8" s="23" customFormat="1" ht="29.25" customHeight="1" x14ac:dyDescent="0.25">
      <c r="A12" s="34"/>
      <c r="B12" s="80"/>
      <c r="C12" s="80"/>
      <c r="D12" s="83"/>
      <c r="E12" s="76" t="s">
        <v>162</v>
      </c>
      <c r="F12" s="51" t="str">
        <f t="array" ref="F12">IF(INDEX(q_Report_Integrated!$A:$AN,MATCH(1,(q_Report_Integrated!$A:$A=$B$5)*(q_Report_Integrated!$AM:$AM=$H$1),0),19)=TRUE,"YES","")</f>
        <v/>
      </c>
      <c r="G12" s="80"/>
      <c r="H12" s="80"/>
    </row>
    <row r="13" spans="1:8" s="23" customFormat="1" ht="29.25" customHeight="1" x14ac:dyDescent="0.25">
      <c r="A13" s="34"/>
      <c r="B13" s="80"/>
      <c r="C13" s="80"/>
      <c r="D13" s="80"/>
      <c r="E13" s="108"/>
      <c r="F13" s="108"/>
      <c r="G13" s="80"/>
      <c r="H13" s="80"/>
    </row>
    <row r="14" spans="1:8" s="23" customFormat="1" ht="137.25" customHeight="1" x14ac:dyDescent="0.25">
      <c r="A14" s="81" t="s">
        <v>159</v>
      </c>
      <c r="B14" s="232" t="str">
        <f>VLOOKUP($B$5,q_Report_Integrated!$A$2:$G$3520,7,FALSE)</f>
        <v/>
      </c>
      <c r="C14" s="233"/>
      <c r="D14" s="233"/>
      <c r="E14" s="233"/>
      <c r="F14" s="233"/>
      <c r="G14" s="233"/>
      <c r="H14" s="233"/>
    </row>
    <row r="15" spans="1:8" s="23" customFormat="1" ht="12" customHeight="1" x14ac:dyDescent="0.25">
      <c r="A15" s="228" t="str">
        <f>F9</f>
        <v>FS</v>
      </c>
      <c r="B15" s="228"/>
      <c r="C15" s="228"/>
      <c r="D15" s="228"/>
      <c r="E15" s="228"/>
      <c r="F15" s="228"/>
      <c r="G15" s="228"/>
      <c r="H15" s="228"/>
    </row>
    <row r="16" spans="1:8" s="23" customFormat="1" ht="26.25" x14ac:dyDescent="0.25">
      <c r="A16" s="60" t="s">
        <v>171</v>
      </c>
      <c r="B16" s="65"/>
      <c r="C16" s="65"/>
      <c r="D16" s="65"/>
      <c r="E16" s="65"/>
      <c r="F16" s="65"/>
      <c r="G16" s="65"/>
      <c r="H16" s="65"/>
    </row>
    <row r="17" spans="1:8" s="23" customFormat="1" ht="44.25" customHeight="1" x14ac:dyDescent="0.25">
      <c r="A17" s="81" t="s">
        <v>171</v>
      </c>
      <c r="B17" s="231" t="str">
        <f>IF(VLOOKUP($B$5,Table1[],10,FALSE)=0,"",VLOOKUP($B$5,Table1[],10,FALSE))</f>
        <v>CANCELED BY CLIENT</v>
      </c>
      <c r="C17" s="231"/>
      <c r="D17" s="231"/>
      <c r="E17" s="231"/>
      <c r="F17" s="234" t="s">
        <v>201</v>
      </c>
      <c r="G17" s="234"/>
      <c r="H17" s="79" t="str">
        <f>IF(VLOOKUP($B$5,Table1[],24,FALSE)=0,"",VLOOKUP($B$5,Table1[],24,FALSE))</f>
        <v/>
      </c>
    </row>
    <row r="18" spans="1:8" s="23" customFormat="1" ht="44.25" customHeight="1" x14ac:dyDescent="0.25">
      <c r="A18" s="81" t="s">
        <v>200</v>
      </c>
      <c r="B18" s="235" t="str">
        <f>IF(VLOOKUP($B$5,Table1[],23,FALSE)=0,"",VLOOKUP($B$5,Table1[],23,FALSE))</f>
        <v/>
      </c>
      <c r="C18" s="235"/>
      <c r="D18" s="235"/>
      <c r="E18" s="235"/>
      <c r="F18" s="234" t="s">
        <v>203</v>
      </c>
      <c r="G18" s="234"/>
      <c r="H18" s="79" t="str">
        <f>IF(VLOOKUP($B$5,Table1[],25,FALSE)=0,"",VLOOKUP($B$5,Table1[],25,FALSE))</f>
        <v/>
      </c>
    </row>
    <row r="19" spans="1:8" s="23" customFormat="1" ht="29.25" customHeight="1" x14ac:dyDescent="0.25">
      <c r="A19" s="36"/>
      <c r="B19" s="36"/>
      <c r="C19" s="36"/>
      <c r="D19" s="36"/>
      <c r="E19" s="36"/>
      <c r="F19" s="234" t="s">
        <v>169</v>
      </c>
      <c r="G19" s="234"/>
      <c r="H19" s="79" t="str">
        <f>IF(VLOOKUP($B$5,Table1[],4,FALSE)=TRUE,"In Review","")</f>
        <v/>
      </c>
    </row>
    <row r="20" spans="1:8" s="23" customFormat="1" ht="12" customHeight="1" x14ac:dyDescent="0.25">
      <c r="A20" s="228" t="str">
        <f>F9</f>
        <v>FS</v>
      </c>
      <c r="B20" s="228"/>
      <c r="C20" s="228"/>
      <c r="D20" s="228"/>
      <c r="E20" s="228"/>
      <c r="F20" s="228"/>
      <c r="G20" s="228"/>
      <c r="H20" s="228"/>
    </row>
    <row r="21" spans="1:8" s="23" customFormat="1" ht="26.25" x14ac:dyDescent="0.25">
      <c r="A21" s="60" t="s">
        <v>204</v>
      </c>
      <c r="B21" s="65"/>
      <c r="C21" s="65"/>
      <c r="D21" s="65"/>
      <c r="E21" s="65"/>
      <c r="F21" s="65"/>
      <c r="G21" s="65"/>
      <c r="H21" s="65"/>
    </row>
    <row r="22" spans="1:8" s="23" customFormat="1" ht="59.25" customHeight="1" x14ac:dyDescent="0.25">
      <c r="A22" s="81" t="s">
        <v>196</v>
      </c>
      <c r="B22" s="231" t="str">
        <f>IF(VLOOKUP($B$5,Table1[],26,FALSE)=0,"",VLOOKUP($B$5,Table1[],26,FALSE))</f>
        <v/>
      </c>
      <c r="C22" s="231"/>
      <c r="D22" s="231"/>
      <c r="E22" s="231"/>
      <c r="F22" s="231"/>
      <c r="G22" s="231"/>
      <c r="H22" s="231"/>
    </row>
    <row r="23" spans="1:8" s="23" customFormat="1" ht="25.5" customHeight="1" x14ac:dyDescent="0.25">
      <c r="A23" s="81" t="s">
        <v>907</v>
      </c>
      <c r="B23" s="79" t="str">
        <f>IF(VLOOKUP($B$5,Table1[],27,FALSE)=0,"",VLOOKUP($B$5,Table1[],27,FALSE))</f>
        <v/>
      </c>
      <c r="C23" s="82"/>
      <c r="D23" s="82"/>
      <c r="E23" s="82"/>
      <c r="F23" s="82"/>
      <c r="G23" s="82"/>
      <c r="H23" s="82"/>
    </row>
    <row r="24" spans="1:8" s="23" customFormat="1" ht="25.5" customHeight="1" x14ac:dyDescent="0.25">
      <c r="A24" s="81" t="s">
        <v>908</v>
      </c>
      <c r="B24" s="79" t="str">
        <f>IF(VLOOKUP($B$5,Table1[],28,FALSE)=0,"",VLOOKUP($B$5,Table1[],28,FALSE))</f>
        <v/>
      </c>
      <c r="C24" s="82"/>
      <c r="D24" s="82"/>
      <c r="E24" s="82"/>
      <c r="F24" s="82"/>
      <c r="G24" s="82"/>
      <c r="H24" s="82"/>
    </row>
    <row r="25" spans="1:8" s="23" customFormat="1" ht="12" customHeight="1" x14ac:dyDescent="0.25">
      <c r="A25" s="228" t="str">
        <f>F9</f>
        <v>FS</v>
      </c>
      <c r="B25" s="228"/>
      <c r="C25" s="228"/>
      <c r="D25" s="228"/>
      <c r="E25" s="228"/>
      <c r="F25" s="228"/>
      <c r="G25" s="228"/>
      <c r="H25" s="228"/>
    </row>
    <row r="26" spans="1:8" s="23" customFormat="1" ht="37.5" customHeight="1" x14ac:dyDescent="0.25">
      <c r="A26" s="60" t="s">
        <v>492</v>
      </c>
      <c r="B26" s="61"/>
      <c r="C26" s="81" t="s">
        <v>192</v>
      </c>
      <c r="D26" s="78" t="str">
        <f t="array" ref="D26">IF(INDEX(q_Report_Integrated!$A:$AN,MATCH(1,(q_Report_Integrated!$A:$A=$B$5)*(q_Report_Integrated!$AM:$AM=$H$1),0),15)=0,"",INDEX(q_Report_Integrated!$A:$AN,MATCH(1,(q_Report_Integrated!$A:$A=$B$5)*(q_Report_Integrated!$AM:$AM=$H$1),0),15))</f>
        <v>Dan Lerman</v>
      </c>
      <c r="E26" s="81" t="s">
        <v>493</v>
      </c>
      <c r="F26" s="86" t="str">
        <f>IF(VLOOKUP(B8,'Data Validation'!I1:K40,3,TRUE)=0,"",VLOOKUP(B8,'Data Validation'!I1:K40,3,TRUE))</f>
        <v>daniel.lerman@ucr.edu</v>
      </c>
      <c r="G26" s="81" t="s">
        <v>494</v>
      </c>
      <c r="H26" s="86" t="str">
        <f>IF(VLOOKUP(B8,'Data Validation'!I1:K40,2,TRUE)=0,"",VLOOKUP(B8,'Data Validation'!I1:K40,2,TRUE))</f>
        <v>951-827-6224</v>
      </c>
    </row>
    <row r="27" spans="1:8" s="52" customFormat="1" ht="195" customHeight="1" x14ac:dyDescent="0.25">
      <c r="A27" s="229" t="str">
        <f>IF(VLOOKUP($B$5,q_Report_Integrated!$A$2:$AC$3520,29,FALSE)=0,"",VLOOKUP($B$5,q_Report_Integrated!$A$2:$AC$3520,29,FALSE))</f>
        <v>09/26/19 O-ANS: CANCELED BY CUSTOMER - Estimated cost to go keyless outside of budget.</v>
      </c>
      <c r="B27" s="230"/>
      <c r="C27" s="230"/>
      <c r="D27" s="230"/>
      <c r="E27" s="230"/>
      <c r="F27" s="230"/>
      <c r="G27" s="230"/>
      <c r="H27" s="230"/>
    </row>
    <row r="28" spans="1:8" s="52" customFormat="1" ht="20.25" customHeight="1" x14ac:dyDescent="0.25">
      <c r="A28" s="81"/>
      <c r="B28" s="80"/>
      <c r="C28" s="77"/>
      <c r="D28" s="77"/>
      <c r="E28" s="83"/>
      <c r="F28" s="83"/>
      <c r="G28" s="83"/>
      <c r="H28" s="83"/>
    </row>
    <row r="29" spans="1:8" s="23" customFormat="1" ht="12" customHeight="1" x14ac:dyDescent="0.25">
      <c r="A29" s="228" t="str">
        <f>F9</f>
        <v>FS</v>
      </c>
      <c r="B29" s="228"/>
      <c r="C29" s="228"/>
      <c r="D29" s="228"/>
      <c r="E29" s="228"/>
      <c r="F29" s="228"/>
      <c r="G29" s="228"/>
      <c r="H29" s="228"/>
    </row>
    <row r="30" spans="1:8" s="23" customFormat="1" ht="42" customHeight="1" x14ac:dyDescent="0.25">
      <c r="A30" s="60" t="s">
        <v>4344</v>
      </c>
      <c r="B30" s="61"/>
      <c r="C30" s="81" t="s">
        <v>906</v>
      </c>
      <c r="D30" s="78" t="str">
        <f t="array" ref="D30">IF(INDEX(q_Report_Integrated!$A:$AN,MATCH(1,(q_Report_Integrated!$A:$A=$B$5)*(q_Report_Integrated!$AM:$AM=$H$1),0),31)=0,"",INDEX(q_Report_Integrated!$A:$AN,MATCH(1,(q_Report_Integrated!$A:$A=$B$5)*(q_Report_Integrated!$AM:$AM=$H$1),0),31))</f>
        <v>Enrico Baez</v>
      </c>
      <c r="E30" s="81" t="s">
        <v>495</v>
      </c>
      <c r="F30" s="86" t="str">
        <f>IFERROR(VLOOKUP(D30,'Data Validation'!I1:K40,3,TRUE),"")</f>
        <v>enrico.baez@ucr.edu</v>
      </c>
      <c r="G30" s="81" t="s">
        <v>496</v>
      </c>
      <c r="H30" s="86" t="str">
        <f>IF(F9="FS","951-827-4214","")</f>
        <v>951-827-4214</v>
      </c>
    </row>
    <row r="31" spans="1:8" s="22" customFormat="1" ht="102.75" customHeight="1" x14ac:dyDescent="0.25">
      <c r="A31" s="229" t="str">
        <f>IF(VLOOKUP($B$5,q_Report_Integrated!$A$2:$AF$3520,32,FALSE)=0,"",VLOOKUP($B$5,q_Report_Integrated!$A$2:$AF$3520,32,FALSE))</f>
        <v>Provide estimate for keyless entry.</v>
      </c>
      <c r="B31" s="230"/>
      <c r="C31" s="230"/>
      <c r="D31" s="230"/>
      <c r="E31" s="230"/>
      <c r="F31" s="230"/>
      <c r="G31" s="230"/>
      <c r="H31" s="230"/>
    </row>
    <row r="32" spans="1:8" ht="37.5" x14ac:dyDescent="0.25">
      <c r="A32" s="81" t="s">
        <v>904</v>
      </c>
      <c r="B32" s="78" t="str">
        <f t="array" ref="B32">IF(INDEX(q_Report_Integrated!$A:$AN,MATCH(1,(q_Report_Integrated!$A:$A=$B$5)*(q_Report_Integrated!$AM:$AM=$H$1),0),33)=TRUE,"Yes","")</f>
        <v/>
      </c>
      <c r="C32" s="5"/>
      <c r="D32" s="5"/>
      <c r="E32" s="5"/>
      <c r="F32" s="5"/>
      <c r="G32" s="5"/>
      <c r="H32" s="5"/>
    </row>
  </sheetData>
  <mergeCells count="15">
    <mergeCell ref="A15:H15"/>
    <mergeCell ref="G6:H6"/>
    <mergeCell ref="A2:H2"/>
    <mergeCell ref="B22:H22"/>
    <mergeCell ref="B14:H14"/>
    <mergeCell ref="F17:G17"/>
    <mergeCell ref="F18:G18"/>
    <mergeCell ref="F19:G19"/>
    <mergeCell ref="B17:E17"/>
    <mergeCell ref="B18:E18"/>
    <mergeCell ref="A29:H29"/>
    <mergeCell ref="A31:H31"/>
    <mergeCell ref="A27:H27"/>
    <mergeCell ref="A25:H25"/>
    <mergeCell ref="A20:H20"/>
  </mergeCells>
  <conditionalFormatting sqref="A29">
    <cfRule type="containsText" dxfId="39" priority="2" operator="containsText" text="PD&amp;C">
      <formula>NOT(ISERROR(SEARCH("PD&amp;C",A29)))</formula>
    </cfRule>
    <cfRule type="containsText" dxfId="38" priority="3" operator="containsText" text="FS">
      <formula>NOT(ISERROR(SEARCH("FS",A29)))</formula>
    </cfRule>
  </conditionalFormatting>
  <conditionalFormatting sqref="A29:H29">
    <cfRule type="containsText" dxfId="37" priority="1" operator="containsText" text="REVIEW">
      <formula>NOT(ISERROR(SEARCH("REVIEW",A29)))</formula>
    </cfRule>
  </conditionalFormatting>
  <conditionalFormatting sqref="A25">
    <cfRule type="containsText" dxfId="36" priority="16" operator="containsText" text="PD&amp;C">
      <formula>NOT(ISERROR(SEARCH("PD&amp;C",A25)))</formula>
    </cfRule>
    <cfRule type="containsText" dxfId="35" priority="17" operator="containsText" text="FS">
      <formula>NOT(ISERROR(SEARCH("FS",A25)))</formula>
    </cfRule>
  </conditionalFormatting>
  <conditionalFormatting sqref="A20">
    <cfRule type="containsText" dxfId="34" priority="14" operator="containsText" text="PD&amp;C">
      <formula>NOT(ISERROR(SEARCH("PD&amp;C",A20)))</formula>
    </cfRule>
    <cfRule type="containsText" dxfId="33" priority="15" operator="containsText" text="FS">
      <formula>NOT(ISERROR(SEARCH("FS",A20)))</formula>
    </cfRule>
  </conditionalFormatting>
  <conditionalFormatting sqref="A15">
    <cfRule type="containsText" dxfId="32" priority="12" operator="containsText" text="PD&amp;C">
      <formula>NOT(ISERROR(SEARCH("PD&amp;C",A15)))</formula>
    </cfRule>
    <cfRule type="containsText" dxfId="31" priority="13" operator="containsText" text="FS">
      <formula>NOT(ISERROR(SEARCH("FS",A15)))</formula>
    </cfRule>
  </conditionalFormatting>
  <conditionalFormatting sqref="G6">
    <cfRule type="containsText" dxfId="30" priority="10" operator="containsText" text="PD&amp;C">
      <formula>NOT(ISERROR(SEARCH("PD&amp;C",G6)))</formula>
    </cfRule>
    <cfRule type="containsText" dxfId="29" priority="11" operator="containsText" text="FS">
      <formula>NOT(ISERROR(SEARCH("FS",G6)))</formula>
    </cfRule>
  </conditionalFormatting>
  <conditionalFormatting sqref="A2">
    <cfRule type="containsText" dxfId="28" priority="8" operator="containsText" text="PD&amp;C">
      <formula>NOT(ISERROR(SEARCH("PD&amp;C",A2)))</formula>
    </cfRule>
    <cfRule type="containsText" dxfId="27" priority="9" operator="containsText" text="FS">
      <formula>NOT(ISERROR(SEARCH("FS",A2)))</formula>
    </cfRule>
  </conditionalFormatting>
  <conditionalFormatting sqref="A2:H2">
    <cfRule type="containsText" dxfId="26" priority="5" operator="containsText" text="#N/A">
      <formula>NOT(ISERROR(SEARCH("#N/A",A2)))</formula>
    </cfRule>
    <cfRule type="containsText" dxfId="25" priority="7" operator="containsText" text="REVIEW">
      <formula>NOT(ISERROR(SEARCH("REVIEW",A2)))</formula>
    </cfRule>
  </conditionalFormatting>
  <conditionalFormatting sqref="G6:H6 A25:H25 A20:H20 A15:H15">
    <cfRule type="containsText" dxfId="24" priority="6" operator="containsText" text="REVIEW">
      <formula>NOT(ISERROR(SEARCH("REVIEW",A6)))</formula>
    </cfRule>
  </conditionalFormatting>
  <dataValidations disablePrompts="1" count="2">
    <dataValidation type="list" allowBlank="1" prompt="To view more detailed information for a specific project, type in the Project Reference No. or clear the field and then scroll through the dropdown list HERE." sqref="B5" xr:uid="{00000000-0002-0000-0100-000000000000}">
      <formula1>Integrated_list_validation</formula1>
    </dataValidation>
    <dataValidation allowBlank="1" showInputMessage="1" showErrorMessage="1" prompt="To view more detailed information for a specific project, type in the Project Reference No. or clear the field and then scroll through the dropdown list HERE." sqref="A5" xr:uid="{00000000-0002-0000-0100-000001000000}"/>
  </dataValidations>
  <printOptions horizontalCentered="1" verticalCentered="1"/>
  <pageMargins left="0.25" right="0.25" top="0.75" bottom="0.75" header="0.3" footer="0.3"/>
  <pageSetup scale="55" orientation="portrait" r:id="rId1"/>
  <headerFooter>
    <oddHeader>&amp;L           &amp;G</oddHeader>
    <oddFooter>&amp;L&amp;F
For questions or comments on our revised project reporting, please email facilities@ucr.edu. &amp;R&amp;N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220"/>
  <sheetViews>
    <sheetView zoomScaleNormal="100" workbookViewId="0">
      <pane xSplit="2" ySplit="4" topLeftCell="C173" activePane="bottomRight" state="frozen"/>
      <selection pane="topRight" activeCell="C1" sqref="C1"/>
      <selection pane="bottomLeft" activeCell="A5" sqref="A5"/>
      <selection pane="bottomRight" activeCell="D181" sqref="D181"/>
    </sheetView>
  </sheetViews>
  <sheetFormatPr defaultRowHeight="15" x14ac:dyDescent="0.25"/>
  <cols>
    <col min="1" max="1" width="17.140625" customWidth="1"/>
    <col min="2" max="2" width="13.140625" customWidth="1"/>
    <col min="3" max="3" width="7.85546875" customWidth="1"/>
    <col min="4" max="4" width="40.28515625" customWidth="1"/>
    <col min="5" max="5" width="13.140625" customWidth="1"/>
    <col min="6" max="6" width="6.85546875" customWidth="1"/>
    <col min="7" max="7" width="13.140625" customWidth="1"/>
    <col min="8" max="8" width="16.85546875" customWidth="1"/>
    <col min="9" max="9" width="19" customWidth="1"/>
    <col min="10" max="10" width="10.42578125" customWidth="1"/>
    <col min="11" max="12" width="7.5703125" customWidth="1"/>
    <col min="13" max="13" width="27.85546875" bestFit="1" customWidth="1"/>
    <col min="14" max="14" width="16.42578125" bestFit="1" customWidth="1"/>
  </cols>
  <sheetData>
    <row r="1" spans="1:14" s="90" customFormat="1" ht="36.75" customHeight="1" x14ac:dyDescent="0.7">
      <c r="A1" s="91" t="s">
        <v>4369</v>
      </c>
      <c r="B1" s="92"/>
      <c r="C1" s="92"/>
      <c r="D1" s="92"/>
      <c r="E1" s="92"/>
      <c r="F1" s="92"/>
      <c r="G1" s="92"/>
      <c r="H1" s="92"/>
      <c r="I1" s="238" t="s">
        <v>4371</v>
      </c>
      <c r="J1" s="238"/>
      <c r="K1" s="238"/>
      <c r="L1" s="238"/>
      <c r="M1" s="238"/>
      <c r="N1" s="238"/>
    </row>
    <row r="2" spans="1:14" ht="18.75" x14ac:dyDescent="0.3">
      <c r="A2" s="93" t="s">
        <v>2652</v>
      </c>
      <c r="B2" s="94"/>
      <c r="C2" s="95">
        <f>COUNTIFS(Table3[Project Service Unit],"FS")</f>
        <v>216</v>
      </c>
      <c r="D2" s="5"/>
      <c r="E2" s="5"/>
      <c r="F2" s="5"/>
      <c r="G2" s="5"/>
      <c r="H2" s="5"/>
      <c r="I2" s="5"/>
      <c r="J2" s="5"/>
      <c r="K2" s="5"/>
      <c r="L2" s="5"/>
      <c r="M2" s="5"/>
      <c r="N2" s="5"/>
    </row>
    <row r="3" spans="1:14" ht="18.75" customHeight="1" x14ac:dyDescent="0.3">
      <c r="A3" s="40" t="s">
        <v>195</v>
      </c>
      <c r="B3" s="41">
        <f>'Active Project Summary'!B6</f>
        <v>44136</v>
      </c>
      <c r="C3" s="236" t="s">
        <v>4370</v>
      </c>
      <c r="D3" s="237"/>
      <c r="E3" s="237"/>
      <c r="F3" s="237"/>
      <c r="G3" s="237"/>
      <c r="H3" s="237"/>
      <c r="I3" s="237"/>
      <c r="J3" s="237"/>
      <c r="K3" s="237"/>
      <c r="L3" s="237"/>
      <c r="M3" s="237"/>
      <c r="N3" s="237"/>
    </row>
    <row r="4" spans="1:14" ht="60.75" thickBot="1" x14ac:dyDescent="0.3">
      <c r="A4" s="6" t="s">
        <v>156</v>
      </c>
      <c r="B4" s="20" t="s">
        <v>157</v>
      </c>
      <c r="C4" s="87" t="s">
        <v>170</v>
      </c>
      <c r="D4" s="88" t="s">
        <v>158</v>
      </c>
      <c r="E4" s="88" t="s">
        <v>6</v>
      </c>
      <c r="F4" s="88" t="s">
        <v>7</v>
      </c>
      <c r="G4" s="96" t="s">
        <v>173</v>
      </c>
      <c r="H4" s="96" t="s">
        <v>160</v>
      </c>
      <c r="I4" s="117" t="s">
        <v>3997</v>
      </c>
      <c r="J4" s="118" t="s">
        <v>3420</v>
      </c>
      <c r="K4" s="47" t="s">
        <v>588</v>
      </c>
      <c r="L4" s="47" t="s">
        <v>205</v>
      </c>
      <c r="M4" s="88" t="s">
        <v>8</v>
      </c>
      <c r="N4" s="89" t="s">
        <v>161</v>
      </c>
    </row>
    <row r="5" spans="1:14" ht="15.75" thickTop="1" x14ac:dyDescent="0.25">
      <c r="A5" s="66" t="s">
        <v>99</v>
      </c>
      <c r="B5" s="125" t="s">
        <v>313</v>
      </c>
      <c r="C5" s="160" t="s">
        <v>510</v>
      </c>
      <c r="D5" s="66" t="s">
        <v>3121</v>
      </c>
      <c r="E5" s="66" t="s">
        <v>465</v>
      </c>
      <c r="F5" s="66" t="s">
        <v>3654</v>
      </c>
      <c r="G5" s="161">
        <v>43006</v>
      </c>
      <c r="H5" s="66" t="s">
        <v>2661</v>
      </c>
      <c r="I5" s="161">
        <v>43647</v>
      </c>
      <c r="J5" s="162" t="s">
        <v>5178</v>
      </c>
      <c r="K5" s="162" t="s">
        <v>286</v>
      </c>
      <c r="L5" s="162" t="s">
        <v>211</v>
      </c>
      <c r="M5" s="163" t="s">
        <v>3655</v>
      </c>
      <c r="N5" s="163" t="s">
        <v>183</v>
      </c>
    </row>
    <row r="6" spans="1:14" x14ac:dyDescent="0.25">
      <c r="A6" s="156" t="s">
        <v>4299</v>
      </c>
      <c r="B6" s="125" t="s">
        <v>411</v>
      </c>
      <c r="C6" s="152" t="s">
        <v>510</v>
      </c>
      <c r="D6" s="156" t="s">
        <v>3286</v>
      </c>
      <c r="E6" s="156" t="s">
        <v>1288</v>
      </c>
      <c r="F6" s="156" t="s">
        <v>3470</v>
      </c>
      <c r="G6" s="157">
        <v>43336</v>
      </c>
      <c r="H6" s="156" t="s">
        <v>2661</v>
      </c>
      <c r="I6" s="157">
        <v>43647</v>
      </c>
      <c r="J6" s="158" t="s">
        <v>5178</v>
      </c>
      <c r="K6" s="158" t="s">
        <v>211</v>
      </c>
      <c r="L6" s="158" t="s">
        <v>211</v>
      </c>
      <c r="M6" s="159" t="s">
        <v>3809</v>
      </c>
      <c r="N6" s="159" t="s">
        <v>412</v>
      </c>
    </row>
    <row r="7" spans="1:14" x14ac:dyDescent="0.25">
      <c r="A7" s="97" t="s">
        <v>107</v>
      </c>
      <c r="B7" s="125" t="s">
        <v>339</v>
      </c>
      <c r="C7" s="73" t="s">
        <v>510</v>
      </c>
      <c r="D7" s="98" t="s">
        <v>3211</v>
      </c>
      <c r="E7" s="98" t="s">
        <v>462</v>
      </c>
      <c r="F7" s="98" t="s">
        <v>3730</v>
      </c>
      <c r="G7" s="101">
        <v>43336</v>
      </c>
      <c r="H7" s="98" t="s">
        <v>2661</v>
      </c>
      <c r="I7" s="101">
        <v>43647</v>
      </c>
      <c r="J7" s="99" t="s">
        <v>5178</v>
      </c>
      <c r="K7" s="99" t="s">
        <v>340</v>
      </c>
      <c r="L7" s="99" t="s">
        <v>211</v>
      </c>
      <c r="M7" s="100" t="s">
        <v>3682</v>
      </c>
      <c r="N7" s="100" t="s">
        <v>183</v>
      </c>
    </row>
    <row r="8" spans="1:14" x14ac:dyDescent="0.25">
      <c r="A8" s="97" t="s">
        <v>147</v>
      </c>
      <c r="B8" s="125" t="s">
        <v>422</v>
      </c>
      <c r="C8" s="73" t="s">
        <v>510</v>
      </c>
      <c r="D8" s="98" t="s">
        <v>3316</v>
      </c>
      <c r="E8" s="98" t="s">
        <v>458</v>
      </c>
      <c r="F8" s="98" t="s">
        <v>211</v>
      </c>
      <c r="G8" s="101">
        <v>43350</v>
      </c>
      <c r="H8" s="98" t="s">
        <v>2661</v>
      </c>
      <c r="I8" s="101">
        <v>43647</v>
      </c>
      <c r="J8" s="99" t="s">
        <v>5178</v>
      </c>
      <c r="K8" s="99" t="s">
        <v>239</v>
      </c>
      <c r="L8" s="99" t="s">
        <v>211</v>
      </c>
      <c r="M8" s="100" t="s">
        <v>3849</v>
      </c>
      <c r="N8" s="100" t="s">
        <v>183</v>
      </c>
    </row>
    <row r="9" spans="1:14" x14ac:dyDescent="0.25">
      <c r="A9" s="97" t="s">
        <v>107</v>
      </c>
      <c r="B9" s="125" t="s">
        <v>2741</v>
      </c>
      <c r="C9" s="73" t="s">
        <v>510</v>
      </c>
      <c r="D9" s="98" t="s">
        <v>3182</v>
      </c>
      <c r="E9" s="98" t="s">
        <v>466</v>
      </c>
      <c r="F9" s="98" t="s">
        <v>3706</v>
      </c>
      <c r="G9" s="101">
        <v>43433</v>
      </c>
      <c r="H9" s="98" t="s">
        <v>2661</v>
      </c>
      <c r="I9" s="101">
        <v>43647</v>
      </c>
      <c r="J9" s="99" t="s">
        <v>5178</v>
      </c>
      <c r="K9" s="99" t="s">
        <v>288</v>
      </c>
      <c r="L9" s="99" t="s">
        <v>2694</v>
      </c>
      <c r="M9" s="100" t="s">
        <v>3691</v>
      </c>
      <c r="N9" s="100" t="s">
        <v>183</v>
      </c>
    </row>
    <row r="10" spans="1:14" x14ac:dyDescent="0.25">
      <c r="A10" s="97" t="s">
        <v>99</v>
      </c>
      <c r="B10" s="125" t="s">
        <v>2925</v>
      </c>
      <c r="C10" s="73" t="s">
        <v>510</v>
      </c>
      <c r="D10" s="98" t="s">
        <v>3126</v>
      </c>
      <c r="E10" s="98" t="s">
        <v>465</v>
      </c>
      <c r="F10" s="98" t="s">
        <v>3933</v>
      </c>
      <c r="G10" s="101">
        <v>43567</v>
      </c>
      <c r="H10" s="98" t="s">
        <v>2661</v>
      </c>
      <c r="I10" s="101">
        <v>43649</v>
      </c>
      <c r="J10" s="99" t="s">
        <v>5178</v>
      </c>
      <c r="K10" s="99" t="s">
        <v>184</v>
      </c>
      <c r="L10" s="99" t="s">
        <v>211</v>
      </c>
      <c r="M10" s="100" t="s">
        <v>3597</v>
      </c>
      <c r="N10" s="100" t="s">
        <v>165</v>
      </c>
    </row>
    <row r="11" spans="1:14" x14ac:dyDescent="0.25">
      <c r="A11" s="156" t="s">
        <v>99</v>
      </c>
      <c r="B11" s="125" t="s">
        <v>3371</v>
      </c>
      <c r="C11" s="152" t="s">
        <v>510</v>
      </c>
      <c r="D11" s="156" t="s">
        <v>3372</v>
      </c>
      <c r="E11" s="156" t="s">
        <v>452</v>
      </c>
      <c r="F11" s="156" t="s">
        <v>3935</v>
      </c>
      <c r="G11" s="157">
        <v>43595</v>
      </c>
      <c r="H11" s="156" t="s">
        <v>2661</v>
      </c>
      <c r="I11" s="157">
        <v>43649</v>
      </c>
      <c r="J11" s="158" t="s">
        <v>5178</v>
      </c>
      <c r="K11" s="158" t="s">
        <v>239</v>
      </c>
      <c r="L11" s="158" t="s">
        <v>211</v>
      </c>
      <c r="M11" s="159" t="s">
        <v>3599</v>
      </c>
      <c r="N11" s="159" t="s">
        <v>165</v>
      </c>
    </row>
    <row r="12" spans="1:14" x14ac:dyDescent="0.25">
      <c r="A12" s="66" t="s">
        <v>442</v>
      </c>
      <c r="B12" s="125" t="s">
        <v>2945</v>
      </c>
      <c r="C12" s="160" t="s">
        <v>510</v>
      </c>
      <c r="D12" s="66" t="s">
        <v>3304</v>
      </c>
      <c r="E12" s="66" t="s">
        <v>3833</v>
      </c>
      <c r="F12" s="66" t="s">
        <v>3959</v>
      </c>
      <c r="G12" s="161">
        <v>43532</v>
      </c>
      <c r="H12" s="66" t="s">
        <v>2661</v>
      </c>
      <c r="I12" s="161">
        <v>43655</v>
      </c>
      <c r="J12" s="162" t="s">
        <v>5178</v>
      </c>
      <c r="K12" s="162" t="s">
        <v>218</v>
      </c>
      <c r="L12" s="162" t="s">
        <v>211</v>
      </c>
      <c r="M12" s="163" t="s">
        <v>3830</v>
      </c>
      <c r="N12" s="163" t="s">
        <v>165</v>
      </c>
    </row>
    <row r="13" spans="1:14" x14ac:dyDescent="0.25">
      <c r="A13" s="97" t="s">
        <v>99</v>
      </c>
      <c r="B13" s="125" t="s">
        <v>2929</v>
      </c>
      <c r="C13" s="73" t="s">
        <v>510</v>
      </c>
      <c r="D13" s="98" t="s">
        <v>3135</v>
      </c>
      <c r="E13" s="98" t="s">
        <v>465</v>
      </c>
      <c r="F13" s="98" t="s">
        <v>3938</v>
      </c>
      <c r="G13" s="101">
        <v>43551</v>
      </c>
      <c r="H13" s="98" t="s">
        <v>2661</v>
      </c>
      <c r="I13" s="101">
        <v>43655</v>
      </c>
      <c r="J13" s="99" t="s">
        <v>5178</v>
      </c>
      <c r="K13" s="99" t="s">
        <v>243</v>
      </c>
      <c r="L13" s="99" t="s">
        <v>211</v>
      </c>
      <c r="M13" s="100" t="s">
        <v>3597</v>
      </c>
      <c r="N13" s="100" t="s">
        <v>165</v>
      </c>
    </row>
    <row r="14" spans="1:14" x14ac:dyDescent="0.25">
      <c r="A14" s="97" t="s">
        <v>53</v>
      </c>
      <c r="B14" s="125" t="s">
        <v>2914</v>
      </c>
      <c r="C14" s="73" t="s">
        <v>510</v>
      </c>
      <c r="D14" s="98" t="s">
        <v>3031</v>
      </c>
      <c r="E14" s="98" t="s">
        <v>285</v>
      </c>
      <c r="F14" s="98" t="s">
        <v>3920</v>
      </c>
      <c r="G14" s="101">
        <v>43558</v>
      </c>
      <c r="H14" s="98" t="s">
        <v>2661</v>
      </c>
      <c r="I14" s="101">
        <v>43655</v>
      </c>
      <c r="J14" s="99" t="s">
        <v>5178</v>
      </c>
      <c r="K14" s="99" t="s">
        <v>240</v>
      </c>
      <c r="L14" s="99" t="s">
        <v>211</v>
      </c>
      <c r="M14" s="100" t="s">
        <v>3517</v>
      </c>
      <c r="N14" s="100" t="s">
        <v>165</v>
      </c>
    </row>
    <row r="15" spans="1:14" x14ac:dyDescent="0.25">
      <c r="A15" s="97" t="s">
        <v>53</v>
      </c>
      <c r="B15" s="125" t="s">
        <v>2811</v>
      </c>
      <c r="C15" s="160" t="s">
        <v>510</v>
      </c>
      <c r="D15" s="97" t="s">
        <v>3012</v>
      </c>
      <c r="E15" s="97" t="s">
        <v>3531</v>
      </c>
      <c r="F15" s="97" t="s">
        <v>3532</v>
      </c>
      <c r="G15" s="166">
        <v>43430</v>
      </c>
      <c r="H15" s="97" t="s">
        <v>2661</v>
      </c>
      <c r="I15" s="166">
        <v>43661</v>
      </c>
      <c r="J15" s="167" t="s">
        <v>5178</v>
      </c>
      <c r="K15" s="167" t="s">
        <v>288</v>
      </c>
      <c r="L15" s="167" t="s">
        <v>211</v>
      </c>
      <c r="M15" s="168" t="s">
        <v>3533</v>
      </c>
      <c r="N15" s="168" t="s">
        <v>183</v>
      </c>
    </row>
    <row r="16" spans="1:14" x14ac:dyDescent="0.25">
      <c r="A16" s="97" t="s">
        <v>99</v>
      </c>
      <c r="B16" s="125" t="s">
        <v>2926</v>
      </c>
      <c r="C16" s="73" t="s">
        <v>510</v>
      </c>
      <c r="D16" s="98" t="s">
        <v>3127</v>
      </c>
      <c r="E16" s="98" t="s">
        <v>452</v>
      </c>
      <c r="F16" s="98" t="s">
        <v>3934</v>
      </c>
      <c r="G16" s="101">
        <v>43595</v>
      </c>
      <c r="H16" s="98" t="s">
        <v>2672</v>
      </c>
      <c r="I16" s="101">
        <v>43662</v>
      </c>
      <c r="J16" s="99" t="s">
        <v>5178</v>
      </c>
      <c r="K16" s="99" t="s">
        <v>239</v>
      </c>
      <c r="L16" s="99" t="s">
        <v>211</v>
      </c>
      <c r="M16" s="100" t="s">
        <v>3927</v>
      </c>
      <c r="N16" s="100" t="s">
        <v>165</v>
      </c>
    </row>
    <row r="17" spans="1:14" x14ac:dyDescent="0.25">
      <c r="A17" s="66" t="s">
        <v>99</v>
      </c>
      <c r="B17" s="125" t="s">
        <v>2924</v>
      </c>
      <c r="C17" s="160" t="s">
        <v>510</v>
      </c>
      <c r="D17" s="66" t="s">
        <v>3118</v>
      </c>
      <c r="E17" s="66" t="s">
        <v>452</v>
      </c>
      <c r="F17" s="66" t="s">
        <v>3715</v>
      </c>
      <c r="G17" s="161">
        <v>43595</v>
      </c>
      <c r="H17" s="66" t="s">
        <v>2672</v>
      </c>
      <c r="I17" s="161">
        <v>43662</v>
      </c>
      <c r="J17" s="162" t="s">
        <v>5178</v>
      </c>
      <c r="K17" s="162" t="s">
        <v>236</v>
      </c>
      <c r="L17" s="162" t="s">
        <v>2694</v>
      </c>
      <c r="M17" s="163" t="s">
        <v>3927</v>
      </c>
      <c r="N17" s="163" t="s">
        <v>165</v>
      </c>
    </row>
    <row r="18" spans="1:14" x14ac:dyDescent="0.25">
      <c r="A18" s="151" t="s">
        <v>107</v>
      </c>
      <c r="B18" s="125" t="s">
        <v>2935</v>
      </c>
      <c r="C18" s="152" t="s">
        <v>510</v>
      </c>
      <c r="D18" s="151" t="s">
        <v>3228</v>
      </c>
      <c r="E18" s="151" t="s">
        <v>476</v>
      </c>
      <c r="F18" s="151" t="s">
        <v>3948</v>
      </c>
      <c r="G18" s="153">
        <v>43599</v>
      </c>
      <c r="H18" s="151" t="s">
        <v>2670</v>
      </c>
      <c r="I18" s="153">
        <v>43662</v>
      </c>
      <c r="J18" s="154" t="s">
        <v>5178</v>
      </c>
      <c r="K18" s="154" t="s">
        <v>239</v>
      </c>
      <c r="L18" s="154" t="s">
        <v>211</v>
      </c>
      <c r="M18" s="155" t="s">
        <v>3687</v>
      </c>
      <c r="N18" s="155" t="s">
        <v>165</v>
      </c>
    </row>
    <row r="19" spans="1:14" x14ac:dyDescent="0.25">
      <c r="A19" s="97" t="s">
        <v>107</v>
      </c>
      <c r="B19" s="125" t="s">
        <v>2937</v>
      </c>
      <c r="C19" s="73" t="s">
        <v>510</v>
      </c>
      <c r="D19" s="98" t="s">
        <v>3245</v>
      </c>
      <c r="E19" s="98" t="s">
        <v>476</v>
      </c>
      <c r="F19" s="98" t="s">
        <v>3703</v>
      </c>
      <c r="G19" s="101">
        <v>43599</v>
      </c>
      <c r="H19" s="98" t="s">
        <v>2670</v>
      </c>
      <c r="I19" s="101">
        <v>43662</v>
      </c>
      <c r="J19" s="99" t="s">
        <v>5178</v>
      </c>
      <c r="K19" s="99" t="s">
        <v>242</v>
      </c>
      <c r="L19" s="99" t="s">
        <v>211</v>
      </c>
      <c r="M19" s="100" t="s">
        <v>3687</v>
      </c>
      <c r="N19" s="100" t="s">
        <v>165</v>
      </c>
    </row>
    <row r="20" spans="1:14" x14ac:dyDescent="0.25">
      <c r="A20" s="66" t="s">
        <v>107</v>
      </c>
      <c r="B20" s="125" t="s">
        <v>2938</v>
      </c>
      <c r="C20" s="160" t="s">
        <v>510</v>
      </c>
      <c r="D20" s="66" t="s">
        <v>3247</v>
      </c>
      <c r="E20" s="66" t="s">
        <v>476</v>
      </c>
      <c r="F20" s="66" t="s">
        <v>3733</v>
      </c>
      <c r="G20" s="161">
        <v>43599</v>
      </c>
      <c r="H20" s="66" t="s">
        <v>2670</v>
      </c>
      <c r="I20" s="161">
        <v>43662</v>
      </c>
      <c r="J20" s="162" t="s">
        <v>5178</v>
      </c>
      <c r="K20" s="162" t="s">
        <v>243</v>
      </c>
      <c r="L20" s="162" t="s">
        <v>211</v>
      </c>
      <c r="M20" s="163" t="s">
        <v>3687</v>
      </c>
      <c r="N20" s="163" t="s">
        <v>165</v>
      </c>
    </row>
    <row r="21" spans="1:14" x14ac:dyDescent="0.25">
      <c r="A21" s="66" t="s">
        <v>53</v>
      </c>
      <c r="B21" s="125" t="s">
        <v>2912</v>
      </c>
      <c r="C21" s="160" t="s">
        <v>510</v>
      </c>
      <c r="D21" s="66" t="s">
        <v>3024</v>
      </c>
      <c r="E21" s="66" t="s">
        <v>932</v>
      </c>
      <c r="F21" s="66" t="s">
        <v>3918</v>
      </c>
      <c r="G21" s="161">
        <v>43588</v>
      </c>
      <c r="H21" s="66" t="s">
        <v>2661</v>
      </c>
      <c r="I21" s="161">
        <v>43662</v>
      </c>
      <c r="J21" s="162" t="s">
        <v>5178</v>
      </c>
      <c r="K21" s="162" t="s">
        <v>184</v>
      </c>
      <c r="L21" s="162" t="s">
        <v>211</v>
      </c>
      <c r="M21" s="163" t="s">
        <v>3554</v>
      </c>
      <c r="N21" s="163" t="s">
        <v>165</v>
      </c>
    </row>
    <row r="22" spans="1:14" x14ac:dyDescent="0.25">
      <c r="A22" s="97" t="s">
        <v>99</v>
      </c>
      <c r="B22" s="125" t="s">
        <v>2928</v>
      </c>
      <c r="C22" s="73" t="s">
        <v>510</v>
      </c>
      <c r="D22" s="98" t="s">
        <v>3133</v>
      </c>
      <c r="E22" s="98" t="s">
        <v>465</v>
      </c>
      <c r="F22" s="98" t="s">
        <v>3937</v>
      </c>
      <c r="G22" s="101">
        <v>43606</v>
      </c>
      <c r="H22" s="98" t="s">
        <v>2661</v>
      </c>
      <c r="I22" s="101">
        <v>43662</v>
      </c>
      <c r="J22" s="99" t="s">
        <v>5178</v>
      </c>
      <c r="K22" s="99" t="s">
        <v>242</v>
      </c>
      <c r="L22" s="99" t="s">
        <v>211</v>
      </c>
      <c r="M22" s="100" t="s">
        <v>3627</v>
      </c>
      <c r="N22" s="100" t="s">
        <v>165</v>
      </c>
    </row>
    <row r="23" spans="1:14" x14ac:dyDescent="0.25">
      <c r="A23" s="97" t="s">
        <v>99</v>
      </c>
      <c r="B23" s="125" t="s">
        <v>2923</v>
      </c>
      <c r="C23" s="160" t="s">
        <v>510</v>
      </c>
      <c r="D23" s="97" t="s">
        <v>3112</v>
      </c>
      <c r="E23" s="97" t="s">
        <v>465</v>
      </c>
      <c r="F23" s="97" t="s">
        <v>3932</v>
      </c>
      <c r="G23" s="166">
        <v>43606</v>
      </c>
      <c r="H23" s="97" t="s">
        <v>2661</v>
      </c>
      <c r="I23" s="166">
        <v>43662</v>
      </c>
      <c r="J23" s="167" t="s">
        <v>5178</v>
      </c>
      <c r="K23" s="167" t="s">
        <v>229</v>
      </c>
      <c r="L23" s="167" t="s">
        <v>211</v>
      </c>
      <c r="M23" s="168" t="s">
        <v>3627</v>
      </c>
      <c r="N23" s="168" t="s">
        <v>165</v>
      </c>
    </row>
    <row r="24" spans="1:14" x14ac:dyDescent="0.25">
      <c r="A24" s="141" t="s">
        <v>130</v>
      </c>
      <c r="B24" s="125" t="s">
        <v>2637</v>
      </c>
      <c r="C24" s="142" t="s">
        <v>510</v>
      </c>
      <c r="D24" s="141" t="s">
        <v>3272</v>
      </c>
      <c r="E24" s="141" t="s">
        <v>459</v>
      </c>
      <c r="F24" s="141" t="s">
        <v>3470</v>
      </c>
      <c r="G24" s="143">
        <v>43069</v>
      </c>
      <c r="H24" s="141" t="s">
        <v>2670</v>
      </c>
      <c r="I24" s="143">
        <v>43668</v>
      </c>
      <c r="J24" s="144" t="s">
        <v>5178</v>
      </c>
      <c r="K24" s="144" t="s">
        <v>211</v>
      </c>
      <c r="L24" s="144" t="s">
        <v>211</v>
      </c>
      <c r="M24" s="145" t="s">
        <v>3792</v>
      </c>
      <c r="N24" s="145" t="s">
        <v>183</v>
      </c>
    </row>
    <row r="25" spans="1:14" x14ac:dyDescent="0.25">
      <c r="A25" s="97" t="s">
        <v>2771</v>
      </c>
      <c r="B25" s="125" t="s">
        <v>3418</v>
      </c>
      <c r="C25" s="73" t="s">
        <v>510</v>
      </c>
      <c r="D25" s="98" t="s">
        <v>3419</v>
      </c>
      <c r="E25" s="98" t="s">
        <v>3531</v>
      </c>
      <c r="F25" s="98" t="s">
        <v>3980</v>
      </c>
      <c r="G25" s="101">
        <v>43472</v>
      </c>
      <c r="H25" s="98" t="s">
        <v>2661</v>
      </c>
      <c r="I25" s="101">
        <v>43668</v>
      </c>
      <c r="J25" s="99" t="s">
        <v>5178</v>
      </c>
      <c r="K25" s="99" t="s">
        <v>236</v>
      </c>
      <c r="L25" s="99" t="s">
        <v>211</v>
      </c>
      <c r="M25" s="100" t="s">
        <v>3977</v>
      </c>
      <c r="N25" s="100" t="s">
        <v>165</v>
      </c>
    </row>
    <row r="26" spans="1:14" x14ac:dyDescent="0.25">
      <c r="A26" s="151" t="s">
        <v>53</v>
      </c>
      <c r="B26" s="125" t="s">
        <v>2911</v>
      </c>
      <c r="C26" s="152" t="s">
        <v>510</v>
      </c>
      <c r="D26" s="151" t="s">
        <v>3020</v>
      </c>
      <c r="E26" s="151" t="s">
        <v>285</v>
      </c>
      <c r="F26" s="151" t="s">
        <v>3913</v>
      </c>
      <c r="G26" s="153">
        <v>43501</v>
      </c>
      <c r="H26" s="151" t="s">
        <v>2661</v>
      </c>
      <c r="I26" s="153">
        <v>43668</v>
      </c>
      <c r="J26" s="154" t="s">
        <v>5178</v>
      </c>
      <c r="K26" s="154" t="s">
        <v>236</v>
      </c>
      <c r="L26" s="154" t="s">
        <v>211</v>
      </c>
      <c r="M26" s="155" t="s">
        <v>3914</v>
      </c>
      <c r="N26" s="155" t="s">
        <v>165</v>
      </c>
    </row>
    <row r="27" spans="1:14" x14ac:dyDescent="0.25">
      <c r="A27" s="97" t="s">
        <v>4299</v>
      </c>
      <c r="B27" s="125" t="s">
        <v>2944</v>
      </c>
      <c r="C27" s="73" t="s">
        <v>510</v>
      </c>
      <c r="D27" s="98" t="s">
        <v>3290</v>
      </c>
      <c r="E27" s="98" t="s">
        <v>469</v>
      </c>
      <c r="F27" s="98" t="s">
        <v>3955</v>
      </c>
      <c r="G27" s="101">
        <v>43594</v>
      </c>
      <c r="H27" s="98" t="s">
        <v>2661</v>
      </c>
      <c r="I27" s="101">
        <v>43668</v>
      </c>
      <c r="J27" s="99" t="s">
        <v>5178</v>
      </c>
      <c r="K27" s="99" t="s">
        <v>3291</v>
      </c>
      <c r="L27" s="99" t="s">
        <v>211</v>
      </c>
      <c r="M27" s="100" t="s">
        <v>3956</v>
      </c>
      <c r="N27" s="100" t="s">
        <v>165</v>
      </c>
    </row>
    <row r="28" spans="1:14" x14ac:dyDescent="0.25">
      <c r="A28" s="97" t="s">
        <v>99</v>
      </c>
      <c r="B28" s="125" t="s">
        <v>2740</v>
      </c>
      <c r="C28" s="73" t="s">
        <v>510</v>
      </c>
      <c r="D28" s="98" t="s">
        <v>3141</v>
      </c>
      <c r="E28" s="98" t="s">
        <v>476</v>
      </c>
      <c r="F28" s="98" t="s">
        <v>212</v>
      </c>
      <c r="G28" s="101">
        <v>43468</v>
      </c>
      <c r="H28" s="98" t="s">
        <v>2661</v>
      </c>
      <c r="I28" s="101">
        <v>43672</v>
      </c>
      <c r="J28" s="99" t="s">
        <v>5178</v>
      </c>
      <c r="K28" s="99" t="s">
        <v>108</v>
      </c>
      <c r="L28" s="99" t="s">
        <v>211</v>
      </c>
      <c r="M28" s="100" t="s">
        <v>3669</v>
      </c>
      <c r="N28" s="100" t="s">
        <v>165</v>
      </c>
    </row>
    <row r="29" spans="1:14" x14ac:dyDescent="0.25">
      <c r="A29" s="97" t="s">
        <v>4299</v>
      </c>
      <c r="B29" s="125" t="s">
        <v>3450</v>
      </c>
      <c r="C29" s="73" t="s">
        <v>510</v>
      </c>
      <c r="D29" s="98" t="s">
        <v>3451</v>
      </c>
      <c r="E29" s="98" t="s">
        <v>736</v>
      </c>
      <c r="F29" s="98" t="s">
        <v>3994</v>
      </c>
      <c r="G29" s="101">
        <v>43538</v>
      </c>
      <c r="H29" s="98" t="s">
        <v>2661</v>
      </c>
      <c r="I29" s="101">
        <v>43672</v>
      </c>
      <c r="J29" s="99" t="s">
        <v>5178</v>
      </c>
      <c r="K29" s="99" t="s">
        <v>3291</v>
      </c>
      <c r="L29" s="99" t="s">
        <v>211</v>
      </c>
      <c r="M29" s="100" t="s">
        <v>3472</v>
      </c>
      <c r="N29" s="100" t="s">
        <v>183</v>
      </c>
    </row>
    <row r="30" spans="1:14" x14ac:dyDescent="0.25">
      <c r="A30" s="97" t="s">
        <v>148</v>
      </c>
      <c r="B30" s="125" t="s">
        <v>2946</v>
      </c>
      <c r="C30" s="73" t="s">
        <v>510</v>
      </c>
      <c r="D30" s="98" t="s">
        <v>3336</v>
      </c>
      <c r="E30" s="98" t="s">
        <v>474</v>
      </c>
      <c r="F30" s="98" t="s">
        <v>3960</v>
      </c>
      <c r="G30" s="101">
        <v>43556</v>
      </c>
      <c r="H30" s="98" t="s">
        <v>2661</v>
      </c>
      <c r="I30" s="101">
        <v>43672</v>
      </c>
      <c r="J30" s="99" t="s">
        <v>5178</v>
      </c>
      <c r="K30" s="99" t="s">
        <v>218</v>
      </c>
      <c r="L30" s="99" t="s">
        <v>211</v>
      </c>
      <c r="M30" s="100" t="s">
        <v>3874</v>
      </c>
      <c r="N30" s="100" t="s">
        <v>165</v>
      </c>
    </row>
    <row r="31" spans="1:14" x14ac:dyDescent="0.25">
      <c r="A31" s="97" t="s">
        <v>53</v>
      </c>
      <c r="B31" s="125" t="s">
        <v>2916</v>
      </c>
      <c r="C31" s="73" t="s">
        <v>510</v>
      </c>
      <c r="D31" s="98" t="s">
        <v>3034</v>
      </c>
      <c r="E31" s="98" t="s">
        <v>285</v>
      </c>
      <c r="F31" s="98" t="s">
        <v>3922</v>
      </c>
      <c r="G31" s="101">
        <v>43563</v>
      </c>
      <c r="H31" s="98" t="s">
        <v>2672</v>
      </c>
      <c r="I31" s="101">
        <v>43676</v>
      </c>
      <c r="J31" s="99" t="s">
        <v>5178</v>
      </c>
      <c r="K31" s="99" t="s">
        <v>243</v>
      </c>
      <c r="L31" s="99" t="s">
        <v>211</v>
      </c>
      <c r="M31" s="100" t="s">
        <v>3536</v>
      </c>
      <c r="N31" s="100" t="s">
        <v>165</v>
      </c>
    </row>
    <row r="32" spans="1:14" x14ac:dyDescent="0.25">
      <c r="A32" s="97" t="s">
        <v>53</v>
      </c>
      <c r="B32" s="125" t="s">
        <v>2910</v>
      </c>
      <c r="C32" s="73" t="s">
        <v>510</v>
      </c>
      <c r="D32" s="98" t="s">
        <v>3017</v>
      </c>
      <c r="E32" s="98" t="s">
        <v>932</v>
      </c>
      <c r="F32" s="98" t="s">
        <v>3912</v>
      </c>
      <c r="G32" s="101">
        <v>43495</v>
      </c>
      <c r="H32" s="98" t="s">
        <v>2661</v>
      </c>
      <c r="I32" s="101">
        <v>43676</v>
      </c>
      <c r="J32" s="99" t="s">
        <v>5178</v>
      </c>
      <c r="K32" s="99" t="s">
        <v>223</v>
      </c>
      <c r="L32" s="99" t="s">
        <v>211</v>
      </c>
      <c r="M32" s="100" t="s">
        <v>3517</v>
      </c>
      <c r="N32" s="100" t="s">
        <v>165</v>
      </c>
    </row>
    <row r="33" spans="1:14" x14ac:dyDescent="0.25">
      <c r="A33" s="97" t="s">
        <v>148</v>
      </c>
      <c r="B33" s="125" t="s">
        <v>2947</v>
      </c>
      <c r="C33" s="73" t="s">
        <v>510</v>
      </c>
      <c r="D33" s="98" t="s">
        <v>3338</v>
      </c>
      <c r="E33" s="98" t="s">
        <v>457</v>
      </c>
      <c r="F33" s="98" t="s">
        <v>3732</v>
      </c>
      <c r="G33" s="101">
        <v>43504</v>
      </c>
      <c r="H33" s="98" t="s">
        <v>2661</v>
      </c>
      <c r="I33" s="101">
        <v>43676</v>
      </c>
      <c r="J33" s="99" t="s">
        <v>5178</v>
      </c>
      <c r="K33" s="99" t="s">
        <v>236</v>
      </c>
      <c r="L33" s="99" t="s">
        <v>211</v>
      </c>
      <c r="M33" s="100" t="s">
        <v>3871</v>
      </c>
      <c r="N33" s="100" t="s">
        <v>165</v>
      </c>
    </row>
    <row r="34" spans="1:14" x14ac:dyDescent="0.25">
      <c r="A34" s="97" t="s">
        <v>107</v>
      </c>
      <c r="B34" s="125" t="s">
        <v>2932</v>
      </c>
      <c r="C34" s="73" t="s">
        <v>510</v>
      </c>
      <c r="D34" s="98" t="s">
        <v>3187</v>
      </c>
      <c r="E34" s="98" t="s">
        <v>473</v>
      </c>
      <c r="F34" s="98" t="s">
        <v>3943</v>
      </c>
      <c r="G34" s="101">
        <v>43565</v>
      </c>
      <c r="H34" s="98" t="s">
        <v>2661</v>
      </c>
      <c r="I34" s="101">
        <v>43676</v>
      </c>
      <c r="J34" s="99" t="s">
        <v>5178</v>
      </c>
      <c r="K34" s="99" t="s">
        <v>221</v>
      </c>
      <c r="L34" s="99" t="s">
        <v>211</v>
      </c>
      <c r="M34" s="100" t="s">
        <v>3568</v>
      </c>
      <c r="N34" s="100" t="s">
        <v>165</v>
      </c>
    </row>
    <row r="35" spans="1:14" x14ac:dyDescent="0.25">
      <c r="A35" s="97" t="s">
        <v>442</v>
      </c>
      <c r="B35" s="125" t="s">
        <v>694</v>
      </c>
      <c r="C35" s="73" t="s">
        <v>510</v>
      </c>
      <c r="D35" s="98" t="s">
        <v>3300</v>
      </c>
      <c r="E35" s="98" t="s">
        <v>4018</v>
      </c>
      <c r="F35" s="98" t="s">
        <v>286</v>
      </c>
      <c r="G35" s="101">
        <v>43178</v>
      </c>
      <c r="H35" s="98" t="s">
        <v>2661</v>
      </c>
      <c r="I35" s="101">
        <v>43678</v>
      </c>
      <c r="J35" s="99" t="s">
        <v>5178</v>
      </c>
      <c r="K35" s="99" t="s">
        <v>211</v>
      </c>
      <c r="L35" s="99" t="s">
        <v>211</v>
      </c>
      <c r="M35" s="100" t="s">
        <v>3830</v>
      </c>
      <c r="N35" s="100" t="s">
        <v>183</v>
      </c>
    </row>
    <row r="36" spans="1:14" x14ac:dyDescent="0.25">
      <c r="A36" s="151" t="s">
        <v>107</v>
      </c>
      <c r="B36" s="125" t="s">
        <v>337</v>
      </c>
      <c r="C36" s="152" t="s">
        <v>510</v>
      </c>
      <c r="D36" s="151" t="s">
        <v>3210</v>
      </c>
      <c r="E36" s="151" t="s">
        <v>441</v>
      </c>
      <c r="F36" s="151" t="s">
        <v>3729</v>
      </c>
      <c r="G36" s="153">
        <v>43279</v>
      </c>
      <c r="H36" s="151" t="s">
        <v>2661</v>
      </c>
      <c r="I36" s="153">
        <v>43678</v>
      </c>
      <c r="J36" s="154" t="s">
        <v>5178</v>
      </c>
      <c r="K36" s="154" t="s">
        <v>338</v>
      </c>
      <c r="L36" s="154" t="s">
        <v>211</v>
      </c>
      <c r="M36" s="155" t="s">
        <v>3675</v>
      </c>
      <c r="N36" s="155" t="s">
        <v>183</v>
      </c>
    </row>
    <row r="37" spans="1:14" x14ac:dyDescent="0.25">
      <c r="A37" s="66" t="s">
        <v>99</v>
      </c>
      <c r="B37" s="125" t="s">
        <v>320</v>
      </c>
      <c r="C37" s="160" t="s">
        <v>510</v>
      </c>
      <c r="D37" s="66" t="s">
        <v>3136</v>
      </c>
      <c r="E37" s="66" t="s">
        <v>464</v>
      </c>
      <c r="F37" s="66" t="s">
        <v>211</v>
      </c>
      <c r="G37" s="161">
        <v>43335</v>
      </c>
      <c r="H37" s="66" t="s">
        <v>2661</v>
      </c>
      <c r="I37" s="161">
        <v>43678</v>
      </c>
      <c r="J37" s="162" t="s">
        <v>5178</v>
      </c>
      <c r="K37" s="162" t="s">
        <v>243</v>
      </c>
      <c r="L37" s="162" t="s">
        <v>211</v>
      </c>
      <c r="M37" s="163" t="s">
        <v>3631</v>
      </c>
      <c r="N37" s="163" t="s">
        <v>183</v>
      </c>
    </row>
    <row r="38" spans="1:14" x14ac:dyDescent="0.25">
      <c r="A38" s="97" t="s">
        <v>107</v>
      </c>
      <c r="B38" s="125" t="s">
        <v>334</v>
      </c>
      <c r="C38" s="73" t="s">
        <v>510</v>
      </c>
      <c r="D38" s="98" t="s">
        <v>3207</v>
      </c>
      <c r="E38" s="98" t="s">
        <v>932</v>
      </c>
      <c r="F38" s="98" t="s">
        <v>3727</v>
      </c>
      <c r="G38" s="101">
        <v>43348</v>
      </c>
      <c r="H38" s="98" t="s">
        <v>2661</v>
      </c>
      <c r="I38" s="101">
        <v>43678</v>
      </c>
      <c r="J38" s="99" t="s">
        <v>5178</v>
      </c>
      <c r="K38" s="99" t="s">
        <v>312</v>
      </c>
      <c r="L38" s="99" t="s">
        <v>211</v>
      </c>
      <c r="M38" s="100" t="s">
        <v>3724</v>
      </c>
      <c r="N38" s="100" t="s">
        <v>183</v>
      </c>
    </row>
    <row r="39" spans="1:14" x14ac:dyDescent="0.25">
      <c r="A39" s="97" t="s">
        <v>53</v>
      </c>
      <c r="B39" s="125" t="s">
        <v>2913</v>
      </c>
      <c r="C39" s="73" t="s">
        <v>510</v>
      </c>
      <c r="D39" s="98" t="s">
        <v>3028</v>
      </c>
      <c r="E39" s="98" t="s">
        <v>285</v>
      </c>
      <c r="F39" s="98" t="s">
        <v>3919</v>
      </c>
      <c r="G39" s="101">
        <v>43600</v>
      </c>
      <c r="H39" s="98" t="s">
        <v>2661</v>
      </c>
      <c r="I39" s="101">
        <v>43678</v>
      </c>
      <c r="J39" s="99" t="s">
        <v>5178</v>
      </c>
      <c r="K39" s="99" t="s">
        <v>239</v>
      </c>
      <c r="L39" s="99" t="s">
        <v>211</v>
      </c>
      <c r="M39" s="100" t="s">
        <v>3515</v>
      </c>
      <c r="N39" s="100" t="s">
        <v>165</v>
      </c>
    </row>
    <row r="40" spans="1:14" x14ac:dyDescent="0.25">
      <c r="A40" s="97" t="s">
        <v>4257</v>
      </c>
      <c r="B40" s="125" t="s">
        <v>3452</v>
      </c>
      <c r="C40" s="73" t="s">
        <v>510</v>
      </c>
      <c r="D40" s="98" t="s">
        <v>3453</v>
      </c>
      <c r="E40" s="98" t="s">
        <v>2338</v>
      </c>
      <c r="F40" s="98" t="s">
        <v>3537</v>
      </c>
      <c r="G40" s="101">
        <v>43452</v>
      </c>
      <c r="H40" s="98" t="s">
        <v>2672</v>
      </c>
      <c r="I40" s="101">
        <v>43683</v>
      </c>
      <c r="J40" s="99" t="s">
        <v>5178</v>
      </c>
      <c r="K40" s="99" t="s">
        <v>3291</v>
      </c>
      <c r="L40" s="99" t="s">
        <v>211</v>
      </c>
      <c r="M40" s="100" t="s">
        <v>3903</v>
      </c>
      <c r="N40" s="100" t="s">
        <v>183</v>
      </c>
    </row>
    <row r="41" spans="1:14" x14ac:dyDescent="0.25">
      <c r="A41" s="97" t="s">
        <v>53</v>
      </c>
      <c r="B41" s="125" t="s">
        <v>2915</v>
      </c>
      <c r="C41" s="73" t="s">
        <v>510</v>
      </c>
      <c r="D41" s="98" t="s">
        <v>3033</v>
      </c>
      <c r="E41" s="98" t="s">
        <v>932</v>
      </c>
      <c r="F41" s="98" t="s">
        <v>3921</v>
      </c>
      <c r="G41" s="101">
        <v>43536</v>
      </c>
      <c r="H41" s="98" t="s">
        <v>2661</v>
      </c>
      <c r="I41" s="101">
        <v>43685</v>
      </c>
      <c r="J41" s="99" t="s">
        <v>5178</v>
      </c>
      <c r="K41" s="99" t="s">
        <v>242</v>
      </c>
      <c r="L41" s="99" t="s">
        <v>211</v>
      </c>
      <c r="M41" s="100" t="s">
        <v>3517</v>
      </c>
      <c r="N41" s="100" t="s">
        <v>165</v>
      </c>
    </row>
    <row r="42" spans="1:14" x14ac:dyDescent="0.25">
      <c r="A42" s="97" t="s">
        <v>107</v>
      </c>
      <c r="B42" s="125" t="s">
        <v>335</v>
      </c>
      <c r="C42" s="73" t="s">
        <v>510</v>
      </c>
      <c r="D42" s="98" t="s">
        <v>3208</v>
      </c>
      <c r="E42" s="98" t="s">
        <v>474</v>
      </c>
      <c r="F42" s="98" t="s">
        <v>3728</v>
      </c>
      <c r="G42" s="101">
        <v>43200</v>
      </c>
      <c r="H42" s="98" t="s">
        <v>2661</v>
      </c>
      <c r="I42" s="101">
        <v>43691</v>
      </c>
      <c r="J42" s="99" t="s">
        <v>5178</v>
      </c>
      <c r="K42" s="99" t="s">
        <v>315</v>
      </c>
      <c r="L42" s="99" t="s">
        <v>211</v>
      </c>
      <c r="M42" s="100" t="s">
        <v>3561</v>
      </c>
      <c r="N42" s="100" t="s">
        <v>183</v>
      </c>
    </row>
    <row r="43" spans="1:14" x14ac:dyDescent="0.25">
      <c r="A43" s="97" t="s">
        <v>99</v>
      </c>
      <c r="B43" s="125" t="s">
        <v>896</v>
      </c>
      <c r="C43" s="73" t="s">
        <v>510</v>
      </c>
      <c r="D43" s="98" t="s">
        <v>3101</v>
      </c>
      <c r="E43" s="98" t="s">
        <v>467</v>
      </c>
      <c r="F43" s="98" t="s">
        <v>3639</v>
      </c>
      <c r="G43" s="101">
        <v>43390</v>
      </c>
      <c r="H43" s="98" t="s">
        <v>2661</v>
      </c>
      <c r="I43" s="101">
        <v>43692</v>
      </c>
      <c r="J43" s="99" t="s">
        <v>5178</v>
      </c>
      <c r="K43" s="99" t="s">
        <v>239</v>
      </c>
      <c r="L43" s="99" t="s">
        <v>2694</v>
      </c>
      <c r="M43" s="100" t="s">
        <v>3631</v>
      </c>
      <c r="N43" s="100" t="s">
        <v>183</v>
      </c>
    </row>
    <row r="44" spans="1:14" x14ac:dyDescent="0.25">
      <c r="A44" s="97" t="s">
        <v>107</v>
      </c>
      <c r="B44" s="125" t="s">
        <v>2934</v>
      </c>
      <c r="C44" s="73" t="s">
        <v>510</v>
      </c>
      <c r="D44" s="98" t="s">
        <v>3218</v>
      </c>
      <c r="E44" s="98" t="s">
        <v>476</v>
      </c>
      <c r="F44" s="98" t="s">
        <v>3750</v>
      </c>
      <c r="G44" s="101">
        <v>43599</v>
      </c>
      <c r="H44" s="98" t="s">
        <v>2661</v>
      </c>
      <c r="I44" s="101">
        <v>43698</v>
      </c>
      <c r="J44" s="99" t="s">
        <v>5178</v>
      </c>
      <c r="K44" s="99" t="s">
        <v>184</v>
      </c>
      <c r="L44" s="99" t="s">
        <v>211</v>
      </c>
      <c r="M44" s="100" t="s">
        <v>3687</v>
      </c>
      <c r="N44" s="100" t="s">
        <v>165</v>
      </c>
    </row>
    <row r="45" spans="1:14" x14ac:dyDescent="0.25">
      <c r="A45" s="97" t="s">
        <v>107</v>
      </c>
      <c r="B45" s="125" t="s">
        <v>2936</v>
      </c>
      <c r="C45" s="73" t="s">
        <v>510</v>
      </c>
      <c r="D45" s="98" t="s">
        <v>3239</v>
      </c>
      <c r="E45" s="98" t="s">
        <v>476</v>
      </c>
      <c r="F45" s="98" t="s">
        <v>3949</v>
      </c>
      <c r="G45" s="101">
        <v>43599</v>
      </c>
      <c r="H45" s="98" t="s">
        <v>2661</v>
      </c>
      <c r="I45" s="101">
        <v>43699</v>
      </c>
      <c r="J45" s="99" t="s">
        <v>5178</v>
      </c>
      <c r="K45" s="99" t="s">
        <v>240</v>
      </c>
      <c r="L45" s="99" t="s">
        <v>211</v>
      </c>
      <c r="M45" s="100" t="s">
        <v>3687</v>
      </c>
      <c r="N45" s="100" t="s">
        <v>165</v>
      </c>
    </row>
    <row r="46" spans="1:14" x14ac:dyDescent="0.25">
      <c r="A46" s="97" t="s">
        <v>398</v>
      </c>
      <c r="B46" s="125" t="s">
        <v>2942</v>
      </c>
      <c r="C46" s="73" t="s">
        <v>510</v>
      </c>
      <c r="D46" s="98" t="s">
        <v>3267</v>
      </c>
      <c r="E46" s="98" t="s">
        <v>453</v>
      </c>
      <c r="F46" s="98" t="s">
        <v>3953</v>
      </c>
      <c r="G46" s="101">
        <v>43600</v>
      </c>
      <c r="H46" s="98" t="s">
        <v>2661</v>
      </c>
      <c r="I46" s="101">
        <v>43699</v>
      </c>
      <c r="J46" s="99" t="s">
        <v>5178</v>
      </c>
      <c r="K46" s="99" t="s">
        <v>218</v>
      </c>
      <c r="L46" s="99" t="s">
        <v>211</v>
      </c>
      <c r="M46" s="100" t="s">
        <v>3954</v>
      </c>
      <c r="N46" s="100" t="s">
        <v>165</v>
      </c>
    </row>
    <row r="47" spans="1:14" x14ac:dyDescent="0.25">
      <c r="A47" s="97" t="s">
        <v>107</v>
      </c>
      <c r="B47" s="125" t="s">
        <v>2839</v>
      </c>
      <c r="C47" s="73" t="s">
        <v>510</v>
      </c>
      <c r="D47" s="98" t="s">
        <v>3189</v>
      </c>
      <c r="E47" s="98" t="s">
        <v>294</v>
      </c>
      <c r="F47" s="98" t="s">
        <v>3716</v>
      </c>
      <c r="G47" s="101">
        <v>43451</v>
      </c>
      <c r="H47" s="98" t="s">
        <v>2672</v>
      </c>
      <c r="I47" s="101">
        <v>43703</v>
      </c>
      <c r="J47" s="99" t="s">
        <v>5178</v>
      </c>
      <c r="K47" s="99" t="s">
        <v>3291</v>
      </c>
      <c r="L47" s="99" t="s">
        <v>211</v>
      </c>
      <c r="M47" s="100" t="s">
        <v>3698</v>
      </c>
      <c r="N47" s="100" t="s">
        <v>183</v>
      </c>
    </row>
    <row r="48" spans="1:14" x14ac:dyDescent="0.25">
      <c r="A48" s="97" t="s">
        <v>99</v>
      </c>
      <c r="B48" s="125" t="s">
        <v>2931</v>
      </c>
      <c r="C48" s="73" t="s">
        <v>510</v>
      </c>
      <c r="D48" s="98" t="s">
        <v>3143</v>
      </c>
      <c r="E48" s="98" t="s">
        <v>452</v>
      </c>
      <c r="F48" s="98" t="s">
        <v>3941</v>
      </c>
      <c r="G48" s="101">
        <v>43595</v>
      </c>
      <c r="H48" s="98" t="s">
        <v>2661</v>
      </c>
      <c r="I48" s="101">
        <v>43704</v>
      </c>
      <c r="J48" s="99" t="s">
        <v>5178</v>
      </c>
      <c r="K48" s="99" t="s">
        <v>108</v>
      </c>
      <c r="L48" s="99" t="s">
        <v>211</v>
      </c>
      <c r="M48" s="100" t="s">
        <v>3927</v>
      </c>
      <c r="N48" s="100" t="s">
        <v>165</v>
      </c>
    </row>
    <row r="49" spans="1:14" x14ac:dyDescent="0.25">
      <c r="A49" s="66" t="s">
        <v>187</v>
      </c>
      <c r="B49" s="125" t="s">
        <v>3446</v>
      </c>
      <c r="C49" s="160" t="s">
        <v>510</v>
      </c>
      <c r="D49" s="66" t="s">
        <v>3447</v>
      </c>
      <c r="E49" s="66" t="s">
        <v>397</v>
      </c>
      <c r="F49" s="66" t="s">
        <v>211</v>
      </c>
      <c r="G49" s="161">
        <v>43607</v>
      </c>
      <c r="H49" s="66" t="s">
        <v>2670</v>
      </c>
      <c r="I49" s="161">
        <v>43706</v>
      </c>
      <c r="J49" s="162" t="s">
        <v>5178</v>
      </c>
      <c r="K49" s="162" t="s">
        <v>3293</v>
      </c>
      <c r="L49" s="162" t="s">
        <v>211</v>
      </c>
      <c r="M49" s="163" t="s">
        <v>3993</v>
      </c>
      <c r="N49" s="163" t="s">
        <v>183</v>
      </c>
    </row>
    <row r="50" spans="1:14" x14ac:dyDescent="0.25">
      <c r="A50" s="97" t="s">
        <v>4299</v>
      </c>
      <c r="B50" s="125" t="s">
        <v>4666</v>
      </c>
      <c r="C50" s="73" t="s">
        <v>510</v>
      </c>
      <c r="D50" s="98" t="s">
        <v>4667</v>
      </c>
      <c r="E50" s="98" t="s">
        <v>211</v>
      </c>
      <c r="F50" s="98" t="s">
        <v>4668</v>
      </c>
      <c r="G50" s="101">
        <v>43784</v>
      </c>
      <c r="H50" s="98" t="s">
        <v>2661</v>
      </c>
      <c r="I50" s="101">
        <v>43709</v>
      </c>
      <c r="J50" s="99" t="s">
        <v>5178</v>
      </c>
      <c r="K50" s="99" t="s">
        <v>3429</v>
      </c>
      <c r="L50" s="99" t="s">
        <v>211</v>
      </c>
      <c r="M50" s="100" t="s">
        <v>4242</v>
      </c>
      <c r="N50" s="100" t="s">
        <v>534</v>
      </c>
    </row>
    <row r="51" spans="1:14" x14ac:dyDescent="0.25">
      <c r="A51" s="97" t="s">
        <v>187</v>
      </c>
      <c r="B51" s="125" t="s">
        <v>3390</v>
      </c>
      <c r="C51" s="73" t="s">
        <v>510</v>
      </c>
      <c r="D51" s="98" t="s">
        <v>3398</v>
      </c>
      <c r="E51" s="98" t="s">
        <v>2251</v>
      </c>
      <c r="F51" s="98" t="s">
        <v>3810</v>
      </c>
      <c r="G51" s="101">
        <v>43559</v>
      </c>
      <c r="H51" s="98" t="s">
        <v>2661</v>
      </c>
      <c r="I51" s="101">
        <v>43711</v>
      </c>
      <c r="J51" s="99" t="s">
        <v>5178</v>
      </c>
      <c r="K51" s="99" t="s">
        <v>3291</v>
      </c>
      <c r="L51" s="99" t="s">
        <v>211</v>
      </c>
      <c r="M51" s="100" t="s">
        <v>3811</v>
      </c>
      <c r="N51" s="100" t="s">
        <v>183</v>
      </c>
    </row>
    <row r="52" spans="1:14" x14ac:dyDescent="0.25">
      <c r="A52" s="182" t="s">
        <v>99</v>
      </c>
      <c r="B52" s="125" t="s">
        <v>2930</v>
      </c>
      <c r="C52" s="183" t="s">
        <v>510</v>
      </c>
      <c r="D52" s="182" t="s">
        <v>3140</v>
      </c>
      <c r="E52" s="182" t="s">
        <v>177</v>
      </c>
      <c r="F52" s="182" t="s">
        <v>3632</v>
      </c>
      <c r="G52" s="184">
        <v>43479</v>
      </c>
      <c r="H52" s="182" t="s">
        <v>2661</v>
      </c>
      <c r="I52" s="184">
        <v>43712</v>
      </c>
      <c r="J52" s="185" t="s">
        <v>5178</v>
      </c>
      <c r="K52" s="185" t="s">
        <v>244</v>
      </c>
      <c r="L52" s="185" t="s">
        <v>211</v>
      </c>
      <c r="M52" s="186" t="s">
        <v>3633</v>
      </c>
      <c r="N52" s="186" t="s">
        <v>165</v>
      </c>
    </row>
    <row r="53" spans="1:14" x14ac:dyDescent="0.25">
      <c r="A53" s="97" t="s">
        <v>99</v>
      </c>
      <c r="B53" s="125" t="s">
        <v>2919</v>
      </c>
      <c r="C53" s="73" t="s">
        <v>510</v>
      </c>
      <c r="D53" s="98" t="s">
        <v>3092</v>
      </c>
      <c r="E53" s="98" t="s">
        <v>452</v>
      </c>
      <c r="F53" s="98" t="s">
        <v>3926</v>
      </c>
      <c r="G53" s="101">
        <v>43572</v>
      </c>
      <c r="H53" s="98" t="s">
        <v>2661</v>
      </c>
      <c r="I53" s="101">
        <v>43713</v>
      </c>
      <c r="J53" s="99" t="s">
        <v>5178</v>
      </c>
      <c r="K53" s="99" t="s">
        <v>218</v>
      </c>
      <c r="L53" s="99" t="s">
        <v>211</v>
      </c>
      <c r="M53" s="100" t="s">
        <v>3599</v>
      </c>
      <c r="N53" s="100" t="s">
        <v>165</v>
      </c>
    </row>
    <row r="54" spans="1:14" x14ac:dyDescent="0.25">
      <c r="A54" s="97" t="s">
        <v>147</v>
      </c>
      <c r="B54" s="125" t="s">
        <v>4063</v>
      </c>
      <c r="C54" s="73" t="s">
        <v>510</v>
      </c>
      <c r="D54" s="98" t="s">
        <v>4153</v>
      </c>
      <c r="E54" s="98" t="s">
        <v>451</v>
      </c>
      <c r="F54" s="98" t="s">
        <v>4154</v>
      </c>
      <c r="G54" s="101">
        <v>43634</v>
      </c>
      <c r="H54" s="98" t="s">
        <v>3454</v>
      </c>
      <c r="I54" s="101">
        <v>43714</v>
      </c>
      <c r="J54" s="99" t="s">
        <v>5178</v>
      </c>
      <c r="K54" s="99" t="s">
        <v>211</v>
      </c>
      <c r="L54" s="99" t="s">
        <v>211</v>
      </c>
      <c r="M54" s="100" t="s">
        <v>3849</v>
      </c>
      <c r="N54" s="100" t="s">
        <v>183</v>
      </c>
    </row>
    <row r="55" spans="1:14" x14ac:dyDescent="0.25">
      <c r="A55" s="97" t="s">
        <v>4257</v>
      </c>
      <c r="B55" s="125" t="s">
        <v>3386</v>
      </c>
      <c r="C55" s="73" t="s">
        <v>510</v>
      </c>
      <c r="D55" s="98" t="s">
        <v>3387</v>
      </c>
      <c r="E55" s="98" t="s">
        <v>52</v>
      </c>
      <c r="F55" s="98" t="s">
        <v>3966</v>
      </c>
      <c r="G55" s="101">
        <v>43563</v>
      </c>
      <c r="H55" s="98" t="s">
        <v>2661</v>
      </c>
      <c r="I55" s="101">
        <v>43715</v>
      </c>
      <c r="J55" s="99" t="s">
        <v>5178</v>
      </c>
      <c r="K55" s="99" t="s">
        <v>218</v>
      </c>
      <c r="L55" s="99" t="s">
        <v>211</v>
      </c>
      <c r="M55" s="100" t="s">
        <v>3967</v>
      </c>
      <c r="N55" s="100" t="s">
        <v>165</v>
      </c>
    </row>
    <row r="56" spans="1:14" x14ac:dyDescent="0.25">
      <c r="A56" s="97" t="s">
        <v>107</v>
      </c>
      <c r="B56" s="125" t="s">
        <v>4101</v>
      </c>
      <c r="C56" s="73" t="s">
        <v>510</v>
      </c>
      <c r="D56" s="98" t="s">
        <v>4128</v>
      </c>
      <c r="E56" s="98" t="s">
        <v>472</v>
      </c>
      <c r="F56" s="98" t="s">
        <v>4129</v>
      </c>
      <c r="G56" s="101">
        <v>43257</v>
      </c>
      <c r="H56" s="98" t="s">
        <v>2661</v>
      </c>
      <c r="I56" s="101">
        <v>43724</v>
      </c>
      <c r="J56" s="99" t="s">
        <v>5178</v>
      </c>
      <c r="K56" s="99" t="s">
        <v>4130</v>
      </c>
      <c r="L56" s="99" t="s">
        <v>211</v>
      </c>
      <c r="M56" s="100" t="s">
        <v>3687</v>
      </c>
      <c r="N56" s="100" t="s">
        <v>165</v>
      </c>
    </row>
    <row r="57" spans="1:14" x14ac:dyDescent="0.25">
      <c r="A57" s="97" t="s">
        <v>53</v>
      </c>
      <c r="B57" s="125" t="s">
        <v>4074</v>
      </c>
      <c r="C57" s="73" t="s">
        <v>510</v>
      </c>
      <c r="D57" s="98" t="s">
        <v>4136</v>
      </c>
      <c r="E57" s="98" t="s">
        <v>932</v>
      </c>
      <c r="F57" s="98" t="s">
        <v>4137</v>
      </c>
      <c r="G57" s="101">
        <v>43600</v>
      </c>
      <c r="H57" s="98" t="s">
        <v>2661</v>
      </c>
      <c r="I57" s="101">
        <v>43724</v>
      </c>
      <c r="J57" s="99" t="s">
        <v>5178</v>
      </c>
      <c r="K57" s="99" t="s">
        <v>211</v>
      </c>
      <c r="L57" s="99" t="s">
        <v>211</v>
      </c>
      <c r="M57" s="100" t="s">
        <v>3543</v>
      </c>
      <c r="N57" s="100" t="s">
        <v>165</v>
      </c>
    </row>
    <row r="58" spans="1:14" x14ac:dyDescent="0.25">
      <c r="A58" s="66" t="s">
        <v>21</v>
      </c>
      <c r="B58" s="125" t="s">
        <v>3359</v>
      </c>
      <c r="C58" s="160" t="s">
        <v>510</v>
      </c>
      <c r="D58" s="66" t="s">
        <v>3360</v>
      </c>
      <c r="E58" s="66" t="s">
        <v>323</v>
      </c>
      <c r="F58" s="66" t="s">
        <v>3906</v>
      </c>
      <c r="G58" s="161">
        <v>43608</v>
      </c>
      <c r="H58" s="66" t="s">
        <v>2661</v>
      </c>
      <c r="I58" s="161">
        <v>43724</v>
      </c>
      <c r="J58" s="162" t="s">
        <v>5178</v>
      </c>
      <c r="K58" s="162" t="s">
        <v>218</v>
      </c>
      <c r="L58" s="162" t="s">
        <v>211</v>
      </c>
      <c r="M58" s="163" t="s">
        <v>3456</v>
      </c>
      <c r="N58" s="163" t="s">
        <v>183</v>
      </c>
    </row>
    <row r="59" spans="1:14" x14ac:dyDescent="0.25">
      <c r="A59" s="97" t="s">
        <v>187</v>
      </c>
      <c r="B59" s="125" t="s">
        <v>4108</v>
      </c>
      <c r="C59" s="73" t="s">
        <v>510</v>
      </c>
      <c r="D59" s="98" t="s">
        <v>4229</v>
      </c>
      <c r="E59" s="98" t="s">
        <v>211</v>
      </c>
      <c r="F59" s="98" t="s">
        <v>4199</v>
      </c>
      <c r="G59" s="101">
        <v>43696</v>
      </c>
      <c r="H59" s="98" t="s">
        <v>2661</v>
      </c>
      <c r="I59" s="101">
        <v>43724</v>
      </c>
      <c r="J59" s="99" t="s">
        <v>5178</v>
      </c>
      <c r="K59" s="99" t="s">
        <v>4130</v>
      </c>
      <c r="L59" s="99" t="s">
        <v>211</v>
      </c>
      <c r="M59" s="100" t="s">
        <v>4230</v>
      </c>
      <c r="N59" s="100" t="s">
        <v>165</v>
      </c>
    </row>
    <row r="60" spans="1:14" x14ac:dyDescent="0.25">
      <c r="A60" s="97" t="s">
        <v>99</v>
      </c>
      <c r="B60" s="125" t="s">
        <v>4082</v>
      </c>
      <c r="C60" s="73" t="s">
        <v>510</v>
      </c>
      <c r="D60" s="98" t="s">
        <v>4168</v>
      </c>
      <c r="E60" s="98" t="s">
        <v>465</v>
      </c>
      <c r="F60" s="98" t="s">
        <v>3625</v>
      </c>
      <c r="G60" s="101">
        <v>43648</v>
      </c>
      <c r="H60" s="98" t="s">
        <v>2661</v>
      </c>
      <c r="I60" s="101">
        <v>43725</v>
      </c>
      <c r="J60" s="99" t="s">
        <v>5178</v>
      </c>
      <c r="K60" s="99" t="s">
        <v>236</v>
      </c>
      <c r="L60" s="99" t="s">
        <v>211</v>
      </c>
      <c r="M60" s="100" t="s">
        <v>3627</v>
      </c>
      <c r="N60" s="100" t="s">
        <v>165</v>
      </c>
    </row>
    <row r="61" spans="1:14" x14ac:dyDescent="0.25">
      <c r="A61" s="97" t="s">
        <v>99</v>
      </c>
      <c r="B61" s="125" t="s">
        <v>4084</v>
      </c>
      <c r="C61" s="73" t="s">
        <v>510</v>
      </c>
      <c r="D61" s="98" t="s">
        <v>4169</v>
      </c>
      <c r="E61" s="98" t="s">
        <v>465</v>
      </c>
      <c r="F61" s="98" t="s">
        <v>4170</v>
      </c>
      <c r="G61" s="101">
        <v>43648</v>
      </c>
      <c r="H61" s="98" t="s">
        <v>2661</v>
      </c>
      <c r="I61" s="101">
        <v>43725</v>
      </c>
      <c r="J61" s="99" t="s">
        <v>5178</v>
      </c>
      <c r="K61" s="99" t="s">
        <v>184</v>
      </c>
      <c r="L61" s="99" t="s">
        <v>211</v>
      </c>
      <c r="M61" s="100" t="s">
        <v>3627</v>
      </c>
      <c r="N61" s="100" t="s">
        <v>165</v>
      </c>
    </row>
    <row r="62" spans="1:14" x14ac:dyDescent="0.25">
      <c r="A62" s="97" t="s">
        <v>53</v>
      </c>
      <c r="B62" s="125" t="s">
        <v>4072</v>
      </c>
      <c r="C62" s="73" t="s">
        <v>510</v>
      </c>
      <c r="D62" s="98" t="s">
        <v>4212</v>
      </c>
      <c r="E62" s="98" t="s">
        <v>932</v>
      </c>
      <c r="F62" s="98" t="s">
        <v>4213</v>
      </c>
      <c r="G62" s="101">
        <v>43685</v>
      </c>
      <c r="H62" s="98" t="s">
        <v>2661</v>
      </c>
      <c r="I62" s="101">
        <v>43725</v>
      </c>
      <c r="J62" s="99" t="s">
        <v>5178</v>
      </c>
      <c r="K62" s="99" t="s">
        <v>240</v>
      </c>
      <c r="L62" s="99" t="s">
        <v>211</v>
      </c>
      <c r="M62" s="100" t="s">
        <v>3517</v>
      </c>
      <c r="N62" s="100" t="s">
        <v>165</v>
      </c>
    </row>
    <row r="63" spans="1:14" x14ac:dyDescent="0.25">
      <c r="A63" s="97" t="s">
        <v>107</v>
      </c>
      <c r="B63" s="125" t="s">
        <v>3443</v>
      </c>
      <c r="C63" s="73" t="s">
        <v>510</v>
      </c>
      <c r="D63" s="98" t="s">
        <v>3444</v>
      </c>
      <c r="E63" s="98" t="s">
        <v>460</v>
      </c>
      <c r="F63" s="98" t="s">
        <v>3992</v>
      </c>
      <c r="G63" s="101">
        <v>43581</v>
      </c>
      <c r="H63" s="98" t="s">
        <v>2672</v>
      </c>
      <c r="I63" s="101">
        <v>43726</v>
      </c>
      <c r="J63" s="99" t="s">
        <v>5178</v>
      </c>
      <c r="K63" s="99" t="s">
        <v>3445</v>
      </c>
      <c r="L63" s="99" t="s">
        <v>211</v>
      </c>
      <c r="M63" s="100" t="s">
        <v>3679</v>
      </c>
      <c r="N63" s="100" t="s">
        <v>183</v>
      </c>
    </row>
    <row r="64" spans="1:14" x14ac:dyDescent="0.25">
      <c r="A64" s="97" t="s">
        <v>99</v>
      </c>
      <c r="B64" s="125" t="s">
        <v>4089</v>
      </c>
      <c r="C64" s="73" t="s">
        <v>510</v>
      </c>
      <c r="D64" s="98" t="s">
        <v>4237</v>
      </c>
      <c r="E64" s="98" t="s">
        <v>177</v>
      </c>
      <c r="F64" s="98" t="s">
        <v>4238</v>
      </c>
      <c r="G64" s="101">
        <v>43699</v>
      </c>
      <c r="H64" s="98" t="s">
        <v>2661</v>
      </c>
      <c r="I64" s="101">
        <v>43726</v>
      </c>
      <c r="J64" s="99" t="s">
        <v>5178</v>
      </c>
      <c r="K64" s="99" t="s">
        <v>244</v>
      </c>
      <c r="L64" s="99" t="s">
        <v>211</v>
      </c>
      <c r="M64" s="100" t="s">
        <v>3616</v>
      </c>
      <c r="N64" s="100" t="s">
        <v>165</v>
      </c>
    </row>
    <row r="65" spans="1:14" x14ac:dyDescent="0.25">
      <c r="A65" s="97" t="s">
        <v>4299</v>
      </c>
      <c r="B65" s="125" t="s">
        <v>4111</v>
      </c>
      <c r="C65" s="73" t="s">
        <v>510</v>
      </c>
      <c r="D65" s="98" t="s">
        <v>4241</v>
      </c>
      <c r="E65" s="98" t="s">
        <v>884</v>
      </c>
      <c r="F65" s="98" t="s">
        <v>211</v>
      </c>
      <c r="G65" s="101">
        <v>43713</v>
      </c>
      <c r="H65" s="98" t="s">
        <v>2661</v>
      </c>
      <c r="I65" s="101">
        <v>43726</v>
      </c>
      <c r="J65" s="99" t="s">
        <v>5178</v>
      </c>
      <c r="K65" s="99" t="s">
        <v>3291</v>
      </c>
      <c r="L65" s="99" t="s">
        <v>211</v>
      </c>
      <c r="M65" s="100" t="s">
        <v>4242</v>
      </c>
      <c r="N65" s="100" t="s">
        <v>534</v>
      </c>
    </row>
    <row r="66" spans="1:14" x14ac:dyDescent="0.25">
      <c r="A66" s="156" t="s">
        <v>4299</v>
      </c>
      <c r="B66" s="125" t="s">
        <v>4113</v>
      </c>
      <c r="C66" s="152" t="s">
        <v>510</v>
      </c>
      <c r="D66" s="156" t="s">
        <v>4243</v>
      </c>
      <c r="E66" s="156" t="s">
        <v>266</v>
      </c>
      <c r="F66" s="156" t="s">
        <v>4244</v>
      </c>
      <c r="G66" s="157">
        <v>43713</v>
      </c>
      <c r="H66" s="156" t="s">
        <v>2661</v>
      </c>
      <c r="I66" s="157">
        <v>43726</v>
      </c>
      <c r="J66" s="158" t="s">
        <v>5178</v>
      </c>
      <c r="K66" s="158" t="s">
        <v>3293</v>
      </c>
      <c r="L66" s="158" t="s">
        <v>211</v>
      </c>
      <c r="M66" s="159" t="s">
        <v>4242</v>
      </c>
      <c r="N66" s="159" t="s">
        <v>534</v>
      </c>
    </row>
    <row r="67" spans="1:14" x14ac:dyDescent="0.25">
      <c r="A67" s="182" t="s">
        <v>4299</v>
      </c>
      <c r="B67" s="125" t="s">
        <v>4114</v>
      </c>
      <c r="C67" s="183" t="s">
        <v>510</v>
      </c>
      <c r="D67" s="182" t="s">
        <v>4245</v>
      </c>
      <c r="E67" s="182" t="s">
        <v>266</v>
      </c>
      <c r="F67" s="182" t="s">
        <v>4244</v>
      </c>
      <c r="G67" s="184">
        <v>43713</v>
      </c>
      <c r="H67" s="182" t="s">
        <v>2661</v>
      </c>
      <c r="I67" s="184">
        <v>43726</v>
      </c>
      <c r="J67" s="185" t="s">
        <v>5178</v>
      </c>
      <c r="K67" s="185" t="s">
        <v>3429</v>
      </c>
      <c r="L67" s="185" t="s">
        <v>211</v>
      </c>
      <c r="M67" s="186" t="s">
        <v>4242</v>
      </c>
      <c r="N67" s="186" t="s">
        <v>534</v>
      </c>
    </row>
    <row r="68" spans="1:14" x14ac:dyDescent="0.25">
      <c r="A68" s="97" t="s">
        <v>4299</v>
      </c>
      <c r="B68" s="125" t="s">
        <v>4115</v>
      </c>
      <c r="C68" s="73" t="s">
        <v>510</v>
      </c>
      <c r="D68" s="98" t="s">
        <v>4246</v>
      </c>
      <c r="E68" s="98" t="s">
        <v>884</v>
      </c>
      <c r="F68" s="98" t="s">
        <v>4247</v>
      </c>
      <c r="G68" s="101">
        <v>43713</v>
      </c>
      <c r="H68" s="98" t="s">
        <v>2661</v>
      </c>
      <c r="I68" s="101">
        <v>43726</v>
      </c>
      <c r="J68" s="99" t="s">
        <v>5178</v>
      </c>
      <c r="K68" s="99" t="s">
        <v>3431</v>
      </c>
      <c r="L68" s="99" t="s">
        <v>211</v>
      </c>
      <c r="M68" s="100" t="s">
        <v>4242</v>
      </c>
      <c r="N68" s="100" t="s">
        <v>534</v>
      </c>
    </row>
    <row r="69" spans="1:14" x14ac:dyDescent="0.25">
      <c r="A69" s="151" t="s">
        <v>4299</v>
      </c>
      <c r="B69" s="125" t="s">
        <v>4062</v>
      </c>
      <c r="C69" s="152" t="s">
        <v>510</v>
      </c>
      <c r="D69" s="151" t="s">
        <v>4248</v>
      </c>
      <c r="E69" s="151" t="s">
        <v>266</v>
      </c>
      <c r="F69" s="151" t="s">
        <v>4249</v>
      </c>
      <c r="G69" s="153">
        <v>43713</v>
      </c>
      <c r="H69" s="151" t="s">
        <v>2661</v>
      </c>
      <c r="I69" s="153">
        <v>43726</v>
      </c>
      <c r="J69" s="154" t="s">
        <v>5178</v>
      </c>
      <c r="K69" s="154" t="s">
        <v>3434</v>
      </c>
      <c r="L69" s="154" t="s">
        <v>211</v>
      </c>
      <c r="M69" s="155" t="s">
        <v>4242</v>
      </c>
      <c r="N69" s="155" t="s">
        <v>534</v>
      </c>
    </row>
    <row r="70" spans="1:14" x14ac:dyDescent="0.25">
      <c r="A70" s="97" t="s">
        <v>99</v>
      </c>
      <c r="B70" s="125" t="s">
        <v>4087</v>
      </c>
      <c r="C70" s="160" t="s">
        <v>510</v>
      </c>
      <c r="D70" s="97" t="s">
        <v>4157</v>
      </c>
      <c r="E70" s="97" t="s">
        <v>465</v>
      </c>
      <c r="F70" s="97" t="s">
        <v>4158</v>
      </c>
      <c r="G70" s="166">
        <v>43635</v>
      </c>
      <c r="H70" s="97" t="s">
        <v>3454</v>
      </c>
      <c r="I70" s="166">
        <v>43731</v>
      </c>
      <c r="J70" s="167" t="s">
        <v>5178</v>
      </c>
      <c r="K70" s="167" t="s">
        <v>242</v>
      </c>
      <c r="L70" s="167" t="s">
        <v>211</v>
      </c>
      <c r="M70" s="168" t="s">
        <v>4159</v>
      </c>
      <c r="N70" s="168" t="s">
        <v>165</v>
      </c>
    </row>
    <row r="71" spans="1:14" x14ac:dyDescent="0.25">
      <c r="A71" s="97" t="s">
        <v>107</v>
      </c>
      <c r="B71" s="125" t="s">
        <v>4102</v>
      </c>
      <c r="C71" s="73" t="s">
        <v>510</v>
      </c>
      <c r="D71" s="98" t="s">
        <v>4192</v>
      </c>
      <c r="E71" s="98" t="s">
        <v>294</v>
      </c>
      <c r="F71" s="98" t="s">
        <v>4193</v>
      </c>
      <c r="G71" s="101">
        <v>43670</v>
      </c>
      <c r="H71" s="98" t="s">
        <v>2672</v>
      </c>
      <c r="I71" s="101">
        <v>43732</v>
      </c>
      <c r="J71" s="99" t="s">
        <v>5178</v>
      </c>
      <c r="K71" s="99" t="s">
        <v>3291</v>
      </c>
      <c r="L71" s="99" t="s">
        <v>211</v>
      </c>
      <c r="M71" s="100" t="s">
        <v>4194</v>
      </c>
      <c r="N71" s="100" t="s">
        <v>183</v>
      </c>
    </row>
    <row r="72" spans="1:14" x14ac:dyDescent="0.25">
      <c r="A72" s="97" t="s">
        <v>99</v>
      </c>
      <c r="B72" s="125" t="s">
        <v>4090</v>
      </c>
      <c r="C72" s="73" t="s">
        <v>510</v>
      </c>
      <c r="D72" s="98" t="s">
        <v>4134</v>
      </c>
      <c r="E72" s="98" t="s">
        <v>465</v>
      </c>
      <c r="F72" s="98" t="s">
        <v>3645</v>
      </c>
      <c r="G72" s="101">
        <v>43564</v>
      </c>
      <c r="H72" s="98" t="s">
        <v>2661</v>
      </c>
      <c r="I72" s="101">
        <v>43732</v>
      </c>
      <c r="J72" s="99" t="s">
        <v>5178</v>
      </c>
      <c r="K72" s="99" t="s">
        <v>3291</v>
      </c>
      <c r="L72" s="99" t="s">
        <v>211</v>
      </c>
      <c r="M72" s="100" t="s">
        <v>3602</v>
      </c>
      <c r="N72" s="100" t="s">
        <v>183</v>
      </c>
    </row>
    <row r="73" spans="1:14" x14ac:dyDescent="0.25">
      <c r="A73" s="97" t="s">
        <v>4299</v>
      </c>
      <c r="B73" s="125" t="s">
        <v>4112</v>
      </c>
      <c r="C73" s="73" t="s">
        <v>510</v>
      </c>
      <c r="D73" s="98" t="s">
        <v>4191</v>
      </c>
      <c r="E73" s="98" t="s">
        <v>211</v>
      </c>
      <c r="F73" s="98" t="s">
        <v>3955</v>
      </c>
      <c r="G73" s="101">
        <v>43669</v>
      </c>
      <c r="H73" s="98" t="s">
        <v>2661</v>
      </c>
      <c r="I73" s="101">
        <v>43732</v>
      </c>
      <c r="J73" s="99" t="s">
        <v>5178</v>
      </c>
      <c r="K73" s="99" t="s">
        <v>3291</v>
      </c>
      <c r="L73" s="99" t="s">
        <v>211</v>
      </c>
      <c r="M73" s="100" t="s">
        <v>3956</v>
      </c>
      <c r="N73" s="100" t="s">
        <v>165</v>
      </c>
    </row>
    <row r="74" spans="1:14" x14ac:dyDescent="0.25">
      <c r="A74" s="97" t="s">
        <v>107</v>
      </c>
      <c r="B74" s="125" t="s">
        <v>4104</v>
      </c>
      <c r="C74" s="73" t="s">
        <v>510</v>
      </c>
      <c r="D74" s="98" t="s">
        <v>4231</v>
      </c>
      <c r="E74" s="98" t="s">
        <v>3531</v>
      </c>
      <c r="F74" s="98" t="s">
        <v>4232</v>
      </c>
      <c r="G74" s="101">
        <v>43696</v>
      </c>
      <c r="H74" s="98" t="s">
        <v>2672</v>
      </c>
      <c r="I74" s="101">
        <v>43734</v>
      </c>
      <c r="J74" s="99" t="s">
        <v>5178</v>
      </c>
      <c r="K74" s="99" t="s">
        <v>3429</v>
      </c>
      <c r="L74" s="99" t="s">
        <v>211</v>
      </c>
      <c r="M74" s="100" t="s">
        <v>3701</v>
      </c>
      <c r="N74" s="100" t="s">
        <v>183</v>
      </c>
    </row>
    <row r="75" spans="1:14" x14ac:dyDescent="0.25">
      <c r="A75" s="97" t="s">
        <v>53</v>
      </c>
      <c r="B75" s="125" t="s">
        <v>4073</v>
      </c>
      <c r="C75" s="73" t="s">
        <v>510</v>
      </c>
      <c r="D75" s="98" t="s">
        <v>4139</v>
      </c>
      <c r="E75" s="98" t="s">
        <v>932</v>
      </c>
      <c r="F75" s="98" t="s">
        <v>4140</v>
      </c>
      <c r="G75" s="101">
        <v>43623</v>
      </c>
      <c r="H75" s="98" t="s">
        <v>2661</v>
      </c>
      <c r="I75" s="101">
        <v>43734</v>
      </c>
      <c r="J75" s="99" t="s">
        <v>5178</v>
      </c>
      <c r="K75" s="99" t="s">
        <v>242</v>
      </c>
      <c r="L75" s="99" t="s">
        <v>211</v>
      </c>
      <c r="M75" s="100" t="s">
        <v>3543</v>
      </c>
      <c r="N75" s="100" t="s">
        <v>165</v>
      </c>
    </row>
    <row r="76" spans="1:14" x14ac:dyDescent="0.25">
      <c r="A76" s="66" t="s">
        <v>53</v>
      </c>
      <c r="B76" s="125" t="s">
        <v>4066</v>
      </c>
      <c r="C76" s="160" t="s">
        <v>510</v>
      </c>
      <c r="D76" s="66" t="s">
        <v>4239</v>
      </c>
      <c r="E76" s="66" t="s">
        <v>932</v>
      </c>
      <c r="F76" s="66" t="s">
        <v>4240</v>
      </c>
      <c r="G76" s="161">
        <v>43706</v>
      </c>
      <c r="H76" s="66" t="s">
        <v>2661</v>
      </c>
      <c r="I76" s="161">
        <v>43734</v>
      </c>
      <c r="J76" s="162" t="s">
        <v>5178</v>
      </c>
      <c r="K76" s="162" t="s">
        <v>218</v>
      </c>
      <c r="L76" s="162" t="s">
        <v>211</v>
      </c>
      <c r="M76" s="163" t="s">
        <v>3543</v>
      </c>
      <c r="N76" s="163" t="s">
        <v>165</v>
      </c>
    </row>
    <row r="77" spans="1:14" x14ac:dyDescent="0.25">
      <c r="A77" s="97" t="s">
        <v>107</v>
      </c>
      <c r="B77" s="125" t="s">
        <v>4091</v>
      </c>
      <c r="C77" s="73" t="s">
        <v>510</v>
      </c>
      <c r="D77" s="98" t="s">
        <v>4220</v>
      </c>
      <c r="E77" s="98" t="s">
        <v>474</v>
      </c>
      <c r="F77" s="98" t="s">
        <v>4221</v>
      </c>
      <c r="G77" s="101">
        <v>43690</v>
      </c>
      <c r="H77" s="98" t="s">
        <v>2661</v>
      </c>
      <c r="I77" s="101">
        <v>43735</v>
      </c>
      <c r="J77" s="99" t="s">
        <v>5178</v>
      </c>
      <c r="K77" s="99" t="s">
        <v>218</v>
      </c>
      <c r="L77" s="99" t="s">
        <v>211</v>
      </c>
      <c r="M77" s="100" t="s">
        <v>3724</v>
      </c>
      <c r="N77" s="100" t="s">
        <v>165</v>
      </c>
    </row>
    <row r="78" spans="1:14" x14ac:dyDescent="0.25">
      <c r="A78" s="97" t="s">
        <v>147</v>
      </c>
      <c r="B78" s="125" t="s">
        <v>4122</v>
      </c>
      <c r="C78" s="73" t="s">
        <v>510</v>
      </c>
      <c r="D78" s="98" t="s">
        <v>4207</v>
      </c>
      <c r="E78" s="98" t="s">
        <v>490</v>
      </c>
      <c r="F78" s="98" t="s">
        <v>4208</v>
      </c>
      <c r="G78" s="101">
        <v>43682</v>
      </c>
      <c r="H78" s="98" t="s">
        <v>2661</v>
      </c>
      <c r="I78" s="101">
        <v>43736</v>
      </c>
      <c r="J78" s="99" t="s">
        <v>5178</v>
      </c>
      <c r="K78" s="99" t="s">
        <v>184</v>
      </c>
      <c r="L78" s="99" t="s">
        <v>211</v>
      </c>
      <c r="M78" s="100" t="s">
        <v>3840</v>
      </c>
      <c r="N78" s="100" t="s">
        <v>165</v>
      </c>
    </row>
    <row r="79" spans="1:14" x14ac:dyDescent="0.25">
      <c r="A79" s="97" t="s">
        <v>147</v>
      </c>
      <c r="B79" s="125" t="s">
        <v>4121</v>
      </c>
      <c r="C79" s="73" t="s">
        <v>510</v>
      </c>
      <c r="D79" s="98" t="s">
        <v>4145</v>
      </c>
      <c r="E79" s="98" t="s">
        <v>451</v>
      </c>
      <c r="F79" s="98" t="s">
        <v>4146</v>
      </c>
      <c r="G79" s="101">
        <v>43627</v>
      </c>
      <c r="H79" s="98" t="s">
        <v>2661</v>
      </c>
      <c r="I79" s="101">
        <v>43738</v>
      </c>
      <c r="J79" s="99" t="s">
        <v>5178</v>
      </c>
      <c r="K79" s="99" t="s">
        <v>236</v>
      </c>
      <c r="L79" s="99" t="s">
        <v>211</v>
      </c>
      <c r="M79" s="100" t="s">
        <v>3849</v>
      </c>
      <c r="N79" s="100" t="s">
        <v>165</v>
      </c>
    </row>
    <row r="80" spans="1:14" x14ac:dyDescent="0.25">
      <c r="A80" s="97" t="s">
        <v>148</v>
      </c>
      <c r="B80" s="125" t="s">
        <v>4700</v>
      </c>
      <c r="C80" s="73" t="s">
        <v>510</v>
      </c>
      <c r="D80" s="98" t="s">
        <v>4701</v>
      </c>
      <c r="E80" s="98" t="s">
        <v>211</v>
      </c>
      <c r="F80" s="98" t="s">
        <v>3663</v>
      </c>
      <c r="G80" s="101">
        <v>43733</v>
      </c>
      <c r="H80" s="98" t="s">
        <v>2661</v>
      </c>
      <c r="I80" s="101">
        <v>43738</v>
      </c>
      <c r="J80" s="99" t="s">
        <v>5178</v>
      </c>
      <c r="K80" s="99" t="s">
        <v>4502</v>
      </c>
      <c r="L80" s="99" t="s">
        <v>211</v>
      </c>
      <c r="M80" s="100" t="s">
        <v>3879</v>
      </c>
      <c r="N80" s="100" t="s">
        <v>165</v>
      </c>
    </row>
    <row r="81" spans="1:14" x14ac:dyDescent="0.25">
      <c r="A81" s="97" t="s">
        <v>99</v>
      </c>
      <c r="B81" s="125" t="s">
        <v>890</v>
      </c>
      <c r="C81" s="73" t="s">
        <v>510</v>
      </c>
      <c r="D81" s="98" t="s">
        <v>3099</v>
      </c>
      <c r="E81" s="98" t="s">
        <v>467</v>
      </c>
      <c r="F81" s="98" t="s">
        <v>3636</v>
      </c>
      <c r="G81" s="101">
        <v>43384</v>
      </c>
      <c r="H81" s="98" t="s">
        <v>2661</v>
      </c>
      <c r="I81" s="101">
        <v>43739</v>
      </c>
      <c r="J81" s="99" t="s">
        <v>5178</v>
      </c>
      <c r="K81" s="99" t="s">
        <v>218</v>
      </c>
      <c r="L81" s="99" t="s">
        <v>211</v>
      </c>
      <c r="M81" s="100" t="s">
        <v>3631</v>
      </c>
      <c r="N81" s="100" t="s">
        <v>183</v>
      </c>
    </row>
    <row r="82" spans="1:14" x14ac:dyDescent="0.25">
      <c r="A82" s="66" t="s">
        <v>198</v>
      </c>
      <c r="B82" s="125" t="s">
        <v>4117</v>
      </c>
      <c r="C82" s="160" t="s">
        <v>510</v>
      </c>
      <c r="D82" s="66" t="s">
        <v>4155</v>
      </c>
      <c r="E82" s="66" t="s">
        <v>3833</v>
      </c>
      <c r="F82" s="66" t="s">
        <v>4156</v>
      </c>
      <c r="G82" s="161">
        <v>43634</v>
      </c>
      <c r="H82" s="66" t="s">
        <v>2661</v>
      </c>
      <c r="I82" s="161">
        <v>43739</v>
      </c>
      <c r="J82" s="162" t="s">
        <v>5178</v>
      </c>
      <c r="K82" s="162" t="s">
        <v>218</v>
      </c>
      <c r="L82" s="162" t="s">
        <v>211</v>
      </c>
      <c r="M82" s="163" t="s">
        <v>3830</v>
      </c>
      <c r="N82" s="163" t="s">
        <v>183</v>
      </c>
    </row>
    <row r="83" spans="1:14" x14ac:dyDescent="0.25">
      <c r="A83" s="97" t="s">
        <v>147</v>
      </c>
      <c r="B83" s="125" t="s">
        <v>4126</v>
      </c>
      <c r="C83" s="73" t="s">
        <v>510</v>
      </c>
      <c r="D83" s="98" t="s">
        <v>4201</v>
      </c>
      <c r="E83" s="98" t="s">
        <v>451</v>
      </c>
      <c r="F83" s="98" t="s">
        <v>4202</v>
      </c>
      <c r="G83" s="101">
        <v>43677</v>
      </c>
      <c r="H83" s="98" t="s">
        <v>2661</v>
      </c>
      <c r="I83" s="101">
        <v>43739</v>
      </c>
      <c r="J83" s="99" t="s">
        <v>5178</v>
      </c>
      <c r="K83" s="99" t="s">
        <v>240</v>
      </c>
      <c r="L83" s="99" t="s">
        <v>211</v>
      </c>
      <c r="M83" s="100" t="s">
        <v>3849</v>
      </c>
      <c r="N83" s="100" t="s">
        <v>165</v>
      </c>
    </row>
    <row r="84" spans="1:14" x14ac:dyDescent="0.25">
      <c r="A84" s="97" t="s">
        <v>446</v>
      </c>
      <c r="B84" s="125" t="s">
        <v>4078</v>
      </c>
      <c r="C84" s="73" t="s">
        <v>510</v>
      </c>
      <c r="D84" s="98" t="s">
        <v>4216</v>
      </c>
      <c r="E84" s="98" t="s">
        <v>3531</v>
      </c>
      <c r="F84" s="98" t="s">
        <v>3589</v>
      </c>
      <c r="G84" s="101">
        <v>43686</v>
      </c>
      <c r="H84" s="98" t="s">
        <v>2661</v>
      </c>
      <c r="I84" s="101">
        <v>43739</v>
      </c>
      <c r="J84" s="99" t="s">
        <v>5178</v>
      </c>
      <c r="K84" s="99" t="s">
        <v>218</v>
      </c>
      <c r="L84" s="99" t="s">
        <v>211</v>
      </c>
      <c r="M84" s="100" t="s">
        <v>3726</v>
      </c>
      <c r="N84" s="100" t="s">
        <v>165</v>
      </c>
    </row>
    <row r="85" spans="1:14" x14ac:dyDescent="0.25">
      <c r="A85" s="151" t="s">
        <v>107</v>
      </c>
      <c r="B85" s="125" t="s">
        <v>4093</v>
      </c>
      <c r="C85" s="152" t="s">
        <v>510</v>
      </c>
      <c r="D85" s="151" t="s">
        <v>4187</v>
      </c>
      <c r="E85" s="151" t="s">
        <v>462</v>
      </c>
      <c r="F85" s="151" t="s">
        <v>4188</v>
      </c>
      <c r="G85" s="153">
        <v>43668</v>
      </c>
      <c r="H85" s="151" t="s">
        <v>2661</v>
      </c>
      <c r="I85" s="153">
        <v>43740</v>
      </c>
      <c r="J85" s="154" t="s">
        <v>5178</v>
      </c>
      <c r="K85" s="154" t="s">
        <v>236</v>
      </c>
      <c r="L85" s="154" t="s">
        <v>211</v>
      </c>
      <c r="M85" s="155" t="s">
        <v>3760</v>
      </c>
      <c r="N85" s="155" t="s">
        <v>165</v>
      </c>
    </row>
    <row r="86" spans="1:14" x14ac:dyDescent="0.25">
      <c r="A86" s="97" t="s">
        <v>2771</v>
      </c>
      <c r="B86" s="125" t="s">
        <v>4116</v>
      </c>
      <c r="C86" s="73" t="s">
        <v>510</v>
      </c>
      <c r="D86" s="98" t="s">
        <v>4163</v>
      </c>
      <c r="E86" s="98" t="s">
        <v>465</v>
      </c>
      <c r="F86" s="98" t="s">
        <v>4164</v>
      </c>
      <c r="G86" s="101">
        <v>43641</v>
      </c>
      <c r="H86" s="98" t="s">
        <v>2661</v>
      </c>
      <c r="I86" s="101">
        <v>43741</v>
      </c>
      <c r="J86" s="99" t="s">
        <v>5178</v>
      </c>
      <c r="K86" s="99" t="s">
        <v>218</v>
      </c>
      <c r="L86" s="99" t="s">
        <v>211</v>
      </c>
      <c r="M86" s="100" t="s">
        <v>3597</v>
      </c>
      <c r="N86" s="100" t="s">
        <v>165</v>
      </c>
    </row>
    <row r="87" spans="1:14" x14ac:dyDescent="0.25">
      <c r="A87" s="97" t="s">
        <v>398</v>
      </c>
      <c r="B87" s="125" t="s">
        <v>4280</v>
      </c>
      <c r="C87" s="73" t="s">
        <v>510</v>
      </c>
      <c r="D87" s="98" t="s">
        <v>4294</v>
      </c>
      <c r="E87" s="98" t="s">
        <v>453</v>
      </c>
      <c r="F87" s="98" t="s">
        <v>4295</v>
      </c>
      <c r="G87" s="101">
        <v>43668</v>
      </c>
      <c r="H87" s="98" t="s">
        <v>2661</v>
      </c>
      <c r="I87" s="101">
        <v>43741</v>
      </c>
      <c r="J87" s="99" t="s">
        <v>5178</v>
      </c>
      <c r="K87" s="99" t="s">
        <v>218</v>
      </c>
      <c r="L87" s="99" t="s">
        <v>211</v>
      </c>
      <c r="M87" s="100" t="s">
        <v>4296</v>
      </c>
      <c r="N87" s="100" t="s">
        <v>165</v>
      </c>
    </row>
    <row r="88" spans="1:14" x14ac:dyDescent="0.25">
      <c r="A88" s="97" t="s">
        <v>99</v>
      </c>
      <c r="B88" s="125" t="s">
        <v>4535</v>
      </c>
      <c r="C88" s="73" t="s">
        <v>510</v>
      </c>
      <c r="D88" s="98" t="s">
        <v>4536</v>
      </c>
      <c r="E88" s="98" t="s">
        <v>211</v>
      </c>
      <c r="F88" s="98" t="s">
        <v>4537</v>
      </c>
      <c r="G88" s="101">
        <v>43734</v>
      </c>
      <c r="H88" s="98" t="s">
        <v>2661</v>
      </c>
      <c r="I88" s="101">
        <v>43741</v>
      </c>
      <c r="J88" s="99" t="s">
        <v>5178</v>
      </c>
      <c r="K88" s="99" t="s">
        <v>4502</v>
      </c>
      <c r="L88" s="99" t="s">
        <v>211</v>
      </c>
      <c r="M88" s="100" t="s">
        <v>3602</v>
      </c>
      <c r="N88" s="100" t="s">
        <v>165</v>
      </c>
    </row>
    <row r="89" spans="1:14" x14ac:dyDescent="0.25">
      <c r="A89" s="66" t="s">
        <v>147</v>
      </c>
      <c r="B89" s="125" t="s">
        <v>4686</v>
      </c>
      <c r="C89" s="160" t="s">
        <v>510</v>
      </c>
      <c r="D89" s="66" t="s">
        <v>4687</v>
      </c>
      <c r="E89" s="66" t="s">
        <v>211</v>
      </c>
      <c r="F89" s="66" t="s">
        <v>4688</v>
      </c>
      <c r="G89" s="161">
        <v>43738</v>
      </c>
      <c r="H89" s="66" t="s">
        <v>2661</v>
      </c>
      <c r="I89" s="161">
        <v>43741</v>
      </c>
      <c r="J89" s="162" t="s">
        <v>5178</v>
      </c>
      <c r="K89" s="162" t="s">
        <v>4502</v>
      </c>
      <c r="L89" s="162" t="s">
        <v>211</v>
      </c>
      <c r="M89" s="163" t="s">
        <v>3849</v>
      </c>
      <c r="N89" s="163" t="s">
        <v>165</v>
      </c>
    </row>
    <row r="90" spans="1:14" x14ac:dyDescent="0.25">
      <c r="A90" s="97" t="s">
        <v>99</v>
      </c>
      <c r="B90" s="125" t="s">
        <v>4086</v>
      </c>
      <c r="C90" s="73" t="s">
        <v>510</v>
      </c>
      <c r="D90" s="98" t="s">
        <v>4160</v>
      </c>
      <c r="E90" s="98" t="s">
        <v>465</v>
      </c>
      <c r="F90" s="98" t="s">
        <v>4161</v>
      </c>
      <c r="G90" s="101">
        <v>43635</v>
      </c>
      <c r="H90" s="98" t="s">
        <v>2661</v>
      </c>
      <c r="I90" s="101">
        <v>43742</v>
      </c>
      <c r="J90" s="99" t="s">
        <v>5178</v>
      </c>
      <c r="K90" s="99" t="s">
        <v>240</v>
      </c>
      <c r="L90" s="99" t="s">
        <v>211</v>
      </c>
      <c r="M90" s="100" t="s">
        <v>4162</v>
      </c>
      <c r="N90" s="100" t="s">
        <v>165</v>
      </c>
    </row>
    <row r="91" spans="1:14" x14ac:dyDescent="0.25">
      <c r="A91" s="97" t="s">
        <v>99</v>
      </c>
      <c r="B91" s="125" t="s">
        <v>4085</v>
      </c>
      <c r="C91" s="73" t="s">
        <v>510</v>
      </c>
      <c r="D91" s="98" t="s">
        <v>4233</v>
      </c>
      <c r="E91" s="98" t="s">
        <v>464</v>
      </c>
      <c r="F91" s="98" t="s">
        <v>140</v>
      </c>
      <c r="G91" s="101">
        <v>43697</v>
      </c>
      <c r="H91" s="98" t="s">
        <v>2661</v>
      </c>
      <c r="I91" s="101">
        <v>43742</v>
      </c>
      <c r="J91" s="99" t="s">
        <v>5178</v>
      </c>
      <c r="K91" s="99" t="s">
        <v>239</v>
      </c>
      <c r="L91" s="99" t="s">
        <v>211</v>
      </c>
      <c r="M91" s="100" t="s">
        <v>4234</v>
      </c>
      <c r="N91" s="100" t="s">
        <v>165</v>
      </c>
    </row>
    <row r="92" spans="1:14" x14ac:dyDescent="0.25">
      <c r="A92" s="97" t="s">
        <v>4299</v>
      </c>
      <c r="B92" s="125" t="s">
        <v>4110</v>
      </c>
      <c r="C92" s="73" t="s">
        <v>510</v>
      </c>
      <c r="D92" s="98" t="s">
        <v>4171</v>
      </c>
      <c r="E92" s="98" t="s">
        <v>1288</v>
      </c>
      <c r="F92" s="98" t="s">
        <v>4172</v>
      </c>
      <c r="G92" s="101">
        <v>43654</v>
      </c>
      <c r="H92" s="98" t="s">
        <v>2661</v>
      </c>
      <c r="I92" s="101">
        <v>43745</v>
      </c>
      <c r="J92" s="99" t="s">
        <v>5178</v>
      </c>
      <c r="K92" s="99" t="s">
        <v>218</v>
      </c>
      <c r="L92" s="99" t="s">
        <v>211</v>
      </c>
      <c r="M92" s="100" t="s">
        <v>4173</v>
      </c>
      <c r="N92" s="100" t="s">
        <v>165</v>
      </c>
    </row>
    <row r="93" spans="1:14" x14ac:dyDescent="0.25">
      <c r="A93" s="97" t="s">
        <v>99</v>
      </c>
      <c r="B93" s="125" t="s">
        <v>4080</v>
      </c>
      <c r="C93" s="73" t="s">
        <v>510</v>
      </c>
      <c r="D93" s="98" t="s">
        <v>4149</v>
      </c>
      <c r="E93" s="98" t="s">
        <v>452</v>
      </c>
      <c r="F93" s="98" t="s">
        <v>4150</v>
      </c>
      <c r="G93" s="101">
        <v>43628</v>
      </c>
      <c r="H93" s="98" t="s">
        <v>2661</v>
      </c>
      <c r="I93" s="101">
        <v>43746</v>
      </c>
      <c r="J93" s="99" t="s">
        <v>5178</v>
      </c>
      <c r="K93" s="99" t="s">
        <v>218</v>
      </c>
      <c r="L93" s="99" t="s">
        <v>211</v>
      </c>
      <c r="M93" s="100" t="s">
        <v>3927</v>
      </c>
      <c r="N93" s="100" t="s">
        <v>165</v>
      </c>
    </row>
    <row r="94" spans="1:14" x14ac:dyDescent="0.25">
      <c r="A94" s="97" t="s">
        <v>99</v>
      </c>
      <c r="B94" s="125" t="s">
        <v>4527</v>
      </c>
      <c r="C94" s="73" t="s">
        <v>510</v>
      </c>
      <c r="D94" s="98" t="s">
        <v>4528</v>
      </c>
      <c r="E94" s="98" t="s">
        <v>211</v>
      </c>
      <c r="F94" s="98" t="s">
        <v>4529</v>
      </c>
      <c r="G94" s="101">
        <v>43733</v>
      </c>
      <c r="H94" s="98" t="s">
        <v>2661</v>
      </c>
      <c r="I94" s="101">
        <v>43747</v>
      </c>
      <c r="J94" s="99" t="s">
        <v>5178</v>
      </c>
      <c r="K94" s="99" t="s">
        <v>4502</v>
      </c>
      <c r="L94" s="99" t="s">
        <v>211</v>
      </c>
      <c r="M94" s="100" t="s">
        <v>3602</v>
      </c>
      <c r="N94" s="100" t="s">
        <v>165</v>
      </c>
    </row>
    <row r="95" spans="1:14" x14ac:dyDescent="0.25">
      <c r="A95" s="97" t="s">
        <v>99</v>
      </c>
      <c r="B95" s="125" t="s">
        <v>4530</v>
      </c>
      <c r="C95" s="73" t="s">
        <v>510</v>
      </c>
      <c r="D95" s="98" t="s">
        <v>4531</v>
      </c>
      <c r="E95" s="98" t="s">
        <v>211</v>
      </c>
      <c r="F95" s="98" t="s">
        <v>3658</v>
      </c>
      <c r="G95" s="101">
        <v>43734</v>
      </c>
      <c r="H95" s="98" t="s">
        <v>2661</v>
      </c>
      <c r="I95" s="101">
        <v>43748</v>
      </c>
      <c r="J95" s="99" t="s">
        <v>5178</v>
      </c>
      <c r="K95" s="99" t="s">
        <v>4502</v>
      </c>
      <c r="L95" s="99" t="s">
        <v>211</v>
      </c>
      <c r="M95" s="100" t="s">
        <v>3602</v>
      </c>
      <c r="N95" s="100" t="s">
        <v>165</v>
      </c>
    </row>
    <row r="96" spans="1:14" x14ac:dyDescent="0.25">
      <c r="A96" s="97" t="s">
        <v>4299</v>
      </c>
      <c r="B96" s="125" t="s">
        <v>4657</v>
      </c>
      <c r="C96" s="73" t="s">
        <v>510</v>
      </c>
      <c r="D96" s="98" t="s">
        <v>4658</v>
      </c>
      <c r="E96" s="98" t="s">
        <v>211</v>
      </c>
      <c r="F96" s="98" t="s">
        <v>211</v>
      </c>
      <c r="G96" s="101">
        <v>43741</v>
      </c>
      <c r="H96" s="98" t="s">
        <v>2661</v>
      </c>
      <c r="I96" s="101">
        <v>43748</v>
      </c>
      <c r="J96" s="99" t="s">
        <v>5178</v>
      </c>
      <c r="K96" s="99" t="s">
        <v>4502</v>
      </c>
      <c r="L96" s="99" t="s">
        <v>211</v>
      </c>
      <c r="M96" s="100" t="s">
        <v>3579</v>
      </c>
      <c r="N96" s="100" t="s">
        <v>165</v>
      </c>
    </row>
    <row r="97" spans="1:14" x14ac:dyDescent="0.25">
      <c r="A97" s="97" t="s">
        <v>147</v>
      </c>
      <c r="B97" s="125" t="s">
        <v>4124</v>
      </c>
      <c r="C97" s="73" t="s">
        <v>510</v>
      </c>
      <c r="D97" s="98" t="s">
        <v>4151</v>
      </c>
      <c r="E97" s="98" t="s">
        <v>490</v>
      </c>
      <c r="F97" s="98" t="s">
        <v>4152</v>
      </c>
      <c r="G97" s="101">
        <v>43633</v>
      </c>
      <c r="H97" s="98" t="s">
        <v>2661</v>
      </c>
      <c r="I97" s="101">
        <v>43749</v>
      </c>
      <c r="J97" s="99" t="s">
        <v>5178</v>
      </c>
      <c r="K97" s="99" t="s">
        <v>239</v>
      </c>
      <c r="L97" s="99" t="s">
        <v>211</v>
      </c>
      <c r="M97" s="100" t="s">
        <v>3849</v>
      </c>
      <c r="N97" s="100" t="s">
        <v>165</v>
      </c>
    </row>
    <row r="98" spans="1:14" x14ac:dyDescent="0.25">
      <c r="A98" s="66" t="s">
        <v>2771</v>
      </c>
      <c r="B98" s="125" t="s">
        <v>4673</v>
      </c>
      <c r="C98" s="160" t="s">
        <v>510</v>
      </c>
      <c r="D98" s="66" t="s">
        <v>4674</v>
      </c>
      <c r="E98" s="66" t="s">
        <v>211</v>
      </c>
      <c r="F98" s="66" t="s">
        <v>4675</v>
      </c>
      <c r="G98" s="161">
        <v>43745</v>
      </c>
      <c r="H98" s="66" t="s">
        <v>2670</v>
      </c>
      <c r="I98" s="161">
        <v>43752</v>
      </c>
      <c r="J98" s="162" t="s">
        <v>5178</v>
      </c>
      <c r="K98" s="162" t="s">
        <v>4502</v>
      </c>
      <c r="L98" s="162" t="s">
        <v>211</v>
      </c>
      <c r="M98" s="163" t="s">
        <v>4676</v>
      </c>
      <c r="N98" s="163" t="s">
        <v>165</v>
      </c>
    </row>
    <row r="99" spans="1:14" x14ac:dyDescent="0.25">
      <c r="A99" s="97" t="s">
        <v>99</v>
      </c>
      <c r="B99" s="125" t="s">
        <v>4532</v>
      </c>
      <c r="C99" s="73" t="s">
        <v>510</v>
      </c>
      <c r="D99" s="98" t="s">
        <v>4533</v>
      </c>
      <c r="E99" s="98" t="s">
        <v>211</v>
      </c>
      <c r="F99" s="98" t="s">
        <v>4534</v>
      </c>
      <c r="G99" s="101">
        <v>43734</v>
      </c>
      <c r="H99" s="98" t="s">
        <v>2661</v>
      </c>
      <c r="I99" s="101">
        <v>43752</v>
      </c>
      <c r="J99" s="99" t="s">
        <v>5178</v>
      </c>
      <c r="K99" s="99" t="s">
        <v>4502</v>
      </c>
      <c r="L99" s="99" t="s">
        <v>211</v>
      </c>
      <c r="M99" s="100" t="s">
        <v>3602</v>
      </c>
      <c r="N99" s="100" t="s">
        <v>165</v>
      </c>
    </row>
    <row r="100" spans="1:14" x14ac:dyDescent="0.25">
      <c r="A100" s="97" t="s">
        <v>2771</v>
      </c>
      <c r="B100" s="125" t="s">
        <v>3391</v>
      </c>
      <c r="C100" s="73" t="s">
        <v>510</v>
      </c>
      <c r="D100" s="98" t="s">
        <v>3401</v>
      </c>
      <c r="E100" s="98" t="s">
        <v>52</v>
      </c>
      <c r="F100" s="98" t="s">
        <v>3976</v>
      </c>
      <c r="G100" s="101">
        <v>43494</v>
      </c>
      <c r="H100" s="98" t="s">
        <v>2661</v>
      </c>
      <c r="I100" s="101">
        <v>43766</v>
      </c>
      <c r="J100" s="99" t="s">
        <v>5178</v>
      </c>
      <c r="K100" s="99" t="s">
        <v>218</v>
      </c>
      <c r="L100" s="99" t="s">
        <v>211</v>
      </c>
      <c r="M100" s="100" t="s">
        <v>3977</v>
      </c>
      <c r="N100" s="100" t="s">
        <v>165</v>
      </c>
    </row>
    <row r="101" spans="1:14" x14ac:dyDescent="0.25">
      <c r="A101" s="66" t="s">
        <v>4313</v>
      </c>
      <c r="B101" s="125" t="s">
        <v>429</v>
      </c>
      <c r="C101" s="160" t="s">
        <v>510</v>
      </c>
      <c r="D101" s="66" t="s">
        <v>3348</v>
      </c>
      <c r="E101" s="66" t="s">
        <v>267</v>
      </c>
      <c r="F101" s="66" t="s">
        <v>288</v>
      </c>
      <c r="G101" s="161">
        <v>43060</v>
      </c>
      <c r="H101" s="66" t="s">
        <v>2672</v>
      </c>
      <c r="I101" s="161">
        <v>43768</v>
      </c>
      <c r="J101" s="162" t="s">
        <v>5178</v>
      </c>
      <c r="K101" s="162" t="s">
        <v>3291</v>
      </c>
      <c r="L101" s="162" t="s">
        <v>211</v>
      </c>
      <c r="M101" s="163" t="s">
        <v>3888</v>
      </c>
      <c r="N101" s="163" t="s">
        <v>183</v>
      </c>
    </row>
    <row r="102" spans="1:14" x14ac:dyDescent="0.25">
      <c r="A102" s="66" t="s">
        <v>107</v>
      </c>
      <c r="B102" s="125" t="s">
        <v>3430</v>
      </c>
      <c r="C102" s="160" t="s">
        <v>510</v>
      </c>
      <c r="D102" s="66" t="s">
        <v>4003</v>
      </c>
      <c r="E102" s="66" t="s">
        <v>1242</v>
      </c>
      <c r="F102" s="66" t="s">
        <v>288</v>
      </c>
      <c r="G102" s="161">
        <v>43558</v>
      </c>
      <c r="H102" s="66" t="s">
        <v>2672</v>
      </c>
      <c r="I102" s="161">
        <v>43768</v>
      </c>
      <c r="J102" s="162" t="s">
        <v>5178</v>
      </c>
      <c r="K102" s="162" t="s">
        <v>3431</v>
      </c>
      <c r="L102" s="162" t="s">
        <v>211</v>
      </c>
      <c r="M102" s="163" t="s">
        <v>3680</v>
      </c>
      <c r="N102" s="163" t="s">
        <v>183</v>
      </c>
    </row>
    <row r="103" spans="1:14" x14ac:dyDescent="0.25">
      <c r="A103" s="97" t="s">
        <v>107</v>
      </c>
      <c r="B103" s="125" t="s">
        <v>4591</v>
      </c>
      <c r="C103" s="160" t="s">
        <v>510</v>
      </c>
      <c r="D103" s="97" t="s">
        <v>4592</v>
      </c>
      <c r="E103" s="97" t="s">
        <v>211</v>
      </c>
      <c r="F103" s="97" t="s">
        <v>4590</v>
      </c>
      <c r="G103" s="166">
        <v>43756</v>
      </c>
      <c r="H103" s="97" t="s">
        <v>2670</v>
      </c>
      <c r="I103" s="166">
        <v>43770</v>
      </c>
      <c r="J103" s="167" t="s">
        <v>5178</v>
      </c>
      <c r="K103" s="167" t="s">
        <v>4502</v>
      </c>
      <c r="L103" s="167" t="s">
        <v>211</v>
      </c>
      <c r="M103" s="168" t="s">
        <v>3687</v>
      </c>
      <c r="N103" s="168" t="s">
        <v>165</v>
      </c>
    </row>
    <row r="104" spans="1:14" x14ac:dyDescent="0.25">
      <c r="A104" s="97" t="s">
        <v>107</v>
      </c>
      <c r="B104" s="125" t="s">
        <v>4588</v>
      </c>
      <c r="C104" s="73" t="s">
        <v>510</v>
      </c>
      <c r="D104" s="98" t="s">
        <v>4589</v>
      </c>
      <c r="E104" s="98" t="s">
        <v>211</v>
      </c>
      <c r="F104" s="98" t="s">
        <v>4590</v>
      </c>
      <c r="G104" s="101">
        <v>43761</v>
      </c>
      <c r="H104" s="98" t="s">
        <v>2661</v>
      </c>
      <c r="I104" s="101">
        <v>43774</v>
      </c>
      <c r="J104" s="99" t="s">
        <v>5178</v>
      </c>
      <c r="K104" s="99" t="s">
        <v>4502</v>
      </c>
      <c r="L104" s="99" t="s">
        <v>211</v>
      </c>
      <c r="M104" s="100" t="s">
        <v>3687</v>
      </c>
      <c r="N104" s="100" t="s">
        <v>165</v>
      </c>
    </row>
    <row r="105" spans="1:14" x14ac:dyDescent="0.25">
      <c r="A105" s="97" t="s">
        <v>4299</v>
      </c>
      <c r="B105" s="125" t="s">
        <v>4653</v>
      </c>
      <c r="C105" s="73" t="s">
        <v>510</v>
      </c>
      <c r="D105" s="98" t="s">
        <v>4654</v>
      </c>
      <c r="E105" s="98" t="s">
        <v>211</v>
      </c>
      <c r="F105" s="98" t="s">
        <v>4655</v>
      </c>
      <c r="G105" s="101">
        <v>43747</v>
      </c>
      <c r="H105" s="98" t="s">
        <v>2672</v>
      </c>
      <c r="I105" s="101">
        <v>43775</v>
      </c>
      <c r="J105" s="99" t="s">
        <v>5178</v>
      </c>
      <c r="K105" s="99" t="s">
        <v>4502</v>
      </c>
      <c r="L105" s="99" t="s">
        <v>211</v>
      </c>
      <c r="M105" s="100" t="s">
        <v>4656</v>
      </c>
      <c r="N105" s="100" t="s">
        <v>534</v>
      </c>
    </row>
    <row r="106" spans="1:14" x14ac:dyDescent="0.25">
      <c r="A106" s="97" t="s">
        <v>4313</v>
      </c>
      <c r="B106" s="125" t="s">
        <v>4709</v>
      </c>
      <c r="C106" s="73" t="s">
        <v>510</v>
      </c>
      <c r="D106" s="98" t="s">
        <v>4710</v>
      </c>
      <c r="E106" s="98" t="s">
        <v>211</v>
      </c>
      <c r="F106" s="98" t="s">
        <v>4711</v>
      </c>
      <c r="G106" s="101">
        <v>43770</v>
      </c>
      <c r="H106" s="98" t="s">
        <v>2672</v>
      </c>
      <c r="I106" s="101">
        <v>43775</v>
      </c>
      <c r="J106" s="99" t="s">
        <v>5178</v>
      </c>
      <c r="K106" s="99" t="s">
        <v>4502</v>
      </c>
      <c r="L106" s="99" t="s">
        <v>211</v>
      </c>
      <c r="M106" s="100" t="s">
        <v>3888</v>
      </c>
      <c r="N106" s="100" t="s">
        <v>183</v>
      </c>
    </row>
    <row r="107" spans="1:14" x14ac:dyDescent="0.25">
      <c r="A107" s="97" t="s">
        <v>99</v>
      </c>
      <c r="B107" s="125" t="s">
        <v>4538</v>
      </c>
      <c r="C107" s="73" t="s">
        <v>510</v>
      </c>
      <c r="D107" s="98" t="s">
        <v>4539</v>
      </c>
      <c r="E107" s="98" t="s">
        <v>211</v>
      </c>
      <c r="F107" s="98" t="s">
        <v>4540</v>
      </c>
      <c r="G107" s="101">
        <v>43762</v>
      </c>
      <c r="H107" s="98" t="s">
        <v>2661</v>
      </c>
      <c r="I107" s="101">
        <v>43775</v>
      </c>
      <c r="J107" s="99" t="s">
        <v>5178</v>
      </c>
      <c r="K107" s="99" t="s">
        <v>4502</v>
      </c>
      <c r="L107" s="99" t="s">
        <v>211</v>
      </c>
      <c r="M107" s="100" t="s">
        <v>3599</v>
      </c>
      <c r="N107" s="100" t="s">
        <v>165</v>
      </c>
    </row>
    <row r="108" spans="1:14" x14ac:dyDescent="0.25">
      <c r="A108" s="97" t="s">
        <v>107</v>
      </c>
      <c r="B108" s="125" t="s">
        <v>3378</v>
      </c>
      <c r="C108" s="73" t="s">
        <v>510</v>
      </c>
      <c r="D108" s="98" t="s">
        <v>3379</v>
      </c>
      <c r="E108" s="98" t="s">
        <v>393</v>
      </c>
      <c r="F108" s="98" t="s">
        <v>3945</v>
      </c>
      <c r="G108" s="101">
        <v>43600</v>
      </c>
      <c r="H108" s="98" t="s">
        <v>2661</v>
      </c>
      <c r="I108" s="101">
        <v>43780</v>
      </c>
      <c r="J108" s="99" t="s">
        <v>5178</v>
      </c>
      <c r="K108" s="99" t="s">
        <v>236</v>
      </c>
      <c r="L108" s="99" t="s">
        <v>211</v>
      </c>
      <c r="M108" s="100" t="s">
        <v>3946</v>
      </c>
      <c r="N108" s="100" t="s">
        <v>183</v>
      </c>
    </row>
    <row r="109" spans="1:14" x14ac:dyDescent="0.25">
      <c r="A109" s="174" t="s">
        <v>53</v>
      </c>
      <c r="B109" s="125" t="s">
        <v>3364</v>
      </c>
      <c r="C109" s="170" t="s">
        <v>510</v>
      </c>
      <c r="D109" s="174" t="s">
        <v>3365</v>
      </c>
      <c r="E109" s="174" t="s">
        <v>285</v>
      </c>
      <c r="F109" s="174" t="s">
        <v>3910</v>
      </c>
      <c r="G109" s="175">
        <v>43601</v>
      </c>
      <c r="H109" s="174" t="s">
        <v>2661</v>
      </c>
      <c r="I109" s="175">
        <v>43780</v>
      </c>
      <c r="J109" s="176" t="s">
        <v>5178</v>
      </c>
      <c r="K109" s="176" t="s">
        <v>218</v>
      </c>
      <c r="L109" s="176" t="s">
        <v>211</v>
      </c>
      <c r="M109" s="177" t="s">
        <v>3515</v>
      </c>
      <c r="N109" s="177" t="s">
        <v>183</v>
      </c>
    </row>
    <row r="110" spans="1:14" x14ac:dyDescent="0.25">
      <c r="A110" s="97" t="s">
        <v>148</v>
      </c>
      <c r="B110" s="125" t="s">
        <v>4273</v>
      </c>
      <c r="C110" s="73" t="s">
        <v>510</v>
      </c>
      <c r="D110" s="98" t="s">
        <v>4306</v>
      </c>
      <c r="E110" s="98" t="s">
        <v>4307</v>
      </c>
      <c r="F110" s="98" t="s">
        <v>4308</v>
      </c>
      <c r="G110" s="101">
        <v>43676</v>
      </c>
      <c r="H110" s="98" t="s">
        <v>2661</v>
      </c>
      <c r="I110" s="101">
        <v>43780</v>
      </c>
      <c r="J110" s="99" t="s">
        <v>5178</v>
      </c>
      <c r="K110" s="99" t="s">
        <v>236</v>
      </c>
      <c r="L110" s="99" t="s">
        <v>211</v>
      </c>
      <c r="M110" s="100" t="s">
        <v>3983</v>
      </c>
      <c r="N110" s="100" t="s">
        <v>183</v>
      </c>
    </row>
    <row r="111" spans="1:14" x14ac:dyDescent="0.25">
      <c r="A111" s="156" t="s">
        <v>442</v>
      </c>
      <c r="B111" s="125" t="s">
        <v>4677</v>
      </c>
      <c r="C111" s="152" t="s">
        <v>510</v>
      </c>
      <c r="D111" s="156" t="s">
        <v>4678</v>
      </c>
      <c r="E111" s="156" t="s">
        <v>211</v>
      </c>
      <c r="F111" s="156" t="s">
        <v>236</v>
      </c>
      <c r="G111" s="157">
        <v>43763</v>
      </c>
      <c r="H111" s="156" t="s">
        <v>2672</v>
      </c>
      <c r="I111" s="157">
        <v>43783</v>
      </c>
      <c r="J111" s="158" t="s">
        <v>5178</v>
      </c>
      <c r="K111" s="158" t="s">
        <v>4502</v>
      </c>
      <c r="L111" s="158" t="s">
        <v>211</v>
      </c>
      <c r="M111" s="159" t="s">
        <v>3830</v>
      </c>
      <c r="N111" s="159" t="s">
        <v>183</v>
      </c>
    </row>
    <row r="112" spans="1:14" x14ac:dyDescent="0.25">
      <c r="A112" s="97" t="s">
        <v>99</v>
      </c>
      <c r="B112" s="125" t="s">
        <v>314</v>
      </c>
      <c r="C112" s="160" t="s">
        <v>510</v>
      </c>
      <c r="D112" s="97" t="s">
        <v>3122</v>
      </c>
      <c r="E112" s="97" t="s">
        <v>983</v>
      </c>
      <c r="F112" s="97" t="s">
        <v>3656</v>
      </c>
      <c r="G112" s="166">
        <v>43175</v>
      </c>
      <c r="H112" s="97" t="s">
        <v>2661</v>
      </c>
      <c r="I112" s="166">
        <v>43784</v>
      </c>
      <c r="J112" s="167" t="s">
        <v>5178</v>
      </c>
      <c r="K112" s="167" t="s">
        <v>315</v>
      </c>
      <c r="L112" s="167" t="s">
        <v>211</v>
      </c>
      <c r="M112" s="168" t="s">
        <v>3599</v>
      </c>
      <c r="N112" s="168" t="s">
        <v>183</v>
      </c>
    </row>
    <row r="113" spans="1:14" x14ac:dyDescent="0.25">
      <c r="A113" s="97" t="s">
        <v>99</v>
      </c>
      <c r="B113" s="125" t="s">
        <v>3373</v>
      </c>
      <c r="C113" s="73" t="s">
        <v>510</v>
      </c>
      <c r="D113" s="98" t="s">
        <v>3374</v>
      </c>
      <c r="E113" s="98" t="s">
        <v>465</v>
      </c>
      <c r="F113" s="98" t="s">
        <v>3939</v>
      </c>
      <c r="G113" s="101">
        <v>43578</v>
      </c>
      <c r="H113" s="98" t="s">
        <v>2661</v>
      </c>
      <c r="I113" s="101">
        <v>43788</v>
      </c>
      <c r="J113" s="99" t="s">
        <v>5178</v>
      </c>
      <c r="K113" s="99" t="s">
        <v>244</v>
      </c>
      <c r="L113" s="99" t="s">
        <v>211</v>
      </c>
      <c r="M113" s="100" t="s">
        <v>3599</v>
      </c>
      <c r="N113" s="100" t="s">
        <v>183</v>
      </c>
    </row>
    <row r="114" spans="1:14" x14ac:dyDescent="0.25">
      <c r="A114" s="97" t="s">
        <v>107</v>
      </c>
      <c r="B114" s="125" t="s">
        <v>2940</v>
      </c>
      <c r="C114" s="73" t="s">
        <v>510</v>
      </c>
      <c r="D114" s="98" t="s">
        <v>3253</v>
      </c>
      <c r="E114" s="98" t="s">
        <v>474</v>
      </c>
      <c r="F114" s="98" t="s">
        <v>64</v>
      </c>
      <c r="G114" s="101">
        <v>43536</v>
      </c>
      <c r="H114" s="98" t="s">
        <v>2661</v>
      </c>
      <c r="I114" s="101">
        <v>43789</v>
      </c>
      <c r="J114" s="99" t="s">
        <v>5178</v>
      </c>
      <c r="K114" s="99" t="s">
        <v>240</v>
      </c>
      <c r="L114" s="99" t="s">
        <v>211</v>
      </c>
      <c r="M114" s="100" t="s">
        <v>3561</v>
      </c>
      <c r="N114" s="100" t="s">
        <v>165</v>
      </c>
    </row>
    <row r="115" spans="1:14" x14ac:dyDescent="0.25">
      <c r="A115" s="97" t="s">
        <v>107</v>
      </c>
      <c r="B115" s="125" t="s">
        <v>4586</v>
      </c>
      <c r="C115" s="73" t="s">
        <v>510</v>
      </c>
      <c r="D115" s="98" t="s">
        <v>4587</v>
      </c>
      <c r="E115" s="98" t="s">
        <v>211</v>
      </c>
      <c r="F115" s="98" t="s">
        <v>211</v>
      </c>
      <c r="G115" s="101">
        <v>43783</v>
      </c>
      <c r="H115" s="98" t="s">
        <v>2672</v>
      </c>
      <c r="I115" s="101">
        <v>43791</v>
      </c>
      <c r="J115" s="99" t="s">
        <v>5178</v>
      </c>
      <c r="K115" s="99" t="s">
        <v>4502</v>
      </c>
      <c r="L115" s="99" t="s">
        <v>211</v>
      </c>
      <c r="M115" s="100" t="s">
        <v>3561</v>
      </c>
      <c r="N115" s="100" t="s">
        <v>183</v>
      </c>
    </row>
    <row r="116" spans="1:14" x14ac:dyDescent="0.25">
      <c r="A116" s="97" t="s">
        <v>4313</v>
      </c>
      <c r="B116" s="125" t="s">
        <v>2951</v>
      </c>
      <c r="C116" s="73" t="s">
        <v>510</v>
      </c>
      <c r="D116" s="98" t="s">
        <v>3353</v>
      </c>
      <c r="E116" s="98" t="s">
        <v>461</v>
      </c>
      <c r="F116" s="98" t="s">
        <v>3964</v>
      </c>
      <c r="G116" s="101">
        <v>43497</v>
      </c>
      <c r="H116" s="98" t="s">
        <v>2661</v>
      </c>
      <c r="I116" s="101">
        <v>43791</v>
      </c>
      <c r="J116" s="99" t="s">
        <v>5178</v>
      </c>
      <c r="K116" s="99" t="s">
        <v>184</v>
      </c>
      <c r="L116" s="99" t="s">
        <v>211</v>
      </c>
      <c r="M116" s="100" t="s">
        <v>3884</v>
      </c>
      <c r="N116" s="100" t="s">
        <v>165</v>
      </c>
    </row>
    <row r="117" spans="1:14" x14ac:dyDescent="0.25">
      <c r="A117" s="66" t="s">
        <v>398</v>
      </c>
      <c r="B117" s="125" t="s">
        <v>4281</v>
      </c>
      <c r="C117" s="160" t="s">
        <v>510</v>
      </c>
      <c r="D117" s="66" t="s">
        <v>4297</v>
      </c>
      <c r="E117" s="66" t="s">
        <v>453</v>
      </c>
      <c r="F117" s="66" t="s">
        <v>4298</v>
      </c>
      <c r="G117" s="161">
        <v>43683</v>
      </c>
      <c r="H117" s="66" t="s">
        <v>2661</v>
      </c>
      <c r="I117" s="161">
        <v>43794</v>
      </c>
      <c r="J117" s="162" t="s">
        <v>5178</v>
      </c>
      <c r="K117" s="162" t="s">
        <v>236</v>
      </c>
      <c r="L117" s="162" t="s">
        <v>211</v>
      </c>
      <c r="M117" s="163" t="s">
        <v>3787</v>
      </c>
      <c r="N117" s="163" t="s">
        <v>165</v>
      </c>
    </row>
    <row r="118" spans="1:14" x14ac:dyDescent="0.25">
      <c r="A118" s="66" t="s">
        <v>53</v>
      </c>
      <c r="B118" s="125" t="s">
        <v>4505</v>
      </c>
      <c r="C118" s="160" t="s">
        <v>510</v>
      </c>
      <c r="D118" s="66" t="s">
        <v>4506</v>
      </c>
      <c r="E118" s="66" t="s">
        <v>211</v>
      </c>
      <c r="F118" s="66" t="s">
        <v>4507</v>
      </c>
      <c r="G118" s="161">
        <v>43745</v>
      </c>
      <c r="H118" s="66" t="s">
        <v>2661</v>
      </c>
      <c r="I118" s="161">
        <v>43794</v>
      </c>
      <c r="J118" s="162" t="s">
        <v>5178</v>
      </c>
      <c r="K118" s="162" t="s">
        <v>4502</v>
      </c>
      <c r="L118" s="162" t="s">
        <v>211</v>
      </c>
      <c r="M118" s="163" t="s">
        <v>4219</v>
      </c>
      <c r="N118" s="163" t="s">
        <v>165</v>
      </c>
    </row>
    <row r="119" spans="1:14" x14ac:dyDescent="0.25">
      <c r="A119" s="97" t="s">
        <v>147</v>
      </c>
      <c r="B119" s="125" t="s">
        <v>4118</v>
      </c>
      <c r="C119" s="73" t="s">
        <v>510</v>
      </c>
      <c r="D119" s="98" t="s">
        <v>4205</v>
      </c>
      <c r="E119" s="98" t="s">
        <v>451</v>
      </c>
      <c r="F119" s="98" t="s">
        <v>4206</v>
      </c>
      <c r="G119" s="101">
        <v>43682</v>
      </c>
      <c r="H119" s="98" t="s">
        <v>2672</v>
      </c>
      <c r="I119" s="101">
        <v>43795</v>
      </c>
      <c r="J119" s="99" t="s">
        <v>5178</v>
      </c>
      <c r="K119" s="99" t="s">
        <v>218</v>
      </c>
      <c r="L119" s="99" t="s">
        <v>211</v>
      </c>
      <c r="M119" s="100" t="s">
        <v>3849</v>
      </c>
      <c r="N119" s="100" t="s">
        <v>165</v>
      </c>
    </row>
    <row r="120" spans="1:14" x14ac:dyDescent="0.25">
      <c r="A120" s="97" t="s">
        <v>21</v>
      </c>
      <c r="B120" s="125" t="s">
        <v>4064</v>
      </c>
      <c r="C120" s="73" t="s">
        <v>510</v>
      </c>
      <c r="D120" s="98" t="s">
        <v>4235</v>
      </c>
      <c r="E120" s="98" t="s">
        <v>323</v>
      </c>
      <c r="F120" s="98" t="s">
        <v>4236</v>
      </c>
      <c r="G120" s="101">
        <v>43697</v>
      </c>
      <c r="H120" s="98" t="s">
        <v>2672</v>
      </c>
      <c r="I120" s="101">
        <v>43795</v>
      </c>
      <c r="J120" s="99" t="s">
        <v>5178</v>
      </c>
      <c r="K120" s="99" t="s">
        <v>3291</v>
      </c>
      <c r="L120" s="99" t="s">
        <v>211</v>
      </c>
      <c r="M120" s="100" t="s">
        <v>3456</v>
      </c>
      <c r="N120" s="100" t="s">
        <v>183</v>
      </c>
    </row>
    <row r="121" spans="1:14" x14ac:dyDescent="0.25">
      <c r="A121" s="97" t="s">
        <v>107</v>
      </c>
      <c r="B121" s="125" t="s">
        <v>3440</v>
      </c>
      <c r="C121" s="73" t="s">
        <v>510</v>
      </c>
      <c r="D121" s="98" t="s">
        <v>3441</v>
      </c>
      <c r="E121" s="98" t="s">
        <v>462</v>
      </c>
      <c r="F121" s="98" t="s">
        <v>3990</v>
      </c>
      <c r="G121" s="101">
        <v>43545</v>
      </c>
      <c r="H121" s="98" t="s">
        <v>2670</v>
      </c>
      <c r="I121" s="101">
        <v>43795</v>
      </c>
      <c r="J121" s="99" t="s">
        <v>5178</v>
      </c>
      <c r="K121" s="99" t="s">
        <v>3442</v>
      </c>
      <c r="L121" s="99" t="s">
        <v>211</v>
      </c>
      <c r="M121" s="100" t="s">
        <v>3991</v>
      </c>
      <c r="N121" s="100" t="s">
        <v>183</v>
      </c>
    </row>
    <row r="122" spans="1:14" x14ac:dyDescent="0.25">
      <c r="A122" s="97" t="s">
        <v>147</v>
      </c>
      <c r="B122" s="125" t="s">
        <v>4123</v>
      </c>
      <c r="C122" s="73" t="s">
        <v>510</v>
      </c>
      <c r="D122" s="98" t="s">
        <v>4147</v>
      </c>
      <c r="E122" s="98" t="s">
        <v>451</v>
      </c>
      <c r="F122" s="98" t="s">
        <v>4148</v>
      </c>
      <c r="G122" s="101">
        <v>43628</v>
      </c>
      <c r="H122" s="98" t="s">
        <v>2670</v>
      </c>
      <c r="I122" s="101">
        <v>43795</v>
      </c>
      <c r="J122" s="99" t="s">
        <v>5178</v>
      </c>
      <c r="K122" s="99" t="s">
        <v>184</v>
      </c>
      <c r="L122" s="99" t="s">
        <v>211</v>
      </c>
      <c r="M122" s="100" t="s">
        <v>3849</v>
      </c>
      <c r="N122" s="100" t="s">
        <v>183</v>
      </c>
    </row>
    <row r="123" spans="1:14" x14ac:dyDescent="0.25">
      <c r="A123" s="97" t="s">
        <v>107</v>
      </c>
      <c r="B123" s="125" t="s">
        <v>2625</v>
      </c>
      <c r="C123" s="160" t="s">
        <v>510</v>
      </c>
      <c r="D123" s="97" t="s">
        <v>3192</v>
      </c>
      <c r="E123" s="97" t="s">
        <v>211</v>
      </c>
      <c r="F123" s="97" t="s">
        <v>211</v>
      </c>
      <c r="G123" s="166">
        <v>43412</v>
      </c>
      <c r="H123" s="97" t="s">
        <v>2661</v>
      </c>
      <c r="I123" s="166">
        <v>43795</v>
      </c>
      <c r="J123" s="167" t="s">
        <v>5178</v>
      </c>
      <c r="K123" s="167" t="s">
        <v>3293</v>
      </c>
      <c r="L123" s="167" t="s">
        <v>211</v>
      </c>
      <c r="M123" s="168" t="s">
        <v>3680</v>
      </c>
      <c r="N123" s="168" t="s">
        <v>183</v>
      </c>
    </row>
    <row r="124" spans="1:14" x14ac:dyDescent="0.25">
      <c r="A124" s="97" t="s">
        <v>4291</v>
      </c>
      <c r="B124" s="125" t="s">
        <v>2941</v>
      </c>
      <c r="C124" s="73" t="s">
        <v>510</v>
      </c>
      <c r="D124" s="98" t="s">
        <v>3264</v>
      </c>
      <c r="E124" s="98" t="s">
        <v>457</v>
      </c>
      <c r="F124" s="98" t="s">
        <v>3952</v>
      </c>
      <c r="G124" s="101">
        <v>43566</v>
      </c>
      <c r="H124" s="98" t="s">
        <v>2661</v>
      </c>
      <c r="I124" s="101">
        <v>43795</v>
      </c>
      <c r="J124" s="99" t="s">
        <v>5178</v>
      </c>
      <c r="K124" s="99" t="s">
        <v>218</v>
      </c>
      <c r="L124" s="99" t="s">
        <v>211</v>
      </c>
      <c r="M124" s="100" t="s">
        <v>3785</v>
      </c>
      <c r="N124" s="100" t="s">
        <v>165</v>
      </c>
    </row>
    <row r="125" spans="1:14" x14ac:dyDescent="0.25">
      <c r="A125" s="182" t="s">
        <v>53</v>
      </c>
      <c r="B125" s="125" t="s">
        <v>4068</v>
      </c>
      <c r="C125" s="183" t="s">
        <v>510</v>
      </c>
      <c r="D125" s="182" t="s">
        <v>4183</v>
      </c>
      <c r="E125" s="182" t="s">
        <v>285</v>
      </c>
      <c r="F125" s="182" t="s">
        <v>4184</v>
      </c>
      <c r="G125" s="184">
        <v>43665</v>
      </c>
      <c r="H125" s="182" t="s">
        <v>2661</v>
      </c>
      <c r="I125" s="184">
        <v>43795</v>
      </c>
      <c r="J125" s="185" t="s">
        <v>5178</v>
      </c>
      <c r="K125" s="185" t="s">
        <v>236</v>
      </c>
      <c r="L125" s="185" t="s">
        <v>211</v>
      </c>
      <c r="M125" s="186" t="s">
        <v>3914</v>
      </c>
      <c r="N125" s="186" t="s">
        <v>165</v>
      </c>
    </row>
    <row r="126" spans="1:14" x14ac:dyDescent="0.25">
      <c r="A126" s="97" t="s">
        <v>99</v>
      </c>
      <c r="B126" s="125" t="s">
        <v>4088</v>
      </c>
      <c r="C126" s="73" t="s">
        <v>510</v>
      </c>
      <c r="D126" s="98" t="s">
        <v>4225</v>
      </c>
      <c r="E126" s="98" t="s">
        <v>983</v>
      </c>
      <c r="F126" s="98" t="s">
        <v>4226</v>
      </c>
      <c r="G126" s="101">
        <v>43692</v>
      </c>
      <c r="H126" s="98" t="s">
        <v>2661</v>
      </c>
      <c r="I126" s="101">
        <v>43795</v>
      </c>
      <c r="J126" s="99" t="s">
        <v>5178</v>
      </c>
      <c r="K126" s="99" t="s">
        <v>243</v>
      </c>
      <c r="L126" s="99" t="s">
        <v>211</v>
      </c>
      <c r="M126" s="100" t="s">
        <v>3647</v>
      </c>
      <c r="N126" s="100" t="s">
        <v>165</v>
      </c>
    </row>
    <row r="127" spans="1:14" x14ac:dyDescent="0.25">
      <c r="A127" s="146" t="s">
        <v>4313</v>
      </c>
      <c r="B127" s="125" t="s">
        <v>2950</v>
      </c>
      <c r="C127" s="147" t="s">
        <v>510</v>
      </c>
      <c r="D127" s="146" t="s">
        <v>3350</v>
      </c>
      <c r="E127" s="146" t="s">
        <v>461</v>
      </c>
      <c r="F127" s="146" t="s">
        <v>3963</v>
      </c>
      <c r="G127" s="148">
        <v>43539</v>
      </c>
      <c r="H127" s="146" t="s">
        <v>2670</v>
      </c>
      <c r="I127" s="148">
        <v>43805</v>
      </c>
      <c r="J127" s="149" t="s">
        <v>5178</v>
      </c>
      <c r="K127" s="149" t="s">
        <v>236</v>
      </c>
      <c r="L127" s="149" t="s">
        <v>211</v>
      </c>
      <c r="M127" s="150" t="s">
        <v>3892</v>
      </c>
      <c r="N127" s="150" t="s">
        <v>165</v>
      </c>
    </row>
    <row r="128" spans="1:14" x14ac:dyDescent="0.25">
      <c r="A128" s="97" t="s">
        <v>148</v>
      </c>
      <c r="B128" s="125" t="s">
        <v>4698</v>
      </c>
      <c r="C128" s="73" t="s">
        <v>510</v>
      </c>
      <c r="D128" s="98" t="s">
        <v>4699</v>
      </c>
      <c r="E128" s="98" t="s">
        <v>211</v>
      </c>
      <c r="F128" s="98" t="s">
        <v>3737</v>
      </c>
      <c r="G128" s="101">
        <v>43733</v>
      </c>
      <c r="H128" s="98" t="s">
        <v>2661</v>
      </c>
      <c r="I128" s="101">
        <v>43810</v>
      </c>
      <c r="J128" s="99" t="s">
        <v>5178</v>
      </c>
      <c r="K128" s="99" t="s">
        <v>4502</v>
      </c>
      <c r="L128" s="99" t="s">
        <v>211</v>
      </c>
      <c r="M128" s="100" t="s">
        <v>3879</v>
      </c>
      <c r="N128" s="100" t="s">
        <v>165</v>
      </c>
    </row>
    <row r="129" spans="1:14" x14ac:dyDescent="0.25">
      <c r="A129" s="97" t="s">
        <v>53</v>
      </c>
      <c r="B129" s="125" t="s">
        <v>4503</v>
      </c>
      <c r="C129" s="73" t="s">
        <v>510</v>
      </c>
      <c r="D129" s="98" t="s">
        <v>4504</v>
      </c>
      <c r="E129" s="98" t="s">
        <v>211</v>
      </c>
      <c r="F129" s="98" t="s">
        <v>2852</v>
      </c>
      <c r="G129" s="101">
        <v>43742</v>
      </c>
      <c r="H129" s="98" t="s">
        <v>2661</v>
      </c>
      <c r="I129" s="101">
        <v>43810</v>
      </c>
      <c r="J129" s="99" t="s">
        <v>5178</v>
      </c>
      <c r="K129" s="99" t="s">
        <v>4502</v>
      </c>
      <c r="L129" s="99" t="s">
        <v>211</v>
      </c>
      <c r="M129" s="100" t="s">
        <v>3530</v>
      </c>
      <c r="N129" s="100" t="s">
        <v>165</v>
      </c>
    </row>
    <row r="130" spans="1:14" x14ac:dyDescent="0.25">
      <c r="A130" s="97" t="s">
        <v>53</v>
      </c>
      <c r="B130" s="125" t="s">
        <v>4500</v>
      </c>
      <c r="C130" s="73" t="s">
        <v>510</v>
      </c>
      <c r="D130" s="98" t="s">
        <v>4501</v>
      </c>
      <c r="E130" s="98" t="s">
        <v>211</v>
      </c>
      <c r="F130" s="98" t="s">
        <v>2852</v>
      </c>
      <c r="G130" s="101">
        <v>43749</v>
      </c>
      <c r="H130" s="98" t="s">
        <v>2661</v>
      </c>
      <c r="I130" s="101">
        <v>43810</v>
      </c>
      <c r="J130" s="99" t="s">
        <v>5178</v>
      </c>
      <c r="K130" s="99" t="s">
        <v>4502</v>
      </c>
      <c r="L130" s="99" t="s">
        <v>211</v>
      </c>
      <c r="M130" s="100" t="s">
        <v>3517</v>
      </c>
      <c r="N130" s="100" t="s">
        <v>165</v>
      </c>
    </row>
    <row r="131" spans="1:14" x14ac:dyDescent="0.25">
      <c r="A131" s="97" t="s">
        <v>53</v>
      </c>
      <c r="B131" s="125" t="s">
        <v>4069</v>
      </c>
      <c r="C131" s="73" t="s">
        <v>510</v>
      </c>
      <c r="D131" s="98" t="s">
        <v>4185</v>
      </c>
      <c r="E131" s="98" t="s">
        <v>285</v>
      </c>
      <c r="F131" s="98" t="s">
        <v>4186</v>
      </c>
      <c r="G131" s="101">
        <v>43665</v>
      </c>
      <c r="H131" s="98" t="s">
        <v>2661</v>
      </c>
      <c r="I131" s="101">
        <v>43811</v>
      </c>
      <c r="J131" s="99" t="s">
        <v>5178</v>
      </c>
      <c r="K131" s="99" t="s">
        <v>184</v>
      </c>
      <c r="L131" s="99" t="s">
        <v>211</v>
      </c>
      <c r="M131" s="100" t="s">
        <v>3914</v>
      </c>
      <c r="N131" s="100" t="s">
        <v>165</v>
      </c>
    </row>
    <row r="132" spans="1:14" x14ac:dyDescent="0.25">
      <c r="A132" s="151" t="s">
        <v>4313</v>
      </c>
      <c r="B132" s="125" t="s">
        <v>4275</v>
      </c>
      <c r="C132" s="152" t="s">
        <v>510</v>
      </c>
      <c r="D132" s="151" t="s">
        <v>4301</v>
      </c>
      <c r="E132" s="151" t="s">
        <v>267</v>
      </c>
      <c r="F132" s="151" t="s">
        <v>3491</v>
      </c>
      <c r="G132" s="153">
        <v>43689</v>
      </c>
      <c r="H132" s="151" t="s">
        <v>2672</v>
      </c>
      <c r="I132" s="153">
        <v>43812</v>
      </c>
      <c r="J132" s="154" t="s">
        <v>5178</v>
      </c>
      <c r="K132" s="154" t="s">
        <v>4336</v>
      </c>
      <c r="L132" s="154" t="s">
        <v>211</v>
      </c>
      <c r="M132" s="155" t="s">
        <v>4303</v>
      </c>
      <c r="N132" s="155" t="s">
        <v>183</v>
      </c>
    </row>
    <row r="133" spans="1:14" x14ac:dyDescent="0.25">
      <c r="A133" s="66" t="s">
        <v>107</v>
      </c>
      <c r="B133" s="125" t="s">
        <v>4608</v>
      </c>
      <c r="C133" s="160" t="s">
        <v>510</v>
      </c>
      <c r="D133" s="66" t="s">
        <v>4597</v>
      </c>
      <c r="E133" s="66" t="s">
        <v>211</v>
      </c>
      <c r="F133" s="66" t="s">
        <v>4598</v>
      </c>
      <c r="G133" s="161">
        <v>43794</v>
      </c>
      <c r="H133" s="66" t="s">
        <v>2670</v>
      </c>
      <c r="I133" s="161">
        <v>43812</v>
      </c>
      <c r="J133" s="162" t="s">
        <v>5178</v>
      </c>
      <c r="K133" s="162" t="s">
        <v>229</v>
      </c>
      <c r="L133" s="162" t="s">
        <v>2694</v>
      </c>
      <c r="M133" s="163" t="s">
        <v>3697</v>
      </c>
      <c r="N133" s="163" t="s">
        <v>165</v>
      </c>
    </row>
    <row r="134" spans="1:14" x14ac:dyDescent="0.25">
      <c r="A134" s="97" t="s">
        <v>107</v>
      </c>
      <c r="B134" s="125" t="s">
        <v>4596</v>
      </c>
      <c r="C134" s="73" t="s">
        <v>510</v>
      </c>
      <c r="D134" s="98" t="s">
        <v>4597</v>
      </c>
      <c r="E134" s="98" t="s">
        <v>211</v>
      </c>
      <c r="F134" s="98" t="s">
        <v>4598</v>
      </c>
      <c r="G134" s="101">
        <v>43794</v>
      </c>
      <c r="H134" s="98" t="s">
        <v>2670</v>
      </c>
      <c r="I134" s="101">
        <v>43812</v>
      </c>
      <c r="J134" s="99" t="s">
        <v>5178</v>
      </c>
      <c r="K134" s="99" t="s">
        <v>221</v>
      </c>
      <c r="L134" s="99" t="s">
        <v>2694</v>
      </c>
      <c r="M134" s="100" t="s">
        <v>3697</v>
      </c>
      <c r="N134" s="100" t="s">
        <v>165</v>
      </c>
    </row>
    <row r="135" spans="1:14" x14ac:dyDescent="0.25">
      <c r="A135" s="97" t="s">
        <v>107</v>
      </c>
      <c r="B135" s="125" t="s">
        <v>4643</v>
      </c>
      <c r="C135" s="73" t="s">
        <v>510</v>
      </c>
      <c r="D135" s="98" t="s">
        <v>4644</v>
      </c>
      <c r="E135" s="98" t="s">
        <v>211</v>
      </c>
      <c r="F135" s="98" t="s">
        <v>4645</v>
      </c>
      <c r="G135" s="101">
        <v>43712</v>
      </c>
      <c r="H135" s="98" t="s">
        <v>2661</v>
      </c>
      <c r="I135" s="101">
        <v>43812</v>
      </c>
      <c r="J135" s="99" t="s">
        <v>5178</v>
      </c>
      <c r="K135" s="99" t="s">
        <v>243</v>
      </c>
      <c r="L135" s="99" t="s">
        <v>211</v>
      </c>
      <c r="M135" s="100" t="s">
        <v>3687</v>
      </c>
      <c r="N135" s="100" t="s">
        <v>165</v>
      </c>
    </row>
    <row r="136" spans="1:14" x14ac:dyDescent="0.25">
      <c r="A136" s="97" t="s">
        <v>99</v>
      </c>
      <c r="B136" s="125" t="s">
        <v>4576</v>
      </c>
      <c r="C136" s="73" t="s">
        <v>510</v>
      </c>
      <c r="D136" s="98" t="s">
        <v>4577</v>
      </c>
      <c r="E136" s="98" t="s">
        <v>211</v>
      </c>
      <c r="F136" s="98" t="s">
        <v>4578</v>
      </c>
      <c r="G136" s="101">
        <v>43789</v>
      </c>
      <c r="H136" s="98" t="s">
        <v>2661</v>
      </c>
      <c r="I136" s="101">
        <v>43812</v>
      </c>
      <c r="J136" s="99" t="s">
        <v>5178</v>
      </c>
      <c r="K136" s="99" t="s">
        <v>108</v>
      </c>
      <c r="L136" s="99" t="s">
        <v>211</v>
      </c>
      <c r="M136" s="100" t="s">
        <v>4234</v>
      </c>
      <c r="N136" s="100" t="s">
        <v>165</v>
      </c>
    </row>
    <row r="137" spans="1:14" x14ac:dyDescent="0.25">
      <c r="A137" s="169" t="s">
        <v>99</v>
      </c>
      <c r="B137" s="125" t="s">
        <v>2830</v>
      </c>
      <c r="C137" s="170" t="s">
        <v>510</v>
      </c>
      <c r="D137" s="169" t="s">
        <v>3425</v>
      </c>
      <c r="E137" s="169" t="s">
        <v>445</v>
      </c>
      <c r="F137" s="169" t="s">
        <v>3637</v>
      </c>
      <c r="G137" s="171">
        <v>43452</v>
      </c>
      <c r="H137" s="169" t="s">
        <v>2661</v>
      </c>
      <c r="I137" s="171">
        <v>43815</v>
      </c>
      <c r="J137" s="172" t="s">
        <v>5178</v>
      </c>
      <c r="K137" s="172" t="s">
        <v>236</v>
      </c>
      <c r="L137" s="172" t="s">
        <v>211</v>
      </c>
      <c r="M137" s="173" t="s">
        <v>3599</v>
      </c>
      <c r="N137" s="173" t="s">
        <v>183</v>
      </c>
    </row>
    <row r="138" spans="1:14" x14ac:dyDescent="0.25">
      <c r="A138" s="66" t="s">
        <v>107</v>
      </c>
      <c r="B138" s="125" t="s">
        <v>3376</v>
      </c>
      <c r="C138" s="160" t="s">
        <v>510</v>
      </c>
      <c r="D138" s="66" t="s">
        <v>3377</v>
      </c>
      <c r="E138" s="66" t="s">
        <v>462</v>
      </c>
      <c r="F138" s="66" t="s">
        <v>3942</v>
      </c>
      <c r="G138" s="161">
        <v>43602</v>
      </c>
      <c r="H138" s="66" t="s">
        <v>2661</v>
      </c>
      <c r="I138" s="161">
        <v>43815</v>
      </c>
      <c r="J138" s="162" t="s">
        <v>5178</v>
      </c>
      <c r="K138" s="162" t="s">
        <v>218</v>
      </c>
      <c r="L138" s="162" t="s">
        <v>211</v>
      </c>
      <c r="M138" s="163" t="s">
        <v>3682</v>
      </c>
      <c r="N138" s="163" t="s">
        <v>183</v>
      </c>
    </row>
    <row r="139" spans="1:14" x14ac:dyDescent="0.25">
      <c r="A139" s="97" t="s">
        <v>107</v>
      </c>
      <c r="B139" s="125" t="s">
        <v>4630</v>
      </c>
      <c r="C139" s="73" t="s">
        <v>510</v>
      </c>
      <c r="D139" s="98" t="s">
        <v>4631</v>
      </c>
      <c r="E139" s="98" t="s">
        <v>211</v>
      </c>
      <c r="F139" s="98" t="s">
        <v>4632</v>
      </c>
      <c r="G139" s="101">
        <v>43794</v>
      </c>
      <c r="H139" s="98" t="s">
        <v>2661</v>
      </c>
      <c r="I139" s="101">
        <v>43816</v>
      </c>
      <c r="J139" s="99" t="s">
        <v>5178</v>
      </c>
      <c r="K139" s="99" t="s">
        <v>239</v>
      </c>
      <c r="L139" s="99" t="s">
        <v>2694</v>
      </c>
      <c r="M139" s="100" t="s">
        <v>3697</v>
      </c>
      <c r="N139" s="100" t="s">
        <v>165</v>
      </c>
    </row>
    <row r="140" spans="1:14" x14ac:dyDescent="0.25">
      <c r="A140" s="169" t="s">
        <v>107</v>
      </c>
      <c r="B140" s="125" t="s">
        <v>4633</v>
      </c>
      <c r="C140" s="170" t="s">
        <v>510</v>
      </c>
      <c r="D140" s="169" t="s">
        <v>4634</v>
      </c>
      <c r="E140" s="169" t="s">
        <v>211</v>
      </c>
      <c r="F140" s="169" t="s">
        <v>4635</v>
      </c>
      <c r="G140" s="171">
        <v>43794</v>
      </c>
      <c r="H140" s="169" t="s">
        <v>2661</v>
      </c>
      <c r="I140" s="171">
        <v>43816</v>
      </c>
      <c r="J140" s="172" t="s">
        <v>5178</v>
      </c>
      <c r="K140" s="172" t="s">
        <v>240</v>
      </c>
      <c r="L140" s="172" t="s">
        <v>2694</v>
      </c>
      <c r="M140" s="173" t="s">
        <v>3697</v>
      </c>
      <c r="N140" s="173" t="s">
        <v>165</v>
      </c>
    </row>
    <row r="141" spans="1:14" x14ac:dyDescent="0.25">
      <c r="A141" s="97" t="s">
        <v>107</v>
      </c>
      <c r="B141" s="125" t="s">
        <v>4100</v>
      </c>
      <c r="C141" s="73" t="s">
        <v>510</v>
      </c>
      <c r="D141" s="98" t="s">
        <v>4178</v>
      </c>
      <c r="E141" s="98" t="s">
        <v>81</v>
      </c>
      <c r="F141" s="98" t="s">
        <v>4179</v>
      </c>
      <c r="G141" s="101">
        <v>43664</v>
      </c>
      <c r="H141" s="98" t="s">
        <v>2661</v>
      </c>
      <c r="I141" s="101">
        <v>43817</v>
      </c>
      <c r="J141" s="99" t="s">
        <v>5178</v>
      </c>
      <c r="K141" s="99" t="s">
        <v>242</v>
      </c>
      <c r="L141" s="99" t="s">
        <v>211</v>
      </c>
      <c r="M141" s="100" t="s">
        <v>4180</v>
      </c>
      <c r="N141" s="100" t="s">
        <v>165</v>
      </c>
    </row>
    <row r="142" spans="1:14" x14ac:dyDescent="0.25">
      <c r="A142" s="151" t="s">
        <v>107</v>
      </c>
      <c r="B142" s="125" t="s">
        <v>4640</v>
      </c>
      <c r="C142" s="152" t="s">
        <v>510</v>
      </c>
      <c r="D142" s="151" t="s">
        <v>4641</v>
      </c>
      <c r="E142" s="151" t="s">
        <v>211</v>
      </c>
      <c r="F142" s="151" t="s">
        <v>4642</v>
      </c>
      <c r="G142" s="153">
        <v>43713</v>
      </c>
      <c r="H142" s="151" t="s">
        <v>2661</v>
      </c>
      <c r="I142" s="153">
        <v>43817</v>
      </c>
      <c r="J142" s="154" t="s">
        <v>5178</v>
      </c>
      <c r="K142" s="154" t="s">
        <v>242</v>
      </c>
      <c r="L142" s="154" t="s">
        <v>211</v>
      </c>
      <c r="M142" s="155" t="s">
        <v>3701</v>
      </c>
      <c r="N142" s="155" t="s">
        <v>165</v>
      </c>
    </row>
    <row r="143" spans="1:14" x14ac:dyDescent="0.25">
      <c r="A143" s="97" t="s">
        <v>99</v>
      </c>
      <c r="B143" s="125" t="s">
        <v>4569</v>
      </c>
      <c r="C143" s="73" t="s">
        <v>510</v>
      </c>
      <c r="D143" s="98" t="s">
        <v>4570</v>
      </c>
      <c r="E143" s="98" t="s">
        <v>211</v>
      </c>
      <c r="F143" s="98" t="s">
        <v>4571</v>
      </c>
      <c r="G143" s="101">
        <v>43769</v>
      </c>
      <c r="H143" s="98" t="s">
        <v>2661</v>
      </c>
      <c r="I143" s="101">
        <v>43819</v>
      </c>
      <c r="J143" s="99" t="s">
        <v>5178</v>
      </c>
      <c r="K143" s="99" t="s">
        <v>243</v>
      </c>
      <c r="L143" s="99" t="s">
        <v>211</v>
      </c>
      <c r="M143" s="100" t="s">
        <v>4572</v>
      </c>
      <c r="N143" s="100" t="s">
        <v>165</v>
      </c>
    </row>
    <row r="144" spans="1:14" x14ac:dyDescent="0.25">
      <c r="A144" s="66" t="s">
        <v>4313</v>
      </c>
      <c r="B144" s="125" t="s">
        <v>2949</v>
      </c>
      <c r="C144" s="160" t="s">
        <v>510</v>
      </c>
      <c r="D144" s="66" t="s">
        <v>3347</v>
      </c>
      <c r="E144" s="66" t="s">
        <v>461</v>
      </c>
      <c r="F144" s="66" t="s">
        <v>3470</v>
      </c>
      <c r="G144" s="161">
        <v>43482</v>
      </c>
      <c r="H144" s="66" t="s">
        <v>2661</v>
      </c>
      <c r="I144" s="161">
        <v>43826</v>
      </c>
      <c r="J144" s="162" t="s">
        <v>5178</v>
      </c>
      <c r="K144" s="162" t="s">
        <v>218</v>
      </c>
      <c r="L144" s="162" t="s">
        <v>211</v>
      </c>
      <c r="M144" s="163" t="s">
        <v>3892</v>
      </c>
      <c r="N144" s="163" t="s">
        <v>165</v>
      </c>
    </row>
    <row r="145" spans="1:14" x14ac:dyDescent="0.25">
      <c r="A145" s="97" t="s">
        <v>4299</v>
      </c>
      <c r="B145" s="125" t="s">
        <v>4659</v>
      </c>
      <c r="C145" s="73" t="s">
        <v>510</v>
      </c>
      <c r="D145" s="98" t="s">
        <v>4660</v>
      </c>
      <c r="E145" s="98" t="s">
        <v>211</v>
      </c>
      <c r="F145" s="98" t="s">
        <v>4661</v>
      </c>
      <c r="G145" s="101">
        <v>43721</v>
      </c>
      <c r="H145" s="98" t="s">
        <v>2661</v>
      </c>
      <c r="I145" s="101">
        <v>43831</v>
      </c>
      <c r="J145" s="99" t="s">
        <v>5178</v>
      </c>
      <c r="K145" s="99" t="s">
        <v>3291</v>
      </c>
      <c r="L145" s="99" t="s">
        <v>211</v>
      </c>
      <c r="M145" s="100" t="s">
        <v>4242</v>
      </c>
      <c r="N145" s="100" t="s">
        <v>534</v>
      </c>
    </row>
    <row r="146" spans="1:14" x14ac:dyDescent="0.25">
      <c r="A146" s="66" t="s">
        <v>4299</v>
      </c>
      <c r="B146" s="125" t="s">
        <v>4662</v>
      </c>
      <c r="C146" s="160" t="s">
        <v>510</v>
      </c>
      <c r="D146" s="66" t="s">
        <v>4663</v>
      </c>
      <c r="E146" s="66" t="s">
        <v>211</v>
      </c>
      <c r="F146" s="66" t="s">
        <v>4664</v>
      </c>
      <c r="G146" s="161">
        <v>43770</v>
      </c>
      <c r="H146" s="66" t="s">
        <v>2661</v>
      </c>
      <c r="I146" s="161">
        <v>43831</v>
      </c>
      <c r="J146" s="162" t="s">
        <v>5178</v>
      </c>
      <c r="K146" s="162" t="s">
        <v>3293</v>
      </c>
      <c r="L146" s="162" t="s">
        <v>211</v>
      </c>
      <c r="M146" s="163" t="s">
        <v>4242</v>
      </c>
      <c r="N146" s="163" t="s">
        <v>534</v>
      </c>
    </row>
    <row r="147" spans="1:14" x14ac:dyDescent="0.25">
      <c r="A147" s="97" t="s">
        <v>442</v>
      </c>
      <c r="B147" s="125" t="s">
        <v>4684</v>
      </c>
      <c r="C147" s="73" t="s">
        <v>510</v>
      </c>
      <c r="D147" s="98" t="s">
        <v>4683</v>
      </c>
      <c r="E147" s="98" t="s">
        <v>211</v>
      </c>
      <c r="F147" s="98" t="s">
        <v>4685</v>
      </c>
      <c r="G147" s="101">
        <v>43761</v>
      </c>
      <c r="H147" s="98" t="s">
        <v>2661</v>
      </c>
      <c r="I147" s="101">
        <v>43832</v>
      </c>
      <c r="J147" s="99" t="s">
        <v>5178</v>
      </c>
      <c r="K147" s="99" t="s">
        <v>184</v>
      </c>
      <c r="L147" s="99" t="s">
        <v>211</v>
      </c>
      <c r="M147" s="100" t="s">
        <v>3830</v>
      </c>
      <c r="N147" s="100" t="s">
        <v>165</v>
      </c>
    </row>
    <row r="148" spans="1:14" x14ac:dyDescent="0.25">
      <c r="A148" s="151" t="s">
        <v>99</v>
      </c>
      <c r="B148" s="125" t="s">
        <v>4565</v>
      </c>
      <c r="C148" s="152" t="s">
        <v>510</v>
      </c>
      <c r="D148" s="151" t="s">
        <v>4566</v>
      </c>
      <c r="E148" s="151" t="s">
        <v>211</v>
      </c>
      <c r="F148" s="151" t="s">
        <v>4567</v>
      </c>
      <c r="G148" s="153">
        <v>43748</v>
      </c>
      <c r="H148" s="151" t="s">
        <v>2661</v>
      </c>
      <c r="I148" s="153">
        <v>43833</v>
      </c>
      <c r="J148" s="154" t="s">
        <v>5178</v>
      </c>
      <c r="K148" s="154" t="s">
        <v>242</v>
      </c>
      <c r="L148" s="154" t="s">
        <v>211</v>
      </c>
      <c r="M148" s="155" t="s">
        <v>4568</v>
      </c>
      <c r="N148" s="155" t="s">
        <v>165</v>
      </c>
    </row>
    <row r="149" spans="1:14" x14ac:dyDescent="0.25">
      <c r="A149" s="97" t="s">
        <v>442</v>
      </c>
      <c r="B149" s="125" t="s">
        <v>4682</v>
      </c>
      <c r="C149" s="73" t="s">
        <v>510</v>
      </c>
      <c r="D149" s="98" t="s">
        <v>4683</v>
      </c>
      <c r="E149" s="98" t="s">
        <v>211</v>
      </c>
      <c r="F149" s="98" t="s">
        <v>4249</v>
      </c>
      <c r="G149" s="101">
        <v>43761</v>
      </c>
      <c r="H149" s="98" t="s">
        <v>2670</v>
      </c>
      <c r="I149" s="101">
        <v>43837</v>
      </c>
      <c r="J149" s="99" t="s">
        <v>5178</v>
      </c>
      <c r="K149" s="99" t="s">
        <v>236</v>
      </c>
      <c r="L149" s="99" t="s">
        <v>211</v>
      </c>
      <c r="M149" s="100" t="s">
        <v>3830</v>
      </c>
      <c r="N149" s="100" t="s">
        <v>165</v>
      </c>
    </row>
    <row r="150" spans="1:14" x14ac:dyDescent="0.25">
      <c r="A150" s="151" t="s">
        <v>53</v>
      </c>
      <c r="B150" s="125" t="s">
        <v>4516</v>
      </c>
      <c r="C150" s="152" t="s">
        <v>510</v>
      </c>
      <c r="D150" s="151" t="s">
        <v>4517</v>
      </c>
      <c r="E150" s="151" t="s">
        <v>211</v>
      </c>
      <c r="F150" s="151" t="s">
        <v>4518</v>
      </c>
      <c r="G150" s="153">
        <v>43791</v>
      </c>
      <c r="H150" s="151" t="s">
        <v>2670</v>
      </c>
      <c r="I150" s="153">
        <v>43837</v>
      </c>
      <c r="J150" s="154" t="s">
        <v>5178</v>
      </c>
      <c r="K150" s="154" t="s">
        <v>236</v>
      </c>
      <c r="L150" s="154" t="s">
        <v>211</v>
      </c>
      <c r="M150" s="155" t="s">
        <v>3517</v>
      </c>
      <c r="N150" s="155" t="s">
        <v>165</v>
      </c>
    </row>
    <row r="151" spans="1:14" x14ac:dyDescent="0.25">
      <c r="A151" s="97" t="s">
        <v>107</v>
      </c>
      <c r="B151" s="125" t="s">
        <v>4599</v>
      </c>
      <c r="C151" s="73" t="s">
        <v>510</v>
      </c>
      <c r="D151" s="98" t="s">
        <v>4600</v>
      </c>
      <c r="E151" s="98" t="s">
        <v>211</v>
      </c>
      <c r="F151" s="98" t="s">
        <v>4601</v>
      </c>
      <c r="G151" s="101">
        <v>43794</v>
      </c>
      <c r="H151" s="98" t="s">
        <v>2661</v>
      </c>
      <c r="I151" s="101">
        <v>43837</v>
      </c>
      <c r="J151" s="99" t="s">
        <v>5178</v>
      </c>
      <c r="K151" s="99" t="s">
        <v>223</v>
      </c>
      <c r="L151" s="99" t="s">
        <v>211</v>
      </c>
      <c r="M151" s="100" t="s">
        <v>3697</v>
      </c>
      <c r="N151" s="100" t="s">
        <v>165</v>
      </c>
    </row>
    <row r="152" spans="1:14" x14ac:dyDescent="0.25">
      <c r="A152" s="97" t="s">
        <v>107</v>
      </c>
      <c r="B152" s="125" t="s">
        <v>4602</v>
      </c>
      <c r="C152" s="73" t="s">
        <v>510</v>
      </c>
      <c r="D152" s="98" t="s">
        <v>4603</v>
      </c>
      <c r="E152" s="98" t="s">
        <v>211</v>
      </c>
      <c r="F152" s="98" t="s">
        <v>4604</v>
      </c>
      <c r="G152" s="101">
        <v>43794</v>
      </c>
      <c r="H152" s="98" t="s">
        <v>2661</v>
      </c>
      <c r="I152" s="101">
        <v>43837</v>
      </c>
      <c r="J152" s="99" t="s">
        <v>5178</v>
      </c>
      <c r="K152" s="99" t="s">
        <v>225</v>
      </c>
      <c r="L152" s="99" t="s">
        <v>211</v>
      </c>
      <c r="M152" s="100" t="s">
        <v>3697</v>
      </c>
      <c r="N152" s="100" t="s">
        <v>165</v>
      </c>
    </row>
    <row r="153" spans="1:14" x14ac:dyDescent="0.25">
      <c r="A153" s="151" t="s">
        <v>107</v>
      </c>
      <c r="B153" s="125" t="s">
        <v>4605</v>
      </c>
      <c r="C153" s="152" t="s">
        <v>510</v>
      </c>
      <c r="D153" s="151" t="s">
        <v>4606</v>
      </c>
      <c r="E153" s="151" t="s">
        <v>211</v>
      </c>
      <c r="F153" s="151" t="s">
        <v>4607</v>
      </c>
      <c r="G153" s="153">
        <v>43794</v>
      </c>
      <c r="H153" s="151" t="s">
        <v>2661</v>
      </c>
      <c r="I153" s="153">
        <v>43837</v>
      </c>
      <c r="J153" s="154" t="s">
        <v>5178</v>
      </c>
      <c r="K153" s="154" t="s">
        <v>227</v>
      </c>
      <c r="L153" s="154" t="s">
        <v>211</v>
      </c>
      <c r="M153" s="155" t="s">
        <v>3697</v>
      </c>
      <c r="N153" s="155" t="s">
        <v>165</v>
      </c>
    </row>
    <row r="154" spans="1:14" x14ac:dyDescent="0.25">
      <c r="A154" s="97" t="s">
        <v>107</v>
      </c>
      <c r="B154" s="125" t="s">
        <v>4095</v>
      </c>
      <c r="C154" s="73" t="s">
        <v>510</v>
      </c>
      <c r="D154" s="98" t="s">
        <v>4189</v>
      </c>
      <c r="E154" s="98" t="s">
        <v>211</v>
      </c>
      <c r="F154" s="98" t="s">
        <v>4190</v>
      </c>
      <c r="G154" s="101">
        <v>43669</v>
      </c>
      <c r="H154" s="98" t="s">
        <v>2661</v>
      </c>
      <c r="I154" s="101">
        <v>43838</v>
      </c>
      <c r="J154" s="99" t="s">
        <v>5178</v>
      </c>
      <c r="K154" s="99" t="s">
        <v>218</v>
      </c>
      <c r="L154" s="99" t="s">
        <v>2694</v>
      </c>
      <c r="M154" s="100" t="s">
        <v>3679</v>
      </c>
      <c r="N154" s="100" t="s">
        <v>165</v>
      </c>
    </row>
    <row r="155" spans="1:14" x14ac:dyDescent="0.25">
      <c r="A155" s="97" t="s">
        <v>99</v>
      </c>
      <c r="B155" s="125" t="s">
        <v>4549</v>
      </c>
      <c r="C155" s="73" t="s">
        <v>510</v>
      </c>
      <c r="D155" s="98" t="s">
        <v>4550</v>
      </c>
      <c r="E155" s="98" t="s">
        <v>211</v>
      </c>
      <c r="F155" s="98" t="s">
        <v>4551</v>
      </c>
      <c r="G155" s="101">
        <v>43733</v>
      </c>
      <c r="H155" s="98" t="s">
        <v>2661</v>
      </c>
      <c r="I155" s="101">
        <v>43838</v>
      </c>
      <c r="J155" s="99" t="s">
        <v>5178</v>
      </c>
      <c r="K155" s="99" t="s">
        <v>236</v>
      </c>
      <c r="L155" s="99" t="s">
        <v>211</v>
      </c>
      <c r="M155" s="100" t="s">
        <v>3631</v>
      </c>
      <c r="N155" s="100" t="s">
        <v>165</v>
      </c>
    </row>
    <row r="156" spans="1:14" x14ac:dyDescent="0.25">
      <c r="A156" s="66" t="s">
        <v>99</v>
      </c>
      <c r="B156" s="125" t="s">
        <v>4541</v>
      </c>
      <c r="C156" s="160" t="s">
        <v>510</v>
      </c>
      <c r="D156" s="66" t="s">
        <v>4542</v>
      </c>
      <c r="E156" s="66" t="s">
        <v>211</v>
      </c>
      <c r="F156" s="66" t="s">
        <v>4543</v>
      </c>
      <c r="G156" s="161">
        <v>43755</v>
      </c>
      <c r="H156" s="66" t="s">
        <v>2661</v>
      </c>
      <c r="I156" s="161">
        <v>43839</v>
      </c>
      <c r="J156" s="162" t="s">
        <v>5178</v>
      </c>
      <c r="K156" s="162" t="s">
        <v>218</v>
      </c>
      <c r="L156" s="162" t="s">
        <v>2694</v>
      </c>
      <c r="M156" s="163" t="s">
        <v>3927</v>
      </c>
      <c r="N156" s="163" t="s">
        <v>165</v>
      </c>
    </row>
    <row r="157" spans="1:14" x14ac:dyDescent="0.25">
      <c r="A157" s="182" t="s">
        <v>187</v>
      </c>
      <c r="B157" s="125" t="s">
        <v>3410</v>
      </c>
      <c r="C157" s="183" t="s">
        <v>510</v>
      </c>
      <c r="D157" s="182" t="s">
        <v>3411</v>
      </c>
      <c r="E157" s="182" t="s">
        <v>452</v>
      </c>
      <c r="F157" s="182" t="s">
        <v>3973</v>
      </c>
      <c r="G157" s="184">
        <v>43487</v>
      </c>
      <c r="H157" s="182" t="s">
        <v>2661</v>
      </c>
      <c r="I157" s="184">
        <v>43844</v>
      </c>
      <c r="J157" s="185" t="s">
        <v>5178</v>
      </c>
      <c r="K157" s="185" t="s">
        <v>218</v>
      </c>
      <c r="L157" s="185" t="s">
        <v>211</v>
      </c>
      <c r="M157" s="186" t="s">
        <v>3972</v>
      </c>
      <c r="N157" s="186" t="s">
        <v>183</v>
      </c>
    </row>
    <row r="158" spans="1:14" x14ac:dyDescent="0.25">
      <c r="A158" s="97" t="s">
        <v>107</v>
      </c>
      <c r="B158" s="125" t="s">
        <v>4098</v>
      </c>
      <c r="C158" s="160" t="s">
        <v>510</v>
      </c>
      <c r="D158" s="97" t="s">
        <v>4165</v>
      </c>
      <c r="E158" s="97" t="s">
        <v>441</v>
      </c>
      <c r="F158" s="97" t="s">
        <v>3961</v>
      </c>
      <c r="G158" s="166">
        <v>43644</v>
      </c>
      <c r="H158" s="97" t="s">
        <v>2661</v>
      </c>
      <c r="I158" s="166">
        <v>43844</v>
      </c>
      <c r="J158" s="167" t="s">
        <v>5178</v>
      </c>
      <c r="K158" s="167" t="s">
        <v>239</v>
      </c>
      <c r="L158" s="167" t="s">
        <v>211</v>
      </c>
      <c r="M158" s="168" t="s">
        <v>4166</v>
      </c>
      <c r="N158" s="168" t="s">
        <v>183</v>
      </c>
    </row>
    <row r="159" spans="1:14" x14ac:dyDescent="0.25">
      <c r="A159" s="97" t="s">
        <v>107</v>
      </c>
      <c r="B159" s="125" t="s">
        <v>4094</v>
      </c>
      <c r="C159" s="73" t="s">
        <v>510</v>
      </c>
      <c r="D159" s="98" t="s">
        <v>4222</v>
      </c>
      <c r="E159" s="98" t="s">
        <v>462</v>
      </c>
      <c r="F159" s="98" t="s">
        <v>4223</v>
      </c>
      <c r="G159" s="101">
        <v>43692</v>
      </c>
      <c r="H159" s="98" t="s">
        <v>2661</v>
      </c>
      <c r="I159" s="101">
        <v>43844</v>
      </c>
      <c r="J159" s="99" t="s">
        <v>5178</v>
      </c>
      <c r="K159" s="99" t="s">
        <v>236</v>
      </c>
      <c r="L159" s="99" t="s">
        <v>211</v>
      </c>
      <c r="M159" s="100" t="s">
        <v>4224</v>
      </c>
      <c r="N159" s="100" t="s">
        <v>183</v>
      </c>
    </row>
    <row r="160" spans="1:14" x14ac:dyDescent="0.25">
      <c r="A160" s="97" t="s">
        <v>4299</v>
      </c>
      <c r="B160" s="125" t="s">
        <v>4109</v>
      </c>
      <c r="C160" s="73" t="s">
        <v>510</v>
      </c>
      <c r="D160" s="98" t="s">
        <v>4227</v>
      </c>
      <c r="E160" s="98" t="s">
        <v>447</v>
      </c>
      <c r="F160" s="98" t="s">
        <v>4228</v>
      </c>
      <c r="G160" s="101">
        <v>43641</v>
      </c>
      <c r="H160" s="98" t="s">
        <v>2661</v>
      </c>
      <c r="I160" s="101">
        <v>43844</v>
      </c>
      <c r="J160" s="99" t="s">
        <v>5178</v>
      </c>
      <c r="K160" s="99" t="s">
        <v>218</v>
      </c>
      <c r="L160" s="99" t="s">
        <v>211</v>
      </c>
      <c r="M160" s="100" t="s">
        <v>3533</v>
      </c>
      <c r="N160" s="100" t="s">
        <v>183</v>
      </c>
    </row>
    <row r="161" spans="1:14" x14ac:dyDescent="0.25">
      <c r="A161" s="151" t="s">
        <v>99</v>
      </c>
      <c r="B161" s="125" t="s">
        <v>4552</v>
      </c>
      <c r="C161" s="152" t="s">
        <v>510</v>
      </c>
      <c r="D161" s="151" t="s">
        <v>4553</v>
      </c>
      <c r="E161" s="151" t="s">
        <v>211</v>
      </c>
      <c r="F161" s="151" t="s">
        <v>4554</v>
      </c>
      <c r="G161" s="153">
        <v>43713</v>
      </c>
      <c r="H161" s="151" t="s">
        <v>2661</v>
      </c>
      <c r="I161" s="153">
        <v>43844</v>
      </c>
      <c r="J161" s="154" t="s">
        <v>5178</v>
      </c>
      <c r="K161" s="154" t="s">
        <v>184</v>
      </c>
      <c r="L161" s="154" t="s">
        <v>2694</v>
      </c>
      <c r="M161" s="155" t="s">
        <v>3631</v>
      </c>
      <c r="N161" s="155" t="s">
        <v>165</v>
      </c>
    </row>
    <row r="162" spans="1:14" x14ac:dyDescent="0.25">
      <c r="A162" s="66" t="s">
        <v>99</v>
      </c>
      <c r="B162" s="125" t="s">
        <v>4557</v>
      </c>
      <c r="C162" s="160" t="s">
        <v>510</v>
      </c>
      <c r="D162" s="66" t="s">
        <v>4558</v>
      </c>
      <c r="E162" s="66" t="s">
        <v>211</v>
      </c>
      <c r="F162" s="66" t="s">
        <v>4559</v>
      </c>
      <c r="G162" s="161">
        <v>43712</v>
      </c>
      <c r="H162" s="66" t="s">
        <v>2661</v>
      </c>
      <c r="I162" s="161">
        <v>43845</v>
      </c>
      <c r="J162" s="162" t="s">
        <v>5178</v>
      </c>
      <c r="K162" s="162" t="s">
        <v>239</v>
      </c>
      <c r="L162" s="162" t="s">
        <v>211</v>
      </c>
      <c r="M162" s="163" t="s">
        <v>4234</v>
      </c>
      <c r="N162" s="163" t="s">
        <v>165</v>
      </c>
    </row>
    <row r="163" spans="1:14" x14ac:dyDescent="0.25">
      <c r="A163" s="97" t="s">
        <v>99</v>
      </c>
      <c r="B163" s="125" t="s">
        <v>4560</v>
      </c>
      <c r="C163" s="73" t="s">
        <v>510</v>
      </c>
      <c r="D163" s="98" t="s">
        <v>4561</v>
      </c>
      <c r="E163" s="98" t="s">
        <v>211</v>
      </c>
      <c r="F163" s="98" t="s">
        <v>4562</v>
      </c>
      <c r="G163" s="101">
        <v>43748</v>
      </c>
      <c r="H163" s="98" t="s">
        <v>2661</v>
      </c>
      <c r="I163" s="101">
        <v>43845</v>
      </c>
      <c r="J163" s="99" t="s">
        <v>5178</v>
      </c>
      <c r="K163" s="99" t="s">
        <v>240</v>
      </c>
      <c r="L163" s="99" t="s">
        <v>211</v>
      </c>
      <c r="M163" s="100" t="s">
        <v>4563</v>
      </c>
      <c r="N163" s="100" t="s">
        <v>165</v>
      </c>
    </row>
    <row r="164" spans="1:14" x14ac:dyDescent="0.25">
      <c r="A164" s="97" t="s">
        <v>4257</v>
      </c>
      <c r="B164" s="125" t="s">
        <v>4717</v>
      </c>
      <c r="C164" s="73" t="s">
        <v>510</v>
      </c>
      <c r="D164" s="98" t="s">
        <v>4718</v>
      </c>
      <c r="E164" s="98" t="s">
        <v>211</v>
      </c>
      <c r="F164" s="98" t="s">
        <v>4719</v>
      </c>
      <c r="G164" s="101">
        <v>43784</v>
      </c>
      <c r="H164" s="98" t="s">
        <v>2672</v>
      </c>
      <c r="I164" s="101">
        <v>43852</v>
      </c>
      <c r="J164" s="99" t="s">
        <v>5178</v>
      </c>
      <c r="K164" s="99" t="s">
        <v>218</v>
      </c>
      <c r="L164" s="99" t="s">
        <v>211</v>
      </c>
      <c r="M164" s="100" t="s">
        <v>3903</v>
      </c>
      <c r="N164" s="100" t="s">
        <v>183</v>
      </c>
    </row>
    <row r="165" spans="1:14" x14ac:dyDescent="0.25">
      <c r="A165" s="97" t="s">
        <v>53</v>
      </c>
      <c r="B165" s="125" t="s">
        <v>4512</v>
      </c>
      <c r="C165" s="73" t="s">
        <v>510</v>
      </c>
      <c r="D165" s="98" t="s">
        <v>4513</v>
      </c>
      <c r="E165" s="98" t="s">
        <v>211</v>
      </c>
      <c r="F165" s="98" t="s">
        <v>4514</v>
      </c>
      <c r="G165" s="101">
        <v>43720</v>
      </c>
      <c r="H165" s="98" t="s">
        <v>2661</v>
      </c>
      <c r="I165" s="101">
        <v>43852</v>
      </c>
      <c r="J165" s="99" t="s">
        <v>5178</v>
      </c>
      <c r="K165" s="99" t="s">
        <v>218</v>
      </c>
      <c r="L165" s="99" t="s">
        <v>2694</v>
      </c>
      <c r="M165" s="100" t="s">
        <v>3914</v>
      </c>
      <c r="N165" s="100" t="s">
        <v>165</v>
      </c>
    </row>
    <row r="166" spans="1:14" x14ac:dyDescent="0.25">
      <c r="A166" s="66" t="s">
        <v>21</v>
      </c>
      <c r="B166" s="125" t="s">
        <v>219</v>
      </c>
      <c r="C166" s="160" t="s">
        <v>510</v>
      </c>
      <c r="D166" s="66" t="s">
        <v>2957</v>
      </c>
      <c r="E166" s="66" t="s">
        <v>323</v>
      </c>
      <c r="F166" s="66" t="s">
        <v>211</v>
      </c>
      <c r="G166" s="161">
        <v>43355</v>
      </c>
      <c r="H166" s="66" t="s">
        <v>2672</v>
      </c>
      <c r="I166" s="161">
        <v>43854</v>
      </c>
      <c r="J166" s="162" t="s">
        <v>5178</v>
      </c>
      <c r="K166" s="162" t="s">
        <v>221</v>
      </c>
      <c r="L166" s="162" t="s">
        <v>211</v>
      </c>
      <c r="M166" s="163" t="s">
        <v>3458</v>
      </c>
      <c r="N166" s="163" t="s">
        <v>183</v>
      </c>
    </row>
    <row r="167" spans="1:14" x14ac:dyDescent="0.25">
      <c r="A167" s="97" t="s">
        <v>107</v>
      </c>
      <c r="B167" s="125" t="s">
        <v>4617</v>
      </c>
      <c r="C167" s="73" t="s">
        <v>510</v>
      </c>
      <c r="D167" s="98" t="s">
        <v>4618</v>
      </c>
      <c r="E167" s="98" t="s">
        <v>211</v>
      </c>
      <c r="F167" s="98" t="s">
        <v>4619</v>
      </c>
      <c r="G167" s="101">
        <v>43761</v>
      </c>
      <c r="H167" s="98" t="s">
        <v>2661</v>
      </c>
      <c r="I167" s="101">
        <v>43858</v>
      </c>
      <c r="J167" s="99" t="s">
        <v>5178</v>
      </c>
      <c r="K167" s="99" t="s">
        <v>236</v>
      </c>
      <c r="L167" s="99" t="s">
        <v>211</v>
      </c>
      <c r="M167" s="100" t="s">
        <v>4620</v>
      </c>
      <c r="N167" s="100" t="s">
        <v>165</v>
      </c>
    </row>
    <row r="168" spans="1:14" x14ac:dyDescent="0.25">
      <c r="A168" s="97" t="s">
        <v>107</v>
      </c>
      <c r="B168" s="125" t="s">
        <v>4097</v>
      </c>
      <c r="C168" s="73" t="s">
        <v>510</v>
      </c>
      <c r="D168" s="98" t="s">
        <v>4174</v>
      </c>
      <c r="E168" s="98" t="s">
        <v>476</v>
      </c>
      <c r="F168" s="98" t="s">
        <v>4175</v>
      </c>
      <c r="G168" s="101">
        <v>43661</v>
      </c>
      <c r="H168" s="98" t="s">
        <v>2672</v>
      </c>
      <c r="I168" s="101">
        <v>43860</v>
      </c>
      <c r="J168" s="99" t="s">
        <v>5178</v>
      </c>
      <c r="K168" s="99" t="s">
        <v>3431</v>
      </c>
      <c r="L168" s="99" t="s">
        <v>211</v>
      </c>
      <c r="M168" s="100" t="s">
        <v>3687</v>
      </c>
      <c r="N168" s="100" t="s">
        <v>183</v>
      </c>
    </row>
    <row r="169" spans="1:14" x14ac:dyDescent="0.25">
      <c r="A169" s="97" t="s">
        <v>107</v>
      </c>
      <c r="B169" s="125" t="s">
        <v>3382</v>
      </c>
      <c r="C169" s="73" t="s">
        <v>510</v>
      </c>
      <c r="D169" s="98" t="s">
        <v>3383</v>
      </c>
      <c r="E169" s="98" t="s">
        <v>466</v>
      </c>
      <c r="F169" s="98" t="s">
        <v>3947</v>
      </c>
      <c r="G169" s="101">
        <v>43517</v>
      </c>
      <c r="H169" s="98" t="s">
        <v>2661</v>
      </c>
      <c r="I169" s="101">
        <v>43860</v>
      </c>
      <c r="J169" s="99" t="s">
        <v>5178</v>
      </c>
      <c r="K169" s="99" t="s">
        <v>239</v>
      </c>
      <c r="L169" s="99" t="s">
        <v>211</v>
      </c>
      <c r="M169" s="100" t="s">
        <v>3689</v>
      </c>
      <c r="N169" s="100" t="s">
        <v>183</v>
      </c>
    </row>
    <row r="170" spans="1:14" x14ac:dyDescent="0.25">
      <c r="A170" s="66" t="s">
        <v>99</v>
      </c>
      <c r="B170" s="125" t="s">
        <v>4083</v>
      </c>
      <c r="C170" s="160" t="s">
        <v>510</v>
      </c>
      <c r="D170" s="66" t="s">
        <v>4167</v>
      </c>
      <c r="E170" s="66" t="s">
        <v>465</v>
      </c>
      <c r="F170" s="66" t="s">
        <v>3621</v>
      </c>
      <c r="G170" s="161">
        <v>43647</v>
      </c>
      <c r="H170" s="66" t="s">
        <v>2661</v>
      </c>
      <c r="I170" s="161">
        <v>43860</v>
      </c>
      <c r="J170" s="162" t="s">
        <v>5178</v>
      </c>
      <c r="K170" s="162" t="s">
        <v>236</v>
      </c>
      <c r="L170" s="162" t="s">
        <v>211</v>
      </c>
      <c r="M170" s="163" t="s">
        <v>3602</v>
      </c>
      <c r="N170" s="163" t="s">
        <v>183</v>
      </c>
    </row>
    <row r="171" spans="1:14" x14ac:dyDescent="0.25">
      <c r="A171" s="97" t="s">
        <v>107</v>
      </c>
      <c r="B171" s="125" t="s">
        <v>4646</v>
      </c>
      <c r="C171" s="73" t="s">
        <v>510</v>
      </c>
      <c r="D171" s="98" t="s">
        <v>4647</v>
      </c>
      <c r="E171" s="98" t="s">
        <v>211</v>
      </c>
      <c r="F171" s="98" t="s">
        <v>23</v>
      </c>
      <c r="G171" s="101">
        <v>43739</v>
      </c>
      <c r="H171" s="98" t="s">
        <v>2661</v>
      </c>
      <c r="I171" s="101">
        <v>43860</v>
      </c>
      <c r="J171" s="99" t="s">
        <v>5178</v>
      </c>
      <c r="K171" s="99" t="s">
        <v>244</v>
      </c>
      <c r="L171" s="99" t="s">
        <v>2694</v>
      </c>
      <c r="M171" s="100" t="s">
        <v>3698</v>
      </c>
      <c r="N171" s="100" t="s">
        <v>165</v>
      </c>
    </row>
    <row r="172" spans="1:14" x14ac:dyDescent="0.25">
      <c r="A172" s="151" t="s">
        <v>4313</v>
      </c>
      <c r="B172" s="125" t="s">
        <v>4712</v>
      </c>
      <c r="C172" s="152" t="s">
        <v>510</v>
      </c>
      <c r="D172" s="151" t="s">
        <v>4713</v>
      </c>
      <c r="E172" s="151" t="s">
        <v>211</v>
      </c>
      <c r="F172" s="151" t="s">
        <v>3591</v>
      </c>
      <c r="G172" s="153">
        <v>43740</v>
      </c>
      <c r="H172" s="151" t="s">
        <v>2661</v>
      </c>
      <c r="I172" s="153">
        <v>43861</v>
      </c>
      <c r="J172" s="154" t="s">
        <v>5178</v>
      </c>
      <c r="K172" s="154" t="s">
        <v>218</v>
      </c>
      <c r="L172" s="154" t="s">
        <v>211</v>
      </c>
      <c r="M172" s="155" t="s">
        <v>4714</v>
      </c>
      <c r="N172" s="155" t="s">
        <v>165</v>
      </c>
    </row>
    <row r="173" spans="1:14" x14ac:dyDescent="0.25">
      <c r="A173" s="97" t="s">
        <v>99</v>
      </c>
      <c r="B173" s="125" t="s">
        <v>4573</v>
      </c>
      <c r="C173" s="73" t="s">
        <v>510</v>
      </c>
      <c r="D173" s="98" t="s">
        <v>4574</v>
      </c>
      <c r="E173" s="98" t="s">
        <v>211</v>
      </c>
      <c r="F173" s="98" t="s">
        <v>65</v>
      </c>
      <c r="G173" s="101">
        <v>43787</v>
      </c>
      <c r="H173" s="98" t="s">
        <v>2661</v>
      </c>
      <c r="I173" s="101">
        <v>43864</v>
      </c>
      <c r="J173" s="99" t="s">
        <v>5178</v>
      </c>
      <c r="K173" s="99" t="s">
        <v>244</v>
      </c>
      <c r="L173" s="99" t="s">
        <v>2694</v>
      </c>
      <c r="M173" s="100" t="s">
        <v>4159</v>
      </c>
      <c r="N173" s="100" t="s">
        <v>165</v>
      </c>
    </row>
    <row r="174" spans="1:14" x14ac:dyDescent="0.25">
      <c r="A174" s="97" t="s">
        <v>107</v>
      </c>
      <c r="B174" s="125" t="s">
        <v>4625</v>
      </c>
      <c r="C174" s="73" t="s">
        <v>510</v>
      </c>
      <c r="D174" s="98" t="s">
        <v>4626</v>
      </c>
      <c r="E174" s="98" t="s">
        <v>211</v>
      </c>
      <c r="F174" s="98" t="s">
        <v>3617</v>
      </c>
      <c r="G174" s="101">
        <v>43773</v>
      </c>
      <c r="H174" s="98" t="s">
        <v>2661</v>
      </c>
      <c r="I174" s="101">
        <v>43865</v>
      </c>
      <c r="J174" s="99" t="s">
        <v>5178</v>
      </c>
      <c r="K174" s="99" t="s">
        <v>184</v>
      </c>
      <c r="L174" s="99" t="s">
        <v>211</v>
      </c>
      <c r="M174" s="100" t="s">
        <v>3675</v>
      </c>
      <c r="N174" s="100" t="s">
        <v>165</v>
      </c>
    </row>
    <row r="175" spans="1:14" x14ac:dyDescent="0.25">
      <c r="A175" s="97" t="s">
        <v>21</v>
      </c>
      <c r="B175" s="125" t="s">
        <v>878</v>
      </c>
      <c r="C175" s="73" t="s">
        <v>510</v>
      </c>
      <c r="D175" s="98" t="s">
        <v>2969</v>
      </c>
      <c r="E175" s="98" t="s">
        <v>323</v>
      </c>
      <c r="F175" s="98" t="s">
        <v>211</v>
      </c>
      <c r="G175" s="101">
        <v>43355</v>
      </c>
      <c r="H175" s="98" t="s">
        <v>2661</v>
      </c>
      <c r="I175" s="101">
        <v>43866</v>
      </c>
      <c r="J175" s="99" t="s">
        <v>5178</v>
      </c>
      <c r="K175" s="99" t="s">
        <v>243</v>
      </c>
      <c r="L175" s="99" t="s">
        <v>211</v>
      </c>
      <c r="M175" s="100" t="s">
        <v>3458</v>
      </c>
      <c r="N175" s="100" t="s">
        <v>183</v>
      </c>
    </row>
    <row r="176" spans="1:14" x14ac:dyDescent="0.25">
      <c r="A176" s="66" t="s">
        <v>107</v>
      </c>
      <c r="B176" s="125" t="s">
        <v>4612</v>
      </c>
      <c r="C176" s="160" t="s">
        <v>510</v>
      </c>
      <c r="D176" s="66" t="s">
        <v>4613</v>
      </c>
      <c r="E176" s="66" t="s">
        <v>211</v>
      </c>
      <c r="F176" s="66" t="s">
        <v>4177</v>
      </c>
      <c r="G176" s="161">
        <v>43705</v>
      </c>
      <c r="H176" s="66" t="s">
        <v>2661</v>
      </c>
      <c r="I176" s="161">
        <v>43867</v>
      </c>
      <c r="J176" s="162" t="s">
        <v>5178</v>
      </c>
      <c r="K176" s="162" t="s">
        <v>306</v>
      </c>
      <c r="L176" s="162" t="s">
        <v>211</v>
      </c>
      <c r="M176" s="163" t="s">
        <v>4166</v>
      </c>
      <c r="N176" s="163" t="s">
        <v>165</v>
      </c>
    </row>
    <row r="177" spans="1:14" x14ac:dyDescent="0.25">
      <c r="A177" s="97" t="s">
        <v>107</v>
      </c>
      <c r="B177" s="125" t="s">
        <v>4609</v>
      </c>
      <c r="C177" s="73" t="s">
        <v>510</v>
      </c>
      <c r="D177" s="98" t="s">
        <v>4610</v>
      </c>
      <c r="E177" s="98" t="s">
        <v>211</v>
      </c>
      <c r="F177" s="98" t="s">
        <v>4611</v>
      </c>
      <c r="G177" s="101">
        <v>43767</v>
      </c>
      <c r="H177" s="98" t="s">
        <v>2661</v>
      </c>
      <c r="I177" s="101">
        <v>43867</v>
      </c>
      <c r="J177" s="99" t="s">
        <v>5178</v>
      </c>
      <c r="K177" s="99" t="s">
        <v>231</v>
      </c>
      <c r="L177" s="99" t="s">
        <v>211</v>
      </c>
      <c r="M177" s="100" t="s">
        <v>3687</v>
      </c>
      <c r="N177" s="100" t="s">
        <v>165</v>
      </c>
    </row>
    <row r="178" spans="1:14" x14ac:dyDescent="0.25">
      <c r="A178" s="97" t="s">
        <v>21</v>
      </c>
      <c r="B178" s="125" t="s">
        <v>3421</v>
      </c>
      <c r="C178" s="73" t="s">
        <v>510</v>
      </c>
      <c r="D178" s="98" t="s">
        <v>3422</v>
      </c>
      <c r="E178" s="98" t="s">
        <v>323</v>
      </c>
      <c r="F178" s="98" t="s">
        <v>3982</v>
      </c>
      <c r="G178" s="101">
        <v>43375</v>
      </c>
      <c r="H178" s="98" t="s">
        <v>2672</v>
      </c>
      <c r="I178" s="101">
        <v>43868</v>
      </c>
      <c r="J178" s="99" t="s">
        <v>5178</v>
      </c>
      <c r="K178" s="99" t="s">
        <v>3293</v>
      </c>
      <c r="L178" s="99" t="s">
        <v>211</v>
      </c>
      <c r="M178" s="100" t="s">
        <v>3458</v>
      </c>
      <c r="N178" s="100" t="s">
        <v>183</v>
      </c>
    </row>
    <row r="179" spans="1:14" x14ac:dyDescent="0.25">
      <c r="A179" s="66" t="s">
        <v>4313</v>
      </c>
      <c r="B179" s="125" t="s">
        <v>4752</v>
      </c>
      <c r="C179" s="160" t="s">
        <v>510</v>
      </c>
      <c r="D179" s="66" t="s">
        <v>4788</v>
      </c>
      <c r="E179" s="66" t="s">
        <v>211</v>
      </c>
      <c r="F179" s="66" t="s">
        <v>4790</v>
      </c>
      <c r="G179" s="161">
        <v>43755</v>
      </c>
      <c r="H179" s="66" t="s">
        <v>2672</v>
      </c>
      <c r="I179" s="161">
        <v>43868</v>
      </c>
      <c r="J179" s="162" t="s">
        <v>5178</v>
      </c>
      <c r="K179" s="162" t="s">
        <v>3291</v>
      </c>
      <c r="L179" s="162" t="s">
        <v>211</v>
      </c>
      <c r="M179" s="163" t="s">
        <v>4791</v>
      </c>
      <c r="N179" s="163" t="s">
        <v>183</v>
      </c>
    </row>
    <row r="180" spans="1:14" x14ac:dyDescent="0.25">
      <c r="A180" s="97" t="s">
        <v>442</v>
      </c>
      <c r="B180" s="125" t="s">
        <v>4680</v>
      </c>
      <c r="C180" s="73" t="s">
        <v>510</v>
      </c>
      <c r="D180" s="98" t="s">
        <v>4681</v>
      </c>
      <c r="E180" s="98" t="s">
        <v>211</v>
      </c>
      <c r="F180" s="98" t="s">
        <v>3835</v>
      </c>
      <c r="G180" s="101">
        <v>43738</v>
      </c>
      <c r="H180" s="98" t="s">
        <v>2661</v>
      </c>
      <c r="I180" s="101">
        <v>43868</v>
      </c>
      <c r="J180" s="99" t="s">
        <v>5178</v>
      </c>
      <c r="K180" s="99" t="s">
        <v>218</v>
      </c>
      <c r="L180" s="99" t="s">
        <v>211</v>
      </c>
      <c r="M180" s="100" t="s">
        <v>3830</v>
      </c>
      <c r="N180" s="100" t="s">
        <v>165</v>
      </c>
    </row>
    <row r="181" spans="1:14" x14ac:dyDescent="0.25">
      <c r="A181" s="97" t="s">
        <v>4313</v>
      </c>
      <c r="B181" s="125" t="s">
        <v>4923</v>
      </c>
      <c r="C181" s="73" t="s">
        <v>510</v>
      </c>
      <c r="D181" s="98" t="s">
        <v>4924</v>
      </c>
      <c r="E181" s="98" t="s">
        <v>461</v>
      </c>
      <c r="F181" s="98" t="s">
        <v>4601</v>
      </c>
      <c r="G181" s="101">
        <v>43853</v>
      </c>
      <c r="H181" s="98" t="s">
        <v>2661</v>
      </c>
      <c r="I181" s="101">
        <v>43872</v>
      </c>
      <c r="J181" s="99" t="s">
        <v>5178</v>
      </c>
      <c r="K181" s="99" t="s">
        <v>218</v>
      </c>
      <c r="L181" s="99" t="s">
        <v>211</v>
      </c>
      <c r="M181" s="100" t="s">
        <v>3884</v>
      </c>
      <c r="N181" s="100" t="s">
        <v>4852</v>
      </c>
    </row>
    <row r="182" spans="1:14" x14ac:dyDescent="0.25">
      <c r="A182" s="97" t="s">
        <v>99</v>
      </c>
      <c r="B182" s="125" t="s">
        <v>4868</v>
      </c>
      <c r="C182" s="73" t="s">
        <v>510</v>
      </c>
      <c r="D182" s="98" t="s">
        <v>4869</v>
      </c>
      <c r="E182" s="98" t="s">
        <v>4870</v>
      </c>
      <c r="F182" s="98" t="s">
        <v>4871</v>
      </c>
      <c r="G182" s="101">
        <v>43791</v>
      </c>
      <c r="H182" s="98" t="s">
        <v>2661</v>
      </c>
      <c r="I182" s="101">
        <v>43875</v>
      </c>
      <c r="J182" s="99" t="s">
        <v>5178</v>
      </c>
      <c r="K182" s="99" t="s">
        <v>218</v>
      </c>
      <c r="L182" s="99" t="s">
        <v>211</v>
      </c>
      <c r="M182" s="100" t="s">
        <v>4872</v>
      </c>
      <c r="N182" s="100" t="s">
        <v>4852</v>
      </c>
    </row>
    <row r="183" spans="1:14" x14ac:dyDescent="0.25">
      <c r="A183" s="97" t="s">
        <v>99</v>
      </c>
      <c r="B183" s="125" t="s">
        <v>3375</v>
      </c>
      <c r="C183" s="73" t="s">
        <v>510</v>
      </c>
      <c r="D183" s="98" t="s">
        <v>3417</v>
      </c>
      <c r="E183" s="98" t="s">
        <v>465</v>
      </c>
      <c r="F183" s="98" t="s">
        <v>3940</v>
      </c>
      <c r="G183" s="101">
        <v>43544</v>
      </c>
      <c r="H183" s="98" t="s">
        <v>2661</v>
      </c>
      <c r="I183" s="101">
        <v>43879</v>
      </c>
      <c r="J183" s="99" t="s">
        <v>5178</v>
      </c>
      <c r="K183" s="99" t="s">
        <v>108</v>
      </c>
      <c r="L183" s="99" t="s">
        <v>211</v>
      </c>
      <c r="M183" s="100" t="s">
        <v>4444</v>
      </c>
      <c r="N183" s="100" t="s">
        <v>183</v>
      </c>
    </row>
    <row r="184" spans="1:14" x14ac:dyDescent="0.25">
      <c r="A184" s="97" t="s">
        <v>4299</v>
      </c>
      <c r="B184" s="125" t="s">
        <v>4013</v>
      </c>
      <c r="C184" s="73" t="s">
        <v>510</v>
      </c>
      <c r="D184" s="98" t="s">
        <v>4014</v>
      </c>
      <c r="E184" s="98" t="s">
        <v>1611</v>
      </c>
      <c r="F184" s="98" t="s">
        <v>211</v>
      </c>
      <c r="G184" s="101">
        <v>43649</v>
      </c>
      <c r="H184" s="98" t="s">
        <v>2661</v>
      </c>
      <c r="I184" s="101">
        <v>43880</v>
      </c>
      <c r="J184" s="99" t="s">
        <v>5178</v>
      </c>
      <c r="K184" s="99" t="s">
        <v>236</v>
      </c>
      <c r="L184" s="99" t="s">
        <v>211</v>
      </c>
      <c r="M184" s="100" t="s">
        <v>4016</v>
      </c>
      <c r="N184" s="100" t="s">
        <v>183</v>
      </c>
    </row>
    <row r="185" spans="1:14" x14ac:dyDescent="0.25">
      <c r="A185" s="97" t="s">
        <v>99</v>
      </c>
      <c r="B185" s="125" t="s">
        <v>4081</v>
      </c>
      <c r="C185" s="73" t="s">
        <v>510</v>
      </c>
      <c r="D185" s="98" t="s">
        <v>4197</v>
      </c>
      <c r="E185" s="98" t="s">
        <v>452</v>
      </c>
      <c r="F185" s="98" t="s">
        <v>3715</v>
      </c>
      <c r="G185" s="101">
        <v>43676</v>
      </c>
      <c r="H185" s="98" t="s">
        <v>2661</v>
      </c>
      <c r="I185" s="101">
        <v>43880</v>
      </c>
      <c r="J185" s="99" t="s">
        <v>5178</v>
      </c>
      <c r="K185" s="99" t="s">
        <v>218</v>
      </c>
      <c r="L185" s="99" t="s">
        <v>211</v>
      </c>
      <c r="M185" s="100" t="s">
        <v>3599</v>
      </c>
      <c r="N185" s="100" t="s">
        <v>183</v>
      </c>
    </row>
    <row r="186" spans="1:14" x14ac:dyDescent="0.25">
      <c r="A186" s="97" t="s">
        <v>99</v>
      </c>
      <c r="B186" s="125" t="s">
        <v>2832</v>
      </c>
      <c r="C186" s="73" t="s">
        <v>510</v>
      </c>
      <c r="D186" s="98" t="s">
        <v>3105</v>
      </c>
      <c r="E186" s="98" t="s">
        <v>464</v>
      </c>
      <c r="F186" s="98" t="s">
        <v>3641</v>
      </c>
      <c r="G186" s="101">
        <v>43453</v>
      </c>
      <c r="H186" s="98" t="s">
        <v>2661</v>
      </c>
      <c r="I186" s="101">
        <v>43889</v>
      </c>
      <c r="J186" s="99" t="s">
        <v>5178</v>
      </c>
      <c r="K186" s="99" t="s">
        <v>240</v>
      </c>
      <c r="L186" s="99" t="s">
        <v>2694</v>
      </c>
      <c r="M186" s="100" t="s">
        <v>3631</v>
      </c>
      <c r="N186" s="100" t="s">
        <v>183</v>
      </c>
    </row>
    <row r="187" spans="1:14" x14ac:dyDescent="0.25">
      <c r="A187" s="151" t="s">
        <v>53</v>
      </c>
      <c r="B187" s="125" t="s">
        <v>3368</v>
      </c>
      <c r="C187" s="152" t="s">
        <v>510</v>
      </c>
      <c r="D187" s="151" t="s">
        <v>3369</v>
      </c>
      <c r="E187" s="151" t="s">
        <v>285</v>
      </c>
      <c r="F187" s="151" t="s">
        <v>3917</v>
      </c>
      <c r="G187" s="153">
        <v>43594</v>
      </c>
      <c r="H187" s="151" t="s">
        <v>2661</v>
      </c>
      <c r="I187" s="153">
        <v>43889</v>
      </c>
      <c r="J187" s="154" t="s">
        <v>5178</v>
      </c>
      <c r="K187" s="154" t="s">
        <v>184</v>
      </c>
      <c r="L187" s="154" t="s">
        <v>211</v>
      </c>
      <c r="M187" s="155" t="s">
        <v>3916</v>
      </c>
      <c r="N187" s="155" t="s">
        <v>183</v>
      </c>
    </row>
    <row r="188" spans="1:14" x14ac:dyDescent="0.25">
      <c r="A188" s="169" t="s">
        <v>53</v>
      </c>
      <c r="B188" s="125" t="s">
        <v>4065</v>
      </c>
      <c r="C188" s="170" t="s">
        <v>510</v>
      </c>
      <c r="D188" s="169" t="s">
        <v>4217</v>
      </c>
      <c r="E188" s="169" t="s">
        <v>285</v>
      </c>
      <c r="F188" s="169" t="s">
        <v>4218</v>
      </c>
      <c r="G188" s="171">
        <v>43686</v>
      </c>
      <c r="H188" s="169" t="s">
        <v>2661</v>
      </c>
      <c r="I188" s="171">
        <v>43889</v>
      </c>
      <c r="J188" s="172" t="s">
        <v>5178</v>
      </c>
      <c r="K188" s="172" t="s">
        <v>218</v>
      </c>
      <c r="L188" s="172" t="s">
        <v>211</v>
      </c>
      <c r="M188" s="173" t="s">
        <v>4219</v>
      </c>
      <c r="N188" s="173" t="s">
        <v>183</v>
      </c>
    </row>
    <row r="189" spans="1:14" x14ac:dyDescent="0.25">
      <c r="A189" s="97" t="s">
        <v>107</v>
      </c>
      <c r="B189" s="125" t="s">
        <v>4883</v>
      </c>
      <c r="C189" s="73" t="s">
        <v>510</v>
      </c>
      <c r="D189" s="98" t="s">
        <v>4884</v>
      </c>
      <c r="E189" s="98" t="s">
        <v>472</v>
      </c>
      <c r="F189" s="98" t="s">
        <v>4885</v>
      </c>
      <c r="G189" s="101">
        <v>43818</v>
      </c>
      <c r="H189" s="98" t="s">
        <v>2661</v>
      </c>
      <c r="I189" s="101">
        <v>43893</v>
      </c>
      <c r="J189" s="99" t="s">
        <v>5178</v>
      </c>
      <c r="K189" s="99" t="s">
        <v>184</v>
      </c>
      <c r="L189" s="99" t="s">
        <v>211</v>
      </c>
      <c r="M189" s="100" t="s">
        <v>3568</v>
      </c>
      <c r="N189" s="100" t="s">
        <v>4852</v>
      </c>
    </row>
    <row r="190" spans="1:14" x14ac:dyDescent="0.25">
      <c r="A190" s="66" t="s">
        <v>107</v>
      </c>
      <c r="B190" s="125" t="s">
        <v>4890</v>
      </c>
      <c r="C190" s="160" t="s">
        <v>510</v>
      </c>
      <c r="D190" s="66" t="s">
        <v>4891</v>
      </c>
      <c r="E190" s="66" t="s">
        <v>472</v>
      </c>
      <c r="F190" s="66" t="s">
        <v>4892</v>
      </c>
      <c r="G190" s="161">
        <v>43818</v>
      </c>
      <c r="H190" s="66" t="s">
        <v>2661</v>
      </c>
      <c r="I190" s="161">
        <v>43893</v>
      </c>
      <c r="J190" s="162" t="s">
        <v>5178</v>
      </c>
      <c r="K190" s="162" t="s">
        <v>240</v>
      </c>
      <c r="L190" s="162" t="s">
        <v>211</v>
      </c>
      <c r="M190" s="163" t="s">
        <v>3568</v>
      </c>
      <c r="N190" s="163" t="s">
        <v>4852</v>
      </c>
    </row>
    <row r="191" spans="1:14" x14ac:dyDescent="0.25">
      <c r="A191" s="97" t="s">
        <v>107</v>
      </c>
      <c r="B191" s="125" t="s">
        <v>4896</v>
      </c>
      <c r="C191" s="73" t="s">
        <v>510</v>
      </c>
      <c r="D191" s="98" t="s">
        <v>4897</v>
      </c>
      <c r="E191" s="98" t="s">
        <v>472</v>
      </c>
      <c r="F191" s="98" t="s">
        <v>4898</v>
      </c>
      <c r="G191" s="101">
        <v>43818</v>
      </c>
      <c r="H191" s="98" t="s">
        <v>2661</v>
      </c>
      <c r="I191" s="101">
        <v>43893</v>
      </c>
      <c r="J191" s="99" t="s">
        <v>5178</v>
      </c>
      <c r="K191" s="99" t="s">
        <v>243</v>
      </c>
      <c r="L191" s="99" t="s">
        <v>211</v>
      </c>
      <c r="M191" s="100" t="s">
        <v>3568</v>
      </c>
      <c r="N191" s="100" t="s">
        <v>4852</v>
      </c>
    </row>
    <row r="192" spans="1:14" x14ac:dyDescent="0.25">
      <c r="A192" s="97" t="s">
        <v>107</v>
      </c>
      <c r="B192" s="125" t="s">
        <v>4887</v>
      </c>
      <c r="C192" s="73" t="s">
        <v>510</v>
      </c>
      <c r="D192" s="98" t="s">
        <v>4888</v>
      </c>
      <c r="E192" s="98" t="s">
        <v>472</v>
      </c>
      <c r="F192" s="98" t="s">
        <v>4889</v>
      </c>
      <c r="G192" s="101">
        <v>43818</v>
      </c>
      <c r="H192" s="98" t="s">
        <v>2661</v>
      </c>
      <c r="I192" s="101">
        <v>43894</v>
      </c>
      <c r="J192" s="99" t="s">
        <v>5178</v>
      </c>
      <c r="K192" s="99" t="s">
        <v>239</v>
      </c>
      <c r="L192" s="99" t="s">
        <v>211</v>
      </c>
      <c r="M192" s="100" t="s">
        <v>3568</v>
      </c>
      <c r="N192" s="100" t="s">
        <v>4852</v>
      </c>
    </row>
    <row r="193" spans="1:14" x14ac:dyDescent="0.25">
      <c r="A193" s="66" t="s">
        <v>147</v>
      </c>
      <c r="B193" s="125" t="s">
        <v>4125</v>
      </c>
      <c r="C193" s="160" t="s">
        <v>510</v>
      </c>
      <c r="D193" s="66" t="s">
        <v>4141</v>
      </c>
      <c r="E193" s="66" t="s">
        <v>458</v>
      </c>
      <c r="F193" s="66" t="s">
        <v>4142</v>
      </c>
      <c r="G193" s="161">
        <v>43627</v>
      </c>
      <c r="H193" s="66" t="s">
        <v>2672</v>
      </c>
      <c r="I193" s="161">
        <v>43895</v>
      </c>
      <c r="J193" s="162" t="s">
        <v>5178</v>
      </c>
      <c r="K193" s="162" t="s">
        <v>239</v>
      </c>
      <c r="L193" s="162" t="s">
        <v>211</v>
      </c>
      <c r="M193" s="163" t="s">
        <v>3788</v>
      </c>
      <c r="N193" s="163" t="s">
        <v>183</v>
      </c>
    </row>
    <row r="194" spans="1:14" x14ac:dyDescent="0.25">
      <c r="A194" s="187" t="s">
        <v>107</v>
      </c>
      <c r="B194" s="125" t="s">
        <v>4893</v>
      </c>
      <c r="C194" s="188" t="s">
        <v>510</v>
      </c>
      <c r="D194" s="187" t="s">
        <v>4894</v>
      </c>
      <c r="E194" s="187" t="s">
        <v>472</v>
      </c>
      <c r="F194" s="187" t="s">
        <v>4895</v>
      </c>
      <c r="G194" s="189">
        <v>43818</v>
      </c>
      <c r="H194" s="187" t="s">
        <v>2661</v>
      </c>
      <c r="I194" s="189">
        <v>43895</v>
      </c>
      <c r="J194" s="190" t="s">
        <v>5178</v>
      </c>
      <c r="K194" s="190" t="s">
        <v>242</v>
      </c>
      <c r="L194" s="190" t="s">
        <v>211</v>
      </c>
      <c r="M194" s="191" t="s">
        <v>3568</v>
      </c>
      <c r="N194" s="191" t="s">
        <v>4852</v>
      </c>
    </row>
    <row r="195" spans="1:14" x14ac:dyDescent="0.25">
      <c r="A195" s="97" t="s">
        <v>107</v>
      </c>
      <c r="B195" s="125" t="s">
        <v>4899</v>
      </c>
      <c r="C195" s="73" t="s">
        <v>510</v>
      </c>
      <c r="D195" s="98" t="s">
        <v>4900</v>
      </c>
      <c r="E195" s="98" t="s">
        <v>472</v>
      </c>
      <c r="F195" s="98" t="s">
        <v>4901</v>
      </c>
      <c r="G195" s="101">
        <v>43818</v>
      </c>
      <c r="H195" s="98" t="s">
        <v>2661</v>
      </c>
      <c r="I195" s="101">
        <v>43896</v>
      </c>
      <c r="J195" s="99" t="s">
        <v>5178</v>
      </c>
      <c r="K195" s="99" t="s">
        <v>244</v>
      </c>
      <c r="L195" s="99" t="s">
        <v>211</v>
      </c>
      <c r="M195" s="100" t="s">
        <v>3568</v>
      </c>
      <c r="N195" s="100" t="s">
        <v>4852</v>
      </c>
    </row>
    <row r="196" spans="1:14" x14ac:dyDescent="0.25">
      <c r="A196" s="97" t="s">
        <v>53</v>
      </c>
      <c r="B196" s="125" t="s">
        <v>4850</v>
      </c>
      <c r="C196" s="73" t="s">
        <v>510</v>
      </c>
      <c r="D196" s="98" t="s">
        <v>4851</v>
      </c>
      <c r="E196" s="98" t="s">
        <v>440</v>
      </c>
      <c r="F196" s="98" t="s">
        <v>3591</v>
      </c>
      <c r="G196" s="101">
        <v>43794</v>
      </c>
      <c r="H196" s="98" t="s">
        <v>2661</v>
      </c>
      <c r="I196" s="101">
        <v>43903</v>
      </c>
      <c r="J196" s="99" t="s">
        <v>5178</v>
      </c>
      <c r="K196" s="99" t="s">
        <v>218</v>
      </c>
      <c r="L196" s="99" t="s">
        <v>211</v>
      </c>
      <c r="M196" s="100" t="s">
        <v>3554</v>
      </c>
      <c r="N196" s="100" t="s">
        <v>4852</v>
      </c>
    </row>
    <row r="197" spans="1:14" x14ac:dyDescent="0.25">
      <c r="A197" s="97" t="s">
        <v>107</v>
      </c>
      <c r="B197" s="125" t="s">
        <v>4880</v>
      </c>
      <c r="C197" s="73" t="s">
        <v>510</v>
      </c>
      <c r="D197" s="98" t="s">
        <v>4881</v>
      </c>
      <c r="E197" s="98" t="s">
        <v>472</v>
      </c>
      <c r="F197" s="98" t="s">
        <v>4882</v>
      </c>
      <c r="G197" s="101">
        <v>43870</v>
      </c>
      <c r="H197" s="98" t="s">
        <v>2661</v>
      </c>
      <c r="I197" s="101">
        <v>43903</v>
      </c>
      <c r="J197" s="99" t="s">
        <v>5178</v>
      </c>
      <c r="K197" s="99" t="s">
        <v>236</v>
      </c>
      <c r="L197" s="99" t="s">
        <v>211</v>
      </c>
      <c r="M197" s="100" t="s">
        <v>3568</v>
      </c>
      <c r="N197" s="100" t="s">
        <v>4852</v>
      </c>
    </row>
    <row r="198" spans="1:14" x14ac:dyDescent="0.25">
      <c r="A198" s="151" t="s">
        <v>53</v>
      </c>
      <c r="B198" s="125" t="s">
        <v>4067</v>
      </c>
      <c r="C198" s="152" t="s">
        <v>510</v>
      </c>
      <c r="D198" s="151" t="s">
        <v>4821</v>
      </c>
      <c r="E198" s="151" t="s">
        <v>285</v>
      </c>
      <c r="F198" s="151" t="s">
        <v>4135</v>
      </c>
      <c r="G198" s="153">
        <v>43594</v>
      </c>
      <c r="H198" s="151" t="s">
        <v>2661</v>
      </c>
      <c r="I198" s="153">
        <v>43915</v>
      </c>
      <c r="J198" s="154" t="s">
        <v>5178</v>
      </c>
      <c r="K198" s="154" t="s">
        <v>236</v>
      </c>
      <c r="L198" s="154" t="s">
        <v>211</v>
      </c>
      <c r="M198" s="155" t="s">
        <v>3916</v>
      </c>
      <c r="N198" s="155" t="s">
        <v>183</v>
      </c>
    </row>
    <row r="199" spans="1:14" x14ac:dyDescent="0.25">
      <c r="A199" s="66" t="s">
        <v>107</v>
      </c>
      <c r="B199" s="125" t="s">
        <v>4099</v>
      </c>
      <c r="C199" s="160" t="s">
        <v>510</v>
      </c>
      <c r="D199" s="66" t="s">
        <v>4176</v>
      </c>
      <c r="E199" s="66" t="s">
        <v>441</v>
      </c>
      <c r="F199" s="66" t="s">
        <v>4177</v>
      </c>
      <c r="G199" s="161">
        <v>43662</v>
      </c>
      <c r="H199" s="66" t="s">
        <v>2661</v>
      </c>
      <c r="I199" s="161">
        <v>43915</v>
      </c>
      <c r="J199" s="162" t="s">
        <v>5178</v>
      </c>
      <c r="K199" s="162" t="s">
        <v>240</v>
      </c>
      <c r="L199" s="162" t="s">
        <v>211</v>
      </c>
      <c r="M199" s="163" t="s">
        <v>4166</v>
      </c>
      <c r="N199" s="163" t="s">
        <v>183</v>
      </c>
    </row>
    <row r="200" spans="1:14" x14ac:dyDescent="0.25">
      <c r="A200" s="97" t="s">
        <v>107</v>
      </c>
      <c r="B200" s="125" t="s">
        <v>4096</v>
      </c>
      <c r="C200" s="73" t="s">
        <v>510</v>
      </c>
      <c r="D200" s="98" t="s">
        <v>4181</v>
      </c>
      <c r="E200" s="98" t="s">
        <v>441</v>
      </c>
      <c r="F200" s="98" t="s">
        <v>4182</v>
      </c>
      <c r="G200" s="101">
        <v>43664</v>
      </c>
      <c r="H200" s="98" t="s">
        <v>2661</v>
      </c>
      <c r="I200" s="101">
        <v>43915</v>
      </c>
      <c r="J200" s="99" t="s">
        <v>5178</v>
      </c>
      <c r="K200" s="99" t="s">
        <v>184</v>
      </c>
      <c r="L200" s="99" t="s">
        <v>211</v>
      </c>
      <c r="M200" s="100" t="s">
        <v>4166</v>
      </c>
      <c r="N200" s="100" t="s">
        <v>183</v>
      </c>
    </row>
    <row r="201" spans="1:14" x14ac:dyDescent="0.25">
      <c r="A201" s="97" t="s">
        <v>107</v>
      </c>
      <c r="B201" s="125" t="s">
        <v>4092</v>
      </c>
      <c r="C201" s="73" t="s">
        <v>510</v>
      </c>
      <c r="D201" s="98" t="s">
        <v>4209</v>
      </c>
      <c r="E201" s="98" t="s">
        <v>441</v>
      </c>
      <c r="F201" s="98" t="s">
        <v>4210</v>
      </c>
      <c r="G201" s="101">
        <v>43683</v>
      </c>
      <c r="H201" s="98" t="s">
        <v>2661</v>
      </c>
      <c r="I201" s="101">
        <v>43944</v>
      </c>
      <c r="J201" s="99" t="s">
        <v>5178</v>
      </c>
      <c r="K201" s="99" t="s">
        <v>218</v>
      </c>
      <c r="L201" s="99" t="s">
        <v>211</v>
      </c>
      <c r="M201" s="100" t="s">
        <v>4211</v>
      </c>
      <c r="N201" s="100" t="s">
        <v>183</v>
      </c>
    </row>
    <row r="202" spans="1:14" x14ac:dyDescent="0.25">
      <c r="A202" s="97" t="s">
        <v>107</v>
      </c>
      <c r="B202" s="125" t="s">
        <v>4873</v>
      </c>
      <c r="C202" s="73" t="s">
        <v>510</v>
      </c>
      <c r="D202" s="98" t="s">
        <v>4874</v>
      </c>
      <c r="E202" s="98" t="s">
        <v>460</v>
      </c>
      <c r="F202" s="98" t="s">
        <v>4875</v>
      </c>
      <c r="G202" s="101">
        <v>43852</v>
      </c>
      <c r="H202" s="98" t="s">
        <v>2672</v>
      </c>
      <c r="I202" s="101">
        <v>43973</v>
      </c>
      <c r="J202" s="99" t="s">
        <v>5178</v>
      </c>
      <c r="K202" s="99" t="s">
        <v>218</v>
      </c>
      <c r="L202" s="99" t="s">
        <v>211</v>
      </c>
      <c r="M202" s="100" t="s">
        <v>3679</v>
      </c>
      <c r="N202" s="100" t="s">
        <v>4852</v>
      </c>
    </row>
    <row r="203" spans="1:14" x14ac:dyDescent="0.25">
      <c r="A203" s="66" t="s">
        <v>53</v>
      </c>
      <c r="B203" s="125" t="s">
        <v>2918</v>
      </c>
      <c r="C203" s="160" t="s">
        <v>510</v>
      </c>
      <c r="D203" s="66" t="s">
        <v>3039</v>
      </c>
      <c r="E203" s="66" t="s">
        <v>285</v>
      </c>
      <c r="F203" s="66" t="s">
        <v>3924</v>
      </c>
      <c r="G203" s="161">
        <v>43599</v>
      </c>
      <c r="H203" s="66" t="s">
        <v>2670</v>
      </c>
      <c r="I203" s="161">
        <v>43973</v>
      </c>
      <c r="J203" s="162" t="s">
        <v>5178</v>
      </c>
      <c r="K203" s="162" t="s">
        <v>108</v>
      </c>
      <c r="L203" s="162" t="s">
        <v>2694</v>
      </c>
      <c r="M203" s="163" t="s">
        <v>3515</v>
      </c>
      <c r="N203" s="163" t="s">
        <v>165</v>
      </c>
    </row>
    <row r="204" spans="1:14" x14ac:dyDescent="0.25">
      <c r="A204" s="97" t="s">
        <v>53</v>
      </c>
      <c r="B204" s="125" t="s">
        <v>2909</v>
      </c>
      <c r="C204" s="73" t="s">
        <v>510</v>
      </c>
      <c r="D204" s="98" t="s">
        <v>3016</v>
      </c>
      <c r="E204" s="98" t="s">
        <v>285</v>
      </c>
      <c r="F204" s="98" t="s">
        <v>3911</v>
      </c>
      <c r="G204" s="101">
        <v>43599</v>
      </c>
      <c r="H204" s="98" t="s">
        <v>2670</v>
      </c>
      <c r="I204" s="101">
        <v>43973</v>
      </c>
      <c r="J204" s="99" t="s">
        <v>5178</v>
      </c>
      <c r="K204" s="99" t="s">
        <v>221</v>
      </c>
      <c r="L204" s="99" t="s">
        <v>2694</v>
      </c>
      <c r="M204" s="100" t="s">
        <v>3515</v>
      </c>
      <c r="N204" s="100" t="s">
        <v>165</v>
      </c>
    </row>
    <row r="205" spans="1:14" x14ac:dyDescent="0.25">
      <c r="A205" s="97" t="s">
        <v>4299</v>
      </c>
      <c r="B205" s="125" t="s">
        <v>4669</v>
      </c>
      <c r="C205" s="73" t="s">
        <v>510</v>
      </c>
      <c r="D205" s="98" t="s">
        <v>4670</v>
      </c>
      <c r="E205" s="98" t="s">
        <v>211</v>
      </c>
      <c r="F205" s="98" t="s">
        <v>4671</v>
      </c>
      <c r="G205" s="101">
        <v>43785</v>
      </c>
      <c r="H205" s="98" t="s">
        <v>2661</v>
      </c>
      <c r="I205" s="101">
        <v>43983</v>
      </c>
      <c r="J205" s="99" t="s">
        <v>5178</v>
      </c>
      <c r="K205" s="99" t="s">
        <v>3431</v>
      </c>
      <c r="L205" s="99" t="s">
        <v>211</v>
      </c>
      <c r="M205" s="100" t="s">
        <v>4672</v>
      </c>
      <c r="N205" s="100" t="s">
        <v>534</v>
      </c>
    </row>
    <row r="206" spans="1:14" x14ac:dyDescent="0.25">
      <c r="A206" s="97" t="s">
        <v>147</v>
      </c>
      <c r="B206" s="125" t="s">
        <v>4127</v>
      </c>
      <c r="C206" s="73" t="s">
        <v>510</v>
      </c>
      <c r="D206" s="98" t="s">
        <v>4143</v>
      </c>
      <c r="E206" s="98" t="s">
        <v>458</v>
      </c>
      <c r="F206" s="98" t="s">
        <v>4142</v>
      </c>
      <c r="G206" s="101">
        <v>43627</v>
      </c>
      <c r="H206" s="98" t="s">
        <v>2672</v>
      </c>
      <c r="I206" s="101">
        <v>44048</v>
      </c>
      <c r="J206" s="99" t="s">
        <v>5179</v>
      </c>
      <c r="K206" s="99" t="s">
        <v>240</v>
      </c>
      <c r="L206" s="99" t="s">
        <v>211</v>
      </c>
      <c r="M206" s="100" t="s">
        <v>4929</v>
      </c>
      <c r="N206" s="100" t="s">
        <v>183</v>
      </c>
    </row>
    <row r="207" spans="1:14" x14ac:dyDescent="0.25">
      <c r="A207" s="97" t="s">
        <v>107</v>
      </c>
      <c r="B207" s="125" t="s">
        <v>366</v>
      </c>
      <c r="C207" s="73" t="s">
        <v>510</v>
      </c>
      <c r="D207" s="98" t="s">
        <v>3230</v>
      </c>
      <c r="E207" s="98" t="s">
        <v>435</v>
      </c>
      <c r="F207" s="98" t="s">
        <v>3746</v>
      </c>
      <c r="G207" s="101">
        <v>43332</v>
      </c>
      <c r="H207" s="98" t="s">
        <v>2661</v>
      </c>
      <c r="I207" s="101">
        <v>44048</v>
      </c>
      <c r="J207" s="99" t="s">
        <v>5179</v>
      </c>
      <c r="K207" s="99" t="s">
        <v>367</v>
      </c>
      <c r="L207" s="99" t="s">
        <v>211</v>
      </c>
      <c r="M207" s="100" t="s">
        <v>3747</v>
      </c>
      <c r="N207" s="100" t="s">
        <v>183</v>
      </c>
    </row>
    <row r="208" spans="1:14" x14ac:dyDescent="0.25">
      <c r="A208" s="97" t="s">
        <v>446</v>
      </c>
      <c r="B208" s="125" t="s">
        <v>2737</v>
      </c>
      <c r="C208" s="73" t="s">
        <v>510</v>
      </c>
      <c r="D208" s="98" t="s">
        <v>3057</v>
      </c>
      <c r="E208" s="98" t="s">
        <v>52</v>
      </c>
      <c r="F208" s="98" t="s">
        <v>3584</v>
      </c>
      <c r="G208" s="101">
        <v>43445</v>
      </c>
      <c r="H208" s="98" t="s">
        <v>2661</v>
      </c>
      <c r="I208" s="101">
        <v>44048</v>
      </c>
      <c r="J208" s="99" t="s">
        <v>5179</v>
      </c>
      <c r="K208" s="99" t="s">
        <v>218</v>
      </c>
      <c r="L208" s="99" t="s">
        <v>211</v>
      </c>
      <c r="M208" s="100" t="s">
        <v>3585</v>
      </c>
      <c r="N208" s="100" t="s">
        <v>183</v>
      </c>
    </row>
    <row r="209" spans="1:14" x14ac:dyDescent="0.25">
      <c r="A209" s="97" t="s">
        <v>4299</v>
      </c>
      <c r="B209" s="125" t="s">
        <v>3384</v>
      </c>
      <c r="C209" s="73" t="s">
        <v>510</v>
      </c>
      <c r="D209" s="98" t="s">
        <v>3385</v>
      </c>
      <c r="E209" s="98" t="s">
        <v>448</v>
      </c>
      <c r="F209" s="98" t="s">
        <v>3470</v>
      </c>
      <c r="G209" s="101">
        <v>43451</v>
      </c>
      <c r="H209" s="98" t="s">
        <v>2661</v>
      </c>
      <c r="I209" s="101">
        <v>44048</v>
      </c>
      <c r="J209" s="99" t="s">
        <v>5179</v>
      </c>
      <c r="K209" s="99" t="s">
        <v>218</v>
      </c>
      <c r="L209" s="99" t="s">
        <v>211</v>
      </c>
      <c r="M209" s="100" t="s">
        <v>4827</v>
      </c>
      <c r="N209" s="100" t="s">
        <v>183</v>
      </c>
    </row>
    <row r="210" spans="1:14" x14ac:dyDescent="0.25">
      <c r="A210" s="66" t="s">
        <v>130</v>
      </c>
      <c r="B210" s="125" t="s">
        <v>3448</v>
      </c>
      <c r="C210" s="160" t="s">
        <v>510</v>
      </c>
      <c r="D210" s="66" t="s">
        <v>3449</v>
      </c>
      <c r="E210" s="66" t="s">
        <v>4783</v>
      </c>
      <c r="F210" s="66" t="s">
        <v>3793</v>
      </c>
      <c r="G210" s="161">
        <v>43472</v>
      </c>
      <c r="H210" s="66" t="s">
        <v>2661</v>
      </c>
      <c r="I210" s="161">
        <v>44048</v>
      </c>
      <c r="J210" s="162" t="s">
        <v>5179</v>
      </c>
      <c r="K210" s="162" t="s">
        <v>3291</v>
      </c>
      <c r="L210" s="162" t="s">
        <v>211</v>
      </c>
      <c r="M210" s="163" t="s">
        <v>4429</v>
      </c>
      <c r="N210" s="163" t="s">
        <v>183</v>
      </c>
    </row>
    <row r="211" spans="1:14" x14ac:dyDescent="0.25">
      <c r="A211" s="97" t="s">
        <v>187</v>
      </c>
      <c r="B211" s="125" t="s">
        <v>3407</v>
      </c>
      <c r="C211" s="73" t="s">
        <v>510</v>
      </c>
      <c r="D211" s="98" t="s">
        <v>3408</v>
      </c>
      <c r="E211" s="98" t="s">
        <v>453</v>
      </c>
      <c r="F211" s="98" t="s">
        <v>3971</v>
      </c>
      <c r="G211" s="101">
        <v>43487</v>
      </c>
      <c r="H211" s="98" t="s">
        <v>2661</v>
      </c>
      <c r="I211" s="101">
        <v>44048</v>
      </c>
      <c r="J211" s="99" t="s">
        <v>5179</v>
      </c>
      <c r="K211" s="99" t="s">
        <v>218</v>
      </c>
      <c r="L211" s="99" t="s">
        <v>211</v>
      </c>
      <c r="M211" s="100" t="s">
        <v>3972</v>
      </c>
      <c r="N211" s="100" t="s">
        <v>183</v>
      </c>
    </row>
    <row r="212" spans="1:14" x14ac:dyDescent="0.25">
      <c r="A212" s="97" t="s">
        <v>107</v>
      </c>
      <c r="B212" s="125" t="s">
        <v>3427</v>
      </c>
      <c r="C212" s="73" t="s">
        <v>510</v>
      </c>
      <c r="D212" s="98" t="s">
        <v>3428</v>
      </c>
      <c r="E212" s="98" t="s">
        <v>474</v>
      </c>
      <c r="F212" s="98" t="s">
        <v>3710</v>
      </c>
      <c r="G212" s="101">
        <v>43550</v>
      </c>
      <c r="H212" s="98" t="s">
        <v>2661</v>
      </c>
      <c r="I212" s="101">
        <v>44048</v>
      </c>
      <c r="J212" s="99" t="s">
        <v>5179</v>
      </c>
      <c r="K212" s="99" t="s">
        <v>3429</v>
      </c>
      <c r="L212" s="99" t="s">
        <v>2694</v>
      </c>
      <c r="M212" s="100" t="s">
        <v>3561</v>
      </c>
      <c r="N212" s="100" t="s">
        <v>183</v>
      </c>
    </row>
    <row r="213" spans="1:14" x14ac:dyDescent="0.25">
      <c r="A213" s="146" t="s">
        <v>53</v>
      </c>
      <c r="B213" s="125" t="s">
        <v>3366</v>
      </c>
      <c r="C213" s="147" t="s">
        <v>510</v>
      </c>
      <c r="D213" s="146" t="s">
        <v>3367</v>
      </c>
      <c r="E213" s="146" t="s">
        <v>285</v>
      </c>
      <c r="F213" s="146" t="s">
        <v>3915</v>
      </c>
      <c r="G213" s="148">
        <v>43594</v>
      </c>
      <c r="H213" s="146" t="s">
        <v>2661</v>
      </c>
      <c r="I213" s="148">
        <v>44048</v>
      </c>
      <c r="J213" s="149" t="s">
        <v>5179</v>
      </c>
      <c r="K213" s="149" t="s">
        <v>236</v>
      </c>
      <c r="L213" s="149" t="s">
        <v>211</v>
      </c>
      <c r="M213" s="150" t="s">
        <v>3916</v>
      </c>
      <c r="N213" s="150" t="s">
        <v>183</v>
      </c>
    </row>
    <row r="214" spans="1:14" x14ac:dyDescent="0.25">
      <c r="A214" s="146" t="s">
        <v>4299</v>
      </c>
      <c r="B214" s="125" t="s">
        <v>3389</v>
      </c>
      <c r="C214" s="147" t="s">
        <v>510</v>
      </c>
      <c r="D214" s="146" t="s">
        <v>3392</v>
      </c>
      <c r="E214" s="146" t="s">
        <v>267</v>
      </c>
      <c r="F214" s="146" t="s">
        <v>3969</v>
      </c>
      <c r="G214" s="148">
        <v>43642</v>
      </c>
      <c r="H214" s="146" t="s">
        <v>2661</v>
      </c>
      <c r="I214" s="148">
        <v>44048</v>
      </c>
      <c r="J214" s="149" t="s">
        <v>5179</v>
      </c>
      <c r="K214" s="149" t="s">
        <v>3291</v>
      </c>
      <c r="L214" s="149" t="s">
        <v>211</v>
      </c>
      <c r="M214" s="150" t="s">
        <v>3970</v>
      </c>
      <c r="N214" s="150" t="s">
        <v>183</v>
      </c>
    </row>
    <row r="215" spans="1:14" x14ac:dyDescent="0.25">
      <c r="A215" s="97" t="s">
        <v>99</v>
      </c>
      <c r="B215" s="125" t="s">
        <v>4579</v>
      </c>
      <c r="C215" s="73" t="s">
        <v>510</v>
      </c>
      <c r="D215" s="98" t="s">
        <v>4580</v>
      </c>
      <c r="E215" s="98" t="s">
        <v>211</v>
      </c>
      <c r="F215" s="98" t="s">
        <v>4581</v>
      </c>
      <c r="G215" s="101">
        <v>43777</v>
      </c>
      <c r="H215" s="98" t="s">
        <v>2661</v>
      </c>
      <c r="I215" s="101">
        <v>44048</v>
      </c>
      <c r="J215" s="99" t="s">
        <v>5179</v>
      </c>
      <c r="K215" s="99" t="s">
        <v>3291</v>
      </c>
      <c r="L215" s="99" t="s">
        <v>211</v>
      </c>
      <c r="M215" s="100" t="s">
        <v>3599</v>
      </c>
      <c r="N215" s="100" t="s">
        <v>183</v>
      </c>
    </row>
    <row r="216" spans="1:14" x14ac:dyDescent="0.25">
      <c r="A216" s="97" t="s">
        <v>147</v>
      </c>
      <c r="B216" s="125" t="s">
        <v>4119</v>
      </c>
      <c r="C216" s="160" t="s">
        <v>510</v>
      </c>
      <c r="D216" s="97" t="s">
        <v>4914</v>
      </c>
      <c r="E216" s="97" t="s">
        <v>458</v>
      </c>
      <c r="F216" s="97" t="s">
        <v>4144</v>
      </c>
      <c r="G216" s="166">
        <v>43627</v>
      </c>
      <c r="H216" s="97" t="s">
        <v>2661</v>
      </c>
      <c r="I216" s="166">
        <v>44104</v>
      </c>
      <c r="J216" s="167" t="s">
        <v>5179</v>
      </c>
      <c r="K216" s="167" t="s">
        <v>218</v>
      </c>
      <c r="L216" s="167" t="s">
        <v>211</v>
      </c>
      <c r="M216" s="168" t="s">
        <v>3788</v>
      </c>
      <c r="N216" s="168" t="s">
        <v>183</v>
      </c>
    </row>
    <row r="217" spans="1:14" x14ac:dyDescent="0.25">
      <c r="A217" s="97" t="s">
        <v>147</v>
      </c>
      <c r="B217" s="125" t="s">
        <v>4120</v>
      </c>
      <c r="C217" s="160" t="s">
        <v>510</v>
      </c>
      <c r="D217" s="97" t="s">
        <v>4203</v>
      </c>
      <c r="E217" s="97" t="s">
        <v>451</v>
      </c>
      <c r="F217" s="97" t="s">
        <v>4204</v>
      </c>
      <c r="G217" s="166">
        <v>43677</v>
      </c>
      <c r="H217" s="97" t="s">
        <v>2661</v>
      </c>
      <c r="I217" s="166">
        <v>44104</v>
      </c>
      <c r="J217" s="167" t="s">
        <v>5179</v>
      </c>
      <c r="K217" s="167" t="s">
        <v>236</v>
      </c>
      <c r="L217" s="167" t="s">
        <v>211</v>
      </c>
      <c r="M217" s="168" t="s">
        <v>4929</v>
      </c>
      <c r="N217" s="168" t="s">
        <v>183</v>
      </c>
    </row>
    <row r="218" spans="1:14" x14ac:dyDescent="0.25">
      <c r="A218" s="97" t="s">
        <v>53</v>
      </c>
      <c r="B218" s="125" t="s">
        <v>4508</v>
      </c>
      <c r="C218" s="160" t="s">
        <v>510</v>
      </c>
      <c r="D218" s="97" t="s">
        <v>4509</v>
      </c>
      <c r="E218" s="97" t="s">
        <v>211</v>
      </c>
      <c r="F218" s="97" t="s">
        <v>4510</v>
      </c>
      <c r="G218" s="166">
        <v>43727</v>
      </c>
      <c r="H218" s="97" t="s">
        <v>2661</v>
      </c>
      <c r="I218" s="166">
        <v>44104</v>
      </c>
      <c r="J218" s="167" t="s">
        <v>5179</v>
      </c>
      <c r="K218" s="167" t="s">
        <v>218</v>
      </c>
      <c r="L218" s="167" t="s">
        <v>211</v>
      </c>
      <c r="M218" s="168" t="s">
        <v>4511</v>
      </c>
      <c r="N218" s="168" t="s">
        <v>183</v>
      </c>
    </row>
    <row r="219" spans="1:14" x14ac:dyDescent="0.25">
      <c r="A219" s="97" t="s">
        <v>107</v>
      </c>
      <c r="B219" s="125" t="s">
        <v>4593</v>
      </c>
      <c r="C219" s="160" t="s">
        <v>510</v>
      </c>
      <c r="D219" s="97" t="s">
        <v>4724</v>
      </c>
      <c r="E219" s="97" t="s">
        <v>211</v>
      </c>
      <c r="F219" s="97" t="s">
        <v>4594</v>
      </c>
      <c r="G219" s="166">
        <v>43768</v>
      </c>
      <c r="H219" s="97" t="s">
        <v>2661</v>
      </c>
      <c r="I219" s="166">
        <v>44104</v>
      </c>
      <c r="J219" s="167" t="s">
        <v>5179</v>
      </c>
      <c r="K219" s="167" t="s">
        <v>218</v>
      </c>
      <c r="L219" s="167" t="s">
        <v>211</v>
      </c>
      <c r="M219" s="168" t="s">
        <v>3701</v>
      </c>
      <c r="N219" s="168" t="s">
        <v>183</v>
      </c>
    </row>
    <row r="220" spans="1:14" x14ac:dyDescent="0.25">
      <c r="A220" s="97" t="s">
        <v>99</v>
      </c>
      <c r="B220" s="125" t="s">
        <v>4546</v>
      </c>
      <c r="C220" s="160" t="s">
        <v>510</v>
      </c>
      <c r="D220" s="97" t="s">
        <v>4547</v>
      </c>
      <c r="E220" s="97" t="s">
        <v>211</v>
      </c>
      <c r="F220" s="97" t="s">
        <v>4244</v>
      </c>
      <c r="G220" s="166">
        <v>43776</v>
      </c>
      <c r="H220" s="97" t="s">
        <v>2661</v>
      </c>
      <c r="I220" s="166">
        <v>44104</v>
      </c>
      <c r="J220" s="167" t="s">
        <v>5179</v>
      </c>
      <c r="K220" s="167" t="s">
        <v>236</v>
      </c>
      <c r="L220" s="167" t="s">
        <v>211</v>
      </c>
      <c r="M220" s="168" t="s">
        <v>4548</v>
      </c>
      <c r="N220" s="168" t="s">
        <v>183</v>
      </c>
    </row>
  </sheetData>
  <mergeCells count="2">
    <mergeCell ref="C3:N3"/>
    <mergeCell ref="I1:N1"/>
  </mergeCells>
  <conditionalFormatting sqref="B221:B1048576 B1:B4">
    <cfRule type="duplicateValues" dxfId="23" priority="80"/>
  </conditionalFormatting>
  <conditionalFormatting sqref="B221:B1048576">
    <cfRule type="duplicateValues" dxfId="22" priority="70"/>
  </conditionalFormatting>
  <conditionalFormatting sqref="B5:B220">
    <cfRule type="duplicateValues" dxfId="21" priority="1"/>
  </conditionalFormatting>
  <pageMargins left="0.25" right="0.25" top="0.75" bottom="0.75" header="0.3" footer="0.3"/>
  <pageSetup scale="61" fitToHeight="0" orientation="landscape" r:id="rId1"/>
  <headerFooter>
    <oddHeader>&amp;R&amp;G</oddHeader>
    <oddFooter>&amp;L&amp;F
&amp;A&amp;R&amp;P
&amp;D &amp;T</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Z26355"/>
  <sheetViews>
    <sheetView topLeftCell="G2284" zoomScale="70" zoomScaleNormal="70" workbookViewId="0">
      <selection activeCell="AN2809" sqref="AN2809:AO3520"/>
    </sheetView>
  </sheetViews>
  <sheetFormatPr defaultRowHeight="15" x14ac:dyDescent="0.25"/>
  <cols>
    <col min="1" max="1" width="14.28515625" customWidth="1"/>
    <col min="3" max="3" width="12.140625" customWidth="1"/>
    <col min="4" max="4" width="6.28515625" bestFit="1" customWidth="1"/>
    <col min="5" max="5" width="14.5703125" customWidth="1"/>
    <col min="6" max="6" width="39.7109375" customWidth="1"/>
    <col min="7" max="7" width="8.7109375" customWidth="1"/>
    <col min="8" max="9" width="7" customWidth="1"/>
    <col min="10" max="10" width="19.5703125" customWidth="1"/>
    <col min="11" max="14" width="7" customWidth="1"/>
    <col min="20" max="22" width="7" customWidth="1"/>
    <col min="24" max="24" width="7" style="46" customWidth="1"/>
    <col min="28" max="33" width="7" customWidth="1"/>
    <col min="34" max="34" width="12" style="126" customWidth="1"/>
    <col min="36" max="36" width="7" customWidth="1"/>
    <col min="37" max="37" width="10.28515625" style="49" customWidth="1"/>
    <col min="38" max="38" width="9.85546875" bestFit="1" customWidth="1"/>
    <col min="39" max="39" width="9.7109375" bestFit="1" customWidth="1"/>
    <col min="40" max="40" width="14.7109375" customWidth="1"/>
    <col min="41" max="49" width="7" customWidth="1"/>
    <col min="50" max="52" width="14.140625" style="2" customWidth="1"/>
    <col min="53" max="53" width="18.5703125" customWidth="1"/>
    <col min="54" max="54" width="20.28515625" customWidth="1"/>
  </cols>
  <sheetData>
    <row r="1" spans="1:41" s="17" customFormat="1" x14ac:dyDescent="0.25">
      <c r="A1" s="17" t="s">
        <v>3</v>
      </c>
      <c r="B1" s="17" t="s">
        <v>175</v>
      </c>
      <c r="C1" s="17" t="s">
        <v>176</v>
      </c>
      <c r="D1" s="4" t="s">
        <v>206</v>
      </c>
      <c r="E1" s="4" t="s">
        <v>0</v>
      </c>
      <c r="F1" s="4" t="s">
        <v>4</v>
      </c>
      <c r="G1" s="4" t="s">
        <v>5</v>
      </c>
      <c r="H1" s="4" t="s">
        <v>6</v>
      </c>
      <c r="I1" s="4" t="s">
        <v>7</v>
      </c>
      <c r="J1" s="4" t="s">
        <v>10</v>
      </c>
      <c r="K1" s="48" t="s">
        <v>208</v>
      </c>
      <c r="L1" s="48" t="s">
        <v>209</v>
      </c>
      <c r="M1" s="4" t="s">
        <v>8</v>
      </c>
      <c r="N1" s="48" t="s">
        <v>210</v>
      </c>
      <c r="O1" s="4" t="s">
        <v>11</v>
      </c>
      <c r="P1" s="4" t="s">
        <v>1</v>
      </c>
      <c r="Q1" s="4" t="s">
        <v>2</v>
      </c>
      <c r="R1" s="4" t="s">
        <v>2653</v>
      </c>
      <c r="S1" s="4" t="s">
        <v>17</v>
      </c>
      <c r="T1" s="4" t="s">
        <v>12</v>
      </c>
      <c r="U1" s="4" t="s">
        <v>13</v>
      </c>
      <c r="V1" s="45" t="s">
        <v>9</v>
      </c>
      <c r="W1" s="4" t="s">
        <v>14</v>
      </c>
      <c r="X1" s="4" t="s">
        <v>15</v>
      </c>
      <c r="Y1" s="4" t="s">
        <v>16</v>
      </c>
      <c r="Z1" s="4" t="s">
        <v>20</v>
      </c>
      <c r="AA1" s="4" t="s">
        <v>18</v>
      </c>
      <c r="AB1" s="4" t="s">
        <v>19</v>
      </c>
      <c r="AC1" s="4" t="s">
        <v>598</v>
      </c>
      <c r="AD1" s="4" t="s">
        <v>600</v>
      </c>
      <c r="AE1" s="4" t="s">
        <v>601</v>
      </c>
      <c r="AF1" s="4" t="s">
        <v>602</v>
      </c>
      <c r="AG1" s="4" t="s">
        <v>603</v>
      </c>
      <c r="AH1" s="127" t="s">
        <v>3997</v>
      </c>
      <c r="AI1" s="127" t="s">
        <v>4345</v>
      </c>
      <c r="AJ1" s="30" t="s">
        <v>167</v>
      </c>
      <c r="AK1" s="30" t="s">
        <v>168</v>
      </c>
      <c r="AL1" s="30" t="s">
        <v>199</v>
      </c>
      <c r="AM1" s="30" t="s">
        <v>166</v>
      </c>
      <c r="AN1" s="17" t="s">
        <v>3402</v>
      </c>
      <c r="AO1" s="17" t="s">
        <v>4009</v>
      </c>
    </row>
    <row r="2" spans="1:41" hidden="1" x14ac:dyDescent="0.25">
      <c r="A2" s="48" t="s">
        <v>3424</v>
      </c>
      <c r="B2" s="193" t="s">
        <v>3424</v>
      </c>
      <c r="C2" s="193" t="s">
        <v>211</v>
      </c>
      <c r="D2" s="194" t="b">
        <v>0</v>
      </c>
      <c r="E2" s="48" t="s">
        <v>99</v>
      </c>
      <c r="F2" s="48" t="s">
        <v>4807</v>
      </c>
      <c r="G2" s="48" t="s">
        <v>3985</v>
      </c>
      <c r="H2" s="48" t="s">
        <v>478</v>
      </c>
      <c r="I2" s="48" t="s">
        <v>4487</v>
      </c>
      <c r="J2" s="48" t="s">
        <v>51</v>
      </c>
      <c r="K2" s="193" t="s">
        <v>4989</v>
      </c>
      <c r="L2" s="193" t="s">
        <v>297</v>
      </c>
      <c r="M2" s="48" t="s">
        <v>3671</v>
      </c>
      <c r="N2" s="193" t="s">
        <v>211</v>
      </c>
      <c r="O2" s="48" t="s">
        <v>67</v>
      </c>
      <c r="P2" s="48">
        <v>1</v>
      </c>
      <c r="Q2" s="48" t="s">
        <v>211</v>
      </c>
      <c r="R2" s="193" t="s">
        <v>211</v>
      </c>
      <c r="S2" s="48" t="b">
        <v>0</v>
      </c>
      <c r="T2" s="48">
        <v>85000</v>
      </c>
      <c r="U2" s="178"/>
      <c r="V2" s="178">
        <v>43656</v>
      </c>
      <c r="W2" s="48" t="s">
        <v>2698</v>
      </c>
      <c r="X2" s="48">
        <v>44105</v>
      </c>
      <c r="Y2" s="48">
        <v>44136</v>
      </c>
      <c r="Z2" s="48" t="s">
        <v>211</v>
      </c>
      <c r="AA2" s="48"/>
      <c r="AB2" s="48"/>
      <c r="AC2" s="193" t="s">
        <v>211</v>
      </c>
      <c r="AD2" s="48"/>
      <c r="AE2" s="193" t="s">
        <v>211</v>
      </c>
      <c r="AF2" s="193" t="s">
        <v>211</v>
      </c>
      <c r="AG2" s="193" t="s">
        <v>211</v>
      </c>
      <c r="AH2" s="197"/>
      <c r="AI2" s="192" t="s">
        <v>211</v>
      </c>
      <c r="AJ2" s="115" t="str">
        <f t="shared" ref="AJ2:AJ65" si="0">IF(LEN(A2)&gt;6,"FS","PD&amp;C")</f>
        <v>PD&amp;C</v>
      </c>
      <c r="AK2" s="115" t="b">
        <f>ISNUMBER(SEARCH("IRT",Table1[[#This Row],[Current_Status]]))</f>
        <v>0</v>
      </c>
      <c r="AL2" s="116">
        <f>YEAR(Table1[[#This Row],[Project_Initiated]])</f>
        <v>2019</v>
      </c>
      <c r="AM2" s="53">
        <v>44075</v>
      </c>
      <c r="AN2" s="53" t="str">
        <f>IF(AND(Table1[[#This Row],[Completed Date]]&gt;="07/01/2020"+0,Table1[[#This Row],[Completed Date]]&lt;="6/30/2021"+0),"FY 20-21",IF(AND(Table1[[#This Row],[Completed Date]]&gt;="07/01/2019"+0,Table1[[#This Row],[Completed Date]]&lt;="6/30/2020"+0),"FY 19-20",""))</f>
        <v/>
      </c>
      <c r="AO2" s="116" t="str">
        <f>IFERROR(FIND("R",Table1[[#This Row],[FS_Priority]]),"")</f>
        <v/>
      </c>
    </row>
    <row r="3" spans="1:41" hidden="1" x14ac:dyDescent="0.25">
      <c r="A3" s="48" t="s">
        <v>113</v>
      </c>
      <c r="B3" s="193" t="s">
        <v>113</v>
      </c>
      <c r="C3" s="193" t="s">
        <v>211</v>
      </c>
      <c r="D3" s="194" t="b">
        <v>0</v>
      </c>
      <c r="E3" s="48" t="s">
        <v>107</v>
      </c>
      <c r="F3" s="48" t="s">
        <v>114</v>
      </c>
      <c r="G3" s="48" t="s">
        <v>3770</v>
      </c>
      <c r="H3" s="48" t="s">
        <v>211</v>
      </c>
      <c r="I3" s="48" t="s">
        <v>211</v>
      </c>
      <c r="J3" s="48" t="s">
        <v>51</v>
      </c>
      <c r="K3" s="193" t="s">
        <v>3674</v>
      </c>
      <c r="L3" s="193" t="s">
        <v>2636</v>
      </c>
      <c r="M3" s="48" t="s">
        <v>3771</v>
      </c>
      <c r="N3" s="193" t="s">
        <v>211</v>
      </c>
      <c r="O3" s="48" t="s">
        <v>120</v>
      </c>
      <c r="P3" s="48">
        <v>2</v>
      </c>
      <c r="Q3" s="48" t="s">
        <v>211</v>
      </c>
      <c r="R3" s="193" t="s">
        <v>211</v>
      </c>
      <c r="S3" s="48" t="b">
        <v>0</v>
      </c>
      <c r="T3" s="48">
        <v>1575000</v>
      </c>
      <c r="U3" s="178"/>
      <c r="V3" s="178">
        <v>43108</v>
      </c>
      <c r="W3" s="48" t="s">
        <v>27</v>
      </c>
      <c r="X3" s="48">
        <v>44075</v>
      </c>
      <c r="Y3" s="48">
        <v>44166</v>
      </c>
      <c r="Z3" s="48" t="s">
        <v>211</v>
      </c>
      <c r="AA3" s="48"/>
      <c r="AB3" s="48"/>
      <c r="AC3" s="193" t="s">
        <v>211</v>
      </c>
      <c r="AD3" s="48"/>
      <c r="AE3" s="193" t="s">
        <v>211</v>
      </c>
      <c r="AF3" s="193" t="s">
        <v>211</v>
      </c>
      <c r="AG3" s="193" t="s">
        <v>211</v>
      </c>
      <c r="AH3" s="197"/>
      <c r="AI3" s="192" t="s">
        <v>211</v>
      </c>
      <c r="AJ3" s="115" t="str">
        <f t="shared" si="0"/>
        <v>PD&amp;C</v>
      </c>
      <c r="AK3" s="115" t="b">
        <f>ISNUMBER(SEARCH("IRT",Table1[[#This Row],[Current_Status]]))</f>
        <v>0</v>
      </c>
      <c r="AL3" s="116">
        <f>YEAR(Table1[[#This Row],[Project_Initiated]])</f>
        <v>2018</v>
      </c>
      <c r="AM3" s="53">
        <v>44075</v>
      </c>
      <c r="AN3" s="53" t="str">
        <f>IF(AND(Table1[[#This Row],[Completed Date]]&gt;="07/01/2020"+0,Table1[[#This Row],[Completed Date]]&lt;="6/30/2021"+0),"FY 20-21",IF(AND(Table1[[#This Row],[Completed Date]]&gt;="07/01/2019"+0,Table1[[#This Row],[Completed Date]]&lt;="6/30/2020"+0),"FY 19-20",""))</f>
        <v/>
      </c>
      <c r="AO3" s="116" t="str">
        <f>IFERROR(FIND("R",Table1[[#This Row],[FS_Priority]]),"")</f>
        <v/>
      </c>
    </row>
    <row r="4" spans="1:41" hidden="1" x14ac:dyDescent="0.25">
      <c r="A4" s="48" t="s">
        <v>2895</v>
      </c>
      <c r="B4" s="193" t="s">
        <v>2895</v>
      </c>
      <c r="C4" s="193" t="s">
        <v>211</v>
      </c>
      <c r="D4" s="194" t="b">
        <v>0</v>
      </c>
      <c r="E4" s="48" t="s">
        <v>187</v>
      </c>
      <c r="F4" s="48" t="s">
        <v>4493</v>
      </c>
      <c r="G4" s="48" t="s">
        <v>2896</v>
      </c>
      <c r="H4" s="48" t="s">
        <v>441</v>
      </c>
      <c r="I4" s="48" t="s">
        <v>211</v>
      </c>
      <c r="J4" s="48" t="s">
        <v>51</v>
      </c>
      <c r="K4" s="193" t="s">
        <v>30</v>
      </c>
      <c r="L4" s="193" t="s">
        <v>394</v>
      </c>
      <c r="M4" s="48" t="s">
        <v>120</v>
      </c>
      <c r="N4" s="193" t="s">
        <v>211</v>
      </c>
      <c r="O4" s="48" t="s">
        <v>120</v>
      </c>
      <c r="P4" s="48">
        <v>2</v>
      </c>
      <c r="Q4" s="48" t="s">
        <v>211</v>
      </c>
      <c r="R4" s="193" t="s">
        <v>211</v>
      </c>
      <c r="S4" s="48" t="b">
        <v>0</v>
      </c>
      <c r="T4" s="48">
        <v>1220000</v>
      </c>
      <c r="U4" s="178"/>
      <c r="V4" s="178">
        <v>43600</v>
      </c>
      <c r="W4" s="48" t="s">
        <v>5052</v>
      </c>
      <c r="X4" s="48">
        <v>44044</v>
      </c>
      <c r="Y4" s="48">
        <v>44166</v>
      </c>
      <c r="Z4" s="48" t="s">
        <v>211</v>
      </c>
      <c r="AA4" s="48"/>
      <c r="AB4" s="48"/>
      <c r="AC4" s="193" t="s">
        <v>211</v>
      </c>
      <c r="AD4" s="48"/>
      <c r="AE4" s="193" t="s">
        <v>211</v>
      </c>
      <c r="AF4" s="193" t="s">
        <v>211</v>
      </c>
      <c r="AG4" s="193" t="s">
        <v>211</v>
      </c>
      <c r="AH4" s="197"/>
      <c r="AI4" s="192" t="s">
        <v>211</v>
      </c>
      <c r="AJ4" s="115" t="str">
        <f t="shared" si="0"/>
        <v>PD&amp;C</v>
      </c>
      <c r="AK4" s="115" t="b">
        <f>ISNUMBER(SEARCH("IRT",Table1[[#This Row],[Current_Status]]))</f>
        <v>0</v>
      </c>
      <c r="AL4" s="116">
        <f>YEAR(Table1[[#This Row],[Project_Initiated]])</f>
        <v>2019</v>
      </c>
      <c r="AM4" s="53">
        <v>44075</v>
      </c>
      <c r="AN4" s="53" t="str">
        <f>IF(AND(Table1[[#This Row],[Completed Date]]&gt;="07/01/2020"+0,Table1[[#This Row],[Completed Date]]&lt;="6/30/2021"+0),"FY 20-21",IF(AND(Table1[[#This Row],[Completed Date]]&gt;="07/01/2019"+0,Table1[[#This Row],[Completed Date]]&lt;="6/30/2020"+0),"FY 19-20",""))</f>
        <v/>
      </c>
      <c r="AO4" s="116" t="str">
        <f>IFERROR(FIND("R",Table1[[#This Row],[FS_Priority]]),"")</f>
        <v/>
      </c>
    </row>
    <row r="5" spans="1:41" hidden="1" x14ac:dyDescent="0.25">
      <c r="A5" s="48" t="s">
        <v>485</v>
      </c>
      <c r="B5" s="193" t="s">
        <v>485</v>
      </c>
      <c r="C5" s="193" t="s">
        <v>211</v>
      </c>
      <c r="D5" s="194" t="b">
        <v>0</v>
      </c>
      <c r="E5" s="48" t="s">
        <v>187</v>
      </c>
      <c r="F5" s="48" t="s">
        <v>2904</v>
      </c>
      <c r="G5" s="48" t="s">
        <v>486</v>
      </c>
      <c r="H5" s="48" t="s">
        <v>285</v>
      </c>
      <c r="I5" s="48" t="s">
        <v>211</v>
      </c>
      <c r="J5" s="48" t="s">
        <v>51</v>
      </c>
      <c r="K5" s="193" t="s">
        <v>30</v>
      </c>
      <c r="L5" s="193" t="s">
        <v>394</v>
      </c>
      <c r="M5" s="48" t="s">
        <v>3778</v>
      </c>
      <c r="N5" s="193" t="s">
        <v>211</v>
      </c>
      <c r="O5" s="48" t="s">
        <v>118</v>
      </c>
      <c r="P5" s="48">
        <v>6</v>
      </c>
      <c r="Q5" s="48" t="s">
        <v>211</v>
      </c>
      <c r="R5" s="193" t="s">
        <v>211</v>
      </c>
      <c r="S5" s="48" t="b">
        <v>0</v>
      </c>
      <c r="T5" s="48">
        <v>600000</v>
      </c>
      <c r="U5" s="178"/>
      <c r="V5" s="178">
        <v>43634</v>
      </c>
      <c r="W5" s="48" t="s">
        <v>4967</v>
      </c>
      <c r="X5" s="48"/>
      <c r="Y5" s="48"/>
      <c r="Z5" s="48" t="s">
        <v>211</v>
      </c>
      <c r="AA5" s="48"/>
      <c r="AB5" s="48"/>
      <c r="AC5" s="193" t="s">
        <v>211</v>
      </c>
      <c r="AD5" s="48"/>
      <c r="AE5" s="193" t="s">
        <v>211</v>
      </c>
      <c r="AF5" s="193" t="s">
        <v>211</v>
      </c>
      <c r="AG5" s="193" t="s">
        <v>211</v>
      </c>
      <c r="AH5" s="198"/>
      <c r="AI5" s="192" t="s">
        <v>211</v>
      </c>
      <c r="AJ5" s="115" t="str">
        <f t="shared" si="0"/>
        <v>PD&amp;C</v>
      </c>
      <c r="AK5" s="115" t="b">
        <f>ISNUMBER(SEARCH("IRT",Table1[[#This Row],[Current_Status]]))</f>
        <v>0</v>
      </c>
      <c r="AL5" s="116">
        <f>YEAR(Table1[[#This Row],[Project_Initiated]])</f>
        <v>2019</v>
      </c>
      <c r="AM5" s="53">
        <v>44075</v>
      </c>
      <c r="AN5" s="53" t="str">
        <f>IF(AND(Table1[[#This Row],[Completed Date]]&gt;="07/01/2020"+0,Table1[[#This Row],[Completed Date]]&lt;="6/30/2021"+0),"FY 20-21",IF(AND(Table1[[#This Row],[Completed Date]]&gt;="07/01/2019"+0,Table1[[#This Row],[Completed Date]]&lt;="6/30/2020"+0),"FY 19-20",""))</f>
        <v/>
      </c>
      <c r="AO5" s="116" t="str">
        <f>IFERROR(FIND("R",Table1[[#This Row],[FS_Priority]]),"")</f>
        <v/>
      </c>
    </row>
    <row r="6" spans="1:41" hidden="1" x14ac:dyDescent="0.25">
      <c r="A6" s="48" t="s">
        <v>119</v>
      </c>
      <c r="B6" s="193" t="s">
        <v>119</v>
      </c>
      <c r="C6" s="193" t="s">
        <v>211</v>
      </c>
      <c r="D6" s="194" t="b">
        <v>0</v>
      </c>
      <c r="E6" s="48" t="s">
        <v>187</v>
      </c>
      <c r="F6" s="48" t="s">
        <v>4490</v>
      </c>
      <c r="G6" s="48" t="s">
        <v>3779</v>
      </c>
      <c r="H6" s="48" t="s">
        <v>474</v>
      </c>
      <c r="I6" s="48" t="s">
        <v>211</v>
      </c>
      <c r="J6" s="48" t="s">
        <v>51</v>
      </c>
      <c r="K6" s="193" t="s">
        <v>30</v>
      </c>
      <c r="L6" s="193" t="s">
        <v>394</v>
      </c>
      <c r="M6" s="48" t="s">
        <v>77</v>
      </c>
      <c r="N6" s="193" t="s">
        <v>211</v>
      </c>
      <c r="O6" s="48" t="s">
        <v>120</v>
      </c>
      <c r="P6" s="48">
        <v>9</v>
      </c>
      <c r="Q6" s="48" t="s">
        <v>211</v>
      </c>
      <c r="R6" s="193" t="s">
        <v>211</v>
      </c>
      <c r="S6" s="48" t="b">
        <v>0</v>
      </c>
      <c r="T6" s="48">
        <v>432510</v>
      </c>
      <c r="U6" s="178"/>
      <c r="V6" s="178">
        <v>42425</v>
      </c>
      <c r="W6" s="48" t="s">
        <v>27</v>
      </c>
      <c r="X6" s="48">
        <v>44136</v>
      </c>
      <c r="Y6" s="48">
        <v>44166</v>
      </c>
      <c r="Z6" s="48" t="s">
        <v>211</v>
      </c>
      <c r="AA6" s="48"/>
      <c r="AB6" s="48"/>
      <c r="AC6" s="193" t="s">
        <v>211</v>
      </c>
      <c r="AD6" s="48"/>
      <c r="AE6" s="193" t="s">
        <v>211</v>
      </c>
      <c r="AF6" s="193" t="s">
        <v>211</v>
      </c>
      <c r="AG6" s="193" t="s">
        <v>211</v>
      </c>
      <c r="AH6" s="197"/>
      <c r="AI6" s="192" t="s">
        <v>211</v>
      </c>
      <c r="AJ6" s="115" t="str">
        <f t="shared" si="0"/>
        <v>PD&amp;C</v>
      </c>
      <c r="AK6" s="115" t="b">
        <f>ISNUMBER(SEARCH("IRT",Table1[[#This Row],[Current_Status]]))</f>
        <v>0</v>
      </c>
      <c r="AL6" s="116">
        <f>YEAR(Table1[[#This Row],[Project_Initiated]])</f>
        <v>2016</v>
      </c>
      <c r="AM6" s="53">
        <v>44075</v>
      </c>
      <c r="AN6" s="53" t="str">
        <f>IF(AND(Table1[[#This Row],[Completed Date]]&gt;="07/01/2020"+0,Table1[[#This Row],[Completed Date]]&lt;="6/30/2021"+0),"FY 20-21",IF(AND(Table1[[#This Row],[Completed Date]]&gt;="07/01/2019"+0,Table1[[#This Row],[Completed Date]]&lt;="6/30/2020"+0),"FY 19-20",""))</f>
        <v/>
      </c>
      <c r="AO6" s="116" t="str">
        <f>IFERROR(FIND("R",Table1[[#This Row],[FS_Priority]]),"")</f>
        <v/>
      </c>
    </row>
    <row r="7" spans="1:41" hidden="1" x14ac:dyDescent="0.25">
      <c r="A7" s="48" t="s">
        <v>4387</v>
      </c>
      <c r="B7" s="193" t="s">
        <v>4387</v>
      </c>
      <c r="C7" s="193" t="s">
        <v>211</v>
      </c>
      <c r="D7" s="194" t="b">
        <v>0</v>
      </c>
      <c r="E7" s="48" t="s">
        <v>4299</v>
      </c>
      <c r="F7" s="48" t="s">
        <v>4960</v>
      </c>
      <c r="G7" s="48" t="s">
        <v>4251</v>
      </c>
      <c r="H7" s="48" t="s">
        <v>211</v>
      </c>
      <c r="I7" s="48" t="s">
        <v>211</v>
      </c>
      <c r="J7" s="48" t="s">
        <v>51</v>
      </c>
      <c r="K7" s="193" t="s">
        <v>3471</v>
      </c>
      <c r="L7" s="193" t="s">
        <v>2636</v>
      </c>
      <c r="M7" s="48" t="s">
        <v>3777</v>
      </c>
      <c r="N7" s="193" t="s">
        <v>211</v>
      </c>
      <c r="O7" s="48" t="s">
        <v>3974</v>
      </c>
      <c r="P7" s="48">
        <v>1</v>
      </c>
      <c r="Q7" s="48" t="s">
        <v>211</v>
      </c>
      <c r="R7" s="193" t="s">
        <v>211</v>
      </c>
      <c r="S7" s="48" t="b">
        <v>0</v>
      </c>
      <c r="T7" s="48"/>
      <c r="U7" s="178"/>
      <c r="V7" s="178">
        <v>43532</v>
      </c>
      <c r="W7" s="48" t="s">
        <v>27</v>
      </c>
      <c r="X7" s="48">
        <v>44136</v>
      </c>
      <c r="Y7" s="48">
        <v>44470</v>
      </c>
      <c r="Z7" s="48" t="s">
        <v>211</v>
      </c>
      <c r="AA7" s="48"/>
      <c r="AB7" s="48"/>
      <c r="AC7" s="193" t="s">
        <v>211</v>
      </c>
      <c r="AD7" s="179"/>
      <c r="AE7" s="193" t="s">
        <v>211</v>
      </c>
      <c r="AF7" s="193" t="s">
        <v>211</v>
      </c>
      <c r="AG7" s="193" t="s">
        <v>211</v>
      </c>
      <c r="AH7" s="197"/>
      <c r="AI7" s="192" t="s">
        <v>211</v>
      </c>
      <c r="AJ7" s="115" t="str">
        <f t="shared" si="0"/>
        <v>PD&amp;C</v>
      </c>
      <c r="AK7" s="115" t="b">
        <f>ISNUMBER(SEARCH("IRT",Table1[[#This Row],[Current_Status]]))</f>
        <v>0</v>
      </c>
      <c r="AL7" s="116">
        <f>YEAR(Table1[[#This Row],[Project_Initiated]])</f>
        <v>2019</v>
      </c>
      <c r="AM7" s="53">
        <v>44075</v>
      </c>
      <c r="AN7" s="53" t="str">
        <f>IF(AND(Table1[[#This Row],[Completed Date]]&gt;="07/01/2020"+0,Table1[[#This Row],[Completed Date]]&lt;="6/30/2021"+0),"FY 20-21",IF(AND(Table1[[#This Row],[Completed Date]]&gt;="07/01/2019"+0,Table1[[#This Row],[Completed Date]]&lt;="6/30/2020"+0),"FY 19-20",""))</f>
        <v/>
      </c>
      <c r="AO7" s="116" t="str">
        <f>IFERROR(FIND("R",Table1[[#This Row],[FS_Priority]]),"")</f>
        <v/>
      </c>
    </row>
    <row r="8" spans="1:41" hidden="1" x14ac:dyDescent="0.25">
      <c r="A8" s="48" t="s">
        <v>2816</v>
      </c>
      <c r="B8" s="193" t="s">
        <v>2816</v>
      </c>
      <c r="C8" s="193" t="s">
        <v>211</v>
      </c>
      <c r="D8" s="194" t="b">
        <v>0</v>
      </c>
      <c r="E8" s="48" t="s">
        <v>4299</v>
      </c>
      <c r="F8" s="48" t="s">
        <v>4798</v>
      </c>
      <c r="G8" s="48" t="s">
        <v>3819</v>
      </c>
      <c r="H8" s="48" t="s">
        <v>211</v>
      </c>
      <c r="I8" s="48" t="s">
        <v>211</v>
      </c>
      <c r="J8" s="48" t="s">
        <v>51</v>
      </c>
      <c r="K8" s="193" t="s">
        <v>3471</v>
      </c>
      <c r="L8" s="193" t="s">
        <v>2636</v>
      </c>
      <c r="M8" s="48" t="s">
        <v>3509</v>
      </c>
      <c r="N8" s="193" t="s">
        <v>211</v>
      </c>
      <c r="O8" s="48" t="s">
        <v>189</v>
      </c>
      <c r="P8" s="48">
        <v>8</v>
      </c>
      <c r="Q8" s="48" t="s">
        <v>211</v>
      </c>
      <c r="R8" s="193" t="s">
        <v>211</v>
      </c>
      <c r="S8" s="48" t="b">
        <v>0</v>
      </c>
      <c r="T8" s="48">
        <v>6950000</v>
      </c>
      <c r="U8" s="178"/>
      <c r="V8" s="178">
        <v>43528</v>
      </c>
      <c r="W8" s="48" t="s">
        <v>27</v>
      </c>
      <c r="X8" s="48">
        <v>44348</v>
      </c>
      <c r="Y8" s="48">
        <v>45047</v>
      </c>
      <c r="Z8" s="48" t="s">
        <v>211</v>
      </c>
      <c r="AA8" s="48"/>
      <c r="AB8" s="48"/>
      <c r="AC8" s="193" t="s">
        <v>211</v>
      </c>
      <c r="AD8" s="48"/>
      <c r="AE8" s="193" t="s">
        <v>211</v>
      </c>
      <c r="AF8" s="193" t="s">
        <v>211</v>
      </c>
      <c r="AG8" s="193" t="s">
        <v>211</v>
      </c>
      <c r="AH8" s="197"/>
      <c r="AI8" s="192" t="s">
        <v>211</v>
      </c>
      <c r="AJ8" s="115" t="str">
        <f t="shared" si="0"/>
        <v>PD&amp;C</v>
      </c>
      <c r="AK8" s="115" t="b">
        <f>ISNUMBER(SEARCH("IRT",Table1[[#This Row],[Current_Status]]))</f>
        <v>0</v>
      </c>
      <c r="AL8" s="116">
        <f>YEAR(Table1[[#This Row],[Project_Initiated]])</f>
        <v>2019</v>
      </c>
      <c r="AM8" s="53">
        <v>44075</v>
      </c>
      <c r="AN8" s="53" t="str">
        <f>IF(AND(Table1[[#This Row],[Completed Date]]&gt;="07/01/2020"+0,Table1[[#This Row],[Completed Date]]&lt;="6/30/2021"+0),"FY 20-21",IF(AND(Table1[[#This Row],[Completed Date]]&gt;="07/01/2019"+0,Table1[[#This Row],[Completed Date]]&lt;="6/30/2020"+0),"FY 19-20",""))</f>
        <v/>
      </c>
      <c r="AO8" s="116" t="str">
        <f>IFERROR(FIND("R",Table1[[#This Row],[FS_Priority]]),"")</f>
        <v/>
      </c>
    </row>
    <row r="9" spans="1:41" hidden="1" x14ac:dyDescent="0.25">
      <c r="A9" s="48" t="s">
        <v>124</v>
      </c>
      <c r="B9" s="193" t="s">
        <v>124</v>
      </c>
      <c r="C9" s="193" t="s">
        <v>211</v>
      </c>
      <c r="D9" s="194" t="b">
        <v>0</v>
      </c>
      <c r="E9" s="48" t="s">
        <v>187</v>
      </c>
      <c r="F9" s="48" t="s">
        <v>4004</v>
      </c>
      <c r="G9" s="48" t="s">
        <v>125</v>
      </c>
      <c r="H9" s="48" t="s">
        <v>273</v>
      </c>
      <c r="I9" s="48" t="s">
        <v>211</v>
      </c>
      <c r="J9" s="48" t="s">
        <v>3782</v>
      </c>
      <c r="K9" s="193" t="s">
        <v>30</v>
      </c>
      <c r="L9" s="193" t="s">
        <v>394</v>
      </c>
      <c r="M9" s="48" t="s">
        <v>30</v>
      </c>
      <c r="N9" s="193" t="s">
        <v>211</v>
      </c>
      <c r="O9" s="48" t="s">
        <v>120</v>
      </c>
      <c r="P9" s="48">
        <v>99</v>
      </c>
      <c r="Q9" s="48" t="s">
        <v>211</v>
      </c>
      <c r="R9" s="193" t="s">
        <v>211</v>
      </c>
      <c r="S9" s="48" t="b">
        <v>0</v>
      </c>
      <c r="T9" s="48">
        <v>240000</v>
      </c>
      <c r="U9" s="178"/>
      <c r="V9" s="178">
        <v>42496</v>
      </c>
      <c r="W9" s="48" t="s">
        <v>47</v>
      </c>
      <c r="X9" s="48"/>
      <c r="Y9" s="48"/>
      <c r="Z9" s="48" t="s">
        <v>211</v>
      </c>
      <c r="AA9" s="48"/>
      <c r="AB9" s="48"/>
      <c r="AC9" s="193" t="s">
        <v>211</v>
      </c>
      <c r="AD9" s="48"/>
      <c r="AE9" s="193" t="s">
        <v>211</v>
      </c>
      <c r="AF9" s="193" t="s">
        <v>211</v>
      </c>
      <c r="AG9" s="193" t="s">
        <v>211</v>
      </c>
      <c r="AH9" s="197"/>
      <c r="AI9" s="192" t="s">
        <v>211</v>
      </c>
      <c r="AJ9" s="115" t="str">
        <f t="shared" si="0"/>
        <v>PD&amp;C</v>
      </c>
      <c r="AK9" s="115" t="b">
        <f>ISNUMBER(SEARCH("IRT",Table1[[#This Row],[Current_Status]]))</f>
        <v>0</v>
      </c>
      <c r="AL9" s="116">
        <f>YEAR(Table1[[#This Row],[Project_Initiated]])</f>
        <v>2016</v>
      </c>
      <c r="AM9" s="53">
        <v>44075</v>
      </c>
      <c r="AN9" s="53" t="str">
        <f>IF(AND(Table1[[#This Row],[Completed Date]]&gt;="07/01/2020"+0,Table1[[#This Row],[Completed Date]]&lt;="6/30/2021"+0),"FY 20-21",IF(AND(Table1[[#This Row],[Completed Date]]&gt;="07/01/2019"+0,Table1[[#This Row],[Completed Date]]&lt;="6/30/2020"+0),"FY 19-20",""))</f>
        <v/>
      </c>
      <c r="AO9" s="116" t="str">
        <f>IFERROR(FIND("R",Table1[[#This Row],[FS_Priority]]),"")</f>
        <v/>
      </c>
    </row>
    <row r="10" spans="1:41" hidden="1" x14ac:dyDescent="0.25">
      <c r="A10" s="48" t="s">
        <v>635</v>
      </c>
      <c r="B10" s="193" t="s">
        <v>211</v>
      </c>
      <c r="C10" s="193" t="s">
        <v>635</v>
      </c>
      <c r="D10" s="194" t="b">
        <v>0</v>
      </c>
      <c r="E10" s="48" t="s">
        <v>287</v>
      </c>
      <c r="F10" s="48" t="s">
        <v>3047</v>
      </c>
      <c r="G10" s="48" t="s">
        <v>211</v>
      </c>
      <c r="H10" s="48" t="s">
        <v>441</v>
      </c>
      <c r="I10" s="48" t="s">
        <v>288</v>
      </c>
      <c r="J10" s="48" t="s">
        <v>2670</v>
      </c>
      <c r="K10" s="193" t="s">
        <v>211</v>
      </c>
      <c r="L10" s="193" t="s">
        <v>211</v>
      </c>
      <c r="M10" s="48" t="s">
        <v>3562</v>
      </c>
      <c r="N10" s="193" t="s">
        <v>211</v>
      </c>
      <c r="O10" s="48" t="s">
        <v>183</v>
      </c>
      <c r="P10" s="48"/>
      <c r="Q10" s="48" t="s">
        <v>211</v>
      </c>
      <c r="R10" s="193" t="s">
        <v>180</v>
      </c>
      <c r="S10" s="48" t="b">
        <v>0</v>
      </c>
      <c r="T10" s="48"/>
      <c r="U10" s="178"/>
      <c r="V10" s="178">
        <v>42999</v>
      </c>
      <c r="W10" s="48" t="s">
        <v>211</v>
      </c>
      <c r="X10" s="48"/>
      <c r="Y10" s="48"/>
      <c r="Z10" s="48" t="s">
        <v>211</v>
      </c>
      <c r="AA10" s="48"/>
      <c r="AB10" s="48"/>
      <c r="AC10" s="193" t="s">
        <v>634</v>
      </c>
      <c r="AD10" s="179"/>
      <c r="AE10" s="193" t="s">
        <v>183</v>
      </c>
      <c r="AF10" s="193" t="s">
        <v>211</v>
      </c>
      <c r="AG10" s="193" t="s">
        <v>2693</v>
      </c>
      <c r="AH10" s="197">
        <v>43192</v>
      </c>
      <c r="AI10" s="192" t="s">
        <v>4353</v>
      </c>
      <c r="AJ10" s="115" t="str">
        <f t="shared" si="0"/>
        <v>FS</v>
      </c>
      <c r="AK10" s="115" t="b">
        <f>ISNUMBER(SEARCH("IRT",Table1[[#This Row],[Current_Status]]))</f>
        <v>0</v>
      </c>
      <c r="AL10" s="116">
        <f>YEAR(Table1[[#This Row],[Project_Initiated]])</f>
        <v>2017</v>
      </c>
      <c r="AM10" s="53">
        <v>44075</v>
      </c>
      <c r="AN10" s="53" t="str">
        <f>IF(AND(Table1[[#This Row],[Completed Date]]&gt;="07/01/2020"+0,Table1[[#This Row],[Completed Date]]&lt;="6/30/2021"+0),"FY 20-21",IF(AND(Table1[[#This Row],[Completed Date]]&gt;="07/01/2019"+0,Table1[[#This Row],[Completed Date]]&lt;="6/30/2020"+0),"FY 19-20",""))</f>
        <v/>
      </c>
      <c r="AO10" s="116" t="str">
        <f>IFERROR(FIND("R",Table1[[#This Row],[FS_Priority]]),"")</f>
        <v/>
      </c>
    </row>
    <row r="11" spans="1:41" hidden="1" x14ac:dyDescent="0.25">
      <c r="A11" s="48" t="s">
        <v>428</v>
      </c>
      <c r="B11" s="193" t="s">
        <v>211</v>
      </c>
      <c r="C11" s="193" t="s">
        <v>428</v>
      </c>
      <c r="D11" s="194" t="b">
        <v>0</v>
      </c>
      <c r="E11" s="48" t="s">
        <v>652</v>
      </c>
      <c r="F11" s="48" t="s">
        <v>3328</v>
      </c>
      <c r="G11" s="48" t="s">
        <v>211</v>
      </c>
      <c r="H11" s="48" t="s">
        <v>445</v>
      </c>
      <c r="I11" s="48" t="s">
        <v>3866</v>
      </c>
      <c r="J11" s="48" t="s">
        <v>2672</v>
      </c>
      <c r="K11" s="193" t="s">
        <v>3859</v>
      </c>
      <c r="L11" s="193" t="s">
        <v>450</v>
      </c>
      <c r="M11" s="48" t="s">
        <v>3864</v>
      </c>
      <c r="N11" s="193" t="s">
        <v>211</v>
      </c>
      <c r="O11" s="48" t="s">
        <v>183</v>
      </c>
      <c r="P11" s="48"/>
      <c r="Q11" s="48" t="s">
        <v>239</v>
      </c>
      <c r="R11" s="193" t="s">
        <v>236</v>
      </c>
      <c r="S11" s="48" t="b">
        <v>1</v>
      </c>
      <c r="T11" s="48"/>
      <c r="U11" s="178"/>
      <c r="V11" s="178">
        <v>43116</v>
      </c>
      <c r="W11" s="48" t="s">
        <v>211</v>
      </c>
      <c r="X11" s="48"/>
      <c r="Y11" s="48"/>
      <c r="Z11" s="48" t="s">
        <v>211</v>
      </c>
      <c r="AA11" s="48"/>
      <c r="AB11" s="48"/>
      <c r="AC11" s="193" t="s">
        <v>653</v>
      </c>
      <c r="AD11" s="48"/>
      <c r="AE11" s="193" t="s">
        <v>178</v>
      </c>
      <c r="AF11" s="193" t="s">
        <v>211</v>
      </c>
      <c r="AG11" s="193" t="s">
        <v>2694</v>
      </c>
      <c r="AH11" s="197">
        <v>43214</v>
      </c>
      <c r="AI11" s="192" t="s">
        <v>4348</v>
      </c>
      <c r="AJ11" s="115" t="str">
        <f t="shared" si="0"/>
        <v>FS</v>
      </c>
      <c r="AK11" s="115" t="b">
        <f>ISNUMBER(SEARCH("IRT",Table1[[#This Row],[Current_Status]]))</f>
        <v>0</v>
      </c>
      <c r="AL11" s="116">
        <f>YEAR(Table1[[#This Row],[Project_Initiated]])</f>
        <v>2018</v>
      </c>
      <c r="AM11" s="53">
        <v>44075</v>
      </c>
      <c r="AN11" s="53" t="str">
        <f>IF(AND(Table1[[#This Row],[Completed Date]]&gt;="07/01/2020"+0,Table1[[#This Row],[Completed Date]]&lt;="6/30/2021"+0),"FY 20-21",IF(AND(Table1[[#This Row],[Completed Date]]&gt;="07/01/2019"+0,Table1[[#This Row],[Completed Date]]&lt;="6/30/2020"+0),"FY 19-20",""))</f>
        <v/>
      </c>
      <c r="AO11" s="116" t="str">
        <f>IFERROR(FIND("R",Table1[[#This Row],[FS_Priority]]),"")</f>
        <v/>
      </c>
    </row>
    <row r="12" spans="1:41" hidden="1" x14ac:dyDescent="0.25">
      <c r="A12" s="48" t="s">
        <v>622</v>
      </c>
      <c r="B12" s="193" t="s">
        <v>211</v>
      </c>
      <c r="C12" s="193" t="s">
        <v>622</v>
      </c>
      <c r="D12" s="194" t="b">
        <v>0</v>
      </c>
      <c r="E12" s="48" t="s">
        <v>4299</v>
      </c>
      <c r="F12" s="48" t="s">
        <v>2995</v>
      </c>
      <c r="G12" s="48" t="s">
        <v>211</v>
      </c>
      <c r="H12" s="48" t="s">
        <v>275</v>
      </c>
      <c r="I12" s="48" t="s">
        <v>3493</v>
      </c>
      <c r="J12" s="48" t="s">
        <v>2672</v>
      </c>
      <c r="K12" s="193" t="s">
        <v>3471</v>
      </c>
      <c r="L12" s="193" t="s">
        <v>2636</v>
      </c>
      <c r="M12" s="48" t="s">
        <v>3472</v>
      </c>
      <c r="N12" s="193" t="s">
        <v>211</v>
      </c>
      <c r="O12" s="48" t="s">
        <v>178</v>
      </c>
      <c r="P12" s="48"/>
      <c r="Q12" s="48" t="s">
        <v>558</v>
      </c>
      <c r="R12" s="193" t="s">
        <v>180</v>
      </c>
      <c r="S12" s="48" t="b">
        <v>0</v>
      </c>
      <c r="T12" s="48"/>
      <c r="U12" s="178"/>
      <c r="V12" s="178">
        <v>42986</v>
      </c>
      <c r="W12" s="48" t="s">
        <v>211</v>
      </c>
      <c r="X12" s="48"/>
      <c r="Y12" s="48"/>
      <c r="Z12" s="48" t="s">
        <v>211</v>
      </c>
      <c r="AA12" s="48"/>
      <c r="AB12" s="48"/>
      <c r="AC12" s="193" t="s">
        <v>623</v>
      </c>
      <c r="AD12" s="179"/>
      <c r="AE12" s="193" t="s">
        <v>178</v>
      </c>
      <c r="AF12" s="193" t="s">
        <v>211</v>
      </c>
      <c r="AG12" s="193" t="s">
        <v>2694</v>
      </c>
      <c r="AH12" s="197">
        <v>43259</v>
      </c>
      <c r="AI12" s="192" t="s">
        <v>4354</v>
      </c>
      <c r="AJ12" s="115" t="str">
        <f t="shared" si="0"/>
        <v>FS</v>
      </c>
      <c r="AK12" s="115" t="b">
        <f>ISNUMBER(SEARCH("IRT",Table1[[#This Row],[Current_Status]]))</f>
        <v>0</v>
      </c>
      <c r="AL12" s="116">
        <f>YEAR(Table1[[#This Row],[Project_Initiated]])</f>
        <v>2017</v>
      </c>
      <c r="AM12" s="53">
        <v>44075</v>
      </c>
      <c r="AN12" s="53" t="str">
        <f>IF(AND(Table1[[#This Row],[Completed Date]]&gt;="07/01/2020"+0,Table1[[#This Row],[Completed Date]]&lt;="6/30/2021"+0),"FY 20-21",IF(AND(Table1[[#This Row],[Completed Date]]&gt;="07/01/2019"+0,Table1[[#This Row],[Completed Date]]&lt;="6/30/2020"+0),"FY 19-20",""))</f>
        <v/>
      </c>
      <c r="AO12" s="116" t="str">
        <f>IFERROR(FIND("R",Table1[[#This Row],[FS_Priority]]),"")</f>
        <v/>
      </c>
    </row>
    <row r="13" spans="1:41" hidden="1" x14ac:dyDescent="0.25">
      <c r="A13" s="48" t="s">
        <v>723</v>
      </c>
      <c r="B13" s="193" t="s">
        <v>211</v>
      </c>
      <c r="C13" s="193" t="s">
        <v>723</v>
      </c>
      <c r="D13" s="194" t="b">
        <v>0</v>
      </c>
      <c r="E13" s="48" t="s">
        <v>99</v>
      </c>
      <c r="F13" s="48" t="s">
        <v>3078</v>
      </c>
      <c r="G13" s="48" t="s">
        <v>724</v>
      </c>
      <c r="H13" s="48" t="s">
        <v>452</v>
      </c>
      <c r="I13" s="48" t="s">
        <v>288</v>
      </c>
      <c r="J13" s="48" t="s">
        <v>2672</v>
      </c>
      <c r="K13" s="193" t="s">
        <v>4989</v>
      </c>
      <c r="L13" s="193" t="s">
        <v>297</v>
      </c>
      <c r="M13" s="48" t="s">
        <v>3599</v>
      </c>
      <c r="N13" s="193" t="s">
        <v>211</v>
      </c>
      <c r="O13" s="48" t="s">
        <v>211</v>
      </c>
      <c r="P13" s="48"/>
      <c r="Q13" s="48" t="s">
        <v>211</v>
      </c>
      <c r="R13" s="193" t="s">
        <v>2660</v>
      </c>
      <c r="S13" s="48" t="b">
        <v>1</v>
      </c>
      <c r="T13" s="48"/>
      <c r="U13" s="178"/>
      <c r="V13" s="178">
        <v>43217</v>
      </c>
      <c r="W13" s="48" t="s">
        <v>211</v>
      </c>
      <c r="X13" s="48"/>
      <c r="Y13" s="48"/>
      <c r="Z13" s="48" t="s">
        <v>211</v>
      </c>
      <c r="AA13" s="48"/>
      <c r="AB13" s="48"/>
      <c r="AC13" s="193" t="s">
        <v>211</v>
      </c>
      <c r="AD13" s="179"/>
      <c r="AE13" s="193" t="s">
        <v>211</v>
      </c>
      <c r="AF13" s="193" t="s">
        <v>211</v>
      </c>
      <c r="AG13" s="193" t="s">
        <v>2694</v>
      </c>
      <c r="AH13" s="197">
        <v>43283</v>
      </c>
      <c r="AI13" s="192" t="s">
        <v>4350</v>
      </c>
      <c r="AJ13" s="115" t="str">
        <f t="shared" si="0"/>
        <v>FS</v>
      </c>
      <c r="AK13" s="115" t="b">
        <f>ISNUMBER(SEARCH("IRT",Table1[[#This Row],[Current_Status]]))</f>
        <v>0</v>
      </c>
      <c r="AL13" s="116">
        <f>YEAR(Table1[[#This Row],[Project_Initiated]])</f>
        <v>2018</v>
      </c>
      <c r="AM13" s="53">
        <v>44075</v>
      </c>
      <c r="AN13" s="53" t="str">
        <f>IF(AND(Table1[[#This Row],[Completed Date]]&gt;="07/01/2020"+0,Table1[[#This Row],[Completed Date]]&lt;="6/30/2021"+0),"FY 20-21",IF(AND(Table1[[#This Row],[Completed Date]]&gt;="07/01/2019"+0,Table1[[#This Row],[Completed Date]]&lt;="6/30/2020"+0),"FY 19-20",""))</f>
        <v/>
      </c>
      <c r="AO13" s="116" t="str">
        <f>IFERROR(FIND("R",Table1[[#This Row],[FS_Priority]]),"")</f>
        <v/>
      </c>
    </row>
    <row r="14" spans="1:41" hidden="1" x14ac:dyDescent="0.25">
      <c r="A14" s="48" t="s">
        <v>783</v>
      </c>
      <c r="B14" s="193" t="s">
        <v>211</v>
      </c>
      <c r="C14" s="193" t="s">
        <v>783</v>
      </c>
      <c r="D14" s="194" t="b">
        <v>0</v>
      </c>
      <c r="E14" s="48" t="s">
        <v>4299</v>
      </c>
      <c r="F14" s="48" t="s">
        <v>2974</v>
      </c>
      <c r="G14" s="48" t="s">
        <v>784</v>
      </c>
      <c r="H14" s="48" t="s">
        <v>456</v>
      </c>
      <c r="I14" s="48" t="s">
        <v>211</v>
      </c>
      <c r="J14" s="48" t="s">
        <v>2672</v>
      </c>
      <c r="K14" s="193" t="s">
        <v>3471</v>
      </c>
      <c r="L14" s="193" t="s">
        <v>2636</v>
      </c>
      <c r="M14" s="48" t="s">
        <v>3480</v>
      </c>
      <c r="N14" s="193" t="s">
        <v>211</v>
      </c>
      <c r="O14" s="48" t="s">
        <v>183</v>
      </c>
      <c r="P14" s="48"/>
      <c r="Q14" s="48" t="s">
        <v>211</v>
      </c>
      <c r="R14" s="193" t="s">
        <v>489</v>
      </c>
      <c r="S14" s="48" t="b">
        <v>0</v>
      </c>
      <c r="T14" s="48"/>
      <c r="U14" s="178"/>
      <c r="V14" s="178">
        <v>43171</v>
      </c>
      <c r="W14" s="48" t="s">
        <v>211</v>
      </c>
      <c r="X14" s="48"/>
      <c r="Y14" s="48"/>
      <c r="Z14" s="48" t="s">
        <v>211</v>
      </c>
      <c r="AA14" s="48"/>
      <c r="AB14" s="48"/>
      <c r="AC14" s="193" t="s">
        <v>785</v>
      </c>
      <c r="AD14" s="48"/>
      <c r="AE14" s="193" t="s">
        <v>178</v>
      </c>
      <c r="AF14" s="193" t="s">
        <v>211</v>
      </c>
      <c r="AG14" s="193" t="s">
        <v>2694</v>
      </c>
      <c r="AH14" s="197">
        <v>43284</v>
      </c>
      <c r="AI14" s="192" t="s">
        <v>4348</v>
      </c>
      <c r="AJ14" s="115" t="str">
        <f t="shared" si="0"/>
        <v>FS</v>
      </c>
      <c r="AK14" s="115" t="b">
        <f>ISNUMBER(SEARCH("IRT",Table1[[#This Row],[Current_Status]]))</f>
        <v>0</v>
      </c>
      <c r="AL14" s="116">
        <f>YEAR(Table1[[#This Row],[Project_Initiated]])</f>
        <v>2018</v>
      </c>
      <c r="AM14" s="53">
        <v>44075</v>
      </c>
      <c r="AN14" s="53" t="str">
        <f>IF(AND(Table1[[#This Row],[Completed Date]]&gt;="07/01/2020"+0,Table1[[#This Row],[Completed Date]]&lt;="6/30/2021"+0),"FY 20-21",IF(AND(Table1[[#This Row],[Completed Date]]&gt;="07/01/2019"+0,Table1[[#This Row],[Completed Date]]&lt;="6/30/2020"+0),"FY 19-20",""))</f>
        <v/>
      </c>
      <c r="AO14" s="116" t="str">
        <f>IFERROR(FIND("R",Table1[[#This Row],[FS_Priority]]),"")</f>
        <v/>
      </c>
    </row>
    <row r="15" spans="1:41" hidden="1" x14ac:dyDescent="0.25">
      <c r="A15" s="48" t="s">
        <v>424</v>
      </c>
      <c r="B15" s="193" t="s">
        <v>211</v>
      </c>
      <c r="C15" s="193" t="s">
        <v>424</v>
      </c>
      <c r="D15" s="194" t="b">
        <v>0</v>
      </c>
      <c r="E15" s="48" t="s">
        <v>147</v>
      </c>
      <c r="F15" s="48" t="s">
        <v>3321</v>
      </c>
      <c r="G15" s="48" t="s">
        <v>425</v>
      </c>
      <c r="H15" s="48" t="s">
        <v>490</v>
      </c>
      <c r="I15" s="48" t="s">
        <v>3857</v>
      </c>
      <c r="J15" s="48" t="s">
        <v>2670</v>
      </c>
      <c r="K15" s="193" t="s">
        <v>3839</v>
      </c>
      <c r="L15" s="193" t="s">
        <v>4330</v>
      </c>
      <c r="M15" s="48" t="s">
        <v>3788</v>
      </c>
      <c r="N15" s="193" t="s">
        <v>211</v>
      </c>
      <c r="O15" s="48" t="s">
        <v>183</v>
      </c>
      <c r="P15" s="48"/>
      <c r="Q15" s="48" t="s">
        <v>211</v>
      </c>
      <c r="R15" s="193" t="s">
        <v>211</v>
      </c>
      <c r="S15" s="48" t="b">
        <v>0</v>
      </c>
      <c r="T15" s="48"/>
      <c r="U15" s="178"/>
      <c r="V15" s="178">
        <v>43204</v>
      </c>
      <c r="W15" s="48" t="s">
        <v>211</v>
      </c>
      <c r="X15" s="48"/>
      <c r="Y15" s="48"/>
      <c r="Z15" s="48" t="s">
        <v>211</v>
      </c>
      <c r="AA15" s="48"/>
      <c r="AB15" s="48"/>
      <c r="AC15" s="193" t="s">
        <v>717</v>
      </c>
      <c r="AD15" s="48"/>
      <c r="AE15" s="193" t="s">
        <v>178</v>
      </c>
      <c r="AF15" s="193" t="s">
        <v>211</v>
      </c>
      <c r="AG15" s="193" t="s">
        <v>2694</v>
      </c>
      <c r="AH15" s="197">
        <v>43291</v>
      </c>
      <c r="AI15" s="192" t="s">
        <v>4348</v>
      </c>
      <c r="AJ15" s="115" t="str">
        <f t="shared" si="0"/>
        <v>FS</v>
      </c>
      <c r="AK15" s="115" t="b">
        <f>ISNUMBER(SEARCH("IRT",Table1[[#This Row],[Current_Status]]))</f>
        <v>0</v>
      </c>
      <c r="AL15" s="116">
        <f>YEAR(Table1[[#This Row],[Project_Initiated]])</f>
        <v>2018</v>
      </c>
      <c r="AM15" s="53">
        <v>44075</v>
      </c>
      <c r="AN15" s="53" t="str">
        <f>IF(AND(Table1[[#This Row],[Completed Date]]&gt;="07/01/2020"+0,Table1[[#This Row],[Completed Date]]&lt;="6/30/2021"+0),"FY 20-21",IF(AND(Table1[[#This Row],[Completed Date]]&gt;="07/01/2019"+0,Table1[[#This Row],[Completed Date]]&lt;="6/30/2020"+0),"FY 19-20",""))</f>
        <v/>
      </c>
      <c r="AO15" s="116" t="str">
        <f>IFERROR(FIND("R",Table1[[#This Row],[FS_Priority]]),"")</f>
        <v/>
      </c>
    </row>
    <row r="16" spans="1:41" hidden="1" x14ac:dyDescent="0.25">
      <c r="A16" s="48" t="s">
        <v>759</v>
      </c>
      <c r="B16" s="193" t="s">
        <v>211</v>
      </c>
      <c r="C16" s="193" t="s">
        <v>759</v>
      </c>
      <c r="D16" s="194" t="b">
        <v>0</v>
      </c>
      <c r="E16" s="48" t="s">
        <v>148</v>
      </c>
      <c r="F16" s="48" t="s">
        <v>3331</v>
      </c>
      <c r="G16" s="48" t="s">
        <v>760</v>
      </c>
      <c r="H16" s="48" t="s">
        <v>466</v>
      </c>
      <c r="I16" s="48" t="s">
        <v>3869</v>
      </c>
      <c r="J16" s="48" t="s">
        <v>2672</v>
      </c>
      <c r="K16" s="193" t="s">
        <v>4320</v>
      </c>
      <c r="L16" s="193" t="s">
        <v>434</v>
      </c>
      <c r="M16" s="48" t="s">
        <v>3870</v>
      </c>
      <c r="N16" s="193" t="s">
        <v>211</v>
      </c>
      <c r="O16" s="48" t="s">
        <v>183</v>
      </c>
      <c r="P16" s="48"/>
      <c r="Q16" s="48" t="s">
        <v>211</v>
      </c>
      <c r="R16" s="193" t="s">
        <v>211</v>
      </c>
      <c r="S16" s="48" t="b">
        <v>0</v>
      </c>
      <c r="T16" s="48"/>
      <c r="U16" s="178"/>
      <c r="V16" s="178">
        <v>43265</v>
      </c>
      <c r="W16" s="48" t="s">
        <v>211</v>
      </c>
      <c r="X16" s="48"/>
      <c r="Y16" s="48"/>
      <c r="Z16" s="48" t="s">
        <v>211</v>
      </c>
      <c r="AA16" s="48"/>
      <c r="AB16" s="48"/>
      <c r="AC16" s="193" t="s">
        <v>761</v>
      </c>
      <c r="AD16" s="48"/>
      <c r="AE16" s="193" t="s">
        <v>211</v>
      </c>
      <c r="AF16" s="193" t="s">
        <v>211</v>
      </c>
      <c r="AG16" s="193" t="s">
        <v>2693</v>
      </c>
      <c r="AH16" s="197">
        <v>43292</v>
      </c>
      <c r="AI16" s="192" t="s">
        <v>4347</v>
      </c>
      <c r="AJ16" s="115" t="str">
        <f t="shared" si="0"/>
        <v>FS</v>
      </c>
      <c r="AK16" s="115" t="b">
        <f>ISNUMBER(SEARCH("IRT",Table1[[#This Row],[Current_Status]]))</f>
        <v>0</v>
      </c>
      <c r="AL16" s="116">
        <f>YEAR(Table1[[#This Row],[Project_Initiated]])</f>
        <v>2018</v>
      </c>
      <c r="AM16" s="53">
        <v>44075</v>
      </c>
      <c r="AN16" s="53" t="str">
        <f>IF(AND(Table1[[#This Row],[Completed Date]]&gt;="07/01/2020"+0,Table1[[#This Row],[Completed Date]]&lt;="6/30/2021"+0),"FY 20-21",IF(AND(Table1[[#This Row],[Completed Date]]&gt;="07/01/2019"+0,Table1[[#This Row],[Completed Date]]&lt;="6/30/2020"+0),"FY 19-20",""))</f>
        <v/>
      </c>
      <c r="AO16" s="116" t="str">
        <f>IFERROR(FIND("R",Table1[[#This Row],[FS_Priority]]),"")</f>
        <v/>
      </c>
    </row>
    <row r="17" spans="1:41" hidden="1" x14ac:dyDescent="0.25">
      <c r="A17" s="48" t="s">
        <v>684</v>
      </c>
      <c r="B17" s="193" t="s">
        <v>211</v>
      </c>
      <c r="C17" s="193" t="s">
        <v>684</v>
      </c>
      <c r="D17" s="194" t="b">
        <v>0</v>
      </c>
      <c r="E17" s="48" t="s">
        <v>21</v>
      </c>
      <c r="F17" s="48" t="s">
        <v>2954</v>
      </c>
      <c r="G17" s="48" t="s">
        <v>211</v>
      </c>
      <c r="H17" s="48" t="s">
        <v>52</v>
      </c>
      <c r="I17" s="48" t="s">
        <v>211</v>
      </c>
      <c r="J17" s="48" t="s">
        <v>2661</v>
      </c>
      <c r="K17" s="193" t="s">
        <v>3455</v>
      </c>
      <c r="L17" s="193" t="s">
        <v>4315</v>
      </c>
      <c r="M17" s="48" t="s">
        <v>3458</v>
      </c>
      <c r="N17" s="193" t="s">
        <v>211</v>
      </c>
      <c r="O17" s="48" t="s">
        <v>183</v>
      </c>
      <c r="P17" s="48"/>
      <c r="Q17" s="48" t="s">
        <v>211</v>
      </c>
      <c r="R17" s="193" t="s">
        <v>211</v>
      </c>
      <c r="S17" s="48" t="b">
        <v>0</v>
      </c>
      <c r="T17" s="48"/>
      <c r="U17" s="178"/>
      <c r="V17" s="178">
        <v>43160</v>
      </c>
      <c r="W17" s="48" t="s">
        <v>211</v>
      </c>
      <c r="X17" s="48"/>
      <c r="Y17" s="48"/>
      <c r="Z17" s="48" t="s">
        <v>211</v>
      </c>
      <c r="AA17" s="48"/>
      <c r="AB17" s="48"/>
      <c r="AC17" s="193" t="s">
        <v>685</v>
      </c>
      <c r="AD17" s="48"/>
      <c r="AE17" s="193" t="s">
        <v>183</v>
      </c>
      <c r="AF17" s="193" t="s">
        <v>211</v>
      </c>
      <c r="AG17" s="193" t="s">
        <v>2694</v>
      </c>
      <c r="AH17" s="197">
        <v>43292</v>
      </c>
      <c r="AI17" s="192" t="s">
        <v>4348</v>
      </c>
      <c r="AJ17" s="115" t="str">
        <f t="shared" si="0"/>
        <v>FS</v>
      </c>
      <c r="AK17" s="115" t="b">
        <f>ISNUMBER(SEARCH("IRT",Table1[[#This Row],[Current_Status]]))</f>
        <v>0</v>
      </c>
      <c r="AL17" s="116">
        <f>YEAR(Table1[[#This Row],[Project_Initiated]])</f>
        <v>2018</v>
      </c>
      <c r="AM17" s="53">
        <v>44075</v>
      </c>
      <c r="AN17" s="53" t="str">
        <f>IF(AND(Table1[[#This Row],[Completed Date]]&gt;="07/01/2020"+0,Table1[[#This Row],[Completed Date]]&lt;="6/30/2021"+0),"FY 20-21",IF(AND(Table1[[#This Row],[Completed Date]]&gt;="07/01/2019"+0,Table1[[#This Row],[Completed Date]]&lt;="6/30/2020"+0),"FY 19-20",""))</f>
        <v/>
      </c>
      <c r="AO17" s="116" t="str">
        <f>IFERROR(FIND("R",Table1[[#This Row],[FS_Priority]]),"")</f>
        <v/>
      </c>
    </row>
    <row r="18" spans="1:41" hidden="1" x14ac:dyDescent="0.25">
      <c r="A18" s="48" t="s">
        <v>730</v>
      </c>
      <c r="B18" s="193" t="s">
        <v>211</v>
      </c>
      <c r="C18" s="193" t="s">
        <v>730</v>
      </c>
      <c r="D18" s="194" t="b">
        <v>0</v>
      </c>
      <c r="E18" s="48" t="s">
        <v>53</v>
      </c>
      <c r="F18" s="48" t="s">
        <v>3005</v>
      </c>
      <c r="G18" s="48" t="s">
        <v>211</v>
      </c>
      <c r="H18" s="48" t="s">
        <v>285</v>
      </c>
      <c r="I18" s="48" t="s">
        <v>3520</v>
      </c>
      <c r="J18" s="48" t="s">
        <v>2661</v>
      </c>
      <c r="K18" s="193" t="s">
        <v>3514</v>
      </c>
      <c r="L18" s="193" t="s">
        <v>2636</v>
      </c>
      <c r="M18" s="48" t="s">
        <v>3515</v>
      </c>
      <c r="N18" s="193" t="s">
        <v>211</v>
      </c>
      <c r="O18" s="48" t="s">
        <v>183</v>
      </c>
      <c r="P18" s="48"/>
      <c r="Q18" s="48" t="s">
        <v>211</v>
      </c>
      <c r="R18" s="193" t="s">
        <v>211</v>
      </c>
      <c r="S18" s="48" t="b">
        <v>1</v>
      </c>
      <c r="T18" s="48"/>
      <c r="U18" s="178"/>
      <c r="V18" s="178">
        <v>43221</v>
      </c>
      <c r="W18" s="48" t="s">
        <v>211</v>
      </c>
      <c r="X18" s="48"/>
      <c r="Y18" s="48"/>
      <c r="Z18" s="48" t="s">
        <v>211</v>
      </c>
      <c r="AA18" s="48"/>
      <c r="AB18" s="48"/>
      <c r="AC18" s="193" t="s">
        <v>731</v>
      </c>
      <c r="AD18" s="179"/>
      <c r="AE18" s="193" t="s">
        <v>165</v>
      </c>
      <c r="AF18" s="193" t="s">
        <v>211</v>
      </c>
      <c r="AG18" s="193" t="s">
        <v>2694</v>
      </c>
      <c r="AH18" s="197">
        <v>43292</v>
      </c>
      <c r="AI18" s="192" t="s">
        <v>4348</v>
      </c>
      <c r="AJ18" s="115" t="str">
        <f t="shared" si="0"/>
        <v>FS</v>
      </c>
      <c r="AK18" s="115" t="b">
        <f>ISNUMBER(SEARCH("IRT",Table1[[#This Row],[Current_Status]]))</f>
        <v>0</v>
      </c>
      <c r="AL18" s="116">
        <f>YEAR(Table1[[#This Row],[Project_Initiated]])</f>
        <v>2018</v>
      </c>
      <c r="AM18" s="53">
        <v>44075</v>
      </c>
      <c r="AN18" s="53" t="str">
        <f>IF(AND(Table1[[#This Row],[Completed Date]]&gt;="07/01/2020"+0,Table1[[#This Row],[Completed Date]]&lt;="6/30/2021"+0),"FY 20-21",IF(AND(Table1[[#This Row],[Completed Date]]&gt;="07/01/2019"+0,Table1[[#This Row],[Completed Date]]&lt;="6/30/2020"+0),"FY 19-20",""))</f>
        <v/>
      </c>
      <c r="AO18" s="116" t="str">
        <f>IFERROR(FIND("R",Table1[[#This Row],[FS_Priority]]),"")</f>
        <v/>
      </c>
    </row>
    <row r="19" spans="1:41" hidden="1" x14ac:dyDescent="0.25">
      <c r="A19" s="48" t="s">
        <v>692</v>
      </c>
      <c r="B19" s="193" t="s">
        <v>211</v>
      </c>
      <c r="C19" s="193" t="s">
        <v>692</v>
      </c>
      <c r="D19" s="194" t="b">
        <v>0</v>
      </c>
      <c r="E19" s="48" t="s">
        <v>53</v>
      </c>
      <c r="F19" s="48" t="s">
        <v>3008</v>
      </c>
      <c r="G19" s="48" t="s">
        <v>211</v>
      </c>
      <c r="H19" s="48" t="s">
        <v>441</v>
      </c>
      <c r="I19" s="48" t="s">
        <v>3526</v>
      </c>
      <c r="J19" s="48" t="s">
        <v>2661</v>
      </c>
      <c r="K19" s="193" t="s">
        <v>3514</v>
      </c>
      <c r="L19" s="193" t="s">
        <v>2636</v>
      </c>
      <c r="M19" s="48" t="s">
        <v>3515</v>
      </c>
      <c r="N19" s="193" t="s">
        <v>211</v>
      </c>
      <c r="O19" s="48" t="s">
        <v>183</v>
      </c>
      <c r="P19" s="48"/>
      <c r="Q19" s="48" t="s">
        <v>211</v>
      </c>
      <c r="R19" s="193" t="s">
        <v>211</v>
      </c>
      <c r="S19" s="48" t="b">
        <v>1</v>
      </c>
      <c r="T19" s="48"/>
      <c r="U19" s="178"/>
      <c r="V19" s="178">
        <v>43177</v>
      </c>
      <c r="W19" s="48" t="s">
        <v>211</v>
      </c>
      <c r="X19" s="48"/>
      <c r="Y19" s="48"/>
      <c r="Z19" s="48" t="s">
        <v>211</v>
      </c>
      <c r="AA19" s="48"/>
      <c r="AB19" s="48"/>
      <c r="AC19" s="193" t="s">
        <v>693</v>
      </c>
      <c r="AD19" s="179"/>
      <c r="AE19" s="193" t="s">
        <v>183</v>
      </c>
      <c r="AF19" s="193" t="s">
        <v>211</v>
      </c>
      <c r="AG19" s="193" t="s">
        <v>2694</v>
      </c>
      <c r="AH19" s="197">
        <v>43292</v>
      </c>
      <c r="AI19" s="192" t="s">
        <v>4348</v>
      </c>
      <c r="AJ19" s="115" t="str">
        <f t="shared" si="0"/>
        <v>FS</v>
      </c>
      <c r="AK19" s="115" t="b">
        <f>ISNUMBER(SEARCH("IRT",Table1[[#This Row],[Current_Status]]))</f>
        <v>0</v>
      </c>
      <c r="AL19" s="116">
        <f>YEAR(Table1[[#This Row],[Project_Initiated]])</f>
        <v>2018</v>
      </c>
      <c r="AM19" s="53">
        <v>44075</v>
      </c>
      <c r="AN19" s="53" t="str">
        <f>IF(AND(Table1[[#This Row],[Completed Date]]&gt;="07/01/2020"+0,Table1[[#This Row],[Completed Date]]&lt;="6/30/2021"+0),"FY 20-21",IF(AND(Table1[[#This Row],[Completed Date]]&gt;="07/01/2019"+0,Table1[[#This Row],[Completed Date]]&lt;="6/30/2020"+0),"FY 19-20",""))</f>
        <v/>
      </c>
      <c r="AO19" s="116" t="str">
        <f>IFERROR(FIND("R",Table1[[#This Row],[FS_Priority]]),"")</f>
        <v/>
      </c>
    </row>
    <row r="20" spans="1:41" hidden="1" x14ac:dyDescent="0.25">
      <c r="A20" s="48" t="s">
        <v>650</v>
      </c>
      <c r="B20" s="193" t="s">
        <v>211</v>
      </c>
      <c r="C20" s="193" t="s">
        <v>650</v>
      </c>
      <c r="D20" s="194" t="b">
        <v>0</v>
      </c>
      <c r="E20" s="48" t="s">
        <v>53</v>
      </c>
      <c r="F20" s="48" t="s">
        <v>3010</v>
      </c>
      <c r="G20" s="48" t="s">
        <v>211</v>
      </c>
      <c r="H20" s="48" t="s">
        <v>932</v>
      </c>
      <c r="I20" s="48" t="s">
        <v>212</v>
      </c>
      <c r="J20" s="48" t="s">
        <v>2661</v>
      </c>
      <c r="K20" s="193" t="s">
        <v>3514</v>
      </c>
      <c r="L20" s="193" t="s">
        <v>2636</v>
      </c>
      <c r="M20" s="48" t="s">
        <v>3517</v>
      </c>
      <c r="N20" s="193" t="s">
        <v>211</v>
      </c>
      <c r="O20" s="48" t="s">
        <v>183</v>
      </c>
      <c r="P20" s="48"/>
      <c r="Q20" s="48" t="s">
        <v>211</v>
      </c>
      <c r="R20" s="193" t="s">
        <v>239</v>
      </c>
      <c r="S20" s="48" t="b">
        <v>0</v>
      </c>
      <c r="T20" s="48"/>
      <c r="U20" s="178"/>
      <c r="V20" s="178">
        <v>43116</v>
      </c>
      <c r="W20" s="48" t="s">
        <v>211</v>
      </c>
      <c r="X20" s="48"/>
      <c r="Y20" s="48"/>
      <c r="Z20" s="48" t="s">
        <v>211</v>
      </c>
      <c r="AA20" s="48"/>
      <c r="AB20" s="48"/>
      <c r="AC20" s="193" t="s">
        <v>651</v>
      </c>
      <c r="AD20" s="179"/>
      <c r="AE20" s="193" t="s">
        <v>178</v>
      </c>
      <c r="AF20" s="193" t="s">
        <v>211</v>
      </c>
      <c r="AG20" s="193" t="s">
        <v>2694</v>
      </c>
      <c r="AH20" s="197">
        <v>43292</v>
      </c>
      <c r="AI20" s="192" t="s">
        <v>4348</v>
      </c>
      <c r="AJ20" s="115" t="str">
        <f t="shared" si="0"/>
        <v>FS</v>
      </c>
      <c r="AK20" s="115" t="b">
        <f>ISNUMBER(SEARCH("IRT",Table1[[#This Row],[Current_Status]]))</f>
        <v>0</v>
      </c>
      <c r="AL20" s="116">
        <f>YEAR(Table1[[#This Row],[Project_Initiated]])</f>
        <v>2018</v>
      </c>
      <c r="AM20" s="53">
        <v>44075</v>
      </c>
      <c r="AN20" s="53" t="str">
        <f>IF(AND(Table1[[#This Row],[Completed Date]]&gt;="07/01/2020"+0,Table1[[#This Row],[Completed Date]]&lt;="6/30/2021"+0),"FY 20-21",IF(AND(Table1[[#This Row],[Completed Date]]&gt;="07/01/2019"+0,Table1[[#This Row],[Completed Date]]&lt;="6/30/2020"+0),"FY 19-20",""))</f>
        <v/>
      </c>
      <c r="AO20" s="116" t="str">
        <f>IFERROR(FIND("R",Table1[[#This Row],[FS_Priority]]),"")</f>
        <v/>
      </c>
    </row>
    <row r="21" spans="1:41" hidden="1" x14ac:dyDescent="0.25">
      <c r="A21" s="48" t="s">
        <v>617</v>
      </c>
      <c r="B21" s="193" t="s">
        <v>211</v>
      </c>
      <c r="C21" s="193" t="s">
        <v>617</v>
      </c>
      <c r="D21" s="194" t="b">
        <v>0</v>
      </c>
      <c r="E21" s="48" t="s">
        <v>107</v>
      </c>
      <c r="F21" s="48" t="s">
        <v>3154</v>
      </c>
      <c r="G21" s="48" t="s">
        <v>211</v>
      </c>
      <c r="H21" s="48" t="s">
        <v>396</v>
      </c>
      <c r="I21" s="48" t="s">
        <v>218</v>
      </c>
      <c r="J21" s="48" t="s">
        <v>2661</v>
      </c>
      <c r="K21" s="193" t="s">
        <v>3674</v>
      </c>
      <c r="L21" s="193" t="s">
        <v>2636</v>
      </c>
      <c r="M21" s="48" t="s">
        <v>3679</v>
      </c>
      <c r="N21" s="193" t="s">
        <v>211</v>
      </c>
      <c r="O21" s="48" t="s">
        <v>183</v>
      </c>
      <c r="P21" s="48"/>
      <c r="Q21" s="48" t="s">
        <v>211</v>
      </c>
      <c r="R21" s="193" t="s">
        <v>211</v>
      </c>
      <c r="S21" s="48" t="b">
        <v>0</v>
      </c>
      <c r="T21" s="48"/>
      <c r="U21" s="178"/>
      <c r="V21" s="178">
        <v>42927</v>
      </c>
      <c r="W21" s="48" t="s">
        <v>211</v>
      </c>
      <c r="X21" s="48"/>
      <c r="Y21" s="48"/>
      <c r="Z21" s="48" t="s">
        <v>211</v>
      </c>
      <c r="AA21" s="48"/>
      <c r="AB21" s="48"/>
      <c r="AC21" s="193" t="s">
        <v>618</v>
      </c>
      <c r="AD21" s="48"/>
      <c r="AE21" s="193" t="s">
        <v>183</v>
      </c>
      <c r="AF21" s="193" t="s">
        <v>211</v>
      </c>
      <c r="AG21" s="193" t="s">
        <v>2694</v>
      </c>
      <c r="AH21" s="197">
        <v>43292</v>
      </c>
      <c r="AI21" s="192" t="s">
        <v>4354</v>
      </c>
      <c r="AJ21" s="115" t="str">
        <f t="shared" si="0"/>
        <v>FS</v>
      </c>
      <c r="AK21" s="115" t="b">
        <f>ISNUMBER(SEARCH("IRT",Table1[[#This Row],[Current_Status]]))</f>
        <v>0</v>
      </c>
      <c r="AL21" s="116">
        <f>YEAR(Table1[[#This Row],[Project_Initiated]])</f>
        <v>2017</v>
      </c>
      <c r="AM21" s="53">
        <v>44075</v>
      </c>
      <c r="AN21" s="53" t="str">
        <f>IF(AND(Table1[[#This Row],[Completed Date]]&gt;="07/01/2020"+0,Table1[[#This Row],[Completed Date]]&lt;="6/30/2021"+0),"FY 20-21",IF(AND(Table1[[#This Row],[Completed Date]]&gt;="07/01/2019"+0,Table1[[#This Row],[Completed Date]]&lt;="6/30/2020"+0),"FY 19-20",""))</f>
        <v/>
      </c>
      <c r="AO21" s="116" t="str">
        <f>IFERROR(FIND("R",Table1[[#This Row],[FS_Priority]]),"")</f>
        <v/>
      </c>
    </row>
    <row r="22" spans="1:41" hidden="1" x14ac:dyDescent="0.25">
      <c r="A22" s="48" t="s">
        <v>777</v>
      </c>
      <c r="B22" s="193" t="s">
        <v>211</v>
      </c>
      <c r="C22" s="193" t="s">
        <v>777</v>
      </c>
      <c r="D22" s="194" t="b">
        <v>0</v>
      </c>
      <c r="E22" s="48" t="s">
        <v>107</v>
      </c>
      <c r="F22" s="48" t="s">
        <v>3148</v>
      </c>
      <c r="G22" s="48" t="s">
        <v>211</v>
      </c>
      <c r="H22" s="48" t="s">
        <v>473</v>
      </c>
      <c r="I22" s="48" t="s">
        <v>3693</v>
      </c>
      <c r="J22" s="48" t="s">
        <v>2661</v>
      </c>
      <c r="K22" s="193" t="s">
        <v>3674</v>
      </c>
      <c r="L22" s="193" t="s">
        <v>2636</v>
      </c>
      <c r="M22" s="48" t="s">
        <v>3568</v>
      </c>
      <c r="N22" s="193" t="s">
        <v>211</v>
      </c>
      <c r="O22" s="48" t="s">
        <v>183</v>
      </c>
      <c r="P22" s="48"/>
      <c r="Q22" s="48" t="s">
        <v>211</v>
      </c>
      <c r="R22" s="193" t="s">
        <v>211</v>
      </c>
      <c r="S22" s="48" t="b">
        <v>0</v>
      </c>
      <c r="T22" s="48"/>
      <c r="U22" s="178"/>
      <c r="V22" s="178">
        <v>43154</v>
      </c>
      <c r="W22" s="48" t="s">
        <v>211</v>
      </c>
      <c r="X22" s="48"/>
      <c r="Y22" s="48"/>
      <c r="Z22" s="48" t="s">
        <v>211</v>
      </c>
      <c r="AA22" s="48"/>
      <c r="AB22" s="48"/>
      <c r="AC22" s="193" t="s">
        <v>778</v>
      </c>
      <c r="AD22" s="179"/>
      <c r="AE22" s="193" t="s">
        <v>183</v>
      </c>
      <c r="AF22" s="193" t="s">
        <v>211</v>
      </c>
      <c r="AG22" s="193" t="s">
        <v>2694</v>
      </c>
      <c r="AH22" s="197">
        <v>43292</v>
      </c>
      <c r="AI22" s="192" t="s">
        <v>4348</v>
      </c>
      <c r="AJ22" s="115" t="str">
        <f t="shared" si="0"/>
        <v>FS</v>
      </c>
      <c r="AK22" s="115" t="b">
        <f>ISNUMBER(SEARCH("IRT",Table1[[#This Row],[Current_Status]]))</f>
        <v>0</v>
      </c>
      <c r="AL22" s="116">
        <f>YEAR(Table1[[#This Row],[Project_Initiated]])</f>
        <v>2018</v>
      </c>
      <c r="AM22" s="53">
        <v>44075</v>
      </c>
      <c r="AN22" s="53" t="str">
        <f>IF(AND(Table1[[#This Row],[Completed Date]]&gt;="07/01/2020"+0,Table1[[#This Row],[Completed Date]]&lt;="6/30/2021"+0),"FY 20-21",IF(AND(Table1[[#This Row],[Completed Date]]&gt;="07/01/2019"+0,Table1[[#This Row],[Completed Date]]&lt;="6/30/2020"+0),"FY 19-20",""))</f>
        <v/>
      </c>
      <c r="AO22" s="116" t="str">
        <f>IFERROR(FIND("R",Table1[[#This Row],[FS_Priority]]),"")</f>
        <v/>
      </c>
    </row>
    <row r="23" spans="1:41" hidden="1" x14ac:dyDescent="0.25">
      <c r="A23" s="48" t="s">
        <v>771</v>
      </c>
      <c r="B23" s="193" t="s">
        <v>211</v>
      </c>
      <c r="C23" s="193" t="s">
        <v>771</v>
      </c>
      <c r="D23" s="194" t="b">
        <v>0</v>
      </c>
      <c r="E23" s="48" t="s">
        <v>107</v>
      </c>
      <c r="F23" s="48" t="s">
        <v>3145</v>
      </c>
      <c r="G23" s="48" t="s">
        <v>211</v>
      </c>
      <c r="H23" s="48" t="s">
        <v>396</v>
      </c>
      <c r="I23" s="48" t="s">
        <v>225</v>
      </c>
      <c r="J23" s="48" t="s">
        <v>2661</v>
      </c>
      <c r="K23" s="193" t="s">
        <v>3674</v>
      </c>
      <c r="L23" s="193" t="s">
        <v>2636</v>
      </c>
      <c r="M23" s="48" t="s">
        <v>3679</v>
      </c>
      <c r="N23" s="193" t="s">
        <v>211</v>
      </c>
      <c r="O23" s="48" t="s">
        <v>183</v>
      </c>
      <c r="P23" s="48"/>
      <c r="Q23" s="48" t="s">
        <v>211</v>
      </c>
      <c r="R23" s="193" t="s">
        <v>358</v>
      </c>
      <c r="S23" s="48" t="b">
        <v>0</v>
      </c>
      <c r="T23" s="48"/>
      <c r="U23" s="178"/>
      <c r="V23" s="178">
        <v>42927</v>
      </c>
      <c r="W23" s="48" t="s">
        <v>211</v>
      </c>
      <c r="X23" s="48"/>
      <c r="Y23" s="48"/>
      <c r="Z23" s="48" t="s">
        <v>211</v>
      </c>
      <c r="AA23" s="48"/>
      <c r="AB23" s="48"/>
      <c r="AC23" s="193" t="s">
        <v>772</v>
      </c>
      <c r="AD23" s="179"/>
      <c r="AE23" s="193" t="s">
        <v>498</v>
      </c>
      <c r="AF23" s="193" t="s">
        <v>211</v>
      </c>
      <c r="AG23" s="193" t="s">
        <v>2694</v>
      </c>
      <c r="AH23" s="197">
        <v>43292</v>
      </c>
      <c r="AI23" s="192" t="s">
        <v>4350</v>
      </c>
      <c r="AJ23" s="115" t="str">
        <f t="shared" si="0"/>
        <v>FS</v>
      </c>
      <c r="AK23" s="115" t="b">
        <f>ISNUMBER(SEARCH("IRT",Table1[[#This Row],[Current_Status]]))</f>
        <v>0</v>
      </c>
      <c r="AL23" s="116">
        <f>YEAR(Table1[[#This Row],[Project_Initiated]])</f>
        <v>2017</v>
      </c>
      <c r="AM23" s="53">
        <v>44075</v>
      </c>
      <c r="AN23" s="53" t="str">
        <f>IF(AND(Table1[[#This Row],[Completed Date]]&gt;="07/01/2020"+0,Table1[[#This Row],[Completed Date]]&lt;="6/30/2021"+0),"FY 20-21",IF(AND(Table1[[#This Row],[Completed Date]]&gt;="07/01/2019"+0,Table1[[#This Row],[Completed Date]]&lt;="6/30/2020"+0),"FY 19-20",""))</f>
        <v/>
      </c>
      <c r="AO23" s="116" t="str">
        <f>IFERROR(FIND("R",Table1[[#This Row],[FS_Priority]]),"")</f>
        <v/>
      </c>
    </row>
    <row r="24" spans="1:41" hidden="1" x14ac:dyDescent="0.25">
      <c r="A24" s="48" t="s">
        <v>683</v>
      </c>
      <c r="B24" s="193" t="s">
        <v>211</v>
      </c>
      <c r="C24" s="193" t="s">
        <v>683</v>
      </c>
      <c r="D24" s="194" t="b">
        <v>0</v>
      </c>
      <c r="E24" s="48" t="s">
        <v>4299</v>
      </c>
      <c r="F24" s="48" t="s">
        <v>3287</v>
      </c>
      <c r="G24" s="48" t="s">
        <v>211</v>
      </c>
      <c r="H24" s="48" t="s">
        <v>52</v>
      </c>
      <c r="I24" s="48" t="s">
        <v>3808</v>
      </c>
      <c r="J24" s="48" t="s">
        <v>2661</v>
      </c>
      <c r="K24" s="193" t="s">
        <v>3471</v>
      </c>
      <c r="L24" s="193" t="s">
        <v>2636</v>
      </c>
      <c r="M24" s="48" t="s">
        <v>3566</v>
      </c>
      <c r="N24" s="193" t="s">
        <v>211</v>
      </c>
      <c r="O24" s="48" t="s">
        <v>165</v>
      </c>
      <c r="P24" s="48"/>
      <c r="Q24" s="48" t="s">
        <v>211</v>
      </c>
      <c r="R24" s="193" t="s">
        <v>211</v>
      </c>
      <c r="S24" s="48" t="b">
        <v>0</v>
      </c>
      <c r="T24" s="48"/>
      <c r="U24" s="178"/>
      <c r="V24" s="178">
        <v>43157</v>
      </c>
      <c r="W24" s="48" t="s">
        <v>211</v>
      </c>
      <c r="X24" s="48"/>
      <c r="Y24" s="48"/>
      <c r="Z24" s="48" t="s">
        <v>211</v>
      </c>
      <c r="AA24" s="48"/>
      <c r="AB24" s="48"/>
      <c r="AC24" s="193" t="s">
        <v>211</v>
      </c>
      <c r="AD24" s="48"/>
      <c r="AE24" s="193" t="s">
        <v>165</v>
      </c>
      <c r="AF24" s="193" t="s">
        <v>211</v>
      </c>
      <c r="AG24" s="193" t="s">
        <v>539</v>
      </c>
      <c r="AH24" s="198">
        <v>43292</v>
      </c>
      <c r="AI24" s="192" t="s">
        <v>4348</v>
      </c>
      <c r="AJ24" s="115" t="str">
        <f t="shared" si="0"/>
        <v>FS</v>
      </c>
      <c r="AK24" s="115" t="b">
        <f>ISNUMBER(SEARCH("IRT",Table1[[#This Row],[Current_Status]]))</f>
        <v>0</v>
      </c>
      <c r="AL24" s="116">
        <f>YEAR(Table1[[#This Row],[Project_Initiated]])</f>
        <v>2018</v>
      </c>
      <c r="AM24" s="53">
        <v>44075</v>
      </c>
      <c r="AN24" s="53" t="str">
        <f>IF(AND(Table1[[#This Row],[Completed Date]]&gt;="07/01/2020"+0,Table1[[#This Row],[Completed Date]]&lt;="6/30/2021"+0),"FY 20-21",IF(AND(Table1[[#This Row],[Completed Date]]&gt;="07/01/2019"+0,Table1[[#This Row],[Completed Date]]&lt;="6/30/2020"+0),"FY 19-20",""))</f>
        <v/>
      </c>
      <c r="AO24" s="116" t="str">
        <f>IFERROR(FIND("R",Table1[[#This Row],[FS_Priority]]),"")</f>
        <v/>
      </c>
    </row>
    <row r="25" spans="1:41" hidden="1" x14ac:dyDescent="0.25">
      <c r="A25" s="48" t="s">
        <v>774</v>
      </c>
      <c r="B25" s="193" t="s">
        <v>211</v>
      </c>
      <c r="C25" s="193" t="s">
        <v>774</v>
      </c>
      <c r="D25" s="194" t="b">
        <v>0</v>
      </c>
      <c r="E25" s="48" t="s">
        <v>147</v>
      </c>
      <c r="F25" s="48" t="s">
        <v>775</v>
      </c>
      <c r="G25" s="48" t="s">
        <v>211</v>
      </c>
      <c r="H25" s="48" t="s">
        <v>458</v>
      </c>
      <c r="I25" s="48" t="s">
        <v>3838</v>
      </c>
      <c r="J25" s="48" t="s">
        <v>2661</v>
      </c>
      <c r="K25" s="193" t="s">
        <v>3839</v>
      </c>
      <c r="L25" s="193" t="s">
        <v>4330</v>
      </c>
      <c r="M25" s="48" t="s">
        <v>3840</v>
      </c>
      <c r="N25" s="193" t="s">
        <v>211</v>
      </c>
      <c r="O25" s="48" t="s">
        <v>183</v>
      </c>
      <c r="P25" s="48"/>
      <c r="Q25" s="48" t="s">
        <v>211</v>
      </c>
      <c r="R25" s="193" t="s">
        <v>211</v>
      </c>
      <c r="S25" s="48" t="b">
        <v>0</v>
      </c>
      <c r="T25" s="48"/>
      <c r="U25" s="178"/>
      <c r="V25" s="178">
        <v>43035</v>
      </c>
      <c r="W25" s="48" t="s">
        <v>211</v>
      </c>
      <c r="X25" s="48"/>
      <c r="Y25" s="48"/>
      <c r="Z25" s="48" t="s">
        <v>211</v>
      </c>
      <c r="AA25" s="48"/>
      <c r="AB25" s="48"/>
      <c r="AC25" s="193" t="s">
        <v>776</v>
      </c>
      <c r="AD25" s="48"/>
      <c r="AE25" s="193" t="s">
        <v>178</v>
      </c>
      <c r="AF25" s="193" t="s">
        <v>211</v>
      </c>
      <c r="AG25" s="193" t="s">
        <v>2694</v>
      </c>
      <c r="AH25" s="198">
        <v>43292</v>
      </c>
      <c r="AI25" s="192" t="s">
        <v>4348</v>
      </c>
      <c r="AJ25" s="115" t="str">
        <f t="shared" si="0"/>
        <v>FS</v>
      </c>
      <c r="AK25" s="115" t="b">
        <f>ISNUMBER(SEARCH("IRT",Table1[[#This Row],[Current_Status]]))</f>
        <v>0</v>
      </c>
      <c r="AL25" s="116">
        <f>YEAR(Table1[[#This Row],[Project_Initiated]])</f>
        <v>2017</v>
      </c>
      <c r="AM25" s="53">
        <v>44075</v>
      </c>
      <c r="AN25" s="53" t="str">
        <f>IF(AND(Table1[[#This Row],[Completed Date]]&gt;="07/01/2020"+0,Table1[[#This Row],[Completed Date]]&lt;="6/30/2021"+0),"FY 20-21",IF(AND(Table1[[#This Row],[Completed Date]]&gt;="07/01/2019"+0,Table1[[#This Row],[Completed Date]]&lt;="6/30/2020"+0),"FY 19-20",""))</f>
        <v/>
      </c>
      <c r="AO25" s="116" t="str">
        <f>IFERROR(FIND("R",Table1[[#This Row],[FS_Priority]]),"")</f>
        <v/>
      </c>
    </row>
    <row r="26" spans="1:41" hidden="1" x14ac:dyDescent="0.25">
      <c r="A26" s="48" t="s">
        <v>791</v>
      </c>
      <c r="B26" s="193" t="s">
        <v>211</v>
      </c>
      <c r="C26" s="193" t="s">
        <v>791</v>
      </c>
      <c r="D26" s="194" t="b">
        <v>0</v>
      </c>
      <c r="E26" s="48" t="s">
        <v>148</v>
      </c>
      <c r="F26" s="48" t="s">
        <v>3332</v>
      </c>
      <c r="G26" s="48" t="s">
        <v>211</v>
      </c>
      <c r="H26" s="48" t="s">
        <v>466</v>
      </c>
      <c r="I26" s="48" t="s">
        <v>3869</v>
      </c>
      <c r="J26" s="48" t="s">
        <v>2661</v>
      </c>
      <c r="K26" s="193" t="s">
        <v>4320</v>
      </c>
      <c r="L26" s="193" t="s">
        <v>434</v>
      </c>
      <c r="M26" s="48" t="s">
        <v>3870</v>
      </c>
      <c r="N26" s="193" t="s">
        <v>211</v>
      </c>
      <c r="O26" s="48" t="s">
        <v>211</v>
      </c>
      <c r="P26" s="48"/>
      <c r="Q26" s="48" t="s">
        <v>211</v>
      </c>
      <c r="R26" s="193" t="s">
        <v>218</v>
      </c>
      <c r="S26" s="48" t="b">
        <v>0</v>
      </c>
      <c r="T26" s="48"/>
      <c r="U26" s="178"/>
      <c r="V26" s="178">
        <v>43250</v>
      </c>
      <c r="W26" s="48" t="s">
        <v>211</v>
      </c>
      <c r="X26" s="48"/>
      <c r="Y26" s="48"/>
      <c r="Z26" s="48" t="s">
        <v>211</v>
      </c>
      <c r="AA26" s="48"/>
      <c r="AB26" s="48"/>
      <c r="AC26" s="193" t="s">
        <v>792</v>
      </c>
      <c r="AD26" s="48"/>
      <c r="AE26" s="193" t="s">
        <v>183</v>
      </c>
      <c r="AF26" s="193" t="s">
        <v>211</v>
      </c>
      <c r="AG26" s="193" t="s">
        <v>2694</v>
      </c>
      <c r="AH26" s="198">
        <v>43292</v>
      </c>
      <c r="AI26" s="192" t="s">
        <v>4350</v>
      </c>
      <c r="AJ26" s="115" t="str">
        <f t="shared" si="0"/>
        <v>FS</v>
      </c>
      <c r="AK26" s="115" t="b">
        <f>ISNUMBER(SEARCH("IRT",Table1[[#This Row],[Current_Status]]))</f>
        <v>0</v>
      </c>
      <c r="AL26" s="116">
        <f>YEAR(Table1[[#This Row],[Project_Initiated]])</f>
        <v>2018</v>
      </c>
      <c r="AM26" s="53">
        <v>44075</v>
      </c>
      <c r="AN26" s="53" t="str">
        <f>IF(AND(Table1[[#This Row],[Completed Date]]&gt;="07/01/2020"+0,Table1[[#This Row],[Completed Date]]&lt;="6/30/2021"+0),"FY 20-21",IF(AND(Table1[[#This Row],[Completed Date]]&gt;="07/01/2019"+0,Table1[[#This Row],[Completed Date]]&lt;="6/30/2020"+0),"FY 19-20",""))</f>
        <v/>
      </c>
      <c r="AO26" s="116" t="str">
        <f>IFERROR(FIND("R",Table1[[#This Row],[FS_Priority]]),"")</f>
        <v/>
      </c>
    </row>
    <row r="27" spans="1:41" hidden="1" x14ac:dyDescent="0.25">
      <c r="A27" s="48" t="s">
        <v>616</v>
      </c>
      <c r="B27" s="193" t="s">
        <v>211</v>
      </c>
      <c r="C27" s="193" t="s">
        <v>616</v>
      </c>
      <c r="D27" s="194" t="b">
        <v>0</v>
      </c>
      <c r="E27" s="48" t="s">
        <v>107</v>
      </c>
      <c r="F27" s="48" t="s">
        <v>3155</v>
      </c>
      <c r="G27" s="48" t="s">
        <v>211</v>
      </c>
      <c r="H27" s="48" t="s">
        <v>396</v>
      </c>
      <c r="I27" s="48" t="s">
        <v>3695</v>
      </c>
      <c r="J27" s="48" t="s">
        <v>2661</v>
      </c>
      <c r="K27" s="193" t="s">
        <v>3674</v>
      </c>
      <c r="L27" s="193" t="s">
        <v>2636</v>
      </c>
      <c r="M27" s="48" t="s">
        <v>3679</v>
      </c>
      <c r="N27" s="193" t="s">
        <v>211</v>
      </c>
      <c r="O27" s="48" t="s">
        <v>183</v>
      </c>
      <c r="P27" s="48"/>
      <c r="Q27" s="48" t="s">
        <v>211</v>
      </c>
      <c r="R27" s="193" t="s">
        <v>211</v>
      </c>
      <c r="S27" s="48" t="b">
        <v>0</v>
      </c>
      <c r="T27" s="48"/>
      <c r="U27" s="178"/>
      <c r="V27" s="178">
        <v>42927</v>
      </c>
      <c r="W27" s="48" t="s">
        <v>211</v>
      </c>
      <c r="X27" s="48"/>
      <c r="Y27" s="48"/>
      <c r="Z27" s="48" t="s">
        <v>211</v>
      </c>
      <c r="AA27" s="48"/>
      <c r="AB27" s="48"/>
      <c r="AC27" s="193" t="s">
        <v>4329</v>
      </c>
      <c r="AD27" s="48"/>
      <c r="AE27" s="193" t="s">
        <v>183</v>
      </c>
      <c r="AF27" s="193" t="s">
        <v>211</v>
      </c>
      <c r="AG27" s="193" t="s">
        <v>2694</v>
      </c>
      <c r="AH27" s="197">
        <v>43293</v>
      </c>
      <c r="AI27" s="192" t="s">
        <v>4354</v>
      </c>
      <c r="AJ27" s="115" t="str">
        <f t="shared" si="0"/>
        <v>FS</v>
      </c>
      <c r="AK27" s="115" t="b">
        <f>ISNUMBER(SEARCH("IRT",Table1[[#This Row],[Current_Status]]))</f>
        <v>0</v>
      </c>
      <c r="AL27" s="116">
        <f>YEAR(Table1[[#This Row],[Project_Initiated]])</f>
        <v>2017</v>
      </c>
      <c r="AM27" s="53">
        <v>44075</v>
      </c>
      <c r="AN27" s="53" t="str">
        <f>IF(AND(Table1[[#This Row],[Completed Date]]&gt;="07/01/2020"+0,Table1[[#This Row],[Completed Date]]&lt;="6/30/2021"+0),"FY 20-21",IF(AND(Table1[[#This Row],[Completed Date]]&gt;="07/01/2019"+0,Table1[[#This Row],[Completed Date]]&lt;="6/30/2020"+0),"FY 19-20",""))</f>
        <v/>
      </c>
      <c r="AO27" s="116" t="str">
        <f>IFERROR(FIND("R",Table1[[#This Row],[FS_Priority]]),"")</f>
        <v/>
      </c>
    </row>
    <row r="28" spans="1:41" hidden="1" x14ac:dyDescent="0.25">
      <c r="A28" s="48" t="s">
        <v>615</v>
      </c>
      <c r="B28" s="193" t="s">
        <v>211</v>
      </c>
      <c r="C28" s="193" t="s">
        <v>615</v>
      </c>
      <c r="D28" s="194" t="b">
        <v>0</v>
      </c>
      <c r="E28" s="48" t="s">
        <v>107</v>
      </c>
      <c r="F28" s="48" t="s">
        <v>3169</v>
      </c>
      <c r="G28" s="48" t="s">
        <v>211</v>
      </c>
      <c r="H28" s="48" t="s">
        <v>396</v>
      </c>
      <c r="I28" s="48" t="s">
        <v>225</v>
      </c>
      <c r="J28" s="48" t="s">
        <v>2661</v>
      </c>
      <c r="K28" s="193" t="s">
        <v>3674</v>
      </c>
      <c r="L28" s="193" t="s">
        <v>2636</v>
      </c>
      <c r="M28" s="48" t="s">
        <v>3679</v>
      </c>
      <c r="N28" s="193" t="s">
        <v>211</v>
      </c>
      <c r="O28" s="48" t="s">
        <v>183</v>
      </c>
      <c r="P28" s="48"/>
      <c r="Q28" s="48" t="s">
        <v>211</v>
      </c>
      <c r="R28" s="193" t="s">
        <v>211</v>
      </c>
      <c r="S28" s="48" t="b">
        <v>0</v>
      </c>
      <c r="T28" s="48"/>
      <c r="U28" s="178"/>
      <c r="V28" s="178">
        <v>43164</v>
      </c>
      <c r="W28" s="48" t="s">
        <v>211</v>
      </c>
      <c r="X28" s="48"/>
      <c r="Y28" s="48"/>
      <c r="Z28" s="48" t="s">
        <v>211</v>
      </c>
      <c r="AA28" s="48"/>
      <c r="AB28" s="48"/>
      <c r="AC28" s="193" t="s">
        <v>4327</v>
      </c>
      <c r="AD28" s="48"/>
      <c r="AE28" s="193" t="s">
        <v>183</v>
      </c>
      <c r="AF28" s="193" t="s">
        <v>211</v>
      </c>
      <c r="AG28" s="193" t="s">
        <v>2694</v>
      </c>
      <c r="AH28" s="197">
        <v>43293</v>
      </c>
      <c r="AI28" s="192" t="s">
        <v>4354</v>
      </c>
      <c r="AJ28" s="115" t="str">
        <f t="shared" si="0"/>
        <v>FS</v>
      </c>
      <c r="AK28" s="115" t="b">
        <f>ISNUMBER(SEARCH("IRT",Table1[[#This Row],[Current_Status]]))</f>
        <v>0</v>
      </c>
      <c r="AL28" s="116">
        <f>YEAR(Table1[[#This Row],[Project_Initiated]])</f>
        <v>2018</v>
      </c>
      <c r="AM28" s="53">
        <v>44075</v>
      </c>
      <c r="AN28" s="53" t="str">
        <f>IF(AND(Table1[[#This Row],[Completed Date]]&gt;="07/01/2020"+0,Table1[[#This Row],[Completed Date]]&lt;="6/30/2021"+0),"FY 20-21",IF(AND(Table1[[#This Row],[Completed Date]]&gt;="07/01/2019"+0,Table1[[#This Row],[Completed Date]]&lt;="6/30/2020"+0),"FY 19-20",""))</f>
        <v/>
      </c>
      <c r="AO28" s="116" t="str">
        <f>IFERROR(FIND("R",Table1[[#This Row],[FS_Priority]]),"")</f>
        <v/>
      </c>
    </row>
    <row r="29" spans="1:41" hidden="1" x14ac:dyDescent="0.25">
      <c r="A29" s="48" t="s">
        <v>626</v>
      </c>
      <c r="B29" s="193" t="s">
        <v>211</v>
      </c>
      <c r="C29" s="193" t="s">
        <v>626</v>
      </c>
      <c r="D29" s="194" t="b">
        <v>0</v>
      </c>
      <c r="E29" s="48" t="s">
        <v>99</v>
      </c>
      <c r="F29" s="48" t="s">
        <v>3088</v>
      </c>
      <c r="G29" s="48" t="s">
        <v>211</v>
      </c>
      <c r="H29" s="48" t="s">
        <v>445</v>
      </c>
      <c r="I29" s="48" t="s">
        <v>211</v>
      </c>
      <c r="J29" s="48" t="s">
        <v>2661</v>
      </c>
      <c r="K29" s="193" t="s">
        <v>4989</v>
      </c>
      <c r="L29" s="193" t="s">
        <v>297</v>
      </c>
      <c r="M29" s="48" t="s">
        <v>3610</v>
      </c>
      <c r="N29" s="193" t="s">
        <v>211</v>
      </c>
      <c r="O29" s="48" t="s">
        <v>526</v>
      </c>
      <c r="P29" s="48"/>
      <c r="Q29" s="48" t="s">
        <v>211</v>
      </c>
      <c r="R29" s="193" t="s">
        <v>211</v>
      </c>
      <c r="S29" s="48" t="b">
        <v>0</v>
      </c>
      <c r="T29" s="48"/>
      <c r="U29" s="178"/>
      <c r="V29" s="178">
        <v>42993</v>
      </c>
      <c r="W29" s="48" t="s">
        <v>211</v>
      </c>
      <c r="X29" s="48"/>
      <c r="Y29" s="48"/>
      <c r="Z29" s="48" t="s">
        <v>211</v>
      </c>
      <c r="AA29" s="48"/>
      <c r="AB29" s="48"/>
      <c r="AC29" s="193" t="s">
        <v>627</v>
      </c>
      <c r="AD29" s="48"/>
      <c r="AE29" s="193" t="s">
        <v>178</v>
      </c>
      <c r="AF29" s="193" t="s">
        <v>211</v>
      </c>
      <c r="AG29" s="193" t="s">
        <v>2694</v>
      </c>
      <c r="AH29" s="197">
        <v>43294</v>
      </c>
      <c r="AI29" s="192" t="s">
        <v>4354</v>
      </c>
      <c r="AJ29" s="115" t="str">
        <f t="shared" si="0"/>
        <v>FS</v>
      </c>
      <c r="AK29" s="115" t="b">
        <f>ISNUMBER(SEARCH("IRT",Table1[[#This Row],[Current_Status]]))</f>
        <v>0</v>
      </c>
      <c r="AL29" s="116">
        <f>YEAR(Table1[[#This Row],[Project_Initiated]])</f>
        <v>2017</v>
      </c>
      <c r="AM29" s="53">
        <v>44075</v>
      </c>
      <c r="AN29" s="53" t="str">
        <f>IF(AND(Table1[[#This Row],[Completed Date]]&gt;="07/01/2020"+0,Table1[[#This Row],[Completed Date]]&lt;="6/30/2021"+0),"FY 20-21",IF(AND(Table1[[#This Row],[Completed Date]]&gt;="07/01/2019"+0,Table1[[#This Row],[Completed Date]]&lt;="6/30/2020"+0),"FY 19-20",""))</f>
        <v/>
      </c>
      <c r="AO29" s="116" t="str">
        <f>IFERROR(FIND("R",Table1[[#This Row],[FS_Priority]]),"")</f>
        <v/>
      </c>
    </row>
    <row r="30" spans="1:41" hidden="1" x14ac:dyDescent="0.25">
      <c r="A30" s="48" t="s">
        <v>735</v>
      </c>
      <c r="B30" s="193" t="s">
        <v>211</v>
      </c>
      <c r="C30" s="193" t="s">
        <v>735</v>
      </c>
      <c r="D30" s="194" t="b">
        <v>0</v>
      </c>
      <c r="E30" s="48" t="s">
        <v>4299</v>
      </c>
      <c r="F30" s="48" t="s">
        <v>2977</v>
      </c>
      <c r="G30" s="48" t="s">
        <v>211</v>
      </c>
      <c r="H30" s="48" t="s">
        <v>736</v>
      </c>
      <c r="I30" s="48" t="s">
        <v>3473</v>
      </c>
      <c r="J30" s="48" t="s">
        <v>2661</v>
      </c>
      <c r="K30" s="193" t="s">
        <v>3471</v>
      </c>
      <c r="L30" s="193" t="s">
        <v>2636</v>
      </c>
      <c r="M30" s="48" t="s">
        <v>3472</v>
      </c>
      <c r="N30" s="193" t="s">
        <v>211</v>
      </c>
      <c r="O30" s="48" t="s">
        <v>165</v>
      </c>
      <c r="P30" s="48"/>
      <c r="Q30" s="48" t="s">
        <v>211</v>
      </c>
      <c r="R30" s="193" t="s">
        <v>211</v>
      </c>
      <c r="S30" s="48" t="b">
        <v>0</v>
      </c>
      <c r="T30" s="48"/>
      <c r="U30" s="178"/>
      <c r="V30" s="178">
        <v>43224</v>
      </c>
      <c r="W30" s="48" t="s">
        <v>211</v>
      </c>
      <c r="X30" s="48"/>
      <c r="Y30" s="48"/>
      <c r="Z30" s="48" t="s">
        <v>211</v>
      </c>
      <c r="AA30" s="48"/>
      <c r="AB30" s="48"/>
      <c r="AC30" s="193" t="s">
        <v>211</v>
      </c>
      <c r="AD30" s="48"/>
      <c r="AE30" s="193" t="s">
        <v>165</v>
      </c>
      <c r="AF30" s="193" t="s">
        <v>211</v>
      </c>
      <c r="AG30" s="193" t="s">
        <v>539</v>
      </c>
      <c r="AH30" s="197">
        <v>43294</v>
      </c>
      <c r="AI30" s="192" t="s">
        <v>4350</v>
      </c>
      <c r="AJ30" s="115" t="str">
        <f t="shared" si="0"/>
        <v>FS</v>
      </c>
      <c r="AK30" s="115" t="b">
        <f>ISNUMBER(SEARCH("IRT",Table1[[#This Row],[Current_Status]]))</f>
        <v>0</v>
      </c>
      <c r="AL30" s="116">
        <f>YEAR(Table1[[#This Row],[Project_Initiated]])</f>
        <v>2018</v>
      </c>
      <c r="AM30" s="53">
        <v>44075</v>
      </c>
      <c r="AN30" s="53" t="str">
        <f>IF(AND(Table1[[#This Row],[Completed Date]]&gt;="07/01/2020"+0,Table1[[#This Row],[Completed Date]]&lt;="6/30/2021"+0),"FY 20-21",IF(AND(Table1[[#This Row],[Completed Date]]&gt;="07/01/2019"+0,Table1[[#This Row],[Completed Date]]&lt;="6/30/2020"+0),"FY 19-20",""))</f>
        <v/>
      </c>
      <c r="AO30" s="116" t="str">
        <f>IFERROR(FIND("R",Table1[[#This Row],[FS_Priority]]),"")</f>
        <v/>
      </c>
    </row>
    <row r="31" spans="1:41" hidden="1" x14ac:dyDescent="0.25">
      <c r="A31" s="48" t="s">
        <v>701</v>
      </c>
      <c r="B31" s="193" t="s">
        <v>211</v>
      </c>
      <c r="C31" s="193" t="s">
        <v>701</v>
      </c>
      <c r="D31" s="194" t="b">
        <v>0</v>
      </c>
      <c r="E31" s="48" t="s">
        <v>99</v>
      </c>
      <c r="F31" s="48" t="s">
        <v>3066</v>
      </c>
      <c r="G31" s="48" t="s">
        <v>211</v>
      </c>
      <c r="H31" s="48" t="s">
        <v>324</v>
      </c>
      <c r="I31" s="48" t="s">
        <v>3617</v>
      </c>
      <c r="J31" s="48" t="s">
        <v>2661</v>
      </c>
      <c r="K31" s="193" t="s">
        <v>4989</v>
      </c>
      <c r="L31" s="193" t="s">
        <v>297</v>
      </c>
      <c r="M31" s="48" t="s">
        <v>3603</v>
      </c>
      <c r="N31" s="193" t="s">
        <v>211</v>
      </c>
      <c r="O31" s="48" t="s">
        <v>165</v>
      </c>
      <c r="P31" s="48"/>
      <c r="Q31" s="48" t="s">
        <v>211</v>
      </c>
      <c r="R31" s="193" t="s">
        <v>317</v>
      </c>
      <c r="S31" s="48" t="b">
        <v>0</v>
      </c>
      <c r="T31" s="48"/>
      <c r="U31" s="178"/>
      <c r="V31" s="178">
        <v>43186</v>
      </c>
      <c r="W31" s="48" t="s">
        <v>211</v>
      </c>
      <c r="X31" s="48"/>
      <c r="Y31" s="48"/>
      <c r="Z31" s="48" t="s">
        <v>211</v>
      </c>
      <c r="AA31" s="48"/>
      <c r="AB31" s="48"/>
      <c r="AC31" s="193" t="s">
        <v>211</v>
      </c>
      <c r="AD31" s="48"/>
      <c r="AE31" s="193" t="s">
        <v>165</v>
      </c>
      <c r="AF31" s="193" t="s">
        <v>211</v>
      </c>
      <c r="AG31" s="193" t="s">
        <v>539</v>
      </c>
      <c r="AH31" s="197">
        <v>43295</v>
      </c>
      <c r="AI31" s="192" t="s">
        <v>4348</v>
      </c>
      <c r="AJ31" s="115" t="str">
        <f t="shared" si="0"/>
        <v>FS</v>
      </c>
      <c r="AK31" s="115" t="b">
        <f>ISNUMBER(SEARCH("IRT",Table1[[#This Row],[Current_Status]]))</f>
        <v>0</v>
      </c>
      <c r="AL31" s="116">
        <f>YEAR(Table1[[#This Row],[Project_Initiated]])</f>
        <v>2018</v>
      </c>
      <c r="AM31" s="53">
        <v>44075</v>
      </c>
      <c r="AN31" s="53" t="str">
        <f>IF(AND(Table1[[#This Row],[Completed Date]]&gt;="07/01/2020"+0,Table1[[#This Row],[Completed Date]]&lt;="6/30/2021"+0),"FY 20-21",IF(AND(Table1[[#This Row],[Completed Date]]&gt;="07/01/2019"+0,Table1[[#This Row],[Completed Date]]&lt;="6/30/2020"+0),"FY 19-20",""))</f>
        <v/>
      </c>
      <c r="AO31" s="116" t="str">
        <f>IFERROR(FIND("R",Table1[[#This Row],[FS_Priority]]),"")</f>
        <v/>
      </c>
    </row>
    <row r="32" spans="1:41" hidden="1" x14ac:dyDescent="0.25">
      <c r="A32" s="48" t="s">
        <v>722</v>
      </c>
      <c r="B32" s="193" t="s">
        <v>211</v>
      </c>
      <c r="C32" s="193" t="s">
        <v>722</v>
      </c>
      <c r="D32" s="194" t="b">
        <v>0</v>
      </c>
      <c r="E32" s="48" t="s">
        <v>99</v>
      </c>
      <c r="F32" s="48" t="s">
        <v>3079</v>
      </c>
      <c r="G32" s="48" t="s">
        <v>211</v>
      </c>
      <c r="H32" s="48" t="s">
        <v>465</v>
      </c>
      <c r="I32" s="48" t="s">
        <v>3596</v>
      </c>
      <c r="J32" s="48" t="s">
        <v>2661</v>
      </c>
      <c r="K32" s="193" t="s">
        <v>4989</v>
      </c>
      <c r="L32" s="193" t="s">
        <v>297</v>
      </c>
      <c r="M32" s="48" t="s">
        <v>3597</v>
      </c>
      <c r="N32" s="193" t="s">
        <v>211</v>
      </c>
      <c r="O32" s="48" t="s">
        <v>165</v>
      </c>
      <c r="P32" s="48"/>
      <c r="Q32" s="48" t="s">
        <v>211</v>
      </c>
      <c r="R32" s="193" t="s">
        <v>231</v>
      </c>
      <c r="S32" s="48" t="b">
        <v>1</v>
      </c>
      <c r="T32" s="48"/>
      <c r="U32" s="178"/>
      <c r="V32" s="178">
        <v>43217</v>
      </c>
      <c r="W32" s="48" t="s">
        <v>211</v>
      </c>
      <c r="X32" s="48"/>
      <c r="Y32" s="48"/>
      <c r="Z32" s="48" t="s">
        <v>211</v>
      </c>
      <c r="AA32" s="48"/>
      <c r="AB32" s="48"/>
      <c r="AC32" s="193" t="s">
        <v>211</v>
      </c>
      <c r="AD32" s="48"/>
      <c r="AE32" s="193" t="s">
        <v>165</v>
      </c>
      <c r="AF32" s="193" t="s">
        <v>211</v>
      </c>
      <c r="AG32" s="193" t="s">
        <v>539</v>
      </c>
      <c r="AH32" s="197">
        <v>43295</v>
      </c>
      <c r="AI32" s="192" t="s">
        <v>4350</v>
      </c>
      <c r="AJ32" s="115" t="str">
        <f t="shared" si="0"/>
        <v>FS</v>
      </c>
      <c r="AK32" s="115" t="b">
        <f>ISNUMBER(SEARCH("IRT",Table1[[#This Row],[Current_Status]]))</f>
        <v>0</v>
      </c>
      <c r="AL32" s="116">
        <f>YEAR(Table1[[#This Row],[Project_Initiated]])</f>
        <v>2018</v>
      </c>
      <c r="AM32" s="53">
        <v>44075</v>
      </c>
      <c r="AN32" s="53" t="str">
        <f>IF(AND(Table1[[#This Row],[Completed Date]]&gt;="07/01/2020"+0,Table1[[#This Row],[Completed Date]]&lt;="6/30/2021"+0),"FY 20-21",IF(AND(Table1[[#This Row],[Completed Date]]&gt;="07/01/2019"+0,Table1[[#This Row],[Completed Date]]&lt;="6/30/2020"+0),"FY 19-20",""))</f>
        <v/>
      </c>
      <c r="AO32" s="116" t="str">
        <f>IFERROR(FIND("R",Table1[[#This Row],[FS_Priority]]),"")</f>
        <v/>
      </c>
    </row>
    <row r="33" spans="1:41" hidden="1" x14ac:dyDescent="0.25">
      <c r="A33" s="48" t="s">
        <v>645</v>
      </c>
      <c r="B33" s="193" t="s">
        <v>211</v>
      </c>
      <c r="C33" s="193" t="s">
        <v>645</v>
      </c>
      <c r="D33" s="194" t="b">
        <v>0</v>
      </c>
      <c r="E33" s="48" t="s">
        <v>107</v>
      </c>
      <c r="F33" s="48" t="s">
        <v>3176</v>
      </c>
      <c r="G33" s="48" t="s">
        <v>211</v>
      </c>
      <c r="H33" s="48" t="s">
        <v>441</v>
      </c>
      <c r="I33" s="48" t="s">
        <v>3673</v>
      </c>
      <c r="J33" s="48" t="s">
        <v>2661</v>
      </c>
      <c r="K33" s="193" t="s">
        <v>3674</v>
      </c>
      <c r="L33" s="193" t="s">
        <v>2636</v>
      </c>
      <c r="M33" s="48" t="s">
        <v>3675</v>
      </c>
      <c r="N33" s="193" t="s">
        <v>211</v>
      </c>
      <c r="O33" s="48" t="s">
        <v>165</v>
      </c>
      <c r="P33" s="48"/>
      <c r="Q33" s="48" t="s">
        <v>211</v>
      </c>
      <c r="R33" s="193" t="s">
        <v>231</v>
      </c>
      <c r="S33" s="48" t="b">
        <v>0</v>
      </c>
      <c r="T33" s="48"/>
      <c r="U33" s="178"/>
      <c r="V33" s="178">
        <v>43089</v>
      </c>
      <c r="W33" s="48" t="s">
        <v>211</v>
      </c>
      <c r="X33" s="48"/>
      <c r="Y33" s="48"/>
      <c r="Z33" s="48" t="s">
        <v>211</v>
      </c>
      <c r="AA33" s="48"/>
      <c r="AB33" s="48"/>
      <c r="AC33" s="193" t="s">
        <v>211</v>
      </c>
      <c r="AD33" s="48"/>
      <c r="AE33" s="193" t="s">
        <v>165</v>
      </c>
      <c r="AF33" s="193" t="s">
        <v>211</v>
      </c>
      <c r="AG33" s="193" t="s">
        <v>539</v>
      </c>
      <c r="AH33" s="197">
        <v>43295</v>
      </c>
      <c r="AI33" s="192" t="s">
        <v>4348</v>
      </c>
      <c r="AJ33" s="115" t="str">
        <f t="shared" si="0"/>
        <v>FS</v>
      </c>
      <c r="AK33" s="115" t="b">
        <f>ISNUMBER(SEARCH("IRT",Table1[[#This Row],[Current_Status]]))</f>
        <v>0</v>
      </c>
      <c r="AL33" s="116">
        <f>YEAR(Table1[[#This Row],[Project_Initiated]])</f>
        <v>2017</v>
      </c>
      <c r="AM33" s="53">
        <v>44075</v>
      </c>
      <c r="AN33" s="53" t="str">
        <f>IF(AND(Table1[[#This Row],[Completed Date]]&gt;="07/01/2020"+0,Table1[[#This Row],[Completed Date]]&lt;="6/30/2021"+0),"FY 20-21",IF(AND(Table1[[#This Row],[Completed Date]]&gt;="07/01/2019"+0,Table1[[#This Row],[Completed Date]]&lt;="6/30/2020"+0),"FY 19-20",""))</f>
        <v/>
      </c>
      <c r="AO33" s="116" t="str">
        <f>IFERROR(FIND("R",Table1[[#This Row],[FS_Priority]]),"")</f>
        <v/>
      </c>
    </row>
    <row r="34" spans="1:41" hidden="1" x14ac:dyDescent="0.25">
      <c r="A34" s="48" t="s">
        <v>703</v>
      </c>
      <c r="B34" s="193" t="s">
        <v>211</v>
      </c>
      <c r="C34" s="193" t="s">
        <v>703</v>
      </c>
      <c r="D34" s="194" t="b">
        <v>0</v>
      </c>
      <c r="E34" s="48" t="s">
        <v>4299</v>
      </c>
      <c r="F34" s="48" t="s">
        <v>2972</v>
      </c>
      <c r="G34" s="48" t="s">
        <v>211</v>
      </c>
      <c r="H34" s="48" t="s">
        <v>448</v>
      </c>
      <c r="I34" s="48" t="s">
        <v>3470</v>
      </c>
      <c r="J34" s="48" t="s">
        <v>2661</v>
      </c>
      <c r="K34" s="193" t="s">
        <v>3471</v>
      </c>
      <c r="L34" s="193" t="s">
        <v>2636</v>
      </c>
      <c r="M34" s="48" t="s">
        <v>3475</v>
      </c>
      <c r="N34" s="193" t="s">
        <v>211</v>
      </c>
      <c r="O34" s="48" t="s">
        <v>165</v>
      </c>
      <c r="P34" s="48"/>
      <c r="Q34" s="48" t="s">
        <v>211</v>
      </c>
      <c r="R34" s="193" t="s">
        <v>244</v>
      </c>
      <c r="S34" s="48" t="b">
        <v>0</v>
      </c>
      <c r="T34" s="48"/>
      <c r="U34" s="178"/>
      <c r="V34" s="178">
        <v>43192</v>
      </c>
      <c r="W34" s="48" t="s">
        <v>211</v>
      </c>
      <c r="X34" s="48"/>
      <c r="Y34" s="48"/>
      <c r="Z34" s="48" t="s">
        <v>211</v>
      </c>
      <c r="AA34" s="48"/>
      <c r="AB34" s="48"/>
      <c r="AC34" s="193" t="s">
        <v>211</v>
      </c>
      <c r="AD34" s="48"/>
      <c r="AE34" s="193" t="s">
        <v>165</v>
      </c>
      <c r="AF34" s="193" t="s">
        <v>211</v>
      </c>
      <c r="AG34" s="193" t="s">
        <v>539</v>
      </c>
      <c r="AH34" s="197">
        <v>43295</v>
      </c>
      <c r="AI34" s="192" t="s">
        <v>4348</v>
      </c>
      <c r="AJ34" s="115" t="str">
        <f t="shared" si="0"/>
        <v>FS</v>
      </c>
      <c r="AK34" s="115" t="b">
        <f>ISNUMBER(SEARCH("IRT",Table1[[#This Row],[Current_Status]]))</f>
        <v>0</v>
      </c>
      <c r="AL34" s="116">
        <f>YEAR(Table1[[#This Row],[Project_Initiated]])</f>
        <v>2018</v>
      </c>
      <c r="AM34" s="53">
        <v>44075</v>
      </c>
      <c r="AN34" s="53" t="str">
        <f>IF(AND(Table1[[#This Row],[Completed Date]]&gt;="07/01/2020"+0,Table1[[#This Row],[Completed Date]]&lt;="6/30/2021"+0),"FY 20-21",IF(AND(Table1[[#This Row],[Completed Date]]&gt;="07/01/2019"+0,Table1[[#This Row],[Completed Date]]&lt;="6/30/2020"+0),"FY 19-20",""))</f>
        <v/>
      </c>
      <c r="AO34" s="116" t="str">
        <f>IFERROR(FIND("R",Table1[[#This Row],[FS_Priority]]),"")</f>
        <v/>
      </c>
    </row>
    <row r="35" spans="1:41" hidden="1" x14ac:dyDescent="0.25">
      <c r="A35" s="48" t="s">
        <v>665</v>
      </c>
      <c r="B35" s="193" t="s">
        <v>211</v>
      </c>
      <c r="C35" s="193" t="s">
        <v>665</v>
      </c>
      <c r="D35" s="194" t="b">
        <v>0</v>
      </c>
      <c r="E35" s="48" t="s">
        <v>99</v>
      </c>
      <c r="F35" s="48" t="s">
        <v>3073</v>
      </c>
      <c r="G35" s="48" t="s">
        <v>211</v>
      </c>
      <c r="H35" s="48" t="s">
        <v>465</v>
      </c>
      <c r="I35" s="48" t="s">
        <v>3598</v>
      </c>
      <c r="J35" s="48" t="s">
        <v>2672</v>
      </c>
      <c r="K35" s="193" t="s">
        <v>4989</v>
      </c>
      <c r="L35" s="193" t="s">
        <v>297</v>
      </c>
      <c r="M35" s="48" t="s">
        <v>3599</v>
      </c>
      <c r="N35" s="193" t="s">
        <v>211</v>
      </c>
      <c r="O35" s="48" t="s">
        <v>183</v>
      </c>
      <c r="P35" s="48"/>
      <c r="Q35" s="48" t="s">
        <v>211</v>
      </c>
      <c r="R35" s="193" t="s">
        <v>180</v>
      </c>
      <c r="S35" s="48" t="b">
        <v>0</v>
      </c>
      <c r="T35" s="48"/>
      <c r="U35" s="178"/>
      <c r="V35" s="178">
        <v>43132</v>
      </c>
      <c r="W35" s="48" t="s">
        <v>211</v>
      </c>
      <c r="X35" s="48"/>
      <c r="Y35" s="48"/>
      <c r="Z35" s="48" t="s">
        <v>211</v>
      </c>
      <c r="AA35" s="48"/>
      <c r="AB35" s="48"/>
      <c r="AC35" s="193" t="s">
        <v>211</v>
      </c>
      <c r="AD35" s="48"/>
      <c r="AE35" s="193" t="s">
        <v>178</v>
      </c>
      <c r="AF35" s="193" t="s">
        <v>211</v>
      </c>
      <c r="AG35" s="193" t="s">
        <v>2694</v>
      </c>
      <c r="AH35" s="197">
        <v>43297</v>
      </c>
      <c r="AI35" s="192" t="s">
        <v>4348</v>
      </c>
      <c r="AJ35" s="115" t="str">
        <f t="shared" si="0"/>
        <v>FS</v>
      </c>
      <c r="AK35" s="115" t="b">
        <f>ISNUMBER(SEARCH("IRT",Table1[[#This Row],[Current_Status]]))</f>
        <v>0</v>
      </c>
      <c r="AL35" s="116">
        <f>YEAR(Table1[[#This Row],[Project_Initiated]])</f>
        <v>2018</v>
      </c>
      <c r="AM35" s="53">
        <v>44075</v>
      </c>
      <c r="AN35" s="53" t="str">
        <f>IF(AND(Table1[[#This Row],[Completed Date]]&gt;="07/01/2020"+0,Table1[[#This Row],[Completed Date]]&lt;="6/30/2021"+0),"FY 20-21",IF(AND(Table1[[#This Row],[Completed Date]]&gt;="07/01/2019"+0,Table1[[#This Row],[Completed Date]]&lt;="6/30/2020"+0),"FY 19-20",""))</f>
        <v/>
      </c>
      <c r="AO35" s="116" t="str">
        <f>IFERROR(FIND("R",Table1[[#This Row],[FS_Priority]]),"")</f>
        <v/>
      </c>
    </row>
    <row r="36" spans="1:41" hidden="1" x14ac:dyDescent="0.25">
      <c r="A36" s="48" t="s">
        <v>698</v>
      </c>
      <c r="B36" s="193" t="s">
        <v>211</v>
      </c>
      <c r="C36" s="193" t="s">
        <v>698</v>
      </c>
      <c r="D36" s="194" t="b">
        <v>0</v>
      </c>
      <c r="E36" s="48" t="s">
        <v>107</v>
      </c>
      <c r="F36" s="48" t="s">
        <v>3196</v>
      </c>
      <c r="G36" s="48" t="s">
        <v>211</v>
      </c>
      <c r="H36" s="48" t="s">
        <v>1086</v>
      </c>
      <c r="I36" s="48" t="s">
        <v>211</v>
      </c>
      <c r="J36" s="48" t="s">
        <v>2670</v>
      </c>
      <c r="K36" s="193" t="s">
        <v>3674</v>
      </c>
      <c r="L36" s="193" t="s">
        <v>2636</v>
      </c>
      <c r="M36" s="48" t="s">
        <v>3721</v>
      </c>
      <c r="N36" s="193" t="s">
        <v>211</v>
      </c>
      <c r="O36" s="48" t="s">
        <v>183</v>
      </c>
      <c r="P36" s="48"/>
      <c r="Q36" s="48" t="s">
        <v>227</v>
      </c>
      <c r="R36" s="193" t="s">
        <v>306</v>
      </c>
      <c r="S36" s="48" t="b">
        <v>0</v>
      </c>
      <c r="T36" s="48"/>
      <c r="U36" s="178"/>
      <c r="V36" s="178">
        <v>43179</v>
      </c>
      <c r="W36" s="48" t="s">
        <v>211</v>
      </c>
      <c r="X36" s="48"/>
      <c r="Y36" s="48"/>
      <c r="Z36" s="48" t="s">
        <v>211</v>
      </c>
      <c r="AA36" s="48"/>
      <c r="AB36" s="48"/>
      <c r="AC36" s="193" t="s">
        <v>699</v>
      </c>
      <c r="AD36" s="48"/>
      <c r="AE36" s="193" t="s">
        <v>183</v>
      </c>
      <c r="AF36" s="193" t="s">
        <v>211</v>
      </c>
      <c r="AG36" s="193" t="s">
        <v>2694</v>
      </c>
      <c r="AH36" s="197">
        <v>43306</v>
      </c>
      <c r="AI36" s="192" t="s">
        <v>4348</v>
      </c>
      <c r="AJ36" s="115" t="str">
        <f t="shared" si="0"/>
        <v>FS</v>
      </c>
      <c r="AK36" s="115" t="b">
        <f>ISNUMBER(SEARCH("IRT",Table1[[#This Row],[Current_Status]]))</f>
        <v>0</v>
      </c>
      <c r="AL36" s="116">
        <f>YEAR(Table1[[#This Row],[Project_Initiated]])</f>
        <v>2018</v>
      </c>
      <c r="AM36" s="53">
        <v>44075</v>
      </c>
      <c r="AN36" s="53" t="str">
        <f>IF(AND(Table1[[#This Row],[Completed Date]]&gt;="07/01/2020"+0,Table1[[#This Row],[Completed Date]]&lt;="6/30/2021"+0),"FY 20-21",IF(AND(Table1[[#This Row],[Completed Date]]&gt;="07/01/2019"+0,Table1[[#This Row],[Completed Date]]&lt;="6/30/2020"+0),"FY 19-20",""))</f>
        <v/>
      </c>
      <c r="AO36" s="116" t="str">
        <f>IFERROR(FIND("R",Table1[[#This Row],[FS_Priority]]),"")</f>
        <v/>
      </c>
    </row>
    <row r="37" spans="1:41" hidden="1" x14ac:dyDescent="0.25">
      <c r="A37" s="48" t="s">
        <v>726</v>
      </c>
      <c r="B37" s="193" t="s">
        <v>211</v>
      </c>
      <c r="C37" s="193" t="s">
        <v>726</v>
      </c>
      <c r="D37" s="194" t="b">
        <v>0</v>
      </c>
      <c r="E37" s="48" t="s">
        <v>53</v>
      </c>
      <c r="F37" s="48" t="s">
        <v>3006</v>
      </c>
      <c r="G37" s="48" t="s">
        <v>211</v>
      </c>
      <c r="H37" s="48" t="s">
        <v>285</v>
      </c>
      <c r="I37" s="48" t="s">
        <v>3513</v>
      </c>
      <c r="J37" s="48" t="s">
        <v>2661</v>
      </c>
      <c r="K37" s="193" t="s">
        <v>3514</v>
      </c>
      <c r="L37" s="193" t="s">
        <v>2636</v>
      </c>
      <c r="M37" s="48" t="s">
        <v>3515</v>
      </c>
      <c r="N37" s="193" t="s">
        <v>211</v>
      </c>
      <c r="O37" s="48" t="s">
        <v>183</v>
      </c>
      <c r="P37" s="48"/>
      <c r="Q37" s="48" t="s">
        <v>211</v>
      </c>
      <c r="R37" s="193" t="s">
        <v>211</v>
      </c>
      <c r="S37" s="48" t="b">
        <v>1</v>
      </c>
      <c r="T37" s="48"/>
      <c r="U37" s="178"/>
      <c r="V37" s="178">
        <v>43221</v>
      </c>
      <c r="W37" s="48" t="s">
        <v>211</v>
      </c>
      <c r="X37" s="48"/>
      <c r="Y37" s="48"/>
      <c r="Z37" s="48" t="s">
        <v>211</v>
      </c>
      <c r="AA37" s="48"/>
      <c r="AB37" s="48"/>
      <c r="AC37" s="193" t="s">
        <v>727</v>
      </c>
      <c r="AD37" s="48"/>
      <c r="AE37" s="193" t="s">
        <v>183</v>
      </c>
      <c r="AF37" s="193" t="s">
        <v>211</v>
      </c>
      <c r="AG37" s="193" t="s">
        <v>2694</v>
      </c>
      <c r="AH37" s="197">
        <v>43306</v>
      </c>
      <c r="AI37" s="192" t="s">
        <v>4348</v>
      </c>
      <c r="AJ37" s="115" t="str">
        <f t="shared" si="0"/>
        <v>FS</v>
      </c>
      <c r="AK37" s="115" t="b">
        <f>ISNUMBER(SEARCH("IRT",Table1[[#This Row],[Current_Status]]))</f>
        <v>0</v>
      </c>
      <c r="AL37" s="116">
        <f>YEAR(Table1[[#This Row],[Project_Initiated]])</f>
        <v>2018</v>
      </c>
      <c r="AM37" s="53">
        <v>44075</v>
      </c>
      <c r="AN37" s="53" t="str">
        <f>IF(AND(Table1[[#This Row],[Completed Date]]&gt;="07/01/2020"+0,Table1[[#This Row],[Completed Date]]&lt;="6/30/2021"+0),"FY 20-21",IF(AND(Table1[[#This Row],[Completed Date]]&gt;="07/01/2019"+0,Table1[[#This Row],[Completed Date]]&lt;="6/30/2020"+0),"FY 19-20",""))</f>
        <v/>
      </c>
      <c r="AO37" s="116" t="str">
        <f>IFERROR(FIND("R",Table1[[#This Row],[FS_Priority]]),"")</f>
        <v/>
      </c>
    </row>
    <row r="38" spans="1:41" hidden="1" x14ac:dyDescent="0.25">
      <c r="A38" s="48" t="s">
        <v>728</v>
      </c>
      <c r="B38" s="193" t="s">
        <v>211</v>
      </c>
      <c r="C38" s="193" t="s">
        <v>728</v>
      </c>
      <c r="D38" s="194" t="b">
        <v>0</v>
      </c>
      <c r="E38" s="48" t="s">
        <v>53</v>
      </c>
      <c r="F38" s="48" t="s">
        <v>3009</v>
      </c>
      <c r="G38" s="48" t="s">
        <v>211</v>
      </c>
      <c r="H38" s="48" t="s">
        <v>285</v>
      </c>
      <c r="I38" s="48" t="s">
        <v>3518</v>
      </c>
      <c r="J38" s="48" t="s">
        <v>2661</v>
      </c>
      <c r="K38" s="193" t="s">
        <v>3514</v>
      </c>
      <c r="L38" s="193" t="s">
        <v>2636</v>
      </c>
      <c r="M38" s="48" t="s">
        <v>3515</v>
      </c>
      <c r="N38" s="193" t="s">
        <v>211</v>
      </c>
      <c r="O38" s="48" t="s">
        <v>183</v>
      </c>
      <c r="P38" s="48"/>
      <c r="Q38" s="48" t="s">
        <v>211</v>
      </c>
      <c r="R38" s="193" t="s">
        <v>211</v>
      </c>
      <c r="S38" s="48" t="b">
        <v>1</v>
      </c>
      <c r="T38" s="48"/>
      <c r="U38" s="178"/>
      <c r="V38" s="178">
        <v>43221</v>
      </c>
      <c r="W38" s="48" t="s">
        <v>211</v>
      </c>
      <c r="X38" s="48"/>
      <c r="Y38" s="48"/>
      <c r="Z38" s="48" t="s">
        <v>211</v>
      </c>
      <c r="AA38" s="48"/>
      <c r="AB38" s="48"/>
      <c r="AC38" s="193" t="s">
        <v>729</v>
      </c>
      <c r="AD38" s="179"/>
      <c r="AE38" s="193" t="s">
        <v>183</v>
      </c>
      <c r="AF38" s="193" t="s">
        <v>211</v>
      </c>
      <c r="AG38" s="193" t="s">
        <v>2694</v>
      </c>
      <c r="AH38" s="197">
        <v>43306</v>
      </c>
      <c r="AI38" s="192" t="s">
        <v>4348</v>
      </c>
      <c r="AJ38" s="115" t="str">
        <f t="shared" si="0"/>
        <v>FS</v>
      </c>
      <c r="AK38" s="115" t="b">
        <f>ISNUMBER(SEARCH("IRT",Table1[[#This Row],[Current_Status]]))</f>
        <v>0</v>
      </c>
      <c r="AL38" s="116">
        <f>YEAR(Table1[[#This Row],[Project_Initiated]])</f>
        <v>2018</v>
      </c>
      <c r="AM38" s="53">
        <v>44075</v>
      </c>
      <c r="AN38" s="53" t="str">
        <f>IF(AND(Table1[[#This Row],[Completed Date]]&gt;="07/01/2020"+0,Table1[[#This Row],[Completed Date]]&lt;="6/30/2021"+0),"FY 20-21",IF(AND(Table1[[#This Row],[Completed Date]]&gt;="07/01/2019"+0,Table1[[#This Row],[Completed Date]]&lt;="6/30/2020"+0),"FY 19-20",""))</f>
        <v/>
      </c>
      <c r="AO38" s="116" t="str">
        <f>IFERROR(FIND("R",Table1[[#This Row],[FS_Priority]]),"")</f>
        <v/>
      </c>
    </row>
    <row r="39" spans="1:41" hidden="1" x14ac:dyDescent="0.25">
      <c r="A39" s="48" t="s">
        <v>676</v>
      </c>
      <c r="B39" s="193" t="s">
        <v>211</v>
      </c>
      <c r="C39" s="193" t="s">
        <v>676</v>
      </c>
      <c r="D39" s="194" t="b">
        <v>0</v>
      </c>
      <c r="E39" s="48" t="s">
        <v>99</v>
      </c>
      <c r="F39" s="48" t="s">
        <v>3071</v>
      </c>
      <c r="G39" s="48" t="s">
        <v>211</v>
      </c>
      <c r="H39" s="48" t="s">
        <v>325</v>
      </c>
      <c r="I39" s="48" t="s">
        <v>3604</v>
      </c>
      <c r="J39" s="48" t="s">
        <v>2661</v>
      </c>
      <c r="K39" s="193" t="s">
        <v>4989</v>
      </c>
      <c r="L39" s="193" t="s">
        <v>297</v>
      </c>
      <c r="M39" s="48" t="s">
        <v>3605</v>
      </c>
      <c r="N39" s="193" t="s">
        <v>211</v>
      </c>
      <c r="O39" s="48" t="s">
        <v>183</v>
      </c>
      <c r="P39" s="48"/>
      <c r="Q39" s="48" t="s">
        <v>211</v>
      </c>
      <c r="R39" s="193" t="s">
        <v>306</v>
      </c>
      <c r="S39" s="48" t="b">
        <v>0</v>
      </c>
      <c r="T39" s="48"/>
      <c r="U39" s="178"/>
      <c r="V39" s="178">
        <v>43147</v>
      </c>
      <c r="W39" s="48" t="s">
        <v>211</v>
      </c>
      <c r="X39" s="48"/>
      <c r="Y39" s="48"/>
      <c r="Z39" s="48" t="s">
        <v>211</v>
      </c>
      <c r="AA39" s="48"/>
      <c r="AB39" s="48"/>
      <c r="AC39" s="193" t="s">
        <v>677</v>
      </c>
      <c r="AD39" s="48"/>
      <c r="AE39" s="193" t="s">
        <v>178</v>
      </c>
      <c r="AF39" s="193" t="s">
        <v>211</v>
      </c>
      <c r="AG39" s="193" t="s">
        <v>2694</v>
      </c>
      <c r="AH39" s="197">
        <v>43306</v>
      </c>
      <c r="AI39" s="192" t="s">
        <v>4348</v>
      </c>
      <c r="AJ39" s="115" t="str">
        <f t="shared" si="0"/>
        <v>FS</v>
      </c>
      <c r="AK39" s="115" t="b">
        <f>ISNUMBER(SEARCH("IRT",Table1[[#This Row],[Current_Status]]))</f>
        <v>0</v>
      </c>
      <c r="AL39" s="116">
        <f>YEAR(Table1[[#This Row],[Project_Initiated]])</f>
        <v>2018</v>
      </c>
      <c r="AM39" s="53">
        <v>44075</v>
      </c>
      <c r="AN39" s="53" t="str">
        <f>IF(AND(Table1[[#This Row],[Completed Date]]&gt;="07/01/2020"+0,Table1[[#This Row],[Completed Date]]&lt;="6/30/2021"+0),"FY 20-21",IF(AND(Table1[[#This Row],[Completed Date]]&gt;="07/01/2019"+0,Table1[[#This Row],[Completed Date]]&lt;="6/30/2020"+0),"FY 19-20",""))</f>
        <v/>
      </c>
      <c r="AO39" s="116" t="str">
        <f>IFERROR(FIND("R",Table1[[#This Row],[FS_Priority]]),"")</f>
        <v/>
      </c>
    </row>
    <row r="40" spans="1:41" hidden="1" x14ac:dyDescent="0.25">
      <c r="A40" s="48" t="s">
        <v>751</v>
      </c>
      <c r="B40" s="193" t="s">
        <v>211</v>
      </c>
      <c r="C40" s="193" t="s">
        <v>751</v>
      </c>
      <c r="D40" s="194" t="b">
        <v>0</v>
      </c>
      <c r="E40" s="48" t="s">
        <v>99</v>
      </c>
      <c r="F40" s="48" t="s">
        <v>3074</v>
      </c>
      <c r="G40" s="48" t="s">
        <v>211</v>
      </c>
      <c r="H40" s="48" t="s">
        <v>452</v>
      </c>
      <c r="I40" s="48" t="s">
        <v>3612</v>
      </c>
      <c r="J40" s="48" t="s">
        <v>2661</v>
      </c>
      <c r="K40" s="193" t="s">
        <v>4989</v>
      </c>
      <c r="L40" s="193" t="s">
        <v>297</v>
      </c>
      <c r="M40" s="48" t="s">
        <v>3599</v>
      </c>
      <c r="N40" s="193" t="s">
        <v>211</v>
      </c>
      <c r="O40" s="48" t="s">
        <v>165</v>
      </c>
      <c r="P40" s="48"/>
      <c r="Q40" s="48" t="s">
        <v>211</v>
      </c>
      <c r="R40" s="193" t="s">
        <v>225</v>
      </c>
      <c r="S40" s="48" t="b">
        <v>1</v>
      </c>
      <c r="T40" s="48"/>
      <c r="U40" s="178"/>
      <c r="V40" s="178">
        <v>43262</v>
      </c>
      <c r="W40" s="48" t="s">
        <v>211</v>
      </c>
      <c r="X40" s="48"/>
      <c r="Y40" s="48"/>
      <c r="Z40" s="48" t="s">
        <v>211</v>
      </c>
      <c r="AA40" s="48"/>
      <c r="AB40" s="48"/>
      <c r="AC40" s="193" t="s">
        <v>211</v>
      </c>
      <c r="AD40" s="48"/>
      <c r="AE40" s="193" t="s">
        <v>165</v>
      </c>
      <c r="AF40" s="193" t="s">
        <v>211</v>
      </c>
      <c r="AG40" s="193" t="s">
        <v>539</v>
      </c>
      <c r="AH40" s="197">
        <v>43306</v>
      </c>
      <c r="AI40" s="192" t="s">
        <v>4350</v>
      </c>
      <c r="AJ40" s="115" t="str">
        <f t="shared" si="0"/>
        <v>FS</v>
      </c>
      <c r="AK40" s="115" t="b">
        <f>ISNUMBER(SEARCH("IRT",Table1[[#This Row],[Current_Status]]))</f>
        <v>0</v>
      </c>
      <c r="AL40" s="116">
        <f>YEAR(Table1[[#This Row],[Project_Initiated]])</f>
        <v>2018</v>
      </c>
      <c r="AM40" s="53">
        <v>44075</v>
      </c>
      <c r="AN40" s="53" t="str">
        <f>IF(AND(Table1[[#This Row],[Completed Date]]&gt;="07/01/2020"+0,Table1[[#This Row],[Completed Date]]&lt;="6/30/2021"+0),"FY 20-21",IF(AND(Table1[[#This Row],[Completed Date]]&gt;="07/01/2019"+0,Table1[[#This Row],[Completed Date]]&lt;="6/30/2020"+0),"FY 19-20",""))</f>
        <v/>
      </c>
      <c r="AO40" s="116" t="str">
        <f>IFERROR(FIND("R",Table1[[#This Row],[FS_Priority]]),"")</f>
        <v/>
      </c>
    </row>
    <row r="41" spans="1:41" hidden="1" x14ac:dyDescent="0.25">
      <c r="A41" s="48" t="s">
        <v>630</v>
      </c>
      <c r="B41" s="193" t="s">
        <v>211</v>
      </c>
      <c r="C41" s="193" t="s">
        <v>630</v>
      </c>
      <c r="D41" s="194" t="b">
        <v>0</v>
      </c>
      <c r="E41" s="48" t="s">
        <v>107</v>
      </c>
      <c r="F41" s="48" t="s">
        <v>3173</v>
      </c>
      <c r="G41" s="48" t="s">
        <v>211</v>
      </c>
      <c r="H41" s="48" t="s">
        <v>464</v>
      </c>
      <c r="I41" s="48" t="s">
        <v>3696</v>
      </c>
      <c r="J41" s="48" t="s">
        <v>2661</v>
      </c>
      <c r="K41" s="193" t="s">
        <v>3674</v>
      </c>
      <c r="L41" s="193" t="s">
        <v>2636</v>
      </c>
      <c r="M41" s="48" t="s">
        <v>3697</v>
      </c>
      <c r="N41" s="193" t="s">
        <v>211</v>
      </c>
      <c r="O41" s="48" t="s">
        <v>183</v>
      </c>
      <c r="P41" s="48"/>
      <c r="Q41" s="48" t="s">
        <v>211</v>
      </c>
      <c r="R41" s="193" t="s">
        <v>239</v>
      </c>
      <c r="S41" s="48" t="b">
        <v>0</v>
      </c>
      <c r="T41" s="48"/>
      <c r="U41" s="178"/>
      <c r="V41" s="178">
        <v>42998</v>
      </c>
      <c r="W41" s="48" t="s">
        <v>211</v>
      </c>
      <c r="X41" s="48"/>
      <c r="Y41" s="48"/>
      <c r="Z41" s="48" t="s">
        <v>211</v>
      </c>
      <c r="AA41" s="48"/>
      <c r="AB41" s="48"/>
      <c r="AC41" s="193" t="s">
        <v>631</v>
      </c>
      <c r="AD41" s="48"/>
      <c r="AE41" s="193" t="s">
        <v>183</v>
      </c>
      <c r="AF41" s="193" t="s">
        <v>211</v>
      </c>
      <c r="AG41" s="193" t="s">
        <v>2694</v>
      </c>
      <c r="AH41" s="197">
        <v>43306</v>
      </c>
      <c r="AI41" s="192" t="s">
        <v>4353</v>
      </c>
      <c r="AJ41" s="115" t="str">
        <f t="shared" si="0"/>
        <v>FS</v>
      </c>
      <c r="AK41" s="115" t="b">
        <f>ISNUMBER(SEARCH("IRT",Table1[[#This Row],[Current_Status]]))</f>
        <v>0</v>
      </c>
      <c r="AL41" s="116">
        <f>YEAR(Table1[[#This Row],[Project_Initiated]])</f>
        <v>2017</v>
      </c>
      <c r="AM41" s="53">
        <v>44075</v>
      </c>
      <c r="AN41" s="53" t="str">
        <f>IF(AND(Table1[[#This Row],[Completed Date]]&gt;="07/01/2020"+0,Table1[[#This Row],[Completed Date]]&lt;="6/30/2021"+0),"FY 20-21",IF(AND(Table1[[#This Row],[Completed Date]]&gt;="07/01/2019"+0,Table1[[#This Row],[Completed Date]]&lt;="6/30/2020"+0),"FY 19-20",""))</f>
        <v/>
      </c>
      <c r="AO41" s="116" t="str">
        <f>IFERROR(FIND("R",Table1[[#This Row],[FS_Priority]]),"")</f>
        <v/>
      </c>
    </row>
    <row r="42" spans="1:41" hidden="1" x14ac:dyDescent="0.25">
      <c r="A42" s="48" t="s">
        <v>779</v>
      </c>
      <c r="B42" s="193" t="s">
        <v>211</v>
      </c>
      <c r="C42" s="193" t="s">
        <v>779</v>
      </c>
      <c r="D42" s="194" t="b">
        <v>0</v>
      </c>
      <c r="E42" s="48" t="s">
        <v>107</v>
      </c>
      <c r="F42" s="48" t="s">
        <v>3149</v>
      </c>
      <c r="G42" s="48" t="s">
        <v>211</v>
      </c>
      <c r="H42" s="48" t="s">
        <v>460</v>
      </c>
      <c r="I42" s="48" t="s">
        <v>3685</v>
      </c>
      <c r="J42" s="48" t="s">
        <v>2661</v>
      </c>
      <c r="K42" s="193" t="s">
        <v>3674</v>
      </c>
      <c r="L42" s="193" t="s">
        <v>2636</v>
      </c>
      <c r="M42" s="48" t="s">
        <v>3679</v>
      </c>
      <c r="N42" s="193" t="s">
        <v>211</v>
      </c>
      <c r="O42" s="48" t="s">
        <v>165</v>
      </c>
      <c r="P42" s="48"/>
      <c r="Q42" s="48" t="s">
        <v>211</v>
      </c>
      <c r="R42" s="193" t="s">
        <v>108</v>
      </c>
      <c r="S42" s="48" t="b">
        <v>1</v>
      </c>
      <c r="T42" s="48"/>
      <c r="U42" s="178"/>
      <c r="V42" s="178">
        <v>43167</v>
      </c>
      <c r="W42" s="48" t="s">
        <v>211</v>
      </c>
      <c r="X42" s="48"/>
      <c r="Y42" s="48"/>
      <c r="Z42" s="48" t="s">
        <v>211</v>
      </c>
      <c r="AA42" s="48"/>
      <c r="AB42" s="48"/>
      <c r="AC42" s="193" t="s">
        <v>780</v>
      </c>
      <c r="AD42" s="48"/>
      <c r="AE42" s="193" t="s">
        <v>165</v>
      </c>
      <c r="AF42" s="193" t="s">
        <v>211</v>
      </c>
      <c r="AG42" s="193" t="s">
        <v>539</v>
      </c>
      <c r="AH42" s="197">
        <v>43306</v>
      </c>
      <c r="AI42" s="192" t="s">
        <v>4348</v>
      </c>
      <c r="AJ42" s="115" t="str">
        <f t="shared" si="0"/>
        <v>FS</v>
      </c>
      <c r="AK42" s="115" t="b">
        <f>ISNUMBER(SEARCH("IRT",Table1[[#This Row],[Current_Status]]))</f>
        <v>0</v>
      </c>
      <c r="AL42" s="116">
        <f>YEAR(Table1[[#This Row],[Project_Initiated]])</f>
        <v>2018</v>
      </c>
      <c r="AM42" s="53">
        <v>44075</v>
      </c>
      <c r="AN42" s="53" t="str">
        <f>IF(AND(Table1[[#This Row],[Completed Date]]&gt;="07/01/2020"+0,Table1[[#This Row],[Completed Date]]&lt;="6/30/2021"+0),"FY 20-21",IF(AND(Table1[[#This Row],[Completed Date]]&gt;="07/01/2019"+0,Table1[[#This Row],[Completed Date]]&lt;="6/30/2020"+0),"FY 19-20",""))</f>
        <v/>
      </c>
      <c r="AO42" s="116" t="str">
        <f>IFERROR(FIND("R",Table1[[#This Row],[FS_Priority]]),"")</f>
        <v/>
      </c>
    </row>
    <row r="43" spans="1:41" hidden="1" x14ac:dyDescent="0.25">
      <c r="A43" s="48" t="s">
        <v>823</v>
      </c>
      <c r="B43" s="193" t="s">
        <v>211</v>
      </c>
      <c r="C43" s="193" t="s">
        <v>823</v>
      </c>
      <c r="D43" s="194" t="b">
        <v>0</v>
      </c>
      <c r="E43" s="48" t="s">
        <v>53</v>
      </c>
      <c r="F43" s="48" t="s">
        <v>3015</v>
      </c>
      <c r="G43" s="48" t="s">
        <v>824</v>
      </c>
      <c r="H43" s="48" t="s">
        <v>932</v>
      </c>
      <c r="I43" s="48" t="s">
        <v>3537</v>
      </c>
      <c r="J43" s="48" t="s">
        <v>2670</v>
      </c>
      <c r="K43" s="193" t="s">
        <v>3514</v>
      </c>
      <c r="L43" s="193" t="s">
        <v>2636</v>
      </c>
      <c r="M43" s="48" t="s">
        <v>3538</v>
      </c>
      <c r="N43" s="193" t="s">
        <v>211</v>
      </c>
      <c r="O43" s="48" t="s">
        <v>183</v>
      </c>
      <c r="P43" s="48"/>
      <c r="Q43" s="48" t="s">
        <v>221</v>
      </c>
      <c r="R43" s="193" t="s">
        <v>243</v>
      </c>
      <c r="S43" s="48" t="b">
        <v>0</v>
      </c>
      <c r="T43" s="48"/>
      <c r="U43" s="178"/>
      <c r="V43" s="178">
        <v>43298</v>
      </c>
      <c r="W43" s="48" t="s">
        <v>211</v>
      </c>
      <c r="X43" s="48"/>
      <c r="Y43" s="48"/>
      <c r="Z43" s="48" t="s">
        <v>211</v>
      </c>
      <c r="AA43" s="48"/>
      <c r="AB43" s="48"/>
      <c r="AC43" s="193" t="s">
        <v>825</v>
      </c>
      <c r="AD43" s="48"/>
      <c r="AE43" s="193" t="s">
        <v>498</v>
      </c>
      <c r="AF43" s="193" t="s">
        <v>211</v>
      </c>
      <c r="AG43" s="193" t="s">
        <v>2694</v>
      </c>
      <c r="AH43" s="197">
        <v>43311</v>
      </c>
      <c r="AI43" s="192" t="s">
        <v>4350</v>
      </c>
      <c r="AJ43" s="115" t="str">
        <f t="shared" si="0"/>
        <v>FS</v>
      </c>
      <c r="AK43" s="115" t="b">
        <f>ISNUMBER(SEARCH("IRT",Table1[[#This Row],[Current_Status]]))</f>
        <v>0</v>
      </c>
      <c r="AL43" s="116">
        <f>YEAR(Table1[[#This Row],[Project_Initiated]])</f>
        <v>2018</v>
      </c>
      <c r="AM43" s="53">
        <v>44075</v>
      </c>
      <c r="AN43" s="53" t="str">
        <f>IF(AND(Table1[[#This Row],[Completed Date]]&gt;="07/01/2020"+0,Table1[[#This Row],[Completed Date]]&lt;="6/30/2021"+0),"FY 20-21",IF(AND(Table1[[#This Row],[Completed Date]]&gt;="07/01/2019"+0,Table1[[#This Row],[Completed Date]]&lt;="6/30/2020"+0),"FY 19-20",""))</f>
        <v/>
      </c>
      <c r="AO43" s="116" t="str">
        <f>IFERROR(FIND("R",Table1[[#This Row],[FS_Priority]]),"")</f>
        <v/>
      </c>
    </row>
    <row r="44" spans="1:41" hidden="1" x14ac:dyDescent="0.25">
      <c r="A44" s="48" t="s">
        <v>766</v>
      </c>
      <c r="B44" s="193" t="s">
        <v>211</v>
      </c>
      <c r="C44" s="193" t="s">
        <v>766</v>
      </c>
      <c r="D44" s="194" t="b">
        <v>0</v>
      </c>
      <c r="E44" s="48" t="s">
        <v>442</v>
      </c>
      <c r="F44" s="48" t="s">
        <v>3302</v>
      </c>
      <c r="G44" s="48" t="s">
        <v>211</v>
      </c>
      <c r="H44" s="48" t="s">
        <v>4018</v>
      </c>
      <c r="I44" s="48" t="s">
        <v>211</v>
      </c>
      <c r="J44" s="48" t="s">
        <v>2661</v>
      </c>
      <c r="K44" s="193" t="s">
        <v>3829</v>
      </c>
      <c r="L44" s="193" t="s">
        <v>141</v>
      </c>
      <c r="M44" s="48" t="s">
        <v>3830</v>
      </c>
      <c r="N44" s="193" t="s">
        <v>211</v>
      </c>
      <c r="O44" s="48" t="s">
        <v>183</v>
      </c>
      <c r="P44" s="48"/>
      <c r="Q44" s="48" t="s">
        <v>211</v>
      </c>
      <c r="R44" s="193" t="s">
        <v>218</v>
      </c>
      <c r="S44" s="48" t="b">
        <v>0</v>
      </c>
      <c r="T44" s="48"/>
      <c r="U44" s="178"/>
      <c r="V44" s="178">
        <v>43277</v>
      </c>
      <c r="W44" s="48" t="s">
        <v>211</v>
      </c>
      <c r="X44" s="48"/>
      <c r="Y44" s="48"/>
      <c r="Z44" s="48" t="s">
        <v>211</v>
      </c>
      <c r="AA44" s="48"/>
      <c r="AB44" s="48"/>
      <c r="AC44" s="193" t="s">
        <v>767</v>
      </c>
      <c r="AD44" s="179"/>
      <c r="AE44" s="193" t="s">
        <v>183</v>
      </c>
      <c r="AF44" s="193" t="s">
        <v>211</v>
      </c>
      <c r="AG44" s="193" t="s">
        <v>2694</v>
      </c>
      <c r="AH44" s="197">
        <v>43314</v>
      </c>
      <c r="AI44" s="192" t="s">
        <v>4350</v>
      </c>
      <c r="AJ44" s="115" t="str">
        <f t="shared" si="0"/>
        <v>FS</v>
      </c>
      <c r="AK44" s="115" t="b">
        <f>ISNUMBER(SEARCH("IRT",Table1[[#This Row],[Current_Status]]))</f>
        <v>0</v>
      </c>
      <c r="AL44" s="116">
        <f>YEAR(Table1[[#This Row],[Project_Initiated]])</f>
        <v>2018</v>
      </c>
      <c r="AM44" s="53">
        <v>44075</v>
      </c>
      <c r="AN44" s="53" t="str">
        <f>IF(AND(Table1[[#This Row],[Completed Date]]&gt;="07/01/2020"+0,Table1[[#This Row],[Completed Date]]&lt;="6/30/2021"+0),"FY 20-21",IF(AND(Table1[[#This Row],[Completed Date]]&gt;="07/01/2019"+0,Table1[[#This Row],[Completed Date]]&lt;="6/30/2020"+0),"FY 19-20",""))</f>
        <v/>
      </c>
      <c r="AO44" s="116" t="str">
        <f>IFERROR(FIND("R",Table1[[#This Row],[FS_Priority]]),"")</f>
        <v/>
      </c>
    </row>
    <row r="45" spans="1:41" hidden="1" x14ac:dyDescent="0.25">
      <c r="A45" s="48" t="s">
        <v>681</v>
      </c>
      <c r="B45" s="193" t="s">
        <v>211</v>
      </c>
      <c r="C45" s="193" t="s">
        <v>681</v>
      </c>
      <c r="D45" s="194" t="b">
        <v>0</v>
      </c>
      <c r="E45" s="48" t="s">
        <v>53</v>
      </c>
      <c r="F45" s="48" t="s">
        <v>2999</v>
      </c>
      <c r="G45" s="48" t="s">
        <v>211</v>
      </c>
      <c r="H45" s="48" t="s">
        <v>447</v>
      </c>
      <c r="I45" s="48" t="s">
        <v>3519</v>
      </c>
      <c r="J45" s="48" t="s">
        <v>2661</v>
      </c>
      <c r="K45" s="193" t="s">
        <v>3514</v>
      </c>
      <c r="L45" s="193" t="s">
        <v>2636</v>
      </c>
      <c r="M45" s="48" t="s">
        <v>3517</v>
      </c>
      <c r="N45" s="193" t="s">
        <v>211</v>
      </c>
      <c r="O45" s="48" t="s">
        <v>178</v>
      </c>
      <c r="P45" s="48"/>
      <c r="Q45" s="48" t="s">
        <v>211</v>
      </c>
      <c r="R45" s="193" t="s">
        <v>211</v>
      </c>
      <c r="S45" s="48" t="b">
        <v>0</v>
      </c>
      <c r="T45" s="48"/>
      <c r="U45" s="178"/>
      <c r="V45" s="178">
        <v>43153</v>
      </c>
      <c r="W45" s="48" t="s">
        <v>211</v>
      </c>
      <c r="X45" s="48"/>
      <c r="Y45" s="48"/>
      <c r="Z45" s="48" t="s">
        <v>211</v>
      </c>
      <c r="AA45" s="48"/>
      <c r="AB45" s="48"/>
      <c r="AC45" s="193" t="s">
        <v>682</v>
      </c>
      <c r="AD45" s="48"/>
      <c r="AE45" s="193" t="s">
        <v>178</v>
      </c>
      <c r="AF45" s="193" t="s">
        <v>211</v>
      </c>
      <c r="AG45" s="193" t="s">
        <v>2694</v>
      </c>
      <c r="AH45" s="197">
        <v>43322</v>
      </c>
      <c r="AI45" s="192" t="s">
        <v>4348</v>
      </c>
      <c r="AJ45" s="115" t="str">
        <f t="shared" si="0"/>
        <v>FS</v>
      </c>
      <c r="AK45" s="115" t="b">
        <f>ISNUMBER(SEARCH("IRT",Table1[[#This Row],[Current_Status]]))</f>
        <v>0</v>
      </c>
      <c r="AL45" s="116">
        <f>YEAR(Table1[[#This Row],[Project_Initiated]])</f>
        <v>2018</v>
      </c>
      <c r="AM45" s="53">
        <v>44075</v>
      </c>
      <c r="AN45" s="53" t="str">
        <f>IF(AND(Table1[[#This Row],[Completed Date]]&gt;="07/01/2020"+0,Table1[[#This Row],[Completed Date]]&lt;="6/30/2021"+0),"FY 20-21",IF(AND(Table1[[#This Row],[Completed Date]]&gt;="07/01/2019"+0,Table1[[#This Row],[Completed Date]]&lt;="6/30/2020"+0),"FY 19-20",""))</f>
        <v/>
      </c>
      <c r="AO45" s="116" t="str">
        <f>IFERROR(FIND("R",Table1[[#This Row],[FS_Priority]]),"")</f>
        <v/>
      </c>
    </row>
    <row r="46" spans="1:41" hidden="1" x14ac:dyDescent="0.25">
      <c r="A46" s="48" t="s">
        <v>750</v>
      </c>
      <c r="B46" s="193" t="s">
        <v>211</v>
      </c>
      <c r="C46" s="193" t="s">
        <v>750</v>
      </c>
      <c r="D46" s="194" t="b">
        <v>0</v>
      </c>
      <c r="E46" s="48" t="s">
        <v>99</v>
      </c>
      <c r="F46" s="48" t="s">
        <v>3075</v>
      </c>
      <c r="G46" s="48" t="s">
        <v>211</v>
      </c>
      <c r="H46" s="48" t="s">
        <v>452</v>
      </c>
      <c r="I46" s="48" t="s">
        <v>3613</v>
      </c>
      <c r="J46" s="48" t="s">
        <v>2661</v>
      </c>
      <c r="K46" s="193" t="s">
        <v>4989</v>
      </c>
      <c r="L46" s="193" t="s">
        <v>297</v>
      </c>
      <c r="M46" s="48" t="s">
        <v>3599</v>
      </c>
      <c r="N46" s="193" t="s">
        <v>211</v>
      </c>
      <c r="O46" s="48" t="s">
        <v>165</v>
      </c>
      <c r="P46" s="48"/>
      <c r="Q46" s="48" t="s">
        <v>211</v>
      </c>
      <c r="R46" s="193" t="s">
        <v>227</v>
      </c>
      <c r="S46" s="48" t="b">
        <v>1</v>
      </c>
      <c r="T46" s="48"/>
      <c r="U46" s="178"/>
      <c r="V46" s="178">
        <v>43262</v>
      </c>
      <c r="W46" s="48" t="s">
        <v>211</v>
      </c>
      <c r="X46" s="48"/>
      <c r="Y46" s="48"/>
      <c r="Z46" s="48" t="s">
        <v>211</v>
      </c>
      <c r="AA46" s="48"/>
      <c r="AB46" s="48"/>
      <c r="AC46" s="193" t="s">
        <v>211</v>
      </c>
      <c r="AD46" s="48"/>
      <c r="AE46" s="193" t="s">
        <v>165</v>
      </c>
      <c r="AF46" s="193" t="s">
        <v>211</v>
      </c>
      <c r="AG46" s="193" t="s">
        <v>539</v>
      </c>
      <c r="AH46" s="197">
        <v>43322</v>
      </c>
      <c r="AI46" s="192" t="s">
        <v>4350</v>
      </c>
      <c r="AJ46" s="115" t="str">
        <f t="shared" si="0"/>
        <v>FS</v>
      </c>
      <c r="AK46" s="115" t="b">
        <f>ISNUMBER(SEARCH("IRT",Table1[[#This Row],[Current_Status]]))</f>
        <v>0</v>
      </c>
      <c r="AL46" s="116">
        <f>YEAR(Table1[[#This Row],[Project_Initiated]])</f>
        <v>2018</v>
      </c>
      <c r="AM46" s="53">
        <v>44075</v>
      </c>
      <c r="AN46" s="53" t="str">
        <f>IF(AND(Table1[[#This Row],[Completed Date]]&gt;="07/01/2020"+0,Table1[[#This Row],[Completed Date]]&lt;="6/30/2021"+0),"FY 20-21",IF(AND(Table1[[#This Row],[Completed Date]]&gt;="07/01/2019"+0,Table1[[#This Row],[Completed Date]]&lt;="6/30/2020"+0),"FY 19-20",""))</f>
        <v/>
      </c>
      <c r="AO46" s="116" t="str">
        <f>IFERROR(FIND("R",Table1[[#This Row],[FS_Priority]]),"")</f>
        <v/>
      </c>
    </row>
    <row r="47" spans="1:41" hidden="1" x14ac:dyDescent="0.25">
      <c r="A47" s="48" t="s">
        <v>708</v>
      </c>
      <c r="B47" s="193" t="s">
        <v>211</v>
      </c>
      <c r="C47" s="193" t="s">
        <v>708</v>
      </c>
      <c r="D47" s="194" t="b">
        <v>0</v>
      </c>
      <c r="E47" s="48" t="s">
        <v>99</v>
      </c>
      <c r="F47" s="48" t="s">
        <v>3065</v>
      </c>
      <c r="G47" s="48" t="s">
        <v>211</v>
      </c>
      <c r="H47" s="48" t="s">
        <v>465</v>
      </c>
      <c r="I47" s="48" t="s">
        <v>3601</v>
      </c>
      <c r="J47" s="48" t="s">
        <v>2661</v>
      </c>
      <c r="K47" s="193" t="s">
        <v>4989</v>
      </c>
      <c r="L47" s="193" t="s">
        <v>297</v>
      </c>
      <c r="M47" s="48" t="s">
        <v>3602</v>
      </c>
      <c r="N47" s="193" t="s">
        <v>211</v>
      </c>
      <c r="O47" s="48" t="s">
        <v>165</v>
      </c>
      <c r="P47" s="48"/>
      <c r="Q47" s="48" t="s">
        <v>211</v>
      </c>
      <c r="R47" s="193" t="s">
        <v>239</v>
      </c>
      <c r="S47" s="48" t="b">
        <v>1</v>
      </c>
      <c r="T47" s="48"/>
      <c r="U47" s="178"/>
      <c r="V47" s="178">
        <v>43196</v>
      </c>
      <c r="W47" s="48" t="s">
        <v>211</v>
      </c>
      <c r="X47" s="48"/>
      <c r="Y47" s="48"/>
      <c r="Z47" s="48" t="s">
        <v>211</v>
      </c>
      <c r="AA47" s="48"/>
      <c r="AB47" s="48"/>
      <c r="AC47" s="193" t="s">
        <v>211</v>
      </c>
      <c r="AD47" s="48"/>
      <c r="AE47" s="193" t="s">
        <v>165</v>
      </c>
      <c r="AF47" s="193" t="s">
        <v>211</v>
      </c>
      <c r="AG47" s="193" t="s">
        <v>539</v>
      </c>
      <c r="AH47" s="197">
        <v>43322</v>
      </c>
      <c r="AI47" s="192" t="s">
        <v>4350</v>
      </c>
      <c r="AJ47" s="115" t="str">
        <f t="shared" si="0"/>
        <v>FS</v>
      </c>
      <c r="AK47" s="115" t="b">
        <f>ISNUMBER(SEARCH("IRT",Table1[[#This Row],[Current_Status]]))</f>
        <v>0</v>
      </c>
      <c r="AL47" s="116">
        <f>YEAR(Table1[[#This Row],[Project_Initiated]])</f>
        <v>2018</v>
      </c>
      <c r="AM47" s="53">
        <v>44075</v>
      </c>
      <c r="AN47" s="53" t="str">
        <f>IF(AND(Table1[[#This Row],[Completed Date]]&gt;="07/01/2020"+0,Table1[[#This Row],[Completed Date]]&lt;="6/30/2021"+0),"FY 20-21",IF(AND(Table1[[#This Row],[Completed Date]]&gt;="07/01/2019"+0,Table1[[#This Row],[Completed Date]]&lt;="6/30/2020"+0),"FY 19-20",""))</f>
        <v/>
      </c>
      <c r="AO47" s="116" t="str">
        <f>IFERROR(FIND("R",Table1[[#This Row],[FS_Priority]]),"")</f>
        <v/>
      </c>
    </row>
    <row r="48" spans="1:41" hidden="1" x14ac:dyDescent="0.25">
      <c r="A48" s="48" t="s">
        <v>656</v>
      </c>
      <c r="B48" s="193" t="s">
        <v>211</v>
      </c>
      <c r="C48" s="193" t="s">
        <v>656</v>
      </c>
      <c r="D48" s="194" t="b">
        <v>0</v>
      </c>
      <c r="E48" s="48" t="s">
        <v>4299</v>
      </c>
      <c r="F48" s="48" t="s">
        <v>2980</v>
      </c>
      <c r="G48" s="48" t="s">
        <v>211</v>
      </c>
      <c r="H48" s="48" t="s">
        <v>448</v>
      </c>
      <c r="I48" s="48" t="s">
        <v>211</v>
      </c>
      <c r="J48" s="48" t="s">
        <v>2661</v>
      </c>
      <c r="K48" s="193" t="s">
        <v>3471</v>
      </c>
      <c r="L48" s="193" t="s">
        <v>2636</v>
      </c>
      <c r="M48" s="48" t="s">
        <v>3477</v>
      </c>
      <c r="N48" s="193" t="s">
        <v>211</v>
      </c>
      <c r="O48" s="48" t="s">
        <v>183</v>
      </c>
      <c r="P48" s="48"/>
      <c r="Q48" s="48" t="s">
        <v>211</v>
      </c>
      <c r="R48" s="193" t="s">
        <v>211</v>
      </c>
      <c r="S48" s="48" t="b">
        <v>0</v>
      </c>
      <c r="T48" s="48"/>
      <c r="U48" s="178"/>
      <c r="V48" s="178">
        <v>43125</v>
      </c>
      <c r="W48" s="48" t="s">
        <v>211</v>
      </c>
      <c r="X48" s="48"/>
      <c r="Y48" s="48"/>
      <c r="Z48" s="48" t="s">
        <v>211</v>
      </c>
      <c r="AA48" s="48"/>
      <c r="AB48" s="48"/>
      <c r="AC48" s="193" t="s">
        <v>657</v>
      </c>
      <c r="AD48" s="48"/>
      <c r="AE48" s="193" t="s">
        <v>178</v>
      </c>
      <c r="AF48" s="193" t="s">
        <v>211</v>
      </c>
      <c r="AG48" s="193" t="s">
        <v>2694</v>
      </c>
      <c r="AH48" s="197">
        <v>43322</v>
      </c>
      <c r="AI48" s="192" t="s">
        <v>4348</v>
      </c>
      <c r="AJ48" s="115" t="str">
        <f t="shared" si="0"/>
        <v>FS</v>
      </c>
      <c r="AK48" s="115" t="b">
        <f>ISNUMBER(SEARCH("IRT",Table1[[#This Row],[Current_Status]]))</f>
        <v>0</v>
      </c>
      <c r="AL48" s="116">
        <f>YEAR(Table1[[#This Row],[Project_Initiated]])</f>
        <v>2018</v>
      </c>
      <c r="AM48" s="53">
        <v>44075</v>
      </c>
      <c r="AN48" s="53" t="str">
        <f>IF(AND(Table1[[#This Row],[Completed Date]]&gt;="07/01/2020"+0,Table1[[#This Row],[Completed Date]]&lt;="6/30/2021"+0),"FY 20-21",IF(AND(Table1[[#This Row],[Completed Date]]&gt;="07/01/2019"+0,Table1[[#This Row],[Completed Date]]&lt;="6/30/2020"+0),"FY 19-20",""))</f>
        <v/>
      </c>
      <c r="AO48" s="116" t="str">
        <f>IFERROR(FIND("R",Table1[[#This Row],[FS_Priority]]),"")</f>
        <v/>
      </c>
    </row>
    <row r="49" spans="1:41" hidden="1" x14ac:dyDescent="0.25">
      <c r="A49" s="48" t="s">
        <v>732</v>
      </c>
      <c r="B49" s="193" t="s">
        <v>211</v>
      </c>
      <c r="C49" s="193" t="s">
        <v>732</v>
      </c>
      <c r="D49" s="194" t="b">
        <v>0</v>
      </c>
      <c r="E49" s="48" t="s">
        <v>442</v>
      </c>
      <c r="F49" s="48" t="s">
        <v>3299</v>
      </c>
      <c r="G49" s="48" t="s">
        <v>211</v>
      </c>
      <c r="H49" s="48" t="s">
        <v>464</v>
      </c>
      <c r="I49" s="48" t="s">
        <v>3828</v>
      </c>
      <c r="J49" s="48" t="s">
        <v>2661</v>
      </c>
      <c r="K49" s="193" t="s">
        <v>3829</v>
      </c>
      <c r="L49" s="193" t="s">
        <v>141</v>
      </c>
      <c r="M49" s="48" t="s">
        <v>3830</v>
      </c>
      <c r="N49" s="193" t="s">
        <v>211</v>
      </c>
      <c r="O49" s="48" t="s">
        <v>165</v>
      </c>
      <c r="P49" s="48"/>
      <c r="Q49" s="48" t="s">
        <v>211</v>
      </c>
      <c r="R49" s="193" t="s">
        <v>240</v>
      </c>
      <c r="S49" s="48" t="b">
        <v>0</v>
      </c>
      <c r="T49" s="48"/>
      <c r="U49" s="178"/>
      <c r="V49" s="178">
        <v>43222</v>
      </c>
      <c r="W49" s="48" t="s">
        <v>211</v>
      </c>
      <c r="X49" s="48"/>
      <c r="Y49" s="48"/>
      <c r="Z49" s="48" t="s">
        <v>211</v>
      </c>
      <c r="AA49" s="48"/>
      <c r="AB49" s="48"/>
      <c r="AC49" s="193" t="s">
        <v>211</v>
      </c>
      <c r="AD49" s="179"/>
      <c r="AE49" s="193" t="s">
        <v>165</v>
      </c>
      <c r="AF49" s="193" t="s">
        <v>211</v>
      </c>
      <c r="AG49" s="193" t="s">
        <v>539</v>
      </c>
      <c r="AH49" s="197">
        <v>43329</v>
      </c>
      <c r="AI49" s="192" t="s">
        <v>4350</v>
      </c>
      <c r="AJ49" s="115" t="str">
        <f t="shared" si="0"/>
        <v>FS</v>
      </c>
      <c r="AK49" s="115" t="b">
        <f>ISNUMBER(SEARCH("IRT",Table1[[#This Row],[Current_Status]]))</f>
        <v>0</v>
      </c>
      <c r="AL49" s="116">
        <f>YEAR(Table1[[#This Row],[Project_Initiated]])</f>
        <v>2018</v>
      </c>
      <c r="AM49" s="53">
        <v>44075</v>
      </c>
      <c r="AN49" s="53" t="str">
        <f>IF(AND(Table1[[#This Row],[Completed Date]]&gt;="07/01/2020"+0,Table1[[#This Row],[Completed Date]]&lt;="6/30/2021"+0),"FY 20-21",IF(AND(Table1[[#This Row],[Completed Date]]&gt;="07/01/2019"+0,Table1[[#This Row],[Completed Date]]&lt;="6/30/2020"+0),"FY 19-20",""))</f>
        <v/>
      </c>
      <c r="AO49" s="116" t="str">
        <f>IFERROR(FIND("R",Table1[[#This Row],[FS_Priority]]),"")</f>
        <v/>
      </c>
    </row>
    <row r="50" spans="1:41" hidden="1" x14ac:dyDescent="0.25">
      <c r="A50" s="48" t="s">
        <v>705</v>
      </c>
      <c r="B50" s="193" t="s">
        <v>211</v>
      </c>
      <c r="C50" s="193" t="s">
        <v>705</v>
      </c>
      <c r="D50" s="194" t="b">
        <v>0</v>
      </c>
      <c r="E50" s="48" t="s">
        <v>147</v>
      </c>
      <c r="F50" s="48" t="s">
        <v>3309</v>
      </c>
      <c r="G50" s="48" t="s">
        <v>706</v>
      </c>
      <c r="H50" s="48" t="s">
        <v>458</v>
      </c>
      <c r="I50" s="48" t="s">
        <v>3843</v>
      </c>
      <c r="J50" s="48" t="s">
        <v>2672</v>
      </c>
      <c r="K50" s="193" t="s">
        <v>3839</v>
      </c>
      <c r="L50" s="193" t="s">
        <v>4330</v>
      </c>
      <c r="M50" s="48" t="s">
        <v>3840</v>
      </c>
      <c r="N50" s="193" t="s">
        <v>211</v>
      </c>
      <c r="O50" s="48" t="s">
        <v>183</v>
      </c>
      <c r="P50" s="48"/>
      <c r="Q50" s="48" t="s">
        <v>211</v>
      </c>
      <c r="R50" s="193" t="s">
        <v>211</v>
      </c>
      <c r="S50" s="48" t="b">
        <v>0</v>
      </c>
      <c r="T50" s="48"/>
      <c r="U50" s="178"/>
      <c r="V50" s="178">
        <v>43195</v>
      </c>
      <c r="W50" s="48" t="s">
        <v>211</v>
      </c>
      <c r="X50" s="48"/>
      <c r="Y50" s="48"/>
      <c r="Z50" s="48" t="s">
        <v>211</v>
      </c>
      <c r="AA50" s="48"/>
      <c r="AB50" s="48"/>
      <c r="AC50" s="193" t="s">
        <v>707</v>
      </c>
      <c r="AD50" s="179"/>
      <c r="AE50" s="193" t="s">
        <v>178</v>
      </c>
      <c r="AF50" s="193" t="s">
        <v>211</v>
      </c>
      <c r="AG50" s="193" t="s">
        <v>2693</v>
      </c>
      <c r="AH50" s="198">
        <v>43334</v>
      </c>
      <c r="AI50" s="192" t="s">
        <v>4350</v>
      </c>
      <c r="AJ50" s="115" t="str">
        <f t="shared" si="0"/>
        <v>FS</v>
      </c>
      <c r="AK50" s="115" t="b">
        <f>ISNUMBER(SEARCH("IRT",Table1[[#This Row],[Current_Status]]))</f>
        <v>0</v>
      </c>
      <c r="AL50" s="116">
        <f>YEAR(Table1[[#This Row],[Project_Initiated]])</f>
        <v>2018</v>
      </c>
      <c r="AM50" s="53">
        <v>44075</v>
      </c>
      <c r="AN50" s="53" t="str">
        <f>IF(AND(Table1[[#This Row],[Completed Date]]&gt;="07/01/2020"+0,Table1[[#This Row],[Completed Date]]&lt;="6/30/2021"+0),"FY 20-21",IF(AND(Table1[[#This Row],[Completed Date]]&gt;="07/01/2019"+0,Table1[[#This Row],[Completed Date]]&lt;="6/30/2020"+0),"FY 19-20",""))</f>
        <v/>
      </c>
      <c r="AO50" s="116" t="str">
        <f>IFERROR(FIND("R",Table1[[#This Row],[FS_Priority]]),"")</f>
        <v/>
      </c>
    </row>
    <row r="51" spans="1:41" hidden="1" x14ac:dyDescent="0.25">
      <c r="A51" s="48" t="s">
        <v>678</v>
      </c>
      <c r="B51" s="193" t="s">
        <v>211</v>
      </c>
      <c r="C51" s="193" t="s">
        <v>678</v>
      </c>
      <c r="D51" s="194" t="b">
        <v>0</v>
      </c>
      <c r="E51" s="48" t="s">
        <v>53</v>
      </c>
      <c r="F51" s="48" t="s">
        <v>3002</v>
      </c>
      <c r="G51" s="48" t="s">
        <v>211</v>
      </c>
      <c r="H51" s="48" t="s">
        <v>285</v>
      </c>
      <c r="I51" s="48" t="s">
        <v>3528</v>
      </c>
      <c r="J51" s="48" t="s">
        <v>2661</v>
      </c>
      <c r="K51" s="193" t="s">
        <v>3514</v>
      </c>
      <c r="L51" s="193" t="s">
        <v>2636</v>
      </c>
      <c r="M51" s="48" t="s">
        <v>3515</v>
      </c>
      <c r="N51" s="193" t="s">
        <v>211</v>
      </c>
      <c r="O51" s="48" t="s">
        <v>183</v>
      </c>
      <c r="P51" s="48"/>
      <c r="Q51" s="48" t="s">
        <v>211</v>
      </c>
      <c r="R51" s="193" t="s">
        <v>180</v>
      </c>
      <c r="S51" s="48" t="b">
        <v>1</v>
      </c>
      <c r="T51" s="48"/>
      <c r="U51" s="178"/>
      <c r="V51" s="178">
        <v>43147</v>
      </c>
      <c r="W51" s="48" t="s">
        <v>211</v>
      </c>
      <c r="X51" s="48"/>
      <c r="Y51" s="48"/>
      <c r="Z51" s="48" t="s">
        <v>211</v>
      </c>
      <c r="AA51" s="48"/>
      <c r="AB51" s="48"/>
      <c r="AC51" s="193" t="s">
        <v>679</v>
      </c>
      <c r="AD51" s="48"/>
      <c r="AE51" s="193" t="s">
        <v>183</v>
      </c>
      <c r="AF51" s="193" t="s">
        <v>211</v>
      </c>
      <c r="AG51" s="193" t="s">
        <v>2694</v>
      </c>
      <c r="AH51" s="197">
        <v>43335</v>
      </c>
      <c r="AI51" s="192" t="s">
        <v>4348</v>
      </c>
      <c r="AJ51" s="115" t="str">
        <f t="shared" si="0"/>
        <v>FS</v>
      </c>
      <c r="AK51" s="115" t="b">
        <f>ISNUMBER(SEARCH("IRT",Table1[[#This Row],[Current_Status]]))</f>
        <v>0</v>
      </c>
      <c r="AL51" s="116">
        <f>YEAR(Table1[[#This Row],[Project_Initiated]])</f>
        <v>2018</v>
      </c>
      <c r="AM51" s="53">
        <v>44075</v>
      </c>
      <c r="AN51" s="53" t="str">
        <f>IF(AND(Table1[[#This Row],[Completed Date]]&gt;="07/01/2020"+0,Table1[[#This Row],[Completed Date]]&lt;="6/30/2021"+0),"FY 20-21",IF(AND(Table1[[#This Row],[Completed Date]]&gt;="07/01/2019"+0,Table1[[#This Row],[Completed Date]]&lt;="6/30/2020"+0),"FY 19-20",""))</f>
        <v/>
      </c>
      <c r="AO51" s="116" t="str">
        <f>IFERROR(FIND("R",Table1[[#This Row],[FS_Priority]]),"")</f>
        <v/>
      </c>
    </row>
    <row r="52" spans="1:41" hidden="1" x14ac:dyDescent="0.25">
      <c r="A52" s="48" t="s">
        <v>696</v>
      </c>
      <c r="B52" s="193" t="s">
        <v>211</v>
      </c>
      <c r="C52" s="193" t="s">
        <v>696</v>
      </c>
      <c r="D52" s="194" t="b">
        <v>0</v>
      </c>
      <c r="E52" s="48" t="s">
        <v>99</v>
      </c>
      <c r="F52" s="48" t="s">
        <v>3069</v>
      </c>
      <c r="G52" s="48" t="s">
        <v>211</v>
      </c>
      <c r="H52" s="48" t="s">
        <v>467</v>
      </c>
      <c r="I52" s="48" t="s">
        <v>3614</v>
      </c>
      <c r="J52" s="48" t="s">
        <v>2661</v>
      </c>
      <c r="K52" s="193" t="s">
        <v>4989</v>
      </c>
      <c r="L52" s="193" t="s">
        <v>297</v>
      </c>
      <c r="M52" s="48" t="s">
        <v>3608</v>
      </c>
      <c r="N52" s="193" t="s">
        <v>211</v>
      </c>
      <c r="O52" s="48" t="s">
        <v>165</v>
      </c>
      <c r="P52" s="48"/>
      <c r="Q52" s="48" t="s">
        <v>211</v>
      </c>
      <c r="R52" s="193" t="s">
        <v>342</v>
      </c>
      <c r="S52" s="48" t="b">
        <v>0</v>
      </c>
      <c r="T52" s="48"/>
      <c r="U52" s="178"/>
      <c r="V52" s="178">
        <v>43179</v>
      </c>
      <c r="W52" s="48" t="s">
        <v>211</v>
      </c>
      <c r="X52" s="48"/>
      <c r="Y52" s="48"/>
      <c r="Z52" s="48" t="s">
        <v>211</v>
      </c>
      <c r="AA52" s="48"/>
      <c r="AB52" s="48"/>
      <c r="AC52" s="193" t="s">
        <v>697</v>
      </c>
      <c r="AD52" s="48"/>
      <c r="AE52" s="193" t="s">
        <v>165</v>
      </c>
      <c r="AF52" s="193" t="s">
        <v>211</v>
      </c>
      <c r="AG52" s="193" t="s">
        <v>539</v>
      </c>
      <c r="AH52" s="197">
        <v>43335</v>
      </c>
      <c r="AI52" s="192" t="s">
        <v>4348</v>
      </c>
      <c r="AJ52" s="115" t="str">
        <f t="shared" si="0"/>
        <v>FS</v>
      </c>
      <c r="AK52" s="115" t="b">
        <f>ISNUMBER(SEARCH("IRT",Table1[[#This Row],[Current_Status]]))</f>
        <v>0</v>
      </c>
      <c r="AL52" s="116">
        <f>YEAR(Table1[[#This Row],[Project_Initiated]])</f>
        <v>2018</v>
      </c>
      <c r="AM52" s="53">
        <v>44075</v>
      </c>
      <c r="AN52" s="53" t="str">
        <f>IF(AND(Table1[[#This Row],[Completed Date]]&gt;="07/01/2020"+0,Table1[[#This Row],[Completed Date]]&lt;="6/30/2021"+0),"FY 20-21",IF(AND(Table1[[#This Row],[Completed Date]]&gt;="07/01/2019"+0,Table1[[#This Row],[Completed Date]]&lt;="6/30/2020"+0),"FY 19-20",""))</f>
        <v/>
      </c>
      <c r="AO52" s="116" t="str">
        <f>IFERROR(FIND("R",Table1[[#This Row],[FS_Priority]]),"")</f>
        <v/>
      </c>
    </row>
    <row r="53" spans="1:41" hidden="1" x14ac:dyDescent="0.25">
      <c r="A53" s="48" t="s">
        <v>637</v>
      </c>
      <c r="B53" s="193" t="s">
        <v>211</v>
      </c>
      <c r="C53" s="193" t="s">
        <v>637</v>
      </c>
      <c r="D53" s="194" t="b">
        <v>0</v>
      </c>
      <c r="E53" s="48" t="s">
        <v>99</v>
      </c>
      <c r="F53" s="48" t="s">
        <v>3067</v>
      </c>
      <c r="G53" s="48" t="s">
        <v>211</v>
      </c>
      <c r="H53" s="48" t="s">
        <v>177</v>
      </c>
      <c r="I53" s="48" t="s">
        <v>3624</v>
      </c>
      <c r="J53" s="48" t="s">
        <v>2661</v>
      </c>
      <c r="K53" s="193" t="s">
        <v>4989</v>
      </c>
      <c r="L53" s="193" t="s">
        <v>297</v>
      </c>
      <c r="M53" s="48" t="s">
        <v>3599</v>
      </c>
      <c r="N53" s="193" t="s">
        <v>211</v>
      </c>
      <c r="O53" s="48" t="s">
        <v>183</v>
      </c>
      <c r="P53" s="48"/>
      <c r="Q53" s="48" t="s">
        <v>211</v>
      </c>
      <c r="R53" s="193" t="s">
        <v>184</v>
      </c>
      <c r="S53" s="48" t="b">
        <v>1</v>
      </c>
      <c r="T53" s="48"/>
      <c r="U53" s="178"/>
      <c r="V53" s="178">
        <v>43060</v>
      </c>
      <c r="W53" s="48" t="s">
        <v>211</v>
      </c>
      <c r="X53" s="48"/>
      <c r="Y53" s="48"/>
      <c r="Z53" s="48" t="s">
        <v>211</v>
      </c>
      <c r="AA53" s="48"/>
      <c r="AB53" s="48"/>
      <c r="AC53" s="193" t="s">
        <v>638</v>
      </c>
      <c r="AD53" s="179"/>
      <c r="AE53" s="193" t="s">
        <v>178</v>
      </c>
      <c r="AF53" s="193" t="s">
        <v>211</v>
      </c>
      <c r="AG53" s="193" t="s">
        <v>2694</v>
      </c>
      <c r="AH53" s="197">
        <v>43335</v>
      </c>
      <c r="AI53" s="192" t="s">
        <v>4353</v>
      </c>
      <c r="AJ53" s="115" t="str">
        <f t="shared" si="0"/>
        <v>FS</v>
      </c>
      <c r="AK53" s="115" t="b">
        <f>ISNUMBER(SEARCH("IRT",Table1[[#This Row],[Current_Status]]))</f>
        <v>0</v>
      </c>
      <c r="AL53" s="116">
        <f>YEAR(Table1[[#This Row],[Project_Initiated]])</f>
        <v>2017</v>
      </c>
      <c r="AM53" s="53">
        <v>44075</v>
      </c>
      <c r="AN53" s="53" t="str">
        <f>IF(AND(Table1[[#This Row],[Completed Date]]&gt;="07/01/2020"+0,Table1[[#This Row],[Completed Date]]&lt;="6/30/2021"+0),"FY 20-21",IF(AND(Table1[[#This Row],[Completed Date]]&gt;="07/01/2019"+0,Table1[[#This Row],[Completed Date]]&lt;="6/30/2020"+0),"FY 19-20",""))</f>
        <v/>
      </c>
      <c r="AO53" s="116" t="str">
        <f>IFERROR(FIND("R",Table1[[#This Row],[FS_Priority]]),"")</f>
        <v/>
      </c>
    </row>
    <row r="54" spans="1:41" hidden="1" x14ac:dyDescent="0.25">
      <c r="A54" s="48" t="s">
        <v>752</v>
      </c>
      <c r="B54" s="193" t="s">
        <v>211</v>
      </c>
      <c r="C54" s="193" t="s">
        <v>752</v>
      </c>
      <c r="D54" s="194" t="b">
        <v>0</v>
      </c>
      <c r="E54" s="48" t="s">
        <v>652</v>
      </c>
      <c r="F54" s="48" t="s">
        <v>3322</v>
      </c>
      <c r="G54" s="48" t="s">
        <v>211</v>
      </c>
      <c r="H54" s="48" t="s">
        <v>445</v>
      </c>
      <c r="I54" s="48" t="s">
        <v>3858</v>
      </c>
      <c r="J54" s="48" t="s">
        <v>2661</v>
      </c>
      <c r="K54" s="193" t="s">
        <v>3859</v>
      </c>
      <c r="L54" s="193" t="s">
        <v>450</v>
      </c>
      <c r="M54" s="48" t="s">
        <v>3860</v>
      </c>
      <c r="N54" s="193" t="s">
        <v>211</v>
      </c>
      <c r="O54" s="48" t="s">
        <v>183</v>
      </c>
      <c r="P54" s="48"/>
      <c r="Q54" s="48" t="s">
        <v>211</v>
      </c>
      <c r="R54" s="193" t="s">
        <v>218</v>
      </c>
      <c r="S54" s="48" t="b">
        <v>0</v>
      </c>
      <c r="T54" s="48"/>
      <c r="U54" s="178"/>
      <c r="V54" s="178">
        <v>43262</v>
      </c>
      <c r="W54" s="48" t="s">
        <v>211</v>
      </c>
      <c r="X54" s="48"/>
      <c r="Y54" s="48"/>
      <c r="Z54" s="48" t="s">
        <v>211</v>
      </c>
      <c r="AA54" s="48"/>
      <c r="AB54" s="48"/>
      <c r="AC54" s="193" t="s">
        <v>753</v>
      </c>
      <c r="AD54" s="48"/>
      <c r="AE54" s="193" t="s">
        <v>183</v>
      </c>
      <c r="AF54" s="193" t="s">
        <v>211</v>
      </c>
      <c r="AG54" s="193" t="s">
        <v>2694</v>
      </c>
      <c r="AH54" s="197">
        <v>43335</v>
      </c>
      <c r="AI54" s="192" t="s">
        <v>4348</v>
      </c>
      <c r="AJ54" s="115" t="str">
        <f t="shared" si="0"/>
        <v>FS</v>
      </c>
      <c r="AK54" s="115" t="b">
        <f>ISNUMBER(SEARCH("IRT",Table1[[#This Row],[Current_Status]]))</f>
        <v>0</v>
      </c>
      <c r="AL54" s="116">
        <f>YEAR(Table1[[#This Row],[Project_Initiated]])</f>
        <v>2018</v>
      </c>
      <c r="AM54" s="53">
        <v>44075</v>
      </c>
      <c r="AN54" s="53" t="str">
        <f>IF(AND(Table1[[#This Row],[Completed Date]]&gt;="07/01/2020"+0,Table1[[#This Row],[Completed Date]]&lt;="6/30/2021"+0),"FY 20-21",IF(AND(Table1[[#This Row],[Completed Date]]&gt;="07/01/2019"+0,Table1[[#This Row],[Completed Date]]&lt;="6/30/2020"+0),"FY 19-20",""))</f>
        <v/>
      </c>
      <c r="AO54" s="116" t="str">
        <f>IFERROR(FIND("R",Table1[[#This Row],[FS_Priority]]),"")</f>
        <v/>
      </c>
    </row>
    <row r="55" spans="1:41" hidden="1" x14ac:dyDescent="0.25">
      <c r="A55" s="48" t="s">
        <v>756</v>
      </c>
      <c r="B55" s="193" t="s">
        <v>211</v>
      </c>
      <c r="C55" s="193" t="s">
        <v>756</v>
      </c>
      <c r="D55" s="194" t="b">
        <v>0</v>
      </c>
      <c r="E55" s="48" t="s">
        <v>53</v>
      </c>
      <c r="F55" s="48" t="s">
        <v>3000</v>
      </c>
      <c r="G55" s="48" t="s">
        <v>211</v>
      </c>
      <c r="H55" s="48" t="s">
        <v>932</v>
      </c>
      <c r="I55" s="48" t="s">
        <v>3523</v>
      </c>
      <c r="J55" s="48" t="s">
        <v>2661</v>
      </c>
      <c r="K55" s="193" t="s">
        <v>3514</v>
      </c>
      <c r="L55" s="193" t="s">
        <v>2636</v>
      </c>
      <c r="M55" s="48" t="s">
        <v>3524</v>
      </c>
      <c r="N55" s="193" t="s">
        <v>211</v>
      </c>
      <c r="O55" s="48" t="s">
        <v>165</v>
      </c>
      <c r="P55" s="48"/>
      <c r="Q55" s="48" t="s">
        <v>211</v>
      </c>
      <c r="R55" s="193" t="s">
        <v>218</v>
      </c>
      <c r="S55" s="48" t="b">
        <v>1</v>
      </c>
      <c r="T55" s="48"/>
      <c r="U55" s="178"/>
      <c r="V55" s="178">
        <v>43263</v>
      </c>
      <c r="W55" s="48" t="s">
        <v>211</v>
      </c>
      <c r="X55" s="48"/>
      <c r="Y55" s="48"/>
      <c r="Z55" s="48" t="s">
        <v>211</v>
      </c>
      <c r="AA55" s="48"/>
      <c r="AB55" s="48"/>
      <c r="AC55" s="193" t="s">
        <v>211</v>
      </c>
      <c r="AD55" s="48"/>
      <c r="AE55" s="193" t="s">
        <v>165</v>
      </c>
      <c r="AF55" s="193" t="s">
        <v>211</v>
      </c>
      <c r="AG55" s="193" t="s">
        <v>539</v>
      </c>
      <c r="AH55" s="197">
        <v>43336</v>
      </c>
      <c r="AI55" s="192" t="s">
        <v>4350</v>
      </c>
      <c r="AJ55" s="115" t="str">
        <f t="shared" si="0"/>
        <v>FS</v>
      </c>
      <c r="AK55" s="115" t="b">
        <f>ISNUMBER(SEARCH("IRT",Table1[[#This Row],[Current_Status]]))</f>
        <v>0</v>
      </c>
      <c r="AL55" s="116">
        <f>YEAR(Table1[[#This Row],[Project_Initiated]])</f>
        <v>2018</v>
      </c>
      <c r="AM55" s="53">
        <v>44075</v>
      </c>
      <c r="AN55" s="53" t="str">
        <f>IF(AND(Table1[[#This Row],[Completed Date]]&gt;="07/01/2020"+0,Table1[[#This Row],[Completed Date]]&lt;="6/30/2021"+0),"FY 20-21",IF(AND(Table1[[#This Row],[Completed Date]]&gt;="07/01/2019"+0,Table1[[#This Row],[Completed Date]]&lt;="6/30/2020"+0),"FY 19-20",""))</f>
        <v/>
      </c>
      <c r="AO55" s="116" t="str">
        <f>IFERROR(FIND("R",Table1[[#This Row],[FS_Priority]]),"")</f>
        <v/>
      </c>
    </row>
    <row r="56" spans="1:41" hidden="1" x14ac:dyDescent="0.25">
      <c r="A56" s="48" t="s">
        <v>744</v>
      </c>
      <c r="B56" s="193" t="s">
        <v>211</v>
      </c>
      <c r="C56" s="193" t="s">
        <v>744</v>
      </c>
      <c r="D56" s="194" t="b">
        <v>0</v>
      </c>
      <c r="E56" s="48" t="s">
        <v>53</v>
      </c>
      <c r="F56" s="48" t="s">
        <v>3003</v>
      </c>
      <c r="G56" s="48" t="s">
        <v>211</v>
      </c>
      <c r="H56" s="48" t="s">
        <v>285</v>
      </c>
      <c r="I56" s="48" t="s">
        <v>3516</v>
      </c>
      <c r="J56" s="48" t="s">
        <v>2661</v>
      </c>
      <c r="K56" s="193" t="s">
        <v>3514</v>
      </c>
      <c r="L56" s="193" t="s">
        <v>2636</v>
      </c>
      <c r="M56" s="48" t="s">
        <v>3517</v>
      </c>
      <c r="N56" s="193" t="s">
        <v>211</v>
      </c>
      <c r="O56" s="48" t="s">
        <v>165</v>
      </c>
      <c r="P56" s="48"/>
      <c r="Q56" s="48" t="s">
        <v>211</v>
      </c>
      <c r="R56" s="193" t="s">
        <v>108</v>
      </c>
      <c r="S56" s="48" t="b">
        <v>0</v>
      </c>
      <c r="T56" s="48"/>
      <c r="U56" s="178"/>
      <c r="V56" s="178">
        <v>43249</v>
      </c>
      <c r="W56" s="48" t="s">
        <v>211</v>
      </c>
      <c r="X56" s="48"/>
      <c r="Y56" s="48"/>
      <c r="Z56" s="48" t="s">
        <v>211</v>
      </c>
      <c r="AA56" s="48"/>
      <c r="AB56" s="48"/>
      <c r="AC56" s="193" t="s">
        <v>211</v>
      </c>
      <c r="AD56" s="48"/>
      <c r="AE56" s="193" t="s">
        <v>165</v>
      </c>
      <c r="AF56" s="193" t="s">
        <v>211</v>
      </c>
      <c r="AG56" s="193" t="s">
        <v>539</v>
      </c>
      <c r="AH56" s="197">
        <v>43336</v>
      </c>
      <c r="AI56" s="192" t="s">
        <v>4350</v>
      </c>
      <c r="AJ56" s="115" t="str">
        <f t="shared" si="0"/>
        <v>FS</v>
      </c>
      <c r="AK56" s="115" t="b">
        <f>ISNUMBER(SEARCH("IRT",Table1[[#This Row],[Current_Status]]))</f>
        <v>0</v>
      </c>
      <c r="AL56" s="116">
        <f>YEAR(Table1[[#This Row],[Project_Initiated]])</f>
        <v>2018</v>
      </c>
      <c r="AM56" s="53">
        <v>44075</v>
      </c>
      <c r="AN56" s="53" t="str">
        <f>IF(AND(Table1[[#This Row],[Completed Date]]&gt;="07/01/2020"+0,Table1[[#This Row],[Completed Date]]&lt;="6/30/2021"+0),"FY 20-21",IF(AND(Table1[[#This Row],[Completed Date]]&gt;="07/01/2019"+0,Table1[[#This Row],[Completed Date]]&lt;="6/30/2020"+0),"FY 19-20",""))</f>
        <v/>
      </c>
      <c r="AO56" s="116" t="str">
        <f>IFERROR(FIND("R",Table1[[#This Row],[FS_Priority]]),"")</f>
        <v/>
      </c>
    </row>
    <row r="57" spans="1:41" hidden="1" x14ac:dyDescent="0.25">
      <c r="A57" s="48" t="s">
        <v>718</v>
      </c>
      <c r="B57" s="193" t="s">
        <v>211</v>
      </c>
      <c r="C57" s="193" t="s">
        <v>718</v>
      </c>
      <c r="D57" s="194" t="b">
        <v>0</v>
      </c>
      <c r="E57" s="48" t="s">
        <v>446</v>
      </c>
      <c r="F57" s="48" t="s">
        <v>3056</v>
      </c>
      <c r="G57" s="48" t="s">
        <v>211</v>
      </c>
      <c r="H57" s="48" t="s">
        <v>52</v>
      </c>
      <c r="I57" s="48" t="s">
        <v>3583</v>
      </c>
      <c r="J57" s="48" t="s">
        <v>2661</v>
      </c>
      <c r="K57" s="193" t="s">
        <v>3578</v>
      </c>
      <c r="L57" s="193" t="s">
        <v>2636</v>
      </c>
      <c r="M57" s="48" t="s">
        <v>3581</v>
      </c>
      <c r="N57" s="193" t="s">
        <v>211</v>
      </c>
      <c r="O57" s="48" t="s">
        <v>165</v>
      </c>
      <c r="P57" s="48"/>
      <c r="Q57" s="48" t="s">
        <v>211</v>
      </c>
      <c r="R57" s="193" t="s">
        <v>239</v>
      </c>
      <c r="S57" s="48" t="b">
        <v>0</v>
      </c>
      <c r="T57" s="48"/>
      <c r="U57" s="178"/>
      <c r="V57" s="178">
        <v>43215</v>
      </c>
      <c r="W57" s="48" t="s">
        <v>211</v>
      </c>
      <c r="X57" s="48"/>
      <c r="Y57" s="48"/>
      <c r="Z57" s="48" t="s">
        <v>211</v>
      </c>
      <c r="AA57" s="48"/>
      <c r="AB57" s="48"/>
      <c r="AC57" s="193" t="s">
        <v>211</v>
      </c>
      <c r="AD57" s="179"/>
      <c r="AE57" s="193" t="s">
        <v>165</v>
      </c>
      <c r="AF57" s="193" t="s">
        <v>211</v>
      </c>
      <c r="AG57" s="193" t="s">
        <v>539</v>
      </c>
      <c r="AH57" s="197">
        <v>43336</v>
      </c>
      <c r="AI57" s="192" t="s">
        <v>4350</v>
      </c>
      <c r="AJ57" s="115" t="str">
        <f t="shared" si="0"/>
        <v>FS</v>
      </c>
      <c r="AK57" s="115" t="b">
        <f>ISNUMBER(SEARCH("IRT",Table1[[#This Row],[Current_Status]]))</f>
        <v>0</v>
      </c>
      <c r="AL57" s="116">
        <f>YEAR(Table1[[#This Row],[Project_Initiated]])</f>
        <v>2018</v>
      </c>
      <c r="AM57" s="53">
        <v>44075</v>
      </c>
      <c r="AN57" s="53" t="str">
        <f>IF(AND(Table1[[#This Row],[Completed Date]]&gt;="07/01/2020"+0,Table1[[#This Row],[Completed Date]]&lt;="6/30/2021"+0),"FY 20-21",IF(AND(Table1[[#This Row],[Completed Date]]&gt;="07/01/2019"+0,Table1[[#This Row],[Completed Date]]&lt;="6/30/2020"+0),"FY 19-20",""))</f>
        <v/>
      </c>
      <c r="AO57" s="116" t="str">
        <f>IFERROR(FIND("R",Table1[[#This Row],[FS_Priority]]),"")</f>
        <v/>
      </c>
    </row>
    <row r="58" spans="1:41" hidden="1" x14ac:dyDescent="0.25">
      <c r="A58" s="48" t="s">
        <v>725</v>
      </c>
      <c r="B58" s="193" t="s">
        <v>211</v>
      </c>
      <c r="C58" s="193" t="s">
        <v>725</v>
      </c>
      <c r="D58" s="194" t="b">
        <v>0</v>
      </c>
      <c r="E58" s="48" t="s">
        <v>446</v>
      </c>
      <c r="F58" s="48" t="s">
        <v>3056</v>
      </c>
      <c r="G58" s="48" t="s">
        <v>211</v>
      </c>
      <c r="H58" s="48" t="s">
        <v>52</v>
      </c>
      <c r="I58" s="48" t="s">
        <v>3580</v>
      </c>
      <c r="J58" s="48" t="s">
        <v>2661</v>
      </c>
      <c r="K58" s="193" t="s">
        <v>3578</v>
      </c>
      <c r="L58" s="193" t="s">
        <v>2636</v>
      </c>
      <c r="M58" s="48" t="s">
        <v>3581</v>
      </c>
      <c r="N58" s="193" t="s">
        <v>211</v>
      </c>
      <c r="O58" s="48" t="s">
        <v>165</v>
      </c>
      <c r="P58" s="48"/>
      <c r="Q58" s="48" t="s">
        <v>211</v>
      </c>
      <c r="R58" s="193" t="s">
        <v>240</v>
      </c>
      <c r="S58" s="48" t="b">
        <v>0</v>
      </c>
      <c r="T58" s="48"/>
      <c r="U58" s="178"/>
      <c r="V58" s="178">
        <v>43220</v>
      </c>
      <c r="W58" s="48" t="s">
        <v>211</v>
      </c>
      <c r="X58" s="48"/>
      <c r="Y58" s="48"/>
      <c r="Z58" s="48" t="s">
        <v>211</v>
      </c>
      <c r="AA58" s="48"/>
      <c r="AB58" s="48"/>
      <c r="AC58" s="193" t="s">
        <v>211</v>
      </c>
      <c r="AD58" s="48"/>
      <c r="AE58" s="193" t="s">
        <v>165</v>
      </c>
      <c r="AF58" s="193" t="s">
        <v>211</v>
      </c>
      <c r="AG58" s="193" t="s">
        <v>539</v>
      </c>
      <c r="AH58" s="197">
        <v>43336</v>
      </c>
      <c r="AI58" s="192" t="s">
        <v>4350</v>
      </c>
      <c r="AJ58" s="115" t="str">
        <f t="shared" si="0"/>
        <v>FS</v>
      </c>
      <c r="AK58" s="115" t="b">
        <f>ISNUMBER(SEARCH("IRT",Table1[[#This Row],[Current_Status]]))</f>
        <v>0</v>
      </c>
      <c r="AL58" s="116">
        <f>YEAR(Table1[[#This Row],[Project_Initiated]])</f>
        <v>2018</v>
      </c>
      <c r="AM58" s="53">
        <v>44075</v>
      </c>
      <c r="AN58" s="53" t="str">
        <f>IF(AND(Table1[[#This Row],[Completed Date]]&gt;="07/01/2020"+0,Table1[[#This Row],[Completed Date]]&lt;="6/30/2021"+0),"FY 20-21",IF(AND(Table1[[#This Row],[Completed Date]]&gt;="07/01/2019"+0,Table1[[#This Row],[Completed Date]]&lt;="6/30/2020"+0),"FY 19-20",""))</f>
        <v/>
      </c>
      <c r="AO58" s="116" t="str">
        <f>IFERROR(FIND("R",Table1[[#This Row],[FS_Priority]]),"")</f>
        <v/>
      </c>
    </row>
    <row r="59" spans="1:41" hidden="1" x14ac:dyDescent="0.25">
      <c r="A59" s="48" t="s">
        <v>669</v>
      </c>
      <c r="B59" s="193" t="s">
        <v>211</v>
      </c>
      <c r="C59" s="193" t="s">
        <v>669</v>
      </c>
      <c r="D59" s="194" t="b">
        <v>0</v>
      </c>
      <c r="E59" s="48" t="s">
        <v>99</v>
      </c>
      <c r="F59" s="48" t="s">
        <v>3076</v>
      </c>
      <c r="G59" s="48" t="s">
        <v>211</v>
      </c>
      <c r="H59" s="48" t="s">
        <v>177</v>
      </c>
      <c r="I59" s="48" t="s">
        <v>211</v>
      </c>
      <c r="J59" s="48" t="s">
        <v>2661</v>
      </c>
      <c r="K59" s="193" t="s">
        <v>4989</v>
      </c>
      <c r="L59" s="193" t="s">
        <v>297</v>
      </c>
      <c r="M59" s="48" t="s">
        <v>3603</v>
      </c>
      <c r="N59" s="193" t="s">
        <v>211</v>
      </c>
      <c r="O59" s="48" t="s">
        <v>165</v>
      </c>
      <c r="P59" s="48"/>
      <c r="Q59" s="48" t="s">
        <v>211</v>
      </c>
      <c r="R59" s="193" t="s">
        <v>338</v>
      </c>
      <c r="S59" s="48" t="b">
        <v>0</v>
      </c>
      <c r="T59" s="48"/>
      <c r="U59" s="178"/>
      <c r="V59" s="178">
        <v>43133</v>
      </c>
      <c r="W59" s="48" t="s">
        <v>211</v>
      </c>
      <c r="X59" s="48"/>
      <c r="Y59" s="48"/>
      <c r="Z59" s="48" t="s">
        <v>211</v>
      </c>
      <c r="AA59" s="48"/>
      <c r="AB59" s="48"/>
      <c r="AC59" s="193" t="s">
        <v>670</v>
      </c>
      <c r="AD59" s="48"/>
      <c r="AE59" s="193" t="s">
        <v>165</v>
      </c>
      <c r="AF59" s="193" t="s">
        <v>211</v>
      </c>
      <c r="AG59" s="193" t="s">
        <v>539</v>
      </c>
      <c r="AH59" s="197">
        <v>43336</v>
      </c>
      <c r="AI59" s="192" t="s">
        <v>4348</v>
      </c>
      <c r="AJ59" s="115" t="str">
        <f t="shared" si="0"/>
        <v>FS</v>
      </c>
      <c r="AK59" s="115" t="b">
        <f>ISNUMBER(SEARCH("IRT",Table1[[#This Row],[Current_Status]]))</f>
        <v>0</v>
      </c>
      <c r="AL59" s="116">
        <f>YEAR(Table1[[#This Row],[Project_Initiated]])</f>
        <v>2018</v>
      </c>
      <c r="AM59" s="53">
        <v>44075</v>
      </c>
      <c r="AN59" s="53" t="str">
        <f>IF(AND(Table1[[#This Row],[Completed Date]]&gt;="07/01/2020"+0,Table1[[#This Row],[Completed Date]]&lt;="6/30/2021"+0),"FY 20-21",IF(AND(Table1[[#This Row],[Completed Date]]&gt;="07/01/2019"+0,Table1[[#This Row],[Completed Date]]&lt;="6/30/2020"+0),"FY 19-20",""))</f>
        <v/>
      </c>
      <c r="AO59" s="116" t="str">
        <f>IFERROR(FIND("R",Table1[[#This Row],[FS_Priority]]),"")</f>
        <v/>
      </c>
    </row>
    <row r="60" spans="1:41" hidden="1" x14ac:dyDescent="0.25">
      <c r="A60" s="48" t="s">
        <v>793</v>
      </c>
      <c r="B60" s="193" t="s">
        <v>211</v>
      </c>
      <c r="C60" s="193" t="s">
        <v>793</v>
      </c>
      <c r="D60" s="194" t="b">
        <v>0</v>
      </c>
      <c r="E60" s="48" t="s">
        <v>99</v>
      </c>
      <c r="F60" s="48" t="s">
        <v>794</v>
      </c>
      <c r="G60" s="48" t="s">
        <v>211</v>
      </c>
      <c r="H60" s="48" t="s">
        <v>453</v>
      </c>
      <c r="I60" s="48" t="s">
        <v>3620</v>
      </c>
      <c r="J60" s="48" t="s">
        <v>2661</v>
      </c>
      <c r="K60" s="193" t="s">
        <v>4989</v>
      </c>
      <c r="L60" s="193" t="s">
        <v>297</v>
      </c>
      <c r="M60" s="48" t="s">
        <v>3619</v>
      </c>
      <c r="N60" s="193" t="s">
        <v>211</v>
      </c>
      <c r="O60" s="48" t="s">
        <v>165</v>
      </c>
      <c r="P60" s="48"/>
      <c r="Q60" s="48" t="s">
        <v>211</v>
      </c>
      <c r="R60" s="193" t="s">
        <v>539</v>
      </c>
      <c r="S60" s="48" t="b">
        <v>1</v>
      </c>
      <c r="T60" s="48"/>
      <c r="U60" s="178"/>
      <c r="V60" s="178">
        <v>43270</v>
      </c>
      <c r="W60" s="48" t="s">
        <v>211</v>
      </c>
      <c r="X60" s="48"/>
      <c r="Y60" s="48"/>
      <c r="Z60" s="48" t="s">
        <v>211</v>
      </c>
      <c r="AA60" s="48"/>
      <c r="AB60" s="48"/>
      <c r="AC60" s="193" t="s">
        <v>211</v>
      </c>
      <c r="AD60" s="179"/>
      <c r="AE60" s="193" t="s">
        <v>165</v>
      </c>
      <c r="AF60" s="193" t="s">
        <v>211</v>
      </c>
      <c r="AG60" s="193" t="s">
        <v>539</v>
      </c>
      <c r="AH60" s="197">
        <v>43336</v>
      </c>
      <c r="AI60" s="192" t="s">
        <v>4350</v>
      </c>
      <c r="AJ60" s="115" t="str">
        <f t="shared" si="0"/>
        <v>FS</v>
      </c>
      <c r="AK60" s="115" t="b">
        <f>ISNUMBER(SEARCH("IRT",Table1[[#This Row],[Current_Status]]))</f>
        <v>0</v>
      </c>
      <c r="AL60" s="116">
        <f>YEAR(Table1[[#This Row],[Project_Initiated]])</f>
        <v>2018</v>
      </c>
      <c r="AM60" s="53">
        <v>44075</v>
      </c>
      <c r="AN60" s="53" t="str">
        <f>IF(AND(Table1[[#This Row],[Completed Date]]&gt;="07/01/2020"+0,Table1[[#This Row],[Completed Date]]&lt;="6/30/2021"+0),"FY 20-21",IF(AND(Table1[[#This Row],[Completed Date]]&gt;="07/01/2019"+0,Table1[[#This Row],[Completed Date]]&lt;="6/30/2020"+0),"FY 19-20",""))</f>
        <v/>
      </c>
      <c r="AO60" s="116" t="str">
        <f>IFERROR(FIND("R",Table1[[#This Row],[FS_Priority]]),"")</f>
        <v/>
      </c>
    </row>
    <row r="61" spans="1:41" hidden="1" x14ac:dyDescent="0.25">
      <c r="A61" s="48" t="s">
        <v>716</v>
      </c>
      <c r="B61" s="193" t="s">
        <v>211</v>
      </c>
      <c r="C61" s="193" t="s">
        <v>716</v>
      </c>
      <c r="D61" s="194" t="b">
        <v>0</v>
      </c>
      <c r="E61" s="48" t="s">
        <v>99</v>
      </c>
      <c r="F61" s="48" t="s">
        <v>3089</v>
      </c>
      <c r="G61" s="48" t="s">
        <v>4047</v>
      </c>
      <c r="H61" s="48" t="s">
        <v>452</v>
      </c>
      <c r="I61" s="48" t="s">
        <v>3607</v>
      </c>
      <c r="J61" s="48" t="s">
        <v>2661</v>
      </c>
      <c r="K61" s="193" t="s">
        <v>4989</v>
      </c>
      <c r="L61" s="193" t="s">
        <v>297</v>
      </c>
      <c r="M61" s="48" t="s">
        <v>3619</v>
      </c>
      <c r="N61" s="193" t="s">
        <v>4048</v>
      </c>
      <c r="O61" s="48" t="s">
        <v>165</v>
      </c>
      <c r="P61" s="48"/>
      <c r="Q61" s="48" t="s">
        <v>211</v>
      </c>
      <c r="R61" s="193" t="s">
        <v>211</v>
      </c>
      <c r="S61" s="48" t="b">
        <v>1</v>
      </c>
      <c r="T61" s="48"/>
      <c r="U61" s="178"/>
      <c r="V61" s="178">
        <v>43203</v>
      </c>
      <c r="W61" s="48" t="s">
        <v>211</v>
      </c>
      <c r="X61" s="48"/>
      <c r="Y61" s="48"/>
      <c r="Z61" s="48" t="s">
        <v>211</v>
      </c>
      <c r="AA61" s="48"/>
      <c r="AB61" s="48"/>
      <c r="AC61" s="193" t="s">
        <v>4049</v>
      </c>
      <c r="AD61" s="48"/>
      <c r="AE61" s="193" t="s">
        <v>165</v>
      </c>
      <c r="AF61" s="193" t="s">
        <v>211</v>
      </c>
      <c r="AG61" s="193" t="s">
        <v>539</v>
      </c>
      <c r="AH61" s="197">
        <v>43336</v>
      </c>
      <c r="AI61" s="192" t="s">
        <v>4350</v>
      </c>
      <c r="AJ61" s="115" t="str">
        <f t="shared" si="0"/>
        <v>FS</v>
      </c>
      <c r="AK61" s="115" t="b">
        <f>ISNUMBER(SEARCH("IRT",Table1[[#This Row],[Current_Status]]))</f>
        <v>0</v>
      </c>
      <c r="AL61" s="116">
        <f>YEAR(Table1[[#This Row],[Project_Initiated]])</f>
        <v>2018</v>
      </c>
      <c r="AM61" s="53">
        <v>44075</v>
      </c>
      <c r="AN61" s="53" t="str">
        <f>IF(AND(Table1[[#This Row],[Completed Date]]&gt;="07/01/2020"+0,Table1[[#This Row],[Completed Date]]&lt;="6/30/2021"+0),"FY 20-21",IF(AND(Table1[[#This Row],[Completed Date]]&gt;="07/01/2019"+0,Table1[[#This Row],[Completed Date]]&lt;="6/30/2020"+0),"FY 19-20",""))</f>
        <v/>
      </c>
      <c r="AO61" s="116" t="str">
        <f>IFERROR(FIND("R",Table1[[#This Row],[FS_Priority]]),"")</f>
        <v/>
      </c>
    </row>
    <row r="62" spans="1:41" hidden="1" x14ac:dyDescent="0.25">
      <c r="A62" s="48" t="s">
        <v>709</v>
      </c>
      <c r="B62" s="193" t="s">
        <v>211</v>
      </c>
      <c r="C62" s="193" t="s">
        <v>709</v>
      </c>
      <c r="D62" s="194" t="b">
        <v>0</v>
      </c>
      <c r="E62" s="48" t="s">
        <v>99</v>
      </c>
      <c r="F62" s="48" t="s">
        <v>3085</v>
      </c>
      <c r="G62" s="48" t="s">
        <v>211</v>
      </c>
      <c r="H62" s="48" t="s">
        <v>465</v>
      </c>
      <c r="I62" s="48" t="s">
        <v>3564</v>
      </c>
      <c r="J62" s="48" t="s">
        <v>2661</v>
      </c>
      <c r="K62" s="193" t="s">
        <v>4989</v>
      </c>
      <c r="L62" s="193" t="s">
        <v>297</v>
      </c>
      <c r="M62" s="48" t="s">
        <v>3599</v>
      </c>
      <c r="N62" s="193" t="s">
        <v>211</v>
      </c>
      <c r="O62" s="48" t="s">
        <v>165</v>
      </c>
      <c r="P62" s="48"/>
      <c r="Q62" s="48" t="s">
        <v>211</v>
      </c>
      <c r="R62" s="193" t="s">
        <v>344</v>
      </c>
      <c r="S62" s="48" t="b">
        <v>0</v>
      </c>
      <c r="T62" s="48"/>
      <c r="U62" s="178"/>
      <c r="V62" s="178">
        <v>43200</v>
      </c>
      <c r="W62" s="48" t="s">
        <v>211</v>
      </c>
      <c r="X62" s="48"/>
      <c r="Y62" s="48"/>
      <c r="Z62" s="48" t="s">
        <v>211</v>
      </c>
      <c r="AA62" s="48"/>
      <c r="AB62" s="48"/>
      <c r="AC62" s="193" t="s">
        <v>211</v>
      </c>
      <c r="AD62" s="48"/>
      <c r="AE62" s="193" t="s">
        <v>165</v>
      </c>
      <c r="AF62" s="193" t="s">
        <v>211</v>
      </c>
      <c r="AG62" s="193" t="s">
        <v>539</v>
      </c>
      <c r="AH62" s="197">
        <v>43336</v>
      </c>
      <c r="AI62" s="192" t="s">
        <v>4350</v>
      </c>
      <c r="AJ62" s="115" t="str">
        <f t="shared" si="0"/>
        <v>FS</v>
      </c>
      <c r="AK62" s="115" t="b">
        <f>ISNUMBER(SEARCH("IRT",Table1[[#This Row],[Current_Status]]))</f>
        <v>0</v>
      </c>
      <c r="AL62" s="116">
        <f>YEAR(Table1[[#This Row],[Project_Initiated]])</f>
        <v>2018</v>
      </c>
      <c r="AM62" s="53">
        <v>44075</v>
      </c>
      <c r="AN62" s="53" t="str">
        <f>IF(AND(Table1[[#This Row],[Completed Date]]&gt;="07/01/2020"+0,Table1[[#This Row],[Completed Date]]&lt;="6/30/2021"+0),"FY 20-21",IF(AND(Table1[[#This Row],[Completed Date]]&gt;="07/01/2019"+0,Table1[[#This Row],[Completed Date]]&lt;="6/30/2020"+0),"FY 19-20",""))</f>
        <v/>
      </c>
      <c r="AO62" s="116" t="str">
        <f>IFERROR(FIND("R",Table1[[#This Row],[FS_Priority]]),"")</f>
        <v/>
      </c>
    </row>
    <row r="63" spans="1:41" hidden="1" x14ac:dyDescent="0.25">
      <c r="A63" s="48" t="s">
        <v>720</v>
      </c>
      <c r="B63" s="193" t="s">
        <v>211</v>
      </c>
      <c r="C63" s="193" t="s">
        <v>720</v>
      </c>
      <c r="D63" s="194" t="b">
        <v>0</v>
      </c>
      <c r="E63" s="48" t="s">
        <v>99</v>
      </c>
      <c r="F63" s="48" t="s">
        <v>3091</v>
      </c>
      <c r="G63" s="48" t="s">
        <v>211</v>
      </c>
      <c r="H63" s="48" t="s">
        <v>465</v>
      </c>
      <c r="I63" s="48" t="s">
        <v>3609</v>
      </c>
      <c r="J63" s="48" t="s">
        <v>2661</v>
      </c>
      <c r="K63" s="193" t="s">
        <v>4989</v>
      </c>
      <c r="L63" s="193" t="s">
        <v>297</v>
      </c>
      <c r="M63" s="48" t="s">
        <v>3597</v>
      </c>
      <c r="N63" s="193" t="s">
        <v>211</v>
      </c>
      <c r="O63" s="48" t="s">
        <v>165</v>
      </c>
      <c r="P63" s="48"/>
      <c r="Q63" s="48" t="s">
        <v>211</v>
      </c>
      <c r="R63" s="193" t="s">
        <v>108</v>
      </c>
      <c r="S63" s="48" t="b">
        <v>1</v>
      </c>
      <c r="T63" s="48"/>
      <c r="U63" s="178"/>
      <c r="V63" s="178">
        <v>43217</v>
      </c>
      <c r="W63" s="48" t="s">
        <v>211</v>
      </c>
      <c r="X63" s="48"/>
      <c r="Y63" s="48"/>
      <c r="Z63" s="48" t="s">
        <v>211</v>
      </c>
      <c r="AA63" s="48"/>
      <c r="AB63" s="48"/>
      <c r="AC63" s="193" t="s">
        <v>211</v>
      </c>
      <c r="AD63" s="48"/>
      <c r="AE63" s="193" t="s">
        <v>165</v>
      </c>
      <c r="AF63" s="193" t="s">
        <v>211</v>
      </c>
      <c r="AG63" s="193" t="s">
        <v>539</v>
      </c>
      <c r="AH63" s="197">
        <v>43336</v>
      </c>
      <c r="AI63" s="192" t="s">
        <v>4350</v>
      </c>
      <c r="AJ63" s="115" t="str">
        <f t="shared" si="0"/>
        <v>FS</v>
      </c>
      <c r="AK63" s="115" t="b">
        <f>ISNUMBER(SEARCH("IRT",Table1[[#This Row],[Current_Status]]))</f>
        <v>0</v>
      </c>
      <c r="AL63" s="116">
        <f>YEAR(Table1[[#This Row],[Project_Initiated]])</f>
        <v>2018</v>
      </c>
      <c r="AM63" s="53">
        <v>44075</v>
      </c>
      <c r="AN63" s="53" t="str">
        <f>IF(AND(Table1[[#This Row],[Completed Date]]&gt;="07/01/2020"+0,Table1[[#This Row],[Completed Date]]&lt;="6/30/2021"+0),"FY 20-21",IF(AND(Table1[[#This Row],[Completed Date]]&gt;="07/01/2019"+0,Table1[[#This Row],[Completed Date]]&lt;="6/30/2020"+0),"FY 19-20",""))</f>
        <v/>
      </c>
      <c r="AO63" s="116" t="str">
        <f>IFERROR(FIND("R",Table1[[#This Row],[FS_Priority]]),"")</f>
        <v/>
      </c>
    </row>
    <row r="64" spans="1:41" hidden="1" x14ac:dyDescent="0.25">
      <c r="A64" s="48" t="s">
        <v>721</v>
      </c>
      <c r="B64" s="193" t="s">
        <v>211</v>
      </c>
      <c r="C64" s="193" t="s">
        <v>721</v>
      </c>
      <c r="D64" s="194" t="b">
        <v>0</v>
      </c>
      <c r="E64" s="48" t="s">
        <v>99</v>
      </c>
      <c r="F64" s="48" t="s">
        <v>3080</v>
      </c>
      <c r="G64" s="48" t="s">
        <v>211</v>
      </c>
      <c r="H64" s="48" t="s">
        <v>465</v>
      </c>
      <c r="I64" s="48" t="s">
        <v>3606</v>
      </c>
      <c r="J64" s="48" t="s">
        <v>2661</v>
      </c>
      <c r="K64" s="193" t="s">
        <v>4989</v>
      </c>
      <c r="L64" s="193" t="s">
        <v>297</v>
      </c>
      <c r="M64" s="48" t="s">
        <v>3597</v>
      </c>
      <c r="N64" s="193" t="s">
        <v>211</v>
      </c>
      <c r="O64" s="48" t="s">
        <v>165</v>
      </c>
      <c r="P64" s="48"/>
      <c r="Q64" s="48" t="s">
        <v>211</v>
      </c>
      <c r="R64" s="193" t="s">
        <v>229</v>
      </c>
      <c r="S64" s="48" t="b">
        <v>1</v>
      </c>
      <c r="T64" s="48"/>
      <c r="U64" s="178"/>
      <c r="V64" s="178">
        <v>43217</v>
      </c>
      <c r="W64" s="48" t="s">
        <v>211</v>
      </c>
      <c r="X64" s="48"/>
      <c r="Y64" s="48"/>
      <c r="Z64" s="48" t="s">
        <v>211</v>
      </c>
      <c r="AA64" s="48"/>
      <c r="AB64" s="48"/>
      <c r="AC64" s="193" t="s">
        <v>211</v>
      </c>
      <c r="AD64" s="179"/>
      <c r="AE64" s="193" t="s">
        <v>165</v>
      </c>
      <c r="AF64" s="193" t="s">
        <v>211</v>
      </c>
      <c r="AG64" s="193" t="s">
        <v>539</v>
      </c>
      <c r="AH64" s="198">
        <v>43336</v>
      </c>
      <c r="AI64" s="192" t="s">
        <v>4350</v>
      </c>
      <c r="AJ64" s="115" t="str">
        <f t="shared" si="0"/>
        <v>FS</v>
      </c>
      <c r="AK64" s="115" t="b">
        <f>ISNUMBER(SEARCH("IRT",Table1[[#This Row],[Current_Status]]))</f>
        <v>0</v>
      </c>
      <c r="AL64" s="116">
        <f>YEAR(Table1[[#This Row],[Project_Initiated]])</f>
        <v>2018</v>
      </c>
      <c r="AM64" s="53">
        <v>44075</v>
      </c>
      <c r="AN64" s="53" t="str">
        <f>IF(AND(Table1[[#This Row],[Completed Date]]&gt;="07/01/2020"+0,Table1[[#This Row],[Completed Date]]&lt;="6/30/2021"+0),"FY 20-21",IF(AND(Table1[[#This Row],[Completed Date]]&gt;="07/01/2019"+0,Table1[[#This Row],[Completed Date]]&lt;="6/30/2020"+0),"FY 19-20",""))</f>
        <v/>
      </c>
      <c r="AO64" s="116" t="str">
        <f>IFERROR(FIND("R",Table1[[#This Row],[FS_Priority]]),"")</f>
        <v/>
      </c>
    </row>
    <row r="65" spans="1:41" hidden="1" x14ac:dyDescent="0.25">
      <c r="A65" s="48" t="s">
        <v>662</v>
      </c>
      <c r="B65" s="193" t="s">
        <v>211</v>
      </c>
      <c r="C65" s="193" t="s">
        <v>662</v>
      </c>
      <c r="D65" s="194" t="b">
        <v>0</v>
      </c>
      <c r="E65" s="48" t="s">
        <v>107</v>
      </c>
      <c r="F65" s="48" t="s">
        <v>3158</v>
      </c>
      <c r="G65" s="48" t="s">
        <v>211</v>
      </c>
      <c r="H65" s="48" t="s">
        <v>3531</v>
      </c>
      <c r="I65" s="48" t="s">
        <v>3703</v>
      </c>
      <c r="J65" s="48" t="s">
        <v>2661</v>
      </c>
      <c r="K65" s="193" t="s">
        <v>3674</v>
      </c>
      <c r="L65" s="193" t="s">
        <v>2636</v>
      </c>
      <c r="M65" s="48" t="s">
        <v>3701</v>
      </c>
      <c r="N65" s="193" t="s">
        <v>211</v>
      </c>
      <c r="O65" s="48" t="s">
        <v>165</v>
      </c>
      <c r="P65" s="48"/>
      <c r="Q65" s="48" t="s">
        <v>211</v>
      </c>
      <c r="R65" s="193" t="s">
        <v>229</v>
      </c>
      <c r="S65" s="48" t="b">
        <v>1</v>
      </c>
      <c r="T65" s="48"/>
      <c r="U65" s="178"/>
      <c r="V65" s="178">
        <v>43131</v>
      </c>
      <c r="W65" s="48" t="s">
        <v>211</v>
      </c>
      <c r="X65" s="48"/>
      <c r="Y65" s="48"/>
      <c r="Z65" s="48" t="s">
        <v>211</v>
      </c>
      <c r="AA65" s="48"/>
      <c r="AB65" s="48"/>
      <c r="AC65" s="193" t="s">
        <v>211</v>
      </c>
      <c r="AD65" s="48"/>
      <c r="AE65" s="193" t="s">
        <v>183</v>
      </c>
      <c r="AF65" s="193" t="s">
        <v>211</v>
      </c>
      <c r="AG65" s="193" t="s">
        <v>2694</v>
      </c>
      <c r="AH65" s="197">
        <v>43336</v>
      </c>
      <c r="AI65" s="192" t="s">
        <v>4348</v>
      </c>
      <c r="AJ65" s="115" t="str">
        <f t="shared" si="0"/>
        <v>FS</v>
      </c>
      <c r="AK65" s="115" t="b">
        <f>ISNUMBER(SEARCH("IRT",Table1[[#This Row],[Current_Status]]))</f>
        <v>0</v>
      </c>
      <c r="AL65" s="116">
        <f>YEAR(Table1[[#This Row],[Project_Initiated]])</f>
        <v>2018</v>
      </c>
      <c r="AM65" s="53">
        <v>44075</v>
      </c>
      <c r="AN65" s="53" t="str">
        <f>IF(AND(Table1[[#This Row],[Completed Date]]&gt;="07/01/2020"+0,Table1[[#This Row],[Completed Date]]&lt;="6/30/2021"+0),"FY 20-21",IF(AND(Table1[[#This Row],[Completed Date]]&gt;="07/01/2019"+0,Table1[[#This Row],[Completed Date]]&lt;="6/30/2020"+0),"FY 19-20",""))</f>
        <v/>
      </c>
      <c r="AO65" s="116" t="str">
        <f>IFERROR(FIND("R",Table1[[#This Row],[FS_Priority]]),"")</f>
        <v/>
      </c>
    </row>
    <row r="66" spans="1:41" hidden="1" x14ac:dyDescent="0.25">
      <c r="A66" s="48" t="s">
        <v>663</v>
      </c>
      <c r="B66" s="193" t="s">
        <v>211</v>
      </c>
      <c r="C66" s="193" t="s">
        <v>663</v>
      </c>
      <c r="D66" s="194" t="b">
        <v>0</v>
      </c>
      <c r="E66" s="48" t="s">
        <v>107</v>
      </c>
      <c r="F66" s="48" t="s">
        <v>3157</v>
      </c>
      <c r="G66" s="48" t="s">
        <v>211</v>
      </c>
      <c r="H66" s="48" t="s">
        <v>3531</v>
      </c>
      <c r="I66" s="48" t="s">
        <v>3702</v>
      </c>
      <c r="J66" s="48" t="s">
        <v>2661</v>
      </c>
      <c r="K66" s="193" t="s">
        <v>3674</v>
      </c>
      <c r="L66" s="193" t="s">
        <v>2636</v>
      </c>
      <c r="M66" s="48" t="s">
        <v>3701</v>
      </c>
      <c r="N66" s="193" t="s">
        <v>211</v>
      </c>
      <c r="O66" s="48" t="s">
        <v>165</v>
      </c>
      <c r="P66" s="48"/>
      <c r="Q66" s="48" t="s">
        <v>211</v>
      </c>
      <c r="R66" s="193" t="s">
        <v>218</v>
      </c>
      <c r="S66" s="48" t="b">
        <v>1</v>
      </c>
      <c r="T66" s="48"/>
      <c r="U66" s="178"/>
      <c r="V66" s="178">
        <v>43131</v>
      </c>
      <c r="W66" s="48" t="s">
        <v>211</v>
      </c>
      <c r="X66" s="48"/>
      <c r="Y66" s="48"/>
      <c r="Z66" s="48" t="s">
        <v>211</v>
      </c>
      <c r="AA66" s="48"/>
      <c r="AB66" s="48"/>
      <c r="AC66" s="193" t="s">
        <v>211</v>
      </c>
      <c r="AD66" s="179"/>
      <c r="AE66" s="193" t="s">
        <v>183</v>
      </c>
      <c r="AF66" s="193" t="s">
        <v>211</v>
      </c>
      <c r="AG66" s="193" t="s">
        <v>2694</v>
      </c>
      <c r="AH66" s="197">
        <v>43336</v>
      </c>
      <c r="AI66" s="192" t="s">
        <v>4348</v>
      </c>
      <c r="AJ66" s="115" t="str">
        <f t="shared" ref="AJ66:AJ129" si="1">IF(LEN(A66)&gt;6,"FS","PD&amp;C")</f>
        <v>FS</v>
      </c>
      <c r="AK66" s="115" t="b">
        <f>ISNUMBER(SEARCH("IRT",Table1[[#This Row],[Current_Status]]))</f>
        <v>0</v>
      </c>
      <c r="AL66" s="116">
        <f>YEAR(Table1[[#This Row],[Project_Initiated]])</f>
        <v>2018</v>
      </c>
      <c r="AM66" s="53">
        <v>44075</v>
      </c>
      <c r="AN66" s="53" t="str">
        <f>IF(AND(Table1[[#This Row],[Completed Date]]&gt;="07/01/2020"+0,Table1[[#This Row],[Completed Date]]&lt;="6/30/2021"+0),"FY 20-21",IF(AND(Table1[[#This Row],[Completed Date]]&gt;="07/01/2019"+0,Table1[[#This Row],[Completed Date]]&lt;="6/30/2020"+0),"FY 19-20",""))</f>
        <v/>
      </c>
      <c r="AO66" s="116" t="str">
        <f>IFERROR(FIND("R",Table1[[#This Row],[FS_Priority]]),"")</f>
        <v/>
      </c>
    </row>
    <row r="67" spans="1:41" hidden="1" x14ac:dyDescent="0.25">
      <c r="A67" s="48" t="s">
        <v>664</v>
      </c>
      <c r="B67" s="193" t="s">
        <v>211</v>
      </c>
      <c r="C67" s="193" t="s">
        <v>664</v>
      </c>
      <c r="D67" s="194" t="b">
        <v>0</v>
      </c>
      <c r="E67" s="48" t="s">
        <v>107</v>
      </c>
      <c r="F67" s="48" t="s">
        <v>3165</v>
      </c>
      <c r="G67" s="48" t="s">
        <v>211</v>
      </c>
      <c r="H67" s="48" t="s">
        <v>3531</v>
      </c>
      <c r="I67" s="48" t="s">
        <v>3699</v>
      </c>
      <c r="J67" s="48" t="s">
        <v>2661</v>
      </c>
      <c r="K67" s="193" t="s">
        <v>3674</v>
      </c>
      <c r="L67" s="193" t="s">
        <v>2636</v>
      </c>
      <c r="M67" s="48" t="s">
        <v>3701</v>
      </c>
      <c r="N67" s="193" t="s">
        <v>211</v>
      </c>
      <c r="O67" s="48" t="s">
        <v>165</v>
      </c>
      <c r="P67" s="48"/>
      <c r="Q67" s="48" t="s">
        <v>211</v>
      </c>
      <c r="R67" s="193" t="s">
        <v>350</v>
      </c>
      <c r="S67" s="48" t="b">
        <v>0</v>
      </c>
      <c r="T67" s="48"/>
      <c r="U67" s="178"/>
      <c r="V67" s="178">
        <v>43131</v>
      </c>
      <c r="W67" s="48" t="s">
        <v>211</v>
      </c>
      <c r="X67" s="48"/>
      <c r="Y67" s="48"/>
      <c r="Z67" s="48" t="s">
        <v>211</v>
      </c>
      <c r="AA67" s="48"/>
      <c r="AB67" s="48"/>
      <c r="AC67" s="193" t="s">
        <v>659</v>
      </c>
      <c r="AD67" s="48"/>
      <c r="AE67" s="193" t="s">
        <v>183</v>
      </c>
      <c r="AF67" s="193" t="s">
        <v>211</v>
      </c>
      <c r="AG67" s="193" t="s">
        <v>2694</v>
      </c>
      <c r="AH67" s="198">
        <v>43336</v>
      </c>
      <c r="AI67" s="192" t="s">
        <v>4348</v>
      </c>
      <c r="AJ67" s="115" t="str">
        <f t="shared" si="1"/>
        <v>FS</v>
      </c>
      <c r="AK67" s="115" t="b">
        <f>ISNUMBER(SEARCH("IRT",Table1[[#This Row],[Current_Status]]))</f>
        <v>0</v>
      </c>
      <c r="AL67" s="116">
        <f>YEAR(Table1[[#This Row],[Project_Initiated]])</f>
        <v>2018</v>
      </c>
      <c r="AM67" s="53">
        <v>44075</v>
      </c>
      <c r="AN67" s="53" t="str">
        <f>IF(AND(Table1[[#This Row],[Completed Date]]&gt;="07/01/2020"+0,Table1[[#This Row],[Completed Date]]&lt;="6/30/2021"+0),"FY 20-21",IF(AND(Table1[[#This Row],[Completed Date]]&gt;="07/01/2019"+0,Table1[[#This Row],[Completed Date]]&lt;="6/30/2020"+0),"FY 19-20",""))</f>
        <v/>
      </c>
      <c r="AO67" s="116" t="str">
        <f>IFERROR(FIND("R",Table1[[#This Row],[FS_Priority]]),"")</f>
        <v/>
      </c>
    </row>
    <row r="68" spans="1:41" hidden="1" x14ac:dyDescent="0.25">
      <c r="A68" s="48" t="s">
        <v>781</v>
      </c>
      <c r="B68" s="193" t="s">
        <v>211</v>
      </c>
      <c r="C68" s="193" t="s">
        <v>781</v>
      </c>
      <c r="D68" s="194" t="b">
        <v>0</v>
      </c>
      <c r="E68" s="48" t="s">
        <v>107</v>
      </c>
      <c r="F68" s="48" t="s">
        <v>3150</v>
      </c>
      <c r="G68" s="48" t="s">
        <v>211</v>
      </c>
      <c r="H68" s="48" t="s">
        <v>782</v>
      </c>
      <c r="I68" s="48" t="s">
        <v>3683</v>
      </c>
      <c r="J68" s="48" t="s">
        <v>2661</v>
      </c>
      <c r="K68" s="193" t="s">
        <v>3674</v>
      </c>
      <c r="L68" s="193" t="s">
        <v>2636</v>
      </c>
      <c r="M68" s="48" t="s">
        <v>3679</v>
      </c>
      <c r="N68" s="193" t="s">
        <v>211</v>
      </c>
      <c r="O68" s="48" t="s">
        <v>165</v>
      </c>
      <c r="P68" s="48"/>
      <c r="Q68" s="48" t="s">
        <v>211</v>
      </c>
      <c r="R68" s="193" t="s">
        <v>225</v>
      </c>
      <c r="S68" s="48" t="b">
        <v>1</v>
      </c>
      <c r="T68" s="48"/>
      <c r="U68" s="178"/>
      <c r="V68" s="178">
        <v>43167</v>
      </c>
      <c r="W68" s="48" t="s">
        <v>211</v>
      </c>
      <c r="X68" s="48"/>
      <c r="Y68" s="48"/>
      <c r="Z68" s="48" t="s">
        <v>211</v>
      </c>
      <c r="AA68" s="48"/>
      <c r="AB68" s="48"/>
      <c r="AC68" s="193" t="s">
        <v>211</v>
      </c>
      <c r="AD68" s="48"/>
      <c r="AE68" s="193" t="s">
        <v>165</v>
      </c>
      <c r="AF68" s="193" t="s">
        <v>211</v>
      </c>
      <c r="AG68" s="193" t="s">
        <v>539</v>
      </c>
      <c r="AH68" s="197">
        <v>43336</v>
      </c>
      <c r="AI68" s="192" t="s">
        <v>4348</v>
      </c>
      <c r="AJ68" s="115" t="str">
        <f t="shared" si="1"/>
        <v>FS</v>
      </c>
      <c r="AK68" s="115" t="b">
        <f>ISNUMBER(SEARCH("IRT",Table1[[#This Row],[Current_Status]]))</f>
        <v>0</v>
      </c>
      <c r="AL68" s="116">
        <f>YEAR(Table1[[#This Row],[Project_Initiated]])</f>
        <v>2018</v>
      </c>
      <c r="AM68" s="53">
        <v>44075</v>
      </c>
      <c r="AN68" s="53" t="str">
        <f>IF(AND(Table1[[#This Row],[Completed Date]]&gt;="07/01/2020"+0,Table1[[#This Row],[Completed Date]]&lt;="6/30/2021"+0),"FY 20-21",IF(AND(Table1[[#This Row],[Completed Date]]&gt;="07/01/2019"+0,Table1[[#This Row],[Completed Date]]&lt;="6/30/2020"+0),"FY 19-20",""))</f>
        <v/>
      </c>
      <c r="AO68" s="116" t="str">
        <f>IFERROR(FIND("R",Table1[[#This Row],[FS_Priority]]),"")</f>
        <v/>
      </c>
    </row>
    <row r="69" spans="1:41" hidden="1" x14ac:dyDescent="0.25">
      <c r="A69" s="48" t="s">
        <v>821</v>
      </c>
      <c r="B69" s="193" t="s">
        <v>211</v>
      </c>
      <c r="C69" s="193" t="s">
        <v>821</v>
      </c>
      <c r="D69" s="194" t="b">
        <v>0</v>
      </c>
      <c r="E69" s="48" t="s">
        <v>107</v>
      </c>
      <c r="F69" s="48" t="s">
        <v>3170</v>
      </c>
      <c r="G69" s="48" t="s">
        <v>211</v>
      </c>
      <c r="H69" s="48" t="s">
        <v>211</v>
      </c>
      <c r="I69" s="48" t="s">
        <v>308</v>
      </c>
      <c r="J69" s="48" t="s">
        <v>2661</v>
      </c>
      <c r="K69" s="193" t="s">
        <v>3674</v>
      </c>
      <c r="L69" s="193" t="s">
        <v>2636</v>
      </c>
      <c r="M69" s="48" t="s">
        <v>3691</v>
      </c>
      <c r="N69" s="193" t="s">
        <v>211</v>
      </c>
      <c r="O69" s="48" t="s">
        <v>183</v>
      </c>
      <c r="P69" s="48"/>
      <c r="Q69" s="48" t="s">
        <v>211</v>
      </c>
      <c r="R69" s="193" t="s">
        <v>211</v>
      </c>
      <c r="S69" s="48" t="b">
        <v>0</v>
      </c>
      <c r="T69" s="48"/>
      <c r="U69" s="178"/>
      <c r="V69" s="178">
        <v>43187</v>
      </c>
      <c r="W69" s="48" t="s">
        <v>211</v>
      </c>
      <c r="X69" s="48"/>
      <c r="Y69" s="48"/>
      <c r="Z69" s="48" t="s">
        <v>211</v>
      </c>
      <c r="AA69" s="48"/>
      <c r="AB69" s="48"/>
      <c r="AC69" s="193" t="s">
        <v>822</v>
      </c>
      <c r="AD69" s="179"/>
      <c r="AE69" s="193" t="s">
        <v>211</v>
      </c>
      <c r="AF69" s="193" t="s">
        <v>211</v>
      </c>
      <c r="AG69" s="193" t="s">
        <v>2694</v>
      </c>
      <c r="AH69" s="197">
        <v>43336</v>
      </c>
      <c r="AI69" s="192" t="s">
        <v>4348</v>
      </c>
      <c r="AJ69" s="115" t="str">
        <f t="shared" si="1"/>
        <v>FS</v>
      </c>
      <c r="AK69" s="115" t="b">
        <f>ISNUMBER(SEARCH("IRT",Table1[[#This Row],[Current_Status]]))</f>
        <v>0</v>
      </c>
      <c r="AL69" s="116">
        <f>YEAR(Table1[[#This Row],[Project_Initiated]])</f>
        <v>2018</v>
      </c>
      <c r="AM69" s="53">
        <v>44075</v>
      </c>
      <c r="AN69" s="53" t="str">
        <f>IF(AND(Table1[[#This Row],[Completed Date]]&gt;="07/01/2020"+0,Table1[[#This Row],[Completed Date]]&lt;="6/30/2021"+0),"FY 20-21",IF(AND(Table1[[#This Row],[Completed Date]]&gt;="07/01/2019"+0,Table1[[#This Row],[Completed Date]]&lt;="6/30/2020"+0),"FY 19-20",""))</f>
        <v/>
      </c>
      <c r="AO69" s="116" t="str">
        <f>IFERROR(FIND("R",Table1[[#This Row],[FS_Priority]]),"")</f>
        <v/>
      </c>
    </row>
    <row r="70" spans="1:41" hidden="1" x14ac:dyDescent="0.25">
      <c r="A70" s="48" t="s">
        <v>700</v>
      </c>
      <c r="B70" s="193" t="s">
        <v>211</v>
      </c>
      <c r="C70" s="193" t="s">
        <v>700</v>
      </c>
      <c r="D70" s="194" t="b">
        <v>0</v>
      </c>
      <c r="E70" s="48" t="s">
        <v>107</v>
      </c>
      <c r="F70" s="48" t="s">
        <v>3162</v>
      </c>
      <c r="G70" s="48" t="s">
        <v>211</v>
      </c>
      <c r="H70" s="48" t="s">
        <v>460</v>
      </c>
      <c r="I70" s="48" t="s">
        <v>3699</v>
      </c>
      <c r="J70" s="48" t="s">
        <v>2661</v>
      </c>
      <c r="K70" s="193" t="s">
        <v>3674</v>
      </c>
      <c r="L70" s="193" t="s">
        <v>2636</v>
      </c>
      <c r="M70" s="48" t="s">
        <v>3679</v>
      </c>
      <c r="N70" s="193" t="s">
        <v>211</v>
      </c>
      <c r="O70" s="48" t="s">
        <v>165</v>
      </c>
      <c r="P70" s="48"/>
      <c r="Q70" s="48" t="s">
        <v>211</v>
      </c>
      <c r="R70" s="193" t="s">
        <v>221</v>
      </c>
      <c r="S70" s="48" t="b">
        <v>1</v>
      </c>
      <c r="T70" s="48"/>
      <c r="U70" s="178"/>
      <c r="V70" s="178">
        <v>43179</v>
      </c>
      <c r="W70" s="48" t="s">
        <v>211</v>
      </c>
      <c r="X70" s="48"/>
      <c r="Y70" s="48"/>
      <c r="Z70" s="48" t="s">
        <v>211</v>
      </c>
      <c r="AA70" s="48"/>
      <c r="AB70" s="48"/>
      <c r="AC70" s="193" t="s">
        <v>211</v>
      </c>
      <c r="AD70" s="48"/>
      <c r="AE70" s="193" t="s">
        <v>165</v>
      </c>
      <c r="AF70" s="193" t="s">
        <v>211</v>
      </c>
      <c r="AG70" s="193" t="s">
        <v>539</v>
      </c>
      <c r="AH70" s="197">
        <v>43336</v>
      </c>
      <c r="AI70" s="192" t="s">
        <v>4348</v>
      </c>
      <c r="AJ70" s="115" t="str">
        <f t="shared" si="1"/>
        <v>FS</v>
      </c>
      <c r="AK70" s="115" t="b">
        <f>ISNUMBER(SEARCH("IRT",Table1[[#This Row],[Current_Status]]))</f>
        <v>0</v>
      </c>
      <c r="AL70" s="116">
        <f>YEAR(Table1[[#This Row],[Project_Initiated]])</f>
        <v>2018</v>
      </c>
      <c r="AM70" s="53">
        <v>44075</v>
      </c>
      <c r="AN70" s="53" t="str">
        <f>IF(AND(Table1[[#This Row],[Completed Date]]&gt;="07/01/2020"+0,Table1[[#This Row],[Completed Date]]&lt;="6/30/2021"+0),"FY 20-21",IF(AND(Table1[[#This Row],[Completed Date]]&gt;="07/01/2019"+0,Table1[[#This Row],[Completed Date]]&lt;="6/30/2020"+0),"FY 19-20",""))</f>
        <v/>
      </c>
      <c r="AO70" s="116" t="str">
        <f>IFERROR(FIND("R",Table1[[#This Row],[FS_Priority]]),"")</f>
        <v/>
      </c>
    </row>
    <row r="71" spans="1:41" hidden="1" x14ac:dyDescent="0.25">
      <c r="A71" s="48" t="s">
        <v>737</v>
      </c>
      <c r="B71" s="193" t="s">
        <v>211</v>
      </c>
      <c r="C71" s="193" t="s">
        <v>737</v>
      </c>
      <c r="D71" s="194" t="b">
        <v>0</v>
      </c>
      <c r="E71" s="48" t="s">
        <v>107</v>
      </c>
      <c r="F71" s="48" t="s">
        <v>3171</v>
      </c>
      <c r="G71" s="48" t="s">
        <v>211</v>
      </c>
      <c r="H71" s="48" t="s">
        <v>466</v>
      </c>
      <c r="I71" s="48" t="s">
        <v>3690</v>
      </c>
      <c r="J71" s="48" t="s">
        <v>2661</v>
      </c>
      <c r="K71" s="193" t="s">
        <v>3674</v>
      </c>
      <c r="L71" s="193" t="s">
        <v>2636</v>
      </c>
      <c r="M71" s="48" t="s">
        <v>3689</v>
      </c>
      <c r="N71" s="193" t="s">
        <v>211</v>
      </c>
      <c r="O71" s="48" t="s">
        <v>165</v>
      </c>
      <c r="P71" s="48"/>
      <c r="Q71" s="48" t="s">
        <v>211</v>
      </c>
      <c r="R71" s="193" t="s">
        <v>184</v>
      </c>
      <c r="S71" s="48" t="b">
        <v>1</v>
      </c>
      <c r="T71" s="48"/>
      <c r="U71" s="178"/>
      <c r="V71" s="178">
        <v>43229</v>
      </c>
      <c r="W71" s="48" t="s">
        <v>211</v>
      </c>
      <c r="X71" s="48"/>
      <c r="Y71" s="48"/>
      <c r="Z71" s="48" t="s">
        <v>211</v>
      </c>
      <c r="AA71" s="48"/>
      <c r="AB71" s="48"/>
      <c r="AC71" s="193" t="s">
        <v>211</v>
      </c>
      <c r="AD71" s="48"/>
      <c r="AE71" s="193" t="s">
        <v>165</v>
      </c>
      <c r="AF71" s="193" t="s">
        <v>211</v>
      </c>
      <c r="AG71" s="193" t="s">
        <v>539</v>
      </c>
      <c r="AH71" s="197">
        <v>43336</v>
      </c>
      <c r="AI71" s="192" t="s">
        <v>4350</v>
      </c>
      <c r="AJ71" s="115" t="str">
        <f t="shared" si="1"/>
        <v>FS</v>
      </c>
      <c r="AK71" s="115" t="b">
        <f>ISNUMBER(SEARCH("IRT",Table1[[#This Row],[Current_Status]]))</f>
        <v>0</v>
      </c>
      <c r="AL71" s="116">
        <f>YEAR(Table1[[#This Row],[Project_Initiated]])</f>
        <v>2018</v>
      </c>
      <c r="AM71" s="53">
        <v>44075</v>
      </c>
      <c r="AN71" s="53" t="str">
        <f>IF(AND(Table1[[#This Row],[Completed Date]]&gt;="07/01/2020"+0,Table1[[#This Row],[Completed Date]]&lt;="6/30/2021"+0),"FY 20-21",IF(AND(Table1[[#This Row],[Completed Date]]&gt;="07/01/2019"+0,Table1[[#This Row],[Completed Date]]&lt;="6/30/2020"+0),"FY 19-20",""))</f>
        <v/>
      </c>
      <c r="AO71" s="116" t="str">
        <f>IFERROR(FIND("R",Table1[[#This Row],[FS_Priority]]),"")</f>
        <v/>
      </c>
    </row>
    <row r="72" spans="1:41" hidden="1" x14ac:dyDescent="0.25">
      <c r="A72" s="48" t="s">
        <v>714</v>
      </c>
      <c r="B72" s="193" t="s">
        <v>211</v>
      </c>
      <c r="C72" s="193" t="s">
        <v>714</v>
      </c>
      <c r="D72" s="194" t="b">
        <v>0</v>
      </c>
      <c r="E72" s="48" t="s">
        <v>107</v>
      </c>
      <c r="F72" s="48" t="s">
        <v>3175</v>
      </c>
      <c r="G72" s="48" t="s">
        <v>211</v>
      </c>
      <c r="H72" s="48" t="s">
        <v>294</v>
      </c>
      <c r="I72" s="48" t="s">
        <v>288</v>
      </c>
      <c r="J72" s="48" t="s">
        <v>2661</v>
      </c>
      <c r="K72" s="193" t="s">
        <v>3674</v>
      </c>
      <c r="L72" s="193" t="s">
        <v>2636</v>
      </c>
      <c r="M72" s="48" t="s">
        <v>3698</v>
      </c>
      <c r="N72" s="193" t="s">
        <v>211</v>
      </c>
      <c r="O72" s="48" t="s">
        <v>165</v>
      </c>
      <c r="P72" s="48"/>
      <c r="Q72" s="48" t="s">
        <v>211</v>
      </c>
      <c r="R72" s="193" t="s">
        <v>244</v>
      </c>
      <c r="S72" s="48" t="b">
        <v>1</v>
      </c>
      <c r="T72" s="48"/>
      <c r="U72" s="178"/>
      <c r="V72" s="178">
        <v>43202</v>
      </c>
      <c r="W72" s="48" t="s">
        <v>211</v>
      </c>
      <c r="X72" s="48"/>
      <c r="Y72" s="48"/>
      <c r="Z72" s="48" t="s">
        <v>211</v>
      </c>
      <c r="AA72" s="48"/>
      <c r="AB72" s="48"/>
      <c r="AC72" s="193" t="s">
        <v>211</v>
      </c>
      <c r="AD72" s="179"/>
      <c r="AE72" s="193" t="s">
        <v>165</v>
      </c>
      <c r="AF72" s="193" t="s">
        <v>211</v>
      </c>
      <c r="AG72" s="193" t="s">
        <v>539</v>
      </c>
      <c r="AH72" s="197">
        <v>43336</v>
      </c>
      <c r="AI72" s="192" t="s">
        <v>4350</v>
      </c>
      <c r="AJ72" s="115" t="str">
        <f t="shared" si="1"/>
        <v>FS</v>
      </c>
      <c r="AK72" s="115" t="b">
        <f>ISNUMBER(SEARCH("IRT",Table1[[#This Row],[Current_Status]]))</f>
        <v>0</v>
      </c>
      <c r="AL72" s="116">
        <f>YEAR(Table1[[#This Row],[Project_Initiated]])</f>
        <v>2018</v>
      </c>
      <c r="AM72" s="53">
        <v>44075</v>
      </c>
      <c r="AN72" s="53" t="str">
        <f>IF(AND(Table1[[#This Row],[Completed Date]]&gt;="07/01/2020"+0,Table1[[#This Row],[Completed Date]]&lt;="6/30/2021"+0),"FY 20-21",IF(AND(Table1[[#This Row],[Completed Date]]&gt;="07/01/2019"+0,Table1[[#This Row],[Completed Date]]&lt;="6/30/2020"+0),"FY 19-20",""))</f>
        <v/>
      </c>
      <c r="AO72" s="116" t="str">
        <f>IFERROR(FIND("R",Table1[[#This Row],[FS_Priority]]),"")</f>
        <v/>
      </c>
    </row>
    <row r="73" spans="1:41" hidden="1" x14ac:dyDescent="0.25">
      <c r="A73" s="48" t="s">
        <v>711</v>
      </c>
      <c r="B73" s="193" t="s">
        <v>211</v>
      </c>
      <c r="C73" s="193" t="s">
        <v>711</v>
      </c>
      <c r="D73" s="194" t="b">
        <v>0</v>
      </c>
      <c r="E73" s="48" t="s">
        <v>4299</v>
      </c>
      <c r="F73" s="48" t="s">
        <v>3284</v>
      </c>
      <c r="G73" s="48" t="s">
        <v>211</v>
      </c>
      <c r="H73" s="48" t="s">
        <v>2251</v>
      </c>
      <c r="I73" s="48" t="s">
        <v>3810</v>
      </c>
      <c r="J73" s="48" t="s">
        <v>2661</v>
      </c>
      <c r="K73" s="193" t="s">
        <v>3471</v>
      </c>
      <c r="L73" s="193" t="s">
        <v>2636</v>
      </c>
      <c r="M73" s="48" t="s">
        <v>3811</v>
      </c>
      <c r="N73" s="193" t="s">
        <v>211</v>
      </c>
      <c r="O73" s="48" t="s">
        <v>165</v>
      </c>
      <c r="P73" s="48"/>
      <c r="Q73" s="48" t="s">
        <v>211</v>
      </c>
      <c r="R73" s="193" t="s">
        <v>218</v>
      </c>
      <c r="S73" s="48" t="b">
        <v>0</v>
      </c>
      <c r="T73" s="48"/>
      <c r="U73" s="178"/>
      <c r="V73" s="178">
        <v>43200</v>
      </c>
      <c r="W73" s="48" t="s">
        <v>211</v>
      </c>
      <c r="X73" s="48"/>
      <c r="Y73" s="48"/>
      <c r="Z73" s="48" t="s">
        <v>211</v>
      </c>
      <c r="AA73" s="48"/>
      <c r="AB73" s="48"/>
      <c r="AC73" s="193" t="s">
        <v>211</v>
      </c>
      <c r="AD73" s="48"/>
      <c r="AE73" s="193" t="s">
        <v>165</v>
      </c>
      <c r="AF73" s="193" t="s">
        <v>211</v>
      </c>
      <c r="AG73" s="193" t="s">
        <v>539</v>
      </c>
      <c r="AH73" s="197">
        <v>43336</v>
      </c>
      <c r="AI73" s="192" t="s">
        <v>4350</v>
      </c>
      <c r="AJ73" s="115" t="str">
        <f t="shared" si="1"/>
        <v>FS</v>
      </c>
      <c r="AK73" s="115" t="b">
        <f>ISNUMBER(SEARCH("IRT",Table1[[#This Row],[Current_Status]]))</f>
        <v>0</v>
      </c>
      <c r="AL73" s="116">
        <f>YEAR(Table1[[#This Row],[Project_Initiated]])</f>
        <v>2018</v>
      </c>
      <c r="AM73" s="53">
        <v>44075</v>
      </c>
      <c r="AN73" s="53" t="str">
        <f>IF(AND(Table1[[#This Row],[Completed Date]]&gt;="07/01/2020"+0,Table1[[#This Row],[Completed Date]]&lt;="6/30/2021"+0),"FY 20-21",IF(AND(Table1[[#This Row],[Completed Date]]&gt;="07/01/2019"+0,Table1[[#This Row],[Completed Date]]&lt;="6/30/2020"+0),"FY 19-20",""))</f>
        <v/>
      </c>
      <c r="AO73" s="116" t="str">
        <f>IFERROR(FIND("R",Table1[[#This Row],[FS_Priority]]),"")</f>
        <v/>
      </c>
    </row>
    <row r="74" spans="1:41" hidden="1" x14ac:dyDescent="0.25">
      <c r="A74" s="48" t="s">
        <v>801</v>
      </c>
      <c r="B74" s="193" t="s">
        <v>211</v>
      </c>
      <c r="C74" s="193" t="s">
        <v>801</v>
      </c>
      <c r="D74" s="194" t="b">
        <v>0</v>
      </c>
      <c r="E74" s="48" t="s">
        <v>442</v>
      </c>
      <c r="F74" s="48" t="s">
        <v>3297</v>
      </c>
      <c r="G74" s="48" t="s">
        <v>211</v>
      </c>
      <c r="H74" s="48" t="s">
        <v>3833</v>
      </c>
      <c r="I74" s="48" t="s">
        <v>3832</v>
      </c>
      <c r="J74" s="48" t="s">
        <v>2661</v>
      </c>
      <c r="K74" s="193" t="s">
        <v>3829</v>
      </c>
      <c r="L74" s="193" t="s">
        <v>141</v>
      </c>
      <c r="M74" s="48" t="s">
        <v>3830</v>
      </c>
      <c r="N74" s="193" t="s">
        <v>211</v>
      </c>
      <c r="O74" s="48" t="s">
        <v>165</v>
      </c>
      <c r="P74" s="48"/>
      <c r="Q74" s="48" t="s">
        <v>211</v>
      </c>
      <c r="R74" s="193" t="s">
        <v>211</v>
      </c>
      <c r="S74" s="48" t="b">
        <v>0</v>
      </c>
      <c r="T74" s="48"/>
      <c r="U74" s="178"/>
      <c r="V74" s="178">
        <v>43292</v>
      </c>
      <c r="W74" s="48" t="s">
        <v>211</v>
      </c>
      <c r="X74" s="48"/>
      <c r="Y74" s="48"/>
      <c r="Z74" s="48" t="s">
        <v>211</v>
      </c>
      <c r="AA74" s="48"/>
      <c r="AB74" s="48"/>
      <c r="AC74" s="193" t="s">
        <v>539</v>
      </c>
      <c r="AD74" s="48"/>
      <c r="AE74" s="193" t="s">
        <v>165</v>
      </c>
      <c r="AF74" s="193" t="s">
        <v>211</v>
      </c>
      <c r="AG74" s="193" t="s">
        <v>539</v>
      </c>
      <c r="AH74" s="197">
        <v>43336</v>
      </c>
      <c r="AI74" s="192" t="s">
        <v>4350</v>
      </c>
      <c r="AJ74" s="115" t="str">
        <f t="shared" si="1"/>
        <v>FS</v>
      </c>
      <c r="AK74" s="115" t="b">
        <f>ISNUMBER(SEARCH("IRT",Table1[[#This Row],[Current_Status]]))</f>
        <v>0</v>
      </c>
      <c r="AL74" s="116">
        <f>YEAR(Table1[[#This Row],[Project_Initiated]])</f>
        <v>2018</v>
      </c>
      <c r="AM74" s="53">
        <v>44075</v>
      </c>
      <c r="AN74" s="53" t="str">
        <f>IF(AND(Table1[[#This Row],[Completed Date]]&gt;="07/01/2020"+0,Table1[[#This Row],[Completed Date]]&lt;="6/30/2021"+0),"FY 20-21",IF(AND(Table1[[#This Row],[Completed Date]]&gt;="07/01/2019"+0,Table1[[#This Row],[Completed Date]]&lt;="6/30/2020"+0),"FY 19-20",""))</f>
        <v/>
      </c>
      <c r="AO74" s="116" t="str">
        <f>IFERROR(FIND("R",Table1[[#This Row],[FS_Priority]]),"")</f>
        <v/>
      </c>
    </row>
    <row r="75" spans="1:41" hidden="1" x14ac:dyDescent="0.25">
      <c r="A75" s="48" t="s">
        <v>749</v>
      </c>
      <c r="B75" s="193" t="s">
        <v>211</v>
      </c>
      <c r="C75" s="193" t="s">
        <v>749</v>
      </c>
      <c r="D75" s="194" t="b">
        <v>0</v>
      </c>
      <c r="E75" s="48" t="s">
        <v>442</v>
      </c>
      <c r="F75" s="48" t="s">
        <v>3303</v>
      </c>
      <c r="G75" s="48" t="s">
        <v>211</v>
      </c>
      <c r="H75" s="48" t="s">
        <v>3833</v>
      </c>
      <c r="I75" s="48" t="s">
        <v>3831</v>
      </c>
      <c r="J75" s="48" t="s">
        <v>2661</v>
      </c>
      <c r="K75" s="193" t="s">
        <v>3829</v>
      </c>
      <c r="L75" s="193" t="s">
        <v>141</v>
      </c>
      <c r="M75" s="48" t="s">
        <v>3830</v>
      </c>
      <c r="N75" s="193" t="s">
        <v>211</v>
      </c>
      <c r="O75" s="48" t="s">
        <v>165</v>
      </c>
      <c r="P75" s="48"/>
      <c r="Q75" s="48" t="s">
        <v>211</v>
      </c>
      <c r="R75" s="193" t="s">
        <v>239</v>
      </c>
      <c r="S75" s="48" t="b">
        <v>0</v>
      </c>
      <c r="T75" s="48"/>
      <c r="U75" s="178"/>
      <c r="V75" s="178">
        <v>43255</v>
      </c>
      <c r="W75" s="48" t="s">
        <v>211</v>
      </c>
      <c r="X75" s="48"/>
      <c r="Y75" s="48"/>
      <c r="Z75" s="48" t="s">
        <v>211</v>
      </c>
      <c r="AA75" s="48"/>
      <c r="AB75" s="48"/>
      <c r="AC75" s="193" t="s">
        <v>211</v>
      </c>
      <c r="AD75" s="179"/>
      <c r="AE75" s="193" t="s">
        <v>165</v>
      </c>
      <c r="AF75" s="193" t="s">
        <v>211</v>
      </c>
      <c r="AG75" s="193" t="s">
        <v>539</v>
      </c>
      <c r="AH75" s="198">
        <v>43336</v>
      </c>
      <c r="AI75" s="192" t="s">
        <v>4350</v>
      </c>
      <c r="AJ75" s="115" t="str">
        <f t="shared" si="1"/>
        <v>FS</v>
      </c>
      <c r="AK75" s="115" t="b">
        <f>ISNUMBER(SEARCH("IRT",Table1[[#This Row],[Current_Status]]))</f>
        <v>0</v>
      </c>
      <c r="AL75" s="116">
        <f>YEAR(Table1[[#This Row],[Project_Initiated]])</f>
        <v>2018</v>
      </c>
      <c r="AM75" s="53">
        <v>44075</v>
      </c>
      <c r="AN75" s="53" t="str">
        <f>IF(AND(Table1[[#This Row],[Completed Date]]&gt;="07/01/2020"+0,Table1[[#This Row],[Completed Date]]&lt;="6/30/2021"+0),"FY 20-21",IF(AND(Table1[[#This Row],[Completed Date]]&gt;="07/01/2019"+0,Table1[[#This Row],[Completed Date]]&lt;="6/30/2020"+0),"FY 19-20",""))</f>
        <v/>
      </c>
      <c r="AO75" s="116" t="str">
        <f>IFERROR(FIND("R",Table1[[#This Row],[FS_Priority]]),"")</f>
        <v/>
      </c>
    </row>
    <row r="76" spans="1:41" hidden="1" x14ac:dyDescent="0.25">
      <c r="A76" s="48" t="s">
        <v>799</v>
      </c>
      <c r="B76" s="193" t="s">
        <v>211</v>
      </c>
      <c r="C76" s="193" t="s">
        <v>799</v>
      </c>
      <c r="D76" s="194" t="b">
        <v>0</v>
      </c>
      <c r="E76" s="48" t="s">
        <v>442</v>
      </c>
      <c r="F76" s="48" t="s">
        <v>3301</v>
      </c>
      <c r="G76" s="48" t="s">
        <v>211</v>
      </c>
      <c r="H76" s="48" t="s">
        <v>3833</v>
      </c>
      <c r="I76" s="48" t="s">
        <v>3832</v>
      </c>
      <c r="J76" s="48" t="s">
        <v>2661</v>
      </c>
      <c r="K76" s="193" t="s">
        <v>3829</v>
      </c>
      <c r="L76" s="193" t="s">
        <v>141</v>
      </c>
      <c r="M76" s="48" t="s">
        <v>3830</v>
      </c>
      <c r="N76" s="193" t="s">
        <v>211</v>
      </c>
      <c r="O76" s="48" t="s">
        <v>183</v>
      </c>
      <c r="P76" s="48"/>
      <c r="Q76" s="48" t="s">
        <v>211</v>
      </c>
      <c r="R76" s="193" t="s">
        <v>211</v>
      </c>
      <c r="S76" s="48" t="b">
        <v>0</v>
      </c>
      <c r="T76" s="48"/>
      <c r="U76" s="178"/>
      <c r="V76" s="178">
        <v>43292</v>
      </c>
      <c r="W76" s="48" t="s">
        <v>211</v>
      </c>
      <c r="X76" s="48"/>
      <c r="Y76" s="48"/>
      <c r="Z76" s="48" t="s">
        <v>211</v>
      </c>
      <c r="AA76" s="48"/>
      <c r="AB76" s="48"/>
      <c r="AC76" s="193" t="s">
        <v>800</v>
      </c>
      <c r="AD76" s="48"/>
      <c r="AE76" s="193" t="s">
        <v>178</v>
      </c>
      <c r="AF76" s="193" t="s">
        <v>211</v>
      </c>
      <c r="AG76" s="193" t="s">
        <v>2694</v>
      </c>
      <c r="AH76" s="198">
        <v>43336</v>
      </c>
      <c r="AI76" s="192" t="s">
        <v>4350</v>
      </c>
      <c r="AJ76" s="115" t="str">
        <f t="shared" si="1"/>
        <v>FS</v>
      </c>
      <c r="AK76" s="115" t="b">
        <f>ISNUMBER(SEARCH("IRT",Table1[[#This Row],[Current_Status]]))</f>
        <v>0</v>
      </c>
      <c r="AL76" s="116">
        <f>YEAR(Table1[[#This Row],[Project_Initiated]])</f>
        <v>2018</v>
      </c>
      <c r="AM76" s="53">
        <v>44075</v>
      </c>
      <c r="AN76" s="53" t="str">
        <f>IF(AND(Table1[[#This Row],[Completed Date]]&gt;="07/01/2020"+0,Table1[[#This Row],[Completed Date]]&lt;="6/30/2021"+0),"FY 20-21",IF(AND(Table1[[#This Row],[Completed Date]]&gt;="07/01/2019"+0,Table1[[#This Row],[Completed Date]]&lt;="6/30/2020"+0),"FY 19-20",""))</f>
        <v/>
      </c>
      <c r="AO76" s="116" t="str">
        <f>IFERROR(FIND("R",Table1[[#This Row],[FS_Priority]]),"")</f>
        <v/>
      </c>
    </row>
    <row r="77" spans="1:41" hidden="1" x14ac:dyDescent="0.25">
      <c r="A77" s="48" t="s">
        <v>741</v>
      </c>
      <c r="B77" s="193" t="s">
        <v>211</v>
      </c>
      <c r="C77" s="193" t="s">
        <v>741</v>
      </c>
      <c r="D77" s="194" t="b">
        <v>0</v>
      </c>
      <c r="E77" s="48" t="s">
        <v>148</v>
      </c>
      <c r="F77" s="48" t="s">
        <v>3333</v>
      </c>
      <c r="G77" s="48" t="s">
        <v>211</v>
      </c>
      <c r="H77" s="48" t="s">
        <v>393</v>
      </c>
      <c r="I77" s="48" t="s">
        <v>3872</v>
      </c>
      <c r="J77" s="48" t="s">
        <v>2661</v>
      </c>
      <c r="K77" s="193" t="s">
        <v>4320</v>
      </c>
      <c r="L77" s="193" t="s">
        <v>434</v>
      </c>
      <c r="M77" s="48" t="s">
        <v>3871</v>
      </c>
      <c r="N77" s="193" t="s">
        <v>211</v>
      </c>
      <c r="O77" s="48" t="s">
        <v>165</v>
      </c>
      <c r="P77" s="48"/>
      <c r="Q77" s="48" t="s">
        <v>211</v>
      </c>
      <c r="R77" s="193" t="s">
        <v>184</v>
      </c>
      <c r="S77" s="48" t="b">
        <v>0</v>
      </c>
      <c r="T77" s="48"/>
      <c r="U77" s="178"/>
      <c r="V77" s="178">
        <v>43238</v>
      </c>
      <c r="W77" s="48" t="s">
        <v>211</v>
      </c>
      <c r="X77" s="48"/>
      <c r="Y77" s="48"/>
      <c r="Z77" s="48" t="s">
        <v>211</v>
      </c>
      <c r="AA77" s="48"/>
      <c r="AB77" s="48"/>
      <c r="AC77" s="193" t="s">
        <v>211</v>
      </c>
      <c r="AD77" s="179"/>
      <c r="AE77" s="193" t="s">
        <v>165</v>
      </c>
      <c r="AF77" s="193" t="s">
        <v>211</v>
      </c>
      <c r="AG77" s="193" t="s">
        <v>539</v>
      </c>
      <c r="AH77" s="198">
        <v>43336</v>
      </c>
      <c r="AI77" s="192" t="s">
        <v>4350</v>
      </c>
      <c r="AJ77" s="115" t="str">
        <f t="shared" si="1"/>
        <v>FS</v>
      </c>
      <c r="AK77" s="115" t="b">
        <f>ISNUMBER(SEARCH("IRT",Table1[[#This Row],[Current_Status]]))</f>
        <v>0</v>
      </c>
      <c r="AL77" s="116">
        <f>YEAR(Table1[[#This Row],[Project_Initiated]])</f>
        <v>2018</v>
      </c>
      <c r="AM77" s="53">
        <v>44075</v>
      </c>
      <c r="AN77" s="53" t="str">
        <f>IF(AND(Table1[[#This Row],[Completed Date]]&gt;="07/01/2020"+0,Table1[[#This Row],[Completed Date]]&lt;="6/30/2021"+0),"FY 20-21",IF(AND(Table1[[#This Row],[Completed Date]]&gt;="07/01/2019"+0,Table1[[#This Row],[Completed Date]]&lt;="6/30/2020"+0),"FY 19-20",""))</f>
        <v/>
      </c>
      <c r="AO77" s="116" t="str">
        <f>IFERROR(FIND("R",Table1[[#This Row],[FS_Priority]]),"")</f>
        <v/>
      </c>
    </row>
    <row r="78" spans="1:41" hidden="1" x14ac:dyDescent="0.25">
      <c r="A78" s="48" t="s">
        <v>704</v>
      </c>
      <c r="B78" s="193" t="s">
        <v>211</v>
      </c>
      <c r="C78" s="193" t="s">
        <v>704</v>
      </c>
      <c r="D78" s="194" t="b">
        <v>0</v>
      </c>
      <c r="E78" s="48" t="s">
        <v>148</v>
      </c>
      <c r="F78" s="48" t="s">
        <v>3334</v>
      </c>
      <c r="G78" s="48" t="s">
        <v>211</v>
      </c>
      <c r="H78" s="48" t="s">
        <v>457</v>
      </c>
      <c r="I78" s="48" t="s">
        <v>211</v>
      </c>
      <c r="J78" s="48" t="s">
        <v>2661</v>
      </c>
      <c r="K78" s="193" t="s">
        <v>4320</v>
      </c>
      <c r="L78" s="193" t="s">
        <v>434</v>
      </c>
      <c r="M78" s="48" t="s">
        <v>3871</v>
      </c>
      <c r="N78" s="193" t="s">
        <v>211</v>
      </c>
      <c r="O78" s="48" t="s">
        <v>165</v>
      </c>
      <c r="P78" s="48"/>
      <c r="Q78" s="48" t="s">
        <v>211</v>
      </c>
      <c r="R78" s="193" t="s">
        <v>239</v>
      </c>
      <c r="S78" s="48" t="b">
        <v>0</v>
      </c>
      <c r="T78" s="48"/>
      <c r="U78" s="178"/>
      <c r="V78" s="178">
        <v>43195</v>
      </c>
      <c r="W78" s="48" t="s">
        <v>211</v>
      </c>
      <c r="X78" s="48"/>
      <c r="Y78" s="48"/>
      <c r="Z78" s="48" t="s">
        <v>211</v>
      </c>
      <c r="AA78" s="48"/>
      <c r="AB78" s="48"/>
      <c r="AC78" s="193" t="s">
        <v>211</v>
      </c>
      <c r="AD78" s="48"/>
      <c r="AE78" s="193" t="s">
        <v>165</v>
      </c>
      <c r="AF78" s="193" t="s">
        <v>211</v>
      </c>
      <c r="AG78" s="193" t="s">
        <v>539</v>
      </c>
      <c r="AH78" s="197">
        <v>43336</v>
      </c>
      <c r="AI78" s="192" t="s">
        <v>4350</v>
      </c>
      <c r="AJ78" s="115" t="str">
        <f t="shared" si="1"/>
        <v>FS</v>
      </c>
      <c r="AK78" s="115" t="b">
        <f>ISNUMBER(SEARCH("IRT",Table1[[#This Row],[Current_Status]]))</f>
        <v>0</v>
      </c>
      <c r="AL78" s="116">
        <f>YEAR(Table1[[#This Row],[Project_Initiated]])</f>
        <v>2018</v>
      </c>
      <c r="AM78" s="53">
        <v>44075</v>
      </c>
      <c r="AN78" s="53" t="str">
        <f>IF(AND(Table1[[#This Row],[Completed Date]]&gt;="07/01/2020"+0,Table1[[#This Row],[Completed Date]]&lt;="6/30/2021"+0),"FY 20-21",IF(AND(Table1[[#This Row],[Completed Date]]&gt;="07/01/2019"+0,Table1[[#This Row],[Completed Date]]&lt;="6/30/2020"+0),"FY 19-20",""))</f>
        <v/>
      </c>
      <c r="AO78" s="116" t="str">
        <f>IFERROR(FIND("R",Table1[[#This Row],[FS_Priority]]),"")</f>
        <v/>
      </c>
    </row>
    <row r="79" spans="1:41" hidden="1" x14ac:dyDescent="0.25">
      <c r="A79" s="48" t="s">
        <v>336</v>
      </c>
      <c r="B79" s="193" t="s">
        <v>211</v>
      </c>
      <c r="C79" s="193" t="s">
        <v>336</v>
      </c>
      <c r="D79" s="194" t="b">
        <v>0</v>
      </c>
      <c r="E79" s="48" t="s">
        <v>107</v>
      </c>
      <c r="F79" s="48" t="s">
        <v>3209</v>
      </c>
      <c r="G79" s="48" t="s">
        <v>2633</v>
      </c>
      <c r="H79" s="48" t="s">
        <v>764</v>
      </c>
      <c r="I79" s="48" t="s">
        <v>211</v>
      </c>
      <c r="J79" s="48" t="s">
        <v>2670</v>
      </c>
      <c r="K79" s="193" t="s">
        <v>3674</v>
      </c>
      <c r="L79" s="193" t="s">
        <v>2636</v>
      </c>
      <c r="M79" s="48" t="s">
        <v>3680</v>
      </c>
      <c r="N79" s="193" t="s">
        <v>211</v>
      </c>
      <c r="O79" s="48" t="s">
        <v>165</v>
      </c>
      <c r="P79" s="48"/>
      <c r="Q79" s="48" t="s">
        <v>317</v>
      </c>
      <c r="R79" s="193" t="s">
        <v>211</v>
      </c>
      <c r="S79" s="48" t="b">
        <v>0</v>
      </c>
      <c r="T79" s="48"/>
      <c r="U79" s="178"/>
      <c r="V79" s="178">
        <v>43276</v>
      </c>
      <c r="W79" s="48" t="s">
        <v>211</v>
      </c>
      <c r="X79" s="48"/>
      <c r="Y79" s="48"/>
      <c r="Z79" s="48" t="s">
        <v>211</v>
      </c>
      <c r="AA79" s="48"/>
      <c r="AB79" s="48"/>
      <c r="AC79" s="193" t="s">
        <v>539</v>
      </c>
      <c r="AD79" s="48"/>
      <c r="AE79" s="193" t="s">
        <v>165</v>
      </c>
      <c r="AF79" s="193" t="s">
        <v>211</v>
      </c>
      <c r="AG79" s="193" t="s">
        <v>539</v>
      </c>
      <c r="AH79" s="197">
        <v>43344</v>
      </c>
      <c r="AI79" s="192" t="s">
        <v>4347</v>
      </c>
      <c r="AJ79" s="115" t="str">
        <f t="shared" si="1"/>
        <v>FS</v>
      </c>
      <c r="AK79" s="115" t="b">
        <f>ISNUMBER(SEARCH("IRT",Table1[[#This Row],[Current_Status]]))</f>
        <v>0</v>
      </c>
      <c r="AL79" s="116">
        <f>YEAR(Table1[[#This Row],[Project_Initiated]])</f>
        <v>2018</v>
      </c>
      <c r="AM79" s="53">
        <v>44075</v>
      </c>
      <c r="AN79" s="53" t="str">
        <f>IF(AND(Table1[[#This Row],[Completed Date]]&gt;="07/01/2020"+0,Table1[[#This Row],[Completed Date]]&lt;="6/30/2021"+0),"FY 20-21",IF(AND(Table1[[#This Row],[Completed Date]]&gt;="07/01/2019"+0,Table1[[#This Row],[Completed Date]]&lt;="6/30/2020"+0),"FY 19-20",""))</f>
        <v/>
      </c>
      <c r="AO79" s="116" t="str">
        <f>IFERROR(FIND("R",Table1[[#This Row],[FS_Priority]]),"")</f>
        <v/>
      </c>
    </row>
    <row r="80" spans="1:41" hidden="1" x14ac:dyDescent="0.25">
      <c r="A80" s="48" t="s">
        <v>713</v>
      </c>
      <c r="B80" s="193" t="s">
        <v>211</v>
      </c>
      <c r="C80" s="193" t="s">
        <v>713</v>
      </c>
      <c r="D80" s="194" t="b">
        <v>0</v>
      </c>
      <c r="E80" s="48" t="s">
        <v>53</v>
      </c>
      <c r="F80" s="48" t="s">
        <v>3007</v>
      </c>
      <c r="G80" s="48" t="s">
        <v>211</v>
      </c>
      <c r="H80" s="48" t="s">
        <v>932</v>
      </c>
      <c r="I80" s="48" t="s">
        <v>3527</v>
      </c>
      <c r="J80" s="48" t="s">
        <v>2661</v>
      </c>
      <c r="K80" s="193" t="s">
        <v>3514</v>
      </c>
      <c r="L80" s="193" t="s">
        <v>2636</v>
      </c>
      <c r="M80" s="48" t="s">
        <v>3517</v>
      </c>
      <c r="N80" s="193" t="s">
        <v>211</v>
      </c>
      <c r="O80" s="48" t="s">
        <v>183</v>
      </c>
      <c r="P80" s="48"/>
      <c r="Q80" s="48" t="s">
        <v>211</v>
      </c>
      <c r="R80" s="193" t="s">
        <v>211</v>
      </c>
      <c r="S80" s="48" t="b">
        <v>1</v>
      </c>
      <c r="T80" s="48"/>
      <c r="U80" s="178"/>
      <c r="V80" s="178">
        <v>43200</v>
      </c>
      <c r="W80" s="48" t="s">
        <v>211</v>
      </c>
      <c r="X80" s="48"/>
      <c r="Y80" s="48"/>
      <c r="Z80" s="48" t="s">
        <v>211</v>
      </c>
      <c r="AA80" s="48"/>
      <c r="AB80" s="48"/>
      <c r="AC80" s="193" t="s">
        <v>2613</v>
      </c>
      <c r="AD80" s="48"/>
      <c r="AE80" s="193" t="s">
        <v>183</v>
      </c>
      <c r="AF80" s="193" t="s">
        <v>211</v>
      </c>
      <c r="AG80" s="193" t="s">
        <v>2694</v>
      </c>
      <c r="AH80" s="197">
        <v>43353</v>
      </c>
      <c r="AI80" s="192" t="s">
        <v>4348</v>
      </c>
      <c r="AJ80" s="115" t="str">
        <f t="shared" si="1"/>
        <v>FS</v>
      </c>
      <c r="AK80" s="115" t="b">
        <f>ISNUMBER(SEARCH("IRT",Table1[[#This Row],[Current_Status]]))</f>
        <v>0</v>
      </c>
      <c r="AL80" s="116">
        <f>YEAR(Table1[[#This Row],[Project_Initiated]])</f>
        <v>2018</v>
      </c>
      <c r="AM80" s="53">
        <v>44075</v>
      </c>
      <c r="AN80" s="53" t="str">
        <f>IF(AND(Table1[[#This Row],[Completed Date]]&gt;="07/01/2020"+0,Table1[[#This Row],[Completed Date]]&lt;="6/30/2021"+0),"FY 20-21",IF(AND(Table1[[#This Row],[Completed Date]]&gt;="07/01/2019"+0,Table1[[#This Row],[Completed Date]]&lt;="6/30/2020"+0),"FY 19-20",""))</f>
        <v/>
      </c>
      <c r="AO80" s="116" t="str">
        <f>IFERROR(FIND("R",Table1[[#This Row],[FS_Priority]]),"")</f>
        <v/>
      </c>
    </row>
    <row r="81" spans="1:41" hidden="1" x14ac:dyDescent="0.25">
      <c r="A81" s="48" t="s">
        <v>740</v>
      </c>
      <c r="B81" s="193" t="s">
        <v>211</v>
      </c>
      <c r="C81" s="193" t="s">
        <v>740</v>
      </c>
      <c r="D81" s="194" t="b">
        <v>0</v>
      </c>
      <c r="E81" s="48" t="s">
        <v>53</v>
      </c>
      <c r="F81" s="48" t="s">
        <v>3042</v>
      </c>
      <c r="G81" s="48" t="s">
        <v>211</v>
      </c>
      <c r="H81" s="48" t="s">
        <v>932</v>
      </c>
      <c r="I81" s="48" t="s">
        <v>3555</v>
      </c>
      <c r="J81" s="48" t="s">
        <v>2661</v>
      </c>
      <c r="K81" s="193" t="s">
        <v>3514</v>
      </c>
      <c r="L81" s="193" t="s">
        <v>2636</v>
      </c>
      <c r="M81" s="48" t="s">
        <v>3517</v>
      </c>
      <c r="N81" s="193" t="s">
        <v>211</v>
      </c>
      <c r="O81" s="48" t="s">
        <v>165</v>
      </c>
      <c r="P81" s="48"/>
      <c r="Q81" s="48" t="s">
        <v>491</v>
      </c>
      <c r="R81" s="193" t="s">
        <v>223</v>
      </c>
      <c r="S81" s="48" t="b">
        <v>0</v>
      </c>
      <c r="T81" s="48"/>
      <c r="U81" s="178"/>
      <c r="V81" s="178">
        <v>43235</v>
      </c>
      <c r="W81" s="48" t="s">
        <v>211</v>
      </c>
      <c r="X81" s="48"/>
      <c r="Y81" s="48"/>
      <c r="Z81" s="48" t="s">
        <v>211</v>
      </c>
      <c r="AA81" s="48"/>
      <c r="AB81" s="48"/>
      <c r="AC81" s="193" t="s">
        <v>211</v>
      </c>
      <c r="AD81" s="48"/>
      <c r="AE81" s="193" t="s">
        <v>165</v>
      </c>
      <c r="AF81" s="193" t="s">
        <v>211</v>
      </c>
      <c r="AG81" s="193" t="s">
        <v>539</v>
      </c>
      <c r="AH81" s="198">
        <v>43353</v>
      </c>
      <c r="AI81" s="192" t="s">
        <v>4350</v>
      </c>
      <c r="AJ81" s="115" t="str">
        <f t="shared" si="1"/>
        <v>FS</v>
      </c>
      <c r="AK81" s="115" t="b">
        <f>ISNUMBER(SEARCH("IRT",Table1[[#This Row],[Current_Status]]))</f>
        <v>0</v>
      </c>
      <c r="AL81" s="116">
        <f>YEAR(Table1[[#This Row],[Project_Initiated]])</f>
        <v>2018</v>
      </c>
      <c r="AM81" s="53">
        <v>44075</v>
      </c>
      <c r="AN81" s="53" t="str">
        <f>IF(AND(Table1[[#This Row],[Completed Date]]&gt;="07/01/2020"+0,Table1[[#This Row],[Completed Date]]&lt;="6/30/2021"+0),"FY 20-21",IF(AND(Table1[[#This Row],[Completed Date]]&gt;="07/01/2019"+0,Table1[[#This Row],[Completed Date]]&lt;="6/30/2020"+0),"FY 19-20",""))</f>
        <v/>
      </c>
      <c r="AO81" s="116" t="str">
        <f>IFERROR(FIND("R",Table1[[#This Row],[FS_Priority]]),"")</f>
        <v/>
      </c>
    </row>
    <row r="82" spans="1:41" hidden="1" x14ac:dyDescent="0.25">
      <c r="A82" s="48" t="s">
        <v>739</v>
      </c>
      <c r="B82" s="193" t="s">
        <v>211</v>
      </c>
      <c r="C82" s="193" t="s">
        <v>739</v>
      </c>
      <c r="D82" s="194" t="b">
        <v>0</v>
      </c>
      <c r="E82" s="48" t="s">
        <v>53</v>
      </c>
      <c r="F82" s="48" t="s">
        <v>3043</v>
      </c>
      <c r="G82" s="48" t="s">
        <v>211</v>
      </c>
      <c r="H82" s="48" t="s">
        <v>932</v>
      </c>
      <c r="I82" s="48" t="s">
        <v>3556</v>
      </c>
      <c r="J82" s="48" t="s">
        <v>2661</v>
      </c>
      <c r="K82" s="193" t="s">
        <v>3514</v>
      </c>
      <c r="L82" s="193" t="s">
        <v>2636</v>
      </c>
      <c r="M82" s="48" t="s">
        <v>3517</v>
      </c>
      <c r="N82" s="193" t="s">
        <v>211</v>
      </c>
      <c r="O82" s="48" t="s">
        <v>165</v>
      </c>
      <c r="P82" s="48"/>
      <c r="Q82" s="48" t="s">
        <v>491</v>
      </c>
      <c r="R82" s="193" t="s">
        <v>221</v>
      </c>
      <c r="S82" s="48" t="b">
        <v>0</v>
      </c>
      <c r="T82" s="48"/>
      <c r="U82" s="178"/>
      <c r="V82" s="178">
        <v>43234</v>
      </c>
      <c r="W82" s="48" t="s">
        <v>211</v>
      </c>
      <c r="X82" s="48"/>
      <c r="Y82" s="48"/>
      <c r="Z82" s="48" t="s">
        <v>211</v>
      </c>
      <c r="AA82" s="48"/>
      <c r="AB82" s="48"/>
      <c r="AC82" s="193" t="s">
        <v>211</v>
      </c>
      <c r="AD82" s="48"/>
      <c r="AE82" s="193" t="s">
        <v>165</v>
      </c>
      <c r="AF82" s="193" t="s">
        <v>211</v>
      </c>
      <c r="AG82" s="193" t="s">
        <v>539</v>
      </c>
      <c r="AH82" s="197">
        <v>43353</v>
      </c>
      <c r="AI82" s="192" t="s">
        <v>4350</v>
      </c>
      <c r="AJ82" s="115" t="str">
        <f t="shared" si="1"/>
        <v>FS</v>
      </c>
      <c r="AK82" s="115" t="b">
        <f>ISNUMBER(SEARCH("IRT",Table1[[#This Row],[Current_Status]]))</f>
        <v>0</v>
      </c>
      <c r="AL82" s="116">
        <f>YEAR(Table1[[#This Row],[Project_Initiated]])</f>
        <v>2018</v>
      </c>
      <c r="AM82" s="53">
        <v>44075</v>
      </c>
      <c r="AN82" s="53" t="str">
        <f>IF(AND(Table1[[#This Row],[Completed Date]]&gt;="07/01/2020"+0,Table1[[#This Row],[Completed Date]]&lt;="6/30/2021"+0),"FY 20-21",IF(AND(Table1[[#This Row],[Completed Date]]&gt;="07/01/2019"+0,Table1[[#This Row],[Completed Date]]&lt;="6/30/2020"+0),"FY 19-20",""))</f>
        <v/>
      </c>
      <c r="AO82" s="116" t="str">
        <f>IFERROR(FIND("R",Table1[[#This Row],[FS_Priority]]),"")</f>
        <v/>
      </c>
    </row>
    <row r="83" spans="1:41" hidden="1" x14ac:dyDescent="0.25">
      <c r="A83" s="48" t="s">
        <v>690</v>
      </c>
      <c r="B83" s="193" t="s">
        <v>211</v>
      </c>
      <c r="C83" s="193" t="s">
        <v>690</v>
      </c>
      <c r="D83" s="194" t="b">
        <v>0</v>
      </c>
      <c r="E83" s="48" t="s">
        <v>99</v>
      </c>
      <c r="F83" s="48" t="s">
        <v>3087</v>
      </c>
      <c r="G83" s="48" t="s">
        <v>211</v>
      </c>
      <c r="H83" s="48" t="s">
        <v>445</v>
      </c>
      <c r="I83" s="48" t="s">
        <v>3611</v>
      </c>
      <c r="J83" s="48" t="s">
        <v>2661</v>
      </c>
      <c r="K83" s="193" t="s">
        <v>4989</v>
      </c>
      <c r="L83" s="193" t="s">
        <v>297</v>
      </c>
      <c r="M83" s="48" t="s">
        <v>3599</v>
      </c>
      <c r="N83" s="193" t="s">
        <v>211</v>
      </c>
      <c r="O83" s="48" t="s">
        <v>183</v>
      </c>
      <c r="P83" s="48"/>
      <c r="Q83" s="48" t="s">
        <v>211</v>
      </c>
      <c r="R83" s="193" t="s">
        <v>218</v>
      </c>
      <c r="S83" s="48" t="b">
        <v>1</v>
      </c>
      <c r="T83" s="48"/>
      <c r="U83" s="178"/>
      <c r="V83" s="178">
        <v>43177</v>
      </c>
      <c r="W83" s="48" t="s">
        <v>211</v>
      </c>
      <c r="X83" s="48"/>
      <c r="Y83" s="48"/>
      <c r="Z83" s="48" t="s">
        <v>211</v>
      </c>
      <c r="AA83" s="48"/>
      <c r="AB83" s="48"/>
      <c r="AC83" s="193" t="s">
        <v>691</v>
      </c>
      <c r="AD83" s="48"/>
      <c r="AE83" s="193" t="s">
        <v>165</v>
      </c>
      <c r="AF83" s="193" t="s">
        <v>211</v>
      </c>
      <c r="AG83" s="193" t="s">
        <v>539</v>
      </c>
      <c r="AH83" s="197">
        <v>43353</v>
      </c>
      <c r="AI83" s="192" t="s">
        <v>4348</v>
      </c>
      <c r="AJ83" s="115" t="str">
        <f t="shared" si="1"/>
        <v>FS</v>
      </c>
      <c r="AK83" s="115" t="b">
        <f>ISNUMBER(SEARCH("IRT",Table1[[#This Row],[Current_Status]]))</f>
        <v>0</v>
      </c>
      <c r="AL83" s="116">
        <f>YEAR(Table1[[#This Row],[Project_Initiated]])</f>
        <v>2018</v>
      </c>
      <c r="AM83" s="53">
        <v>44075</v>
      </c>
      <c r="AN83" s="53" t="str">
        <f>IF(AND(Table1[[#This Row],[Completed Date]]&gt;="07/01/2020"+0,Table1[[#This Row],[Completed Date]]&lt;="6/30/2021"+0),"FY 20-21",IF(AND(Table1[[#This Row],[Completed Date]]&gt;="07/01/2019"+0,Table1[[#This Row],[Completed Date]]&lt;="6/30/2020"+0),"FY 19-20",""))</f>
        <v/>
      </c>
      <c r="AO83" s="116" t="str">
        <f>IFERROR(FIND("R",Table1[[#This Row],[FS_Priority]]),"")</f>
        <v/>
      </c>
    </row>
    <row r="84" spans="1:41" hidden="1" x14ac:dyDescent="0.25">
      <c r="A84" s="48" t="s">
        <v>743</v>
      </c>
      <c r="B84" s="193" t="s">
        <v>211</v>
      </c>
      <c r="C84" s="193" t="s">
        <v>743</v>
      </c>
      <c r="D84" s="194" t="b">
        <v>0</v>
      </c>
      <c r="E84" s="48" t="s">
        <v>99</v>
      </c>
      <c r="F84" s="48" t="s">
        <v>3090</v>
      </c>
      <c r="G84" s="48" t="s">
        <v>211</v>
      </c>
      <c r="H84" s="48" t="s">
        <v>177</v>
      </c>
      <c r="I84" s="48" t="s">
        <v>3615</v>
      </c>
      <c r="J84" s="48" t="s">
        <v>2661</v>
      </c>
      <c r="K84" s="193" t="s">
        <v>4989</v>
      </c>
      <c r="L84" s="193" t="s">
        <v>297</v>
      </c>
      <c r="M84" s="48" t="s">
        <v>3616</v>
      </c>
      <c r="N84" s="193" t="s">
        <v>211</v>
      </c>
      <c r="O84" s="48" t="s">
        <v>165</v>
      </c>
      <c r="P84" s="48"/>
      <c r="Q84" s="48" t="s">
        <v>211</v>
      </c>
      <c r="R84" s="193" t="s">
        <v>223</v>
      </c>
      <c r="S84" s="48" t="b">
        <v>1</v>
      </c>
      <c r="T84" s="48"/>
      <c r="U84" s="178"/>
      <c r="V84" s="178">
        <v>43241</v>
      </c>
      <c r="W84" s="48" t="s">
        <v>211</v>
      </c>
      <c r="X84" s="48"/>
      <c r="Y84" s="48"/>
      <c r="Z84" s="48" t="s">
        <v>211</v>
      </c>
      <c r="AA84" s="48"/>
      <c r="AB84" s="48"/>
      <c r="AC84" s="193" t="s">
        <v>211</v>
      </c>
      <c r="AD84" s="48"/>
      <c r="AE84" s="193" t="s">
        <v>165</v>
      </c>
      <c r="AF84" s="193" t="s">
        <v>211</v>
      </c>
      <c r="AG84" s="193" t="s">
        <v>539</v>
      </c>
      <c r="AH84" s="197">
        <v>43353</v>
      </c>
      <c r="AI84" s="192" t="s">
        <v>4350</v>
      </c>
      <c r="AJ84" s="115" t="str">
        <f t="shared" si="1"/>
        <v>FS</v>
      </c>
      <c r="AK84" s="115" t="b">
        <f>ISNUMBER(SEARCH("IRT",Table1[[#This Row],[Current_Status]]))</f>
        <v>0</v>
      </c>
      <c r="AL84" s="116">
        <f>YEAR(Table1[[#This Row],[Project_Initiated]])</f>
        <v>2018</v>
      </c>
      <c r="AM84" s="53">
        <v>44075</v>
      </c>
      <c r="AN84" s="53" t="str">
        <f>IF(AND(Table1[[#This Row],[Completed Date]]&gt;="07/01/2020"+0,Table1[[#This Row],[Completed Date]]&lt;="6/30/2021"+0),"FY 20-21",IF(AND(Table1[[#This Row],[Completed Date]]&gt;="07/01/2019"+0,Table1[[#This Row],[Completed Date]]&lt;="6/30/2020"+0),"FY 19-20",""))</f>
        <v/>
      </c>
      <c r="AO84" s="116" t="str">
        <f>IFERROR(FIND("R",Table1[[#This Row],[FS_Priority]]),"")</f>
        <v/>
      </c>
    </row>
    <row r="85" spans="1:41" hidden="1" x14ac:dyDescent="0.25">
      <c r="A85" s="48" t="s">
        <v>628</v>
      </c>
      <c r="B85" s="193" t="s">
        <v>211</v>
      </c>
      <c r="C85" s="193" t="s">
        <v>628</v>
      </c>
      <c r="D85" s="194" t="b">
        <v>0</v>
      </c>
      <c r="E85" s="48" t="s">
        <v>107</v>
      </c>
      <c r="F85" s="48" t="s">
        <v>3146</v>
      </c>
      <c r="G85" s="48" t="s">
        <v>211</v>
      </c>
      <c r="H85" s="48" t="s">
        <v>490</v>
      </c>
      <c r="I85" s="48" t="s">
        <v>3705</v>
      </c>
      <c r="J85" s="48" t="s">
        <v>2661</v>
      </c>
      <c r="K85" s="193" t="s">
        <v>3674</v>
      </c>
      <c r="L85" s="193" t="s">
        <v>2636</v>
      </c>
      <c r="M85" s="48" t="s">
        <v>3697</v>
      </c>
      <c r="N85" s="193" t="s">
        <v>211</v>
      </c>
      <c r="O85" s="48" t="s">
        <v>183</v>
      </c>
      <c r="P85" s="48"/>
      <c r="Q85" s="48" t="s">
        <v>211</v>
      </c>
      <c r="R85" s="193" t="s">
        <v>211</v>
      </c>
      <c r="S85" s="48" t="b">
        <v>0</v>
      </c>
      <c r="T85" s="48"/>
      <c r="U85" s="178"/>
      <c r="V85" s="178">
        <v>43090</v>
      </c>
      <c r="W85" s="48" t="s">
        <v>211</v>
      </c>
      <c r="X85" s="48"/>
      <c r="Y85" s="48"/>
      <c r="Z85" s="48" t="s">
        <v>211</v>
      </c>
      <c r="AA85" s="48"/>
      <c r="AB85" s="48"/>
      <c r="AC85" s="193" t="s">
        <v>629</v>
      </c>
      <c r="AD85" s="48"/>
      <c r="AE85" s="193" t="s">
        <v>183</v>
      </c>
      <c r="AF85" s="193" t="s">
        <v>211</v>
      </c>
      <c r="AG85" s="193" t="s">
        <v>2694</v>
      </c>
      <c r="AH85" s="197">
        <v>43353</v>
      </c>
      <c r="AI85" s="192" t="s">
        <v>4353</v>
      </c>
      <c r="AJ85" s="115" t="str">
        <f t="shared" si="1"/>
        <v>FS</v>
      </c>
      <c r="AK85" s="115" t="b">
        <f>ISNUMBER(SEARCH("IRT",Table1[[#This Row],[Current_Status]]))</f>
        <v>0</v>
      </c>
      <c r="AL85" s="116">
        <f>YEAR(Table1[[#This Row],[Project_Initiated]])</f>
        <v>2017</v>
      </c>
      <c r="AM85" s="53">
        <v>44075</v>
      </c>
      <c r="AN85" s="53" t="str">
        <f>IF(AND(Table1[[#This Row],[Completed Date]]&gt;="07/01/2020"+0,Table1[[#This Row],[Completed Date]]&lt;="6/30/2021"+0),"FY 20-21",IF(AND(Table1[[#This Row],[Completed Date]]&gt;="07/01/2019"+0,Table1[[#This Row],[Completed Date]]&lt;="6/30/2020"+0),"FY 19-20",""))</f>
        <v/>
      </c>
      <c r="AO85" s="116" t="str">
        <f>IFERROR(FIND("R",Table1[[#This Row],[FS_Priority]]),"")</f>
        <v/>
      </c>
    </row>
    <row r="86" spans="1:41" hidden="1" x14ac:dyDescent="0.25">
      <c r="A86" s="48" t="s">
        <v>648</v>
      </c>
      <c r="B86" s="193" t="s">
        <v>211</v>
      </c>
      <c r="C86" s="193" t="s">
        <v>648</v>
      </c>
      <c r="D86" s="194" t="b">
        <v>0</v>
      </c>
      <c r="E86" s="48" t="s">
        <v>147</v>
      </c>
      <c r="F86" s="48" t="s">
        <v>3308</v>
      </c>
      <c r="G86" s="48" t="s">
        <v>211</v>
      </c>
      <c r="H86" s="48" t="s">
        <v>490</v>
      </c>
      <c r="I86" s="48" t="s">
        <v>3841</v>
      </c>
      <c r="J86" s="48" t="s">
        <v>2661</v>
      </c>
      <c r="K86" s="193" t="s">
        <v>3839</v>
      </c>
      <c r="L86" s="193" t="s">
        <v>4330</v>
      </c>
      <c r="M86" s="48" t="s">
        <v>3842</v>
      </c>
      <c r="N86" s="193" t="s">
        <v>211</v>
      </c>
      <c r="O86" s="48" t="s">
        <v>183</v>
      </c>
      <c r="P86" s="48"/>
      <c r="Q86" s="48" t="s">
        <v>211</v>
      </c>
      <c r="R86" s="193" t="s">
        <v>211</v>
      </c>
      <c r="S86" s="48" t="b">
        <v>0</v>
      </c>
      <c r="T86" s="48"/>
      <c r="U86" s="178"/>
      <c r="V86" s="178">
        <v>43091</v>
      </c>
      <c r="W86" s="48" t="s">
        <v>211</v>
      </c>
      <c r="X86" s="48"/>
      <c r="Y86" s="48"/>
      <c r="Z86" s="48" t="s">
        <v>211</v>
      </c>
      <c r="AA86" s="48"/>
      <c r="AB86" s="48"/>
      <c r="AC86" s="193" t="s">
        <v>649</v>
      </c>
      <c r="AD86" s="48"/>
      <c r="AE86" s="193" t="s">
        <v>183</v>
      </c>
      <c r="AF86" s="193" t="s">
        <v>211</v>
      </c>
      <c r="AG86" s="193" t="s">
        <v>2694</v>
      </c>
      <c r="AH86" s="197">
        <v>43353</v>
      </c>
      <c r="AI86" s="192" t="s">
        <v>4348</v>
      </c>
      <c r="AJ86" s="115" t="str">
        <f t="shared" si="1"/>
        <v>FS</v>
      </c>
      <c r="AK86" s="115" t="b">
        <f>ISNUMBER(SEARCH("IRT",Table1[[#This Row],[Current_Status]]))</f>
        <v>0</v>
      </c>
      <c r="AL86" s="116">
        <f>YEAR(Table1[[#This Row],[Project_Initiated]])</f>
        <v>2017</v>
      </c>
      <c r="AM86" s="53">
        <v>44075</v>
      </c>
      <c r="AN86" s="53" t="str">
        <f>IF(AND(Table1[[#This Row],[Completed Date]]&gt;="07/01/2020"+0,Table1[[#This Row],[Completed Date]]&lt;="6/30/2021"+0),"FY 20-21",IF(AND(Table1[[#This Row],[Completed Date]]&gt;="07/01/2019"+0,Table1[[#This Row],[Completed Date]]&lt;="6/30/2020"+0),"FY 19-20",""))</f>
        <v/>
      </c>
      <c r="AO86" s="116" t="str">
        <f>IFERROR(FIND("R",Table1[[#This Row],[FS_Priority]]),"")</f>
        <v/>
      </c>
    </row>
    <row r="87" spans="1:41" hidden="1" x14ac:dyDescent="0.25">
      <c r="A87" s="48" t="s">
        <v>851</v>
      </c>
      <c r="B87" s="193" t="s">
        <v>211</v>
      </c>
      <c r="C87" s="193" t="s">
        <v>851</v>
      </c>
      <c r="D87" s="194" t="b">
        <v>0</v>
      </c>
      <c r="E87" s="48" t="s">
        <v>4299</v>
      </c>
      <c r="F87" s="48" t="s">
        <v>3288</v>
      </c>
      <c r="G87" s="48" t="s">
        <v>211</v>
      </c>
      <c r="H87" s="48" t="s">
        <v>52</v>
      </c>
      <c r="I87" s="48" t="s">
        <v>3607</v>
      </c>
      <c r="J87" s="48" t="s">
        <v>2672</v>
      </c>
      <c r="K87" s="193" t="s">
        <v>3471</v>
      </c>
      <c r="L87" s="193" t="s">
        <v>2636</v>
      </c>
      <c r="M87" s="48" t="s">
        <v>3566</v>
      </c>
      <c r="N87" s="193" t="s">
        <v>211</v>
      </c>
      <c r="O87" s="48" t="s">
        <v>165</v>
      </c>
      <c r="P87" s="48"/>
      <c r="Q87" s="48" t="s">
        <v>218</v>
      </c>
      <c r="R87" s="193" t="s">
        <v>211</v>
      </c>
      <c r="S87" s="48" t="b">
        <v>0</v>
      </c>
      <c r="T87" s="48"/>
      <c r="U87" s="178"/>
      <c r="V87" s="178">
        <v>43349</v>
      </c>
      <c r="W87" s="48" t="s">
        <v>211</v>
      </c>
      <c r="X87" s="48"/>
      <c r="Y87" s="48"/>
      <c r="Z87" s="48" t="s">
        <v>211</v>
      </c>
      <c r="AA87" s="48"/>
      <c r="AB87" s="48"/>
      <c r="AC87" s="193" t="s">
        <v>211</v>
      </c>
      <c r="AD87" s="48"/>
      <c r="AE87" s="193" t="s">
        <v>165</v>
      </c>
      <c r="AF87" s="193" t="s">
        <v>211</v>
      </c>
      <c r="AG87" s="193" t="s">
        <v>539</v>
      </c>
      <c r="AH87" s="197">
        <v>43356</v>
      </c>
      <c r="AI87" s="192" t="s">
        <v>4347</v>
      </c>
      <c r="AJ87" s="115" t="str">
        <f t="shared" si="1"/>
        <v>FS</v>
      </c>
      <c r="AK87" s="115" t="b">
        <f>ISNUMBER(SEARCH("IRT",Table1[[#This Row],[Current_Status]]))</f>
        <v>0</v>
      </c>
      <c r="AL87" s="116">
        <f>YEAR(Table1[[#This Row],[Project_Initiated]])</f>
        <v>2018</v>
      </c>
      <c r="AM87" s="53">
        <v>44075</v>
      </c>
      <c r="AN87" s="53" t="str">
        <f>IF(AND(Table1[[#This Row],[Completed Date]]&gt;="07/01/2020"+0,Table1[[#This Row],[Completed Date]]&lt;="6/30/2021"+0),"FY 20-21",IF(AND(Table1[[#This Row],[Completed Date]]&gt;="07/01/2019"+0,Table1[[#This Row],[Completed Date]]&lt;="6/30/2020"+0),"FY 19-20",""))</f>
        <v/>
      </c>
      <c r="AO87" s="116" t="str">
        <f>IFERROR(FIND("R",Table1[[#This Row],[FS_Priority]]),"")</f>
        <v/>
      </c>
    </row>
    <row r="88" spans="1:41" hidden="1" x14ac:dyDescent="0.25">
      <c r="A88" s="48" t="s">
        <v>840</v>
      </c>
      <c r="B88" s="193" t="s">
        <v>211</v>
      </c>
      <c r="C88" s="193" t="s">
        <v>840</v>
      </c>
      <c r="D88" s="194" t="b">
        <v>0</v>
      </c>
      <c r="E88" s="48" t="s">
        <v>4299</v>
      </c>
      <c r="F88" s="48" t="s">
        <v>2996</v>
      </c>
      <c r="G88" s="48" t="s">
        <v>841</v>
      </c>
      <c r="H88" s="48" t="s">
        <v>275</v>
      </c>
      <c r="I88" s="48" t="s">
        <v>211</v>
      </c>
      <c r="J88" s="48" t="s">
        <v>2672</v>
      </c>
      <c r="K88" s="193" t="s">
        <v>3471</v>
      </c>
      <c r="L88" s="193" t="s">
        <v>2636</v>
      </c>
      <c r="M88" s="48" t="s">
        <v>3494</v>
      </c>
      <c r="N88" s="193" t="s">
        <v>211</v>
      </c>
      <c r="O88" s="48" t="s">
        <v>183</v>
      </c>
      <c r="P88" s="48"/>
      <c r="Q88" s="48" t="s">
        <v>211</v>
      </c>
      <c r="R88" s="193" t="s">
        <v>211</v>
      </c>
      <c r="S88" s="48" t="b">
        <v>0</v>
      </c>
      <c r="T88" s="48"/>
      <c r="U88" s="178"/>
      <c r="V88" s="178">
        <v>43326</v>
      </c>
      <c r="W88" s="48" t="s">
        <v>211</v>
      </c>
      <c r="X88" s="48"/>
      <c r="Y88" s="48"/>
      <c r="Z88" s="48" t="s">
        <v>211</v>
      </c>
      <c r="AA88" s="48"/>
      <c r="AB88" s="48"/>
      <c r="AC88" s="193" t="s">
        <v>211</v>
      </c>
      <c r="AD88" s="48"/>
      <c r="AE88" s="193" t="s">
        <v>178</v>
      </c>
      <c r="AF88" s="193" t="s">
        <v>211</v>
      </c>
      <c r="AG88" s="193" t="s">
        <v>2693</v>
      </c>
      <c r="AH88" s="197">
        <v>43360</v>
      </c>
      <c r="AI88" s="192" t="s">
        <v>4347</v>
      </c>
      <c r="AJ88" s="115" t="str">
        <f t="shared" si="1"/>
        <v>FS</v>
      </c>
      <c r="AK88" s="115" t="b">
        <f>ISNUMBER(SEARCH("IRT",Table1[[#This Row],[Current_Status]]))</f>
        <v>0</v>
      </c>
      <c r="AL88" s="116">
        <f>YEAR(Table1[[#This Row],[Project_Initiated]])</f>
        <v>2018</v>
      </c>
      <c r="AM88" s="53">
        <v>44075</v>
      </c>
      <c r="AN88" s="53" t="str">
        <f>IF(AND(Table1[[#This Row],[Completed Date]]&gt;="07/01/2020"+0,Table1[[#This Row],[Completed Date]]&lt;="6/30/2021"+0),"FY 20-21",IF(AND(Table1[[#This Row],[Completed Date]]&gt;="07/01/2019"+0,Table1[[#This Row],[Completed Date]]&lt;="6/30/2020"+0),"FY 19-20",""))</f>
        <v/>
      </c>
      <c r="AO88" s="116" t="str">
        <f>IFERROR(FIND("R",Table1[[#This Row],[FS_Priority]]),"")</f>
        <v/>
      </c>
    </row>
    <row r="89" spans="1:41" hidden="1" x14ac:dyDescent="0.25">
      <c r="A89" s="48" t="s">
        <v>802</v>
      </c>
      <c r="B89" s="193" t="s">
        <v>211</v>
      </c>
      <c r="C89" s="193" t="s">
        <v>802</v>
      </c>
      <c r="D89" s="194" t="b">
        <v>0</v>
      </c>
      <c r="E89" s="48" t="s">
        <v>4299</v>
      </c>
      <c r="F89" s="48" t="s">
        <v>2993</v>
      </c>
      <c r="G89" s="48" t="s">
        <v>211</v>
      </c>
      <c r="H89" s="48" t="s">
        <v>267</v>
      </c>
      <c r="I89" s="48" t="s">
        <v>2612</v>
      </c>
      <c r="J89" s="48" t="s">
        <v>2661</v>
      </c>
      <c r="K89" s="193" t="s">
        <v>3471</v>
      </c>
      <c r="L89" s="193" t="s">
        <v>2636</v>
      </c>
      <c r="M89" s="48" t="s">
        <v>3490</v>
      </c>
      <c r="N89" s="193" t="s">
        <v>211</v>
      </c>
      <c r="O89" s="48" t="s">
        <v>165</v>
      </c>
      <c r="P89" s="48"/>
      <c r="Q89" s="48" t="s">
        <v>244</v>
      </c>
      <c r="R89" s="193" t="s">
        <v>211</v>
      </c>
      <c r="S89" s="48" t="b">
        <v>0</v>
      </c>
      <c r="T89" s="48"/>
      <c r="U89" s="178"/>
      <c r="V89" s="178">
        <v>43293</v>
      </c>
      <c r="W89" s="48" t="s">
        <v>211</v>
      </c>
      <c r="X89" s="48"/>
      <c r="Y89" s="48"/>
      <c r="Z89" s="48" t="s">
        <v>211</v>
      </c>
      <c r="AA89" s="48"/>
      <c r="AB89" s="48"/>
      <c r="AC89" s="193" t="s">
        <v>539</v>
      </c>
      <c r="AD89" s="48"/>
      <c r="AE89" s="193" t="s">
        <v>165</v>
      </c>
      <c r="AF89" s="193" t="s">
        <v>211</v>
      </c>
      <c r="AG89" s="193" t="s">
        <v>539</v>
      </c>
      <c r="AH89" s="197">
        <v>43360</v>
      </c>
      <c r="AI89" s="192" t="s">
        <v>4350</v>
      </c>
      <c r="AJ89" s="115" t="str">
        <f t="shared" si="1"/>
        <v>FS</v>
      </c>
      <c r="AK89" s="115" t="b">
        <f>ISNUMBER(SEARCH("IRT",Table1[[#This Row],[Current_Status]]))</f>
        <v>0</v>
      </c>
      <c r="AL89" s="116">
        <f>YEAR(Table1[[#This Row],[Project_Initiated]])</f>
        <v>2018</v>
      </c>
      <c r="AM89" s="53">
        <v>44075</v>
      </c>
      <c r="AN89" s="53" t="str">
        <f>IF(AND(Table1[[#This Row],[Completed Date]]&gt;="07/01/2020"+0,Table1[[#This Row],[Completed Date]]&lt;="6/30/2021"+0),"FY 20-21",IF(AND(Table1[[#This Row],[Completed Date]]&gt;="07/01/2019"+0,Table1[[#This Row],[Completed Date]]&lt;="6/30/2020"+0),"FY 19-20",""))</f>
        <v/>
      </c>
      <c r="AO89" s="116" t="str">
        <f>IFERROR(FIND("R",Table1[[#This Row],[FS_Priority]]),"")</f>
        <v/>
      </c>
    </row>
    <row r="90" spans="1:41" hidden="1" x14ac:dyDescent="0.25">
      <c r="A90" s="48" t="s">
        <v>808</v>
      </c>
      <c r="B90" s="193" t="s">
        <v>211</v>
      </c>
      <c r="C90" s="193" t="s">
        <v>808</v>
      </c>
      <c r="D90" s="194" t="b">
        <v>0</v>
      </c>
      <c r="E90" s="48" t="s">
        <v>53</v>
      </c>
      <c r="F90" s="48" t="s">
        <v>3018</v>
      </c>
      <c r="G90" s="48" t="s">
        <v>809</v>
      </c>
      <c r="H90" s="48" t="s">
        <v>932</v>
      </c>
      <c r="I90" s="48" t="s">
        <v>3539</v>
      </c>
      <c r="J90" s="48" t="s">
        <v>2672</v>
      </c>
      <c r="K90" s="193" t="s">
        <v>3514</v>
      </c>
      <c r="L90" s="193" t="s">
        <v>2636</v>
      </c>
      <c r="M90" s="48" t="s">
        <v>3517</v>
      </c>
      <c r="N90" s="193" t="s">
        <v>211</v>
      </c>
      <c r="O90" s="48" t="s">
        <v>183</v>
      </c>
      <c r="P90" s="48"/>
      <c r="Q90" s="48" t="s">
        <v>223</v>
      </c>
      <c r="R90" s="193" t="s">
        <v>211</v>
      </c>
      <c r="S90" s="48" t="b">
        <v>0</v>
      </c>
      <c r="T90" s="48"/>
      <c r="U90" s="178"/>
      <c r="V90" s="178">
        <v>43297</v>
      </c>
      <c r="W90" s="48" t="s">
        <v>211</v>
      </c>
      <c r="X90" s="48"/>
      <c r="Y90" s="48"/>
      <c r="Z90" s="48" t="s">
        <v>211</v>
      </c>
      <c r="AA90" s="48"/>
      <c r="AB90" s="48"/>
      <c r="AC90" s="193" t="s">
        <v>809</v>
      </c>
      <c r="AD90" s="48"/>
      <c r="AE90" s="193" t="s">
        <v>498</v>
      </c>
      <c r="AF90" s="193" t="s">
        <v>211</v>
      </c>
      <c r="AG90" s="193" t="s">
        <v>2693</v>
      </c>
      <c r="AH90" s="197">
        <v>43361</v>
      </c>
      <c r="AI90" s="192" t="s">
        <v>4347</v>
      </c>
      <c r="AJ90" s="115" t="str">
        <f t="shared" si="1"/>
        <v>FS</v>
      </c>
      <c r="AK90" s="115" t="b">
        <f>ISNUMBER(SEARCH("IRT",Table1[[#This Row],[Current_Status]]))</f>
        <v>0</v>
      </c>
      <c r="AL90" s="116">
        <f>YEAR(Table1[[#This Row],[Project_Initiated]])</f>
        <v>2018</v>
      </c>
      <c r="AM90" s="53">
        <v>44075</v>
      </c>
      <c r="AN90" s="53" t="str">
        <f>IF(AND(Table1[[#This Row],[Completed Date]]&gt;="07/01/2020"+0,Table1[[#This Row],[Completed Date]]&lt;="6/30/2021"+0),"FY 20-21",IF(AND(Table1[[#This Row],[Completed Date]]&gt;="07/01/2019"+0,Table1[[#This Row],[Completed Date]]&lt;="6/30/2020"+0),"FY 19-20",""))</f>
        <v/>
      </c>
      <c r="AO90" s="116" t="str">
        <f>IFERROR(FIND("R",Table1[[#This Row],[FS_Priority]]),"")</f>
        <v/>
      </c>
    </row>
    <row r="91" spans="1:41" hidden="1" x14ac:dyDescent="0.25">
      <c r="A91" s="48" t="s">
        <v>805</v>
      </c>
      <c r="B91" s="193" t="s">
        <v>211</v>
      </c>
      <c r="C91" s="193" t="s">
        <v>805</v>
      </c>
      <c r="D91" s="194" t="b">
        <v>0</v>
      </c>
      <c r="E91" s="48" t="s">
        <v>53</v>
      </c>
      <c r="F91" s="48" t="s">
        <v>3040</v>
      </c>
      <c r="G91" s="48" t="s">
        <v>804</v>
      </c>
      <c r="H91" s="48" t="s">
        <v>932</v>
      </c>
      <c r="I91" s="48" t="s">
        <v>3553</v>
      </c>
      <c r="J91" s="48" t="s">
        <v>2672</v>
      </c>
      <c r="K91" s="193" t="s">
        <v>3514</v>
      </c>
      <c r="L91" s="193" t="s">
        <v>2636</v>
      </c>
      <c r="M91" s="48" t="s">
        <v>3554</v>
      </c>
      <c r="N91" s="193" t="s">
        <v>211</v>
      </c>
      <c r="O91" s="48" t="s">
        <v>165</v>
      </c>
      <c r="P91" s="48"/>
      <c r="Q91" s="48" t="s">
        <v>108</v>
      </c>
      <c r="R91" s="193" t="s">
        <v>211</v>
      </c>
      <c r="S91" s="48" t="b">
        <v>0</v>
      </c>
      <c r="T91" s="48"/>
      <c r="U91" s="178"/>
      <c r="V91" s="178">
        <v>43297</v>
      </c>
      <c r="W91" s="48" t="s">
        <v>211</v>
      </c>
      <c r="X91" s="48"/>
      <c r="Y91" s="48"/>
      <c r="Z91" s="48" t="s">
        <v>211</v>
      </c>
      <c r="AA91" s="48"/>
      <c r="AB91" s="48"/>
      <c r="AC91" s="193" t="s">
        <v>539</v>
      </c>
      <c r="AD91" s="48"/>
      <c r="AE91" s="193" t="s">
        <v>165</v>
      </c>
      <c r="AF91" s="193" t="s">
        <v>211</v>
      </c>
      <c r="AG91" s="193" t="s">
        <v>539</v>
      </c>
      <c r="AH91" s="197">
        <v>43361</v>
      </c>
      <c r="AI91" s="192" t="s">
        <v>4347</v>
      </c>
      <c r="AJ91" s="115" t="str">
        <f t="shared" si="1"/>
        <v>FS</v>
      </c>
      <c r="AK91" s="115" t="b">
        <f>ISNUMBER(SEARCH("IRT",Table1[[#This Row],[Current_Status]]))</f>
        <v>0</v>
      </c>
      <c r="AL91" s="116">
        <f>YEAR(Table1[[#This Row],[Project_Initiated]])</f>
        <v>2018</v>
      </c>
      <c r="AM91" s="53">
        <v>44075</v>
      </c>
      <c r="AN91" s="53" t="str">
        <f>IF(AND(Table1[[#This Row],[Completed Date]]&gt;="07/01/2020"+0,Table1[[#This Row],[Completed Date]]&lt;="6/30/2021"+0),"FY 20-21",IF(AND(Table1[[#This Row],[Completed Date]]&gt;="07/01/2019"+0,Table1[[#This Row],[Completed Date]]&lt;="6/30/2020"+0),"FY 19-20",""))</f>
        <v/>
      </c>
      <c r="AO91" s="116" t="str">
        <f>IFERROR(FIND("R",Table1[[#This Row],[FS_Priority]]),"")</f>
        <v/>
      </c>
    </row>
    <row r="92" spans="1:41" hidden="1" x14ac:dyDescent="0.25">
      <c r="A92" s="48" t="s">
        <v>803</v>
      </c>
      <c r="B92" s="193" t="s">
        <v>211</v>
      </c>
      <c r="C92" s="193" t="s">
        <v>803</v>
      </c>
      <c r="D92" s="194" t="b">
        <v>0</v>
      </c>
      <c r="E92" s="48" t="s">
        <v>53</v>
      </c>
      <c r="F92" s="48" t="s">
        <v>3038</v>
      </c>
      <c r="G92" s="48" t="s">
        <v>804</v>
      </c>
      <c r="H92" s="48" t="s">
        <v>932</v>
      </c>
      <c r="I92" s="48" t="s">
        <v>3553</v>
      </c>
      <c r="J92" s="48" t="s">
        <v>2672</v>
      </c>
      <c r="K92" s="193" t="s">
        <v>3514</v>
      </c>
      <c r="L92" s="193" t="s">
        <v>2636</v>
      </c>
      <c r="M92" s="48" t="s">
        <v>3554</v>
      </c>
      <c r="N92" s="193" t="s">
        <v>211</v>
      </c>
      <c r="O92" s="48" t="s">
        <v>165</v>
      </c>
      <c r="P92" s="48"/>
      <c r="Q92" s="48" t="s">
        <v>108</v>
      </c>
      <c r="R92" s="193" t="s">
        <v>211</v>
      </c>
      <c r="S92" s="48" t="b">
        <v>0</v>
      </c>
      <c r="T92" s="48"/>
      <c r="U92" s="178"/>
      <c r="V92" s="178">
        <v>43294</v>
      </c>
      <c r="W92" s="48" t="s">
        <v>211</v>
      </c>
      <c r="X92" s="48"/>
      <c r="Y92" s="48"/>
      <c r="Z92" s="48" t="s">
        <v>211</v>
      </c>
      <c r="AA92" s="48"/>
      <c r="AB92" s="48"/>
      <c r="AC92" s="193" t="s">
        <v>539</v>
      </c>
      <c r="AD92" s="48"/>
      <c r="AE92" s="193" t="s">
        <v>165</v>
      </c>
      <c r="AF92" s="193" t="s">
        <v>211</v>
      </c>
      <c r="AG92" s="193" t="s">
        <v>539</v>
      </c>
      <c r="AH92" s="197">
        <v>43361</v>
      </c>
      <c r="AI92" s="192" t="s">
        <v>4347</v>
      </c>
      <c r="AJ92" s="115" t="str">
        <f t="shared" si="1"/>
        <v>FS</v>
      </c>
      <c r="AK92" s="115" t="b">
        <f>ISNUMBER(SEARCH("IRT",Table1[[#This Row],[Current_Status]]))</f>
        <v>0</v>
      </c>
      <c r="AL92" s="116">
        <f>YEAR(Table1[[#This Row],[Project_Initiated]])</f>
        <v>2018</v>
      </c>
      <c r="AM92" s="53">
        <v>44075</v>
      </c>
      <c r="AN92" s="53" t="str">
        <f>IF(AND(Table1[[#This Row],[Completed Date]]&gt;="07/01/2020"+0,Table1[[#This Row],[Completed Date]]&lt;="6/30/2021"+0),"FY 20-21",IF(AND(Table1[[#This Row],[Completed Date]]&gt;="07/01/2019"+0,Table1[[#This Row],[Completed Date]]&lt;="6/30/2020"+0),"FY 19-20",""))</f>
        <v/>
      </c>
      <c r="AO92" s="116" t="str">
        <f>IFERROR(FIND("R",Table1[[#This Row],[FS_Priority]]),"")</f>
        <v/>
      </c>
    </row>
    <row r="93" spans="1:41" hidden="1" x14ac:dyDescent="0.25">
      <c r="A93" s="48" t="s">
        <v>686</v>
      </c>
      <c r="B93" s="193" t="s">
        <v>211</v>
      </c>
      <c r="C93" s="193" t="s">
        <v>686</v>
      </c>
      <c r="D93" s="194" t="b">
        <v>0</v>
      </c>
      <c r="E93" s="48" t="s">
        <v>446</v>
      </c>
      <c r="F93" s="48" t="s">
        <v>3054</v>
      </c>
      <c r="G93" s="48" t="s">
        <v>211</v>
      </c>
      <c r="H93" s="48" t="s">
        <v>3531</v>
      </c>
      <c r="I93" s="48" t="s">
        <v>3577</v>
      </c>
      <c r="J93" s="48" t="s">
        <v>2661</v>
      </c>
      <c r="K93" s="193" t="s">
        <v>3578</v>
      </c>
      <c r="L93" s="193" t="s">
        <v>2636</v>
      </c>
      <c r="M93" s="48" t="s">
        <v>3579</v>
      </c>
      <c r="N93" s="193" t="s">
        <v>211</v>
      </c>
      <c r="O93" s="48" t="s">
        <v>183</v>
      </c>
      <c r="P93" s="48"/>
      <c r="Q93" s="48" t="s">
        <v>211</v>
      </c>
      <c r="R93" s="193" t="s">
        <v>211</v>
      </c>
      <c r="S93" s="48" t="b">
        <v>0</v>
      </c>
      <c r="T93" s="48"/>
      <c r="U93" s="178"/>
      <c r="V93" s="178">
        <v>43171</v>
      </c>
      <c r="W93" s="48" t="s">
        <v>211</v>
      </c>
      <c r="X93" s="48"/>
      <c r="Y93" s="48"/>
      <c r="Z93" s="48" t="s">
        <v>211</v>
      </c>
      <c r="AA93" s="48"/>
      <c r="AB93" s="48"/>
      <c r="AC93" s="193" t="s">
        <v>687</v>
      </c>
      <c r="AD93" s="48"/>
      <c r="AE93" s="193" t="s">
        <v>183</v>
      </c>
      <c r="AF93" s="193" t="s">
        <v>211</v>
      </c>
      <c r="AG93" s="193" t="s">
        <v>2694</v>
      </c>
      <c r="AH93" s="197">
        <v>43361</v>
      </c>
      <c r="AI93" s="192" t="s">
        <v>4348</v>
      </c>
      <c r="AJ93" s="115" t="str">
        <f t="shared" si="1"/>
        <v>FS</v>
      </c>
      <c r="AK93" s="115" t="b">
        <f>ISNUMBER(SEARCH("IRT",Table1[[#This Row],[Current_Status]]))</f>
        <v>0</v>
      </c>
      <c r="AL93" s="116">
        <f>YEAR(Table1[[#This Row],[Project_Initiated]])</f>
        <v>2018</v>
      </c>
      <c r="AM93" s="53">
        <v>44075</v>
      </c>
      <c r="AN93" s="53" t="str">
        <f>IF(AND(Table1[[#This Row],[Completed Date]]&gt;="07/01/2020"+0,Table1[[#This Row],[Completed Date]]&lt;="6/30/2021"+0),"FY 20-21",IF(AND(Table1[[#This Row],[Completed Date]]&gt;="07/01/2019"+0,Table1[[#This Row],[Completed Date]]&lt;="6/30/2020"+0),"FY 19-20",""))</f>
        <v/>
      </c>
      <c r="AO93" s="116" t="str">
        <f>IFERROR(FIND("R",Table1[[#This Row],[FS_Priority]]),"")</f>
        <v/>
      </c>
    </row>
    <row r="94" spans="1:41" hidden="1" x14ac:dyDescent="0.25">
      <c r="A94" s="48" t="s">
        <v>901</v>
      </c>
      <c r="B94" s="193" t="s">
        <v>211</v>
      </c>
      <c r="C94" s="193" t="s">
        <v>901</v>
      </c>
      <c r="D94" s="194" t="b">
        <v>0</v>
      </c>
      <c r="E94" s="48" t="s">
        <v>147</v>
      </c>
      <c r="F94" s="48" t="s">
        <v>902</v>
      </c>
      <c r="G94" s="48" t="s">
        <v>211</v>
      </c>
      <c r="H94" s="48" t="s">
        <v>410</v>
      </c>
      <c r="I94" s="48" t="s">
        <v>3856</v>
      </c>
      <c r="J94" s="48" t="s">
        <v>2672</v>
      </c>
      <c r="K94" s="193" t="s">
        <v>3839</v>
      </c>
      <c r="L94" s="193" t="s">
        <v>4330</v>
      </c>
      <c r="M94" s="48" t="s">
        <v>3788</v>
      </c>
      <c r="N94" s="193" t="s">
        <v>211</v>
      </c>
      <c r="O94" s="48" t="s">
        <v>183</v>
      </c>
      <c r="P94" s="48"/>
      <c r="Q94" s="48" t="s">
        <v>211</v>
      </c>
      <c r="R94" s="193" t="s">
        <v>236</v>
      </c>
      <c r="S94" s="48" t="b">
        <v>0</v>
      </c>
      <c r="T94" s="48"/>
      <c r="U94" s="178"/>
      <c r="V94" s="178">
        <v>43298</v>
      </c>
      <c r="W94" s="48" t="s">
        <v>211</v>
      </c>
      <c r="X94" s="48"/>
      <c r="Y94" s="48"/>
      <c r="Z94" s="48" t="s">
        <v>211</v>
      </c>
      <c r="AA94" s="48"/>
      <c r="AB94" s="48"/>
      <c r="AC94" s="193" t="s">
        <v>211</v>
      </c>
      <c r="AD94" s="48"/>
      <c r="AE94" s="193" t="s">
        <v>498</v>
      </c>
      <c r="AF94" s="193" t="s">
        <v>211</v>
      </c>
      <c r="AG94" s="193" t="s">
        <v>2694</v>
      </c>
      <c r="AH94" s="197">
        <v>43362</v>
      </c>
      <c r="AI94" s="192" t="s">
        <v>4350</v>
      </c>
      <c r="AJ94" s="115" t="str">
        <f t="shared" si="1"/>
        <v>FS</v>
      </c>
      <c r="AK94" s="115" t="b">
        <f>ISNUMBER(SEARCH("IRT",Table1[[#This Row],[Current_Status]]))</f>
        <v>0</v>
      </c>
      <c r="AL94" s="116">
        <f>YEAR(Table1[[#This Row],[Project_Initiated]])</f>
        <v>2018</v>
      </c>
      <c r="AM94" s="53">
        <v>44075</v>
      </c>
      <c r="AN94" s="53" t="str">
        <f>IF(AND(Table1[[#This Row],[Completed Date]]&gt;="07/01/2020"+0,Table1[[#This Row],[Completed Date]]&lt;="6/30/2021"+0),"FY 20-21",IF(AND(Table1[[#This Row],[Completed Date]]&gt;="07/01/2019"+0,Table1[[#This Row],[Completed Date]]&lt;="6/30/2020"+0),"FY 19-20",""))</f>
        <v/>
      </c>
      <c r="AO94" s="116" t="str">
        <f>IFERROR(FIND("R",Table1[[#This Row],[FS_Priority]]),"")</f>
        <v/>
      </c>
    </row>
    <row r="95" spans="1:41" hidden="1" x14ac:dyDescent="0.25">
      <c r="A95" s="48" t="s">
        <v>673</v>
      </c>
      <c r="B95" s="193" t="s">
        <v>211</v>
      </c>
      <c r="C95" s="193" t="s">
        <v>673</v>
      </c>
      <c r="D95" s="194" t="b">
        <v>0</v>
      </c>
      <c r="E95" s="48" t="s">
        <v>107</v>
      </c>
      <c r="F95" s="48" t="s">
        <v>3257</v>
      </c>
      <c r="G95" s="48" t="s">
        <v>211</v>
      </c>
      <c r="H95" s="48" t="s">
        <v>211</v>
      </c>
      <c r="I95" s="48" t="s">
        <v>211</v>
      </c>
      <c r="J95" s="48" t="s">
        <v>2670</v>
      </c>
      <c r="K95" s="193" t="s">
        <v>3674</v>
      </c>
      <c r="L95" s="193" t="s">
        <v>2636</v>
      </c>
      <c r="M95" s="48" t="s">
        <v>3680</v>
      </c>
      <c r="N95" s="193" t="s">
        <v>211</v>
      </c>
      <c r="O95" s="48" t="s">
        <v>183</v>
      </c>
      <c r="P95" s="48"/>
      <c r="Q95" s="48" t="s">
        <v>211</v>
      </c>
      <c r="R95" s="193" t="s">
        <v>360</v>
      </c>
      <c r="S95" s="48" t="b">
        <v>0</v>
      </c>
      <c r="T95" s="48"/>
      <c r="U95" s="178"/>
      <c r="V95" s="178">
        <v>43144</v>
      </c>
      <c r="W95" s="48" t="s">
        <v>211</v>
      </c>
      <c r="X95" s="48"/>
      <c r="Y95" s="48"/>
      <c r="Z95" s="48" t="s">
        <v>211</v>
      </c>
      <c r="AA95" s="48"/>
      <c r="AB95" s="48"/>
      <c r="AC95" s="193" t="s">
        <v>211</v>
      </c>
      <c r="AD95" s="48"/>
      <c r="AE95" s="193" t="s">
        <v>178</v>
      </c>
      <c r="AF95" s="193" t="s">
        <v>211</v>
      </c>
      <c r="AG95" s="193" t="s">
        <v>2694</v>
      </c>
      <c r="AH95" s="197">
        <v>43362</v>
      </c>
      <c r="AI95" s="192" t="s">
        <v>4348</v>
      </c>
      <c r="AJ95" s="115" t="str">
        <f t="shared" si="1"/>
        <v>FS</v>
      </c>
      <c r="AK95" s="115" t="b">
        <f>ISNUMBER(SEARCH("IRT",Table1[[#This Row],[Current_Status]]))</f>
        <v>0</v>
      </c>
      <c r="AL95" s="116">
        <f>YEAR(Table1[[#This Row],[Project_Initiated]])</f>
        <v>2018</v>
      </c>
      <c r="AM95" s="53">
        <v>44075</v>
      </c>
      <c r="AN95" s="53" t="str">
        <f>IF(AND(Table1[[#This Row],[Completed Date]]&gt;="07/01/2020"+0,Table1[[#This Row],[Completed Date]]&lt;="6/30/2021"+0),"FY 20-21",IF(AND(Table1[[#This Row],[Completed Date]]&gt;="07/01/2019"+0,Table1[[#This Row],[Completed Date]]&lt;="6/30/2020"+0),"FY 19-20",""))</f>
        <v/>
      </c>
      <c r="AO95" s="116" t="str">
        <f>IFERROR(FIND("R",Table1[[#This Row],[FS_Priority]]),"")</f>
        <v/>
      </c>
    </row>
    <row r="96" spans="1:41" hidden="1" x14ac:dyDescent="0.25">
      <c r="A96" s="48" t="s">
        <v>376</v>
      </c>
      <c r="B96" s="193" t="s">
        <v>211</v>
      </c>
      <c r="C96" s="193" t="s">
        <v>376</v>
      </c>
      <c r="D96" s="194" t="b">
        <v>0</v>
      </c>
      <c r="E96" s="48" t="s">
        <v>107</v>
      </c>
      <c r="F96" s="48" t="s">
        <v>3258</v>
      </c>
      <c r="G96" s="48" t="s">
        <v>211</v>
      </c>
      <c r="H96" s="48" t="s">
        <v>441</v>
      </c>
      <c r="I96" s="48" t="s">
        <v>3768</v>
      </c>
      <c r="J96" s="48" t="s">
        <v>2670</v>
      </c>
      <c r="K96" s="193" t="s">
        <v>3674</v>
      </c>
      <c r="L96" s="193" t="s">
        <v>2636</v>
      </c>
      <c r="M96" s="48" t="s">
        <v>3562</v>
      </c>
      <c r="N96" s="193" t="s">
        <v>211</v>
      </c>
      <c r="O96" s="48" t="s">
        <v>165</v>
      </c>
      <c r="P96" s="48"/>
      <c r="Q96" s="48" t="s">
        <v>489</v>
      </c>
      <c r="R96" s="193" t="s">
        <v>211</v>
      </c>
      <c r="S96" s="48" t="b">
        <v>0</v>
      </c>
      <c r="T96" s="48"/>
      <c r="U96" s="178"/>
      <c r="V96" s="178">
        <v>43347</v>
      </c>
      <c r="W96" s="48" t="s">
        <v>211</v>
      </c>
      <c r="X96" s="48"/>
      <c r="Y96" s="48"/>
      <c r="Z96" s="48" t="s">
        <v>211</v>
      </c>
      <c r="AA96" s="48"/>
      <c r="AB96" s="48"/>
      <c r="AC96" s="193" t="s">
        <v>4002</v>
      </c>
      <c r="AD96" s="179"/>
      <c r="AE96" s="193" t="s">
        <v>165</v>
      </c>
      <c r="AF96" s="193" t="s">
        <v>211</v>
      </c>
      <c r="AG96" s="193" t="s">
        <v>539</v>
      </c>
      <c r="AH96" s="197">
        <v>43362</v>
      </c>
      <c r="AI96" s="192" t="s">
        <v>4347</v>
      </c>
      <c r="AJ96" s="115" t="str">
        <f t="shared" si="1"/>
        <v>FS</v>
      </c>
      <c r="AK96" s="115" t="b">
        <f>ISNUMBER(SEARCH("IRT",Table1[[#This Row],[Current_Status]]))</f>
        <v>0</v>
      </c>
      <c r="AL96" s="116">
        <f>YEAR(Table1[[#This Row],[Project_Initiated]])</f>
        <v>2018</v>
      </c>
      <c r="AM96" s="53">
        <v>44075</v>
      </c>
      <c r="AN96" s="53" t="str">
        <f>IF(AND(Table1[[#This Row],[Completed Date]]&gt;="07/01/2020"+0,Table1[[#This Row],[Completed Date]]&lt;="6/30/2021"+0),"FY 20-21",IF(AND(Table1[[#This Row],[Completed Date]]&gt;="07/01/2019"+0,Table1[[#This Row],[Completed Date]]&lt;="6/30/2020"+0),"FY 19-20",""))</f>
        <v/>
      </c>
      <c r="AO96" s="116" t="str">
        <f>IFERROR(FIND("R",Table1[[#This Row],[FS_Priority]]),"")</f>
        <v/>
      </c>
    </row>
    <row r="97" spans="1:41" hidden="1" x14ac:dyDescent="0.25">
      <c r="A97" s="48" t="s">
        <v>806</v>
      </c>
      <c r="B97" s="193" t="s">
        <v>211</v>
      </c>
      <c r="C97" s="193" t="s">
        <v>806</v>
      </c>
      <c r="D97" s="194" t="b">
        <v>0</v>
      </c>
      <c r="E97" s="48" t="s">
        <v>21</v>
      </c>
      <c r="F97" s="48" t="s">
        <v>2953</v>
      </c>
      <c r="G97" s="48" t="s">
        <v>3998</v>
      </c>
      <c r="H97" s="48" t="s">
        <v>323</v>
      </c>
      <c r="I97" s="48" t="s">
        <v>3457</v>
      </c>
      <c r="J97" s="48" t="s">
        <v>2661</v>
      </c>
      <c r="K97" s="193" t="s">
        <v>3455</v>
      </c>
      <c r="L97" s="193" t="s">
        <v>4315</v>
      </c>
      <c r="M97" s="48" t="s">
        <v>3456</v>
      </c>
      <c r="N97" s="193" t="s">
        <v>211</v>
      </c>
      <c r="O97" s="48" t="s">
        <v>183</v>
      </c>
      <c r="P97" s="48"/>
      <c r="Q97" s="48" t="s">
        <v>211</v>
      </c>
      <c r="R97" s="193" t="s">
        <v>211</v>
      </c>
      <c r="S97" s="48" t="b">
        <v>0</v>
      </c>
      <c r="T97" s="48"/>
      <c r="U97" s="178"/>
      <c r="V97" s="178">
        <v>43297</v>
      </c>
      <c r="W97" s="48" t="s">
        <v>211</v>
      </c>
      <c r="X97" s="48"/>
      <c r="Y97" s="48"/>
      <c r="Z97" s="48" t="s">
        <v>211</v>
      </c>
      <c r="AA97" s="48"/>
      <c r="AB97" s="48"/>
      <c r="AC97" s="193" t="s">
        <v>807</v>
      </c>
      <c r="AD97" s="48"/>
      <c r="AE97" s="193" t="s">
        <v>165</v>
      </c>
      <c r="AF97" s="193" t="s">
        <v>211</v>
      </c>
      <c r="AG97" s="193" t="s">
        <v>539</v>
      </c>
      <c r="AH97" s="197">
        <v>43362</v>
      </c>
      <c r="AI97" s="192" t="s">
        <v>4347</v>
      </c>
      <c r="AJ97" s="115" t="str">
        <f t="shared" si="1"/>
        <v>FS</v>
      </c>
      <c r="AK97" s="115" t="b">
        <f>ISNUMBER(SEARCH("IRT",Table1[[#This Row],[Current_Status]]))</f>
        <v>0</v>
      </c>
      <c r="AL97" s="116">
        <f>YEAR(Table1[[#This Row],[Project_Initiated]])</f>
        <v>2018</v>
      </c>
      <c r="AM97" s="53">
        <v>44075</v>
      </c>
      <c r="AN97" s="53" t="str">
        <f>IF(AND(Table1[[#This Row],[Completed Date]]&gt;="07/01/2020"+0,Table1[[#This Row],[Completed Date]]&lt;="6/30/2021"+0),"FY 20-21",IF(AND(Table1[[#This Row],[Completed Date]]&gt;="07/01/2019"+0,Table1[[#This Row],[Completed Date]]&lt;="6/30/2020"+0),"FY 19-20",""))</f>
        <v/>
      </c>
      <c r="AO97" s="116" t="str">
        <f>IFERROR(FIND("R",Table1[[#This Row],[FS_Priority]]),"")</f>
        <v/>
      </c>
    </row>
    <row r="98" spans="1:41" hidden="1" x14ac:dyDescent="0.25">
      <c r="A98" s="48" t="s">
        <v>733</v>
      </c>
      <c r="B98" s="193" t="s">
        <v>211</v>
      </c>
      <c r="C98" s="193" t="s">
        <v>733</v>
      </c>
      <c r="D98" s="194" t="b">
        <v>0</v>
      </c>
      <c r="E98" s="48" t="s">
        <v>53</v>
      </c>
      <c r="F98" s="48" t="s">
        <v>3004</v>
      </c>
      <c r="G98" s="48" t="s">
        <v>211</v>
      </c>
      <c r="H98" s="48" t="s">
        <v>285</v>
      </c>
      <c r="I98" s="48" t="s">
        <v>3521</v>
      </c>
      <c r="J98" s="48" t="s">
        <v>2661</v>
      </c>
      <c r="K98" s="193" t="s">
        <v>3514</v>
      </c>
      <c r="L98" s="193" t="s">
        <v>2636</v>
      </c>
      <c r="M98" s="48" t="s">
        <v>3522</v>
      </c>
      <c r="N98" s="193" t="s">
        <v>211</v>
      </c>
      <c r="O98" s="48" t="s">
        <v>183</v>
      </c>
      <c r="P98" s="48"/>
      <c r="Q98" s="48" t="s">
        <v>211</v>
      </c>
      <c r="R98" s="193" t="s">
        <v>211</v>
      </c>
      <c r="S98" s="48" t="b">
        <v>1</v>
      </c>
      <c r="T98" s="48"/>
      <c r="U98" s="178"/>
      <c r="V98" s="178">
        <v>43200</v>
      </c>
      <c r="W98" s="48" t="s">
        <v>211</v>
      </c>
      <c r="X98" s="48"/>
      <c r="Y98" s="48"/>
      <c r="Z98" s="48" t="s">
        <v>211</v>
      </c>
      <c r="AA98" s="48"/>
      <c r="AB98" s="48"/>
      <c r="AC98" s="193" t="s">
        <v>734</v>
      </c>
      <c r="AD98" s="48"/>
      <c r="AE98" s="193" t="s">
        <v>183</v>
      </c>
      <c r="AF98" s="193" t="s">
        <v>211</v>
      </c>
      <c r="AG98" s="193" t="s">
        <v>2694</v>
      </c>
      <c r="AH98" s="197">
        <v>43362</v>
      </c>
      <c r="AI98" s="192" t="s">
        <v>4348</v>
      </c>
      <c r="AJ98" s="115" t="str">
        <f t="shared" si="1"/>
        <v>FS</v>
      </c>
      <c r="AK98" s="115" t="b">
        <f>ISNUMBER(SEARCH("IRT",Table1[[#This Row],[Current_Status]]))</f>
        <v>0</v>
      </c>
      <c r="AL98" s="116">
        <f>YEAR(Table1[[#This Row],[Project_Initiated]])</f>
        <v>2018</v>
      </c>
      <c r="AM98" s="53">
        <v>44075</v>
      </c>
      <c r="AN98" s="53" t="str">
        <f>IF(AND(Table1[[#This Row],[Completed Date]]&gt;="07/01/2020"+0,Table1[[#This Row],[Completed Date]]&lt;="6/30/2021"+0),"FY 20-21",IF(AND(Table1[[#This Row],[Completed Date]]&gt;="07/01/2019"+0,Table1[[#This Row],[Completed Date]]&lt;="6/30/2020"+0),"FY 19-20",""))</f>
        <v/>
      </c>
      <c r="AO98" s="116" t="str">
        <f>IFERROR(FIND("R",Table1[[#This Row],[FS_Priority]]),"")</f>
        <v/>
      </c>
    </row>
    <row r="99" spans="1:41" hidden="1" x14ac:dyDescent="0.25">
      <c r="A99" s="48" t="s">
        <v>754</v>
      </c>
      <c r="B99" s="193" t="s">
        <v>211</v>
      </c>
      <c r="C99" s="193" t="s">
        <v>754</v>
      </c>
      <c r="D99" s="194" t="b">
        <v>0</v>
      </c>
      <c r="E99" s="48" t="s">
        <v>130</v>
      </c>
      <c r="F99" s="48" t="s">
        <v>3273</v>
      </c>
      <c r="G99" s="48" t="s">
        <v>211</v>
      </c>
      <c r="H99" s="48" t="s">
        <v>932</v>
      </c>
      <c r="I99" s="48" t="s">
        <v>3797</v>
      </c>
      <c r="J99" s="48" t="s">
        <v>2661</v>
      </c>
      <c r="K99" s="193" t="s">
        <v>3791</v>
      </c>
      <c r="L99" s="193" t="s">
        <v>403</v>
      </c>
      <c r="M99" s="48" t="s">
        <v>3796</v>
      </c>
      <c r="N99" s="193" t="s">
        <v>211</v>
      </c>
      <c r="O99" s="48" t="s">
        <v>183</v>
      </c>
      <c r="P99" s="48"/>
      <c r="Q99" s="48" t="s">
        <v>211</v>
      </c>
      <c r="R99" s="193" t="s">
        <v>240</v>
      </c>
      <c r="S99" s="48" t="b">
        <v>0</v>
      </c>
      <c r="T99" s="48"/>
      <c r="U99" s="178"/>
      <c r="V99" s="178">
        <v>43263</v>
      </c>
      <c r="W99" s="48" t="s">
        <v>211</v>
      </c>
      <c r="X99" s="48"/>
      <c r="Y99" s="48"/>
      <c r="Z99" s="48" t="s">
        <v>211</v>
      </c>
      <c r="AA99" s="48"/>
      <c r="AB99" s="48"/>
      <c r="AC99" s="193" t="s">
        <v>755</v>
      </c>
      <c r="AD99" s="48"/>
      <c r="AE99" s="193" t="s">
        <v>183</v>
      </c>
      <c r="AF99" s="193" t="s">
        <v>211</v>
      </c>
      <c r="AG99" s="193" t="s">
        <v>2694</v>
      </c>
      <c r="AH99" s="198">
        <v>43362</v>
      </c>
      <c r="AI99" s="192" t="s">
        <v>4350</v>
      </c>
      <c r="AJ99" s="115" t="str">
        <f t="shared" si="1"/>
        <v>FS</v>
      </c>
      <c r="AK99" s="115" t="b">
        <f>ISNUMBER(SEARCH("IRT",Table1[[#This Row],[Current_Status]]))</f>
        <v>0</v>
      </c>
      <c r="AL99" s="116">
        <f>YEAR(Table1[[#This Row],[Project_Initiated]])</f>
        <v>2018</v>
      </c>
      <c r="AM99" s="53">
        <v>44075</v>
      </c>
      <c r="AN99" s="53" t="str">
        <f>IF(AND(Table1[[#This Row],[Completed Date]]&gt;="07/01/2020"+0,Table1[[#This Row],[Completed Date]]&lt;="6/30/2021"+0),"FY 20-21",IF(AND(Table1[[#This Row],[Completed Date]]&gt;="07/01/2019"+0,Table1[[#This Row],[Completed Date]]&lt;="6/30/2020"+0),"FY 19-20",""))</f>
        <v/>
      </c>
      <c r="AO99" s="116" t="str">
        <f>IFERROR(FIND("R",Table1[[#This Row],[FS_Priority]]),"")</f>
        <v/>
      </c>
    </row>
    <row r="100" spans="1:41" hidden="1" x14ac:dyDescent="0.25">
      <c r="A100" s="48" t="s">
        <v>831</v>
      </c>
      <c r="B100" s="193" t="s">
        <v>211</v>
      </c>
      <c r="C100" s="193" t="s">
        <v>831</v>
      </c>
      <c r="D100" s="194" t="b">
        <v>0</v>
      </c>
      <c r="E100" s="48" t="s">
        <v>107</v>
      </c>
      <c r="F100" s="48" t="s">
        <v>3256</v>
      </c>
      <c r="G100" s="48" t="s">
        <v>832</v>
      </c>
      <c r="H100" s="48" t="s">
        <v>81</v>
      </c>
      <c r="I100" s="48" t="s">
        <v>3766</v>
      </c>
      <c r="J100" s="48" t="s">
        <v>2672</v>
      </c>
      <c r="K100" s="193" t="s">
        <v>3674</v>
      </c>
      <c r="L100" s="193" t="s">
        <v>2636</v>
      </c>
      <c r="M100" s="48" t="s">
        <v>3767</v>
      </c>
      <c r="N100" s="193" t="s">
        <v>211</v>
      </c>
      <c r="O100" s="48" t="s">
        <v>539</v>
      </c>
      <c r="P100" s="48"/>
      <c r="Q100" s="48" t="s">
        <v>489</v>
      </c>
      <c r="R100" s="193" t="s">
        <v>211</v>
      </c>
      <c r="S100" s="48" t="b">
        <v>0</v>
      </c>
      <c r="T100" s="48"/>
      <c r="U100" s="178"/>
      <c r="V100" s="178">
        <v>43315</v>
      </c>
      <c r="W100" s="48" t="s">
        <v>211</v>
      </c>
      <c r="X100" s="48"/>
      <c r="Y100" s="48"/>
      <c r="Z100" s="48" t="s">
        <v>211</v>
      </c>
      <c r="AA100" s="48"/>
      <c r="AB100" s="48"/>
      <c r="AC100" s="193" t="s">
        <v>165</v>
      </c>
      <c r="AD100" s="48"/>
      <c r="AE100" s="193" t="s">
        <v>165</v>
      </c>
      <c r="AF100" s="193" t="s">
        <v>211</v>
      </c>
      <c r="AG100" s="193" t="s">
        <v>211</v>
      </c>
      <c r="AH100" s="198">
        <v>43364</v>
      </c>
      <c r="AI100" s="192" t="s">
        <v>4347</v>
      </c>
      <c r="AJ100" s="115" t="str">
        <f t="shared" si="1"/>
        <v>FS</v>
      </c>
      <c r="AK100" s="115" t="b">
        <f>ISNUMBER(SEARCH("IRT",Table1[[#This Row],[Current_Status]]))</f>
        <v>0</v>
      </c>
      <c r="AL100" s="116">
        <f>YEAR(Table1[[#This Row],[Project_Initiated]])</f>
        <v>2018</v>
      </c>
      <c r="AM100" s="53">
        <v>44075</v>
      </c>
      <c r="AN100" s="53" t="str">
        <f>IF(AND(Table1[[#This Row],[Completed Date]]&gt;="07/01/2020"+0,Table1[[#This Row],[Completed Date]]&lt;="6/30/2021"+0),"FY 20-21",IF(AND(Table1[[#This Row],[Completed Date]]&gt;="07/01/2019"+0,Table1[[#This Row],[Completed Date]]&lt;="6/30/2020"+0),"FY 19-20",""))</f>
        <v/>
      </c>
      <c r="AO100" s="116" t="str">
        <f>IFERROR(FIND("R",Table1[[#This Row],[FS_Priority]]),"")</f>
        <v/>
      </c>
    </row>
    <row r="101" spans="1:41" hidden="1" x14ac:dyDescent="0.25">
      <c r="A101" s="48" t="s">
        <v>666</v>
      </c>
      <c r="B101" s="193" t="s">
        <v>211</v>
      </c>
      <c r="C101" s="193" t="s">
        <v>666</v>
      </c>
      <c r="D101" s="194" t="b">
        <v>0</v>
      </c>
      <c r="E101" s="48" t="s">
        <v>99</v>
      </c>
      <c r="F101" s="48" t="s">
        <v>3070</v>
      </c>
      <c r="G101" s="48" t="s">
        <v>211</v>
      </c>
      <c r="H101" s="48" t="s">
        <v>445</v>
      </c>
      <c r="I101" s="48" t="s">
        <v>3600</v>
      </c>
      <c r="J101" s="48" t="s">
        <v>2661</v>
      </c>
      <c r="K101" s="193" t="s">
        <v>4989</v>
      </c>
      <c r="L101" s="193" t="s">
        <v>297</v>
      </c>
      <c r="M101" s="48" t="s">
        <v>3599</v>
      </c>
      <c r="N101" s="193" t="s">
        <v>211</v>
      </c>
      <c r="O101" s="48" t="s">
        <v>183</v>
      </c>
      <c r="P101" s="48"/>
      <c r="Q101" s="48" t="s">
        <v>211</v>
      </c>
      <c r="R101" s="193" t="s">
        <v>211</v>
      </c>
      <c r="S101" s="48" t="b">
        <v>1</v>
      </c>
      <c r="T101" s="48"/>
      <c r="U101" s="178"/>
      <c r="V101" s="178">
        <v>43132</v>
      </c>
      <c r="W101" s="48" t="s">
        <v>211</v>
      </c>
      <c r="X101" s="48"/>
      <c r="Y101" s="48"/>
      <c r="Z101" s="48" t="s">
        <v>211</v>
      </c>
      <c r="AA101" s="48"/>
      <c r="AB101" s="48"/>
      <c r="AC101" s="193" t="s">
        <v>667</v>
      </c>
      <c r="AD101" s="179"/>
      <c r="AE101" s="193" t="s">
        <v>178</v>
      </c>
      <c r="AF101" s="193" t="s">
        <v>211</v>
      </c>
      <c r="AG101" s="193" t="s">
        <v>2694</v>
      </c>
      <c r="AH101" s="198">
        <v>43364</v>
      </c>
      <c r="AI101" s="192" t="s">
        <v>4348</v>
      </c>
      <c r="AJ101" s="115" t="str">
        <f t="shared" si="1"/>
        <v>FS</v>
      </c>
      <c r="AK101" s="115" t="b">
        <f>ISNUMBER(SEARCH("IRT",Table1[[#This Row],[Current_Status]]))</f>
        <v>0</v>
      </c>
      <c r="AL101" s="116">
        <f>YEAR(Table1[[#This Row],[Project_Initiated]])</f>
        <v>2018</v>
      </c>
      <c r="AM101" s="53">
        <v>44075</v>
      </c>
      <c r="AN101" s="53" t="str">
        <f>IF(AND(Table1[[#This Row],[Completed Date]]&gt;="07/01/2020"+0,Table1[[#This Row],[Completed Date]]&lt;="6/30/2021"+0),"FY 20-21",IF(AND(Table1[[#This Row],[Completed Date]]&gt;="07/01/2019"+0,Table1[[#This Row],[Completed Date]]&lt;="6/30/2020"+0),"FY 19-20",""))</f>
        <v/>
      </c>
      <c r="AO101" s="116" t="str">
        <f>IFERROR(FIND("R",Table1[[#This Row],[FS_Priority]]),"")</f>
        <v/>
      </c>
    </row>
    <row r="102" spans="1:41" hidden="1" x14ac:dyDescent="0.25">
      <c r="A102" s="48" t="s">
        <v>857</v>
      </c>
      <c r="B102" s="193" t="s">
        <v>211</v>
      </c>
      <c r="C102" s="193" t="s">
        <v>857</v>
      </c>
      <c r="D102" s="194" t="b">
        <v>0</v>
      </c>
      <c r="E102" s="48" t="s">
        <v>99</v>
      </c>
      <c r="F102" s="48" t="s">
        <v>3064</v>
      </c>
      <c r="G102" s="48" t="s">
        <v>211</v>
      </c>
      <c r="H102" s="48" t="s">
        <v>177</v>
      </c>
      <c r="I102" s="48" t="s">
        <v>3629</v>
      </c>
      <c r="J102" s="48" t="s">
        <v>2661</v>
      </c>
      <c r="K102" s="193" t="s">
        <v>4989</v>
      </c>
      <c r="L102" s="193" t="s">
        <v>297</v>
      </c>
      <c r="M102" s="48" t="s">
        <v>3599</v>
      </c>
      <c r="N102" s="193" t="s">
        <v>211</v>
      </c>
      <c r="O102" s="48" t="s">
        <v>183</v>
      </c>
      <c r="P102" s="48"/>
      <c r="Q102" s="48" t="s">
        <v>211</v>
      </c>
      <c r="R102" s="193" t="s">
        <v>234</v>
      </c>
      <c r="S102" s="48" t="b">
        <v>0</v>
      </c>
      <c r="T102" s="48"/>
      <c r="U102" s="178"/>
      <c r="V102" s="178">
        <v>43207</v>
      </c>
      <c r="W102" s="48" t="s">
        <v>211</v>
      </c>
      <c r="X102" s="48"/>
      <c r="Y102" s="48"/>
      <c r="Z102" s="48" t="s">
        <v>211</v>
      </c>
      <c r="AA102" s="48"/>
      <c r="AB102" s="48"/>
      <c r="AC102" s="193" t="s">
        <v>858</v>
      </c>
      <c r="AD102" s="179"/>
      <c r="AE102" s="193" t="s">
        <v>183</v>
      </c>
      <c r="AF102" s="193" t="s">
        <v>211</v>
      </c>
      <c r="AG102" s="193" t="s">
        <v>2694</v>
      </c>
      <c r="AH102" s="198">
        <v>43364</v>
      </c>
      <c r="AI102" s="192" t="s">
        <v>4348</v>
      </c>
      <c r="AJ102" s="115" t="str">
        <f t="shared" si="1"/>
        <v>FS</v>
      </c>
      <c r="AK102" s="115" t="b">
        <f>ISNUMBER(SEARCH("IRT",Table1[[#This Row],[Current_Status]]))</f>
        <v>0</v>
      </c>
      <c r="AL102" s="116">
        <f>YEAR(Table1[[#This Row],[Project_Initiated]])</f>
        <v>2018</v>
      </c>
      <c r="AM102" s="53">
        <v>44075</v>
      </c>
      <c r="AN102" s="53" t="str">
        <f>IF(AND(Table1[[#This Row],[Completed Date]]&gt;="07/01/2020"+0,Table1[[#This Row],[Completed Date]]&lt;="6/30/2021"+0),"FY 20-21",IF(AND(Table1[[#This Row],[Completed Date]]&gt;="07/01/2019"+0,Table1[[#This Row],[Completed Date]]&lt;="6/30/2020"+0),"FY 19-20",""))</f>
        <v/>
      </c>
      <c r="AO102" s="116" t="str">
        <f>IFERROR(FIND("R",Table1[[#This Row],[FS_Priority]]),"")</f>
        <v/>
      </c>
    </row>
    <row r="103" spans="1:41" hidden="1" x14ac:dyDescent="0.25">
      <c r="A103" s="48" t="s">
        <v>639</v>
      </c>
      <c r="B103" s="193" t="s">
        <v>211</v>
      </c>
      <c r="C103" s="193" t="s">
        <v>639</v>
      </c>
      <c r="D103" s="194" t="b">
        <v>0</v>
      </c>
      <c r="E103" s="48" t="s">
        <v>99</v>
      </c>
      <c r="F103" s="48" t="s">
        <v>3086</v>
      </c>
      <c r="G103" s="48" t="s">
        <v>211</v>
      </c>
      <c r="H103" s="48" t="s">
        <v>445</v>
      </c>
      <c r="I103" s="48" t="s">
        <v>3618</v>
      </c>
      <c r="J103" s="48" t="s">
        <v>2661</v>
      </c>
      <c r="K103" s="193" t="s">
        <v>4989</v>
      </c>
      <c r="L103" s="193" t="s">
        <v>297</v>
      </c>
      <c r="M103" s="48" t="s">
        <v>3599</v>
      </c>
      <c r="N103" s="193" t="s">
        <v>211</v>
      </c>
      <c r="O103" s="48" t="s">
        <v>183</v>
      </c>
      <c r="P103" s="48"/>
      <c r="Q103" s="48" t="s">
        <v>211</v>
      </c>
      <c r="R103" s="193" t="s">
        <v>211</v>
      </c>
      <c r="S103" s="48" t="b">
        <v>1</v>
      </c>
      <c r="T103" s="48"/>
      <c r="U103" s="178"/>
      <c r="V103" s="178">
        <v>43066</v>
      </c>
      <c r="W103" s="48" t="s">
        <v>211</v>
      </c>
      <c r="X103" s="48"/>
      <c r="Y103" s="48"/>
      <c r="Z103" s="48" t="s">
        <v>211</v>
      </c>
      <c r="AA103" s="48"/>
      <c r="AB103" s="48"/>
      <c r="AC103" s="193" t="s">
        <v>640</v>
      </c>
      <c r="AD103" s="48"/>
      <c r="AE103" s="193" t="s">
        <v>178</v>
      </c>
      <c r="AF103" s="193" t="s">
        <v>211</v>
      </c>
      <c r="AG103" s="193" t="s">
        <v>2694</v>
      </c>
      <c r="AH103" s="198">
        <v>43364</v>
      </c>
      <c r="AI103" s="192" t="s">
        <v>4353</v>
      </c>
      <c r="AJ103" s="115" t="str">
        <f t="shared" si="1"/>
        <v>FS</v>
      </c>
      <c r="AK103" s="115" t="b">
        <f>ISNUMBER(SEARCH("IRT",Table1[[#This Row],[Current_Status]]))</f>
        <v>0</v>
      </c>
      <c r="AL103" s="116">
        <f>YEAR(Table1[[#This Row],[Project_Initiated]])</f>
        <v>2017</v>
      </c>
      <c r="AM103" s="53">
        <v>44075</v>
      </c>
      <c r="AN103" s="53" t="str">
        <f>IF(AND(Table1[[#This Row],[Completed Date]]&gt;="07/01/2020"+0,Table1[[#This Row],[Completed Date]]&lt;="6/30/2021"+0),"FY 20-21",IF(AND(Table1[[#This Row],[Completed Date]]&gt;="07/01/2019"+0,Table1[[#This Row],[Completed Date]]&lt;="6/30/2020"+0),"FY 19-20",""))</f>
        <v/>
      </c>
      <c r="AO103" s="116" t="str">
        <f>IFERROR(FIND("R",Table1[[#This Row],[FS_Priority]]),"")</f>
        <v/>
      </c>
    </row>
    <row r="104" spans="1:41" hidden="1" x14ac:dyDescent="0.25">
      <c r="A104" s="48" t="s">
        <v>742</v>
      </c>
      <c r="B104" s="193" t="s">
        <v>211</v>
      </c>
      <c r="C104" s="193" t="s">
        <v>742</v>
      </c>
      <c r="D104" s="194" t="b">
        <v>0</v>
      </c>
      <c r="E104" s="48" t="s">
        <v>99</v>
      </c>
      <c r="F104" s="48" t="s">
        <v>3134</v>
      </c>
      <c r="G104" s="48" t="s">
        <v>211</v>
      </c>
      <c r="H104" s="48" t="s">
        <v>177</v>
      </c>
      <c r="I104" s="48" t="s">
        <v>3663</v>
      </c>
      <c r="J104" s="48" t="s">
        <v>2661</v>
      </c>
      <c r="K104" s="193" t="s">
        <v>4989</v>
      </c>
      <c r="L104" s="193" t="s">
        <v>297</v>
      </c>
      <c r="M104" s="48" t="s">
        <v>3616</v>
      </c>
      <c r="N104" s="193" t="s">
        <v>211</v>
      </c>
      <c r="O104" s="48" t="s">
        <v>165</v>
      </c>
      <c r="P104" s="48"/>
      <c r="Q104" s="48" t="s">
        <v>242</v>
      </c>
      <c r="R104" s="193" t="s">
        <v>211</v>
      </c>
      <c r="S104" s="48" t="b">
        <v>1</v>
      </c>
      <c r="T104" s="48"/>
      <c r="U104" s="178"/>
      <c r="V104" s="178">
        <v>43241</v>
      </c>
      <c r="W104" s="48" t="s">
        <v>211</v>
      </c>
      <c r="X104" s="48"/>
      <c r="Y104" s="48"/>
      <c r="Z104" s="48" t="s">
        <v>211</v>
      </c>
      <c r="AA104" s="48"/>
      <c r="AB104" s="48"/>
      <c r="AC104" s="193" t="s">
        <v>539</v>
      </c>
      <c r="AD104" s="48"/>
      <c r="AE104" s="193" t="s">
        <v>165</v>
      </c>
      <c r="AF104" s="193" t="s">
        <v>211</v>
      </c>
      <c r="AG104" s="193" t="s">
        <v>539</v>
      </c>
      <c r="AH104" s="197">
        <v>43364</v>
      </c>
      <c r="AI104" s="192" t="s">
        <v>4347</v>
      </c>
      <c r="AJ104" s="115" t="str">
        <f t="shared" si="1"/>
        <v>FS</v>
      </c>
      <c r="AK104" s="115" t="b">
        <f>ISNUMBER(SEARCH("IRT",Table1[[#This Row],[Current_Status]]))</f>
        <v>0</v>
      </c>
      <c r="AL104" s="116">
        <f>YEAR(Table1[[#This Row],[Project_Initiated]])</f>
        <v>2018</v>
      </c>
      <c r="AM104" s="53">
        <v>44075</v>
      </c>
      <c r="AN104" s="53" t="str">
        <f>IF(AND(Table1[[#This Row],[Completed Date]]&gt;="07/01/2020"+0,Table1[[#This Row],[Completed Date]]&lt;="6/30/2021"+0),"FY 20-21",IF(AND(Table1[[#This Row],[Completed Date]]&gt;="07/01/2019"+0,Table1[[#This Row],[Completed Date]]&lt;="6/30/2020"+0),"FY 19-20",""))</f>
        <v/>
      </c>
      <c r="AO104" s="116" t="str">
        <f>IFERROR(FIND("R",Table1[[#This Row],[FS_Priority]]),"")</f>
        <v/>
      </c>
    </row>
    <row r="105" spans="1:41" hidden="1" x14ac:dyDescent="0.25">
      <c r="A105" s="48" t="s">
        <v>660</v>
      </c>
      <c r="B105" s="193" t="s">
        <v>211</v>
      </c>
      <c r="C105" s="193" t="s">
        <v>660</v>
      </c>
      <c r="D105" s="194" t="b">
        <v>0</v>
      </c>
      <c r="E105" s="48" t="s">
        <v>107</v>
      </c>
      <c r="F105" s="48" t="s">
        <v>3159</v>
      </c>
      <c r="G105" s="48" t="s">
        <v>211</v>
      </c>
      <c r="H105" s="48" t="s">
        <v>3531</v>
      </c>
      <c r="I105" s="48" t="s">
        <v>3703</v>
      </c>
      <c r="J105" s="48" t="s">
        <v>2661</v>
      </c>
      <c r="K105" s="193" t="s">
        <v>3674</v>
      </c>
      <c r="L105" s="193" t="s">
        <v>2636</v>
      </c>
      <c r="M105" s="48" t="s">
        <v>3701</v>
      </c>
      <c r="N105" s="193" t="s">
        <v>211</v>
      </c>
      <c r="O105" s="48" t="s">
        <v>183</v>
      </c>
      <c r="P105" s="48"/>
      <c r="Q105" s="48" t="s">
        <v>211</v>
      </c>
      <c r="R105" s="193" t="s">
        <v>788</v>
      </c>
      <c r="S105" s="48" t="b">
        <v>0</v>
      </c>
      <c r="T105" s="48"/>
      <c r="U105" s="178"/>
      <c r="V105" s="178">
        <v>43131</v>
      </c>
      <c r="W105" s="48" t="s">
        <v>211</v>
      </c>
      <c r="X105" s="48"/>
      <c r="Y105" s="48"/>
      <c r="Z105" s="48" t="s">
        <v>211</v>
      </c>
      <c r="AA105" s="48"/>
      <c r="AB105" s="48"/>
      <c r="AC105" s="193" t="s">
        <v>661</v>
      </c>
      <c r="AD105" s="48"/>
      <c r="AE105" s="193" t="s">
        <v>183</v>
      </c>
      <c r="AF105" s="193" t="s">
        <v>211</v>
      </c>
      <c r="AG105" s="193" t="s">
        <v>2694</v>
      </c>
      <c r="AH105" s="197">
        <v>43364</v>
      </c>
      <c r="AI105" s="192" t="s">
        <v>4348</v>
      </c>
      <c r="AJ105" s="115" t="str">
        <f t="shared" si="1"/>
        <v>FS</v>
      </c>
      <c r="AK105" s="115" t="b">
        <f>ISNUMBER(SEARCH("IRT",Table1[[#This Row],[Current_Status]]))</f>
        <v>0</v>
      </c>
      <c r="AL105" s="116">
        <f>YEAR(Table1[[#This Row],[Project_Initiated]])</f>
        <v>2018</v>
      </c>
      <c r="AM105" s="53">
        <v>44075</v>
      </c>
      <c r="AN105" s="53" t="str">
        <f>IF(AND(Table1[[#This Row],[Completed Date]]&gt;="07/01/2020"+0,Table1[[#This Row],[Completed Date]]&lt;="6/30/2021"+0),"FY 20-21",IF(AND(Table1[[#This Row],[Completed Date]]&gt;="07/01/2019"+0,Table1[[#This Row],[Completed Date]]&lt;="6/30/2020"+0),"FY 19-20",""))</f>
        <v/>
      </c>
      <c r="AO105" s="116" t="str">
        <f>IFERROR(FIND("R",Table1[[#This Row],[FS_Priority]]),"")</f>
        <v/>
      </c>
    </row>
    <row r="106" spans="1:41" hidden="1" x14ac:dyDescent="0.25">
      <c r="A106" s="48" t="s">
        <v>646</v>
      </c>
      <c r="B106" s="193" t="s">
        <v>211</v>
      </c>
      <c r="C106" s="193" t="s">
        <v>646</v>
      </c>
      <c r="D106" s="194" t="b">
        <v>0</v>
      </c>
      <c r="E106" s="48" t="s">
        <v>107</v>
      </c>
      <c r="F106" s="48" t="s">
        <v>3166</v>
      </c>
      <c r="G106" s="48" t="s">
        <v>211</v>
      </c>
      <c r="H106" s="48" t="s">
        <v>466</v>
      </c>
      <c r="I106" s="48" t="s">
        <v>3688</v>
      </c>
      <c r="J106" s="48" t="s">
        <v>2661</v>
      </c>
      <c r="K106" s="193" t="s">
        <v>3674</v>
      </c>
      <c r="L106" s="193" t="s">
        <v>2636</v>
      </c>
      <c r="M106" s="48" t="s">
        <v>3689</v>
      </c>
      <c r="N106" s="193" t="s">
        <v>211</v>
      </c>
      <c r="O106" s="48" t="s">
        <v>183</v>
      </c>
      <c r="P106" s="48"/>
      <c r="Q106" s="48" t="s">
        <v>211</v>
      </c>
      <c r="R106" s="193" t="s">
        <v>211</v>
      </c>
      <c r="S106" s="48" t="b">
        <v>0</v>
      </c>
      <c r="T106" s="48"/>
      <c r="U106" s="178"/>
      <c r="V106" s="178">
        <v>43091</v>
      </c>
      <c r="W106" s="48" t="s">
        <v>211</v>
      </c>
      <c r="X106" s="48"/>
      <c r="Y106" s="48"/>
      <c r="Z106" s="48" t="s">
        <v>211</v>
      </c>
      <c r="AA106" s="48"/>
      <c r="AB106" s="48"/>
      <c r="AC106" s="193" t="s">
        <v>647</v>
      </c>
      <c r="AD106" s="48"/>
      <c r="AE106" s="193" t="s">
        <v>183</v>
      </c>
      <c r="AF106" s="193" t="s">
        <v>211</v>
      </c>
      <c r="AG106" s="193" t="s">
        <v>2694</v>
      </c>
      <c r="AH106" s="197">
        <v>43364</v>
      </c>
      <c r="AI106" s="192" t="s">
        <v>4348</v>
      </c>
      <c r="AJ106" s="115" t="str">
        <f t="shared" si="1"/>
        <v>FS</v>
      </c>
      <c r="AK106" s="115" t="b">
        <f>ISNUMBER(SEARCH("IRT",Table1[[#This Row],[Current_Status]]))</f>
        <v>0</v>
      </c>
      <c r="AL106" s="116">
        <f>YEAR(Table1[[#This Row],[Project_Initiated]])</f>
        <v>2017</v>
      </c>
      <c r="AM106" s="53">
        <v>44075</v>
      </c>
      <c r="AN106" s="53" t="str">
        <f>IF(AND(Table1[[#This Row],[Completed Date]]&gt;="07/01/2020"+0,Table1[[#This Row],[Completed Date]]&lt;="6/30/2021"+0),"FY 20-21",IF(AND(Table1[[#This Row],[Completed Date]]&gt;="07/01/2019"+0,Table1[[#This Row],[Completed Date]]&lt;="6/30/2020"+0),"FY 19-20",""))</f>
        <v/>
      </c>
      <c r="AO106" s="116" t="str">
        <f>IFERROR(FIND("R",Table1[[#This Row],[FS_Priority]]),"")</f>
        <v/>
      </c>
    </row>
    <row r="107" spans="1:41" hidden="1" x14ac:dyDescent="0.25">
      <c r="A107" s="48" t="s">
        <v>658</v>
      </c>
      <c r="B107" s="193" t="s">
        <v>211</v>
      </c>
      <c r="C107" s="193" t="s">
        <v>658</v>
      </c>
      <c r="D107" s="194" t="b">
        <v>0</v>
      </c>
      <c r="E107" s="48" t="s">
        <v>107</v>
      </c>
      <c r="F107" s="48" t="s">
        <v>3215</v>
      </c>
      <c r="G107" s="48" t="s">
        <v>211</v>
      </c>
      <c r="H107" s="48" t="s">
        <v>3531</v>
      </c>
      <c r="I107" s="48" t="s">
        <v>3734</v>
      </c>
      <c r="J107" s="48" t="s">
        <v>2661</v>
      </c>
      <c r="K107" s="193" t="s">
        <v>3674</v>
      </c>
      <c r="L107" s="193" t="s">
        <v>2636</v>
      </c>
      <c r="M107" s="48" t="s">
        <v>3701</v>
      </c>
      <c r="N107" s="193" t="s">
        <v>211</v>
      </c>
      <c r="O107" s="48" t="s">
        <v>165</v>
      </c>
      <c r="P107" s="48"/>
      <c r="Q107" s="48" t="s">
        <v>345</v>
      </c>
      <c r="R107" s="193" t="s">
        <v>317</v>
      </c>
      <c r="S107" s="48" t="b">
        <v>0</v>
      </c>
      <c r="T107" s="48"/>
      <c r="U107" s="178"/>
      <c r="V107" s="178">
        <v>43131</v>
      </c>
      <c r="W107" s="48" t="s">
        <v>211</v>
      </c>
      <c r="X107" s="48"/>
      <c r="Y107" s="48"/>
      <c r="Z107" s="48" t="s">
        <v>211</v>
      </c>
      <c r="AA107" s="48"/>
      <c r="AB107" s="48"/>
      <c r="AC107" s="193" t="s">
        <v>659</v>
      </c>
      <c r="AD107" s="48"/>
      <c r="AE107" s="193" t="s">
        <v>183</v>
      </c>
      <c r="AF107" s="193" t="s">
        <v>211</v>
      </c>
      <c r="AG107" s="193" t="s">
        <v>2694</v>
      </c>
      <c r="AH107" s="197">
        <v>43364</v>
      </c>
      <c r="AI107" s="192" t="s">
        <v>4348</v>
      </c>
      <c r="AJ107" s="115" t="str">
        <f t="shared" si="1"/>
        <v>FS</v>
      </c>
      <c r="AK107" s="115" t="b">
        <f>ISNUMBER(SEARCH("IRT",Table1[[#This Row],[Current_Status]]))</f>
        <v>0</v>
      </c>
      <c r="AL107" s="116">
        <f>YEAR(Table1[[#This Row],[Project_Initiated]])</f>
        <v>2018</v>
      </c>
      <c r="AM107" s="53">
        <v>44075</v>
      </c>
      <c r="AN107" s="53" t="str">
        <f>IF(AND(Table1[[#This Row],[Completed Date]]&gt;="07/01/2020"+0,Table1[[#This Row],[Completed Date]]&lt;="6/30/2021"+0),"FY 20-21",IF(AND(Table1[[#This Row],[Completed Date]]&gt;="07/01/2019"+0,Table1[[#This Row],[Completed Date]]&lt;="6/30/2020"+0),"FY 19-20",""))</f>
        <v/>
      </c>
      <c r="AO107" s="116" t="str">
        <f>IFERROR(FIND("R",Table1[[#This Row],[FS_Priority]]),"")</f>
        <v/>
      </c>
    </row>
    <row r="108" spans="1:41" hidden="1" x14ac:dyDescent="0.25">
      <c r="A108" s="48" t="s">
        <v>747</v>
      </c>
      <c r="B108" s="193" t="s">
        <v>211</v>
      </c>
      <c r="C108" s="193" t="s">
        <v>747</v>
      </c>
      <c r="D108" s="194" t="b">
        <v>0</v>
      </c>
      <c r="E108" s="48" t="s">
        <v>4299</v>
      </c>
      <c r="F108" s="48" t="s">
        <v>2997</v>
      </c>
      <c r="G108" s="48" t="s">
        <v>211</v>
      </c>
      <c r="H108" s="48" t="s">
        <v>748</v>
      </c>
      <c r="I108" s="48" t="s">
        <v>211</v>
      </c>
      <c r="J108" s="48" t="s">
        <v>2661</v>
      </c>
      <c r="K108" s="193" t="s">
        <v>3471</v>
      </c>
      <c r="L108" s="193" t="s">
        <v>2636</v>
      </c>
      <c r="M108" s="48" t="s">
        <v>3492</v>
      </c>
      <c r="N108" s="193" t="s">
        <v>211</v>
      </c>
      <c r="O108" s="48" t="s">
        <v>183</v>
      </c>
      <c r="P108" s="48"/>
      <c r="Q108" s="48" t="s">
        <v>211</v>
      </c>
      <c r="R108" s="193" t="s">
        <v>242</v>
      </c>
      <c r="S108" s="48" t="b">
        <v>0</v>
      </c>
      <c r="T108" s="48"/>
      <c r="U108" s="178"/>
      <c r="V108" s="178">
        <v>43251</v>
      </c>
      <c r="W108" s="48" t="s">
        <v>211</v>
      </c>
      <c r="X108" s="48"/>
      <c r="Y108" s="48"/>
      <c r="Z108" s="48" t="s">
        <v>211</v>
      </c>
      <c r="AA108" s="48"/>
      <c r="AB108" s="48"/>
      <c r="AC108" s="193" t="s">
        <v>211</v>
      </c>
      <c r="AD108" s="48"/>
      <c r="AE108" s="193" t="s">
        <v>178</v>
      </c>
      <c r="AF108" s="193" t="s">
        <v>211</v>
      </c>
      <c r="AG108" s="193" t="s">
        <v>2694</v>
      </c>
      <c r="AH108" s="197">
        <v>43364</v>
      </c>
      <c r="AI108" s="192" t="s">
        <v>4350</v>
      </c>
      <c r="AJ108" s="115" t="str">
        <f t="shared" si="1"/>
        <v>FS</v>
      </c>
      <c r="AK108" s="115" t="b">
        <f>ISNUMBER(SEARCH("IRT",Table1[[#This Row],[Current_Status]]))</f>
        <v>0</v>
      </c>
      <c r="AL108" s="116">
        <f>YEAR(Table1[[#This Row],[Project_Initiated]])</f>
        <v>2018</v>
      </c>
      <c r="AM108" s="53">
        <v>44075</v>
      </c>
      <c r="AN108" s="53" t="str">
        <f>IF(AND(Table1[[#This Row],[Completed Date]]&gt;="07/01/2020"+0,Table1[[#This Row],[Completed Date]]&lt;="6/30/2021"+0),"FY 20-21",IF(AND(Table1[[#This Row],[Completed Date]]&gt;="07/01/2019"+0,Table1[[#This Row],[Completed Date]]&lt;="6/30/2020"+0),"FY 19-20",""))</f>
        <v/>
      </c>
      <c r="AO108" s="116" t="str">
        <f>IFERROR(FIND("R",Table1[[#This Row],[FS_Priority]]),"")</f>
        <v/>
      </c>
    </row>
    <row r="109" spans="1:41" hidden="1" x14ac:dyDescent="0.25">
      <c r="A109" s="48" t="s">
        <v>254</v>
      </c>
      <c r="B109" s="193" t="s">
        <v>211</v>
      </c>
      <c r="C109" s="193" t="s">
        <v>254</v>
      </c>
      <c r="D109" s="194" t="b">
        <v>0</v>
      </c>
      <c r="E109" s="48" t="s">
        <v>4299</v>
      </c>
      <c r="F109" s="48" t="s">
        <v>2985</v>
      </c>
      <c r="G109" s="48" t="s">
        <v>220</v>
      </c>
      <c r="H109" s="48" t="s">
        <v>272</v>
      </c>
      <c r="I109" s="48" t="s">
        <v>3482</v>
      </c>
      <c r="J109" s="48" t="s">
        <v>2670</v>
      </c>
      <c r="K109" s="193" t="s">
        <v>3471</v>
      </c>
      <c r="L109" s="193" t="s">
        <v>2636</v>
      </c>
      <c r="M109" s="48" t="s">
        <v>3483</v>
      </c>
      <c r="N109" s="193" t="s">
        <v>211</v>
      </c>
      <c r="O109" s="48" t="s">
        <v>211</v>
      </c>
      <c r="P109" s="48"/>
      <c r="Q109" s="48" t="s">
        <v>225</v>
      </c>
      <c r="R109" s="193" t="s">
        <v>211</v>
      </c>
      <c r="S109" s="48" t="b">
        <v>0</v>
      </c>
      <c r="T109" s="48"/>
      <c r="U109" s="178"/>
      <c r="V109" s="178">
        <v>43347</v>
      </c>
      <c r="W109" s="48" t="s">
        <v>211</v>
      </c>
      <c r="X109" s="48"/>
      <c r="Y109" s="48"/>
      <c r="Z109" s="48" t="s">
        <v>211</v>
      </c>
      <c r="AA109" s="48"/>
      <c r="AB109" s="48"/>
      <c r="AC109" s="193" t="s">
        <v>211</v>
      </c>
      <c r="AD109" s="48"/>
      <c r="AE109" s="193" t="s">
        <v>178</v>
      </c>
      <c r="AF109" s="193" t="s">
        <v>211</v>
      </c>
      <c r="AG109" s="193" t="s">
        <v>2694</v>
      </c>
      <c r="AH109" s="197">
        <v>43367</v>
      </c>
      <c r="AI109" s="192" t="s">
        <v>4347</v>
      </c>
      <c r="AJ109" s="115" t="str">
        <f t="shared" si="1"/>
        <v>FS</v>
      </c>
      <c r="AK109" s="115" t="b">
        <f>ISNUMBER(SEARCH("IRT",Table1[[#This Row],[Current_Status]]))</f>
        <v>0</v>
      </c>
      <c r="AL109" s="116">
        <f>YEAR(Table1[[#This Row],[Project_Initiated]])</f>
        <v>2018</v>
      </c>
      <c r="AM109" s="53">
        <v>44075</v>
      </c>
      <c r="AN109" s="53" t="str">
        <f>IF(AND(Table1[[#This Row],[Completed Date]]&gt;="07/01/2020"+0,Table1[[#This Row],[Completed Date]]&lt;="6/30/2021"+0),"FY 20-21",IF(AND(Table1[[#This Row],[Completed Date]]&gt;="07/01/2019"+0,Table1[[#This Row],[Completed Date]]&lt;="6/30/2020"+0),"FY 19-20",""))</f>
        <v/>
      </c>
      <c r="AO109" s="116" t="str">
        <f>IFERROR(FIND("R",Table1[[#This Row],[FS_Priority]]),"")</f>
        <v/>
      </c>
    </row>
    <row r="110" spans="1:41" hidden="1" x14ac:dyDescent="0.25">
      <c r="A110" s="48" t="s">
        <v>773</v>
      </c>
      <c r="B110" s="193" t="s">
        <v>211</v>
      </c>
      <c r="C110" s="193" t="s">
        <v>773</v>
      </c>
      <c r="D110" s="194" t="b">
        <v>0</v>
      </c>
      <c r="E110" s="48" t="s">
        <v>99</v>
      </c>
      <c r="F110" s="48" t="s">
        <v>3068</v>
      </c>
      <c r="G110" s="48" t="s">
        <v>211</v>
      </c>
      <c r="H110" s="48" t="s">
        <v>177</v>
      </c>
      <c r="I110" s="48" t="s">
        <v>3628</v>
      </c>
      <c r="J110" s="48" t="s">
        <v>2661</v>
      </c>
      <c r="K110" s="193" t="s">
        <v>4989</v>
      </c>
      <c r="L110" s="193" t="s">
        <v>297</v>
      </c>
      <c r="M110" s="48" t="s">
        <v>3616</v>
      </c>
      <c r="N110" s="193" t="s">
        <v>211</v>
      </c>
      <c r="O110" s="48" t="s">
        <v>165</v>
      </c>
      <c r="P110" s="48"/>
      <c r="Q110" s="48" t="s">
        <v>211</v>
      </c>
      <c r="R110" s="193" t="s">
        <v>613</v>
      </c>
      <c r="S110" s="48" t="b">
        <v>0</v>
      </c>
      <c r="T110" s="48"/>
      <c r="U110" s="178"/>
      <c r="V110" s="178">
        <v>42941</v>
      </c>
      <c r="W110" s="48" t="s">
        <v>211</v>
      </c>
      <c r="X110" s="48"/>
      <c r="Y110" s="48"/>
      <c r="Z110" s="48" t="s">
        <v>211</v>
      </c>
      <c r="AA110" s="48"/>
      <c r="AB110" s="48"/>
      <c r="AC110" s="193" t="s">
        <v>211</v>
      </c>
      <c r="AD110" s="48"/>
      <c r="AE110" s="193" t="s">
        <v>178</v>
      </c>
      <c r="AF110" s="193" t="s">
        <v>211</v>
      </c>
      <c r="AG110" s="193" t="s">
        <v>2694</v>
      </c>
      <c r="AH110" s="197">
        <v>43367</v>
      </c>
      <c r="AI110" s="192" t="s">
        <v>4354</v>
      </c>
      <c r="AJ110" s="115" t="str">
        <f t="shared" si="1"/>
        <v>FS</v>
      </c>
      <c r="AK110" s="115" t="b">
        <f>ISNUMBER(SEARCH("IRT",Table1[[#This Row],[Current_Status]]))</f>
        <v>0</v>
      </c>
      <c r="AL110" s="116">
        <f>YEAR(Table1[[#This Row],[Project_Initiated]])</f>
        <v>2017</v>
      </c>
      <c r="AM110" s="53">
        <v>44075</v>
      </c>
      <c r="AN110" s="53" t="str">
        <f>IF(AND(Table1[[#This Row],[Completed Date]]&gt;="07/01/2020"+0,Table1[[#This Row],[Completed Date]]&lt;="6/30/2021"+0),"FY 20-21",IF(AND(Table1[[#This Row],[Completed Date]]&gt;="07/01/2019"+0,Table1[[#This Row],[Completed Date]]&lt;="6/30/2020"+0),"FY 19-20",""))</f>
        <v/>
      </c>
      <c r="AO110" s="116" t="str">
        <f>IFERROR(FIND("R",Table1[[#This Row],[FS_Priority]]),"")</f>
        <v/>
      </c>
    </row>
    <row r="111" spans="1:41" hidden="1" x14ac:dyDescent="0.25">
      <c r="A111" s="48" t="s">
        <v>789</v>
      </c>
      <c r="B111" s="193" t="s">
        <v>211</v>
      </c>
      <c r="C111" s="193" t="s">
        <v>789</v>
      </c>
      <c r="D111" s="194" t="b">
        <v>0</v>
      </c>
      <c r="E111" s="48" t="s">
        <v>148</v>
      </c>
      <c r="F111" s="48" t="s">
        <v>3330</v>
      </c>
      <c r="G111" s="48" t="s">
        <v>211</v>
      </c>
      <c r="H111" s="48" t="s">
        <v>457</v>
      </c>
      <c r="I111" s="48" t="s">
        <v>211</v>
      </c>
      <c r="J111" s="48" t="s">
        <v>2661</v>
      </c>
      <c r="K111" s="193" t="s">
        <v>4320</v>
      </c>
      <c r="L111" s="193" t="s">
        <v>434</v>
      </c>
      <c r="M111" s="48" t="s">
        <v>3871</v>
      </c>
      <c r="N111" s="193" t="s">
        <v>211</v>
      </c>
      <c r="O111" s="48" t="s">
        <v>178</v>
      </c>
      <c r="P111" s="48"/>
      <c r="Q111" s="48" t="s">
        <v>211</v>
      </c>
      <c r="R111" s="193" t="s">
        <v>236</v>
      </c>
      <c r="S111" s="48" t="b">
        <v>0</v>
      </c>
      <c r="T111" s="48"/>
      <c r="U111" s="178"/>
      <c r="V111" s="178">
        <v>43209</v>
      </c>
      <c r="W111" s="48" t="s">
        <v>211</v>
      </c>
      <c r="X111" s="48"/>
      <c r="Y111" s="48"/>
      <c r="Z111" s="48" t="s">
        <v>211</v>
      </c>
      <c r="AA111" s="48"/>
      <c r="AB111" s="48"/>
      <c r="AC111" s="193" t="s">
        <v>790</v>
      </c>
      <c r="AD111" s="48"/>
      <c r="AE111" s="193" t="s">
        <v>178</v>
      </c>
      <c r="AF111" s="193" t="s">
        <v>211</v>
      </c>
      <c r="AG111" s="193" t="s">
        <v>2694</v>
      </c>
      <c r="AH111" s="197">
        <v>43367</v>
      </c>
      <c r="AI111" s="192" t="s">
        <v>4350</v>
      </c>
      <c r="AJ111" s="115" t="str">
        <f t="shared" si="1"/>
        <v>FS</v>
      </c>
      <c r="AK111" s="115" t="b">
        <f>ISNUMBER(SEARCH("IRT",Table1[[#This Row],[Current_Status]]))</f>
        <v>0</v>
      </c>
      <c r="AL111" s="116">
        <f>YEAR(Table1[[#This Row],[Project_Initiated]])</f>
        <v>2018</v>
      </c>
      <c r="AM111" s="53">
        <v>44075</v>
      </c>
      <c r="AN111" s="53" t="str">
        <f>IF(AND(Table1[[#This Row],[Completed Date]]&gt;="07/01/2020"+0,Table1[[#This Row],[Completed Date]]&lt;="6/30/2021"+0),"FY 20-21",IF(AND(Table1[[#This Row],[Completed Date]]&gt;="07/01/2019"+0,Table1[[#This Row],[Completed Date]]&lt;="6/30/2020"+0),"FY 19-20",""))</f>
        <v/>
      </c>
      <c r="AO111" s="116" t="str">
        <f>IFERROR(FIND("R",Table1[[#This Row],[FS_Priority]]),"")</f>
        <v/>
      </c>
    </row>
    <row r="112" spans="1:41" hidden="1" x14ac:dyDescent="0.25">
      <c r="A112" s="48" t="s">
        <v>826</v>
      </c>
      <c r="B112" s="193" t="s">
        <v>211</v>
      </c>
      <c r="C112" s="193" t="s">
        <v>826</v>
      </c>
      <c r="D112" s="194" t="b">
        <v>0</v>
      </c>
      <c r="E112" s="48" t="s">
        <v>99</v>
      </c>
      <c r="F112" s="48" t="s">
        <v>3124</v>
      </c>
      <c r="G112" s="48" t="s">
        <v>211</v>
      </c>
      <c r="H112" s="48" t="s">
        <v>467</v>
      </c>
      <c r="I112" s="48" t="s">
        <v>3657</v>
      </c>
      <c r="J112" s="48" t="s">
        <v>2661</v>
      </c>
      <c r="K112" s="193" t="s">
        <v>4989</v>
      </c>
      <c r="L112" s="193" t="s">
        <v>297</v>
      </c>
      <c r="M112" s="48" t="s">
        <v>3631</v>
      </c>
      <c r="N112" s="193" t="s">
        <v>211</v>
      </c>
      <c r="O112" s="48" t="s">
        <v>165</v>
      </c>
      <c r="P112" s="48"/>
      <c r="Q112" s="48" t="s">
        <v>184</v>
      </c>
      <c r="R112" s="193" t="s">
        <v>211</v>
      </c>
      <c r="S112" s="48" t="b">
        <v>1</v>
      </c>
      <c r="T112" s="48"/>
      <c r="U112" s="178"/>
      <c r="V112" s="178">
        <v>43312</v>
      </c>
      <c r="W112" s="48" t="s">
        <v>211</v>
      </c>
      <c r="X112" s="48"/>
      <c r="Y112" s="48"/>
      <c r="Z112" s="48" t="s">
        <v>211</v>
      </c>
      <c r="AA112" s="48"/>
      <c r="AB112" s="48"/>
      <c r="AC112" s="193" t="s">
        <v>211</v>
      </c>
      <c r="AD112" s="48"/>
      <c r="AE112" s="193" t="s">
        <v>165</v>
      </c>
      <c r="AF112" s="193" t="s">
        <v>211</v>
      </c>
      <c r="AG112" s="193" t="s">
        <v>2693</v>
      </c>
      <c r="AH112" s="197">
        <v>43369</v>
      </c>
      <c r="AI112" s="192" t="s">
        <v>4347</v>
      </c>
      <c r="AJ112" s="115" t="str">
        <f t="shared" si="1"/>
        <v>FS</v>
      </c>
      <c r="AK112" s="115" t="b">
        <f>ISNUMBER(SEARCH("IRT",Table1[[#This Row],[Current_Status]]))</f>
        <v>0</v>
      </c>
      <c r="AL112" s="116">
        <f>YEAR(Table1[[#This Row],[Project_Initiated]])</f>
        <v>2018</v>
      </c>
      <c r="AM112" s="53">
        <v>44075</v>
      </c>
      <c r="AN112" s="53" t="str">
        <f>IF(AND(Table1[[#This Row],[Completed Date]]&gt;="07/01/2020"+0,Table1[[#This Row],[Completed Date]]&lt;="6/30/2021"+0),"FY 20-21",IF(AND(Table1[[#This Row],[Completed Date]]&gt;="07/01/2019"+0,Table1[[#This Row],[Completed Date]]&lt;="6/30/2020"+0),"FY 19-20",""))</f>
        <v/>
      </c>
      <c r="AO112" s="116" t="str">
        <f>IFERROR(FIND("R",Table1[[#This Row],[FS_Priority]]),"")</f>
        <v/>
      </c>
    </row>
    <row r="113" spans="1:41" hidden="1" x14ac:dyDescent="0.25">
      <c r="A113" s="48" t="s">
        <v>757</v>
      </c>
      <c r="B113" s="193" t="s">
        <v>211</v>
      </c>
      <c r="C113" s="193" t="s">
        <v>757</v>
      </c>
      <c r="D113" s="194" t="b">
        <v>0</v>
      </c>
      <c r="E113" s="48" t="s">
        <v>107</v>
      </c>
      <c r="F113" s="48" t="s">
        <v>3184</v>
      </c>
      <c r="G113" s="48" t="s">
        <v>211</v>
      </c>
      <c r="H113" s="48" t="s">
        <v>81</v>
      </c>
      <c r="I113" s="48" t="s">
        <v>3711</v>
      </c>
      <c r="J113" s="48" t="s">
        <v>2661</v>
      </c>
      <c r="K113" s="193" t="s">
        <v>3674</v>
      </c>
      <c r="L113" s="193" t="s">
        <v>2636</v>
      </c>
      <c r="M113" s="48" t="s">
        <v>3682</v>
      </c>
      <c r="N113" s="193" t="s">
        <v>211</v>
      </c>
      <c r="O113" s="48" t="s">
        <v>165</v>
      </c>
      <c r="P113" s="48"/>
      <c r="Q113" s="48" t="s">
        <v>218</v>
      </c>
      <c r="R113" s="193" t="s">
        <v>240</v>
      </c>
      <c r="S113" s="48" t="b">
        <v>1</v>
      </c>
      <c r="T113" s="48"/>
      <c r="U113" s="178"/>
      <c r="V113" s="178">
        <v>43263</v>
      </c>
      <c r="W113" s="48" t="s">
        <v>211</v>
      </c>
      <c r="X113" s="48"/>
      <c r="Y113" s="48"/>
      <c r="Z113" s="48" t="s">
        <v>211</v>
      </c>
      <c r="AA113" s="48"/>
      <c r="AB113" s="48"/>
      <c r="AC113" s="193" t="s">
        <v>211</v>
      </c>
      <c r="AD113" s="48"/>
      <c r="AE113" s="193" t="s">
        <v>165</v>
      </c>
      <c r="AF113" s="193" t="s">
        <v>211</v>
      </c>
      <c r="AG113" s="193" t="s">
        <v>539</v>
      </c>
      <c r="AH113" s="198">
        <v>43369</v>
      </c>
      <c r="AI113" s="192" t="s">
        <v>4350</v>
      </c>
      <c r="AJ113" s="115" t="str">
        <f t="shared" si="1"/>
        <v>FS</v>
      </c>
      <c r="AK113" s="115" t="b">
        <f>ISNUMBER(SEARCH("IRT",Table1[[#This Row],[Current_Status]]))</f>
        <v>0</v>
      </c>
      <c r="AL113" s="116">
        <f>YEAR(Table1[[#This Row],[Project_Initiated]])</f>
        <v>2018</v>
      </c>
      <c r="AM113" s="53">
        <v>44075</v>
      </c>
      <c r="AN113" s="53" t="str">
        <f>IF(AND(Table1[[#This Row],[Completed Date]]&gt;="07/01/2020"+0,Table1[[#This Row],[Completed Date]]&lt;="6/30/2021"+0),"FY 20-21",IF(AND(Table1[[#This Row],[Completed Date]]&gt;="07/01/2019"+0,Table1[[#This Row],[Completed Date]]&lt;="6/30/2020"+0),"FY 19-20",""))</f>
        <v/>
      </c>
      <c r="AO113" s="116" t="str">
        <f>IFERROR(FIND("R",Table1[[#This Row],[FS_Priority]]),"")</f>
        <v/>
      </c>
    </row>
    <row r="114" spans="1:41" hidden="1" x14ac:dyDescent="0.25">
      <c r="A114" s="48" t="s">
        <v>848</v>
      </c>
      <c r="B114" s="193" t="s">
        <v>211</v>
      </c>
      <c r="C114" s="193" t="s">
        <v>848</v>
      </c>
      <c r="D114" s="194" t="b">
        <v>0</v>
      </c>
      <c r="E114" s="48" t="s">
        <v>99</v>
      </c>
      <c r="F114" s="48" t="s">
        <v>3144</v>
      </c>
      <c r="G114" s="48" t="s">
        <v>211</v>
      </c>
      <c r="H114" s="48" t="s">
        <v>465</v>
      </c>
      <c r="I114" s="48" t="s">
        <v>3666</v>
      </c>
      <c r="J114" s="48" t="s">
        <v>2672</v>
      </c>
      <c r="K114" s="193" t="s">
        <v>4989</v>
      </c>
      <c r="L114" s="193" t="s">
        <v>297</v>
      </c>
      <c r="M114" s="48" t="s">
        <v>3670</v>
      </c>
      <c r="N114" s="193" t="s">
        <v>211</v>
      </c>
      <c r="O114" s="48" t="s">
        <v>165</v>
      </c>
      <c r="P114" s="48"/>
      <c r="Q114" s="48" t="s">
        <v>489</v>
      </c>
      <c r="R114" s="193" t="s">
        <v>211</v>
      </c>
      <c r="S114" s="48" t="b">
        <v>0</v>
      </c>
      <c r="T114" s="48"/>
      <c r="U114" s="178"/>
      <c r="V114" s="178">
        <v>43340</v>
      </c>
      <c r="W114" s="48" t="s">
        <v>211</v>
      </c>
      <c r="X114" s="48"/>
      <c r="Y114" s="48"/>
      <c r="Z114" s="48" t="s">
        <v>211</v>
      </c>
      <c r="AA114" s="48"/>
      <c r="AB114" s="48"/>
      <c r="AC114" s="193" t="s">
        <v>211</v>
      </c>
      <c r="AD114" s="48"/>
      <c r="AE114" s="193" t="s">
        <v>165</v>
      </c>
      <c r="AF114" s="193" t="s">
        <v>211</v>
      </c>
      <c r="AG114" s="193" t="s">
        <v>211</v>
      </c>
      <c r="AH114" s="198">
        <v>43374</v>
      </c>
      <c r="AI114" s="192" t="s">
        <v>4347</v>
      </c>
      <c r="AJ114" s="115" t="str">
        <f t="shared" si="1"/>
        <v>FS</v>
      </c>
      <c r="AK114" s="115" t="b">
        <f>ISNUMBER(SEARCH("IRT",Table1[[#This Row],[Current_Status]]))</f>
        <v>0</v>
      </c>
      <c r="AL114" s="116">
        <f>YEAR(Table1[[#This Row],[Project_Initiated]])</f>
        <v>2018</v>
      </c>
      <c r="AM114" s="53">
        <v>44075</v>
      </c>
      <c r="AN114" s="53" t="str">
        <f>IF(AND(Table1[[#This Row],[Completed Date]]&gt;="07/01/2020"+0,Table1[[#This Row],[Completed Date]]&lt;="6/30/2021"+0),"FY 20-21",IF(AND(Table1[[#This Row],[Completed Date]]&gt;="07/01/2019"+0,Table1[[#This Row],[Completed Date]]&lt;="6/30/2020"+0),"FY 19-20",""))</f>
        <v/>
      </c>
      <c r="AO114" s="116" t="str">
        <f>IFERROR(FIND("R",Table1[[#This Row],[FS_Priority]]),"")</f>
        <v/>
      </c>
    </row>
    <row r="115" spans="1:41" hidden="1" x14ac:dyDescent="0.25">
      <c r="A115" s="48" t="s">
        <v>844</v>
      </c>
      <c r="B115" s="193" t="s">
        <v>211</v>
      </c>
      <c r="C115" s="193" t="s">
        <v>844</v>
      </c>
      <c r="D115" s="194" t="b">
        <v>0</v>
      </c>
      <c r="E115" s="48" t="s">
        <v>107</v>
      </c>
      <c r="F115" s="48" t="s">
        <v>3168</v>
      </c>
      <c r="G115" s="48" t="s">
        <v>845</v>
      </c>
      <c r="H115" s="48" t="s">
        <v>477</v>
      </c>
      <c r="I115" s="48" t="s">
        <v>3704</v>
      </c>
      <c r="J115" s="48" t="s">
        <v>2672</v>
      </c>
      <c r="K115" s="193" t="s">
        <v>3674</v>
      </c>
      <c r="L115" s="193" t="s">
        <v>2636</v>
      </c>
      <c r="M115" s="48" t="s">
        <v>3561</v>
      </c>
      <c r="N115" s="193" t="s">
        <v>211</v>
      </c>
      <c r="O115" s="48" t="s">
        <v>211</v>
      </c>
      <c r="P115" s="48"/>
      <c r="Q115" s="48" t="s">
        <v>211</v>
      </c>
      <c r="R115" s="193" t="s">
        <v>211</v>
      </c>
      <c r="S115" s="48" t="b">
        <v>0</v>
      </c>
      <c r="T115" s="48"/>
      <c r="U115" s="178"/>
      <c r="V115" s="178">
        <v>43336</v>
      </c>
      <c r="W115" s="48" t="s">
        <v>211</v>
      </c>
      <c r="X115" s="48"/>
      <c r="Y115" s="48"/>
      <c r="Z115" s="48" t="s">
        <v>211</v>
      </c>
      <c r="AA115" s="48"/>
      <c r="AB115" s="48"/>
      <c r="AC115" s="193" t="s">
        <v>211</v>
      </c>
      <c r="AD115" s="48"/>
      <c r="AE115" s="193" t="s">
        <v>211</v>
      </c>
      <c r="AF115" s="193" t="s">
        <v>211</v>
      </c>
      <c r="AG115" s="193" t="s">
        <v>211</v>
      </c>
      <c r="AH115" s="198">
        <v>43374</v>
      </c>
      <c r="AI115" s="192" t="s">
        <v>4347</v>
      </c>
      <c r="AJ115" s="115" t="str">
        <f t="shared" si="1"/>
        <v>FS</v>
      </c>
      <c r="AK115" s="115" t="b">
        <f>ISNUMBER(SEARCH("IRT",Table1[[#This Row],[Current_Status]]))</f>
        <v>0</v>
      </c>
      <c r="AL115" s="116">
        <f>YEAR(Table1[[#This Row],[Project_Initiated]])</f>
        <v>2018</v>
      </c>
      <c r="AM115" s="53">
        <v>44075</v>
      </c>
      <c r="AN115" s="53" t="str">
        <f>IF(AND(Table1[[#This Row],[Completed Date]]&gt;="07/01/2020"+0,Table1[[#This Row],[Completed Date]]&lt;="6/30/2021"+0),"FY 20-21",IF(AND(Table1[[#This Row],[Completed Date]]&gt;="07/01/2019"+0,Table1[[#This Row],[Completed Date]]&lt;="6/30/2020"+0),"FY 19-20",""))</f>
        <v/>
      </c>
      <c r="AO115" s="116" t="str">
        <f>IFERROR(FIND("R",Table1[[#This Row],[FS_Priority]]),"")</f>
        <v/>
      </c>
    </row>
    <row r="116" spans="1:41" hidden="1" x14ac:dyDescent="0.25">
      <c r="A116" s="48" t="s">
        <v>811</v>
      </c>
      <c r="B116" s="193" t="s">
        <v>211</v>
      </c>
      <c r="C116" s="193" t="s">
        <v>811</v>
      </c>
      <c r="D116" s="194" t="b">
        <v>0</v>
      </c>
      <c r="E116" s="48" t="s">
        <v>442</v>
      </c>
      <c r="F116" s="48" t="s">
        <v>3298</v>
      </c>
      <c r="G116" s="48" t="s">
        <v>812</v>
      </c>
      <c r="H116" s="48" t="s">
        <v>464</v>
      </c>
      <c r="I116" s="48" t="s">
        <v>3766</v>
      </c>
      <c r="J116" s="48" t="s">
        <v>2672</v>
      </c>
      <c r="K116" s="193" t="s">
        <v>3829</v>
      </c>
      <c r="L116" s="193" t="s">
        <v>141</v>
      </c>
      <c r="M116" s="48" t="s">
        <v>3830</v>
      </c>
      <c r="N116" s="193" t="s">
        <v>211</v>
      </c>
      <c r="O116" s="48" t="s">
        <v>165</v>
      </c>
      <c r="P116" s="48"/>
      <c r="Q116" s="48" t="s">
        <v>211</v>
      </c>
      <c r="R116" s="193" t="s">
        <v>211</v>
      </c>
      <c r="S116" s="48" t="b">
        <v>0</v>
      </c>
      <c r="T116" s="48"/>
      <c r="U116" s="178"/>
      <c r="V116" s="178">
        <v>43297</v>
      </c>
      <c r="W116" s="48" t="s">
        <v>211</v>
      </c>
      <c r="X116" s="48"/>
      <c r="Y116" s="48"/>
      <c r="Z116" s="48" t="s">
        <v>211</v>
      </c>
      <c r="AA116" s="48"/>
      <c r="AB116" s="48"/>
      <c r="AC116" s="193" t="s">
        <v>813</v>
      </c>
      <c r="AD116" s="48"/>
      <c r="AE116" s="193" t="s">
        <v>165</v>
      </c>
      <c r="AF116" s="193" t="s">
        <v>211</v>
      </c>
      <c r="AG116" s="193" t="s">
        <v>539</v>
      </c>
      <c r="AH116" s="198">
        <v>43374</v>
      </c>
      <c r="AI116" s="192" t="s">
        <v>4347</v>
      </c>
      <c r="AJ116" s="115" t="str">
        <f t="shared" si="1"/>
        <v>FS</v>
      </c>
      <c r="AK116" s="115" t="b">
        <f>ISNUMBER(SEARCH("IRT",Table1[[#This Row],[Current_Status]]))</f>
        <v>0</v>
      </c>
      <c r="AL116" s="116">
        <f>YEAR(Table1[[#This Row],[Project_Initiated]])</f>
        <v>2018</v>
      </c>
      <c r="AM116" s="53">
        <v>44075</v>
      </c>
      <c r="AN116" s="53" t="str">
        <f>IF(AND(Table1[[#This Row],[Completed Date]]&gt;="07/01/2020"+0,Table1[[#This Row],[Completed Date]]&lt;="6/30/2021"+0),"FY 20-21",IF(AND(Table1[[#This Row],[Completed Date]]&gt;="07/01/2019"+0,Table1[[#This Row],[Completed Date]]&lt;="6/30/2020"+0),"FY 19-20",""))</f>
        <v/>
      </c>
      <c r="AO116" s="116" t="str">
        <f>IFERROR(FIND("R",Table1[[#This Row],[FS_Priority]]),"")</f>
        <v/>
      </c>
    </row>
    <row r="117" spans="1:41" hidden="1" x14ac:dyDescent="0.25">
      <c r="A117" s="48" t="s">
        <v>847</v>
      </c>
      <c r="B117" s="193" t="s">
        <v>211</v>
      </c>
      <c r="C117" s="193" t="s">
        <v>847</v>
      </c>
      <c r="D117" s="194" t="b">
        <v>0</v>
      </c>
      <c r="E117" s="48" t="s">
        <v>4299</v>
      </c>
      <c r="F117" s="48" t="s">
        <v>2978</v>
      </c>
      <c r="G117" s="48" t="s">
        <v>211</v>
      </c>
      <c r="H117" s="48" t="s">
        <v>456</v>
      </c>
      <c r="I117" s="48" t="s">
        <v>211</v>
      </c>
      <c r="J117" s="48" t="s">
        <v>2661</v>
      </c>
      <c r="K117" s="193" t="s">
        <v>3471</v>
      </c>
      <c r="L117" s="193" t="s">
        <v>2636</v>
      </c>
      <c r="M117" s="48" t="s">
        <v>3474</v>
      </c>
      <c r="N117" s="193" t="s">
        <v>211</v>
      </c>
      <c r="O117" s="48" t="s">
        <v>165</v>
      </c>
      <c r="P117" s="48"/>
      <c r="Q117" s="48" t="s">
        <v>211</v>
      </c>
      <c r="R117" s="193" t="s">
        <v>211</v>
      </c>
      <c r="S117" s="48" t="b">
        <v>0</v>
      </c>
      <c r="T117" s="48"/>
      <c r="U117" s="178"/>
      <c r="V117" s="178">
        <v>43375</v>
      </c>
      <c r="W117" s="48" t="s">
        <v>211</v>
      </c>
      <c r="X117" s="48"/>
      <c r="Y117" s="48"/>
      <c r="Z117" s="48" t="s">
        <v>211</v>
      </c>
      <c r="AA117" s="48"/>
      <c r="AB117" s="48"/>
      <c r="AC117" s="193" t="s">
        <v>539</v>
      </c>
      <c r="AD117" s="48"/>
      <c r="AE117" s="193" t="s">
        <v>165</v>
      </c>
      <c r="AF117" s="193" t="s">
        <v>211</v>
      </c>
      <c r="AG117" s="193" t="s">
        <v>539</v>
      </c>
      <c r="AH117" s="198">
        <v>43374</v>
      </c>
      <c r="AI117" s="192" t="s">
        <v>4352</v>
      </c>
      <c r="AJ117" s="115" t="str">
        <f t="shared" si="1"/>
        <v>FS</v>
      </c>
      <c r="AK117" s="115" t="b">
        <f>ISNUMBER(SEARCH("IRT",Table1[[#This Row],[Current_Status]]))</f>
        <v>0</v>
      </c>
      <c r="AL117" s="116">
        <f>YEAR(Table1[[#This Row],[Project_Initiated]])</f>
        <v>2018</v>
      </c>
      <c r="AM117" s="53">
        <v>44075</v>
      </c>
      <c r="AN117" s="53" t="str">
        <f>IF(AND(Table1[[#This Row],[Completed Date]]&gt;="07/01/2020"+0,Table1[[#This Row],[Completed Date]]&lt;="6/30/2021"+0),"FY 20-21",IF(AND(Table1[[#This Row],[Completed Date]]&gt;="07/01/2019"+0,Table1[[#This Row],[Completed Date]]&lt;="6/30/2020"+0),"FY 19-20",""))</f>
        <v/>
      </c>
      <c r="AO117" s="116" t="str">
        <f>IFERROR(FIND("R",Table1[[#This Row],[FS_Priority]]),"")</f>
        <v/>
      </c>
    </row>
    <row r="118" spans="1:41" hidden="1" x14ac:dyDescent="0.25">
      <c r="A118" s="48" t="s">
        <v>886</v>
      </c>
      <c r="B118" s="193" t="s">
        <v>211</v>
      </c>
      <c r="C118" s="193" t="s">
        <v>886</v>
      </c>
      <c r="D118" s="194" t="b">
        <v>0</v>
      </c>
      <c r="E118" s="48" t="s">
        <v>107</v>
      </c>
      <c r="F118" s="48" t="s">
        <v>3164</v>
      </c>
      <c r="G118" s="48" t="s">
        <v>211</v>
      </c>
      <c r="H118" s="48" t="s">
        <v>460</v>
      </c>
      <c r="I118" s="48" t="s">
        <v>3681</v>
      </c>
      <c r="J118" s="48" t="s">
        <v>2672</v>
      </c>
      <c r="K118" s="193" t="s">
        <v>3674</v>
      </c>
      <c r="L118" s="193" t="s">
        <v>2636</v>
      </c>
      <c r="M118" s="48" t="s">
        <v>3679</v>
      </c>
      <c r="N118" s="193" t="s">
        <v>211</v>
      </c>
      <c r="O118" s="48" t="s">
        <v>165</v>
      </c>
      <c r="P118" s="48"/>
      <c r="Q118" s="48" t="s">
        <v>211</v>
      </c>
      <c r="R118" s="193" t="s">
        <v>211</v>
      </c>
      <c r="S118" s="48" t="b">
        <v>0</v>
      </c>
      <c r="T118" s="48"/>
      <c r="U118" s="178"/>
      <c r="V118" s="178">
        <v>43377</v>
      </c>
      <c r="W118" s="48" t="s">
        <v>211</v>
      </c>
      <c r="X118" s="48"/>
      <c r="Y118" s="48"/>
      <c r="Z118" s="48" t="s">
        <v>211</v>
      </c>
      <c r="AA118" s="48"/>
      <c r="AB118" s="48"/>
      <c r="AC118" s="193" t="s">
        <v>539</v>
      </c>
      <c r="AD118" s="48"/>
      <c r="AE118" s="193" t="s">
        <v>165</v>
      </c>
      <c r="AF118" s="193" t="s">
        <v>211</v>
      </c>
      <c r="AG118" s="193" t="s">
        <v>539</v>
      </c>
      <c r="AH118" s="198">
        <v>43377</v>
      </c>
      <c r="AI118" s="192" t="s">
        <v>4352</v>
      </c>
      <c r="AJ118" s="115" t="str">
        <f t="shared" si="1"/>
        <v>FS</v>
      </c>
      <c r="AK118" s="115" t="b">
        <f>ISNUMBER(SEARCH("IRT",Table1[[#This Row],[Current_Status]]))</f>
        <v>0</v>
      </c>
      <c r="AL118" s="116">
        <f>YEAR(Table1[[#This Row],[Project_Initiated]])</f>
        <v>2018</v>
      </c>
      <c r="AM118" s="53">
        <v>44075</v>
      </c>
      <c r="AN118" s="53" t="str">
        <f>IF(AND(Table1[[#This Row],[Completed Date]]&gt;="07/01/2020"+0,Table1[[#This Row],[Completed Date]]&lt;="6/30/2021"+0),"FY 20-21",IF(AND(Table1[[#This Row],[Completed Date]]&gt;="07/01/2019"+0,Table1[[#This Row],[Completed Date]]&lt;="6/30/2020"+0),"FY 19-20",""))</f>
        <v/>
      </c>
      <c r="AO118" s="116" t="str">
        <f>IFERROR(FIND("R",Table1[[#This Row],[FS_Priority]]),"")</f>
        <v/>
      </c>
    </row>
    <row r="119" spans="1:41" hidden="1" x14ac:dyDescent="0.25">
      <c r="A119" s="48" t="s">
        <v>860</v>
      </c>
      <c r="B119" s="193" t="s">
        <v>211</v>
      </c>
      <c r="C119" s="193" t="s">
        <v>860</v>
      </c>
      <c r="D119" s="194" t="b">
        <v>0</v>
      </c>
      <c r="E119" s="48" t="s">
        <v>21</v>
      </c>
      <c r="F119" s="48" t="s">
        <v>2967</v>
      </c>
      <c r="G119" s="48" t="s">
        <v>861</v>
      </c>
      <c r="H119" s="48" t="s">
        <v>323</v>
      </c>
      <c r="I119" s="48" t="s">
        <v>211</v>
      </c>
      <c r="J119" s="48" t="s">
        <v>2670</v>
      </c>
      <c r="K119" s="193" t="s">
        <v>3455</v>
      </c>
      <c r="L119" s="193" t="s">
        <v>4315</v>
      </c>
      <c r="M119" s="48" t="s">
        <v>3458</v>
      </c>
      <c r="N119" s="193" t="s">
        <v>211</v>
      </c>
      <c r="O119" s="48" t="s">
        <v>211</v>
      </c>
      <c r="P119" s="48"/>
      <c r="Q119" s="48" t="s">
        <v>240</v>
      </c>
      <c r="R119" s="193" t="s">
        <v>211</v>
      </c>
      <c r="S119" s="48" t="b">
        <v>0</v>
      </c>
      <c r="T119" s="48"/>
      <c r="U119" s="178"/>
      <c r="V119" s="178">
        <v>43355</v>
      </c>
      <c r="W119" s="48" t="s">
        <v>211</v>
      </c>
      <c r="X119" s="48"/>
      <c r="Y119" s="48"/>
      <c r="Z119" s="48" t="s">
        <v>211</v>
      </c>
      <c r="AA119" s="48"/>
      <c r="AB119" s="48"/>
      <c r="AC119" s="193" t="s">
        <v>862</v>
      </c>
      <c r="AD119" s="195">
        <v>43370</v>
      </c>
      <c r="AE119" s="193" t="s">
        <v>178</v>
      </c>
      <c r="AF119" s="193" t="s">
        <v>211</v>
      </c>
      <c r="AG119" s="193" t="s">
        <v>2694</v>
      </c>
      <c r="AH119" s="198">
        <v>43377</v>
      </c>
      <c r="AI119" s="192" t="s">
        <v>4347</v>
      </c>
      <c r="AJ119" s="115" t="str">
        <f t="shared" si="1"/>
        <v>FS</v>
      </c>
      <c r="AK119" s="115" t="b">
        <f>ISNUMBER(SEARCH("IRT",Table1[[#This Row],[Current_Status]]))</f>
        <v>0</v>
      </c>
      <c r="AL119" s="116">
        <f>YEAR(Table1[[#This Row],[Project_Initiated]])</f>
        <v>2018</v>
      </c>
      <c r="AM119" s="53">
        <v>44075</v>
      </c>
      <c r="AN119" s="53" t="str">
        <f>IF(AND(Table1[[#This Row],[Completed Date]]&gt;="07/01/2020"+0,Table1[[#This Row],[Completed Date]]&lt;="6/30/2021"+0),"FY 20-21",IF(AND(Table1[[#This Row],[Completed Date]]&gt;="07/01/2019"+0,Table1[[#This Row],[Completed Date]]&lt;="6/30/2020"+0),"FY 19-20",""))</f>
        <v/>
      </c>
      <c r="AO119" s="116" t="str">
        <f>IFERROR(FIND("R",Table1[[#This Row],[FS_Priority]]),"")</f>
        <v/>
      </c>
    </row>
    <row r="120" spans="1:41" hidden="1" x14ac:dyDescent="0.25">
      <c r="A120" s="48" t="s">
        <v>863</v>
      </c>
      <c r="B120" s="193" t="s">
        <v>211</v>
      </c>
      <c r="C120" s="193" t="s">
        <v>863</v>
      </c>
      <c r="D120" s="194" t="b">
        <v>0</v>
      </c>
      <c r="E120" s="48" t="s">
        <v>53</v>
      </c>
      <c r="F120" s="48" t="s">
        <v>3013</v>
      </c>
      <c r="G120" s="48" t="s">
        <v>211</v>
      </c>
      <c r="H120" s="48" t="s">
        <v>285</v>
      </c>
      <c r="I120" s="48" t="s">
        <v>3535</v>
      </c>
      <c r="J120" s="48" t="s">
        <v>2661</v>
      </c>
      <c r="K120" s="193" t="s">
        <v>3514</v>
      </c>
      <c r="L120" s="193" t="s">
        <v>2636</v>
      </c>
      <c r="M120" s="48" t="s">
        <v>3536</v>
      </c>
      <c r="N120" s="193" t="s">
        <v>211</v>
      </c>
      <c r="O120" s="48" t="s">
        <v>183</v>
      </c>
      <c r="P120" s="48"/>
      <c r="Q120" s="48" t="s">
        <v>218</v>
      </c>
      <c r="R120" s="193" t="s">
        <v>211</v>
      </c>
      <c r="S120" s="48" t="b">
        <v>1</v>
      </c>
      <c r="T120" s="48"/>
      <c r="U120" s="178"/>
      <c r="V120" s="178">
        <v>43315</v>
      </c>
      <c r="W120" s="48" t="s">
        <v>211</v>
      </c>
      <c r="X120" s="48"/>
      <c r="Y120" s="48"/>
      <c r="Z120" s="48" t="s">
        <v>211</v>
      </c>
      <c r="AA120" s="48"/>
      <c r="AB120" s="48"/>
      <c r="AC120" s="193" t="s">
        <v>864</v>
      </c>
      <c r="AD120" s="48"/>
      <c r="AE120" s="193" t="s">
        <v>498</v>
      </c>
      <c r="AF120" s="193" t="s">
        <v>211</v>
      </c>
      <c r="AG120" s="193" t="s">
        <v>2694</v>
      </c>
      <c r="AH120" s="198">
        <v>43377</v>
      </c>
      <c r="AI120" s="192" t="s">
        <v>4347</v>
      </c>
      <c r="AJ120" s="115" t="str">
        <f t="shared" si="1"/>
        <v>FS</v>
      </c>
      <c r="AK120" s="115" t="b">
        <f>ISNUMBER(SEARCH("IRT",Table1[[#This Row],[Current_Status]]))</f>
        <v>0</v>
      </c>
      <c r="AL120" s="116">
        <f>YEAR(Table1[[#This Row],[Project_Initiated]])</f>
        <v>2018</v>
      </c>
      <c r="AM120" s="53">
        <v>44075</v>
      </c>
      <c r="AN120" s="53" t="str">
        <f>IF(AND(Table1[[#This Row],[Completed Date]]&gt;="07/01/2020"+0,Table1[[#This Row],[Completed Date]]&lt;="6/30/2021"+0),"FY 20-21",IF(AND(Table1[[#This Row],[Completed Date]]&gt;="07/01/2019"+0,Table1[[#This Row],[Completed Date]]&lt;="6/30/2020"+0),"FY 19-20",""))</f>
        <v/>
      </c>
      <c r="AO120" s="116" t="str">
        <f>IFERROR(FIND("R",Table1[[#This Row],[FS_Priority]]),"")</f>
        <v/>
      </c>
    </row>
    <row r="121" spans="1:41" hidden="1" x14ac:dyDescent="0.25">
      <c r="A121" s="48" t="s">
        <v>68</v>
      </c>
      <c r="B121" s="193" t="s">
        <v>68</v>
      </c>
      <c r="C121" s="193" t="s">
        <v>211</v>
      </c>
      <c r="D121" s="194" t="b">
        <v>0</v>
      </c>
      <c r="E121" s="48" t="s">
        <v>4285</v>
      </c>
      <c r="F121" s="48" t="s">
        <v>69</v>
      </c>
      <c r="G121" s="48" t="s">
        <v>70</v>
      </c>
      <c r="H121" s="48" t="s">
        <v>211</v>
      </c>
      <c r="I121" s="48" t="s">
        <v>211</v>
      </c>
      <c r="J121" s="48" t="s">
        <v>72</v>
      </c>
      <c r="K121" s="193" t="s">
        <v>59</v>
      </c>
      <c r="L121" s="193" t="s">
        <v>28</v>
      </c>
      <c r="M121" s="48" t="s">
        <v>71</v>
      </c>
      <c r="N121" s="193" t="s">
        <v>211</v>
      </c>
      <c r="O121" s="48" t="s">
        <v>4331</v>
      </c>
      <c r="P121" s="48">
        <v>19</v>
      </c>
      <c r="Q121" s="48" t="s">
        <v>211</v>
      </c>
      <c r="R121" s="193" t="s">
        <v>211</v>
      </c>
      <c r="S121" s="48" t="b">
        <v>0</v>
      </c>
      <c r="T121" s="48">
        <v>44500</v>
      </c>
      <c r="U121" s="178"/>
      <c r="V121" s="178">
        <v>43334</v>
      </c>
      <c r="W121" s="48" t="s">
        <v>72</v>
      </c>
      <c r="X121" s="48">
        <v>44013</v>
      </c>
      <c r="Y121" s="48">
        <v>44166</v>
      </c>
      <c r="Z121" s="48" t="s">
        <v>211</v>
      </c>
      <c r="AA121" s="48"/>
      <c r="AB121" s="48"/>
      <c r="AC121" s="193" t="s">
        <v>211</v>
      </c>
      <c r="AD121" s="48"/>
      <c r="AE121" s="193" t="s">
        <v>211</v>
      </c>
      <c r="AF121" s="193" t="s">
        <v>211</v>
      </c>
      <c r="AG121" s="193" t="s">
        <v>211</v>
      </c>
      <c r="AH121" s="198"/>
      <c r="AI121" s="192" t="s">
        <v>211</v>
      </c>
      <c r="AJ121" s="115" t="str">
        <f t="shared" si="1"/>
        <v>PD&amp;C</v>
      </c>
      <c r="AK121" s="115" t="b">
        <f>ISNUMBER(SEARCH("IRT",Table1[[#This Row],[Current_Status]]))</f>
        <v>0</v>
      </c>
      <c r="AL121" s="116">
        <f>YEAR(Table1[[#This Row],[Project_Initiated]])</f>
        <v>2018</v>
      </c>
      <c r="AM121" s="53">
        <v>44075</v>
      </c>
      <c r="AN121" s="53" t="str">
        <f>IF(AND(Table1[[#This Row],[Completed Date]]&gt;="07/01/2020"+0,Table1[[#This Row],[Completed Date]]&lt;="6/30/2021"+0),"FY 20-21",IF(AND(Table1[[#This Row],[Completed Date]]&gt;="07/01/2019"+0,Table1[[#This Row],[Completed Date]]&lt;="6/30/2020"+0),"FY 19-20",""))</f>
        <v/>
      </c>
      <c r="AO121" s="116" t="str">
        <f>IFERROR(FIND("R",Table1[[#This Row],[FS_Priority]]),"")</f>
        <v/>
      </c>
    </row>
    <row r="122" spans="1:41" hidden="1" x14ac:dyDescent="0.25">
      <c r="A122" s="48" t="s">
        <v>833</v>
      </c>
      <c r="B122" s="193" t="s">
        <v>211</v>
      </c>
      <c r="C122" s="193" t="s">
        <v>833</v>
      </c>
      <c r="D122" s="194" t="b">
        <v>0</v>
      </c>
      <c r="E122" s="48" t="s">
        <v>53</v>
      </c>
      <c r="F122" s="48" t="s">
        <v>3023</v>
      </c>
      <c r="G122" s="48" t="s">
        <v>211</v>
      </c>
      <c r="H122" s="48" t="s">
        <v>285</v>
      </c>
      <c r="I122" s="48" t="s">
        <v>3545</v>
      </c>
      <c r="J122" s="48" t="s">
        <v>2661</v>
      </c>
      <c r="K122" s="193" t="s">
        <v>3514</v>
      </c>
      <c r="L122" s="193" t="s">
        <v>2636</v>
      </c>
      <c r="M122" s="48" t="s">
        <v>3546</v>
      </c>
      <c r="N122" s="193" t="s">
        <v>211</v>
      </c>
      <c r="O122" s="48" t="s">
        <v>165</v>
      </c>
      <c r="P122" s="48"/>
      <c r="Q122" s="48" t="s">
        <v>184</v>
      </c>
      <c r="R122" s="193" t="s">
        <v>211</v>
      </c>
      <c r="S122" s="48" t="b">
        <v>1</v>
      </c>
      <c r="T122" s="48"/>
      <c r="U122" s="178"/>
      <c r="V122" s="178">
        <v>43321</v>
      </c>
      <c r="W122" s="48" t="s">
        <v>211</v>
      </c>
      <c r="X122" s="48"/>
      <c r="Y122" s="48"/>
      <c r="Z122" s="48" t="s">
        <v>211</v>
      </c>
      <c r="AA122" s="48"/>
      <c r="AB122" s="48"/>
      <c r="AC122" s="193" t="s">
        <v>539</v>
      </c>
      <c r="AD122" s="48"/>
      <c r="AE122" s="193" t="s">
        <v>165</v>
      </c>
      <c r="AF122" s="193" t="s">
        <v>211</v>
      </c>
      <c r="AG122" s="193" t="s">
        <v>539</v>
      </c>
      <c r="AH122" s="198">
        <v>43383</v>
      </c>
      <c r="AI122" s="192" t="s">
        <v>4347</v>
      </c>
      <c r="AJ122" s="115" t="str">
        <f t="shared" si="1"/>
        <v>FS</v>
      </c>
      <c r="AK122" s="115" t="b">
        <f>ISNUMBER(SEARCH("IRT",Table1[[#This Row],[Current_Status]]))</f>
        <v>0</v>
      </c>
      <c r="AL122" s="116">
        <f>YEAR(Table1[[#This Row],[Project_Initiated]])</f>
        <v>2018</v>
      </c>
      <c r="AM122" s="53">
        <v>44075</v>
      </c>
      <c r="AN122" s="53" t="str">
        <f>IF(AND(Table1[[#This Row],[Completed Date]]&gt;="07/01/2020"+0,Table1[[#This Row],[Completed Date]]&lt;="6/30/2021"+0),"FY 20-21",IF(AND(Table1[[#This Row],[Completed Date]]&gt;="07/01/2019"+0,Table1[[#This Row],[Completed Date]]&lt;="6/30/2020"+0),"FY 19-20",""))</f>
        <v/>
      </c>
      <c r="AO122" s="116" t="str">
        <f>IFERROR(FIND("R",Table1[[#This Row],[FS_Priority]]),"")</f>
        <v/>
      </c>
    </row>
    <row r="123" spans="1:41" hidden="1" x14ac:dyDescent="0.25">
      <c r="A123" s="48" t="s">
        <v>855</v>
      </c>
      <c r="B123" s="193" t="s">
        <v>211</v>
      </c>
      <c r="C123" s="193" t="s">
        <v>855</v>
      </c>
      <c r="D123" s="194" t="b">
        <v>0</v>
      </c>
      <c r="E123" s="48" t="s">
        <v>53</v>
      </c>
      <c r="F123" s="48" t="s">
        <v>3029</v>
      </c>
      <c r="G123" s="48" t="s">
        <v>211</v>
      </c>
      <c r="H123" s="48" t="s">
        <v>285</v>
      </c>
      <c r="I123" s="48" t="s">
        <v>3545</v>
      </c>
      <c r="J123" s="48" t="s">
        <v>2661</v>
      </c>
      <c r="K123" s="193" t="s">
        <v>3514</v>
      </c>
      <c r="L123" s="193" t="s">
        <v>2636</v>
      </c>
      <c r="M123" s="48" t="s">
        <v>3549</v>
      </c>
      <c r="N123" s="193" t="s">
        <v>211</v>
      </c>
      <c r="O123" s="48" t="s">
        <v>165</v>
      </c>
      <c r="P123" s="48"/>
      <c r="Q123" s="48" t="s">
        <v>240</v>
      </c>
      <c r="R123" s="193" t="s">
        <v>211</v>
      </c>
      <c r="S123" s="48" t="b">
        <v>1</v>
      </c>
      <c r="T123" s="48"/>
      <c r="U123" s="178"/>
      <c r="V123" s="178">
        <v>43353</v>
      </c>
      <c r="W123" s="48" t="s">
        <v>211</v>
      </c>
      <c r="X123" s="48"/>
      <c r="Y123" s="48"/>
      <c r="Z123" s="48" t="s">
        <v>211</v>
      </c>
      <c r="AA123" s="48"/>
      <c r="AB123" s="48"/>
      <c r="AC123" s="193" t="s">
        <v>539</v>
      </c>
      <c r="AD123" s="48"/>
      <c r="AE123" s="193" t="s">
        <v>165</v>
      </c>
      <c r="AF123" s="193" t="s">
        <v>211</v>
      </c>
      <c r="AG123" s="193" t="s">
        <v>539</v>
      </c>
      <c r="AH123" s="198">
        <v>43383</v>
      </c>
      <c r="AI123" s="192" t="s">
        <v>4347</v>
      </c>
      <c r="AJ123" s="115" t="str">
        <f t="shared" si="1"/>
        <v>FS</v>
      </c>
      <c r="AK123" s="115" t="b">
        <f>ISNUMBER(SEARCH("IRT",Table1[[#This Row],[Current_Status]]))</f>
        <v>0</v>
      </c>
      <c r="AL123" s="116">
        <f>YEAR(Table1[[#This Row],[Project_Initiated]])</f>
        <v>2018</v>
      </c>
      <c r="AM123" s="53">
        <v>44075</v>
      </c>
      <c r="AN123" s="53" t="str">
        <f>IF(AND(Table1[[#This Row],[Completed Date]]&gt;="07/01/2020"+0,Table1[[#This Row],[Completed Date]]&lt;="6/30/2021"+0),"FY 20-21",IF(AND(Table1[[#This Row],[Completed Date]]&gt;="07/01/2019"+0,Table1[[#This Row],[Completed Date]]&lt;="6/30/2020"+0),"FY 19-20",""))</f>
        <v/>
      </c>
      <c r="AO123" s="116" t="str">
        <f>IFERROR(FIND("R",Table1[[#This Row],[FS_Priority]]),"")</f>
        <v/>
      </c>
    </row>
    <row r="124" spans="1:41" hidden="1" x14ac:dyDescent="0.25">
      <c r="A124" s="48" t="s">
        <v>796</v>
      </c>
      <c r="B124" s="193" t="s">
        <v>211</v>
      </c>
      <c r="C124" s="193" t="s">
        <v>796</v>
      </c>
      <c r="D124" s="194" t="b">
        <v>0</v>
      </c>
      <c r="E124" s="48" t="s">
        <v>99</v>
      </c>
      <c r="F124" s="48" t="s">
        <v>3128</v>
      </c>
      <c r="G124" s="48" t="s">
        <v>211</v>
      </c>
      <c r="H124" s="48" t="s">
        <v>467</v>
      </c>
      <c r="I124" s="48" t="s">
        <v>3659</v>
      </c>
      <c r="J124" s="48" t="s">
        <v>2661</v>
      </c>
      <c r="K124" s="193" t="s">
        <v>4989</v>
      </c>
      <c r="L124" s="193" t="s">
        <v>297</v>
      </c>
      <c r="M124" s="48" t="s">
        <v>3660</v>
      </c>
      <c r="N124" s="193" t="s">
        <v>211</v>
      </c>
      <c r="O124" s="48" t="s">
        <v>165</v>
      </c>
      <c r="P124" s="48"/>
      <c r="Q124" s="48" t="s">
        <v>239</v>
      </c>
      <c r="R124" s="193" t="s">
        <v>211</v>
      </c>
      <c r="S124" s="48" t="b">
        <v>1</v>
      </c>
      <c r="T124" s="48"/>
      <c r="U124" s="178"/>
      <c r="V124" s="178">
        <v>43284</v>
      </c>
      <c r="W124" s="48" t="s">
        <v>211</v>
      </c>
      <c r="X124" s="48"/>
      <c r="Y124" s="48"/>
      <c r="Z124" s="48" t="s">
        <v>211</v>
      </c>
      <c r="AA124" s="48"/>
      <c r="AB124" s="48"/>
      <c r="AC124" s="193" t="s">
        <v>539</v>
      </c>
      <c r="AD124" s="48"/>
      <c r="AE124" s="193" t="s">
        <v>165</v>
      </c>
      <c r="AF124" s="193" t="s">
        <v>211</v>
      </c>
      <c r="AG124" s="193" t="s">
        <v>539</v>
      </c>
      <c r="AH124" s="198">
        <v>43383</v>
      </c>
      <c r="AI124" s="192" t="s">
        <v>4347</v>
      </c>
      <c r="AJ124" s="115" t="str">
        <f t="shared" si="1"/>
        <v>FS</v>
      </c>
      <c r="AK124" s="115" t="b">
        <f>ISNUMBER(SEARCH("IRT",Table1[[#This Row],[Current_Status]]))</f>
        <v>0</v>
      </c>
      <c r="AL124" s="116">
        <f>YEAR(Table1[[#This Row],[Project_Initiated]])</f>
        <v>2018</v>
      </c>
      <c r="AM124" s="53">
        <v>44075</v>
      </c>
      <c r="AN124" s="53" t="str">
        <f>IF(AND(Table1[[#This Row],[Completed Date]]&gt;="07/01/2020"+0,Table1[[#This Row],[Completed Date]]&lt;="6/30/2021"+0),"FY 20-21",IF(AND(Table1[[#This Row],[Completed Date]]&gt;="07/01/2019"+0,Table1[[#This Row],[Completed Date]]&lt;="6/30/2020"+0),"FY 19-20",""))</f>
        <v/>
      </c>
      <c r="AO124" s="116" t="str">
        <f>IFERROR(FIND("R",Table1[[#This Row],[FS_Priority]]),"")</f>
        <v/>
      </c>
    </row>
    <row r="125" spans="1:41" hidden="1" x14ac:dyDescent="0.25">
      <c r="A125" s="48" t="s">
        <v>846</v>
      </c>
      <c r="B125" s="193" t="s">
        <v>211</v>
      </c>
      <c r="C125" s="193" t="s">
        <v>846</v>
      </c>
      <c r="D125" s="194" t="b">
        <v>0</v>
      </c>
      <c r="E125" s="48" t="s">
        <v>107</v>
      </c>
      <c r="F125" s="48" t="s">
        <v>3203</v>
      </c>
      <c r="G125" s="48" t="s">
        <v>211</v>
      </c>
      <c r="H125" s="48" t="s">
        <v>441</v>
      </c>
      <c r="I125" s="48" t="s">
        <v>91</v>
      </c>
      <c r="J125" s="48" t="s">
        <v>2661</v>
      </c>
      <c r="K125" s="193" t="s">
        <v>3674</v>
      </c>
      <c r="L125" s="193" t="s">
        <v>2636</v>
      </c>
      <c r="M125" s="48" t="s">
        <v>3675</v>
      </c>
      <c r="N125" s="193" t="s">
        <v>211</v>
      </c>
      <c r="O125" s="48" t="s">
        <v>165</v>
      </c>
      <c r="P125" s="48"/>
      <c r="Q125" s="48" t="s">
        <v>236</v>
      </c>
      <c r="R125" s="193" t="s">
        <v>211</v>
      </c>
      <c r="S125" s="48" t="b">
        <v>1</v>
      </c>
      <c r="T125" s="48"/>
      <c r="U125" s="178"/>
      <c r="V125" s="178">
        <v>43336</v>
      </c>
      <c r="W125" s="48" t="s">
        <v>211</v>
      </c>
      <c r="X125" s="48"/>
      <c r="Y125" s="48"/>
      <c r="Z125" s="48" t="s">
        <v>211</v>
      </c>
      <c r="AA125" s="48"/>
      <c r="AB125" s="48"/>
      <c r="AC125" s="193" t="s">
        <v>539</v>
      </c>
      <c r="AD125" s="48"/>
      <c r="AE125" s="193" t="s">
        <v>165</v>
      </c>
      <c r="AF125" s="193" t="s">
        <v>211</v>
      </c>
      <c r="AG125" s="193" t="s">
        <v>539</v>
      </c>
      <c r="AH125" s="198">
        <v>43383</v>
      </c>
      <c r="AI125" s="192" t="s">
        <v>4347</v>
      </c>
      <c r="AJ125" s="115" t="str">
        <f t="shared" si="1"/>
        <v>FS</v>
      </c>
      <c r="AK125" s="115" t="b">
        <f>ISNUMBER(SEARCH("IRT",Table1[[#This Row],[Current_Status]]))</f>
        <v>0</v>
      </c>
      <c r="AL125" s="116">
        <f>YEAR(Table1[[#This Row],[Project_Initiated]])</f>
        <v>2018</v>
      </c>
      <c r="AM125" s="53">
        <v>44075</v>
      </c>
      <c r="AN125" s="53" t="str">
        <f>IF(AND(Table1[[#This Row],[Completed Date]]&gt;="07/01/2020"+0,Table1[[#This Row],[Completed Date]]&lt;="6/30/2021"+0),"FY 20-21",IF(AND(Table1[[#This Row],[Completed Date]]&gt;="07/01/2019"+0,Table1[[#This Row],[Completed Date]]&lt;="6/30/2020"+0),"FY 19-20",""))</f>
        <v/>
      </c>
      <c r="AO125" s="116" t="str">
        <f>IFERROR(FIND("R",Table1[[#This Row],[FS_Priority]]),"")</f>
        <v/>
      </c>
    </row>
    <row r="126" spans="1:41" hidden="1" x14ac:dyDescent="0.25">
      <c r="A126" s="48" t="s">
        <v>853</v>
      </c>
      <c r="B126" s="193" t="s">
        <v>211</v>
      </c>
      <c r="C126" s="193" t="s">
        <v>853</v>
      </c>
      <c r="D126" s="194" t="b">
        <v>0</v>
      </c>
      <c r="E126" s="48" t="s">
        <v>107</v>
      </c>
      <c r="F126" s="48" t="s">
        <v>3235</v>
      </c>
      <c r="G126" s="48" t="s">
        <v>211</v>
      </c>
      <c r="H126" s="48" t="s">
        <v>441</v>
      </c>
      <c r="I126" s="48" t="s">
        <v>3752</v>
      </c>
      <c r="J126" s="48" t="s">
        <v>2661</v>
      </c>
      <c r="K126" s="193" t="s">
        <v>3674</v>
      </c>
      <c r="L126" s="193" t="s">
        <v>2636</v>
      </c>
      <c r="M126" s="48" t="s">
        <v>3675</v>
      </c>
      <c r="N126" s="193" t="s">
        <v>211</v>
      </c>
      <c r="O126" s="48" t="s">
        <v>165</v>
      </c>
      <c r="P126" s="48"/>
      <c r="Q126" s="48" t="s">
        <v>377</v>
      </c>
      <c r="R126" s="193" t="s">
        <v>211</v>
      </c>
      <c r="S126" s="48" t="b">
        <v>0</v>
      </c>
      <c r="T126" s="48"/>
      <c r="U126" s="178"/>
      <c r="V126" s="178">
        <v>43350</v>
      </c>
      <c r="W126" s="48" t="s">
        <v>211</v>
      </c>
      <c r="X126" s="48"/>
      <c r="Y126" s="48"/>
      <c r="Z126" s="48" t="s">
        <v>211</v>
      </c>
      <c r="AA126" s="48"/>
      <c r="AB126" s="48"/>
      <c r="AC126" s="193" t="s">
        <v>850</v>
      </c>
      <c r="AD126" s="48"/>
      <c r="AE126" s="193" t="s">
        <v>165</v>
      </c>
      <c r="AF126" s="193" t="s">
        <v>211</v>
      </c>
      <c r="AG126" s="193" t="s">
        <v>539</v>
      </c>
      <c r="AH126" s="198">
        <v>43383</v>
      </c>
      <c r="AI126" s="192" t="s">
        <v>4347</v>
      </c>
      <c r="AJ126" s="115" t="str">
        <f t="shared" si="1"/>
        <v>FS</v>
      </c>
      <c r="AK126" s="115" t="b">
        <f>ISNUMBER(SEARCH("IRT",Table1[[#This Row],[Current_Status]]))</f>
        <v>0</v>
      </c>
      <c r="AL126" s="116">
        <f>YEAR(Table1[[#This Row],[Project_Initiated]])</f>
        <v>2018</v>
      </c>
      <c r="AM126" s="53">
        <v>44075</v>
      </c>
      <c r="AN126" s="53" t="str">
        <f>IF(AND(Table1[[#This Row],[Completed Date]]&gt;="07/01/2020"+0,Table1[[#This Row],[Completed Date]]&lt;="6/30/2021"+0),"FY 20-21",IF(AND(Table1[[#This Row],[Completed Date]]&gt;="07/01/2019"+0,Table1[[#This Row],[Completed Date]]&lt;="6/30/2020"+0),"FY 19-20",""))</f>
        <v/>
      </c>
      <c r="AO126" s="116" t="str">
        <f>IFERROR(FIND("R",Table1[[#This Row],[FS_Priority]]),"")</f>
        <v/>
      </c>
    </row>
    <row r="127" spans="1:41" hidden="1" x14ac:dyDescent="0.25">
      <c r="A127" s="48" t="s">
        <v>849</v>
      </c>
      <c r="B127" s="193" t="s">
        <v>211</v>
      </c>
      <c r="C127" s="193" t="s">
        <v>849</v>
      </c>
      <c r="D127" s="194" t="b">
        <v>0</v>
      </c>
      <c r="E127" s="48" t="s">
        <v>107</v>
      </c>
      <c r="F127" s="48" t="s">
        <v>3246</v>
      </c>
      <c r="G127" s="48" t="s">
        <v>211</v>
      </c>
      <c r="H127" s="48" t="s">
        <v>472</v>
      </c>
      <c r="I127" s="48" t="s">
        <v>3762</v>
      </c>
      <c r="J127" s="48" t="s">
        <v>2661</v>
      </c>
      <c r="K127" s="193" t="s">
        <v>3674</v>
      </c>
      <c r="L127" s="193" t="s">
        <v>2636</v>
      </c>
      <c r="M127" s="48" t="s">
        <v>3745</v>
      </c>
      <c r="N127" s="193" t="s">
        <v>211</v>
      </c>
      <c r="O127" s="48" t="s">
        <v>165</v>
      </c>
      <c r="P127" s="48"/>
      <c r="Q127" s="48" t="s">
        <v>243</v>
      </c>
      <c r="R127" s="193" t="s">
        <v>211</v>
      </c>
      <c r="S127" s="48" t="b">
        <v>1</v>
      </c>
      <c r="T127" s="48"/>
      <c r="U127" s="178"/>
      <c r="V127" s="178">
        <v>43342</v>
      </c>
      <c r="W127" s="48" t="s">
        <v>211</v>
      </c>
      <c r="X127" s="48"/>
      <c r="Y127" s="48"/>
      <c r="Z127" s="48" t="s">
        <v>211</v>
      </c>
      <c r="AA127" s="48"/>
      <c r="AB127" s="48"/>
      <c r="AC127" s="193" t="s">
        <v>850</v>
      </c>
      <c r="AD127" s="48"/>
      <c r="AE127" s="193" t="s">
        <v>165</v>
      </c>
      <c r="AF127" s="193" t="s">
        <v>211</v>
      </c>
      <c r="AG127" s="193" t="s">
        <v>539</v>
      </c>
      <c r="AH127" s="198">
        <v>43383</v>
      </c>
      <c r="AI127" s="192" t="s">
        <v>4347</v>
      </c>
      <c r="AJ127" s="115" t="str">
        <f t="shared" si="1"/>
        <v>FS</v>
      </c>
      <c r="AK127" s="115" t="b">
        <f>ISNUMBER(SEARCH("IRT",Table1[[#This Row],[Current_Status]]))</f>
        <v>0</v>
      </c>
      <c r="AL127" s="116">
        <f>YEAR(Table1[[#This Row],[Project_Initiated]])</f>
        <v>2018</v>
      </c>
      <c r="AM127" s="53">
        <v>44075</v>
      </c>
      <c r="AN127" s="53" t="str">
        <f>IF(AND(Table1[[#This Row],[Completed Date]]&gt;="07/01/2020"+0,Table1[[#This Row],[Completed Date]]&lt;="6/30/2021"+0),"FY 20-21",IF(AND(Table1[[#This Row],[Completed Date]]&gt;="07/01/2019"+0,Table1[[#This Row],[Completed Date]]&lt;="6/30/2020"+0),"FY 19-20",""))</f>
        <v/>
      </c>
      <c r="AO127" s="116" t="str">
        <f>IFERROR(FIND("R",Table1[[#This Row],[FS_Priority]]),"")</f>
        <v/>
      </c>
    </row>
    <row r="128" spans="1:41" hidden="1" x14ac:dyDescent="0.25">
      <c r="A128" s="48" t="s">
        <v>856</v>
      </c>
      <c r="B128" s="193" t="s">
        <v>211</v>
      </c>
      <c r="C128" s="193" t="s">
        <v>856</v>
      </c>
      <c r="D128" s="194" t="b">
        <v>0</v>
      </c>
      <c r="E128" s="48" t="s">
        <v>107</v>
      </c>
      <c r="F128" s="48" t="s">
        <v>3249</v>
      </c>
      <c r="G128" s="48" t="s">
        <v>211</v>
      </c>
      <c r="H128" s="48" t="s">
        <v>462</v>
      </c>
      <c r="I128" s="48" t="s">
        <v>3763</v>
      </c>
      <c r="J128" s="48" t="s">
        <v>2661</v>
      </c>
      <c r="K128" s="193" t="s">
        <v>3674</v>
      </c>
      <c r="L128" s="193" t="s">
        <v>2636</v>
      </c>
      <c r="M128" s="48" t="s">
        <v>3760</v>
      </c>
      <c r="N128" s="193" t="s">
        <v>211</v>
      </c>
      <c r="O128" s="48" t="s">
        <v>165</v>
      </c>
      <c r="P128" s="48"/>
      <c r="Q128" s="48" t="s">
        <v>244</v>
      </c>
      <c r="R128" s="193" t="s">
        <v>211</v>
      </c>
      <c r="S128" s="48" t="b">
        <v>1</v>
      </c>
      <c r="T128" s="48"/>
      <c r="U128" s="178"/>
      <c r="V128" s="178">
        <v>43353</v>
      </c>
      <c r="W128" s="48" t="s">
        <v>211</v>
      </c>
      <c r="X128" s="48"/>
      <c r="Y128" s="48"/>
      <c r="Z128" s="48" t="s">
        <v>211</v>
      </c>
      <c r="AA128" s="48"/>
      <c r="AB128" s="48"/>
      <c r="AC128" s="193" t="s">
        <v>211</v>
      </c>
      <c r="AD128" s="48"/>
      <c r="AE128" s="193" t="s">
        <v>165</v>
      </c>
      <c r="AF128" s="193" t="s">
        <v>211</v>
      </c>
      <c r="AG128" s="193" t="s">
        <v>211</v>
      </c>
      <c r="AH128" s="198">
        <v>43383</v>
      </c>
      <c r="AI128" s="192" t="s">
        <v>4347</v>
      </c>
      <c r="AJ128" s="115" t="str">
        <f t="shared" si="1"/>
        <v>FS</v>
      </c>
      <c r="AK128" s="115" t="b">
        <f>ISNUMBER(SEARCH("IRT",Table1[[#This Row],[Current_Status]]))</f>
        <v>0</v>
      </c>
      <c r="AL128" s="116">
        <f>YEAR(Table1[[#This Row],[Project_Initiated]])</f>
        <v>2018</v>
      </c>
      <c r="AM128" s="53">
        <v>44075</v>
      </c>
      <c r="AN128" s="53" t="str">
        <f>IF(AND(Table1[[#This Row],[Completed Date]]&gt;="07/01/2020"+0,Table1[[#This Row],[Completed Date]]&lt;="6/30/2021"+0),"FY 20-21",IF(AND(Table1[[#This Row],[Completed Date]]&gt;="07/01/2019"+0,Table1[[#This Row],[Completed Date]]&lt;="6/30/2020"+0),"FY 19-20",""))</f>
        <v/>
      </c>
      <c r="AO128" s="116" t="str">
        <f>IFERROR(FIND("R",Table1[[#This Row],[FS_Priority]]),"")</f>
        <v/>
      </c>
    </row>
    <row r="129" spans="1:41" hidden="1" x14ac:dyDescent="0.25">
      <c r="A129" s="48" t="s">
        <v>819</v>
      </c>
      <c r="B129" s="193" t="s">
        <v>211</v>
      </c>
      <c r="C129" s="193" t="s">
        <v>819</v>
      </c>
      <c r="D129" s="194" t="b">
        <v>0</v>
      </c>
      <c r="E129" s="48" t="s">
        <v>398</v>
      </c>
      <c r="F129" s="48" t="s">
        <v>3268</v>
      </c>
      <c r="G129" s="48" t="s">
        <v>211</v>
      </c>
      <c r="H129" s="48" t="s">
        <v>453</v>
      </c>
      <c r="I129" s="48" t="s">
        <v>3789</v>
      </c>
      <c r="J129" s="48" t="s">
        <v>2661</v>
      </c>
      <c r="K129" s="193" t="s">
        <v>3786</v>
      </c>
      <c r="L129" s="193" t="s">
        <v>399</v>
      </c>
      <c r="M129" s="48" t="s">
        <v>3787</v>
      </c>
      <c r="N129" s="193" t="s">
        <v>211</v>
      </c>
      <c r="O129" s="48" t="s">
        <v>165</v>
      </c>
      <c r="P129" s="48"/>
      <c r="Q129" s="48" t="s">
        <v>218</v>
      </c>
      <c r="R129" s="193" t="s">
        <v>211</v>
      </c>
      <c r="S129" s="48" t="b">
        <v>1</v>
      </c>
      <c r="T129" s="48"/>
      <c r="U129" s="178"/>
      <c r="V129" s="178">
        <v>43307</v>
      </c>
      <c r="W129" s="48" t="s">
        <v>211</v>
      </c>
      <c r="X129" s="48"/>
      <c r="Y129" s="48"/>
      <c r="Z129" s="48" t="s">
        <v>211</v>
      </c>
      <c r="AA129" s="48"/>
      <c r="AB129" s="48"/>
      <c r="AC129" s="193" t="s">
        <v>539</v>
      </c>
      <c r="AD129" s="48"/>
      <c r="AE129" s="193" t="s">
        <v>165</v>
      </c>
      <c r="AF129" s="193" t="s">
        <v>211</v>
      </c>
      <c r="AG129" s="193" t="s">
        <v>539</v>
      </c>
      <c r="AH129" s="197">
        <v>43383</v>
      </c>
      <c r="AI129" s="192" t="s">
        <v>4347</v>
      </c>
      <c r="AJ129" s="115" t="str">
        <f t="shared" si="1"/>
        <v>FS</v>
      </c>
      <c r="AK129" s="115" t="b">
        <f>ISNUMBER(SEARCH("IRT",Table1[[#This Row],[Current_Status]]))</f>
        <v>0</v>
      </c>
      <c r="AL129" s="116">
        <f>YEAR(Table1[[#This Row],[Project_Initiated]])</f>
        <v>2018</v>
      </c>
      <c r="AM129" s="53">
        <v>44075</v>
      </c>
      <c r="AN129" s="53" t="str">
        <f>IF(AND(Table1[[#This Row],[Completed Date]]&gt;="07/01/2020"+0,Table1[[#This Row],[Completed Date]]&lt;="6/30/2021"+0),"FY 20-21",IF(AND(Table1[[#This Row],[Completed Date]]&gt;="07/01/2019"+0,Table1[[#This Row],[Completed Date]]&lt;="6/30/2020"+0),"FY 19-20",""))</f>
        <v/>
      </c>
      <c r="AO129" s="116" t="str">
        <f>IFERROR(FIND("R",Table1[[#This Row],[FS_Priority]]),"")</f>
        <v/>
      </c>
    </row>
    <row r="130" spans="1:41" hidden="1" x14ac:dyDescent="0.25">
      <c r="A130" s="48" t="s">
        <v>810</v>
      </c>
      <c r="B130" s="193" t="s">
        <v>211</v>
      </c>
      <c r="C130" s="193" t="s">
        <v>810</v>
      </c>
      <c r="D130" s="194" t="b">
        <v>0</v>
      </c>
      <c r="E130" s="48" t="s">
        <v>442</v>
      </c>
      <c r="F130" s="48" t="s">
        <v>3298</v>
      </c>
      <c r="G130" s="48" t="s">
        <v>211</v>
      </c>
      <c r="H130" s="48" t="s">
        <v>464</v>
      </c>
      <c r="I130" s="48" t="s">
        <v>3766</v>
      </c>
      <c r="J130" s="48" t="s">
        <v>2661</v>
      </c>
      <c r="K130" s="193" t="s">
        <v>3829</v>
      </c>
      <c r="L130" s="193" t="s">
        <v>141</v>
      </c>
      <c r="M130" s="48" t="s">
        <v>3830</v>
      </c>
      <c r="N130" s="193" t="s">
        <v>211</v>
      </c>
      <c r="O130" s="48" t="s">
        <v>165</v>
      </c>
      <c r="P130" s="48"/>
      <c r="Q130" s="48" t="s">
        <v>218</v>
      </c>
      <c r="R130" s="193" t="s">
        <v>211</v>
      </c>
      <c r="S130" s="48" t="b">
        <v>0</v>
      </c>
      <c r="T130" s="48"/>
      <c r="U130" s="178"/>
      <c r="V130" s="178">
        <v>43297</v>
      </c>
      <c r="W130" s="48" t="s">
        <v>211</v>
      </c>
      <c r="X130" s="48"/>
      <c r="Y130" s="48"/>
      <c r="Z130" s="48" t="s">
        <v>211</v>
      </c>
      <c r="AA130" s="48"/>
      <c r="AB130" s="48"/>
      <c r="AC130" s="193" t="s">
        <v>539</v>
      </c>
      <c r="AD130" s="48"/>
      <c r="AE130" s="193" t="s">
        <v>165</v>
      </c>
      <c r="AF130" s="193" t="s">
        <v>211</v>
      </c>
      <c r="AG130" s="193" t="s">
        <v>539</v>
      </c>
      <c r="AH130" s="197">
        <v>43383</v>
      </c>
      <c r="AI130" s="192" t="s">
        <v>4347</v>
      </c>
      <c r="AJ130" s="115" t="str">
        <f t="shared" ref="AJ130:AJ193" si="2">IF(LEN(A130)&gt;6,"FS","PD&amp;C")</f>
        <v>FS</v>
      </c>
      <c r="AK130" s="115" t="b">
        <f>ISNUMBER(SEARCH("IRT",Table1[[#This Row],[Current_Status]]))</f>
        <v>0</v>
      </c>
      <c r="AL130" s="116">
        <f>YEAR(Table1[[#This Row],[Project_Initiated]])</f>
        <v>2018</v>
      </c>
      <c r="AM130" s="53">
        <v>44075</v>
      </c>
      <c r="AN130" s="53" t="str">
        <f>IF(AND(Table1[[#This Row],[Completed Date]]&gt;="07/01/2020"+0,Table1[[#This Row],[Completed Date]]&lt;="6/30/2021"+0),"FY 20-21",IF(AND(Table1[[#This Row],[Completed Date]]&gt;="07/01/2019"+0,Table1[[#This Row],[Completed Date]]&lt;="6/30/2020"+0),"FY 19-20",""))</f>
        <v/>
      </c>
      <c r="AO130" s="116" t="str">
        <f>IFERROR(FIND("R",Table1[[#This Row],[FS_Priority]]),"")</f>
        <v/>
      </c>
    </row>
    <row r="131" spans="1:41" hidden="1" x14ac:dyDescent="0.25">
      <c r="A131" s="48" t="s">
        <v>795</v>
      </c>
      <c r="B131" s="193" t="s">
        <v>211</v>
      </c>
      <c r="C131" s="193" t="s">
        <v>795</v>
      </c>
      <c r="D131" s="194" t="b">
        <v>0</v>
      </c>
      <c r="E131" s="48" t="s">
        <v>147</v>
      </c>
      <c r="F131" s="48" t="s">
        <v>3311</v>
      </c>
      <c r="G131" s="48" t="s">
        <v>211</v>
      </c>
      <c r="H131" s="48" t="s">
        <v>451</v>
      </c>
      <c r="I131" s="48" t="s">
        <v>3844</v>
      </c>
      <c r="J131" s="48" t="s">
        <v>2661</v>
      </c>
      <c r="K131" s="193" t="s">
        <v>3839</v>
      </c>
      <c r="L131" s="193" t="s">
        <v>4330</v>
      </c>
      <c r="M131" s="48" t="s">
        <v>3845</v>
      </c>
      <c r="N131" s="193" t="s">
        <v>211</v>
      </c>
      <c r="O131" s="48" t="s">
        <v>165</v>
      </c>
      <c r="P131" s="48"/>
      <c r="Q131" s="48" t="s">
        <v>218</v>
      </c>
      <c r="R131" s="193" t="s">
        <v>211</v>
      </c>
      <c r="S131" s="48" t="b">
        <v>1</v>
      </c>
      <c r="T131" s="48"/>
      <c r="U131" s="178"/>
      <c r="V131" s="178">
        <v>43283</v>
      </c>
      <c r="W131" s="48" t="s">
        <v>211</v>
      </c>
      <c r="X131" s="48"/>
      <c r="Y131" s="48"/>
      <c r="Z131" s="48" t="s">
        <v>211</v>
      </c>
      <c r="AA131" s="48"/>
      <c r="AB131" s="48"/>
      <c r="AC131" s="193" t="s">
        <v>539</v>
      </c>
      <c r="AD131" s="48"/>
      <c r="AE131" s="193" t="s">
        <v>165</v>
      </c>
      <c r="AF131" s="193" t="s">
        <v>211</v>
      </c>
      <c r="AG131" s="193" t="s">
        <v>539</v>
      </c>
      <c r="AH131" s="197">
        <v>43383</v>
      </c>
      <c r="AI131" s="192" t="s">
        <v>4347</v>
      </c>
      <c r="AJ131" s="115" t="str">
        <f t="shared" si="2"/>
        <v>FS</v>
      </c>
      <c r="AK131" s="115" t="b">
        <f>ISNUMBER(SEARCH("IRT",Table1[[#This Row],[Current_Status]]))</f>
        <v>0</v>
      </c>
      <c r="AL131" s="116">
        <f>YEAR(Table1[[#This Row],[Project_Initiated]])</f>
        <v>2018</v>
      </c>
      <c r="AM131" s="53">
        <v>44075</v>
      </c>
      <c r="AN131" s="53" t="str">
        <f>IF(AND(Table1[[#This Row],[Completed Date]]&gt;="07/01/2020"+0,Table1[[#This Row],[Completed Date]]&lt;="6/30/2021"+0),"FY 20-21",IF(AND(Table1[[#This Row],[Completed Date]]&gt;="07/01/2019"+0,Table1[[#This Row],[Completed Date]]&lt;="6/30/2020"+0),"FY 19-20",""))</f>
        <v/>
      </c>
      <c r="AO131" s="116" t="str">
        <f>IFERROR(FIND("R",Table1[[#This Row],[FS_Priority]]),"")</f>
        <v/>
      </c>
    </row>
    <row r="132" spans="1:41" hidden="1" x14ac:dyDescent="0.25">
      <c r="A132" s="48" t="s">
        <v>769</v>
      </c>
      <c r="B132" s="193" t="s">
        <v>211</v>
      </c>
      <c r="C132" s="193" t="s">
        <v>769</v>
      </c>
      <c r="D132" s="194" t="b">
        <v>0</v>
      </c>
      <c r="E132" s="48" t="s">
        <v>147</v>
      </c>
      <c r="F132" s="48" t="s">
        <v>3318</v>
      </c>
      <c r="G132" s="48" t="s">
        <v>211</v>
      </c>
      <c r="H132" s="48" t="s">
        <v>458</v>
      </c>
      <c r="I132" s="48" t="s">
        <v>211</v>
      </c>
      <c r="J132" s="48" t="s">
        <v>2661</v>
      </c>
      <c r="K132" s="193" t="s">
        <v>3839</v>
      </c>
      <c r="L132" s="193" t="s">
        <v>4330</v>
      </c>
      <c r="M132" s="48" t="s">
        <v>3852</v>
      </c>
      <c r="N132" s="193" t="s">
        <v>211</v>
      </c>
      <c r="O132" s="48" t="s">
        <v>165</v>
      </c>
      <c r="P132" s="48"/>
      <c r="Q132" s="48" t="s">
        <v>242</v>
      </c>
      <c r="R132" s="193" t="s">
        <v>211</v>
      </c>
      <c r="S132" s="48" t="b">
        <v>1</v>
      </c>
      <c r="T132" s="48"/>
      <c r="U132" s="178"/>
      <c r="V132" s="178">
        <v>43279</v>
      </c>
      <c r="W132" s="48" t="s">
        <v>211</v>
      </c>
      <c r="X132" s="48"/>
      <c r="Y132" s="48"/>
      <c r="Z132" s="48" t="s">
        <v>211</v>
      </c>
      <c r="AA132" s="48"/>
      <c r="AB132" s="48"/>
      <c r="AC132" s="193" t="s">
        <v>539</v>
      </c>
      <c r="AD132" s="48"/>
      <c r="AE132" s="193" t="s">
        <v>165</v>
      </c>
      <c r="AF132" s="193" t="s">
        <v>211</v>
      </c>
      <c r="AG132" s="193" t="s">
        <v>539</v>
      </c>
      <c r="AH132" s="197">
        <v>43383</v>
      </c>
      <c r="AI132" s="192" t="s">
        <v>4347</v>
      </c>
      <c r="AJ132" s="115" t="str">
        <f t="shared" si="2"/>
        <v>FS</v>
      </c>
      <c r="AK132" s="115" t="b">
        <f>ISNUMBER(SEARCH("IRT",Table1[[#This Row],[Current_Status]]))</f>
        <v>0</v>
      </c>
      <c r="AL132" s="116">
        <f>YEAR(Table1[[#This Row],[Project_Initiated]])</f>
        <v>2018</v>
      </c>
      <c r="AM132" s="53">
        <v>44075</v>
      </c>
      <c r="AN132" s="53" t="str">
        <f>IF(AND(Table1[[#This Row],[Completed Date]]&gt;="07/01/2020"+0,Table1[[#This Row],[Completed Date]]&lt;="6/30/2021"+0),"FY 20-21",IF(AND(Table1[[#This Row],[Completed Date]]&gt;="07/01/2019"+0,Table1[[#This Row],[Completed Date]]&lt;="6/30/2020"+0),"FY 19-20",""))</f>
        <v/>
      </c>
      <c r="AO132" s="116" t="str">
        <f>IFERROR(FIND("R",Table1[[#This Row],[FS_Priority]]),"")</f>
        <v/>
      </c>
    </row>
    <row r="133" spans="1:41" hidden="1" x14ac:dyDescent="0.25">
      <c r="A133" s="48" t="s">
        <v>797</v>
      </c>
      <c r="B133" s="193" t="s">
        <v>211</v>
      </c>
      <c r="C133" s="193" t="s">
        <v>797</v>
      </c>
      <c r="D133" s="194" t="b">
        <v>0</v>
      </c>
      <c r="E133" s="48" t="s">
        <v>147</v>
      </c>
      <c r="F133" s="48" t="s">
        <v>3319</v>
      </c>
      <c r="G133" s="48" t="s">
        <v>211</v>
      </c>
      <c r="H133" s="48" t="s">
        <v>451</v>
      </c>
      <c r="I133" s="48" t="s">
        <v>3853</v>
      </c>
      <c r="J133" s="48" t="s">
        <v>2661</v>
      </c>
      <c r="K133" s="193" t="s">
        <v>3839</v>
      </c>
      <c r="L133" s="193" t="s">
        <v>4330</v>
      </c>
      <c r="M133" s="48" t="s">
        <v>3854</v>
      </c>
      <c r="N133" s="193" t="s">
        <v>211</v>
      </c>
      <c r="O133" s="48" t="s">
        <v>165</v>
      </c>
      <c r="P133" s="48"/>
      <c r="Q133" s="48" t="s">
        <v>243</v>
      </c>
      <c r="R133" s="193" t="s">
        <v>211</v>
      </c>
      <c r="S133" s="48" t="b">
        <v>1</v>
      </c>
      <c r="T133" s="48"/>
      <c r="U133" s="178"/>
      <c r="V133" s="178">
        <v>43287</v>
      </c>
      <c r="W133" s="48" t="s">
        <v>211</v>
      </c>
      <c r="X133" s="48"/>
      <c r="Y133" s="48"/>
      <c r="Z133" s="48" t="s">
        <v>211</v>
      </c>
      <c r="AA133" s="48"/>
      <c r="AB133" s="48"/>
      <c r="AC133" s="193" t="s">
        <v>539</v>
      </c>
      <c r="AD133" s="179"/>
      <c r="AE133" s="193" t="s">
        <v>165</v>
      </c>
      <c r="AF133" s="193" t="s">
        <v>211</v>
      </c>
      <c r="AG133" s="193" t="s">
        <v>539</v>
      </c>
      <c r="AH133" s="197">
        <v>43383</v>
      </c>
      <c r="AI133" s="192" t="s">
        <v>4347</v>
      </c>
      <c r="AJ133" s="115" t="str">
        <f t="shared" si="2"/>
        <v>FS</v>
      </c>
      <c r="AK133" s="115" t="b">
        <f>ISNUMBER(SEARCH("IRT",Table1[[#This Row],[Current_Status]]))</f>
        <v>0</v>
      </c>
      <c r="AL133" s="116">
        <f>YEAR(Table1[[#This Row],[Project_Initiated]])</f>
        <v>2018</v>
      </c>
      <c r="AM133" s="53">
        <v>44075</v>
      </c>
      <c r="AN133" s="53" t="str">
        <f>IF(AND(Table1[[#This Row],[Completed Date]]&gt;="07/01/2020"+0,Table1[[#This Row],[Completed Date]]&lt;="6/30/2021"+0),"FY 20-21",IF(AND(Table1[[#This Row],[Completed Date]]&gt;="07/01/2019"+0,Table1[[#This Row],[Completed Date]]&lt;="6/30/2020"+0),"FY 19-20",""))</f>
        <v/>
      </c>
      <c r="AO133" s="116" t="str">
        <f>IFERROR(FIND("R",Table1[[#This Row],[FS_Priority]]),"")</f>
        <v/>
      </c>
    </row>
    <row r="134" spans="1:41" hidden="1" x14ac:dyDescent="0.25">
      <c r="A134" s="48" t="s">
        <v>798</v>
      </c>
      <c r="B134" s="193" t="s">
        <v>211</v>
      </c>
      <c r="C134" s="193" t="s">
        <v>798</v>
      </c>
      <c r="D134" s="194" t="b">
        <v>0</v>
      </c>
      <c r="E134" s="48" t="s">
        <v>147</v>
      </c>
      <c r="F134" s="48" t="s">
        <v>3320</v>
      </c>
      <c r="G134" s="48" t="s">
        <v>211</v>
      </c>
      <c r="H134" s="48" t="s">
        <v>451</v>
      </c>
      <c r="I134" s="48" t="s">
        <v>3855</v>
      </c>
      <c r="J134" s="48" t="s">
        <v>2661</v>
      </c>
      <c r="K134" s="193" t="s">
        <v>3839</v>
      </c>
      <c r="L134" s="193" t="s">
        <v>4330</v>
      </c>
      <c r="M134" s="48" t="s">
        <v>3854</v>
      </c>
      <c r="N134" s="193" t="s">
        <v>211</v>
      </c>
      <c r="O134" s="48" t="s">
        <v>165</v>
      </c>
      <c r="P134" s="48"/>
      <c r="Q134" s="48" t="s">
        <v>244</v>
      </c>
      <c r="R134" s="193" t="s">
        <v>211</v>
      </c>
      <c r="S134" s="48" t="b">
        <v>1</v>
      </c>
      <c r="T134" s="48"/>
      <c r="U134" s="178"/>
      <c r="V134" s="178">
        <v>43290</v>
      </c>
      <c r="W134" s="48" t="s">
        <v>211</v>
      </c>
      <c r="X134" s="48"/>
      <c r="Y134" s="48"/>
      <c r="Z134" s="48" t="s">
        <v>211</v>
      </c>
      <c r="AA134" s="48"/>
      <c r="AB134" s="48"/>
      <c r="AC134" s="193" t="s">
        <v>539</v>
      </c>
      <c r="AD134" s="179"/>
      <c r="AE134" s="193" t="s">
        <v>165</v>
      </c>
      <c r="AF134" s="193" t="s">
        <v>211</v>
      </c>
      <c r="AG134" s="193" t="s">
        <v>539</v>
      </c>
      <c r="AH134" s="197">
        <v>43383</v>
      </c>
      <c r="AI134" s="192" t="s">
        <v>4347</v>
      </c>
      <c r="AJ134" s="115" t="str">
        <f t="shared" si="2"/>
        <v>FS</v>
      </c>
      <c r="AK134" s="115" t="b">
        <f>ISNUMBER(SEARCH("IRT",Table1[[#This Row],[Current_Status]]))</f>
        <v>0</v>
      </c>
      <c r="AL134" s="116">
        <f>YEAR(Table1[[#This Row],[Project_Initiated]])</f>
        <v>2018</v>
      </c>
      <c r="AM134" s="53">
        <v>44075</v>
      </c>
      <c r="AN134" s="53" t="str">
        <f>IF(AND(Table1[[#This Row],[Completed Date]]&gt;="07/01/2020"+0,Table1[[#This Row],[Completed Date]]&lt;="6/30/2021"+0),"FY 20-21",IF(AND(Table1[[#This Row],[Completed Date]]&gt;="07/01/2019"+0,Table1[[#This Row],[Completed Date]]&lt;="6/30/2020"+0),"FY 19-20",""))</f>
        <v/>
      </c>
      <c r="AO134" s="116" t="str">
        <f>IFERROR(FIND("R",Table1[[#This Row],[FS_Priority]]),"")</f>
        <v/>
      </c>
    </row>
    <row r="135" spans="1:41" hidden="1" x14ac:dyDescent="0.25">
      <c r="A135" s="48" t="s">
        <v>859</v>
      </c>
      <c r="B135" s="193" t="s">
        <v>211</v>
      </c>
      <c r="C135" s="193" t="s">
        <v>859</v>
      </c>
      <c r="D135" s="194" t="b">
        <v>0</v>
      </c>
      <c r="E135" s="48" t="s">
        <v>652</v>
      </c>
      <c r="F135" s="48" t="s">
        <v>3325</v>
      </c>
      <c r="G135" s="48" t="s">
        <v>211</v>
      </c>
      <c r="H135" s="48" t="s">
        <v>324</v>
      </c>
      <c r="I135" s="48" t="s">
        <v>3863</v>
      </c>
      <c r="J135" s="48" t="s">
        <v>2661</v>
      </c>
      <c r="K135" s="193" t="s">
        <v>3859</v>
      </c>
      <c r="L135" s="193" t="s">
        <v>450</v>
      </c>
      <c r="M135" s="48" t="s">
        <v>3864</v>
      </c>
      <c r="N135" s="193" t="s">
        <v>211</v>
      </c>
      <c r="O135" s="48" t="s">
        <v>165</v>
      </c>
      <c r="P135" s="48"/>
      <c r="Q135" s="48" t="s">
        <v>218</v>
      </c>
      <c r="R135" s="193" t="s">
        <v>211</v>
      </c>
      <c r="S135" s="48" t="b">
        <v>1</v>
      </c>
      <c r="T135" s="48"/>
      <c r="U135" s="178"/>
      <c r="V135" s="178">
        <v>43353</v>
      </c>
      <c r="W135" s="48" t="s">
        <v>211</v>
      </c>
      <c r="X135" s="48"/>
      <c r="Y135" s="48"/>
      <c r="Z135" s="48" t="s">
        <v>211</v>
      </c>
      <c r="AA135" s="48"/>
      <c r="AB135" s="48"/>
      <c r="AC135" s="193" t="s">
        <v>211</v>
      </c>
      <c r="AD135" s="48"/>
      <c r="AE135" s="193" t="s">
        <v>165</v>
      </c>
      <c r="AF135" s="193" t="s">
        <v>211</v>
      </c>
      <c r="AG135" s="193" t="s">
        <v>211</v>
      </c>
      <c r="AH135" s="197">
        <v>43383</v>
      </c>
      <c r="AI135" s="192" t="s">
        <v>4347</v>
      </c>
      <c r="AJ135" s="115" t="str">
        <f t="shared" si="2"/>
        <v>FS</v>
      </c>
      <c r="AK135" s="115" t="b">
        <f>ISNUMBER(SEARCH("IRT",Table1[[#This Row],[Current_Status]]))</f>
        <v>0</v>
      </c>
      <c r="AL135" s="116">
        <f>YEAR(Table1[[#This Row],[Project_Initiated]])</f>
        <v>2018</v>
      </c>
      <c r="AM135" s="53">
        <v>44075</v>
      </c>
      <c r="AN135" s="53" t="str">
        <f>IF(AND(Table1[[#This Row],[Completed Date]]&gt;="07/01/2020"+0,Table1[[#This Row],[Completed Date]]&lt;="6/30/2021"+0),"FY 20-21",IF(AND(Table1[[#This Row],[Completed Date]]&gt;="07/01/2019"+0,Table1[[#This Row],[Completed Date]]&lt;="6/30/2020"+0),"FY 19-20",""))</f>
        <v/>
      </c>
      <c r="AO135" s="116" t="str">
        <f>IFERROR(FIND("R",Table1[[#This Row],[FS_Priority]]),"")</f>
        <v/>
      </c>
    </row>
    <row r="136" spans="1:41" hidden="1" x14ac:dyDescent="0.25">
      <c r="A136" s="48" t="s">
        <v>816</v>
      </c>
      <c r="B136" s="193" t="s">
        <v>211</v>
      </c>
      <c r="C136" s="193" t="s">
        <v>816</v>
      </c>
      <c r="D136" s="194" t="b">
        <v>0</v>
      </c>
      <c r="E136" s="48" t="s">
        <v>148</v>
      </c>
      <c r="F136" s="48" t="s">
        <v>3083</v>
      </c>
      <c r="G136" s="48" t="s">
        <v>211</v>
      </c>
      <c r="H136" s="48" t="s">
        <v>474</v>
      </c>
      <c r="I136" s="48" t="s">
        <v>3875</v>
      </c>
      <c r="J136" s="48" t="s">
        <v>2661</v>
      </c>
      <c r="K136" s="193" t="s">
        <v>4320</v>
      </c>
      <c r="L136" s="193" t="s">
        <v>434</v>
      </c>
      <c r="M136" s="48" t="s">
        <v>3874</v>
      </c>
      <c r="N136" s="193" t="s">
        <v>211</v>
      </c>
      <c r="O136" s="48" t="s">
        <v>165</v>
      </c>
      <c r="P136" s="48"/>
      <c r="Q136" s="48" t="s">
        <v>218</v>
      </c>
      <c r="R136" s="193" t="s">
        <v>211</v>
      </c>
      <c r="S136" s="48" t="b">
        <v>0</v>
      </c>
      <c r="T136" s="48"/>
      <c r="U136" s="178"/>
      <c r="V136" s="178">
        <v>43304</v>
      </c>
      <c r="W136" s="48" t="s">
        <v>211</v>
      </c>
      <c r="X136" s="48"/>
      <c r="Y136" s="48"/>
      <c r="Z136" s="48" t="s">
        <v>211</v>
      </c>
      <c r="AA136" s="48"/>
      <c r="AB136" s="48"/>
      <c r="AC136" s="193" t="s">
        <v>539</v>
      </c>
      <c r="AD136" s="48"/>
      <c r="AE136" s="193" t="s">
        <v>165</v>
      </c>
      <c r="AF136" s="193" t="s">
        <v>211</v>
      </c>
      <c r="AG136" s="193" t="s">
        <v>539</v>
      </c>
      <c r="AH136" s="197">
        <v>43383</v>
      </c>
      <c r="AI136" s="192" t="s">
        <v>4347</v>
      </c>
      <c r="AJ136" s="115" t="str">
        <f t="shared" si="2"/>
        <v>FS</v>
      </c>
      <c r="AK136" s="115" t="b">
        <f>ISNUMBER(SEARCH("IRT",Table1[[#This Row],[Current_Status]]))</f>
        <v>0</v>
      </c>
      <c r="AL136" s="116">
        <f>YEAR(Table1[[#This Row],[Project_Initiated]])</f>
        <v>2018</v>
      </c>
      <c r="AM136" s="53">
        <v>44075</v>
      </c>
      <c r="AN136" s="53" t="str">
        <f>IF(AND(Table1[[#This Row],[Completed Date]]&gt;="07/01/2020"+0,Table1[[#This Row],[Completed Date]]&lt;="6/30/2021"+0),"FY 20-21",IF(AND(Table1[[#This Row],[Completed Date]]&gt;="07/01/2019"+0,Table1[[#This Row],[Completed Date]]&lt;="6/30/2020"+0),"FY 19-20",""))</f>
        <v/>
      </c>
      <c r="AO136" s="116" t="str">
        <f>IFERROR(FIND("R",Table1[[#This Row],[FS_Priority]]),"")</f>
        <v/>
      </c>
    </row>
    <row r="137" spans="1:41" hidden="1" x14ac:dyDescent="0.25">
      <c r="A137" s="48" t="s">
        <v>903</v>
      </c>
      <c r="B137" s="193" t="s">
        <v>211</v>
      </c>
      <c r="C137" s="193" t="s">
        <v>903</v>
      </c>
      <c r="D137" s="194" t="b">
        <v>0</v>
      </c>
      <c r="E137" s="48" t="s">
        <v>148</v>
      </c>
      <c r="F137" s="48" t="s">
        <v>3337</v>
      </c>
      <c r="G137" s="48" t="s">
        <v>211</v>
      </c>
      <c r="H137" s="48" t="s">
        <v>474</v>
      </c>
      <c r="I137" s="48" t="s">
        <v>3876</v>
      </c>
      <c r="J137" s="48" t="s">
        <v>2661</v>
      </c>
      <c r="K137" s="193" t="s">
        <v>4320</v>
      </c>
      <c r="L137" s="193" t="s">
        <v>434</v>
      </c>
      <c r="M137" s="48" t="s">
        <v>3874</v>
      </c>
      <c r="N137" s="193" t="s">
        <v>211</v>
      </c>
      <c r="O137" s="48" t="s">
        <v>165</v>
      </c>
      <c r="P137" s="48"/>
      <c r="Q137" s="48" t="s">
        <v>236</v>
      </c>
      <c r="R137" s="193" t="s">
        <v>211</v>
      </c>
      <c r="S137" s="48" t="b">
        <v>0</v>
      </c>
      <c r="T137" s="48"/>
      <c r="U137" s="178"/>
      <c r="V137" s="178">
        <v>43333</v>
      </c>
      <c r="W137" s="48" t="s">
        <v>211</v>
      </c>
      <c r="X137" s="48"/>
      <c r="Y137" s="48"/>
      <c r="Z137" s="48" t="s">
        <v>211</v>
      </c>
      <c r="AA137" s="48"/>
      <c r="AB137" s="48"/>
      <c r="AC137" s="193" t="s">
        <v>539</v>
      </c>
      <c r="AD137" s="48"/>
      <c r="AE137" s="193" t="s">
        <v>165</v>
      </c>
      <c r="AF137" s="193" t="s">
        <v>211</v>
      </c>
      <c r="AG137" s="193" t="s">
        <v>539</v>
      </c>
      <c r="AH137" s="197">
        <v>43383</v>
      </c>
      <c r="AI137" s="192" t="s">
        <v>4347</v>
      </c>
      <c r="AJ137" s="115" t="str">
        <f t="shared" si="2"/>
        <v>FS</v>
      </c>
      <c r="AK137" s="115" t="b">
        <f>ISNUMBER(SEARCH("IRT",Table1[[#This Row],[Current_Status]]))</f>
        <v>0</v>
      </c>
      <c r="AL137" s="116">
        <f>YEAR(Table1[[#This Row],[Project_Initiated]])</f>
        <v>2018</v>
      </c>
      <c r="AM137" s="53">
        <v>44075</v>
      </c>
      <c r="AN137" s="53" t="str">
        <f>IF(AND(Table1[[#This Row],[Completed Date]]&gt;="07/01/2020"+0,Table1[[#This Row],[Completed Date]]&lt;="6/30/2021"+0),"FY 20-21",IF(AND(Table1[[#This Row],[Completed Date]]&gt;="07/01/2019"+0,Table1[[#This Row],[Completed Date]]&lt;="6/30/2020"+0),"FY 19-20",""))</f>
        <v/>
      </c>
      <c r="AO137" s="116" t="str">
        <f>IFERROR(FIND("R",Table1[[#This Row],[FS_Priority]]),"")</f>
        <v/>
      </c>
    </row>
    <row r="138" spans="1:41" hidden="1" x14ac:dyDescent="0.25">
      <c r="A138" s="48" t="s">
        <v>837</v>
      </c>
      <c r="B138" s="193" t="s">
        <v>211</v>
      </c>
      <c r="C138" s="193" t="s">
        <v>837</v>
      </c>
      <c r="D138" s="194" t="b">
        <v>0</v>
      </c>
      <c r="E138" s="48" t="s">
        <v>107</v>
      </c>
      <c r="F138" s="48" t="s">
        <v>3160</v>
      </c>
      <c r="G138" s="48" t="s">
        <v>838</v>
      </c>
      <c r="H138" s="48" t="s">
        <v>441</v>
      </c>
      <c r="I138" s="48" t="s">
        <v>3676</v>
      </c>
      <c r="J138" s="48" t="s">
        <v>2672</v>
      </c>
      <c r="K138" s="193" t="s">
        <v>3674</v>
      </c>
      <c r="L138" s="193" t="s">
        <v>2636</v>
      </c>
      <c r="M138" s="48" t="s">
        <v>3562</v>
      </c>
      <c r="N138" s="193" t="s">
        <v>211</v>
      </c>
      <c r="O138" s="48" t="s">
        <v>183</v>
      </c>
      <c r="P138" s="48"/>
      <c r="Q138" s="48" t="s">
        <v>211</v>
      </c>
      <c r="R138" s="193" t="s">
        <v>211</v>
      </c>
      <c r="S138" s="48" t="b">
        <v>0</v>
      </c>
      <c r="T138" s="48"/>
      <c r="U138" s="178"/>
      <c r="V138" s="178">
        <v>43328</v>
      </c>
      <c r="W138" s="48" t="s">
        <v>211</v>
      </c>
      <c r="X138" s="48"/>
      <c r="Y138" s="48"/>
      <c r="Z138" s="48" t="s">
        <v>211</v>
      </c>
      <c r="AA138" s="48"/>
      <c r="AB138" s="48"/>
      <c r="AC138" s="193" t="s">
        <v>211</v>
      </c>
      <c r="AD138" s="48"/>
      <c r="AE138" s="193" t="s">
        <v>211</v>
      </c>
      <c r="AF138" s="193" t="s">
        <v>211</v>
      </c>
      <c r="AG138" s="193" t="s">
        <v>2693</v>
      </c>
      <c r="AH138" s="197">
        <v>43391</v>
      </c>
      <c r="AI138" s="192" t="s">
        <v>4347</v>
      </c>
      <c r="AJ138" s="115" t="str">
        <f t="shared" si="2"/>
        <v>FS</v>
      </c>
      <c r="AK138" s="115" t="b">
        <f>ISNUMBER(SEARCH("IRT",Table1[[#This Row],[Current_Status]]))</f>
        <v>0</v>
      </c>
      <c r="AL138" s="116">
        <f>YEAR(Table1[[#This Row],[Project_Initiated]])</f>
        <v>2018</v>
      </c>
      <c r="AM138" s="53">
        <v>44075</v>
      </c>
      <c r="AN138" s="53" t="str">
        <f>IF(AND(Table1[[#This Row],[Completed Date]]&gt;="07/01/2020"+0,Table1[[#This Row],[Completed Date]]&lt;="6/30/2021"+0),"FY 20-21",IF(AND(Table1[[#This Row],[Completed Date]]&gt;="07/01/2019"+0,Table1[[#This Row],[Completed Date]]&lt;="6/30/2020"+0),"FY 19-20",""))</f>
        <v/>
      </c>
      <c r="AO138" s="116" t="str">
        <f>IFERROR(FIND("R",Table1[[#This Row],[FS_Priority]]),"")</f>
        <v/>
      </c>
    </row>
    <row r="139" spans="1:41" hidden="1" x14ac:dyDescent="0.25">
      <c r="A139" s="48" t="s">
        <v>636</v>
      </c>
      <c r="B139" s="193" t="s">
        <v>211</v>
      </c>
      <c r="C139" s="193" t="s">
        <v>636</v>
      </c>
      <c r="D139" s="194" t="b">
        <v>0</v>
      </c>
      <c r="E139" s="48" t="s">
        <v>130</v>
      </c>
      <c r="F139" s="48" t="s">
        <v>3282</v>
      </c>
      <c r="G139" s="48" t="s">
        <v>211</v>
      </c>
      <c r="H139" s="48" t="s">
        <v>1611</v>
      </c>
      <c r="I139" s="48" t="s">
        <v>2612</v>
      </c>
      <c r="J139" s="48" t="s">
        <v>2672</v>
      </c>
      <c r="K139" s="193" t="s">
        <v>3791</v>
      </c>
      <c r="L139" s="193" t="s">
        <v>403</v>
      </c>
      <c r="M139" s="48" t="s">
        <v>3796</v>
      </c>
      <c r="N139" s="193" t="s">
        <v>211</v>
      </c>
      <c r="O139" s="48" t="s">
        <v>183</v>
      </c>
      <c r="P139" s="48"/>
      <c r="Q139" s="48" t="s">
        <v>240</v>
      </c>
      <c r="R139" s="193" t="s">
        <v>242</v>
      </c>
      <c r="S139" s="48" t="b">
        <v>0</v>
      </c>
      <c r="T139" s="48"/>
      <c r="U139" s="178"/>
      <c r="V139" s="178">
        <v>43059</v>
      </c>
      <c r="W139" s="48" t="s">
        <v>211</v>
      </c>
      <c r="X139" s="48"/>
      <c r="Y139" s="48"/>
      <c r="Z139" s="48" t="s">
        <v>211</v>
      </c>
      <c r="AA139" s="48"/>
      <c r="AB139" s="48"/>
      <c r="AC139" s="193" t="s">
        <v>4006</v>
      </c>
      <c r="AD139" s="48"/>
      <c r="AE139" s="193" t="s">
        <v>178</v>
      </c>
      <c r="AF139" s="193" t="s">
        <v>211</v>
      </c>
      <c r="AG139" s="193" t="s">
        <v>2694</v>
      </c>
      <c r="AH139" s="197">
        <v>43392</v>
      </c>
      <c r="AI139" s="192" t="s">
        <v>4353</v>
      </c>
      <c r="AJ139" s="115" t="str">
        <f t="shared" si="2"/>
        <v>FS</v>
      </c>
      <c r="AK139" s="115" t="b">
        <f>ISNUMBER(SEARCH("IRT",Table1[[#This Row],[Current_Status]]))</f>
        <v>0</v>
      </c>
      <c r="AL139" s="116">
        <f>YEAR(Table1[[#This Row],[Project_Initiated]])</f>
        <v>2017</v>
      </c>
      <c r="AM139" s="53">
        <v>44075</v>
      </c>
      <c r="AN139" s="53" t="str">
        <f>IF(AND(Table1[[#This Row],[Completed Date]]&gt;="07/01/2020"+0,Table1[[#This Row],[Completed Date]]&lt;="6/30/2021"+0),"FY 20-21",IF(AND(Table1[[#This Row],[Completed Date]]&gt;="07/01/2019"+0,Table1[[#This Row],[Completed Date]]&lt;="6/30/2020"+0),"FY 19-20",""))</f>
        <v/>
      </c>
      <c r="AO139" s="116" t="str">
        <f>IFERROR(FIND("R",Table1[[#This Row],[FS_Priority]]),"")</f>
        <v/>
      </c>
    </row>
    <row r="140" spans="1:41" hidden="1" x14ac:dyDescent="0.25">
      <c r="A140" s="48" t="s">
        <v>415</v>
      </c>
      <c r="B140" s="193" t="s">
        <v>211</v>
      </c>
      <c r="C140" s="193" t="s">
        <v>415</v>
      </c>
      <c r="D140" s="194" t="b">
        <v>0</v>
      </c>
      <c r="E140" s="48" t="s">
        <v>148</v>
      </c>
      <c r="F140" s="48" t="s">
        <v>3340</v>
      </c>
      <c r="G140" s="48" t="s">
        <v>211</v>
      </c>
      <c r="H140" s="48" t="s">
        <v>457</v>
      </c>
      <c r="I140" s="48" t="s">
        <v>3878</v>
      </c>
      <c r="J140" s="48" t="s">
        <v>2661</v>
      </c>
      <c r="K140" s="193" t="s">
        <v>4320</v>
      </c>
      <c r="L140" s="193" t="s">
        <v>434</v>
      </c>
      <c r="M140" s="48" t="s">
        <v>3879</v>
      </c>
      <c r="N140" s="193" t="s">
        <v>211</v>
      </c>
      <c r="O140" s="48" t="s">
        <v>165</v>
      </c>
      <c r="P140" s="48"/>
      <c r="Q140" s="48" t="s">
        <v>239</v>
      </c>
      <c r="R140" s="193" t="s">
        <v>211</v>
      </c>
      <c r="S140" s="48" t="b">
        <v>0</v>
      </c>
      <c r="T140" s="48"/>
      <c r="U140" s="178"/>
      <c r="V140" s="178">
        <v>43326</v>
      </c>
      <c r="W140" s="48" t="s">
        <v>211</v>
      </c>
      <c r="X140" s="48"/>
      <c r="Y140" s="48"/>
      <c r="Z140" s="48" t="s">
        <v>211</v>
      </c>
      <c r="AA140" s="48"/>
      <c r="AB140" s="48"/>
      <c r="AC140" s="193" t="s">
        <v>539</v>
      </c>
      <c r="AD140" s="48"/>
      <c r="AE140" s="193" t="s">
        <v>165</v>
      </c>
      <c r="AF140" s="193" t="s">
        <v>211</v>
      </c>
      <c r="AG140" s="193" t="s">
        <v>539</v>
      </c>
      <c r="AH140" s="197">
        <v>43392</v>
      </c>
      <c r="AI140" s="192" t="s">
        <v>4347</v>
      </c>
      <c r="AJ140" s="115" t="str">
        <f t="shared" si="2"/>
        <v>FS</v>
      </c>
      <c r="AK140" s="115" t="b">
        <f>ISNUMBER(SEARCH("IRT",Table1[[#This Row],[Current_Status]]))</f>
        <v>0</v>
      </c>
      <c r="AL140" s="116">
        <f>YEAR(Table1[[#This Row],[Project_Initiated]])</f>
        <v>2018</v>
      </c>
      <c r="AM140" s="53">
        <v>44075</v>
      </c>
      <c r="AN140" s="53" t="str">
        <f>IF(AND(Table1[[#This Row],[Completed Date]]&gt;="07/01/2020"+0,Table1[[#This Row],[Completed Date]]&lt;="6/30/2021"+0),"FY 20-21",IF(AND(Table1[[#This Row],[Completed Date]]&gt;="07/01/2019"+0,Table1[[#This Row],[Completed Date]]&lt;="6/30/2020"+0),"FY 19-20",""))</f>
        <v/>
      </c>
      <c r="AO140" s="116" t="str">
        <f>IFERROR(FIND("R",Table1[[#This Row],[FS_Priority]]),"")</f>
        <v/>
      </c>
    </row>
    <row r="141" spans="1:41" hidden="1" x14ac:dyDescent="0.25">
      <c r="A141" s="48" t="s">
        <v>770</v>
      </c>
      <c r="B141" s="193" t="s">
        <v>211</v>
      </c>
      <c r="C141" s="193" t="s">
        <v>770</v>
      </c>
      <c r="D141" s="194" t="b">
        <v>0</v>
      </c>
      <c r="E141" s="48" t="s">
        <v>446</v>
      </c>
      <c r="F141" s="48" t="s">
        <v>3060</v>
      </c>
      <c r="G141" s="48" t="s">
        <v>211</v>
      </c>
      <c r="H141" s="48" t="s">
        <v>3531</v>
      </c>
      <c r="I141" s="48" t="s">
        <v>3589</v>
      </c>
      <c r="J141" s="48" t="s">
        <v>2661</v>
      </c>
      <c r="K141" s="193" t="s">
        <v>3578</v>
      </c>
      <c r="L141" s="193" t="s">
        <v>2636</v>
      </c>
      <c r="M141" s="48" t="s">
        <v>3590</v>
      </c>
      <c r="N141" s="193" t="s">
        <v>211</v>
      </c>
      <c r="O141" s="48" t="s">
        <v>165</v>
      </c>
      <c r="P141" s="48"/>
      <c r="Q141" s="48" t="s">
        <v>236</v>
      </c>
      <c r="R141" s="193" t="s">
        <v>211</v>
      </c>
      <c r="S141" s="48" t="b">
        <v>0</v>
      </c>
      <c r="T141" s="48"/>
      <c r="U141" s="178"/>
      <c r="V141" s="178">
        <v>43279</v>
      </c>
      <c r="W141" s="48" t="s">
        <v>211</v>
      </c>
      <c r="X141" s="48"/>
      <c r="Y141" s="48"/>
      <c r="Z141" s="48" t="s">
        <v>211</v>
      </c>
      <c r="AA141" s="48"/>
      <c r="AB141" s="48"/>
      <c r="AC141" s="193" t="s">
        <v>539</v>
      </c>
      <c r="AD141" s="48"/>
      <c r="AE141" s="193" t="s">
        <v>165</v>
      </c>
      <c r="AF141" s="193" t="s">
        <v>211</v>
      </c>
      <c r="AG141" s="193" t="s">
        <v>539</v>
      </c>
      <c r="AH141" s="197">
        <v>43395</v>
      </c>
      <c r="AI141" s="192" t="s">
        <v>4347</v>
      </c>
      <c r="AJ141" s="115" t="str">
        <f t="shared" si="2"/>
        <v>FS</v>
      </c>
      <c r="AK141" s="115" t="b">
        <f>ISNUMBER(SEARCH("IRT",Table1[[#This Row],[Current_Status]]))</f>
        <v>0</v>
      </c>
      <c r="AL141" s="116">
        <f>YEAR(Table1[[#This Row],[Project_Initiated]])</f>
        <v>2018</v>
      </c>
      <c r="AM141" s="53">
        <v>44075</v>
      </c>
      <c r="AN141" s="53" t="str">
        <f>IF(AND(Table1[[#This Row],[Completed Date]]&gt;="07/01/2020"+0,Table1[[#This Row],[Completed Date]]&lt;="6/30/2021"+0),"FY 20-21",IF(AND(Table1[[#This Row],[Completed Date]]&gt;="07/01/2019"+0,Table1[[#This Row],[Completed Date]]&lt;="6/30/2020"+0),"FY 19-20",""))</f>
        <v/>
      </c>
      <c r="AO141" s="116" t="str">
        <f>IFERROR(FIND("R",Table1[[#This Row],[FS_Priority]]),"")</f>
        <v/>
      </c>
    </row>
    <row r="142" spans="1:41" hidden="1" x14ac:dyDescent="0.25">
      <c r="A142" s="48" t="s">
        <v>828</v>
      </c>
      <c r="B142" s="193" t="s">
        <v>211</v>
      </c>
      <c r="C142" s="193" t="s">
        <v>828</v>
      </c>
      <c r="D142" s="194" t="b">
        <v>0</v>
      </c>
      <c r="E142" s="48" t="s">
        <v>446</v>
      </c>
      <c r="F142" s="48" t="s">
        <v>3062</v>
      </c>
      <c r="G142" s="48" t="s">
        <v>211</v>
      </c>
      <c r="H142" s="48" t="s">
        <v>447</v>
      </c>
      <c r="I142" s="48" t="s">
        <v>3593</v>
      </c>
      <c r="J142" s="48" t="s">
        <v>2661</v>
      </c>
      <c r="K142" s="193" t="s">
        <v>3578</v>
      </c>
      <c r="L142" s="193" t="s">
        <v>2636</v>
      </c>
      <c r="M142" s="48" t="s">
        <v>3594</v>
      </c>
      <c r="N142" s="193" t="s">
        <v>211</v>
      </c>
      <c r="O142" s="48" t="s">
        <v>165</v>
      </c>
      <c r="P142" s="48"/>
      <c r="Q142" s="48" t="s">
        <v>184</v>
      </c>
      <c r="R142" s="193" t="s">
        <v>211</v>
      </c>
      <c r="S142" s="48" t="b">
        <v>0</v>
      </c>
      <c r="T142" s="48"/>
      <c r="U142" s="178"/>
      <c r="V142" s="178">
        <v>43314</v>
      </c>
      <c r="W142" s="48" t="s">
        <v>211</v>
      </c>
      <c r="X142" s="48"/>
      <c r="Y142" s="48"/>
      <c r="Z142" s="48" t="s">
        <v>211</v>
      </c>
      <c r="AA142" s="48"/>
      <c r="AB142" s="48"/>
      <c r="AC142" s="193" t="s">
        <v>539</v>
      </c>
      <c r="AD142" s="48"/>
      <c r="AE142" s="193" t="s">
        <v>165</v>
      </c>
      <c r="AF142" s="193" t="s">
        <v>211</v>
      </c>
      <c r="AG142" s="193" t="s">
        <v>539</v>
      </c>
      <c r="AH142" s="197">
        <v>43395</v>
      </c>
      <c r="AI142" s="192" t="s">
        <v>4347</v>
      </c>
      <c r="AJ142" s="115" t="str">
        <f t="shared" si="2"/>
        <v>FS</v>
      </c>
      <c r="AK142" s="115" t="b">
        <f>ISNUMBER(SEARCH("IRT",Table1[[#This Row],[Current_Status]]))</f>
        <v>0</v>
      </c>
      <c r="AL142" s="116">
        <f>YEAR(Table1[[#This Row],[Project_Initiated]])</f>
        <v>2018</v>
      </c>
      <c r="AM142" s="53">
        <v>44075</v>
      </c>
      <c r="AN142" s="53" t="str">
        <f>IF(AND(Table1[[#This Row],[Completed Date]]&gt;="07/01/2020"+0,Table1[[#This Row],[Completed Date]]&lt;="6/30/2021"+0),"FY 20-21",IF(AND(Table1[[#This Row],[Completed Date]]&gt;="07/01/2019"+0,Table1[[#This Row],[Completed Date]]&lt;="6/30/2020"+0),"FY 19-20",""))</f>
        <v/>
      </c>
      <c r="AO142" s="116" t="str">
        <f>IFERROR(FIND("R",Table1[[#This Row],[FS_Priority]]),"")</f>
        <v/>
      </c>
    </row>
    <row r="143" spans="1:41" hidden="1" x14ac:dyDescent="0.25">
      <c r="A143" s="48" t="s">
        <v>765</v>
      </c>
      <c r="B143" s="193" t="s">
        <v>211</v>
      </c>
      <c r="C143" s="193" t="s">
        <v>765</v>
      </c>
      <c r="D143" s="194" t="b">
        <v>0</v>
      </c>
      <c r="E143" s="48" t="s">
        <v>99</v>
      </c>
      <c r="F143" s="48" t="s">
        <v>3095</v>
      </c>
      <c r="G143" s="48" t="s">
        <v>211</v>
      </c>
      <c r="H143" s="48" t="s">
        <v>445</v>
      </c>
      <c r="I143" s="48" t="s">
        <v>136</v>
      </c>
      <c r="J143" s="48" t="s">
        <v>2661</v>
      </c>
      <c r="K143" s="193" t="s">
        <v>4989</v>
      </c>
      <c r="L143" s="193" t="s">
        <v>297</v>
      </c>
      <c r="M143" s="48" t="s">
        <v>3599</v>
      </c>
      <c r="N143" s="193" t="s">
        <v>211</v>
      </c>
      <c r="O143" s="48" t="s">
        <v>165</v>
      </c>
      <c r="P143" s="48"/>
      <c r="Q143" s="48" t="s">
        <v>221</v>
      </c>
      <c r="R143" s="193" t="s">
        <v>211</v>
      </c>
      <c r="S143" s="48" t="b">
        <v>0</v>
      </c>
      <c r="T143" s="48"/>
      <c r="U143" s="178"/>
      <c r="V143" s="178">
        <v>43276</v>
      </c>
      <c r="W143" s="48" t="s">
        <v>211</v>
      </c>
      <c r="X143" s="48"/>
      <c r="Y143" s="48"/>
      <c r="Z143" s="48" t="s">
        <v>211</v>
      </c>
      <c r="AA143" s="48"/>
      <c r="AB143" s="48"/>
      <c r="AC143" s="193" t="s">
        <v>539</v>
      </c>
      <c r="AD143" s="48"/>
      <c r="AE143" s="193" t="s">
        <v>165</v>
      </c>
      <c r="AF143" s="193" t="s">
        <v>211</v>
      </c>
      <c r="AG143" s="193" t="s">
        <v>539</v>
      </c>
      <c r="AH143" s="197">
        <v>43395</v>
      </c>
      <c r="AI143" s="192" t="s">
        <v>4347</v>
      </c>
      <c r="AJ143" s="115" t="str">
        <f t="shared" si="2"/>
        <v>FS</v>
      </c>
      <c r="AK143" s="115" t="b">
        <f>ISNUMBER(SEARCH("IRT",Table1[[#This Row],[Current_Status]]))</f>
        <v>0</v>
      </c>
      <c r="AL143" s="116">
        <f>YEAR(Table1[[#This Row],[Project_Initiated]])</f>
        <v>2018</v>
      </c>
      <c r="AM143" s="53">
        <v>44075</v>
      </c>
      <c r="AN143" s="53" t="str">
        <f>IF(AND(Table1[[#This Row],[Completed Date]]&gt;="07/01/2020"+0,Table1[[#This Row],[Completed Date]]&lt;="6/30/2021"+0),"FY 20-21",IF(AND(Table1[[#This Row],[Completed Date]]&gt;="07/01/2019"+0,Table1[[#This Row],[Completed Date]]&lt;="6/30/2020"+0),"FY 19-20",""))</f>
        <v/>
      </c>
      <c r="AO143" s="116" t="str">
        <f>IFERROR(FIND("R",Table1[[#This Row],[FS_Priority]]),"")</f>
        <v/>
      </c>
    </row>
    <row r="144" spans="1:41" hidden="1" x14ac:dyDescent="0.25">
      <c r="A144" s="48" t="s">
        <v>868</v>
      </c>
      <c r="B144" s="193" t="s">
        <v>211</v>
      </c>
      <c r="C144" s="193" t="s">
        <v>868</v>
      </c>
      <c r="D144" s="194" t="b">
        <v>0</v>
      </c>
      <c r="E144" s="48" t="s">
        <v>107</v>
      </c>
      <c r="F144" s="48" t="s">
        <v>3147</v>
      </c>
      <c r="G144" s="48" t="s">
        <v>211</v>
      </c>
      <c r="H144" s="48" t="s">
        <v>182</v>
      </c>
      <c r="I144" s="48" t="s">
        <v>3677</v>
      </c>
      <c r="J144" s="48" t="s">
        <v>2661</v>
      </c>
      <c r="K144" s="193" t="s">
        <v>3674</v>
      </c>
      <c r="L144" s="193" t="s">
        <v>2636</v>
      </c>
      <c r="M144" s="48" t="s">
        <v>3678</v>
      </c>
      <c r="N144" s="193" t="s">
        <v>211</v>
      </c>
      <c r="O144" s="48" t="s">
        <v>165</v>
      </c>
      <c r="P144" s="48"/>
      <c r="Q144" s="48" t="s">
        <v>211</v>
      </c>
      <c r="R144" s="193" t="s">
        <v>211</v>
      </c>
      <c r="S144" s="48" t="b">
        <v>0</v>
      </c>
      <c r="T144" s="48"/>
      <c r="U144" s="178"/>
      <c r="V144" s="178">
        <v>43362</v>
      </c>
      <c r="W144" s="48" t="s">
        <v>211</v>
      </c>
      <c r="X144" s="48"/>
      <c r="Y144" s="48"/>
      <c r="Z144" s="48" t="s">
        <v>211</v>
      </c>
      <c r="AA144" s="48"/>
      <c r="AB144" s="48"/>
      <c r="AC144" s="193" t="s">
        <v>211</v>
      </c>
      <c r="AD144" s="48"/>
      <c r="AE144" s="193" t="s">
        <v>165</v>
      </c>
      <c r="AF144" s="193" t="s">
        <v>211</v>
      </c>
      <c r="AG144" s="193" t="s">
        <v>211</v>
      </c>
      <c r="AH144" s="197">
        <v>43395</v>
      </c>
      <c r="AI144" s="192" t="s">
        <v>4347</v>
      </c>
      <c r="AJ144" s="115" t="str">
        <f t="shared" si="2"/>
        <v>FS</v>
      </c>
      <c r="AK144" s="115" t="b">
        <f>ISNUMBER(SEARCH("IRT",Table1[[#This Row],[Current_Status]]))</f>
        <v>0</v>
      </c>
      <c r="AL144" s="116">
        <f>YEAR(Table1[[#This Row],[Project_Initiated]])</f>
        <v>2018</v>
      </c>
      <c r="AM144" s="53">
        <v>44075</v>
      </c>
      <c r="AN144" s="53" t="str">
        <f>IF(AND(Table1[[#This Row],[Completed Date]]&gt;="07/01/2020"+0,Table1[[#This Row],[Completed Date]]&lt;="6/30/2021"+0),"FY 20-21",IF(AND(Table1[[#This Row],[Completed Date]]&gt;="07/01/2019"+0,Table1[[#This Row],[Completed Date]]&lt;="6/30/2020"+0),"FY 19-20",""))</f>
        <v/>
      </c>
      <c r="AO144" s="116" t="str">
        <f>IFERROR(FIND("R",Table1[[#This Row],[FS_Priority]]),"")</f>
        <v/>
      </c>
    </row>
    <row r="145" spans="1:41" hidden="1" x14ac:dyDescent="0.25">
      <c r="A145" s="48" t="s">
        <v>671</v>
      </c>
      <c r="B145" s="193" t="s">
        <v>211</v>
      </c>
      <c r="C145" s="193" t="s">
        <v>671</v>
      </c>
      <c r="D145" s="194" t="b">
        <v>0</v>
      </c>
      <c r="E145" s="48" t="s">
        <v>107</v>
      </c>
      <c r="F145" s="48" t="s">
        <v>3156</v>
      </c>
      <c r="G145" s="48" t="s">
        <v>211</v>
      </c>
      <c r="H145" s="48" t="s">
        <v>476</v>
      </c>
      <c r="I145" s="48" t="s">
        <v>3537</v>
      </c>
      <c r="J145" s="48" t="s">
        <v>2661</v>
      </c>
      <c r="K145" s="193" t="s">
        <v>3674</v>
      </c>
      <c r="L145" s="193" t="s">
        <v>2636</v>
      </c>
      <c r="M145" s="48" t="s">
        <v>3687</v>
      </c>
      <c r="N145" s="193" t="s">
        <v>211</v>
      </c>
      <c r="O145" s="48" t="s">
        <v>183</v>
      </c>
      <c r="P145" s="48"/>
      <c r="Q145" s="48" t="s">
        <v>211</v>
      </c>
      <c r="R145" s="193" t="s">
        <v>211</v>
      </c>
      <c r="S145" s="48" t="b">
        <v>0</v>
      </c>
      <c r="T145" s="48"/>
      <c r="U145" s="178"/>
      <c r="V145" s="178">
        <v>43143</v>
      </c>
      <c r="W145" s="48" t="s">
        <v>211</v>
      </c>
      <c r="X145" s="48"/>
      <c r="Y145" s="48"/>
      <c r="Z145" s="48" t="s">
        <v>211</v>
      </c>
      <c r="AA145" s="48"/>
      <c r="AB145" s="48"/>
      <c r="AC145" s="193" t="s">
        <v>672</v>
      </c>
      <c r="AD145" s="48"/>
      <c r="AE145" s="193" t="s">
        <v>183</v>
      </c>
      <c r="AF145" s="193" t="s">
        <v>211</v>
      </c>
      <c r="AG145" s="193" t="s">
        <v>2694</v>
      </c>
      <c r="AH145" s="197">
        <v>43395</v>
      </c>
      <c r="AI145" s="192" t="s">
        <v>4350</v>
      </c>
      <c r="AJ145" s="115" t="str">
        <f t="shared" si="2"/>
        <v>FS</v>
      </c>
      <c r="AK145" s="115" t="b">
        <f>ISNUMBER(SEARCH("IRT",Table1[[#This Row],[Current_Status]]))</f>
        <v>0</v>
      </c>
      <c r="AL145" s="116">
        <f>YEAR(Table1[[#This Row],[Project_Initiated]])</f>
        <v>2018</v>
      </c>
      <c r="AM145" s="53">
        <v>44075</v>
      </c>
      <c r="AN145" s="53" t="str">
        <f>IF(AND(Table1[[#This Row],[Completed Date]]&gt;="07/01/2020"+0,Table1[[#This Row],[Completed Date]]&lt;="6/30/2021"+0),"FY 20-21",IF(AND(Table1[[#This Row],[Completed Date]]&gt;="07/01/2019"+0,Table1[[#This Row],[Completed Date]]&lt;="6/30/2020"+0),"FY 19-20",""))</f>
        <v/>
      </c>
      <c r="AO145" s="116" t="str">
        <f>IFERROR(FIND("R",Table1[[#This Row],[FS_Priority]]),"")</f>
        <v/>
      </c>
    </row>
    <row r="146" spans="1:41" hidden="1" x14ac:dyDescent="0.25">
      <c r="A146" s="48" t="s">
        <v>852</v>
      </c>
      <c r="B146" s="193" t="s">
        <v>211</v>
      </c>
      <c r="C146" s="193" t="s">
        <v>852</v>
      </c>
      <c r="D146" s="194" t="b">
        <v>0</v>
      </c>
      <c r="E146" s="48" t="s">
        <v>107</v>
      </c>
      <c r="F146" s="48" t="s">
        <v>3185</v>
      </c>
      <c r="G146" s="48" t="s">
        <v>211</v>
      </c>
      <c r="H146" s="48" t="s">
        <v>472</v>
      </c>
      <c r="I146" s="48" t="s">
        <v>3713</v>
      </c>
      <c r="J146" s="48" t="s">
        <v>2661</v>
      </c>
      <c r="K146" s="193" t="s">
        <v>3674</v>
      </c>
      <c r="L146" s="193" t="s">
        <v>2636</v>
      </c>
      <c r="M146" s="48" t="s">
        <v>3680</v>
      </c>
      <c r="N146" s="193" t="s">
        <v>211</v>
      </c>
      <c r="O146" s="48" t="s">
        <v>165</v>
      </c>
      <c r="P146" s="48"/>
      <c r="Q146" s="48" t="s">
        <v>221</v>
      </c>
      <c r="R146" s="193" t="s">
        <v>211</v>
      </c>
      <c r="S146" s="48" t="b">
        <v>1</v>
      </c>
      <c r="T146" s="48"/>
      <c r="U146" s="178"/>
      <c r="V146" s="178">
        <v>43349</v>
      </c>
      <c r="W146" s="48" t="s">
        <v>211</v>
      </c>
      <c r="X146" s="48"/>
      <c r="Y146" s="48"/>
      <c r="Z146" s="48" t="s">
        <v>211</v>
      </c>
      <c r="AA146" s="48"/>
      <c r="AB146" s="48"/>
      <c r="AC146" s="193" t="s">
        <v>539</v>
      </c>
      <c r="AD146" s="48"/>
      <c r="AE146" s="193" t="s">
        <v>165</v>
      </c>
      <c r="AF146" s="193" t="s">
        <v>211</v>
      </c>
      <c r="AG146" s="193" t="s">
        <v>539</v>
      </c>
      <c r="AH146" s="197">
        <v>43395</v>
      </c>
      <c r="AI146" s="192" t="s">
        <v>4347</v>
      </c>
      <c r="AJ146" s="115" t="str">
        <f t="shared" si="2"/>
        <v>FS</v>
      </c>
      <c r="AK146" s="115" t="b">
        <f>ISNUMBER(SEARCH("IRT",Table1[[#This Row],[Current_Status]]))</f>
        <v>0</v>
      </c>
      <c r="AL146" s="116">
        <f>YEAR(Table1[[#This Row],[Project_Initiated]])</f>
        <v>2018</v>
      </c>
      <c r="AM146" s="53">
        <v>44075</v>
      </c>
      <c r="AN146" s="53" t="str">
        <f>IF(AND(Table1[[#This Row],[Completed Date]]&gt;="07/01/2020"+0,Table1[[#This Row],[Completed Date]]&lt;="6/30/2021"+0),"FY 20-21",IF(AND(Table1[[#This Row],[Completed Date]]&gt;="07/01/2019"+0,Table1[[#This Row],[Completed Date]]&lt;="6/30/2020"+0),"FY 19-20",""))</f>
        <v/>
      </c>
      <c r="AO146" s="116" t="str">
        <f>IFERROR(FIND("R",Table1[[#This Row],[FS_Priority]]),"")</f>
        <v/>
      </c>
    </row>
    <row r="147" spans="1:41" hidden="1" x14ac:dyDescent="0.25">
      <c r="A147" s="48" t="s">
        <v>612</v>
      </c>
      <c r="B147" s="193" t="s">
        <v>211</v>
      </c>
      <c r="C147" s="193" t="s">
        <v>612</v>
      </c>
      <c r="D147" s="194" t="b">
        <v>0</v>
      </c>
      <c r="E147" s="48" t="s">
        <v>107</v>
      </c>
      <c r="F147" s="48" t="s">
        <v>2634</v>
      </c>
      <c r="G147" s="48" t="s">
        <v>211</v>
      </c>
      <c r="H147" s="48" t="s">
        <v>460</v>
      </c>
      <c r="I147" s="48" t="s">
        <v>3577</v>
      </c>
      <c r="J147" s="48" t="s">
        <v>2661</v>
      </c>
      <c r="K147" s="193" t="s">
        <v>3674</v>
      </c>
      <c r="L147" s="193" t="s">
        <v>2636</v>
      </c>
      <c r="M147" s="48" t="s">
        <v>3679</v>
      </c>
      <c r="N147" s="193" t="s">
        <v>211</v>
      </c>
      <c r="O147" s="48" t="s">
        <v>165</v>
      </c>
      <c r="P147" s="48"/>
      <c r="Q147" s="48" t="s">
        <v>613</v>
      </c>
      <c r="R147" s="193" t="s">
        <v>342</v>
      </c>
      <c r="S147" s="48" t="b">
        <v>0</v>
      </c>
      <c r="T147" s="48"/>
      <c r="U147" s="178"/>
      <c r="V147" s="178">
        <v>42859</v>
      </c>
      <c r="W147" s="48" t="s">
        <v>211</v>
      </c>
      <c r="X147" s="48"/>
      <c r="Y147" s="48"/>
      <c r="Z147" s="48" t="s">
        <v>211</v>
      </c>
      <c r="AA147" s="48"/>
      <c r="AB147" s="48"/>
      <c r="AC147" s="193" t="s">
        <v>614</v>
      </c>
      <c r="AD147" s="48"/>
      <c r="AE147" s="193" t="s">
        <v>183</v>
      </c>
      <c r="AF147" s="193" t="s">
        <v>211</v>
      </c>
      <c r="AG147" s="193" t="s">
        <v>2694</v>
      </c>
      <c r="AH147" s="197">
        <v>43395</v>
      </c>
      <c r="AI147" s="192" t="s">
        <v>4354</v>
      </c>
      <c r="AJ147" s="115" t="str">
        <f t="shared" si="2"/>
        <v>FS</v>
      </c>
      <c r="AK147" s="115" t="b">
        <f>ISNUMBER(SEARCH("IRT",Table1[[#This Row],[Current_Status]]))</f>
        <v>0</v>
      </c>
      <c r="AL147" s="116">
        <f>YEAR(Table1[[#This Row],[Project_Initiated]])</f>
        <v>2017</v>
      </c>
      <c r="AM147" s="53">
        <v>44075</v>
      </c>
      <c r="AN147" s="53" t="str">
        <f>IF(AND(Table1[[#This Row],[Completed Date]]&gt;="07/01/2020"+0,Table1[[#This Row],[Completed Date]]&lt;="6/30/2021"+0),"FY 20-21",IF(AND(Table1[[#This Row],[Completed Date]]&gt;="07/01/2019"+0,Table1[[#This Row],[Completed Date]]&lt;="6/30/2020"+0),"FY 19-20",""))</f>
        <v/>
      </c>
      <c r="AO147" s="116" t="str">
        <f>IFERROR(FIND("R",Table1[[#This Row],[FS_Priority]]),"")</f>
        <v/>
      </c>
    </row>
    <row r="148" spans="1:41" hidden="1" x14ac:dyDescent="0.25">
      <c r="A148" s="48" t="s">
        <v>786</v>
      </c>
      <c r="B148" s="193" t="s">
        <v>211</v>
      </c>
      <c r="C148" s="193" t="s">
        <v>786</v>
      </c>
      <c r="D148" s="194" t="b">
        <v>0</v>
      </c>
      <c r="E148" s="48" t="s">
        <v>107</v>
      </c>
      <c r="F148" s="48" t="s">
        <v>787</v>
      </c>
      <c r="G148" s="48" t="s">
        <v>211</v>
      </c>
      <c r="H148" s="48" t="s">
        <v>472</v>
      </c>
      <c r="I148" s="48" t="s">
        <v>3739</v>
      </c>
      <c r="J148" s="48" t="s">
        <v>2661</v>
      </c>
      <c r="K148" s="193" t="s">
        <v>3674</v>
      </c>
      <c r="L148" s="193" t="s">
        <v>2636</v>
      </c>
      <c r="M148" s="48" t="s">
        <v>3568</v>
      </c>
      <c r="N148" s="193" t="s">
        <v>211</v>
      </c>
      <c r="O148" s="48" t="s">
        <v>165</v>
      </c>
      <c r="P148" s="48"/>
      <c r="Q148" s="48" t="s">
        <v>788</v>
      </c>
      <c r="R148" s="193" t="s">
        <v>345</v>
      </c>
      <c r="S148" s="48" t="b">
        <v>0</v>
      </c>
      <c r="T148" s="48"/>
      <c r="U148" s="178"/>
      <c r="V148" s="178">
        <v>43196</v>
      </c>
      <c r="W148" s="48" t="s">
        <v>211</v>
      </c>
      <c r="X148" s="48"/>
      <c r="Y148" s="48"/>
      <c r="Z148" s="48" t="s">
        <v>211</v>
      </c>
      <c r="AA148" s="48"/>
      <c r="AB148" s="48"/>
      <c r="AC148" s="193" t="s">
        <v>211</v>
      </c>
      <c r="AD148" s="48"/>
      <c r="AE148" s="193" t="s">
        <v>165</v>
      </c>
      <c r="AF148" s="193" t="s">
        <v>211</v>
      </c>
      <c r="AG148" s="193" t="s">
        <v>539</v>
      </c>
      <c r="AH148" s="197">
        <v>43395</v>
      </c>
      <c r="AI148" s="192" t="s">
        <v>4350</v>
      </c>
      <c r="AJ148" s="115" t="str">
        <f t="shared" si="2"/>
        <v>FS</v>
      </c>
      <c r="AK148" s="115" t="b">
        <f>ISNUMBER(SEARCH("IRT",Table1[[#This Row],[Current_Status]]))</f>
        <v>0</v>
      </c>
      <c r="AL148" s="116">
        <f>YEAR(Table1[[#This Row],[Project_Initiated]])</f>
        <v>2018</v>
      </c>
      <c r="AM148" s="53">
        <v>44075</v>
      </c>
      <c r="AN148" s="53" t="str">
        <f>IF(AND(Table1[[#This Row],[Completed Date]]&gt;="07/01/2020"+0,Table1[[#This Row],[Completed Date]]&lt;="6/30/2021"+0),"FY 20-21",IF(AND(Table1[[#This Row],[Completed Date]]&gt;="07/01/2019"+0,Table1[[#This Row],[Completed Date]]&lt;="6/30/2020"+0),"FY 19-20",""))</f>
        <v/>
      </c>
      <c r="AO148" s="116" t="str">
        <f>IFERROR(FIND("R",Table1[[#This Row],[FS_Priority]]),"")</f>
        <v/>
      </c>
    </row>
    <row r="149" spans="1:41" hidden="1" x14ac:dyDescent="0.25">
      <c r="A149" s="48" t="s">
        <v>674</v>
      </c>
      <c r="B149" s="193" t="s">
        <v>211</v>
      </c>
      <c r="C149" s="193" t="s">
        <v>674</v>
      </c>
      <c r="D149" s="194" t="b">
        <v>0</v>
      </c>
      <c r="E149" s="48" t="s">
        <v>398</v>
      </c>
      <c r="F149" s="48" t="s">
        <v>3265</v>
      </c>
      <c r="G149" s="48" t="s">
        <v>211</v>
      </c>
      <c r="H149" s="48" t="s">
        <v>453</v>
      </c>
      <c r="I149" s="48" t="s">
        <v>211</v>
      </c>
      <c r="J149" s="48" t="s">
        <v>2661</v>
      </c>
      <c r="K149" s="193" t="s">
        <v>3786</v>
      </c>
      <c r="L149" s="193" t="s">
        <v>399</v>
      </c>
      <c r="M149" s="48" t="s">
        <v>3787</v>
      </c>
      <c r="N149" s="193" t="s">
        <v>211</v>
      </c>
      <c r="O149" s="48" t="s">
        <v>183</v>
      </c>
      <c r="P149" s="48"/>
      <c r="Q149" s="48" t="s">
        <v>211</v>
      </c>
      <c r="R149" s="193" t="s">
        <v>211</v>
      </c>
      <c r="S149" s="48" t="b">
        <v>0</v>
      </c>
      <c r="T149" s="48"/>
      <c r="U149" s="178"/>
      <c r="V149" s="178">
        <v>43146</v>
      </c>
      <c r="W149" s="48" t="s">
        <v>211</v>
      </c>
      <c r="X149" s="48"/>
      <c r="Y149" s="48"/>
      <c r="Z149" s="48" t="s">
        <v>211</v>
      </c>
      <c r="AA149" s="48"/>
      <c r="AB149" s="48"/>
      <c r="AC149" s="193" t="s">
        <v>675</v>
      </c>
      <c r="AD149" s="48"/>
      <c r="AE149" s="193" t="s">
        <v>165</v>
      </c>
      <c r="AF149" s="193" t="s">
        <v>211</v>
      </c>
      <c r="AG149" s="193" t="s">
        <v>539</v>
      </c>
      <c r="AH149" s="197">
        <v>43395</v>
      </c>
      <c r="AI149" s="192" t="s">
        <v>4348</v>
      </c>
      <c r="AJ149" s="115" t="str">
        <f t="shared" si="2"/>
        <v>FS</v>
      </c>
      <c r="AK149" s="115" t="b">
        <f>ISNUMBER(SEARCH("IRT",Table1[[#This Row],[Current_Status]]))</f>
        <v>0</v>
      </c>
      <c r="AL149" s="116">
        <f>YEAR(Table1[[#This Row],[Project_Initiated]])</f>
        <v>2018</v>
      </c>
      <c r="AM149" s="53">
        <v>44075</v>
      </c>
      <c r="AN149" s="53" t="str">
        <f>IF(AND(Table1[[#This Row],[Completed Date]]&gt;="07/01/2020"+0,Table1[[#This Row],[Completed Date]]&lt;="6/30/2021"+0),"FY 20-21",IF(AND(Table1[[#This Row],[Completed Date]]&gt;="07/01/2019"+0,Table1[[#This Row],[Completed Date]]&lt;="6/30/2020"+0),"FY 19-20",""))</f>
        <v/>
      </c>
      <c r="AO149" s="116" t="str">
        <f>IFERROR(FIND("R",Table1[[#This Row],[FS_Priority]]),"")</f>
        <v/>
      </c>
    </row>
    <row r="150" spans="1:41" hidden="1" x14ac:dyDescent="0.25">
      <c r="A150" s="48" t="s">
        <v>854</v>
      </c>
      <c r="B150" s="193" t="s">
        <v>211</v>
      </c>
      <c r="C150" s="193" t="s">
        <v>854</v>
      </c>
      <c r="D150" s="194" t="b">
        <v>0</v>
      </c>
      <c r="E150" s="48" t="s">
        <v>4299</v>
      </c>
      <c r="F150" s="48" t="s">
        <v>2976</v>
      </c>
      <c r="G150" s="48" t="s">
        <v>211</v>
      </c>
      <c r="H150" s="48" t="s">
        <v>265</v>
      </c>
      <c r="I150" s="48" t="s">
        <v>211</v>
      </c>
      <c r="J150" s="48" t="s">
        <v>2661</v>
      </c>
      <c r="K150" s="193" t="s">
        <v>3471</v>
      </c>
      <c r="L150" s="193" t="s">
        <v>2636</v>
      </c>
      <c r="M150" s="48" t="s">
        <v>3474</v>
      </c>
      <c r="N150" s="193" t="s">
        <v>211</v>
      </c>
      <c r="O150" s="48" t="s">
        <v>530</v>
      </c>
      <c r="P150" s="48"/>
      <c r="Q150" s="48" t="s">
        <v>211</v>
      </c>
      <c r="R150" s="193" t="s">
        <v>211</v>
      </c>
      <c r="S150" s="48" t="b">
        <v>0</v>
      </c>
      <c r="T150" s="48"/>
      <c r="U150" s="178"/>
      <c r="V150" s="178">
        <v>43353</v>
      </c>
      <c r="W150" s="48" t="s">
        <v>211</v>
      </c>
      <c r="X150" s="48"/>
      <c r="Y150" s="48"/>
      <c r="Z150" s="48" t="s">
        <v>211</v>
      </c>
      <c r="AA150" s="48"/>
      <c r="AB150" s="48"/>
      <c r="AC150" s="193" t="s">
        <v>211</v>
      </c>
      <c r="AD150" s="48"/>
      <c r="AE150" s="193" t="s">
        <v>178</v>
      </c>
      <c r="AF150" s="193" t="s">
        <v>211</v>
      </c>
      <c r="AG150" s="193" t="s">
        <v>211</v>
      </c>
      <c r="AH150" s="197">
        <v>43395</v>
      </c>
      <c r="AI150" s="192" t="s">
        <v>4347</v>
      </c>
      <c r="AJ150" s="115" t="str">
        <f t="shared" si="2"/>
        <v>FS</v>
      </c>
      <c r="AK150" s="115" t="b">
        <f>ISNUMBER(SEARCH("IRT",Table1[[#This Row],[Current_Status]]))</f>
        <v>0</v>
      </c>
      <c r="AL150" s="116">
        <f>YEAR(Table1[[#This Row],[Project_Initiated]])</f>
        <v>2018</v>
      </c>
      <c r="AM150" s="53">
        <v>44075</v>
      </c>
      <c r="AN150" s="53" t="str">
        <f>IF(AND(Table1[[#This Row],[Completed Date]]&gt;="07/01/2020"+0,Table1[[#This Row],[Completed Date]]&lt;="6/30/2021"+0),"FY 20-21",IF(AND(Table1[[#This Row],[Completed Date]]&gt;="07/01/2019"+0,Table1[[#This Row],[Completed Date]]&lt;="6/30/2020"+0),"FY 19-20",""))</f>
        <v/>
      </c>
      <c r="AO150" s="116" t="str">
        <f>IFERROR(FIND("R",Table1[[#This Row],[FS_Priority]]),"")</f>
        <v/>
      </c>
    </row>
    <row r="151" spans="1:41" hidden="1" x14ac:dyDescent="0.25">
      <c r="A151" s="48" t="s">
        <v>817</v>
      </c>
      <c r="B151" s="193" t="s">
        <v>211</v>
      </c>
      <c r="C151" s="193" t="s">
        <v>817</v>
      </c>
      <c r="D151" s="194" t="b">
        <v>0</v>
      </c>
      <c r="E151" s="48" t="s">
        <v>442</v>
      </c>
      <c r="F151" s="48" t="s">
        <v>3296</v>
      </c>
      <c r="G151" s="48" t="s">
        <v>211</v>
      </c>
      <c r="H151" s="48" t="s">
        <v>3833</v>
      </c>
      <c r="I151" s="48" t="s">
        <v>211</v>
      </c>
      <c r="J151" s="48" t="s">
        <v>2661</v>
      </c>
      <c r="K151" s="193" t="s">
        <v>3829</v>
      </c>
      <c r="L151" s="193" t="s">
        <v>141</v>
      </c>
      <c r="M151" s="48" t="s">
        <v>3830</v>
      </c>
      <c r="N151" s="193" t="s">
        <v>211</v>
      </c>
      <c r="O151" s="48" t="s">
        <v>183</v>
      </c>
      <c r="P151" s="48"/>
      <c r="Q151" s="48" t="s">
        <v>211</v>
      </c>
      <c r="R151" s="193" t="s">
        <v>236</v>
      </c>
      <c r="S151" s="48" t="b">
        <v>0</v>
      </c>
      <c r="T151" s="48"/>
      <c r="U151" s="178"/>
      <c r="V151" s="178">
        <v>43203</v>
      </c>
      <c r="W151" s="48" t="s">
        <v>211</v>
      </c>
      <c r="X151" s="48"/>
      <c r="Y151" s="48"/>
      <c r="Z151" s="48" t="s">
        <v>211</v>
      </c>
      <c r="AA151" s="48"/>
      <c r="AB151" s="48"/>
      <c r="AC151" s="193" t="s">
        <v>818</v>
      </c>
      <c r="AD151" s="48"/>
      <c r="AE151" s="193" t="s">
        <v>178</v>
      </c>
      <c r="AF151" s="193" t="s">
        <v>211</v>
      </c>
      <c r="AG151" s="193" t="s">
        <v>2694</v>
      </c>
      <c r="AH151" s="197">
        <v>43395</v>
      </c>
      <c r="AI151" s="192" t="s">
        <v>4350</v>
      </c>
      <c r="AJ151" s="115" t="str">
        <f t="shared" si="2"/>
        <v>FS</v>
      </c>
      <c r="AK151" s="115" t="b">
        <f>ISNUMBER(SEARCH("IRT",Table1[[#This Row],[Current_Status]]))</f>
        <v>0</v>
      </c>
      <c r="AL151" s="116">
        <f>YEAR(Table1[[#This Row],[Project_Initiated]])</f>
        <v>2018</v>
      </c>
      <c r="AM151" s="53">
        <v>44075</v>
      </c>
      <c r="AN151" s="53" t="str">
        <f>IF(AND(Table1[[#This Row],[Completed Date]]&gt;="07/01/2020"+0,Table1[[#This Row],[Completed Date]]&lt;="6/30/2021"+0),"FY 20-21",IF(AND(Table1[[#This Row],[Completed Date]]&gt;="07/01/2019"+0,Table1[[#This Row],[Completed Date]]&lt;="6/30/2020"+0),"FY 19-20",""))</f>
        <v/>
      </c>
      <c r="AO151" s="116" t="str">
        <f>IFERROR(FIND("R",Table1[[#This Row],[FS_Priority]]),"")</f>
        <v/>
      </c>
    </row>
    <row r="152" spans="1:41" hidden="1" x14ac:dyDescent="0.25">
      <c r="A152" s="48" t="s">
        <v>762</v>
      </c>
      <c r="B152" s="193" t="s">
        <v>211</v>
      </c>
      <c r="C152" s="193" t="s">
        <v>762</v>
      </c>
      <c r="D152" s="194" t="b">
        <v>0</v>
      </c>
      <c r="E152" s="48" t="s">
        <v>2647</v>
      </c>
      <c r="F152" s="48" t="s">
        <v>3329</v>
      </c>
      <c r="G152" s="48" t="s">
        <v>211</v>
      </c>
      <c r="H152" s="48" t="s">
        <v>52</v>
      </c>
      <c r="I152" s="48" t="s">
        <v>3867</v>
      </c>
      <c r="J152" s="48" t="s">
        <v>2661</v>
      </c>
      <c r="K152" s="193" t="s">
        <v>211</v>
      </c>
      <c r="L152" s="193" t="s">
        <v>211</v>
      </c>
      <c r="M152" s="48" t="s">
        <v>3868</v>
      </c>
      <c r="N152" s="193" t="s">
        <v>211</v>
      </c>
      <c r="O152" s="48" t="s">
        <v>183</v>
      </c>
      <c r="P152" s="48"/>
      <c r="Q152" s="48" t="s">
        <v>211</v>
      </c>
      <c r="R152" s="193" t="s">
        <v>218</v>
      </c>
      <c r="S152" s="48" t="b">
        <v>0</v>
      </c>
      <c r="T152" s="48"/>
      <c r="U152" s="178"/>
      <c r="V152" s="178">
        <v>43267</v>
      </c>
      <c r="W152" s="48" t="s">
        <v>211</v>
      </c>
      <c r="X152" s="48"/>
      <c r="Y152" s="48"/>
      <c r="Z152" s="48" t="s">
        <v>211</v>
      </c>
      <c r="AA152" s="48"/>
      <c r="AB152" s="48"/>
      <c r="AC152" s="193" t="s">
        <v>763</v>
      </c>
      <c r="AD152" s="48"/>
      <c r="AE152" s="193" t="s">
        <v>183</v>
      </c>
      <c r="AF152" s="193" t="s">
        <v>211</v>
      </c>
      <c r="AG152" s="193" t="s">
        <v>2694</v>
      </c>
      <c r="AH152" s="197">
        <v>43395</v>
      </c>
      <c r="AI152" s="192" t="s">
        <v>4350</v>
      </c>
      <c r="AJ152" s="115" t="str">
        <f t="shared" si="2"/>
        <v>FS</v>
      </c>
      <c r="AK152" s="115" t="b">
        <f>ISNUMBER(SEARCH("IRT",Table1[[#This Row],[Current_Status]]))</f>
        <v>0</v>
      </c>
      <c r="AL152" s="116">
        <f>YEAR(Table1[[#This Row],[Project_Initiated]])</f>
        <v>2018</v>
      </c>
      <c r="AM152" s="53">
        <v>44075</v>
      </c>
      <c r="AN152" s="53" t="str">
        <f>IF(AND(Table1[[#This Row],[Completed Date]]&gt;="07/01/2020"+0,Table1[[#This Row],[Completed Date]]&lt;="6/30/2021"+0),"FY 20-21",IF(AND(Table1[[#This Row],[Completed Date]]&gt;="07/01/2019"+0,Table1[[#This Row],[Completed Date]]&lt;="6/30/2020"+0),"FY 19-20",""))</f>
        <v/>
      </c>
      <c r="AO152" s="116" t="str">
        <f>IFERROR(FIND("R",Table1[[#This Row],[FS_Priority]]),"")</f>
        <v/>
      </c>
    </row>
    <row r="153" spans="1:41" hidden="1" x14ac:dyDescent="0.25">
      <c r="A153" s="48" t="s">
        <v>814</v>
      </c>
      <c r="B153" s="193" t="s">
        <v>211</v>
      </c>
      <c r="C153" s="193" t="s">
        <v>814</v>
      </c>
      <c r="D153" s="194" t="b">
        <v>0</v>
      </c>
      <c r="E153" s="48" t="s">
        <v>4313</v>
      </c>
      <c r="F153" s="48" t="s">
        <v>3352</v>
      </c>
      <c r="G153" s="48" t="s">
        <v>211</v>
      </c>
      <c r="H153" s="48" t="s">
        <v>461</v>
      </c>
      <c r="I153" s="48" t="s">
        <v>211</v>
      </c>
      <c r="J153" s="48" t="s">
        <v>2661</v>
      </c>
      <c r="K153" s="193" t="s">
        <v>3883</v>
      </c>
      <c r="L153" s="193" t="s">
        <v>437</v>
      </c>
      <c r="M153" s="48" t="s">
        <v>3884</v>
      </c>
      <c r="N153" s="193" t="s">
        <v>211</v>
      </c>
      <c r="O153" s="48" t="s">
        <v>165</v>
      </c>
      <c r="P153" s="48"/>
      <c r="Q153" s="48" t="s">
        <v>184</v>
      </c>
      <c r="R153" s="193" t="s">
        <v>211</v>
      </c>
      <c r="S153" s="48" t="b">
        <v>0</v>
      </c>
      <c r="T153" s="48"/>
      <c r="U153" s="178"/>
      <c r="V153" s="178">
        <v>43298</v>
      </c>
      <c r="W153" s="48" t="s">
        <v>211</v>
      </c>
      <c r="X153" s="48"/>
      <c r="Y153" s="48"/>
      <c r="Z153" s="48" t="s">
        <v>211</v>
      </c>
      <c r="AA153" s="48"/>
      <c r="AB153" s="48"/>
      <c r="AC153" s="193" t="s">
        <v>539</v>
      </c>
      <c r="AD153" s="48"/>
      <c r="AE153" s="193" t="s">
        <v>165</v>
      </c>
      <c r="AF153" s="193" t="s">
        <v>211</v>
      </c>
      <c r="AG153" s="193" t="s">
        <v>539</v>
      </c>
      <c r="AH153" s="197">
        <v>43395</v>
      </c>
      <c r="AI153" s="192" t="s">
        <v>4347</v>
      </c>
      <c r="AJ153" s="115" t="str">
        <f t="shared" si="2"/>
        <v>FS</v>
      </c>
      <c r="AK153" s="115" t="b">
        <f>ISNUMBER(SEARCH("IRT",Table1[[#This Row],[Current_Status]]))</f>
        <v>0</v>
      </c>
      <c r="AL153" s="116">
        <f>YEAR(Table1[[#This Row],[Project_Initiated]])</f>
        <v>2018</v>
      </c>
      <c r="AM153" s="53">
        <v>44075</v>
      </c>
      <c r="AN153" s="53" t="str">
        <f>IF(AND(Table1[[#This Row],[Completed Date]]&gt;="07/01/2020"+0,Table1[[#This Row],[Completed Date]]&lt;="6/30/2021"+0),"FY 20-21",IF(AND(Table1[[#This Row],[Completed Date]]&gt;="07/01/2019"+0,Table1[[#This Row],[Completed Date]]&lt;="6/30/2020"+0),"FY 19-20",""))</f>
        <v/>
      </c>
      <c r="AO153" s="116" t="str">
        <f>IFERROR(FIND("R",Table1[[#This Row],[FS_Priority]]),"")</f>
        <v/>
      </c>
    </row>
    <row r="154" spans="1:41" hidden="1" x14ac:dyDescent="0.25">
      <c r="A154" s="48" t="s">
        <v>829</v>
      </c>
      <c r="B154" s="193" t="s">
        <v>211</v>
      </c>
      <c r="C154" s="193" t="s">
        <v>829</v>
      </c>
      <c r="D154" s="194" t="b">
        <v>0</v>
      </c>
      <c r="E154" s="48" t="s">
        <v>4313</v>
      </c>
      <c r="F154" s="48" t="s">
        <v>3354</v>
      </c>
      <c r="G154" s="48" t="s">
        <v>211</v>
      </c>
      <c r="H154" s="48" t="s">
        <v>830</v>
      </c>
      <c r="I154" s="48" t="s">
        <v>3894</v>
      </c>
      <c r="J154" s="48" t="s">
        <v>2661</v>
      </c>
      <c r="K154" s="193" t="s">
        <v>3883</v>
      </c>
      <c r="L154" s="193" t="s">
        <v>437</v>
      </c>
      <c r="M154" s="48" t="s">
        <v>3895</v>
      </c>
      <c r="N154" s="193" t="s">
        <v>211</v>
      </c>
      <c r="O154" s="48" t="s">
        <v>165</v>
      </c>
      <c r="P154" s="48"/>
      <c r="Q154" s="48" t="s">
        <v>239</v>
      </c>
      <c r="R154" s="193" t="s">
        <v>211</v>
      </c>
      <c r="S154" s="48" t="b">
        <v>0</v>
      </c>
      <c r="T154" s="48"/>
      <c r="U154" s="178"/>
      <c r="V154" s="178">
        <v>43314</v>
      </c>
      <c r="W154" s="48" t="s">
        <v>211</v>
      </c>
      <c r="X154" s="48"/>
      <c r="Y154" s="48"/>
      <c r="Z154" s="48" t="s">
        <v>211</v>
      </c>
      <c r="AA154" s="48"/>
      <c r="AB154" s="48"/>
      <c r="AC154" s="193" t="s">
        <v>539</v>
      </c>
      <c r="AD154" s="48"/>
      <c r="AE154" s="193" t="s">
        <v>165</v>
      </c>
      <c r="AF154" s="193" t="s">
        <v>211</v>
      </c>
      <c r="AG154" s="193" t="s">
        <v>539</v>
      </c>
      <c r="AH154" s="197">
        <v>43395</v>
      </c>
      <c r="AI154" s="192" t="s">
        <v>4347</v>
      </c>
      <c r="AJ154" s="115" t="str">
        <f t="shared" si="2"/>
        <v>FS</v>
      </c>
      <c r="AK154" s="115" t="b">
        <f>ISNUMBER(SEARCH("IRT",Table1[[#This Row],[Current_Status]]))</f>
        <v>0</v>
      </c>
      <c r="AL154" s="116">
        <f>YEAR(Table1[[#This Row],[Project_Initiated]])</f>
        <v>2018</v>
      </c>
      <c r="AM154" s="53">
        <v>44075</v>
      </c>
      <c r="AN154" s="53" t="str">
        <f>IF(AND(Table1[[#This Row],[Completed Date]]&gt;="07/01/2020"+0,Table1[[#This Row],[Completed Date]]&lt;="6/30/2021"+0),"FY 20-21",IF(AND(Table1[[#This Row],[Completed Date]]&gt;="07/01/2019"+0,Table1[[#This Row],[Completed Date]]&lt;="6/30/2020"+0),"FY 19-20",""))</f>
        <v/>
      </c>
      <c r="AO154" s="116" t="str">
        <f>IFERROR(FIND("R",Table1[[#This Row],[FS_Priority]]),"")</f>
        <v/>
      </c>
    </row>
    <row r="155" spans="1:41" hidden="1" x14ac:dyDescent="0.25">
      <c r="A155" s="48" t="s">
        <v>333</v>
      </c>
      <c r="B155" s="193" t="s">
        <v>211</v>
      </c>
      <c r="C155" s="193" t="s">
        <v>333</v>
      </c>
      <c r="D155" s="194" t="b">
        <v>0</v>
      </c>
      <c r="E155" s="48" t="s">
        <v>107</v>
      </c>
      <c r="F155" s="48" t="s">
        <v>3202</v>
      </c>
      <c r="G155" s="48" t="s">
        <v>815</v>
      </c>
      <c r="H155" s="48" t="s">
        <v>473</v>
      </c>
      <c r="I155" s="48" t="s">
        <v>3725</v>
      </c>
      <c r="J155" s="48" t="s">
        <v>2672</v>
      </c>
      <c r="K155" s="193" t="s">
        <v>3674</v>
      </c>
      <c r="L155" s="193" t="s">
        <v>2636</v>
      </c>
      <c r="M155" s="48" t="s">
        <v>3680</v>
      </c>
      <c r="N155" s="193" t="s">
        <v>211</v>
      </c>
      <c r="O155" s="48" t="s">
        <v>183</v>
      </c>
      <c r="P155" s="48"/>
      <c r="Q155" s="48" t="s">
        <v>310</v>
      </c>
      <c r="R155" s="193" t="s">
        <v>211</v>
      </c>
      <c r="S155" s="48" t="b">
        <v>0</v>
      </c>
      <c r="T155" s="48"/>
      <c r="U155" s="178"/>
      <c r="V155" s="178">
        <v>43301</v>
      </c>
      <c r="W155" s="48" t="s">
        <v>211</v>
      </c>
      <c r="X155" s="48"/>
      <c r="Y155" s="48"/>
      <c r="Z155" s="48" t="s">
        <v>211</v>
      </c>
      <c r="AA155" s="48"/>
      <c r="AB155" s="48"/>
      <c r="AC155" s="193" t="s">
        <v>211</v>
      </c>
      <c r="AD155" s="195">
        <v>43395</v>
      </c>
      <c r="AE155" s="193" t="s">
        <v>498</v>
      </c>
      <c r="AF155" s="193" t="s">
        <v>211</v>
      </c>
      <c r="AG155" s="193" t="s">
        <v>2694</v>
      </c>
      <c r="AH155" s="197">
        <v>43396</v>
      </c>
      <c r="AI155" s="192" t="s">
        <v>4347</v>
      </c>
      <c r="AJ155" s="115" t="str">
        <f t="shared" si="2"/>
        <v>FS</v>
      </c>
      <c r="AK155" s="115" t="b">
        <f>ISNUMBER(SEARCH("IRT",Table1[[#This Row],[Current_Status]]))</f>
        <v>0</v>
      </c>
      <c r="AL155" s="116">
        <f>YEAR(Table1[[#This Row],[Project_Initiated]])</f>
        <v>2018</v>
      </c>
      <c r="AM155" s="53">
        <v>44075</v>
      </c>
      <c r="AN155" s="53" t="str">
        <f>IF(AND(Table1[[#This Row],[Completed Date]]&gt;="07/01/2020"+0,Table1[[#This Row],[Completed Date]]&lt;="6/30/2021"+0),"FY 20-21",IF(AND(Table1[[#This Row],[Completed Date]]&gt;="07/01/2019"+0,Table1[[#This Row],[Completed Date]]&lt;="6/30/2020"+0),"FY 19-20",""))</f>
        <v/>
      </c>
      <c r="AO155" s="116" t="str">
        <f>IFERROR(FIND("R",Table1[[#This Row],[FS_Priority]]),"")</f>
        <v/>
      </c>
    </row>
    <row r="156" spans="1:41" hidden="1" x14ac:dyDescent="0.25">
      <c r="A156" s="48" t="s">
        <v>870</v>
      </c>
      <c r="B156" s="193" t="s">
        <v>211</v>
      </c>
      <c r="C156" s="193" t="s">
        <v>870</v>
      </c>
      <c r="D156" s="194" t="b">
        <v>0</v>
      </c>
      <c r="E156" s="48" t="s">
        <v>130</v>
      </c>
      <c r="F156" s="48" t="s">
        <v>3275</v>
      </c>
      <c r="G156" s="48" t="s">
        <v>211</v>
      </c>
      <c r="H156" s="48" t="s">
        <v>1611</v>
      </c>
      <c r="I156" s="48" t="s">
        <v>211</v>
      </c>
      <c r="J156" s="48" t="s">
        <v>2672</v>
      </c>
      <c r="K156" s="193" t="s">
        <v>3791</v>
      </c>
      <c r="L156" s="193" t="s">
        <v>403</v>
      </c>
      <c r="M156" s="48" t="s">
        <v>3796</v>
      </c>
      <c r="N156" s="193" t="s">
        <v>211</v>
      </c>
      <c r="O156" s="48" t="s">
        <v>165</v>
      </c>
      <c r="P156" s="48"/>
      <c r="Q156" s="48" t="s">
        <v>211</v>
      </c>
      <c r="R156" s="193" t="s">
        <v>211</v>
      </c>
      <c r="S156" s="48" t="b">
        <v>0</v>
      </c>
      <c r="T156" s="48"/>
      <c r="U156" s="178"/>
      <c r="V156" s="178">
        <v>43333</v>
      </c>
      <c r="W156" s="48" t="s">
        <v>211</v>
      </c>
      <c r="X156" s="48"/>
      <c r="Y156" s="48"/>
      <c r="Z156" s="48" t="s">
        <v>211</v>
      </c>
      <c r="AA156" s="48"/>
      <c r="AB156" s="48"/>
      <c r="AC156" s="193" t="s">
        <v>850</v>
      </c>
      <c r="AD156" s="48"/>
      <c r="AE156" s="193" t="s">
        <v>165</v>
      </c>
      <c r="AF156" s="193" t="s">
        <v>211</v>
      </c>
      <c r="AG156" s="193" t="s">
        <v>539</v>
      </c>
      <c r="AH156" s="197">
        <v>43397</v>
      </c>
      <c r="AI156" s="192" t="s">
        <v>4347</v>
      </c>
      <c r="AJ156" s="115" t="str">
        <f t="shared" si="2"/>
        <v>FS</v>
      </c>
      <c r="AK156" s="115" t="b">
        <f>ISNUMBER(SEARCH("IRT",Table1[[#This Row],[Current_Status]]))</f>
        <v>0</v>
      </c>
      <c r="AL156" s="116">
        <f>YEAR(Table1[[#This Row],[Project_Initiated]])</f>
        <v>2018</v>
      </c>
      <c r="AM156" s="53">
        <v>44075</v>
      </c>
      <c r="AN156" s="53" t="str">
        <f>IF(AND(Table1[[#This Row],[Completed Date]]&gt;="07/01/2020"+0,Table1[[#This Row],[Completed Date]]&lt;="6/30/2021"+0),"FY 20-21",IF(AND(Table1[[#This Row],[Completed Date]]&gt;="07/01/2019"+0,Table1[[#This Row],[Completed Date]]&lt;="6/30/2020"+0),"FY 19-20",""))</f>
        <v/>
      </c>
      <c r="AO156" s="116" t="str">
        <f>IFERROR(FIND("R",Table1[[#This Row],[FS_Priority]]),"")</f>
        <v/>
      </c>
    </row>
    <row r="157" spans="1:41" hidden="1" x14ac:dyDescent="0.25">
      <c r="A157" s="48" t="s">
        <v>880</v>
      </c>
      <c r="B157" s="193" t="s">
        <v>211</v>
      </c>
      <c r="C157" s="193" t="s">
        <v>880</v>
      </c>
      <c r="D157" s="194" t="b">
        <v>0</v>
      </c>
      <c r="E157" s="48" t="s">
        <v>99</v>
      </c>
      <c r="F157" s="48" t="s">
        <v>3081</v>
      </c>
      <c r="G157" s="48" t="s">
        <v>211</v>
      </c>
      <c r="H157" s="48" t="s">
        <v>465</v>
      </c>
      <c r="I157" s="48" t="s">
        <v>3626</v>
      </c>
      <c r="J157" s="48" t="s">
        <v>2661</v>
      </c>
      <c r="K157" s="193" t="s">
        <v>4989</v>
      </c>
      <c r="L157" s="193" t="s">
        <v>297</v>
      </c>
      <c r="M157" s="48" t="s">
        <v>3627</v>
      </c>
      <c r="N157" s="193" t="s">
        <v>211</v>
      </c>
      <c r="O157" s="48" t="s">
        <v>165</v>
      </c>
      <c r="P157" s="48"/>
      <c r="Q157" s="48" t="s">
        <v>211</v>
      </c>
      <c r="R157" s="193" t="s">
        <v>211</v>
      </c>
      <c r="S157" s="48" t="b">
        <v>0</v>
      </c>
      <c r="T157" s="48"/>
      <c r="U157" s="178"/>
      <c r="V157" s="178">
        <v>43376</v>
      </c>
      <c r="W157" s="48" t="s">
        <v>211</v>
      </c>
      <c r="X157" s="48"/>
      <c r="Y157" s="48"/>
      <c r="Z157" s="48" t="s">
        <v>211</v>
      </c>
      <c r="AA157" s="48"/>
      <c r="AB157" s="48"/>
      <c r="AC157" s="193" t="s">
        <v>539</v>
      </c>
      <c r="AD157" s="48"/>
      <c r="AE157" s="193" t="s">
        <v>165</v>
      </c>
      <c r="AF157" s="193" t="s">
        <v>211</v>
      </c>
      <c r="AG157" s="193" t="s">
        <v>539</v>
      </c>
      <c r="AH157" s="197">
        <v>43405</v>
      </c>
      <c r="AI157" s="192" t="s">
        <v>4352</v>
      </c>
      <c r="AJ157" s="115" t="str">
        <f t="shared" si="2"/>
        <v>FS</v>
      </c>
      <c r="AK157" s="115" t="b">
        <f>ISNUMBER(SEARCH("IRT",Table1[[#This Row],[Current_Status]]))</f>
        <v>0</v>
      </c>
      <c r="AL157" s="116">
        <f>YEAR(Table1[[#This Row],[Project_Initiated]])</f>
        <v>2018</v>
      </c>
      <c r="AM157" s="53">
        <v>44075</v>
      </c>
      <c r="AN157" s="53" t="str">
        <f>IF(AND(Table1[[#This Row],[Completed Date]]&gt;="07/01/2020"+0,Table1[[#This Row],[Completed Date]]&lt;="6/30/2021"+0),"FY 20-21",IF(AND(Table1[[#This Row],[Completed Date]]&gt;="07/01/2019"+0,Table1[[#This Row],[Completed Date]]&lt;="6/30/2020"+0),"FY 19-20",""))</f>
        <v/>
      </c>
      <c r="AO157" s="116" t="str">
        <f>IFERROR(FIND("R",Table1[[#This Row],[FS_Priority]]),"")</f>
        <v/>
      </c>
    </row>
    <row r="158" spans="1:41" hidden="1" x14ac:dyDescent="0.25">
      <c r="A158" s="48" t="s">
        <v>213</v>
      </c>
      <c r="B158" s="193" t="s">
        <v>211</v>
      </c>
      <c r="C158" s="193" t="s">
        <v>213</v>
      </c>
      <c r="D158" s="194" t="b">
        <v>0</v>
      </c>
      <c r="E158" s="48" t="s">
        <v>21</v>
      </c>
      <c r="F158" s="48" t="s">
        <v>2955</v>
      </c>
      <c r="G158" s="48" t="s">
        <v>211</v>
      </c>
      <c r="H158" s="48" t="s">
        <v>323</v>
      </c>
      <c r="I158" s="48" t="s">
        <v>211</v>
      </c>
      <c r="J158" s="48" t="s">
        <v>2661</v>
      </c>
      <c r="K158" s="193" t="s">
        <v>3455</v>
      </c>
      <c r="L158" s="193" t="s">
        <v>4315</v>
      </c>
      <c r="M158" s="48" t="s">
        <v>3458</v>
      </c>
      <c r="N158" s="193" t="s">
        <v>211</v>
      </c>
      <c r="O158" s="48" t="s">
        <v>183</v>
      </c>
      <c r="P158" s="48"/>
      <c r="Q158" s="48" t="s">
        <v>211</v>
      </c>
      <c r="R158" s="193" t="s">
        <v>211</v>
      </c>
      <c r="S158" s="48" t="b">
        <v>0</v>
      </c>
      <c r="T158" s="48"/>
      <c r="U158" s="178"/>
      <c r="V158" s="178">
        <v>43177</v>
      </c>
      <c r="W158" s="48" t="s">
        <v>211</v>
      </c>
      <c r="X158" s="48"/>
      <c r="Y158" s="48"/>
      <c r="Z158" s="48" t="s">
        <v>211</v>
      </c>
      <c r="AA158" s="48"/>
      <c r="AB158" s="48"/>
      <c r="AC158" s="193" t="s">
        <v>2609</v>
      </c>
      <c r="AD158" s="48"/>
      <c r="AE158" s="193" t="s">
        <v>183</v>
      </c>
      <c r="AF158" s="193" t="s">
        <v>211</v>
      </c>
      <c r="AG158" s="193" t="s">
        <v>2694</v>
      </c>
      <c r="AH158" s="197">
        <v>43412</v>
      </c>
      <c r="AI158" s="192" t="s">
        <v>4348</v>
      </c>
      <c r="AJ158" s="115" t="str">
        <f t="shared" si="2"/>
        <v>FS</v>
      </c>
      <c r="AK158" s="115" t="b">
        <f>ISNUMBER(SEARCH("IRT",Table1[[#This Row],[Current_Status]]))</f>
        <v>0</v>
      </c>
      <c r="AL158" s="116">
        <f>YEAR(Table1[[#This Row],[Project_Initiated]])</f>
        <v>2018</v>
      </c>
      <c r="AM158" s="53">
        <v>44075</v>
      </c>
      <c r="AN158" s="53" t="str">
        <f>IF(AND(Table1[[#This Row],[Completed Date]]&gt;="07/01/2020"+0,Table1[[#This Row],[Completed Date]]&lt;="6/30/2021"+0),"FY 20-21",IF(AND(Table1[[#This Row],[Completed Date]]&gt;="07/01/2019"+0,Table1[[#This Row],[Completed Date]]&lt;="6/30/2020"+0),"FY 19-20",""))</f>
        <v/>
      </c>
      <c r="AO158" s="116" t="str">
        <f>IFERROR(FIND("R",Table1[[#This Row],[FS_Priority]]),"")</f>
        <v/>
      </c>
    </row>
    <row r="159" spans="1:41" hidden="1" x14ac:dyDescent="0.25">
      <c r="A159" s="48" t="s">
        <v>279</v>
      </c>
      <c r="B159" s="193" t="s">
        <v>211</v>
      </c>
      <c r="C159" s="193" t="s">
        <v>279</v>
      </c>
      <c r="D159" s="194" t="b">
        <v>0</v>
      </c>
      <c r="E159" s="48" t="s">
        <v>53</v>
      </c>
      <c r="F159" s="48" t="s">
        <v>3021</v>
      </c>
      <c r="G159" s="48" t="s">
        <v>211</v>
      </c>
      <c r="H159" s="48" t="s">
        <v>285</v>
      </c>
      <c r="I159" s="48" t="s">
        <v>3541</v>
      </c>
      <c r="J159" s="48" t="s">
        <v>2661</v>
      </c>
      <c r="K159" s="193" t="s">
        <v>3514</v>
      </c>
      <c r="L159" s="193" t="s">
        <v>2636</v>
      </c>
      <c r="M159" s="48" t="s">
        <v>3536</v>
      </c>
      <c r="N159" s="193" t="s">
        <v>211</v>
      </c>
      <c r="O159" s="48" t="s">
        <v>165</v>
      </c>
      <c r="P159" s="48"/>
      <c r="Q159" s="48" t="s">
        <v>236</v>
      </c>
      <c r="R159" s="193" t="s">
        <v>211</v>
      </c>
      <c r="S159" s="48" t="b">
        <v>1</v>
      </c>
      <c r="T159" s="48"/>
      <c r="U159" s="178"/>
      <c r="V159" s="178">
        <v>43304</v>
      </c>
      <c r="W159" s="48" t="s">
        <v>211</v>
      </c>
      <c r="X159" s="48"/>
      <c r="Y159" s="48"/>
      <c r="Z159" s="48" t="s">
        <v>211</v>
      </c>
      <c r="AA159" s="48"/>
      <c r="AB159" s="48"/>
      <c r="AC159" s="193" t="s">
        <v>539</v>
      </c>
      <c r="AD159" s="48"/>
      <c r="AE159" s="193" t="s">
        <v>165</v>
      </c>
      <c r="AF159" s="193" t="s">
        <v>211</v>
      </c>
      <c r="AG159" s="193" t="s">
        <v>539</v>
      </c>
      <c r="AH159" s="197">
        <v>43412</v>
      </c>
      <c r="AI159" s="192" t="s">
        <v>4347</v>
      </c>
      <c r="AJ159" s="115" t="str">
        <f t="shared" si="2"/>
        <v>FS</v>
      </c>
      <c r="AK159" s="115" t="b">
        <f>ISNUMBER(SEARCH("IRT",Table1[[#This Row],[Current_Status]]))</f>
        <v>0</v>
      </c>
      <c r="AL159" s="116">
        <f>YEAR(Table1[[#This Row],[Project_Initiated]])</f>
        <v>2018</v>
      </c>
      <c r="AM159" s="53">
        <v>44075</v>
      </c>
      <c r="AN159" s="53" t="str">
        <f>IF(AND(Table1[[#This Row],[Completed Date]]&gt;="07/01/2020"+0,Table1[[#This Row],[Completed Date]]&lt;="6/30/2021"+0),"FY 20-21",IF(AND(Table1[[#This Row],[Completed Date]]&gt;="07/01/2019"+0,Table1[[#This Row],[Completed Date]]&lt;="6/30/2020"+0),"FY 19-20",""))</f>
        <v/>
      </c>
      <c r="AO159" s="116" t="str">
        <f>IFERROR(FIND("R",Table1[[#This Row],[FS_Priority]]),"")</f>
        <v/>
      </c>
    </row>
    <row r="160" spans="1:41" hidden="1" x14ac:dyDescent="0.25">
      <c r="A160" s="48" t="s">
        <v>710</v>
      </c>
      <c r="B160" s="193" t="s">
        <v>211</v>
      </c>
      <c r="C160" s="193" t="s">
        <v>710</v>
      </c>
      <c r="D160" s="194" t="b">
        <v>0</v>
      </c>
      <c r="E160" s="48" t="s">
        <v>99</v>
      </c>
      <c r="F160" s="48" t="s">
        <v>3084</v>
      </c>
      <c r="G160" s="48" t="s">
        <v>211</v>
      </c>
      <c r="H160" s="48" t="s">
        <v>467</v>
      </c>
      <c r="I160" s="48" t="s">
        <v>3607</v>
      </c>
      <c r="J160" s="48" t="s">
        <v>2661</v>
      </c>
      <c r="K160" s="193" t="s">
        <v>4989</v>
      </c>
      <c r="L160" s="193" t="s">
        <v>297</v>
      </c>
      <c r="M160" s="48" t="s">
        <v>3608</v>
      </c>
      <c r="N160" s="193" t="s">
        <v>211</v>
      </c>
      <c r="O160" s="48" t="s">
        <v>165</v>
      </c>
      <c r="P160" s="48"/>
      <c r="Q160" s="48" t="s">
        <v>211</v>
      </c>
      <c r="R160" s="193" t="s">
        <v>240</v>
      </c>
      <c r="S160" s="48" t="b">
        <v>1</v>
      </c>
      <c r="T160" s="48"/>
      <c r="U160" s="178"/>
      <c r="V160" s="178">
        <v>43200</v>
      </c>
      <c r="W160" s="48" t="s">
        <v>211</v>
      </c>
      <c r="X160" s="48"/>
      <c r="Y160" s="48"/>
      <c r="Z160" s="48" t="s">
        <v>211</v>
      </c>
      <c r="AA160" s="48"/>
      <c r="AB160" s="48"/>
      <c r="AC160" s="193" t="s">
        <v>211</v>
      </c>
      <c r="AD160" s="48"/>
      <c r="AE160" s="193" t="s">
        <v>165</v>
      </c>
      <c r="AF160" s="193" t="s">
        <v>211</v>
      </c>
      <c r="AG160" s="193" t="s">
        <v>539</v>
      </c>
      <c r="AH160" s="197">
        <v>43412</v>
      </c>
      <c r="AI160" s="192" t="s">
        <v>4350</v>
      </c>
      <c r="AJ160" s="115" t="str">
        <f t="shared" si="2"/>
        <v>FS</v>
      </c>
      <c r="AK160" s="115" t="b">
        <f>ISNUMBER(SEARCH("IRT",Table1[[#This Row],[Current_Status]]))</f>
        <v>0</v>
      </c>
      <c r="AL160" s="116">
        <f>YEAR(Table1[[#This Row],[Project_Initiated]])</f>
        <v>2018</v>
      </c>
      <c r="AM160" s="53">
        <v>44075</v>
      </c>
      <c r="AN160" s="53" t="str">
        <f>IF(AND(Table1[[#This Row],[Completed Date]]&gt;="07/01/2020"+0,Table1[[#This Row],[Completed Date]]&lt;="6/30/2021"+0),"FY 20-21",IF(AND(Table1[[#This Row],[Completed Date]]&gt;="07/01/2019"+0,Table1[[#This Row],[Completed Date]]&lt;="6/30/2020"+0),"FY 19-20",""))</f>
        <v/>
      </c>
      <c r="AO160" s="116" t="str">
        <f>IFERROR(FIND("R",Table1[[#This Row],[FS_Priority]]),"")</f>
        <v/>
      </c>
    </row>
    <row r="161" spans="1:41" hidden="1" x14ac:dyDescent="0.25">
      <c r="A161" s="48" t="s">
        <v>299</v>
      </c>
      <c r="B161" s="193" t="s">
        <v>211</v>
      </c>
      <c r="C161" s="193" t="s">
        <v>299</v>
      </c>
      <c r="D161" s="194" t="b">
        <v>0</v>
      </c>
      <c r="E161" s="48" t="s">
        <v>99</v>
      </c>
      <c r="F161" s="48" t="s">
        <v>3104</v>
      </c>
      <c r="G161" s="48" t="s">
        <v>211</v>
      </c>
      <c r="H161" s="48" t="s">
        <v>465</v>
      </c>
      <c r="I161" s="48" t="s">
        <v>3626</v>
      </c>
      <c r="J161" s="48" t="s">
        <v>2661</v>
      </c>
      <c r="K161" s="193" t="s">
        <v>4989</v>
      </c>
      <c r="L161" s="193" t="s">
        <v>297</v>
      </c>
      <c r="M161" s="48" t="s">
        <v>3627</v>
      </c>
      <c r="N161" s="193" t="s">
        <v>211</v>
      </c>
      <c r="O161" s="48" t="s">
        <v>165</v>
      </c>
      <c r="P161" s="48"/>
      <c r="Q161" s="48" t="s">
        <v>223</v>
      </c>
      <c r="R161" s="193" t="s">
        <v>211</v>
      </c>
      <c r="S161" s="48" t="b">
        <v>0</v>
      </c>
      <c r="T161" s="48"/>
      <c r="U161" s="178"/>
      <c r="V161" s="178">
        <v>43329</v>
      </c>
      <c r="W161" s="48" t="s">
        <v>211</v>
      </c>
      <c r="X161" s="48"/>
      <c r="Y161" s="48"/>
      <c r="Z161" s="48" t="s">
        <v>211</v>
      </c>
      <c r="AA161" s="48"/>
      <c r="AB161" s="48"/>
      <c r="AC161" s="193" t="s">
        <v>539</v>
      </c>
      <c r="AD161" s="48"/>
      <c r="AE161" s="193" t="s">
        <v>165</v>
      </c>
      <c r="AF161" s="193" t="s">
        <v>211</v>
      </c>
      <c r="AG161" s="193" t="s">
        <v>539</v>
      </c>
      <c r="AH161" s="197">
        <v>43412</v>
      </c>
      <c r="AI161" s="192" t="s">
        <v>4347</v>
      </c>
      <c r="AJ161" s="115" t="str">
        <f t="shared" si="2"/>
        <v>FS</v>
      </c>
      <c r="AK161" s="115" t="b">
        <f>ISNUMBER(SEARCH("IRT",Table1[[#This Row],[Current_Status]]))</f>
        <v>0</v>
      </c>
      <c r="AL161" s="116">
        <f>YEAR(Table1[[#This Row],[Project_Initiated]])</f>
        <v>2018</v>
      </c>
      <c r="AM161" s="53">
        <v>44075</v>
      </c>
      <c r="AN161" s="53" t="str">
        <f>IF(AND(Table1[[#This Row],[Completed Date]]&gt;="07/01/2020"+0,Table1[[#This Row],[Completed Date]]&lt;="6/30/2021"+0),"FY 20-21",IF(AND(Table1[[#This Row],[Completed Date]]&gt;="07/01/2019"+0,Table1[[#This Row],[Completed Date]]&lt;="6/30/2020"+0),"FY 19-20",""))</f>
        <v/>
      </c>
      <c r="AO161" s="116" t="str">
        <f>IFERROR(FIND("R",Table1[[#This Row],[FS_Priority]]),"")</f>
        <v/>
      </c>
    </row>
    <row r="162" spans="1:41" hidden="1" x14ac:dyDescent="0.25">
      <c r="A162" s="48" t="s">
        <v>300</v>
      </c>
      <c r="B162" s="193" t="s">
        <v>211</v>
      </c>
      <c r="C162" s="193" t="s">
        <v>300</v>
      </c>
      <c r="D162" s="194" t="b">
        <v>0</v>
      </c>
      <c r="E162" s="48" t="s">
        <v>99</v>
      </c>
      <c r="F162" s="48" t="s">
        <v>3108</v>
      </c>
      <c r="G162" s="48" t="s">
        <v>211</v>
      </c>
      <c r="H162" s="48" t="s">
        <v>465</v>
      </c>
      <c r="I162" s="48" t="s">
        <v>3644</v>
      </c>
      <c r="J162" s="48" t="s">
        <v>2661</v>
      </c>
      <c r="K162" s="193" t="s">
        <v>4989</v>
      </c>
      <c r="L162" s="193" t="s">
        <v>297</v>
      </c>
      <c r="M162" s="48" t="s">
        <v>3627</v>
      </c>
      <c r="N162" s="193" t="s">
        <v>211</v>
      </c>
      <c r="O162" s="48" t="s">
        <v>165</v>
      </c>
      <c r="P162" s="48"/>
      <c r="Q162" s="48" t="s">
        <v>225</v>
      </c>
      <c r="R162" s="193" t="s">
        <v>211</v>
      </c>
      <c r="S162" s="48" t="b">
        <v>0</v>
      </c>
      <c r="T162" s="48"/>
      <c r="U162" s="178"/>
      <c r="V162" s="178">
        <v>43333</v>
      </c>
      <c r="W162" s="48" t="s">
        <v>211</v>
      </c>
      <c r="X162" s="48"/>
      <c r="Y162" s="48"/>
      <c r="Z162" s="48" t="s">
        <v>211</v>
      </c>
      <c r="AA162" s="48"/>
      <c r="AB162" s="48"/>
      <c r="AC162" s="193" t="s">
        <v>539</v>
      </c>
      <c r="AD162" s="48"/>
      <c r="AE162" s="193" t="s">
        <v>165</v>
      </c>
      <c r="AF162" s="193" t="s">
        <v>211</v>
      </c>
      <c r="AG162" s="193" t="s">
        <v>539</v>
      </c>
      <c r="AH162" s="197">
        <v>43412</v>
      </c>
      <c r="AI162" s="192" t="s">
        <v>4347</v>
      </c>
      <c r="AJ162" s="115" t="str">
        <f t="shared" si="2"/>
        <v>FS</v>
      </c>
      <c r="AK162" s="115" t="b">
        <f>ISNUMBER(SEARCH("IRT",Table1[[#This Row],[Current_Status]]))</f>
        <v>0</v>
      </c>
      <c r="AL162" s="116">
        <f>YEAR(Table1[[#This Row],[Project_Initiated]])</f>
        <v>2018</v>
      </c>
      <c r="AM162" s="53">
        <v>44075</v>
      </c>
      <c r="AN162" s="53" t="str">
        <f>IF(AND(Table1[[#This Row],[Completed Date]]&gt;="07/01/2020"+0,Table1[[#This Row],[Completed Date]]&lt;="6/30/2021"+0),"FY 20-21",IF(AND(Table1[[#This Row],[Completed Date]]&gt;="07/01/2019"+0,Table1[[#This Row],[Completed Date]]&lt;="6/30/2020"+0),"FY 19-20",""))</f>
        <v/>
      </c>
      <c r="AO162" s="116" t="str">
        <f>IFERROR(FIND("R",Table1[[#This Row],[FS_Priority]]),"")</f>
        <v/>
      </c>
    </row>
    <row r="163" spans="1:41" hidden="1" x14ac:dyDescent="0.25">
      <c r="A163" s="48" t="s">
        <v>301</v>
      </c>
      <c r="B163" s="193" t="s">
        <v>211</v>
      </c>
      <c r="C163" s="193" t="s">
        <v>301</v>
      </c>
      <c r="D163" s="194" t="b">
        <v>0</v>
      </c>
      <c r="E163" s="48" t="s">
        <v>99</v>
      </c>
      <c r="F163" s="48" t="s">
        <v>3110</v>
      </c>
      <c r="G163" s="48" t="s">
        <v>211</v>
      </c>
      <c r="H163" s="48" t="s">
        <v>465</v>
      </c>
      <c r="I163" s="48" t="s">
        <v>3645</v>
      </c>
      <c r="J163" s="48" t="s">
        <v>2661</v>
      </c>
      <c r="K163" s="193" t="s">
        <v>4989</v>
      </c>
      <c r="L163" s="193" t="s">
        <v>297</v>
      </c>
      <c r="M163" s="48" t="s">
        <v>3602</v>
      </c>
      <c r="N163" s="193" t="s">
        <v>211</v>
      </c>
      <c r="O163" s="48" t="s">
        <v>165</v>
      </c>
      <c r="P163" s="48"/>
      <c r="Q163" s="48" t="s">
        <v>227</v>
      </c>
      <c r="R163" s="193" t="s">
        <v>211</v>
      </c>
      <c r="S163" s="48" t="b">
        <v>0</v>
      </c>
      <c r="T163" s="48"/>
      <c r="U163" s="178"/>
      <c r="V163" s="178">
        <v>43339</v>
      </c>
      <c r="W163" s="48" t="s">
        <v>211</v>
      </c>
      <c r="X163" s="48"/>
      <c r="Y163" s="48"/>
      <c r="Z163" s="48" t="s">
        <v>211</v>
      </c>
      <c r="AA163" s="48"/>
      <c r="AB163" s="48"/>
      <c r="AC163" s="193" t="s">
        <v>539</v>
      </c>
      <c r="AD163" s="48"/>
      <c r="AE163" s="193" t="s">
        <v>165</v>
      </c>
      <c r="AF163" s="193" t="s">
        <v>211</v>
      </c>
      <c r="AG163" s="193" t="s">
        <v>539</v>
      </c>
      <c r="AH163" s="197">
        <v>43412</v>
      </c>
      <c r="AI163" s="192" t="s">
        <v>4347</v>
      </c>
      <c r="AJ163" s="115" t="str">
        <f t="shared" si="2"/>
        <v>FS</v>
      </c>
      <c r="AK163" s="115" t="b">
        <f>ISNUMBER(SEARCH("IRT",Table1[[#This Row],[Current_Status]]))</f>
        <v>0</v>
      </c>
      <c r="AL163" s="116">
        <f>YEAR(Table1[[#This Row],[Project_Initiated]])</f>
        <v>2018</v>
      </c>
      <c r="AM163" s="53">
        <v>44075</v>
      </c>
      <c r="AN163" s="53" t="str">
        <f>IF(AND(Table1[[#This Row],[Completed Date]]&gt;="07/01/2020"+0,Table1[[#This Row],[Completed Date]]&lt;="6/30/2021"+0),"FY 20-21",IF(AND(Table1[[#This Row],[Completed Date]]&gt;="07/01/2019"+0,Table1[[#This Row],[Completed Date]]&lt;="6/30/2020"+0),"FY 19-20",""))</f>
        <v/>
      </c>
      <c r="AO163" s="116" t="str">
        <f>IFERROR(FIND("R",Table1[[#This Row],[FS_Priority]]),"")</f>
        <v/>
      </c>
    </row>
    <row r="164" spans="1:41" hidden="1" x14ac:dyDescent="0.25">
      <c r="A164" s="48" t="s">
        <v>302</v>
      </c>
      <c r="B164" s="193" t="s">
        <v>211</v>
      </c>
      <c r="C164" s="193" t="s">
        <v>302</v>
      </c>
      <c r="D164" s="194" t="b">
        <v>0</v>
      </c>
      <c r="E164" s="48" t="s">
        <v>99</v>
      </c>
      <c r="F164" s="48" t="s">
        <v>3111</v>
      </c>
      <c r="G164" s="48" t="s">
        <v>211</v>
      </c>
      <c r="H164" s="48" t="s">
        <v>464</v>
      </c>
      <c r="I164" s="48" t="s">
        <v>3646</v>
      </c>
      <c r="J164" s="48" t="s">
        <v>2661</v>
      </c>
      <c r="K164" s="193" t="s">
        <v>4989</v>
      </c>
      <c r="L164" s="193" t="s">
        <v>297</v>
      </c>
      <c r="M164" s="48" t="s">
        <v>3631</v>
      </c>
      <c r="N164" s="193" t="s">
        <v>211</v>
      </c>
      <c r="O164" s="48" t="s">
        <v>165</v>
      </c>
      <c r="P164" s="48"/>
      <c r="Q164" s="48" t="s">
        <v>229</v>
      </c>
      <c r="R164" s="193" t="s">
        <v>211</v>
      </c>
      <c r="S164" s="48" t="b">
        <v>0</v>
      </c>
      <c r="T164" s="48"/>
      <c r="U164" s="178"/>
      <c r="V164" s="178">
        <v>43340</v>
      </c>
      <c r="W164" s="48" t="s">
        <v>211</v>
      </c>
      <c r="X164" s="48"/>
      <c r="Y164" s="48"/>
      <c r="Z164" s="48" t="s">
        <v>211</v>
      </c>
      <c r="AA164" s="48"/>
      <c r="AB164" s="48"/>
      <c r="AC164" s="193" t="s">
        <v>539</v>
      </c>
      <c r="AD164" s="48"/>
      <c r="AE164" s="193" t="s">
        <v>165</v>
      </c>
      <c r="AF164" s="193" t="s">
        <v>211</v>
      </c>
      <c r="AG164" s="193" t="s">
        <v>539</v>
      </c>
      <c r="AH164" s="197">
        <v>43412</v>
      </c>
      <c r="AI164" s="192" t="s">
        <v>4347</v>
      </c>
      <c r="AJ164" s="115" t="str">
        <f t="shared" si="2"/>
        <v>FS</v>
      </c>
      <c r="AK164" s="115" t="b">
        <f>ISNUMBER(SEARCH("IRT",Table1[[#This Row],[Current_Status]]))</f>
        <v>0</v>
      </c>
      <c r="AL164" s="116">
        <f>YEAR(Table1[[#This Row],[Project_Initiated]])</f>
        <v>2018</v>
      </c>
      <c r="AM164" s="53">
        <v>44075</v>
      </c>
      <c r="AN164" s="53" t="str">
        <f>IF(AND(Table1[[#This Row],[Completed Date]]&gt;="07/01/2020"+0,Table1[[#This Row],[Completed Date]]&lt;="6/30/2021"+0),"FY 20-21",IF(AND(Table1[[#This Row],[Completed Date]]&gt;="07/01/2019"+0,Table1[[#This Row],[Completed Date]]&lt;="6/30/2020"+0),"FY 19-20",""))</f>
        <v/>
      </c>
      <c r="AO164" s="116" t="str">
        <f>IFERROR(FIND("R",Table1[[#This Row],[FS_Priority]]),"")</f>
        <v/>
      </c>
    </row>
    <row r="165" spans="1:41" hidden="1" x14ac:dyDescent="0.25">
      <c r="A165" s="48" t="s">
        <v>303</v>
      </c>
      <c r="B165" s="193" t="s">
        <v>211</v>
      </c>
      <c r="C165" s="193" t="s">
        <v>303</v>
      </c>
      <c r="D165" s="194" t="b">
        <v>0</v>
      </c>
      <c r="E165" s="48" t="s">
        <v>99</v>
      </c>
      <c r="F165" s="48" t="s">
        <v>3113</v>
      </c>
      <c r="G165" s="48" t="s">
        <v>211</v>
      </c>
      <c r="H165" s="48" t="s">
        <v>983</v>
      </c>
      <c r="I165" s="48" t="s">
        <v>211</v>
      </c>
      <c r="J165" s="48" t="s">
        <v>2661</v>
      </c>
      <c r="K165" s="193" t="s">
        <v>4989</v>
      </c>
      <c r="L165" s="193" t="s">
        <v>297</v>
      </c>
      <c r="M165" s="48" t="s">
        <v>3647</v>
      </c>
      <c r="N165" s="193" t="s">
        <v>211</v>
      </c>
      <c r="O165" s="48" t="s">
        <v>165</v>
      </c>
      <c r="P165" s="48"/>
      <c r="Q165" s="48" t="s">
        <v>231</v>
      </c>
      <c r="R165" s="193" t="s">
        <v>211</v>
      </c>
      <c r="S165" s="48" t="b">
        <v>0</v>
      </c>
      <c r="T165" s="48"/>
      <c r="U165" s="178"/>
      <c r="V165" s="178">
        <v>43333</v>
      </c>
      <c r="W165" s="48" t="s">
        <v>211</v>
      </c>
      <c r="X165" s="48"/>
      <c r="Y165" s="48"/>
      <c r="Z165" s="48" t="s">
        <v>211</v>
      </c>
      <c r="AA165" s="48"/>
      <c r="AB165" s="48"/>
      <c r="AC165" s="193" t="s">
        <v>539</v>
      </c>
      <c r="AD165" s="48"/>
      <c r="AE165" s="193" t="s">
        <v>165</v>
      </c>
      <c r="AF165" s="193" t="s">
        <v>211</v>
      </c>
      <c r="AG165" s="193" t="s">
        <v>539</v>
      </c>
      <c r="AH165" s="197">
        <v>43412</v>
      </c>
      <c r="AI165" s="192" t="s">
        <v>4347</v>
      </c>
      <c r="AJ165" s="115" t="str">
        <f t="shared" si="2"/>
        <v>FS</v>
      </c>
      <c r="AK165" s="115" t="b">
        <f>ISNUMBER(SEARCH("IRT",Table1[[#This Row],[Current_Status]]))</f>
        <v>0</v>
      </c>
      <c r="AL165" s="116">
        <f>YEAR(Table1[[#This Row],[Project_Initiated]])</f>
        <v>2018</v>
      </c>
      <c r="AM165" s="53">
        <v>44075</v>
      </c>
      <c r="AN165" s="53" t="str">
        <f>IF(AND(Table1[[#This Row],[Completed Date]]&gt;="07/01/2020"+0,Table1[[#This Row],[Completed Date]]&lt;="6/30/2021"+0),"FY 20-21",IF(AND(Table1[[#This Row],[Completed Date]]&gt;="07/01/2019"+0,Table1[[#This Row],[Completed Date]]&lt;="6/30/2020"+0),"FY 19-20",""))</f>
        <v/>
      </c>
      <c r="AO165" s="116" t="str">
        <f>IFERROR(FIND("R",Table1[[#This Row],[FS_Priority]]),"")</f>
        <v/>
      </c>
    </row>
    <row r="166" spans="1:41" hidden="1" x14ac:dyDescent="0.25">
      <c r="A166" s="48" t="s">
        <v>305</v>
      </c>
      <c r="B166" s="193" t="s">
        <v>211</v>
      </c>
      <c r="C166" s="193" t="s">
        <v>305</v>
      </c>
      <c r="D166" s="194" t="b">
        <v>0</v>
      </c>
      <c r="E166" s="48" t="s">
        <v>99</v>
      </c>
      <c r="F166" s="48" t="s">
        <v>3115</v>
      </c>
      <c r="G166" s="48" t="s">
        <v>211</v>
      </c>
      <c r="H166" s="48" t="s">
        <v>465</v>
      </c>
      <c r="I166" s="48" t="s">
        <v>35</v>
      </c>
      <c r="J166" s="48" t="s">
        <v>2661</v>
      </c>
      <c r="K166" s="193" t="s">
        <v>4989</v>
      </c>
      <c r="L166" s="193" t="s">
        <v>297</v>
      </c>
      <c r="M166" s="48" t="s">
        <v>3649</v>
      </c>
      <c r="N166" s="193" t="s">
        <v>211</v>
      </c>
      <c r="O166" s="48" t="s">
        <v>165</v>
      </c>
      <c r="P166" s="48"/>
      <c r="Q166" s="48" t="s">
        <v>306</v>
      </c>
      <c r="R166" s="193" t="s">
        <v>211</v>
      </c>
      <c r="S166" s="48" t="b">
        <v>0</v>
      </c>
      <c r="T166" s="48"/>
      <c r="U166" s="178"/>
      <c r="V166" s="178">
        <v>43271</v>
      </c>
      <c r="W166" s="48" t="s">
        <v>211</v>
      </c>
      <c r="X166" s="48"/>
      <c r="Y166" s="48"/>
      <c r="Z166" s="48" t="s">
        <v>211</v>
      </c>
      <c r="AA166" s="48"/>
      <c r="AB166" s="48"/>
      <c r="AC166" s="193" t="s">
        <v>539</v>
      </c>
      <c r="AD166" s="48"/>
      <c r="AE166" s="193" t="s">
        <v>165</v>
      </c>
      <c r="AF166" s="193" t="s">
        <v>211</v>
      </c>
      <c r="AG166" s="193" t="s">
        <v>539</v>
      </c>
      <c r="AH166" s="197">
        <v>43412</v>
      </c>
      <c r="AI166" s="192" t="s">
        <v>4347</v>
      </c>
      <c r="AJ166" s="115" t="str">
        <f t="shared" si="2"/>
        <v>FS</v>
      </c>
      <c r="AK166" s="115" t="b">
        <f>ISNUMBER(SEARCH("IRT",Table1[[#This Row],[Current_Status]]))</f>
        <v>0</v>
      </c>
      <c r="AL166" s="116">
        <f>YEAR(Table1[[#This Row],[Project_Initiated]])</f>
        <v>2018</v>
      </c>
      <c r="AM166" s="53">
        <v>44075</v>
      </c>
      <c r="AN166" s="53" t="str">
        <f>IF(AND(Table1[[#This Row],[Completed Date]]&gt;="07/01/2020"+0,Table1[[#This Row],[Completed Date]]&lt;="6/30/2021"+0),"FY 20-21",IF(AND(Table1[[#This Row],[Completed Date]]&gt;="07/01/2019"+0,Table1[[#This Row],[Completed Date]]&lt;="6/30/2020"+0),"FY 19-20",""))</f>
        <v/>
      </c>
      <c r="AO166" s="116" t="str">
        <f>IFERROR(FIND("R",Table1[[#This Row],[FS_Priority]]),"")</f>
        <v/>
      </c>
    </row>
    <row r="167" spans="1:41" hidden="1" x14ac:dyDescent="0.25">
      <c r="A167" s="48" t="s">
        <v>307</v>
      </c>
      <c r="B167" s="193" t="s">
        <v>211</v>
      </c>
      <c r="C167" s="193" t="s">
        <v>307</v>
      </c>
      <c r="D167" s="194" t="b">
        <v>0</v>
      </c>
      <c r="E167" s="48" t="s">
        <v>99</v>
      </c>
      <c r="F167" s="48" t="s">
        <v>3116</v>
      </c>
      <c r="G167" s="48" t="s">
        <v>211</v>
      </c>
      <c r="H167" s="48" t="s">
        <v>445</v>
      </c>
      <c r="I167" s="48" t="s">
        <v>3650</v>
      </c>
      <c r="J167" s="48" t="s">
        <v>2661</v>
      </c>
      <c r="K167" s="193" t="s">
        <v>4989</v>
      </c>
      <c r="L167" s="193" t="s">
        <v>297</v>
      </c>
      <c r="M167" s="48" t="s">
        <v>3610</v>
      </c>
      <c r="N167" s="193" t="s">
        <v>211</v>
      </c>
      <c r="O167" s="48" t="s">
        <v>165</v>
      </c>
      <c r="P167" s="48"/>
      <c r="Q167" s="48" t="s">
        <v>308</v>
      </c>
      <c r="R167" s="193" t="s">
        <v>211</v>
      </c>
      <c r="S167" s="48" t="b">
        <v>0</v>
      </c>
      <c r="T167" s="48"/>
      <c r="U167" s="178"/>
      <c r="V167" s="178">
        <v>43334</v>
      </c>
      <c r="W167" s="48" t="s">
        <v>211</v>
      </c>
      <c r="X167" s="48"/>
      <c r="Y167" s="48"/>
      <c r="Z167" s="48" t="s">
        <v>211</v>
      </c>
      <c r="AA167" s="48"/>
      <c r="AB167" s="48"/>
      <c r="AC167" s="193" t="s">
        <v>539</v>
      </c>
      <c r="AD167" s="48"/>
      <c r="AE167" s="193" t="s">
        <v>165</v>
      </c>
      <c r="AF167" s="193" t="s">
        <v>211</v>
      </c>
      <c r="AG167" s="193" t="s">
        <v>539</v>
      </c>
      <c r="AH167" s="197">
        <v>43412</v>
      </c>
      <c r="AI167" s="192" t="s">
        <v>4347</v>
      </c>
      <c r="AJ167" s="115" t="str">
        <f t="shared" si="2"/>
        <v>FS</v>
      </c>
      <c r="AK167" s="115" t="b">
        <f>ISNUMBER(SEARCH("IRT",Table1[[#This Row],[Current_Status]]))</f>
        <v>0</v>
      </c>
      <c r="AL167" s="116">
        <f>YEAR(Table1[[#This Row],[Project_Initiated]])</f>
        <v>2018</v>
      </c>
      <c r="AM167" s="53">
        <v>44075</v>
      </c>
      <c r="AN167" s="53" t="str">
        <f>IF(AND(Table1[[#This Row],[Completed Date]]&gt;="07/01/2020"+0,Table1[[#This Row],[Completed Date]]&lt;="6/30/2021"+0),"FY 20-21",IF(AND(Table1[[#This Row],[Completed Date]]&gt;="07/01/2019"+0,Table1[[#This Row],[Completed Date]]&lt;="6/30/2020"+0),"FY 19-20",""))</f>
        <v/>
      </c>
      <c r="AO167" s="116" t="str">
        <f>IFERROR(FIND("R",Table1[[#This Row],[FS_Priority]]),"")</f>
        <v/>
      </c>
    </row>
    <row r="168" spans="1:41" hidden="1" x14ac:dyDescent="0.25">
      <c r="A168" s="48" t="s">
        <v>311</v>
      </c>
      <c r="B168" s="193" t="s">
        <v>211</v>
      </c>
      <c r="C168" s="193" t="s">
        <v>311</v>
      </c>
      <c r="D168" s="194" t="b">
        <v>0</v>
      </c>
      <c r="E168" s="48" t="s">
        <v>99</v>
      </c>
      <c r="F168" s="48" t="s">
        <v>3120</v>
      </c>
      <c r="G168" s="48" t="s">
        <v>211</v>
      </c>
      <c r="H168" s="48" t="s">
        <v>465</v>
      </c>
      <c r="I168" s="48" t="s">
        <v>3652</v>
      </c>
      <c r="J168" s="48" t="s">
        <v>2661</v>
      </c>
      <c r="K168" s="193" t="s">
        <v>4989</v>
      </c>
      <c r="L168" s="193" t="s">
        <v>297</v>
      </c>
      <c r="M168" s="48" t="s">
        <v>3653</v>
      </c>
      <c r="N168" s="193" t="s">
        <v>211</v>
      </c>
      <c r="O168" s="48" t="s">
        <v>165</v>
      </c>
      <c r="P168" s="48"/>
      <c r="Q168" s="48" t="s">
        <v>312</v>
      </c>
      <c r="R168" s="193" t="s">
        <v>315</v>
      </c>
      <c r="S168" s="48" t="b">
        <v>0</v>
      </c>
      <c r="T168" s="48"/>
      <c r="U168" s="178"/>
      <c r="V168" s="178">
        <v>43102</v>
      </c>
      <c r="W168" s="48" t="s">
        <v>211</v>
      </c>
      <c r="X168" s="48"/>
      <c r="Y168" s="48"/>
      <c r="Z168" s="48" t="s">
        <v>211</v>
      </c>
      <c r="AA168" s="48"/>
      <c r="AB168" s="48"/>
      <c r="AC168" s="193" t="s">
        <v>211</v>
      </c>
      <c r="AD168" s="48"/>
      <c r="AE168" s="193" t="s">
        <v>165</v>
      </c>
      <c r="AF168" s="193" t="s">
        <v>211</v>
      </c>
      <c r="AG168" s="193" t="s">
        <v>539</v>
      </c>
      <c r="AH168" s="197">
        <v>43412</v>
      </c>
      <c r="AI168" s="192" t="s">
        <v>4348</v>
      </c>
      <c r="AJ168" s="115" t="str">
        <f t="shared" si="2"/>
        <v>FS</v>
      </c>
      <c r="AK168" s="115" t="b">
        <f>ISNUMBER(SEARCH("IRT",Table1[[#This Row],[Current_Status]]))</f>
        <v>0</v>
      </c>
      <c r="AL168" s="116">
        <f>YEAR(Table1[[#This Row],[Project_Initiated]])</f>
        <v>2018</v>
      </c>
      <c r="AM168" s="53">
        <v>44075</v>
      </c>
      <c r="AN168" s="53" t="str">
        <f>IF(AND(Table1[[#This Row],[Completed Date]]&gt;="07/01/2020"+0,Table1[[#This Row],[Completed Date]]&lt;="6/30/2021"+0),"FY 20-21",IF(AND(Table1[[#This Row],[Completed Date]]&gt;="07/01/2019"+0,Table1[[#This Row],[Completed Date]]&lt;="6/30/2020"+0),"FY 19-20",""))</f>
        <v/>
      </c>
      <c r="AO168" s="116" t="str">
        <f>IFERROR(FIND("R",Table1[[#This Row],[FS_Priority]]),"")</f>
        <v/>
      </c>
    </row>
    <row r="169" spans="1:41" hidden="1" x14ac:dyDescent="0.25">
      <c r="A169" s="48" t="s">
        <v>316</v>
      </c>
      <c r="B169" s="193" t="s">
        <v>211</v>
      </c>
      <c r="C169" s="193" t="s">
        <v>316</v>
      </c>
      <c r="D169" s="194" t="b">
        <v>0</v>
      </c>
      <c r="E169" s="48" t="s">
        <v>99</v>
      </c>
      <c r="F169" s="48" t="s">
        <v>3123</v>
      </c>
      <c r="G169" s="48" t="s">
        <v>211</v>
      </c>
      <c r="H169" s="48" t="s">
        <v>983</v>
      </c>
      <c r="I169" s="48" t="s">
        <v>3656</v>
      </c>
      <c r="J169" s="48" t="s">
        <v>2661</v>
      </c>
      <c r="K169" s="193" t="s">
        <v>4989</v>
      </c>
      <c r="L169" s="193" t="s">
        <v>297</v>
      </c>
      <c r="M169" s="48" t="s">
        <v>3599</v>
      </c>
      <c r="N169" s="193" t="s">
        <v>211</v>
      </c>
      <c r="O169" s="48" t="s">
        <v>165</v>
      </c>
      <c r="P169" s="48"/>
      <c r="Q169" s="48" t="s">
        <v>317</v>
      </c>
      <c r="R169" s="193" t="s">
        <v>211</v>
      </c>
      <c r="S169" s="48" t="b">
        <v>0</v>
      </c>
      <c r="T169" s="48"/>
      <c r="U169" s="178"/>
      <c r="V169" s="178">
        <v>43321</v>
      </c>
      <c r="W169" s="48" t="s">
        <v>211</v>
      </c>
      <c r="X169" s="48"/>
      <c r="Y169" s="48"/>
      <c r="Z169" s="48" t="s">
        <v>211</v>
      </c>
      <c r="AA169" s="48"/>
      <c r="AB169" s="48"/>
      <c r="AC169" s="193" t="s">
        <v>539</v>
      </c>
      <c r="AD169" s="48"/>
      <c r="AE169" s="193" t="s">
        <v>165</v>
      </c>
      <c r="AF169" s="193" t="s">
        <v>211</v>
      </c>
      <c r="AG169" s="193" t="s">
        <v>539</v>
      </c>
      <c r="AH169" s="197">
        <v>43412</v>
      </c>
      <c r="AI169" s="192" t="s">
        <v>4347</v>
      </c>
      <c r="AJ169" s="115" t="str">
        <f t="shared" si="2"/>
        <v>FS</v>
      </c>
      <c r="AK169" s="115" t="b">
        <f>ISNUMBER(SEARCH("IRT",Table1[[#This Row],[Current_Status]]))</f>
        <v>0</v>
      </c>
      <c r="AL169" s="116">
        <f>YEAR(Table1[[#This Row],[Project_Initiated]])</f>
        <v>2018</v>
      </c>
      <c r="AM169" s="53">
        <v>44075</v>
      </c>
      <c r="AN169" s="53" t="str">
        <f>IF(AND(Table1[[#This Row],[Completed Date]]&gt;="07/01/2020"+0,Table1[[#This Row],[Completed Date]]&lt;="6/30/2021"+0),"FY 20-21",IF(AND(Table1[[#This Row],[Completed Date]]&gt;="07/01/2019"+0,Table1[[#This Row],[Completed Date]]&lt;="6/30/2020"+0),"FY 19-20",""))</f>
        <v/>
      </c>
      <c r="AO169" s="116" t="str">
        <f>IFERROR(FIND("R",Table1[[#This Row],[FS_Priority]]),"")</f>
        <v/>
      </c>
    </row>
    <row r="170" spans="1:41" hidden="1" x14ac:dyDescent="0.25">
      <c r="A170" s="48" t="s">
        <v>321</v>
      </c>
      <c r="B170" s="193" t="s">
        <v>211</v>
      </c>
      <c r="C170" s="193" t="s">
        <v>321</v>
      </c>
      <c r="D170" s="194" t="b">
        <v>0</v>
      </c>
      <c r="E170" s="48" t="s">
        <v>99</v>
      </c>
      <c r="F170" s="48" t="s">
        <v>3139</v>
      </c>
      <c r="G170" s="48" t="s">
        <v>211</v>
      </c>
      <c r="H170" s="48" t="s">
        <v>465</v>
      </c>
      <c r="I170" s="48" t="s">
        <v>3666</v>
      </c>
      <c r="J170" s="48" t="s">
        <v>2661</v>
      </c>
      <c r="K170" s="193" t="s">
        <v>4989</v>
      </c>
      <c r="L170" s="193" t="s">
        <v>297</v>
      </c>
      <c r="M170" s="48" t="s">
        <v>3627</v>
      </c>
      <c r="N170" s="193" t="s">
        <v>211</v>
      </c>
      <c r="O170" s="48" t="s">
        <v>165</v>
      </c>
      <c r="P170" s="48"/>
      <c r="Q170" s="48" t="s">
        <v>244</v>
      </c>
      <c r="R170" s="193" t="s">
        <v>211</v>
      </c>
      <c r="S170" s="48" t="b">
        <v>0</v>
      </c>
      <c r="T170" s="48"/>
      <c r="U170" s="178"/>
      <c r="V170" s="178">
        <v>43332</v>
      </c>
      <c r="W170" s="48" t="s">
        <v>211</v>
      </c>
      <c r="X170" s="48"/>
      <c r="Y170" s="48"/>
      <c r="Z170" s="48" t="s">
        <v>211</v>
      </c>
      <c r="AA170" s="48"/>
      <c r="AB170" s="48"/>
      <c r="AC170" s="193" t="s">
        <v>539</v>
      </c>
      <c r="AD170" s="48"/>
      <c r="AE170" s="193" t="s">
        <v>165</v>
      </c>
      <c r="AF170" s="193" t="s">
        <v>211</v>
      </c>
      <c r="AG170" s="193" t="s">
        <v>539</v>
      </c>
      <c r="AH170" s="197">
        <v>43412</v>
      </c>
      <c r="AI170" s="192" t="s">
        <v>4347</v>
      </c>
      <c r="AJ170" s="115" t="str">
        <f t="shared" si="2"/>
        <v>FS</v>
      </c>
      <c r="AK170" s="115" t="b">
        <f>ISNUMBER(SEARCH("IRT",Table1[[#This Row],[Current_Status]]))</f>
        <v>0</v>
      </c>
      <c r="AL170" s="116">
        <f>YEAR(Table1[[#This Row],[Project_Initiated]])</f>
        <v>2018</v>
      </c>
      <c r="AM170" s="53">
        <v>44075</v>
      </c>
      <c r="AN170" s="53" t="str">
        <f>IF(AND(Table1[[#This Row],[Completed Date]]&gt;="07/01/2020"+0,Table1[[#This Row],[Completed Date]]&lt;="6/30/2021"+0),"FY 20-21",IF(AND(Table1[[#This Row],[Completed Date]]&gt;="07/01/2019"+0,Table1[[#This Row],[Completed Date]]&lt;="6/30/2020"+0),"FY 19-20",""))</f>
        <v/>
      </c>
      <c r="AO170" s="116" t="str">
        <f>IFERROR(FIND("R",Table1[[#This Row],[FS_Priority]]),"")</f>
        <v/>
      </c>
    </row>
    <row r="171" spans="1:41" hidden="1" x14ac:dyDescent="0.25">
      <c r="A171" s="48" t="s">
        <v>619</v>
      </c>
      <c r="B171" s="193" t="s">
        <v>211</v>
      </c>
      <c r="C171" s="193" t="s">
        <v>619</v>
      </c>
      <c r="D171" s="194" t="b">
        <v>0</v>
      </c>
      <c r="E171" s="48" t="s">
        <v>107</v>
      </c>
      <c r="F171" s="48" t="s">
        <v>3152</v>
      </c>
      <c r="G171" s="48" t="s">
        <v>211</v>
      </c>
      <c r="H171" s="48" t="s">
        <v>396</v>
      </c>
      <c r="I171" s="48" t="s">
        <v>3470</v>
      </c>
      <c r="J171" s="48" t="s">
        <v>2661</v>
      </c>
      <c r="K171" s="193" t="s">
        <v>3674</v>
      </c>
      <c r="L171" s="193" t="s">
        <v>2636</v>
      </c>
      <c r="M171" s="48" t="s">
        <v>3679</v>
      </c>
      <c r="N171" s="193" t="s">
        <v>211</v>
      </c>
      <c r="O171" s="48" t="s">
        <v>183</v>
      </c>
      <c r="P171" s="48"/>
      <c r="Q171" s="48" t="s">
        <v>211</v>
      </c>
      <c r="R171" s="193" t="s">
        <v>211</v>
      </c>
      <c r="S171" s="48" t="b">
        <v>0</v>
      </c>
      <c r="T171" s="48"/>
      <c r="U171" s="178"/>
      <c r="V171" s="178">
        <v>42927</v>
      </c>
      <c r="W171" s="48" t="s">
        <v>211</v>
      </c>
      <c r="X171" s="48"/>
      <c r="Y171" s="48"/>
      <c r="Z171" s="48" t="s">
        <v>211</v>
      </c>
      <c r="AA171" s="48"/>
      <c r="AB171" s="48"/>
      <c r="AC171" s="193" t="s">
        <v>2627</v>
      </c>
      <c r="AD171" s="48"/>
      <c r="AE171" s="193" t="s">
        <v>183</v>
      </c>
      <c r="AF171" s="193" t="s">
        <v>211</v>
      </c>
      <c r="AG171" s="193" t="s">
        <v>2694</v>
      </c>
      <c r="AH171" s="197">
        <v>43412</v>
      </c>
      <c r="AI171" s="192" t="s">
        <v>4354</v>
      </c>
      <c r="AJ171" s="115" t="str">
        <f t="shared" si="2"/>
        <v>FS</v>
      </c>
      <c r="AK171" s="115" t="b">
        <f>ISNUMBER(SEARCH("IRT",Table1[[#This Row],[Current_Status]]))</f>
        <v>0</v>
      </c>
      <c r="AL171" s="116">
        <f>YEAR(Table1[[#This Row],[Project_Initiated]])</f>
        <v>2017</v>
      </c>
      <c r="AM171" s="53">
        <v>44075</v>
      </c>
      <c r="AN171" s="53" t="str">
        <f>IF(AND(Table1[[#This Row],[Completed Date]]&gt;="07/01/2020"+0,Table1[[#This Row],[Completed Date]]&lt;="6/30/2021"+0),"FY 20-21",IF(AND(Table1[[#This Row],[Completed Date]]&gt;="07/01/2019"+0,Table1[[#This Row],[Completed Date]]&lt;="6/30/2020"+0),"FY 19-20",""))</f>
        <v/>
      </c>
      <c r="AO171" s="116" t="str">
        <f>IFERROR(FIND("R",Table1[[#This Row],[FS_Priority]]),"")</f>
        <v/>
      </c>
    </row>
    <row r="172" spans="1:41" hidden="1" x14ac:dyDescent="0.25">
      <c r="A172" s="48" t="s">
        <v>835</v>
      </c>
      <c r="B172" s="193" t="s">
        <v>211</v>
      </c>
      <c r="C172" s="193" t="s">
        <v>835</v>
      </c>
      <c r="D172" s="194" t="b">
        <v>0</v>
      </c>
      <c r="E172" s="48" t="s">
        <v>107</v>
      </c>
      <c r="F172" s="48" t="s">
        <v>3163</v>
      </c>
      <c r="G172" s="48" t="s">
        <v>211</v>
      </c>
      <c r="H172" s="48" t="s">
        <v>81</v>
      </c>
      <c r="I172" s="48" t="s">
        <v>3542</v>
      </c>
      <c r="J172" s="48" t="s">
        <v>2661</v>
      </c>
      <c r="K172" s="193" t="s">
        <v>3674</v>
      </c>
      <c r="L172" s="193" t="s">
        <v>2636</v>
      </c>
      <c r="M172" s="48" t="s">
        <v>3682</v>
      </c>
      <c r="N172" s="193" t="s">
        <v>211</v>
      </c>
      <c r="O172" s="48" t="s">
        <v>183</v>
      </c>
      <c r="P172" s="48"/>
      <c r="Q172" s="48" t="s">
        <v>211</v>
      </c>
      <c r="R172" s="193" t="s">
        <v>243</v>
      </c>
      <c r="S172" s="48" t="b">
        <v>1</v>
      </c>
      <c r="T172" s="48"/>
      <c r="U172" s="178"/>
      <c r="V172" s="178">
        <v>43269</v>
      </c>
      <c r="W172" s="48" t="s">
        <v>211</v>
      </c>
      <c r="X172" s="48"/>
      <c r="Y172" s="48"/>
      <c r="Z172" s="48" t="s">
        <v>211</v>
      </c>
      <c r="AA172" s="48"/>
      <c r="AB172" s="48"/>
      <c r="AC172" s="193" t="s">
        <v>2631</v>
      </c>
      <c r="AD172" s="48"/>
      <c r="AE172" s="193" t="s">
        <v>498</v>
      </c>
      <c r="AF172" s="193" t="s">
        <v>211</v>
      </c>
      <c r="AG172" s="193" t="s">
        <v>2694</v>
      </c>
      <c r="AH172" s="197">
        <v>43412</v>
      </c>
      <c r="AI172" s="192" t="s">
        <v>4350</v>
      </c>
      <c r="AJ172" s="115" t="str">
        <f t="shared" si="2"/>
        <v>FS</v>
      </c>
      <c r="AK172" s="115" t="b">
        <f>ISNUMBER(SEARCH("IRT",Table1[[#This Row],[Current_Status]]))</f>
        <v>0</v>
      </c>
      <c r="AL172" s="116">
        <f>YEAR(Table1[[#This Row],[Project_Initiated]])</f>
        <v>2018</v>
      </c>
      <c r="AM172" s="53">
        <v>44075</v>
      </c>
      <c r="AN172" s="53" t="str">
        <f>IF(AND(Table1[[#This Row],[Completed Date]]&gt;="07/01/2020"+0,Table1[[#This Row],[Completed Date]]&lt;="6/30/2021"+0),"FY 20-21",IF(AND(Table1[[#This Row],[Completed Date]]&gt;="07/01/2019"+0,Table1[[#This Row],[Completed Date]]&lt;="6/30/2020"+0),"FY 19-20",""))</f>
        <v/>
      </c>
      <c r="AO172" s="116" t="str">
        <f>IFERROR(FIND("R",Table1[[#This Row],[FS_Priority]]),"")</f>
        <v/>
      </c>
    </row>
    <row r="173" spans="1:41" hidden="1" x14ac:dyDescent="0.25">
      <c r="A173" s="48" t="s">
        <v>644</v>
      </c>
      <c r="B173" s="193" t="s">
        <v>211</v>
      </c>
      <c r="C173" s="193" t="s">
        <v>644</v>
      </c>
      <c r="D173" s="194" t="b">
        <v>0</v>
      </c>
      <c r="E173" s="48" t="s">
        <v>107</v>
      </c>
      <c r="F173" s="48" t="s">
        <v>3167</v>
      </c>
      <c r="G173" s="48" t="s">
        <v>211</v>
      </c>
      <c r="H173" s="48" t="s">
        <v>294</v>
      </c>
      <c r="I173" s="48" t="s">
        <v>3694</v>
      </c>
      <c r="J173" s="48" t="s">
        <v>2661</v>
      </c>
      <c r="K173" s="193" t="s">
        <v>3674</v>
      </c>
      <c r="L173" s="193" t="s">
        <v>2636</v>
      </c>
      <c r="M173" s="48" t="s">
        <v>3691</v>
      </c>
      <c r="N173" s="193" t="s">
        <v>211</v>
      </c>
      <c r="O173" s="48" t="s">
        <v>183</v>
      </c>
      <c r="P173" s="48"/>
      <c r="Q173" s="48" t="s">
        <v>211</v>
      </c>
      <c r="R173" s="193" t="s">
        <v>211</v>
      </c>
      <c r="S173" s="48" t="b">
        <v>1</v>
      </c>
      <c r="T173" s="48"/>
      <c r="U173" s="178"/>
      <c r="V173" s="178">
        <v>43081</v>
      </c>
      <c r="W173" s="48" t="s">
        <v>211</v>
      </c>
      <c r="X173" s="48"/>
      <c r="Y173" s="48"/>
      <c r="Z173" s="48" t="s">
        <v>211</v>
      </c>
      <c r="AA173" s="48"/>
      <c r="AB173" s="48"/>
      <c r="AC173" s="193" t="s">
        <v>2626</v>
      </c>
      <c r="AD173" s="48"/>
      <c r="AE173" s="193" t="s">
        <v>183</v>
      </c>
      <c r="AF173" s="193" t="s">
        <v>211</v>
      </c>
      <c r="AG173" s="193" t="s">
        <v>2694</v>
      </c>
      <c r="AH173" s="197">
        <v>43412</v>
      </c>
      <c r="AI173" s="192" t="s">
        <v>4353</v>
      </c>
      <c r="AJ173" s="115" t="str">
        <f t="shared" si="2"/>
        <v>FS</v>
      </c>
      <c r="AK173" s="115" t="b">
        <f>ISNUMBER(SEARCH("IRT",Table1[[#This Row],[Current_Status]]))</f>
        <v>0</v>
      </c>
      <c r="AL173" s="116">
        <f>YEAR(Table1[[#This Row],[Project_Initiated]])</f>
        <v>2017</v>
      </c>
      <c r="AM173" s="53">
        <v>44075</v>
      </c>
      <c r="AN173" s="53" t="str">
        <f>IF(AND(Table1[[#This Row],[Completed Date]]&gt;="07/01/2020"+0,Table1[[#This Row],[Completed Date]]&lt;="6/30/2021"+0),"FY 20-21",IF(AND(Table1[[#This Row],[Completed Date]]&gt;="07/01/2019"+0,Table1[[#This Row],[Completed Date]]&lt;="6/30/2020"+0),"FY 19-20",""))</f>
        <v/>
      </c>
      <c r="AO173" s="116" t="str">
        <f>IFERROR(FIND("R",Table1[[#This Row],[FS_Priority]]),"")</f>
        <v/>
      </c>
    </row>
    <row r="174" spans="1:41" hidden="1" x14ac:dyDescent="0.25">
      <c r="A174" s="48" t="s">
        <v>329</v>
      </c>
      <c r="B174" s="193" t="s">
        <v>211</v>
      </c>
      <c r="C174" s="193" t="s">
        <v>329</v>
      </c>
      <c r="D174" s="194" t="b">
        <v>0</v>
      </c>
      <c r="E174" s="48" t="s">
        <v>107</v>
      </c>
      <c r="F174" s="48" t="s">
        <v>3197</v>
      </c>
      <c r="G174" s="48" t="s">
        <v>211</v>
      </c>
      <c r="H174" s="48" t="s">
        <v>466</v>
      </c>
      <c r="I174" s="48" t="s">
        <v>3722</v>
      </c>
      <c r="J174" s="48" t="s">
        <v>2661</v>
      </c>
      <c r="K174" s="193" t="s">
        <v>3674</v>
      </c>
      <c r="L174" s="193" t="s">
        <v>2636</v>
      </c>
      <c r="M174" s="48" t="s">
        <v>3698</v>
      </c>
      <c r="N174" s="193" t="s">
        <v>211</v>
      </c>
      <c r="O174" s="48" t="s">
        <v>183</v>
      </c>
      <c r="P174" s="48"/>
      <c r="Q174" s="48" t="s">
        <v>229</v>
      </c>
      <c r="R174" s="193" t="s">
        <v>211</v>
      </c>
      <c r="S174" s="48" t="b">
        <v>0</v>
      </c>
      <c r="T174" s="48"/>
      <c r="U174" s="178"/>
      <c r="V174" s="178">
        <v>43304</v>
      </c>
      <c r="W174" s="48" t="s">
        <v>211</v>
      </c>
      <c r="X174" s="48"/>
      <c r="Y174" s="48"/>
      <c r="Z174" s="48" t="s">
        <v>211</v>
      </c>
      <c r="AA174" s="48"/>
      <c r="AB174" s="48"/>
      <c r="AC174" s="193" t="s">
        <v>211</v>
      </c>
      <c r="AD174" s="48"/>
      <c r="AE174" s="193" t="s">
        <v>498</v>
      </c>
      <c r="AF174" s="193" t="s">
        <v>211</v>
      </c>
      <c r="AG174" s="193" t="s">
        <v>2694</v>
      </c>
      <c r="AH174" s="197">
        <v>43412</v>
      </c>
      <c r="AI174" s="192" t="s">
        <v>4347</v>
      </c>
      <c r="AJ174" s="115" t="str">
        <f t="shared" si="2"/>
        <v>FS</v>
      </c>
      <c r="AK174" s="115" t="b">
        <f>ISNUMBER(SEARCH("IRT",Table1[[#This Row],[Current_Status]]))</f>
        <v>0</v>
      </c>
      <c r="AL174" s="116">
        <f>YEAR(Table1[[#This Row],[Project_Initiated]])</f>
        <v>2018</v>
      </c>
      <c r="AM174" s="53">
        <v>44075</v>
      </c>
      <c r="AN174" s="53" t="str">
        <f>IF(AND(Table1[[#This Row],[Completed Date]]&gt;="07/01/2020"+0,Table1[[#This Row],[Completed Date]]&lt;="6/30/2021"+0),"FY 20-21",IF(AND(Table1[[#This Row],[Completed Date]]&gt;="07/01/2019"+0,Table1[[#This Row],[Completed Date]]&lt;="6/30/2020"+0),"FY 19-20",""))</f>
        <v/>
      </c>
      <c r="AO174" s="116" t="str">
        <f>IFERROR(FIND("R",Table1[[#This Row],[FS_Priority]]),"")</f>
        <v/>
      </c>
    </row>
    <row r="175" spans="1:41" hidden="1" x14ac:dyDescent="0.25">
      <c r="A175" s="48" t="s">
        <v>351</v>
      </c>
      <c r="B175" s="193" t="s">
        <v>211</v>
      </c>
      <c r="C175" s="193" t="s">
        <v>351</v>
      </c>
      <c r="D175" s="194" t="b">
        <v>0</v>
      </c>
      <c r="E175" s="48" t="s">
        <v>107</v>
      </c>
      <c r="F175" s="48" t="s">
        <v>3221</v>
      </c>
      <c r="G175" s="48" t="s">
        <v>211</v>
      </c>
      <c r="H175" s="48" t="s">
        <v>52</v>
      </c>
      <c r="I175" s="48" t="s">
        <v>211</v>
      </c>
      <c r="J175" s="48" t="s">
        <v>2661</v>
      </c>
      <c r="K175" s="193" t="s">
        <v>3674</v>
      </c>
      <c r="L175" s="193" t="s">
        <v>2636</v>
      </c>
      <c r="M175" s="48" t="s">
        <v>3687</v>
      </c>
      <c r="N175" s="193" t="s">
        <v>211</v>
      </c>
      <c r="O175" s="48" t="s">
        <v>165</v>
      </c>
      <c r="P175" s="48"/>
      <c r="Q175" s="48" t="s">
        <v>352</v>
      </c>
      <c r="R175" s="193" t="s">
        <v>211</v>
      </c>
      <c r="S175" s="48" t="b">
        <v>0</v>
      </c>
      <c r="T175" s="48"/>
      <c r="U175" s="178"/>
      <c r="V175" s="178">
        <v>43332</v>
      </c>
      <c r="W175" s="48" t="s">
        <v>211</v>
      </c>
      <c r="X175" s="48"/>
      <c r="Y175" s="48"/>
      <c r="Z175" s="48" t="s">
        <v>211</v>
      </c>
      <c r="AA175" s="48"/>
      <c r="AB175" s="48"/>
      <c r="AC175" s="193" t="s">
        <v>539</v>
      </c>
      <c r="AD175" s="48"/>
      <c r="AE175" s="193" t="s">
        <v>165</v>
      </c>
      <c r="AF175" s="193" t="s">
        <v>211</v>
      </c>
      <c r="AG175" s="193" t="s">
        <v>539</v>
      </c>
      <c r="AH175" s="197">
        <v>43412</v>
      </c>
      <c r="AI175" s="192" t="s">
        <v>4347</v>
      </c>
      <c r="AJ175" s="115" t="str">
        <f t="shared" si="2"/>
        <v>FS</v>
      </c>
      <c r="AK175" s="115" t="b">
        <f>ISNUMBER(SEARCH("IRT",Table1[[#This Row],[Current_Status]]))</f>
        <v>0</v>
      </c>
      <c r="AL175" s="116">
        <f>YEAR(Table1[[#This Row],[Project_Initiated]])</f>
        <v>2018</v>
      </c>
      <c r="AM175" s="53">
        <v>44075</v>
      </c>
      <c r="AN175" s="53" t="str">
        <f>IF(AND(Table1[[#This Row],[Completed Date]]&gt;="07/01/2020"+0,Table1[[#This Row],[Completed Date]]&lt;="6/30/2021"+0),"FY 20-21",IF(AND(Table1[[#This Row],[Completed Date]]&gt;="07/01/2019"+0,Table1[[#This Row],[Completed Date]]&lt;="6/30/2020"+0),"FY 19-20",""))</f>
        <v/>
      </c>
      <c r="AO175" s="116" t="str">
        <f>IFERROR(FIND("R",Table1[[#This Row],[FS_Priority]]),"")</f>
        <v/>
      </c>
    </row>
    <row r="176" spans="1:41" hidden="1" x14ac:dyDescent="0.25">
      <c r="A176" s="48" t="s">
        <v>249</v>
      </c>
      <c r="B176" s="193" t="s">
        <v>211</v>
      </c>
      <c r="C176" s="193" t="s">
        <v>249</v>
      </c>
      <c r="D176" s="194" t="b">
        <v>0</v>
      </c>
      <c r="E176" s="48" t="s">
        <v>4299</v>
      </c>
      <c r="F176" s="48" t="s">
        <v>2981</v>
      </c>
      <c r="G176" s="48" t="s">
        <v>211</v>
      </c>
      <c r="H176" s="48" t="s">
        <v>272</v>
      </c>
      <c r="I176" s="48" t="s">
        <v>211</v>
      </c>
      <c r="J176" s="48" t="s">
        <v>2661</v>
      </c>
      <c r="K176" s="193" t="s">
        <v>3471</v>
      </c>
      <c r="L176" s="193" t="s">
        <v>2636</v>
      </c>
      <c r="M176" s="48" t="s">
        <v>3480</v>
      </c>
      <c r="N176" s="193" t="s">
        <v>211</v>
      </c>
      <c r="O176" s="48" t="s">
        <v>165</v>
      </c>
      <c r="P176" s="48"/>
      <c r="Q176" s="48" t="s">
        <v>221</v>
      </c>
      <c r="R176" s="193" t="s">
        <v>211</v>
      </c>
      <c r="S176" s="48" t="b">
        <v>0</v>
      </c>
      <c r="T176" s="48"/>
      <c r="U176" s="178"/>
      <c r="V176" s="178">
        <v>43332</v>
      </c>
      <c r="W176" s="48" t="s">
        <v>211</v>
      </c>
      <c r="X176" s="48"/>
      <c r="Y176" s="48"/>
      <c r="Z176" s="48" t="s">
        <v>211</v>
      </c>
      <c r="AA176" s="48"/>
      <c r="AB176" s="48"/>
      <c r="AC176" s="193" t="s">
        <v>539</v>
      </c>
      <c r="AD176" s="48"/>
      <c r="AE176" s="193" t="s">
        <v>165</v>
      </c>
      <c r="AF176" s="193" t="s">
        <v>211</v>
      </c>
      <c r="AG176" s="193" t="s">
        <v>539</v>
      </c>
      <c r="AH176" s="197">
        <v>43412</v>
      </c>
      <c r="AI176" s="192" t="s">
        <v>4347</v>
      </c>
      <c r="AJ176" s="115" t="str">
        <f t="shared" si="2"/>
        <v>FS</v>
      </c>
      <c r="AK176" s="115" t="b">
        <f>ISNUMBER(SEARCH("IRT",Table1[[#This Row],[Current_Status]]))</f>
        <v>0</v>
      </c>
      <c r="AL176" s="116">
        <f>YEAR(Table1[[#This Row],[Project_Initiated]])</f>
        <v>2018</v>
      </c>
      <c r="AM176" s="53">
        <v>44075</v>
      </c>
      <c r="AN176" s="53" t="str">
        <f>IF(AND(Table1[[#This Row],[Completed Date]]&gt;="07/01/2020"+0,Table1[[#This Row],[Completed Date]]&lt;="6/30/2021"+0),"FY 20-21",IF(AND(Table1[[#This Row],[Completed Date]]&gt;="07/01/2019"+0,Table1[[#This Row],[Completed Date]]&lt;="6/30/2020"+0),"FY 19-20",""))</f>
        <v/>
      </c>
      <c r="AO176" s="116" t="str">
        <f>IFERROR(FIND("R",Table1[[#This Row],[FS_Priority]]),"")</f>
        <v/>
      </c>
    </row>
    <row r="177" spans="1:41" hidden="1" x14ac:dyDescent="0.25">
      <c r="A177" s="48" t="s">
        <v>251</v>
      </c>
      <c r="B177" s="193" t="s">
        <v>211</v>
      </c>
      <c r="C177" s="193" t="s">
        <v>251</v>
      </c>
      <c r="D177" s="194" t="b">
        <v>0</v>
      </c>
      <c r="E177" s="48" t="s">
        <v>4299</v>
      </c>
      <c r="F177" s="48" t="s">
        <v>2983</v>
      </c>
      <c r="G177" s="48" t="s">
        <v>211</v>
      </c>
      <c r="H177" s="48" t="s">
        <v>468</v>
      </c>
      <c r="I177" s="48" t="s">
        <v>218</v>
      </c>
      <c r="J177" s="48" t="s">
        <v>2661</v>
      </c>
      <c r="K177" s="193" t="s">
        <v>3471</v>
      </c>
      <c r="L177" s="193" t="s">
        <v>2636</v>
      </c>
      <c r="M177" s="48" t="s">
        <v>3475</v>
      </c>
      <c r="N177" s="193" t="s">
        <v>211</v>
      </c>
      <c r="O177" s="48" t="s">
        <v>165</v>
      </c>
      <c r="P177" s="48"/>
      <c r="Q177" s="48" t="s">
        <v>223</v>
      </c>
      <c r="R177" s="193" t="s">
        <v>211</v>
      </c>
      <c r="S177" s="48" t="b">
        <v>0</v>
      </c>
      <c r="T177" s="48"/>
      <c r="U177" s="178"/>
      <c r="V177" s="178">
        <v>43291</v>
      </c>
      <c r="W177" s="48" t="s">
        <v>211</v>
      </c>
      <c r="X177" s="48"/>
      <c r="Y177" s="48"/>
      <c r="Z177" s="48" t="s">
        <v>211</v>
      </c>
      <c r="AA177" s="48"/>
      <c r="AB177" s="48"/>
      <c r="AC177" s="193" t="s">
        <v>539</v>
      </c>
      <c r="AD177" s="48"/>
      <c r="AE177" s="193" t="s">
        <v>165</v>
      </c>
      <c r="AF177" s="193" t="s">
        <v>211</v>
      </c>
      <c r="AG177" s="193" t="s">
        <v>539</v>
      </c>
      <c r="AH177" s="197">
        <v>43412</v>
      </c>
      <c r="AI177" s="192" t="s">
        <v>4347</v>
      </c>
      <c r="AJ177" s="115" t="str">
        <f t="shared" si="2"/>
        <v>FS</v>
      </c>
      <c r="AK177" s="115" t="b">
        <f>ISNUMBER(SEARCH("IRT",Table1[[#This Row],[Current_Status]]))</f>
        <v>0</v>
      </c>
      <c r="AL177" s="116">
        <f>YEAR(Table1[[#This Row],[Project_Initiated]])</f>
        <v>2018</v>
      </c>
      <c r="AM177" s="53">
        <v>44075</v>
      </c>
      <c r="AN177" s="53" t="str">
        <f>IF(AND(Table1[[#This Row],[Completed Date]]&gt;="07/01/2020"+0,Table1[[#This Row],[Completed Date]]&lt;="6/30/2021"+0),"FY 20-21",IF(AND(Table1[[#This Row],[Completed Date]]&gt;="07/01/2019"+0,Table1[[#This Row],[Completed Date]]&lt;="6/30/2020"+0),"FY 19-20",""))</f>
        <v/>
      </c>
      <c r="AO177" s="116" t="str">
        <f>IFERROR(FIND("R",Table1[[#This Row],[FS_Priority]]),"")</f>
        <v/>
      </c>
    </row>
    <row r="178" spans="1:41" hidden="1" x14ac:dyDescent="0.25">
      <c r="A178" s="48" t="s">
        <v>255</v>
      </c>
      <c r="B178" s="193" t="s">
        <v>211</v>
      </c>
      <c r="C178" s="193" t="s">
        <v>255</v>
      </c>
      <c r="D178" s="194" t="b">
        <v>0</v>
      </c>
      <c r="E178" s="48" t="s">
        <v>4299</v>
      </c>
      <c r="F178" s="48" t="s">
        <v>2986</v>
      </c>
      <c r="G178" s="48" t="s">
        <v>211</v>
      </c>
      <c r="H178" s="48" t="s">
        <v>469</v>
      </c>
      <c r="I178" s="48" t="s">
        <v>211</v>
      </c>
      <c r="J178" s="48" t="s">
        <v>2661</v>
      </c>
      <c r="K178" s="193" t="s">
        <v>3471</v>
      </c>
      <c r="L178" s="193" t="s">
        <v>2636</v>
      </c>
      <c r="M178" s="48" t="s">
        <v>3484</v>
      </c>
      <c r="N178" s="193" t="s">
        <v>211</v>
      </c>
      <c r="O178" s="48" t="s">
        <v>165</v>
      </c>
      <c r="P178" s="48"/>
      <c r="Q178" s="48" t="s">
        <v>227</v>
      </c>
      <c r="R178" s="193" t="s">
        <v>211</v>
      </c>
      <c r="S178" s="48" t="b">
        <v>0</v>
      </c>
      <c r="T178" s="48"/>
      <c r="U178" s="178"/>
      <c r="V178" s="178">
        <v>43185</v>
      </c>
      <c r="W178" s="48" t="s">
        <v>211</v>
      </c>
      <c r="X178" s="48"/>
      <c r="Y178" s="48"/>
      <c r="Z178" s="48" t="s">
        <v>211</v>
      </c>
      <c r="AA178" s="48"/>
      <c r="AB178" s="48"/>
      <c r="AC178" s="193" t="s">
        <v>539</v>
      </c>
      <c r="AD178" s="48"/>
      <c r="AE178" s="193" t="s">
        <v>165</v>
      </c>
      <c r="AF178" s="193" t="s">
        <v>211</v>
      </c>
      <c r="AG178" s="193" t="s">
        <v>539</v>
      </c>
      <c r="AH178" s="197">
        <v>43412</v>
      </c>
      <c r="AI178" s="192" t="s">
        <v>4347</v>
      </c>
      <c r="AJ178" s="115" t="str">
        <f t="shared" si="2"/>
        <v>FS</v>
      </c>
      <c r="AK178" s="115" t="b">
        <f>ISNUMBER(SEARCH("IRT",Table1[[#This Row],[Current_Status]]))</f>
        <v>0</v>
      </c>
      <c r="AL178" s="116">
        <f>YEAR(Table1[[#This Row],[Project_Initiated]])</f>
        <v>2018</v>
      </c>
      <c r="AM178" s="53">
        <v>44075</v>
      </c>
      <c r="AN178" s="53" t="str">
        <f>IF(AND(Table1[[#This Row],[Completed Date]]&gt;="07/01/2020"+0,Table1[[#This Row],[Completed Date]]&lt;="6/30/2021"+0),"FY 20-21",IF(AND(Table1[[#This Row],[Completed Date]]&gt;="07/01/2019"+0,Table1[[#This Row],[Completed Date]]&lt;="6/30/2020"+0),"FY 19-20",""))</f>
        <v/>
      </c>
      <c r="AO178" s="116" t="str">
        <f>IFERROR(FIND("R",Table1[[#This Row],[FS_Priority]]),"")</f>
        <v/>
      </c>
    </row>
    <row r="179" spans="1:41" hidden="1" x14ac:dyDescent="0.25">
      <c r="A179" s="48" t="s">
        <v>426</v>
      </c>
      <c r="B179" s="193" t="s">
        <v>211</v>
      </c>
      <c r="C179" s="193" t="s">
        <v>426</v>
      </c>
      <c r="D179" s="194" t="b">
        <v>0</v>
      </c>
      <c r="E179" s="48" t="s">
        <v>652</v>
      </c>
      <c r="F179" s="48" t="s">
        <v>3326</v>
      </c>
      <c r="G179" s="48" t="s">
        <v>211</v>
      </c>
      <c r="H179" s="48" t="s">
        <v>324</v>
      </c>
      <c r="I179" s="48" t="s">
        <v>3865</v>
      </c>
      <c r="J179" s="48" t="s">
        <v>2661</v>
      </c>
      <c r="K179" s="193" t="s">
        <v>3859</v>
      </c>
      <c r="L179" s="193" t="s">
        <v>450</v>
      </c>
      <c r="M179" s="48" t="s">
        <v>3864</v>
      </c>
      <c r="N179" s="193" t="s">
        <v>211</v>
      </c>
      <c r="O179" s="48" t="s">
        <v>165</v>
      </c>
      <c r="P179" s="48"/>
      <c r="Q179" s="48" t="s">
        <v>236</v>
      </c>
      <c r="R179" s="193" t="s">
        <v>211</v>
      </c>
      <c r="S179" s="48" t="b">
        <v>1</v>
      </c>
      <c r="T179" s="48"/>
      <c r="U179" s="178"/>
      <c r="V179" s="178">
        <v>43354</v>
      </c>
      <c r="W179" s="48" t="s">
        <v>211</v>
      </c>
      <c r="X179" s="48"/>
      <c r="Y179" s="48"/>
      <c r="Z179" s="48" t="s">
        <v>211</v>
      </c>
      <c r="AA179" s="48"/>
      <c r="AB179" s="48"/>
      <c r="AC179" s="193" t="s">
        <v>211</v>
      </c>
      <c r="AD179" s="179"/>
      <c r="AE179" s="193" t="s">
        <v>165</v>
      </c>
      <c r="AF179" s="193" t="s">
        <v>211</v>
      </c>
      <c r="AG179" s="193" t="s">
        <v>211</v>
      </c>
      <c r="AH179" s="197">
        <v>43412</v>
      </c>
      <c r="AI179" s="192" t="s">
        <v>4347</v>
      </c>
      <c r="AJ179" s="115" t="str">
        <f t="shared" si="2"/>
        <v>FS</v>
      </c>
      <c r="AK179" s="115" t="b">
        <f>ISNUMBER(SEARCH("IRT",Table1[[#This Row],[Current_Status]]))</f>
        <v>0</v>
      </c>
      <c r="AL179" s="116">
        <f>YEAR(Table1[[#This Row],[Project_Initiated]])</f>
        <v>2018</v>
      </c>
      <c r="AM179" s="53">
        <v>44075</v>
      </c>
      <c r="AN179" s="53" t="str">
        <f>IF(AND(Table1[[#This Row],[Completed Date]]&gt;="07/01/2020"+0,Table1[[#This Row],[Completed Date]]&lt;="6/30/2021"+0),"FY 20-21",IF(AND(Table1[[#This Row],[Completed Date]]&gt;="07/01/2019"+0,Table1[[#This Row],[Completed Date]]&lt;="6/30/2020"+0),"FY 19-20",""))</f>
        <v/>
      </c>
      <c r="AO179" s="116" t="str">
        <f>IFERROR(FIND("R",Table1[[#This Row],[FS_Priority]]),"")</f>
        <v/>
      </c>
    </row>
    <row r="180" spans="1:41" hidden="1" x14ac:dyDescent="0.25">
      <c r="A180" s="48" t="s">
        <v>431</v>
      </c>
      <c r="B180" s="193" t="s">
        <v>211</v>
      </c>
      <c r="C180" s="193" t="s">
        <v>431</v>
      </c>
      <c r="D180" s="194" t="b">
        <v>0</v>
      </c>
      <c r="E180" s="48" t="s">
        <v>4313</v>
      </c>
      <c r="F180" s="48" t="s">
        <v>3355</v>
      </c>
      <c r="G180" s="48" t="s">
        <v>211</v>
      </c>
      <c r="H180" s="48" t="s">
        <v>461</v>
      </c>
      <c r="I180" s="48" t="s">
        <v>3896</v>
      </c>
      <c r="J180" s="48" t="s">
        <v>2661</v>
      </c>
      <c r="K180" s="193" t="s">
        <v>3883</v>
      </c>
      <c r="L180" s="193" t="s">
        <v>437</v>
      </c>
      <c r="M180" s="48" t="s">
        <v>3892</v>
      </c>
      <c r="N180" s="193" t="s">
        <v>211</v>
      </c>
      <c r="O180" s="48" t="s">
        <v>165</v>
      </c>
      <c r="P180" s="48"/>
      <c r="Q180" s="48" t="s">
        <v>240</v>
      </c>
      <c r="R180" s="193" t="s">
        <v>211</v>
      </c>
      <c r="S180" s="48" t="b">
        <v>0</v>
      </c>
      <c r="T180" s="48"/>
      <c r="U180" s="178"/>
      <c r="V180" s="178">
        <v>43321</v>
      </c>
      <c r="W180" s="48" t="s">
        <v>211</v>
      </c>
      <c r="X180" s="48"/>
      <c r="Y180" s="48"/>
      <c r="Z180" s="48" t="s">
        <v>211</v>
      </c>
      <c r="AA180" s="48"/>
      <c r="AB180" s="48"/>
      <c r="AC180" s="193" t="s">
        <v>539</v>
      </c>
      <c r="AD180" s="48"/>
      <c r="AE180" s="193" t="s">
        <v>165</v>
      </c>
      <c r="AF180" s="193" t="s">
        <v>211</v>
      </c>
      <c r="AG180" s="193" t="s">
        <v>539</v>
      </c>
      <c r="AH180" s="197">
        <v>43412</v>
      </c>
      <c r="AI180" s="192" t="s">
        <v>4347</v>
      </c>
      <c r="AJ180" s="115" t="str">
        <f t="shared" si="2"/>
        <v>FS</v>
      </c>
      <c r="AK180" s="115" t="b">
        <f>ISNUMBER(SEARCH("IRT",Table1[[#This Row],[Current_Status]]))</f>
        <v>0</v>
      </c>
      <c r="AL180" s="116">
        <f>YEAR(Table1[[#This Row],[Project_Initiated]])</f>
        <v>2018</v>
      </c>
      <c r="AM180" s="53">
        <v>44075</v>
      </c>
      <c r="AN180" s="53" t="str">
        <f>IF(AND(Table1[[#This Row],[Completed Date]]&gt;="07/01/2020"+0,Table1[[#This Row],[Completed Date]]&lt;="6/30/2021"+0),"FY 20-21",IF(AND(Table1[[#This Row],[Completed Date]]&gt;="07/01/2019"+0,Table1[[#This Row],[Completed Date]]&lt;="6/30/2020"+0),"FY 19-20",""))</f>
        <v/>
      </c>
      <c r="AO180" s="116" t="str">
        <f>IFERROR(FIND("R",Table1[[#This Row],[FS_Priority]]),"")</f>
        <v/>
      </c>
    </row>
    <row r="181" spans="1:41" hidden="1" x14ac:dyDescent="0.25">
      <c r="A181" s="48" t="s">
        <v>284</v>
      </c>
      <c r="B181" s="193" t="s">
        <v>211</v>
      </c>
      <c r="C181" s="193" t="s">
        <v>284</v>
      </c>
      <c r="D181" s="194" t="b">
        <v>0</v>
      </c>
      <c r="E181" s="48" t="s">
        <v>53</v>
      </c>
      <c r="F181" s="48" t="s">
        <v>3041</v>
      </c>
      <c r="G181" s="48" t="s">
        <v>211</v>
      </c>
      <c r="H181" s="48" t="s">
        <v>932</v>
      </c>
      <c r="I181" s="48" t="s">
        <v>3553</v>
      </c>
      <c r="J181" s="48" t="s">
        <v>2661</v>
      </c>
      <c r="K181" s="193" t="s">
        <v>3514</v>
      </c>
      <c r="L181" s="193" t="s">
        <v>2636</v>
      </c>
      <c r="M181" s="48" t="s">
        <v>3554</v>
      </c>
      <c r="N181" s="193" t="s">
        <v>211</v>
      </c>
      <c r="O181" s="48" t="s">
        <v>183</v>
      </c>
      <c r="P181" s="48"/>
      <c r="Q181" s="48" t="s">
        <v>108</v>
      </c>
      <c r="R181" s="193" t="s">
        <v>211</v>
      </c>
      <c r="S181" s="48" t="b">
        <v>0</v>
      </c>
      <c r="T181" s="48"/>
      <c r="U181" s="178"/>
      <c r="V181" s="178">
        <v>43297</v>
      </c>
      <c r="W181" s="48" t="s">
        <v>211</v>
      </c>
      <c r="X181" s="48"/>
      <c r="Y181" s="48"/>
      <c r="Z181" s="48" t="s">
        <v>211</v>
      </c>
      <c r="AA181" s="48"/>
      <c r="AB181" s="48"/>
      <c r="AC181" s="193" t="s">
        <v>2682</v>
      </c>
      <c r="AD181" s="195">
        <v>43376</v>
      </c>
      <c r="AE181" s="193" t="s">
        <v>498</v>
      </c>
      <c r="AF181" s="193" t="s">
        <v>211</v>
      </c>
      <c r="AG181" s="193" t="s">
        <v>2694</v>
      </c>
      <c r="AH181" s="197">
        <v>43423</v>
      </c>
      <c r="AI181" s="192" t="s">
        <v>4347</v>
      </c>
      <c r="AJ181" s="115" t="str">
        <f t="shared" si="2"/>
        <v>FS</v>
      </c>
      <c r="AK181" s="115" t="b">
        <f>ISNUMBER(SEARCH("IRT",Table1[[#This Row],[Current_Status]]))</f>
        <v>0</v>
      </c>
      <c r="AL181" s="116">
        <f>YEAR(Table1[[#This Row],[Project_Initiated]])</f>
        <v>2018</v>
      </c>
      <c r="AM181" s="53">
        <v>44075</v>
      </c>
      <c r="AN181" s="53" t="str">
        <f>IF(AND(Table1[[#This Row],[Completed Date]]&gt;="07/01/2020"+0,Table1[[#This Row],[Completed Date]]&lt;="6/30/2021"+0),"FY 20-21",IF(AND(Table1[[#This Row],[Completed Date]]&gt;="07/01/2019"+0,Table1[[#This Row],[Completed Date]]&lt;="6/30/2020"+0),"FY 19-20",""))</f>
        <v/>
      </c>
      <c r="AO181" s="116" t="str">
        <f>IFERROR(FIND("R",Table1[[#This Row],[FS_Priority]]),"")</f>
        <v/>
      </c>
    </row>
    <row r="182" spans="1:41" hidden="1" x14ac:dyDescent="0.25">
      <c r="A182" s="48" t="s">
        <v>232</v>
      </c>
      <c r="B182" s="193" t="s">
        <v>211</v>
      </c>
      <c r="C182" s="193" t="s">
        <v>232</v>
      </c>
      <c r="D182" s="194" t="b">
        <v>0</v>
      </c>
      <c r="E182" s="48" t="s">
        <v>21</v>
      </c>
      <c r="F182" s="48" t="s">
        <v>2963</v>
      </c>
      <c r="G182" s="48" t="s">
        <v>211</v>
      </c>
      <c r="H182" s="48" t="s">
        <v>211</v>
      </c>
      <c r="I182" s="48" t="s">
        <v>211</v>
      </c>
      <c r="J182" s="48" t="s">
        <v>3454</v>
      </c>
      <c r="K182" s="193" t="s">
        <v>3455</v>
      </c>
      <c r="L182" s="193" t="s">
        <v>4315</v>
      </c>
      <c r="M182" s="48" t="s">
        <v>3458</v>
      </c>
      <c r="N182" s="193" t="s">
        <v>211</v>
      </c>
      <c r="O182" s="48" t="s">
        <v>211</v>
      </c>
      <c r="P182" s="48"/>
      <c r="Q182" s="48" t="s">
        <v>234</v>
      </c>
      <c r="R182" s="193" t="s">
        <v>211</v>
      </c>
      <c r="S182" s="48" t="b">
        <v>0</v>
      </c>
      <c r="T182" s="48"/>
      <c r="U182" s="178"/>
      <c r="V182" s="178">
        <v>43355</v>
      </c>
      <c r="W182" s="48" t="s">
        <v>211</v>
      </c>
      <c r="X182" s="48"/>
      <c r="Y182" s="48"/>
      <c r="Z182" s="48" t="s">
        <v>211</v>
      </c>
      <c r="AA182" s="48"/>
      <c r="AB182" s="48"/>
      <c r="AC182" s="193" t="s">
        <v>211</v>
      </c>
      <c r="AD182" s="195">
        <v>43370</v>
      </c>
      <c r="AE182" s="193" t="s">
        <v>178</v>
      </c>
      <c r="AF182" s="193" t="s">
        <v>211</v>
      </c>
      <c r="AG182" s="193" t="s">
        <v>2694</v>
      </c>
      <c r="AH182" s="197">
        <v>43424</v>
      </c>
      <c r="AI182" s="192" t="s">
        <v>4347</v>
      </c>
      <c r="AJ182" s="115" t="str">
        <f t="shared" si="2"/>
        <v>FS</v>
      </c>
      <c r="AK182" s="115" t="b">
        <f>ISNUMBER(SEARCH("IRT",Table1[[#This Row],[Current_Status]]))</f>
        <v>0</v>
      </c>
      <c r="AL182" s="116">
        <f>YEAR(Table1[[#This Row],[Project_Initiated]])</f>
        <v>2018</v>
      </c>
      <c r="AM182" s="53">
        <v>44075</v>
      </c>
      <c r="AN182" s="53" t="str">
        <f>IF(AND(Table1[[#This Row],[Completed Date]]&gt;="07/01/2020"+0,Table1[[#This Row],[Completed Date]]&lt;="6/30/2021"+0),"FY 20-21",IF(AND(Table1[[#This Row],[Completed Date]]&gt;="07/01/2019"+0,Table1[[#This Row],[Completed Date]]&lt;="6/30/2020"+0),"FY 19-20",""))</f>
        <v/>
      </c>
      <c r="AO182" s="116" t="str">
        <f>IFERROR(FIND("R",Table1[[#This Row],[FS_Priority]]),"")</f>
        <v/>
      </c>
    </row>
    <row r="183" spans="1:41" hidden="1" x14ac:dyDescent="0.25">
      <c r="A183" s="48" t="s">
        <v>261</v>
      </c>
      <c r="B183" s="193" t="s">
        <v>211</v>
      </c>
      <c r="C183" s="193" t="s">
        <v>261</v>
      </c>
      <c r="D183" s="194" t="b">
        <v>0</v>
      </c>
      <c r="E183" s="48" t="s">
        <v>4299</v>
      </c>
      <c r="F183" s="48" t="s">
        <v>2992</v>
      </c>
      <c r="G183" s="48" t="s">
        <v>220</v>
      </c>
      <c r="H183" s="48" t="s">
        <v>211</v>
      </c>
      <c r="I183" s="48" t="s">
        <v>211</v>
      </c>
      <c r="J183" s="48" t="s">
        <v>2672</v>
      </c>
      <c r="K183" s="193" t="s">
        <v>3471</v>
      </c>
      <c r="L183" s="193" t="s">
        <v>2636</v>
      </c>
      <c r="M183" s="48" t="s">
        <v>3489</v>
      </c>
      <c r="N183" s="193" t="s">
        <v>211</v>
      </c>
      <c r="O183" s="48" t="s">
        <v>178</v>
      </c>
      <c r="P183" s="48"/>
      <c r="Q183" s="48" t="s">
        <v>243</v>
      </c>
      <c r="R183" s="193" t="s">
        <v>211</v>
      </c>
      <c r="S183" s="48" t="b">
        <v>0</v>
      </c>
      <c r="T183" s="48"/>
      <c r="U183" s="178"/>
      <c r="V183" s="178">
        <v>43277</v>
      </c>
      <c r="W183" s="48" t="s">
        <v>211</v>
      </c>
      <c r="X183" s="48"/>
      <c r="Y183" s="48"/>
      <c r="Z183" s="48" t="s">
        <v>211</v>
      </c>
      <c r="AA183" s="48"/>
      <c r="AB183" s="48"/>
      <c r="AC183" s="193" t="s">
        <v>768</v>
      </c>
      <c r="AD183" s="196">
        <v>43341</v>
      </c>
      <c r="AE183" s="193" t="s">
        <v>178</v>
      </c>
      <c r="AF183" s="193" t="s">
        <v>211</v>
      </c>
      <c r="AG183" s="193" t="s">
        <v>2694</v>
      </c>
      <c r="AH183" s="197">
        <v>43437</v>
      </c>
      <c r="AI183" s="192" t="s">
        <v>4347</v>
      </c>
      <c r="AJ183" s="115" t="str">
        <f t="shared" si="2"/>
        <v>FS</v>
      </c>
      <c r="AK183" s="115" t="b">
        <f>ISNUMBER(SEARCH("IRT",Table1[[#This Row],[Current_Status]]))</f>
        <v>0</v>
      </c>
      <c r="AL183" s="116">
        <f>YEAR(Table1[[#This Row],[Project_Initiated]])</f>
        <v>2018</v>
      </c>
      <c r="AM183" s="53">
        <v>44075</v>
      </c>
      <c r="AN183" s="53" t="str">
        <f>IF(AND(Table1[[#This Row],[Completed Date]]&gt;="07/01/2020"+0,Table1[[#This Row],[Completed Date]]&lt;="6/30/2021"+0),"FY 20-21",IF(AND(Table1[[#This Row],[Completed Date]]&gt;="07/01/2019"+0,Table1[[#This Row],[Completed Date]]&lt;="6/30/2020"+0),"FY 19-20",""))</f>
        <v/>
      </c>
      <c r="AO183" s="116" t="str">
        <f>IFERROR(FIND("R",Table1[[#This Row],[FS_Priority]]),"")</f>
        <v/>
      </c>
    </row>
    <row r="184" spans="1:41" hidden="1" x14ac:dyDescent="0.25">
      <c r="A184" s="48" t="s">
        <v>262</v>
      </c>
      <c r="B184" s="193" t="s">
        <v>211</v>
      </c>
      <c r="C184" s="193" t="s">
        <v>262</v>
      </c>
      <c r="D184" s="194" t="b">
        <v>0</v>
      </c>
      <c r="E184" s="48" t="s">
        <v>4299</v>
      </c>
      <c r="F184" s="48" t="s">
        <v>2994</v>
      </c>
      <c r="G184" s="48" t="s">
        <v>211</v>
      </c>
      <c r="H184" s="48" t="s">
        <v>267</v>
      </c>
      <c r="I184" s="48" t="s">
        <v>3491</v>
      </c>
      <c r="J184" s="48" t="s">
        <v>2661</v>
      </c>
      <c r="K184" s="193" t="s">
        <v>3471</v>
      </c>
      <c r="L184" s="193" t="s">
        <v>2636</v>
      </c>
      <c r="M184" s="48" t="s">
        <v>3492</v>
      </c>
      <c r="N184" s="193" t="s">
        <v>211</v>
      </c>
      <c r="O184" s="48" t="s">
        <v>534</v>
      </c>
      <c r="P184" s="48"/>
      <c r="Q184" s="48" t="s">
        <v>108</v>
      </c>
      <c r="R184" s="193" t="s">
        <v>211</v>
      </c>
      <c r="S184" s="48" t="b">
        <v>0</v>
      </c>
      <c r="T184" s="48"/>
      <c r="U184" s="178"/>
      <c r="V184" s="178">
        <v>43336</v>
      </c>
      <c r="W184" s="48" t="s">
        <v>211</v>
      </c>
      <c r="X184" s="48"/>
      <c r="Y184" s="48"/>
      <c r="Z184" s="48" t="s">
        <v>211</v>
      </c>
      <c r="AA184" s="48"/>
      <c r="AB184" s="48"/>
      <c r="AC184" s="193" t="s">
        <v>2679</v>
      </c>
      <c r="AD184" s="179"/>
      <c r="AE184" s="193" t="s">
        <v>178</v>
      </c>
      <c r="AF184" s="193" t="s">
        <v>211</v>
      </c>
      <c r="AG184" s="193" t="s">
        <v>2694</v>
      </c>
      <c r="AH184" s="198">
        <v>43446</v>
      </c>
      <c r="AI184" s="192" t="s">
        <v>4347</v>
      </c>
      <c r="AJ184" s="115" t="str">
        <f t="shared" si="2"/>
        <v>FS</v>
      </c>
      <c r="AK184" s="115" t="b">
        <f>ISNUMBER(SEARCH("IRT",Table1[[#This Row],[Current_Status]]))</f>
        <v>0</v>
      </c>
      <c r="AL184" s="116">
        <f>YEAR(Table1[[#This Row],[Project_Initiated]])</f>
        <v>2018</v>
      </c>
      <c r="AM184" s="53">
        <v>44075</v>
      </c>
      <c r="AN184" s="53" t="str">
        <f>IF(AND(Table1[[#This Row],[Completed Date]]&gt;="07/01/2020"+0,Table1[[#This Row],[Completed Date]]&lt;="6/30/2021"+0),"FY 20-21",IF(AND(Table1[[#This Row],[Completed Date]]&gt;="07/01/2019"+0,Table1[[#This Row],[Completed Date]]&lt;="6/30/2020"+0),"FY 19-20",""))</f>
        <v/>
      </c>
      <c r="AO184" s="116" t="str">
        <f>IFERROR(FIND("R",Table1[[#This Row],[FS_Priority]]),"")</f>
        <v/>
      </c>
    </row>
    <row r="185" spans="1:41" hidden="1" x14ac:dyDescent="0.25">
      <c r="A185" s="48" t="s">
        <v>235</v>
      </c>
      <c r="B185" s="193" t="s">
        <v>211</v>
      </c>
      <c r="C185" s="193" t="s">
        <v>235</v>
      </c>
      <c r="D185" s="194" t="b">
        <v>0</v>
      </c>
      <c r="E185" s="48" t="s">
        <v>21</v>
      </c>
      <c r="F185" s="48" t="s">
        <v>2964</v>
      </c>
      <c r="G185" s="48" t="s">
        <v>217</v>
      </c>
      <c r="H185" s="48" t="s">
        <v>323</v>
      </c>
      <c r="I185" s="48" t="s">
        <v>211</v>
      </c>
      <c r="J185" s="48" t="s">
        <v>2670</v>
      </c>
      <c r="K185" s="193" t="s">
        <v>3455</v>
      </c>
      <c r="L185" s="193" t="s">
        <v>4315</v>
      </c>
      <c r="M185" s="48" t="s">
        <v>3458</v>
      </c>
      <c r="N185" s="193" t="s">
        <v>211</v>
      </c>
      <c r="O185" s="48" t="s">
        <v>165</v>
      </c>
      <c r="P185" s="48"/>
      <c r="Q185" s="48" t="s">
        <v>236</v>
      </c>
      <c r="R185" s="193" t="s">
        <v>211</v>
      </c>
      <c r="S185" s="48" t="b">
        <v>0</v>
      </c>
      <c r="T185" s="48"/>
      <c r="U185" s="178"/>
      <c r="V185" s="178">
        <v>43354</v>
      </c>
      <c r="W185" s="48" t="s">
        <v>211</v>
      </c>
      <c r="X185" s="48"/>
      <c r="Y185" s="48"/>
      <c r="Z185" s="48" t="s">
        <v>211</v>
      </c>
      <c r="AA185" s="48"/>
      <c r="AB185" s="48"/>
      <c r="AC185" s="193" t="s">
        <v>2676</v>
      </c>
      <c r="AD185" s="48"/>
      <c r="AE185" s="193" t="s">
        <v>165</v>
      </c>
      <c r="AF185" s="193" t="s">
        <v>211</v>
      </c>
      <c r="AG185" s="193" t="s">
        <v>539</v>
      </c>
      <c r="AH185" s="197">
        <v>43447</v>
      </c>
      <c r="AI185" s="192" t="s">
        <v>4347</v>
      </c>
      <c r="AJ185" s="115" t="str">
        <f t="shared" si="2"/>
        <v>FS</v>
      </c>
      <c r="AK185" s="115" t="b">
        <f>ISNUMBER(SEARCH("IRT",Table1[[#This Row],[Current_Status]]))</f>
        <v>0</v>
      </c>
      <c r="AL185" s="116">
        <f>YEAR(Table1[[#This Row],[Project_Initiated]])</f>
        <v>2018</v>
      </c>
      <c r="AM185" s="53">
        <v>44075</v>
      </c>
      <c r="AN185" s="53" t="str">
        <f>IF(AND(Table1[[#This Row],[Completed Date]]&gt;="07/01/2020"+0,Table1[[#This Row],[Completed Date]]&lt;="6/30/2021"+0),"FY 20-21",IF(AND(Table1[[#This Row],[Completed Date]]&gt;="07/01/2019"+0,Table1[[#This Row],[Completed Date]]&lt;="6/30/2020"+0),"FY 19-20",""))</f>
        <v/>
      </c>
      <c r="AO185" s="116" t="str">
        <f>IFERROR(FIND("R",Table1[[#This Row],[FS_Priority]]),"")</f>
        <v/>
      </c>
    </row>
    <row r="186" spans="1:41" hidden="1" x14ac:dyDescent="0.25">
      <c r="A186" s="48" t="s">
        <v>836</v>
      </c>
      <c r="B186" s="193" t="s">
        <v>211</v>
      </c>
      <c r="C186" s="193" t="s">
        <v>836</v>
      </c>
      <c r="D186" s="194" t="b">
        <v>0</v>
      </c>
      <c r="E186" s="48" t="s">
        <v>287</v>
      </c>
      <c r="F186" s="48" t="s">
        <v>3046</v>
      </c>
      <c r="G186" s="48" t="s">
        <v>633</v>
      </c>
      <c r="H186" s="48" t="s">
        <v>478</v>
      </c>
      <c r="I186" s="48" t="s">
        <v>3567</v>
      </c>
      <c r="J186" s="48" t="s">
        <v>2670</v>
      </c>
      <c r="K186" s="193" t="s">
        <v>211</v>
      </c>
      <c r="L186" s="193" t="s">
        <v>211</v>
      </c>
      <c r="M186" s="48" t="s">
        <v>3561</v>
      </c>
      <c r="N186" s="193" t="s">
        <v>211</v>
      </c>
      <c r="O186" s="48" t="s">
        <v>165</v>
      </c>
      <c r="P186" s="48"/>
      <c r="Q186" s="48" t="s">
        <v>211</v>
      </c>
      <c r="R186" s="193" t="s">
        <v>211</v>
      </c>
      <c r="S186" s="48" t="b">
        <v>0</v>
      </c>
      <c r="T186" s="48"/>
      <c r="U186" s="178"/>
      <c r="V186" s="178">
        <v>43328</v>
      </c>
      <c r="W186" s="48" t="s">
        <v>211</v>
      </c>
      <c r="X186" s="48"/>
      <c r="Y186" s="48"/>
      <c r="Z186" s="48" t="s">
        <v>211</v>
      </c>
      <c r="AA186" s="48"/>
      <c r="AB186" s="48"/>
      <c r="AC186" s="193" t="s">
        <v>2676</v>
      </c>
      <c r="AD186" s="48"/>
      <c r="AE186" s="193" t="s">
        <v>211</v>
      </c>
      <c r="AF186" s="193" t="s">
        <v>211</v>
      </c>
      <c r="AG186" s="193" t="s">
        <v>211</v>
      </c>
      <c r="AH186" s="197">
        <v>43447</v>
      </c>
      <c r="AI186" s="192" t="s">
        <v>4347</v>
      </c>
      <c r="AJ186" s="115" t="str">
        <f t="shared" si="2"/>
        <v>FS</v>
      </c>
      <c r="AK186" s="115" t="b">
        <f>ISNUMBER(SEARCH("IRT",Table1[[#This Row],[Current_Status]]))</f>
        <v>0</v>
      </c>
      <c r="AL186" s="116">
        <f>YEAR(Table1[[#This Row],[Project_Initiated]])</f>
        <v>2018</v>
      </c>
      <c r="AM186" s="53">
        <v>44075</v>
      </c>
      <c r="AN186" s="53" t="str">
        <f>IF(AND(Table1[[#This Row],[Completed Date]]&gt;="07/01/2020"+0,Table1[[#This Row],[Completed Date]]&lt;="6/30/2021"+0),"FY 20-21",IF(AND(Table1[[#This Row],[Completed Date]]&gt;="07/01/2019"+0,Table1[[#This Row],[Completed Date]]&lt;="6/30/2020"+0),"FY 19-20",""))</f>
        <v/>
      </c>
      <c r="AO186" s="116" t="str">
        <f>IFERROR(FIND("R",Table1[[#This Row],[FS_Priority]]),"")</f>
        <v/>
      </c>
    </row>
    <row r="187" spans="1:41" hidden="1" x14ac:dyDescent="0.25">
      <c r="A187" s="48" t="s">
        <v>842</v>
      </c>
      <c r="B187" s="193" t="s">
        <v>211</v>
      </c>
      <c r="C187" s="193" t="s">
        <v>842</v>
      </c>
      <c r="D187" s="194" t="b">
        <v>0</v>
      </c>
      <c r="E187" s="48" t="s">
        <v>287</v>
      </c>
      <c r="F187" s="48" t="s">
        <v>3048</v>
      </c>
      <c r="G187" s="48" t="s">
        <v>633</v>
      </c>
      <c r="H187" s="48" t="s">
        <v>478</v>
      </c>
      <c r="I187" s="48" t="s">
        <v>3560</v>
      </c>
      <c r="J187" s="48" t="s">
        <v>2670</v>
      </c>
      <c r="K187" s="193" t="s">
        <v>211</v>
      </c>
      <c r="L187" s="193" t="s">
        <v>211</v>
      </c>
      <c r="M187" s="48" t="s">
        <v>3561</v>
      </c>
      <c r="N187" s="193" t="s">
        <v>211</v>
      </c>
      <c r="O187" s="48" t="s">
        <v>211</v>
      </c>
      <c r="P187" s="48"/>
      <c r="Q187" s="48" t="s">
        <v>211</v>
      </c>
      <c r="R187" s="193" t="s">
        <v>211</v>
      </c>
      <c r="S187" s="48" t="b">
        <v>0</v>
      </c>
      <c r="T187" s="48"/>
      <c r="U187" s="178"/>
      <c r="V187" s="178">
        <v>43336</v>
      </c>
      <c r="W187" s="48" t="s">
        <v>211</v>
      </c>
      <c r="X187" s="48"/>
      <c r="Y187" s="48"/>
      <c r="Z187" s="48" t="s">
        <v>211</v>
      </c>
      <c r="AA187" s="48"/>
      <c r="AB187" s="48"/>
      <c r="AC187" s="193" t="s">
        <v>2676</v>
      </c>
      <c r="AD187" s="48"/>
      <c r="AE187" s="193" t="s">
        <v>211</v>
      </c>
      <c r="AF187" s="193" t="s">
        <v>211</v>
      </c>
      <c r="AG187" s="193" t="s">
        <v>211</v>
      </c>
      <c r="AH187" s="197">
        <v>43447</v>
      </c>
      <c r="AI187" s="192" t="s">
        <v>4347</v>
      </c>
      <c r="AJ187" s="115" t="str">
        <f t="shared" si="2"/>
        <v>FS</v>
      </c>
      <c r="AK187" s="115" t="b">
        <f>ISNUMBER(SEARCH("IRT",Table1[[#This Row],[Current_Status]]))</f>
        <v>0</v>
      </c>
      <c r="AL187" s="116">
        <f>YEAR(Table1[[#This Row],[Project_Initiated]])</f>
        <v>2018</v>
      </c>
      <c r="AM187" s="53">
        <v>44075</v>
      </c>
      <c r="AN187" s="53" t="str">
        <f>IF(AND(Table1[[#This Row],[Completed Date]]&gt;="07/01/2020"+0,Table1[[#This Row],[Completed Date]]&lt;="6/30/2021"+0),"FY 20-21",IF(AND(Table1[[#This Row],[Completed Date]]&gt;="07/01/2019"+0,Table1[[#This Row],[Completed Date]]&lt;="6/30/2020"+0),"FY 19-20",""))</f>
        <v/>
      </c>
      <c r="AO187" s="116" t="str">
        <f>IFERROR(FIND("R",Table1[[#This Row],[FS_Priority]]),"")</f>
        <v/>
      </c>
    </row>
    <row r="188" spans="1:41" hidden="1" x14ac:dyDescent="0.25">
      <c r="A188" s="48" t="s">
        <v>843</v>
      </c>
      <c r="B188" s="193" t="s">
        <v>211</v>
      </c>
      <c r="C188" s="193" t="s">
        <v>843</v>
      </c>
      <c r="D188" s="194" t="b">
        <v>0</v>
      </c>
      <c r="E188" s="48" t="s">
        <v>287</v>
      </c>
      <c r="F188" s="48" t="s">
        <v>3049</v>
      </c>
      <c r="G188" s="48" t="s">
        <v>633</v>
      </c>
      <c r="H188" s="48" t="s">
        <v>478</v>
      </c>
      <c r="I188" s="48" t="s">
        <v>3563</v>
      </c>
      <c r="J188" s="48" t="s">
        <v>2670</v>
      </c>
      <c r="K188" s="193" t="s">
        <v>211</v>
      </c>
      <c r="L188" s="193" t="s">
        <v>211</v>
      </c>
      <c r="M188" s="48" t="s">
        <v>3561</v>
      </c>
      <c r="N188" s="193" t="s">
        <v>211</v>
      </c>
      <c r="O188" s="48" t="s">
        <v>211</v>
      </c>
      <c r="P188" s="48"/>
      <c r="Q188" s="48" t="s">
        <v>211</v>
      </c>
      <c r="R188" s="193" t="s">
        <v>211</v>
      </c>
      <c r="S188" s="48" t="b">
        <v>0</v>
      </c>
      <c r="T188" s="48"/>
      <c r="U188" s="178"/>
      <c r="V188" s="178">
        <v>43336</v>
      </c>
      <c r="W188" s="48" t="s">
        <v>211</v>
      </c>
      <c r="X188" s="48"/>
      <c r="Y188" s="48"/>
      <c r="Z188" s="48" t="s">
        <v>211</v>
      </c>
      <c r="AA188" s="48"/>
      <c r="AB188" s="48"/>
      <c r="AC188" s="193" t="s">
        <v>2676</v>
      </c>
      <c r="AD188" s="179"/>
      <c r="AE188" s="193" t="s">
        <v>211</v>
      </c>
      <c r="AF188" s="193" t="s">
        <v>211</v>
      </c>
      <c r="AG188" s="193" t="s">
        <v>211</v>
      </c>
      <c r="AH188" s="197">
        <v>43447</v>
      </c>
      <c r="AI188" s="192" t="s">
        <v>4347</v>
      </c>
      <c r="AJ188" s="115" t="str">
        <f t="shared" si="2"/>
        <v>FS</v>
      </c>
      <c r="AK188" s="115" t="b">
        <f>ISNUMBER(SEARCH("IRT",Table1[[#This Row],[Current_Status]]))</f>
        <v>0</v>
      </c>
      <c r="AL188" s="116">
        <f>YEAR(Table1[[#This Row],[Project_Initiated]])</f>
        <v>2018</v>
      </c>
      <c r="AM188" s="53">
        <v>44075</v>
      </c>
      <c r="AN188" s="53" t="str">
        <f>IF(AND(Table1[[#This Row],[Completed Date]]&gt;="07/01/2020"+0,Table1[[#This Row],[Completed Date]]&lt;="6/30/2021"+0),"FY 20-21",IF(AND(Table1[[#This Row],[Completed Date]]&gt;="07/01/2019"+0,Table1[[#This Row],[Completed Date]]&lt;="6/30/2020"+0),"FY 19-20",""))</f>
        <v/>
      </c>
      <c r="AO188" s="116" t="str">
        <f>IFERROR(FIND("R",Table1[[#This Row],[FS_Priority]]),"")</f>
        <v/>
      </c>
    </row>
    <row r="189" spans="1:41" hidden="1" x14ac:dyDescent="0.25">
      <c r="A189" s="48" t="s">
        <v>387</v>
      </c>
      <c r="B189" s="193" t="s">
        <v>211</v>
      </c>
      <c r="C189" s="193" t="s">
        <v>387</v>
      </c>
      <c r="D189" s="194" t="b">
        <v>0</v>
      </c>
      <c r="E189" s="48" t="s">
        <v>107</v>
      </c>
      <c r="F189" s="48" t="s">
        <v>3243</v>
      </c>
      <c r="G189" s="48" t="s">
        <v>217</v>
      </c>
      <c r="H189" s="48" t="s">
        <v>396</v>
      </c>
      <c r="I189" s="48" t="s">
        <v>240</v>
      </c>
      <c r="J189" s="48" t="s">
        <v>2670</v>
      </c>
      <c r="K189" s="193" t="s">
        <v>3674</v>
      </c>
      <c r="L189" s="193" t="s">
        <v>2636</v>
      </c>
      <c r="M189" s="48" t="s">
        <v>3679</v>
      </c>
      <c r="N189" s="193" t="s">
        <v>211</v>
      </c>
      <c r="O189" s="48" t="s">
        <v>165</v>
      </c>
      <c r="P189" s="48"/>
      <c r="Q189" s="48" t="s">
        <v>388</v>
      </c>
      <c r="R189" s="193" t="s">
        <v>211</v>
      </c>
      <c r="S189" s="48" t="b">
        <v>0</v>
      </c>
      <c r="T189" s="48"/>
      <c r="U189" s="178"/>
      <c r="V189" s="178">
        <v>43329</v>
      </c>
      <c r="W189" s="48" t="s">
        <v>211</v>
      </c>
      <c r="X189" s="48"/>
      <c r="Y189" s="48"/>
      <c r="Z189" s="48" t="s">
        <v>211</v>
      </c>
      <c r="AA189" s="48"/>
      <c r="AB189" s="48"/>
      <c r="AC189" s="193" t="s">
        <v>2676</v>
      </c>
      <c r="AD189" s="48"/>
      <c r="AE189" s="193" t="s">
        <v>165</v>
      </c>
      <c r="AF189" s="193" t="s">
        <v>211</v>
      </c>
      <c r="AG189" s="193" t="s">
        <v>539</v>
      </c>
      <c r="AH189" s="197">
        <v>43447</v>
      </c>
      <c r="AI189" s="192" t="s">
        <v>4347</v>
      </c>
      <c r="AJ189" s="115" t="str">
        <f t="shared" si="2"/>
        <v>FS</v>
      </c>
      <c r="AK189" s="115" t="b">
        <f>ISNUMBER(SEARCH("IRT",Table1[[#This Row],[Current_Status]]))</f>
        <v>0</v>
      </c>
      <c r="AL189" s="116">
        <f>YEAR(Table1[[#This Row],[Project_Initiated]])</f>
        <v>2018</v>
      </c>
      <c r="AM189" s="53">
        <v>44075</v>
      </c>
      <c r="AN189" s="53" t="str">
        <f>IF(AND(Table1[[#This Row],[Completed Date]]&gt;="07/01/2020"+0,Table1[[#This Row],[Completed Date]]&lt;="6/30/2021"+0),"FY 20-21",IF(AND(Table1[[#This Row],[Completed Date]]&gt;="07/01/2019"+0,Table1[[#This Row],[Completed Date]]&lt;="6/30/2020"+0),"FY 19-20",""))</f>
        <v/>
      </c>
      <c r="AO189" s="116" t="str">
        <f>IFERROR(FIND("R",Table1[[#This Row],[FS_Priority]]),"")</f>
        <v/>
      </c>
    </row>
    <row r="190" spans="1:41" hidden="1" x14ac:dyDescent="0.25">
      <c r="A190" s="48" t="s">
        <v>408</v>
      </c>
      <c r="B190" s="193" t="s">
        <v>211</v>
      </c>
      <c r="C190" s="193" t="s">
        <v>408</v>
      </c>
      <c r="D190" s="194" t="b">
        <v>0</v>
      </c>
      <c r="E190" s="48" t="s">
        <v>131</v>
      </c>
      <c r="F190" s="48" t="s">
        <v>3283</v>
      </c>
      <c r="G190" s="48" t="s">
        <v>211</v>
      </c>
      <c r="H190" s="48" t="s">
        <v>273</v>
      </c>
      <c r="I190" s="48" t="s">
        <v>211</v>
      </c>
      <c r="J190" s="48" t="s">
        <v>3454</v>
      </c>
      <c r="K190" s="193" t="s">
        <v>3802</v>
      </c>
      <c r="L190" s="193" t="s">
        <v>2770</v>
      </c>
      <c r="M190" s="48" t="s">
        <v>3803</v>
      </c>
      <c r="N190" s="193" t="s">
        <v>211</v>
      </c>
      <c r="O190" s="48" t="s">
        <v>183</v>
      </c>
      <c r="P190" s="48"/>
      <c r="Q190" s="48" t="s">
        <v>218</v>
      </c>
      <c r="R190" s="193" t="s">
        <v>218</v>
      </c>
      <c r="S190" s="48" t="b">
        <v>0</v>
      </c>
      <c r="T190" s="48"/>
      <c r="U190" s="178"/>
      <c r="V190" s="178">
        <v>43118</v>
      </c>
      <c r="W190" s="48" t="s">
        <v>211</v>
      </c>
      <c r="X190" s="48"/>
      <c r="Y190" s="48"/>
      <c r="Z190" s="48" t="s">
        <v>211</v>
      </c>
      <c r="AA190" s="48"/>
      <c r="AB190" s="48"/>
      <c r="AC190" s="193" t="s">
        <v>2691</v>
      </c>
      <c r="AD190" s="48"/>
      <c r="AE190" s="193" t="s">
        <v>183</v>
      </c>
      <c r="AF190" s="193" t="s">
        <v>211</v>
      </c>
      <c r="AG190" s="193" t="s">
        <v>2694</v>
      </c>
      <c r="AH190" s="197">
        <v>43447</v>
      </c>
      <c r="AI190" s="192" t="s">
        <v>4348</v>
      </c>
      <c r="AJ190" s="115" t="str">
        <f t="shared" si="2"/>
        <v>FS</v>
      </c>
      <c r="AK190" s="115" t="b">
        <f>ISNUMBER(SEARCH("IRT",Table1[[#This Row],[Current_Status]]))</f>
        <v>0</v>
      </c>
      <c r="AL190" s="116">
        <f>YEAR(Table1[[#This Row],[Project_Initiated]])</f>
        <v>2018</v>
      </c>
      <c r="AM190" s="53">
        <v>44075</v>
      </c>
      <c r="AN190" s="53" t="str">
        <f>IF(AND(Table1[[#This Row],[Completed Date]]&gt;="07/01/2020"+0,Table1[[#This Row],[Completed Date]]&lt;="6/30/2021"+0),"FY 20-21",IF(AND(Table1[[#This Row],[Completed Date]]&gt;="07/01/2019"+0,Table1[[#This Row],[Completed Date]]&lt;="6/30/2020"+0),"FY 19-20",""))</f>
        <v/>
      </c>
      <c r="AO190" s="116" t="str">
        <f>IFERROR(FIND("R",Table1[[#This Row],[FS_Priority]]),"")</f>
        <v/>
      </c>
    </row>
    <row r="191" spans="1:41" hidden="1" x14ac:dyDescent="0.25">
      <c r="A191" s="48" t="s">
        <v>719</v>
      </c>
      <c r="B191" s="193" t="s">
        <v>211</v>
      </c>
      <c r="C191" s="193" t="s">
        <v>719</v>
      </c>
      <c r="D191" s="194" t="b">
        <v>0</v>
      </c>
      <c r="E191" s="48" t="s">
        <v>99</v>
      </c>
      <c r="F191" s="48" t="s">
        <v>3082</v>
      </c>
      <c r="G191" s="48" t="s">
        <v>2622</v>
      </c>
      <c r="H191" s="48" t="s">
        <v>464</v>
      </c>
      <c r="I191" s="48" t="s">
        <v>288</v>
      </c>
      <c r="J191" s="48" t="s">
        <v>2672</v>
      </c>
      <c r="K191" s="193" t="s">
        <v>4989</v>
      </c>
      <c r="L191" s="193" t="s">
        <v>297</v>
      </c>
      <c r="M191" s="48" t="s">
        <v>3630</v>
      </c>
      <c r="N191" s="193" t="s">
        <v>211</v>
      </c>
      <c r="O191" s="48" t="s">
        <v>183</v>
      </c>
      <c r="P191" s="48"/>
      <c r="Q191" s="48" t="s">
        <v>211</v>
      </c>
      <c r="R191" s="193" t="s">
        <v>221</v>
      </c>
      <c r="S191" s="48" t="b">
        <v>1</v>
      </c>
      <c r="T191" s="48"/>
      <c r="U191" s="178"/>
      <c r="V191" s="178">
        <v>43228</v>
      </c>
      <c r="W191" s="48" t="s">
        <v>211</v>
      </c>
      <c r="X191" s="48"/>
      <c r="Y191" s="48"/>
      <c r="Z191" s="48" t="s">
        <v>211</v>
      </c>
      <c r="AA191" s="48"/>
      <c r="AB191" s="48"/>
      <c r="AC191" s="193" t="s">
        <v>2684</v>
      </c>
      <c r="AD191" s="48"/>
      <c r="AE191" s="193" t="s">
        <v>183</v>
      </c>
      <c r="AF191" s="193" t="s">
        <v>211</v>
      </c>
      <c r="AG191" s="193" t="s">
        <v>2694</v>
      </c>
      <c r="AH191" s="197">
        <v>43448</v>
      </c>
      <c r="AI191" s="192" t="s">
        <v>4350</v>
      </c>
      <c r="AJ191" s="115" t="str">
        <f t="shared" si="2"/>
        <v>FS</v>
      </c>
      <c r="AK191" s="115" t="b">
        <f>ISNUMBER(SEARCH("IRT",Table1[[#This Row],[Current_Status]]))</f>
        <v>0</v>
      </c>
      <c r="AL191" s="116">
        <f>YEAR(Table1[[#This Row],[Project_Initiated]])</f>
        <v>2018</v>
      </c>
      <c r="AM191" s="53">
        <v>44075</v>
      </c>
      <c r="AN191" s="53" t="str">
        <f>IF(AND(Table1[[#This Row],[Completed Date]]&gt;="07/01/2020"+0,Table1[[#This Row],[Completed Date]]&lt;="6/30/2021"+0),"FY 20-21",IF(AND(Table1[[#This Row],[Completed Date]]&gt;="07/01/2019"+0,Table1[[#This Row],[Completed Date]]&lt;="6/30/2020"+0),"FY 19-20",""))</f>
        <v/>
      </c>
      <c r="AO191" s="116" t="str">
        <f>IFERROR(FIND("R",Table1[[#This Row],[FS_Priority]]),"")</f>
        <v/>
      </c>
    </row>
    <row r="192" spans="1:41" hidden="1" x14ac:dyDescent="0.25">
      <c r="A192" s="48" t="s">
        <v>702</v>
      </c>
      <c r="B192" s="193" t="s">
        <v>211</v>
      </c>
      <c r="C192" s="193" t="s">
        <v>702</v>
      </c>
      <c r="D192" s="194" t="b">
        <v>0</v>
      </c>
      <c r="E192" s="48" t="s">
        <v>4299</v>
      </c>
      <c r="F192" s="48" t="s">
        <v>2971</v>
      </c>
      <c r="G192" s="48" t="s">
        <v>2610</v>
      </c>
      <c r="H192" s="48" t="s">
        <v>466</v>
      </c>
      <c r="I192" s="48" t="s">
        <v>3478</v>
      </c>
      <c r="J192" s="48" t="s">
        <v>2672</v>
      </c>
      <c r="K192" s="193" t="s">
        <v>3471</v>
      </c>
      <c r="L192" s="193" t="s">
        <v>2636</v>
      </c>
      <c r="M192" s="48" t="s">
        <v>3479</v>
      </c>
      <c r="N192" s="193" t="s">
        <v>211</v>
      </c>
      <c r="O192" s="48" t="s">
        <v>183</v>
      </c>
      <c r="P192" s="48"/>
      <c r="Q192" s="48" t="s">
        <v>211</v>
      </c>
      <c r="R192" s="193" t="s">
        <v>239</v>
      </c>
      <c r="S192" s="48" t="b">
        <v>0</v>
      </c>
      <c r="T192" s="48"/>
      <c r="U192" s="178"/>
      <c r="V192" s="178">
        <v>43186</v>
      </c>
      <c r="W192" s="48" t="s">
        <v>211</v>
      </c>
      <c r="X192" s="48"/>
      <c r="Y192" s="48"/>
      <c r="Z192" s="48" t="s">
        <v>211</v>
      </c>
      <c r="AA192" s="48"/>
      <c r="AB192" s="48"/>
      <c r="AC192" s="193" t="s">
        <v>2678</v>
      </c>
      <c r="AD192" s="48"/>
      <c r="AE192" s="193" t="s">
        <v>498</v>
      </c>
      <c r="AF192" s="193" t="s">
        <v>211</v>
      </c>
      <c r="AG192" s="193" t="s">
        <v>2694</v>
      </c>
      <c r="AH192" s="197">
        <v>43448</v>
      </c>
      <c r="AI192" s="192" t="s">
        <v>4348</v>
      </c>
      <c r="AJ192" s="115" t="str">
        <f t="shared" si="2"/>
        <v>FS</v>
      </c>
      <c r="AK192" s="115" t="b">
        <f>ISNUMBER(SEARCH("IRT",Table1[[#This Row],[Current_Status]]))</f>
        <v>0</v>
      </c>
      <c r="AL192" s="116">
        <f>YEAR(Table1[[#This Row],[Project_Initiated]])</f>
        <v>2018</v>
      </c>
      <c r="AM192" s="53">
        <v>44075</v>
      </c>
      <c r="AN192" s="53" t="str">
        <f>IF(AND(Table1[[#This Row],[Completed Date]]&gt;="07/01/2020"+0,Table1[[#This Row],[Completed Date]]&lt;="6/30/2021"+0),"FY 20-21",IF(AND(Table1[[#This Row],[Completed Date]]&gt;="07/01/2019"+0,Table1[[#This Row],[Completed Date]]&lt;="6/30/2020"+0),"FY 19-20",""))</f>
        <v/>
      </c>
      <c r="AO192" s="116" t="str">
        <f>IFERROR(FIND("R",Table1[[#This Row],[FS_Priority]]),"")</f>
        <v/>
      </c>
    </row>
    <row r="193" spans="1:41" hidden="1" x14ac:dyDescent="0.25">
      <c r="A193" s="48" t="s">
        <v>882</v>
      </c>
      <c r="B193" s="193" t="s">
        <v>211</v>
      </c>
      <c r="C193" s="193" t="s">
        <v>882</v>
      </c>
      <c r="D193" s="194" t="b">
        <v>0</v>
      </c>
      <c r="E193" s="48" t="s">
        <v>53</v>
      </c>
      <c r="F193" s="48" t="s">
        <v>3019</v>
      </c>
      <c r="G193" s="48" t="s">
        <v>211</v>
      </c>
      <c r="H193" s="48" t="s">
        <v>932</v>
      </c>
      <c r="I193" s="48" t="s">
        <v>3540</v>
      </c>
      <c r="J193" s="48" t="s">
        <v>2661</v>
      </c>
      <c r="K193" s="193" t="s">
        <v>3514</v>
      </c>
      <c r="L193" s="193" t="s">
        <v>2636</v>
      </c>
      <c r="M193" s="48" t="s">
        <v>3517</v>
      </c>
      <c r="N193" s="193" t="s">
        <v>211</v>
      </c>
      <c r="O193" s="48" t="s">
        <v>183</v>
      </c>
      <c r="P193" s="48"/>
      <c r="Q193" s="48" t="s">
        <v>225</v>
      </c>
      <c r="R193" s="193" t="s">
        <v>211</v>
      </c>
      <c r="S193" s="48" t="b">
        <v>0</v>
      </c>
      <c r="T193" s="48"/>
      <c r="U193" s="178"/>
      <c r="V193" s="178">
        <v>43376</v>
      </c>
      <c r="W193" s="48" t="s">
        <v>211</v>
      </c>
      <c r="X193" s="48"/>
      <c r="Y193" s="48"/>
      <c r="Z193" s="48" t="s">
        <v>211</v>
      </c>
      <c r="AA193" s="48"/>
      <c r="AB193" s="48"/>
      <c r="AC193" s="193" t="s">
        <v>2701</v>
      </c>
      <c r="AD193" s="195">
        <v>43376</v>
      </c>
      <c r="AE193" s="193" t="s">
        <v>498</v>
      </c>
      <c r="AF193" s="193" t="s">
        <v>211</v>
      </c>
      <c r="AG193" s="193" t="s">
        <v>2694</v>
      </c>
      <c r="AH193" s="197">
        <v>43448</v>
      </c>
      <c r="AI193" s="192" t="s">
        <v>4347</v>
      </c>
      <c r="AJ193" s="115" t="str">
        <f t="shared" si="2"/>
        <v>FS</v>
      </c>
      <c r="AK193" s="115" t="b">
        <f>ISNUMBER(SEARCH("IRT",Table1[[#This Row],[Current_Status]]))</f>
        <v>0</v>
      </c>
      <c r="AL193" s="116">
        <f>YEAR(Table1[[#This Row],[Project_Initiated]])</f>
        <v>2018</v>
      </c>
      <c r="AM193" s="53">
        <v>44075</v>
      </c>
      <c r="AN193" s="53" t="str">
        <f>IF(AND(Table1[[#This Row],[Completed Date]]&gt;="07/01/2020"+0,Table1[[#This Row],[Completed Date]]&lt;="6/30/2021"+0),"FY 20-21",IF(AND(Table1[[#This Row],[Completed Date]]&gt;="07/01/2019"+0,Table1[[#This Row],[Completed Date]]&lt;="6/30/2020"+0),"FY 19-20",""))</f>
        <v/>
      </c>
      <c r="AO193" s="116" t="str">
        <f>IFERROR(FIND("R",Table1[[#This Row],[FS_Priority]]),"")</f>
        <v/>
      </c>
    </row>
    <row r="194" spans="1:41" hidden="1" x14ac:dyDescent="0.25">
      <c r="A194" s="48" t="s">
        <v>282</v>
      </c>
      <c r="B194" s="193" t="s">
        <v>211</v>
      </c>
      <c r="C194" s="193" t="s">
        <v>282</v>
      </c>
      <c r="D194" s="194" t="b">
        <v>0</v>
      </c>
      <c r="E194" s="48" t="s">
        <v>53</v>
      </c>
      <c r="F194" s="48" t="s">
        <v>3036</v>
      </c>
      <c r="G194" s="48" t="s">
        <v>211</v>
      </c>
      <c r="H194" s="48" t="s">
        <v>932</v>
      </c>
      <c r="I194" s="48" t="s">
        <v>212</v>
      </c>
      <c r="J194" s="48" t="s">
        <v>2661</v>
      </c>
      <c r="K194" s="193" t="s">
        <v>3514</v>
      </c>
      <c r="L194" s="193" t="s">
        <v>2636</v>
      </c>
      <c r="M194" s="48" t="s">
        <v>3551</v>
      </c>
      <c r="N194" s="193" t="s">
        <v>211</v>
      </c>
      <c r="O194" s="48" t="s">
        <v>183</v>
      </c>
      <c r="P194" s="48"/>
      <c r="Q194" s="48" t="s">
        <v>244</v>
      </c>
      <c r="R194" s="193" t="s">
        <v>211</v>
      </c>
      <c r="S194" s="48" t="b">
        <v>0</v>
      </c>
      <c r="T194" s="48"/>
      <c r="U194" s="178"/>
      <c r="V194" s="178">
        <v>43318</v>
      </c>
      <c r="W194" s="48" t="s">
        <v>211</v>
      </c>
      <c r="X194" s="48"/>
      <c r="Y194" s="48"/>
      <c r="Z194" s="48" t="s">
        <v>211</v>
      </c>
      <c r="AA194" s="48"/>
      <c r="AB194" s="48"/>
      <c r="AC194" s="193" t="s">
        <v>2681</v>
      </c>
      <c r="AD194" s="48"/>
      <c r="AE194" s="193" t="s">
        <v>498</v>
      </c>
      <c r="AF194" s="193" t="s">
        <v>211</v>
      </c>
      <c r="AG194" s="193" t="s">
        <v>2694</v>
      </c>
      <c r="AH194" s="197">
        <v>43448</v>
      </c>
      <c r="AI194" s="192" t="s">
        <v>4347</v>
      </c>
      <c r="AJ194" s="115" t="str">
        <f t="shared" ref="AJ194:AJ257" si="3">IF(LEN(A194)&gt;6,"FS","PD&amp;C")</f>
        <v>FS</v>
      </c>
      <c r="AK194" s="115" t="b">
        <f>ISNUMBER(SEARCH("IRT",Table1[[#This Row],[Current_Status]]))</f>
        <v>0</v>
      </c>
      <c r="AL194" s="116">
        <f>YEAR(Table1[[#This Row],[Project_Initiated]])</f>
        <v>2018</v>
      </c>
      <c r="AM194" s="53">
        <v>44075</v>
      </c>
      <c r="AN194" s="53" t="str">
        <f>IF(AND(Table1[[#This Row],[Completed Date]]&gt;="07/01/2020"+0,Table1[[#This Row],[Completed Date]]&lt;="6/30/2021"+0),"FY 20-21",IF(AND(Table1[[#This Row],[Completed Date]]&gt;="07/01/2019"+0,Table1[[#This Row],[Completed Date]]&lt;="6/30/2020"+0),"FY 19-20",""))</f>
        <v/>
      </c>
      <c r="AO194" s="116" t="str">
        <f>IFERROR(FIND("R",Table1[[#This Row],[FS_Priority]]),"")</f>
        <v/>
      </c>
    </row>
    <row r="195" spans="1:41" hidden="1" x14ac:dyDescent="0.25">
      <c r="A195" s="48" t="s">
        <v>820</v>
      </c>
      <c r="B195" s="193" t="s">
        <v>211</v>
      </c>
      <c r="C195" s="193" t="s">
        <v>820</v>
      </c>
      <c r="D195" s="194" t="b">
        <v>0</v>
      </c>
      <c r="E195" s="48" t="s">
        <v>99</v>
      </c>
      <c r="F195" s="48" t="s">
        <v>3077</v>
      </c>
      <c r="G195" s="48" t="s">
        <v>211</v>
      </c>
      <c r="H195" s="48" t="s">
        <v>465</v>
      </c>
      <c r="I195" s="48" t="s">
        <v>3621</v>
      </c>
      <c r="J195" s="48" t="s">
        <v>2661</v>
      </c>
      <c r="K195" s="193" t="s">
        <v>4989</v>
      </c>
      <c r="L195" s="193" t="s">
        <v>297</v>
      </c>
      <c r="M195" s="48" t="s">
        <v>3602</v>
      </c>
      <c r="N195" s="193" t="s">
        <v>211</v>
      </c>
      <c r="O195" s="48" t="s">
        <v>183</v>
      </c>
      <c r="P195" s="48"/>
      <c r="Q195" s="48" t="s">
        <v>211</v>
      </c>
      <c r="R195" s="193" t="s">
        <v>308</v>
      </c>
      <c r="S195" s="48" t="b">
        <v>0</v>
      </c>
      <c r="T195" s="48"/>
      <c r="U195" s="178"/>
      <c r="V195" s="178">
        <v>43011</v>
      </c>
      <c r="W195" s="48" t="s">
        <v>211</v>
      </c>
      <c r="X195" s="48"/>
      <c r="Y195" s="48"/>
      <c r="Z195" s="48" t="s">
        <v>211</v>
      </c>
      <c r="AA195" s="48"/>
      <c r="AB195" s="48"/>
      <c r="AC195" s="193" t="s">
        <v>2683</v>
      </c>
      <c r="AD195" s="48"/>
      <c r="AE195" s="193" t="s">
        <v>178</v>
      </c>
      <c r="AF195" s="193" t="s">
        <v>4406</v>
      </c>
      <c r="AG195" s="193" t="s">
        <v>2694</v>
      </c>
      <c r="AH195" s="197">
        <v>43448</v>
      </c>
      <c r="AI195" s="192" t="s">
        <v>4348</v>
      </c>
      <c r="AJ195" s="115" t="str">
        <f t="shared" si="3"/>
        <v>FS</v>
      </c>
      <c r="AK195" s="115" t="b">
        <f>ISNUMBER(SEARCH("IRT",Table1[[#This Row],[Current_Status]]))</f>
        <v>0</v>
      </c>
      <c r="AL195" s="116">
        <f>YEAR(Table1[[#This Row],[Project_Initiated]])</f>
        <v>2017</v>
      </c>
      <c r="AM195" s="53">
        <v>44075</v>
      </c>
      <c r="AN195" s="53" t="str">
        <f>IF(AND(Table1[[#This Row],[Completed Date]]&gt;="07/01/2020"+0,Table1[[#This Row],[Completed Date]]&lt;="6/30/2021"+0),"FY 20-21",IF(AND(Table1[[#This Row],[Completed Date]]&gt;="07/01/2019"+0,Table1[[#This Row],[Completed Date]]&lt;="6/30/2020"+0),"FY 19-20",""))</f>
        <v/>
      </c>
      <c r="AO195" s="116" t="str">
        <f>IFERROR(FIND("R",Table1[[#This Row],[FS_Priority]]),"")</f>
        <v/>
      </c>
    </row>
    <row r="196" spans="1:41" hidden="1" x14ac:dyDescent="0.25">
      <c r="A196" s="48" t="s">
        <v>298</v>
      </c>
      <c r="B196" s="193" t="s">
        <v>211</v>
      </c>
      <c r="C196" s="193" t="s">
        <v>298</v>
      </c>
      <c r="D196" s="194" t="b">
        <v>0</v>
      </c>
      <c r="E196" s="48" t="s">
        <v>99</v>
      </c>
      <c r="F196" s="48" t="s">
        <v>3094</v>
      </c>
      <c r="G196" s="48" t="s">
        <v>211</v>
      </c>
      <c r="H196" s="48" t="s">
        <v>177</v>
      </c>
      <c r="I196" s="48" t="s">
        <v>3632</v>
      </c>
      <c r="J196" s="48" t="s">
        <v>2661</v>
      </c>
      <c r="K196" s="193" t="s">
        <v>4989</v>
      </c>
      <c r="L196" s="193" t="s">
        <v>297</v>
      </c>
      <c r="M196" s="48" t="s">
        <v>3633</v>
      </c>
      <c r="N196" s="193" t="s">
        <v>211</v>
      </c>
      <c r="O196" s="48" t="s">
        <v>183</v>
      </c>
      <c r="P196" s="48"/>
      <c r="Q196" s="48" t="s">
        <v>218</v>
      </c>
      <c r="R196" s="193" t="s">
        <v>211</v>
      </c>
      <c r="S196" s="48" t="b">
        <v>0</v>
      </c>
      <c r="T196" s="48"/>
      <c r="U196" s="178"/>
      <c r="V196" s="178">
        <v>43340</v>
      </c>
      <c r="W196" s="48" t="s">
        <v>211</v>
      </c>
      <c r="X196" s="48"/>
      <c r="Y196" s="48"/>
      <c r="Z196" s="48" t="s">
        <v>211</v>
      </c>
      <c r="AA196" s="48"/>
      <c r="AB196" s="48"/>
      <c r="AC196" s="193" t="s">
        <v>2685</v>
      </c>
      <c r="AD196" s="48"/>
      <c r="AE196" s="193" t="s">
        <v>178</v>
      </c>
      <c r="AF196" s="193" t="s">
        <v>211</v>
      </c>
      <c r="AG196" s="193" t="s">
        <v>2694</v>
      </c>
      <c r="AH196" s="197">
        <v>43448</v>
      </c>
      <c r="AI196" s="192" t="s">
        <v>4347</v>
      </c>
      <c r="AJ196" s="115" t="str">
        <f t="shared" si="3"/>
        <v>FS</v>
      </c>
      <c r="AK196" s="115" t="b">
        <f>ISNUMBER(SEARCH("IRT",Table1[[#This Row],[Current_Status]]))</f>
        <v>0</v>
      </c>
      <c r="AL196" s="116">
        <f>YEAR(Table1[[#This Row],[Project_Initiated]])</f>
        <v>2018</v>
      </c>
      <c r="AM196" s="53">
        <v>44075</v>
      </c>
      <c r="AN196" s="53" t="str">
        <f>IF(AND(Table1[[#This Row],[Completed Date]]&gt;="07/01/2020"+0,Table1[[#This Row],[Completed Date]]&lt;="6/30/2021"+0),"FY 20-21",IF(AND(Table1[[#This Row],[Completed Date]]&gt;="07/01/2019"+0,Table1[[#This Row],[Completed Date]]&lt;="6/30/2020"+0),"FY 19-20",""))</f>
        <v/>
      </c>
      <c r="AO196" s="116" t="str">
        <f>IFERROR(FIND("R",Table1[[#This Row],[FS_Priority]]),"")</f>
        <v/>
      </c>
    </row>
    <row r="197" spans="1:41" hidden="1" x14ac:dyDescent="0.25">
      <c r="A197" s="48" t="s">
        <v>834</v>
      </c>
      <c r="B197" s="193" t="s">
        <v>211</v>
      </c>
      <c r="C197" s="193" t="s">
        <v>834</v>
      </c>
      <c r="D197" s="194" t="b">
        <v>0</v>
      </c>
      <c r="E197" s="48" t="s">
        <v>107</v>
      </c>
      <c r="F197" s="48" t="s">
        <v>3174</v>
      </c>
      <c r="G197" s="48" t="s">
        <v>211</v>
      </c>
      <c r="H197" s="48" t="s">
        <v>81</v>
      </c>
      <c r="I197" s="48" t="s">
        <v>3684</v>
      </c>
      <c r="J197" s="48" t="s">
        <v>2661</v>
      </c>
      <c r="K197" s="193" t="s">
        <v>3674</v>
      </c>
      <c r="L197" s="193" t="s">
        <v>2636</v>
      </c>
      <c r="M197" s="48" t="s">
        <v>3682</v>
      </c>
      <c r="N197" s="193" t="s">
        <v>211</v>
      </c>
      <c r="O197" s="48" t="s">
        <v>183</v>
      </c>
      <c r="P197" s="48"/>
      <c r="Q197" s="48" t="s">
        <v>211</v>
      </c>
      <c r="R197" s="193" t="s">
        <v>242</v>
      </c>
      <c r="S197" s="48" t="b">
        <v>1</v>
      </c>
      <c r="T197" s="48"/>
      <c r="U197" s="178"/>
      <c r="V197" s="178">
        <v>43269</v>
      </c>
      <c r="W197" s="48" t="s">
        <v>211</v>
      </c>
      <c r="X197" s="48"/>
      <c r="Y197" s="48"/>
      <c r="Z197" s="48" t="s">
        <v>211</v>
      </c>
      <c r="AA197" s="48"/>
      <c r="AB197" s="48"/>
      <c r="AC197" s="193" t="s">
        <v>2686</v>
      </c>
      <c r="AD197" s="48"/>
      <c r="AE197" s="193" t="s">
        <v>498</v>
      </c>
      <c r="AF197" s="193" t="s">
        <v>211</v>
      </c>
      <c r="AG197" s="193" t="s">
        <v>2694</v>
      </c>
      <c r="AH197" s="197">
        <v>43448</v>
      </c>
      <c r="AI197" s="192" t="s">
        <v>4350</v>
      </c>
      <c r="AJ197" s="115" t="str">
        <f t="shared" si="3"/>
        <v>FS</v>
      </c>
      <c r="AK197" s="115" t="b">
        <f>ISNUMBER(SEARCH("IRT",Table1[[#This Row],[Current_Status]]))</f>
        <v>0</v>
      </c>
      <c r="AL197" s="116">
        <f>YEAR(Table1[[#This Row],[Project_Initiated]])</f>
        <v>2018</v>
      </c>
      <c r="AM197" s="53">
        <v>44075</v>
      </c>
      <c r="AN197" s="53" t="str">
        <f>IF(AND(Table1[[#This Row],[Completed Date]]&gt;="07/01/2020"+0,Table1[[#This Row],[Completed Date]]&lt;="6/30/2021"+0),"FY 20-21",IF(AND(Table1[[#This Row],[Completed Date]]&gt;="07/01/2019"+0,Table1[[#This Row],[Completed Date]]&lt;="6/30/2020"+0),"FY 19-20",""))</f>
        <v/>
      </c>
      <c r="AO197" s="116" t="str">
        <f>IFERROR(FIND("R",Table1[[#This Row],[FS_Priority]]),"")</f>
        <v/>
      </c>
    </row>
    <row r="198" spans="1:41" hidden="1" x14ac:dyDescent="0.25">
      <c r="A198" s="48" t="s">
        <v>689</v>
      </c>
      <c r="B198" s="193" t="s">
        <v>211</v>
      </c>
      <c r="C198" s="193" t="s">
        <v>689</v>
      </c>
      <c r="D198" s="194" t="b">
        <v>0</v>
      </c>
      <c r="E198" s="48" t="s">
        <v>107</v>
      </c>
      <c r="F198" s="48" t="s">
        <v>3161</v>
      </c>
      <c r="G198" s="48" t="s">
        <v>211</v>
      </c>
      <c r="H198" s="48" t="s">
        <v>441</v>
      </c>
      <c r="I198" s="48" t="s">
        <v>3692</v>
      </c>
      <c r="J198" s="48" t="s">
        <v>2661</v>
      </c>
      <c r="K198" s="193" t="s">
        <v>3674</v>
      </c>
      <c r="L198" s="193" t="s">
        <v>2636</v>
      </c>
      <c r="M198" s="48" t="s">
        <v>3675</v>
      </c>
      <c r="N198" s="193" t="s">
        <v>211</v>
      </c>
      <c r="O198" s="48" t="s">
        <v>183</v>
      </c>
      <c r="P198" s="48"/>
      <c r="Q198" s="48" t="s">
        <v>211</v>
      </c>
      <c r="R198" s="193" t="s">
        <v>211</v>
      </c>
      <c r="S198" s="48" t="b">
        <v>0</v>
      </c>
      <c r="T198" s="48"/>
      <c r="U198" s="178"/>
      <c r="V198" s="178">
        <v>43173</v>
      </c>
      <c r="W198" s="48" t="s">
        <v>211</v>
      </c>
      <c r="X198" s="48"/>
      <c r="Y198" s="48"/>
      <c r="Z198" s="48" t="s">
        <v>211</v>
      </c>
      <c r="AA198" s="48"/>
      <c r="AB198" s="48"/>
      <c r="AC198" s="193" t="s">
        <v>2687</v>
      </c>
      <c r="AD198" s="48"/>
      <c r="AE198" s="193" t="s">
        <v>183</v>
      </c>
      <c r="AF198" s="193" t="s">
        <v>211</v>
      </c>
      <c r="AG198" s="193" t="s">
        <v>2694</v>
      </c>
      <c r="AH198" s="197">
        <v>43448</v>
      </c>
      <c r="AI198" s="192" t="s">
        <v>4348</v>
      </c>
      <c r="AJ198" s="115" t="str">
        <f t="shared" si="3"/>
        <v>FS</v>
      </c>
      <c r="AK198" s="115" t="b">
        <f>ISNUMBER(SEARCH("IRT",Table1[[#This Row],[Current_Status]]))</f>
        <v>0</v>
      </c>
      <c r="AL198" s="116">
        <f>YEAR(Table1[[#This Row],[Project_Initiated]])</f>
        <v>2018</v>
      </c>
      <c r="AM198" s="53">
        <v>44075</v>
      </c>
      <c r="AN198" s="53" t="str">
        <f>IF(AND(Table1[[#This Row],[Completed Date]]&gt;="07/01/2020"+0,Table1[[#This Row],[Completed Date]]&lt;="6/30/2021"+0),"FY 20-21",IF(AND(Table1[[#This Row],[Completed Date]]&gt;="07/01/2019"+0,Table1[[#This Row],[Completed Date]]&lt;="6/30/2020"+0),"FY 19-20",""))</f>
        <v/>
      </c>
      <c r="AO198" s="116" t="str">
        <f>IFERROR(FIND("R",Table1[[#This Row],[FS_Priority]]),"")</f>
        <v/>
      </c>
    </row>
    <row r="199" spans="1:41" hidden="1" x14ac:dyDescent="0.25">
      <c r="A199" s="48" t="s">
        <v>389</v>
      </c>
      <c r="B199" s="193" t="s">
        <v>211</v>
      </c>
      <c r="C199" s="193" t="s">
        <v>389</v>
      </c>
      <c r="D199" s="194" t="b">
        <v>0</v>
      </c>
      <c r="E199" s="48" t="s">
        <v>107</v>
      </c>
      <c r="F199" s="48" t="s">
        <v>3244</v>
      </c>
      <c r="G199" s="48" t="s">
        <v>211</v>
      </c>
      <c r="H199" s="48" t="s">
        <v>462</v>
      </c>
      <c r="I199" s="48" t="s">
        <v>3759</v>
      </c>
      <c r="J199" s="48" t="s">
        <v>2661</v>
      </c>
      <c r="K199" s="193" t="s">
        <v>3674</v>
      </c>
      <c r="L199" s="193" t="s">
        <v>2636</v>
      </c>
      <c r="M199" s="48" t="s">
        <v>3760</v>
      </c>
      <c r="N199" s="193" t="s">
        <v>211</v>
      </c>
      <c r="O199" s="48" t="s">
        <v>183</v>
      </c>
      <c r="P199" s="48"/>
      <c r="Q199" s="48" t="s">
        <v>242</v>
      </c>
      <c r="R199" s="193" t="s">
        <v>211</v>
      </c>
      <c r="S199" s="48" t="b">
        <v>1</v>
      </c>
      <c r="T199" s="48"/>
      <c r="U199" s="178"/>
      <c r="V199" s="178">
        <v>43315</v>
      </c>
      <c r="W199" s="48" t="s">
        <v>211</v>
      </c>
      <c r="X199" s="48"/>
      <c r="Y199" s="48"/>
      <c r="Z199" s="48" t="s">
        <v>211</v>
      </c>
      <c r="AA199" s="48"/>
      <c r="AB199" s="48"/>
      <c r="AC199" s="193" t="s">
        <v>2688</v>
      </c>
      <c r="AD199" s="48"/>
      <c r="AE199" s="193" t="s">
        <v>498</v>
      </c>
      <c r="AF199" s="193" t="s">
        <v>211</v>
      </c>
      <c r="AG199" s="193" t="s">
        <v>2694</v>
      </c>
      <c r="AH199" s="197">
        <v>43448</v>
      </c>
      <c r="AI199" s="192" t="s">
        <v>4347</v>
      </c>
      <c r="AJ199" s="115" t="str">
        <f t="shared" si="3"/>
        <v>FS</v>
      </c>
      <c r="AK199" s="115" t="b">
        <f>ISNUMBER(SEARCH("IRT",Table1[[#This Row],[Current_Status]]))</f>
        <v>0</v>
      </c>
      <c r="AL199" s="116">
        <f>YEAR(Table1[[#This Row],[Project_Initiated]])</f>
        <v>2018</v>
      </c>
      <c r="AM199" s="53">
        <v>44075</v>
      </c>
      <c r="AN199" s="53" t="str">
        <f>IF(AND(Table1[[#This Row],[Completed Date]]&gt;="07/01/2020"+0,Table1[[#This Row],[Completed Date]]&lt;="6/30/2021"+0),"FY 20-21",IF(AND(Table1[[#This Row],[Completed Date]]&gt;="07/01/2019"+0,Table1[[#This Row],[Completed Date]]&lt;="6/30/2020"+0),"FY 19-20",""))</f>
        <v/>
      </c>
      <c r="AO199" s="116" t="str">
        <f>IFERROR(FIND("R",Table1[[#This Row],[FS_Priority]]),"")</f>
        <v/>
      </c>
    </row>
    <row r="200" spans="1:41" hidden="1" x14ac:dyDescent="0.25">
      <c r="A200" s="48" t="s">
        <v>26</v>
      </c>
      <c r="B200" s="193" t="s">
        <v>211</v>
      </c>
      <c r="C200" s="193" t="s">
        <v>26</v>
      </c>
      <c r="D200" s="194" t="b">
        <v>0</v>
      </c>
      <c r="E200" s="48" t="s">
        <v>107</v>
      </c>
      <c r="F200" s="48" t="s">
        <v>3252</v>
      </c>
      <c r="G200" s="48" t="s">
        <v>211</v>
      </c>
      <c r="H200" s="48" t="s">
        <v>466</v>
      </c>
      <c r="I200" s="48" t="s">
        <v>3765</v>
      </c>
      <c r="J200" s="48" t="s">
        <v>2661</v>
      </c>
      <c r="K200" s="193" t="s">
        <v>3674</v>
      </c>
      <c r="L200" s="193" t="s">
        <v>2636</v>
      </c>
      <c r="M200" s="48" t="s">
        <v>3691</v>
      </c>
      <c r="N200" s="193" t="s">
        <v>211</v>
      </c>
      <c r="O200" s="48" t="s">
        <v>183</v>
      </c>
      <c r="P200" s="48"/>
      <c r="Q200" s="48" t="s">
        <v>108</v>
      </c>
      <c r="R200" s="193" t="s">
        <v>234</v>
      </c>
      <c r="S200" s="48" t="b">
        <v>0</v>
      </c>
      <c r="T200" s="48"/>
      <c r="U200" s="178"/>
      <c r="V200" s="178">
        <v>43080</v>
      </c>
      <c r="W200" s="48" t="s">
        <v>211</v>
      </c>
      <c r="X200" s="48"/>
      <c r="Y200" s="48"/>
      <c r="Z200" s="48" t="s">
        <v>211</v>
      </c>
      <c r="AA200" s="48"/>
      <c r="AB200" s="48"/>
      <c r="AC200" s="193" t="s">
        <v>2689</v>
      </c>
      <c r="AD200" s="48"/>
      <c r="AE200" s="193" t="s">
        <v>183</v>
      </c>
      <c r="AF200" s="193" t="s">
        <v>211</v>
      </c>
      <c r="AG200" s="193" t="s">
        <v>2694</v>
      </c>
      <c r="AH200" s="197">
        <v>43448</v>
      </c>
      <c r="AI200" s="192" t="s">
        <v>4353</v>
      </c>
      <c r="AJ200" s="115" t="str">
        <f t="shared" si="3"/>
        <v>FS</v>
      </c>
      <c r="AK200" s="115" t="b">
        <f>ISNUMBER(SEARCH("IRT",Table1[[#This Row],[Current_Status]]))</f>
        <v>0</v>
      </c>
      <c r="AL200" s="116">
        <f>YEAR(Table1[[#This Row],[Project_Initiated]])</f>
        <v>2017</v>
      </c>
      <c r="AM200" s="53">
        <v>44075</v>
      </c>
      <c r="AN200" s="53" t="str">
        <f>IF(AND(Table1[[#This Row],[Completed Date]]&gt;="07/01/2020"+0,Table1[[#This Row],[Completed Date]]&lt;="6/30/2021"+0),"FY 20-21",IF(AND(Table1[[#This Row],[Completed Date]]&gt;="07/01/2019"+0,Table1[[#This Row],[Completed Date]]&lt;="6/30/2020"+0),"FY 19-20",""))</f>
        <v/>
      </c>
      <c r="AO200" s="116" t="str">
        <f>IFERROR(FIND("R",Table1[[#This Row],[FS_Priority]]),"")</f>
        <v/>
      </c>
    </row>
    <row r="201" spans="1:41" hidden="1" x14ac:dyDescent="0.25">
      <c r="A201" s="48" t="s">
        <v>390</v>
      </c>
      <c r="B201" s="193" t="s">
        <v>211</v>
      </c>
      <c r="C201" s="193" t="s">
        <v>390</v>
      </c>
      <c r="D201" s="194" t="b">
        <v>0</v>
      </c>
      <c r="E201" s="48" t="s">
        <v>107</v>
      </c>
      <c r="F201" s="48" t="s">
        <v>3255</v>
      </c>
      <c r="G201" s="48" t="s">
        <v>211</v>
      </c>
      <c r="H201" s="48" t="s">
        <v>182</v>
      </c>
      <c r="I201" s="48" t="s">
        <v>3539</v>
      </c>
      <c r="J201" s="48" t="s">
        <v>2661</v>
      </c>
      <c r="K201" s="193" t="s">
        <v>3674</v>
      </c>
      <c r="L201" s="193" t="s">
        <v>2636</v>
      </c>
      <c r="M201" s="48" t="s">
        <v>3675</v>
      </c>
      <c r="N201" s="193" t="s">
        <v>211</v>
      </c>
      <c r="O201" s="48" t="s">
        <v>183</v>
      </c>
      <c r="P201" s="48"/>
      <c r="Q201" s="48" t="s">
        <v>108</v>
      </c>
      <c r="R201" s="193" t="s">
        <v>180</v>
      </c>
      <c r="S201" s="48" t="b">
        <v>0</v>
      </c>
      <c r="T201" s="48"/>
      <c r="U201" s="178"/>
      <c r="V201" s="178">
        <v>42940</v>
      </c>
      <c r="W201" s="48" t="s">
        <v>211</v>
      </c>
      <c r="X201" s="48"/>
      <c r="Y201" s="48"/>
      <c r="Z201" s="48" t="s">
        <v>211</v>
      </c>
      <c r="AA201" s="48"/>
      <c r="AB201" s="48"/>
      <c r="AC201" s="193" t="s">
        <v>2690</v>
      </c>
      <c r="AD201" s="48"/>
      <c r="AE201" s="193" t="s">
        <v>498</v>
      </c>
      <c r="AF201" s="193" t="s">
        <v>211</v>
      </c>
      <c r="AG201" s="193" t="s">
        <v>2694</v>
      </c>
      <c r="AH201" s="197">
        <v>43448</v>
      </c>
      <c r="AI201" s="192" t="s">
        <v>4354</v>
      </c>
      <c r="AJ201" s="115" t="str">
        <f t="shared" si="3"/>
        <v>FS</v>
      </c>
      <c r="AK201" s="115" t="b">
        <f>ISNUMBER(SEARCH("IRT",Table1[[#This Row],[Current_Status]]))</f>
        <v>0</v>
      </c>
      <c r="AL201" s="116">
        <f>YEAR(Table1[[#This Row],[Project_Initiated]])</f>
        <v>2017</v>
      </c>
      <c r="AM201" s="53">
        <v>44075</v>
      </c>
      <c r="AN201" s="53" t="str">
        <f>IF(AND(Table1[[#This Row],[Completed Date]]&gt;="07/01/2020"+0,Table1[[#This Row],[Completed Date]]&lt;="6/30/2021"+0),"FY 20-21",IF(AND(Table1[[#This Row],[Completed Date]]&gt;="07/01/2019"+0,Table1[[#This Row],[Completed Date]]&lt;="6/30/2020"+0),"FY 19-20",""))</f>
        <v/>
      </c>
      <c r="AO201" s="116" t="str">
        <f>IFERROR(FIND("R",Table1[[#This Row],[FS_Priority]]),"")</f>
        <v/>
      </c>
    </row>
    <row r="202" spans="1:41" hidden="1" x14ac:dyDescent="0.25">
      <c r="A202" s="48" t="s">
        <v>688</v>
      </c>
      <c r="B202" s="193" t="s">
        <v>211</v>
      </c>
      <c r="C202" s="193" t="s">
        <v>688</v>
      </c>
      <c r="D202" s="194" t="b">
        <v>0</v>
      </c>
      <c r="E202" s="48" t="s">
        <v>4313</v>
      </c>
      <c r="F202" s="48" t="s">
        <v>3341</v>
      </c>
      <c r="G202" s="48" t="s">
        <v>211</v>
      </c>
      <c r="H202" s="48" t="s">
        <v>461</v>
      </c>
      <c r="I202" s="48" t="s">
        <v>3882</v>
      </c>
      <c r="J202" s="48" t="s">
        <v>2661</v>
      </c>
      <c r="K202" s="193" t="s">
        <v>3883</v>
      </c>
      <c r="L202" s="193" t="s">
        <v>437</v>
      </c>
      <c r="M202" s="48" t="s">
        <v>3884</v>
      </c>
      <c r="N202" s="193" t="s">
        <v>211</v>
      </c>
      <c r="O202" s="48" t="s">
        <v>183</v>
      </c>
      <c r="P202" s="48"/>
      <c r="Q202" s="48" t="s">
        <v>211</v>
      </c>
      <c r="R202" s="193" t="s">
        <v>239</v>
      </c>
      <c r="S202" s="48" t="b">
        <v>0</v>
      </c>
      <c r="T202" s="48"/>
      <c r="U202" s="178"/>
      <c r="V202" s="178">
        <v>43171</v>
      </c>
      <c r="W202" s="48" t="s">
        <v>211</v>
      </c>
      <c r="X202" s="48"/>
      <c r="Y202" s="48"/>
      <c r="Z202" s="48" t="s">
        <v>211</v>
      </c>
      <c r="AA202" s="48"/>
      <c r="AB202" s="48"/>
      <c r="AC202" s="193" t="s">
        <v>2692</v>
      </c>
      <c r="AD202" s="48"/>
      <c r="AE202" s="193" t="s">
        <v>178</v>
      </c>
      <c r="AF202" s="193" t="s">
        <v>211</v>
      </c>
      <c r="AG202" s="193" t="s">
        <v>2694</v>
      </c>
      <c r="AH202" s="197">
        <v>43448</v>
      </c>
      <c r="AI202" s="192" t="s">
        <v>4348</v>
      </c>
      <c r="AJ202" s="115" t="str">
        <f t="shared" si="3"/>
        <v>FS</v>
      </c>
      <c r="AK202" s="115" t="b">
        <f>ISNUMBER(SEARCH("IRT",Table1[[#This Row],[Current_Status]]))</f>
        <v>0</v>
      </c>
      <c r="AL202" s="116">
        <f>YEAR(Table1[[#This Row],[Project_Initiated]])</f>
        <v>2018</v>
      </c>
      <c r="AM202" s="53">
        <v>44075</v>
      </c>
      <c r="AN202" s="53" t="str">
        <f>IF(AND(Table1[[#This Row],[Completed Date]]&gt;="07/01/2020"+0,Table1[[#This Row],[Completed Date]]&lt;="6/30/2021"+0),"FY 20-21",IF(AND(Table1[[#This Row],[Completed Date]]&gt;="07/01/2019"+0,Table1[[#This Row],[Completed Date]]&lt;="6/30/2020"+0),"FY 19-20",""))</f>
        <v/>
      </c>
      <c r="AO202" s="116" t="str">
        <f>IFERROR(FIND("R",Table1[[#This Row],[FS_Priority]]),"")</f>
        <v/>
      </c>
    </row>
    <row r="203" spans="1:41" hidden="1" x14ac:dyDescent="0.25">
      <c r="A203" s="48" t="s">
        <v>363</v>
      </c>
      <c r="B203" s="193" t="s">
        <v>211</v>
      </c>
      <c r="C203" s="193" t="s">
        <v>363</v>
      </c>
      <c r="D203" s="194" t="b">
        <v>0</v>
      </c>
      <c r="E203" s="48" t="s">
        <v>107</v>
      </c>
      <c r="F203" s="48" t="s">
        <v>3164</v>
      </c>
      <c r="G203" s="48" t="s">
        <v>217</v>
      </c>
      <c r="H203" s="48" t="s">
        <v>460</v>
      </c>
      <c r="I203" s="48" t="s">
        <v>3681</v>
      </c>
      <c r="J203" s="48" t="s">
        <v>2672</v>
      </c>
      <c r="K203" s="193" t="s">
        <v>3674</v>
      </c>
      <c r="L203" s="193" t="s">
        <v>2636</v>
      </c>
      <c r="M203" s="48" t="s">
        <v>3679</v>
      </c>
      <c r="N203" s="193" t="s">
        <v>211</v>
      </c>
      <c r="O203" s="48" t="s">
        <v>165</v>
      </c>
      <c r="P203" s="48"/>
      <c r="Q203" s="48" t="s">
        <v>239</v>
      </c>
      <c r="R203" s="193" t="s">
        <v>223</v>
      </c>
      <c r="S203" s="48" t="b">
        <v>1</v>
      </c>
      <c r="T203" s="48"/>
      <c r="U203" s="178"/>
      <c r="V203" s="178">
        <v>43167</v>
      </c>
      <c r="W203" s="48" t="s">
        <v>211</v>
      </c>
      <c r="X203" s="48"/>
      <c r="Y203" s="48"/>
      <c r="Z203" s="48" t="s">
        <v>211</v>
      </c>
      <c r="AA203" s="48"/>
      <c r="AB203" s="48"/>
      <c r="AC203" s="193" t="s">
        <v>2677</v>
      </c>
      <c r="AD203" s="48"/>
      <c r="AE203" s="193" t="s">
        <v>165</v>
      </c>
      <c r="AF203" s="193" t="s">
        <v>211</v>
      </c>
      <c r="AG203" s="193" t="s">
        <v>539</v>
      </c>
      <c r="AH203" s="197">
        <v>43451</v>
      </c>
      <c r="AI203" s="192" t="s">
        <v>4348</v>
      </c>
      <c r="AJ203" s="115" t="str">
        <f t="shared" si="3"/>
        <v>FS</v>
      </c>
      <c r="AK203" s="115" t="b">
        <f>ISNUMBER(SEARCH("IRT",Table1[[#This Row],[Current_Status]]))</f>
        <v>0</v>
      </c>
      <c r="AL203" s="116">
        <f>YEAR(Table1[[#This Row],[Project_Initiated]])</f>
        <v>2018</v>
      </c>
      <c r="AM203" s="53">
        <v>44075</v>
      </c>
      <c r="AN203" s="53" t="str">
        <f>IF(AND(Table1[[#This Row],[Completed Date]]&gt;="07/01/2020"+0,Table1[[#This Row],[Completed Date]]&lt;="6/30/2021"+0),"FY 20-21",IF(AND(Table1[[#This Row],[Completed Date]]&gt;="07/01/2019"+0,Table1[[#This Row],[Completed Date]]&lt;="6/30/2020"+0),"FY 19-20",""))</f>
        <v/>
      </c>
      <c r="AO203" s="116" t="str">
        <f>IFERROR(FIND("R",Table1[[#This Row],[FS_Priority]]),"")</f>
        <v/>
      </c>
    </row>
    <row r="204" spans="1:41" hidden="1" x14ac:dyDescent="0.25">
      <c r="A204" s="48" t="s">
        <v>668</v>
      </c>
      <c r="B204" s="193" t="s">
        <v>211</v>
      </c>
      <c r="C204" s="193" t="s">
        <v>668</v>
      </c>
      <c r="D204" s="194" t="b">
        <v>0</v>
      </c>
      <c r="E204" s="48" t="s">
        <v>107</v>
      </c>
      <c r="F204" s="48" t="s">
        <v>3172</v>
      </c>
      <c r="G204" s="48" t="s">
        <v>211</v>
      </c>
      <c r="H204" s="48" t="s">
        <v>3531</v>
      </c>
      <c r="I204" s="48" t="s">
        <v>3700</v>
      </c>
      <c r="J204" s="48" t="s">
        <v>2661</v>
      </c>
      <c r="K204" s="193" t="s">
        <v>3674</v>
      </c>
      <c r="L204" s="193" t="s">
        <v>2636</v>
      </c>
      <c r="M204" s="48" t="s">
        <v>3701</v>
      </c>
      <c r="N204" s="193" t="s">
        <v>211</v>
      </c>
      <c r="O204" s="48" t="s">
        <v>183</v>
      </c>
      <c r="P204" s="48"/>
      <c r="Q204" s="48" t="s">
        <v>211</v>
      </c>
      <c r="R204" s="193" t="s">
        <v>348</v>
      </c>
      <c r="S204" s="48" t="b">
        <v>0</v>
      </c>
      <c r="T204" s="48"/>
      <c r="U204" s="178"/>
      <c r="V204" s="178">
        <v>43133</v>
      </c>
      <c r="W204" s="48" t="s">
        <v>211</v>
      </c>
      <c r="X204" s="48"/>
      <c r="Y204" s="48"/>
      <c r="Z204" s="48" t="s">
        <v>211</v>
      </c>
      <c r="AA204" s="48"/>
      <c r="AB204" s="48"/>
      <c r="AC204" s="193" t="s">
        <v>2763</v>
      </c>
      <c r="AD204" s="48"/>
      <c r="AE204" s="193" t="s">
        <v>183</v>
      </c>
      <c r="AF204" s="193" t="s">
        <v>211</v>
      </c>
      <c r="AG204" s="193" t="s">
        <v>2694</v>
      </c>
      <c r="AH204" s="197">
        <v>43466</v>
      </c>
      <c r="AI204" s="192" t="s">
        <v>4348</v>
      </c>
      <c r="AJ204" s="115" t="str">
        <f t="shared" si="3"/>
        <v>FS</v>
      </c>
      <c r="AK204" s="115" t="b">
        <f>ISNUMBER(SEARCH("IRT",Table1[[#This Row],[Current_Status]]))</f>
        <v>0</v>
      </c>
      <c r="AL204" s="116">
        <f>YEAR(Table1[[#This Row],[Project_Initiated]])</f>
        <v>2018</v>
      </c>
      <c r="AM204" s="53">
        <v>44075</v>
      </c>
      <c r="AN204" s="53" t="str">
        <f>IF(AND(Table1[[#This Row],[Completed Date]]&gt;="07/01/2020"+0,Table1[[#This Row],[Completed Date]]&lt;="6/30/2021"+0),"FY 20-21",IF(AND(Table1[[#This Row],[Completed Date]]&gt;="07/01/2019"+0,Table1[[#This Row],[Completed Date]]&lt;="6/30/2020"+0),"FY 19-20",""))</f>
        <v/>
      </c>
      <c r="AO204" s="116" t="str">
        <f>IFERROR(FIND("R",Table1[[#This Row],[FS_Priority]]),"")</f>
        <v/>
      </c>
    </row>
    <row r="205" spans="1:41" hidden="1" x14ac:dyDescent="0.25">
      <c r="A205" s="48" t="s">
        <v>259</v>
      </c>
      <c r="B205" s="193" t="s">
        <v>211</v>
      </c>
      <c r="C205" s="193" t="s">
        <v>259</v>
      </c>
      <c r="D205" s="194" t="b">
        <v>0</v>
      </c>
      <c r="E205" s="48" t="s">
        <v>4299</v>
      </c>
      <c r="F205" s="48" t="s">
        <v>2990</v>
      </c>
      <c r="G205" s="48" t="s">
        <v>211</v>
      </c>
      <c r="H205" s="48" t="s">
        <v>265</v>
      </c>
      <c r="I205" s="48" t="s">
        <v>211</v>
      </c>
      <c r="J205" s="48" t="s">
        <v>2661</v>
      </c>
      <c r="K205" s="193" t="s">
        <v>3471</v>
      </c>
      <c r="L205" s="193" t="s">
        <v>2636</v>
      </c>
      <c r="M205" s="48" t="s">
        <v>3472</v>
      </c>
      <c r="N205" s="193" t="s">
        <v>211</v>
      </c>
      <c r="O205" s="48" t="s">
        <v>534</v>
      </c>
      <c r="P205" s="48"/>
      <c r="Q205" s="48" t="s">
        <v>240</v>
      </c>
      <c r="R205" s="193" t="s">
        <v>211</v>
      </c>
      <c r="S205" s="48" t="b">
        <v>0</v>
      </c>
      <c r="T205" s="48"/>
      <c r="U205" s="178"/>
      <c r="V205" s="178">
        <v>43354</v>
      </c>
      <c r="W205" s="48" t="s">
        <v>211</v>
      </c>
      <c r="X205" s="48"/>
      <c r="Y205" s="48"/>
      <c r="Z205" s="48" t="s">
        <v>211</v>
      </c>
      <c r="AA205" s="48"/>
      <c r="AB205" s="48"/>
      <c r="AC205" s="193" t="s">
        <v>877</v>
      </c>
      <c r="AD205" s="195">
        <v>43376</v>
      </c>
      <c r="AE205" s="193" t="s">
        <v>178</v>
      </c>
      <c r="AF205" s="193" t="s">
        <v>211</v>
      </c>
      <c r="AG205" s="193" t="s">
        <v>539</v>
      </c>
      <c r="AH205" s="197">
        <v>43466</v>
      </c>
      <c r="AI205" s="192" t="s">
        <v>4347</v>
      </c>
      <c r="AJ205" s="115" t="str">
        <f t="shared" si="3"/>
        <v>FS</v>
      </c>
      <c r="AK205" s="115" t="b">
        <f>ISNUMBER(SEARCH("IRT",Table1[[#This Row],[Current_Status]]))</f>
        <v>0</v>
      </c>
      <c r="AL205" s="116">
        <f>YEAR(Table1[[#This Row],[Project_Initiated]])</f>
        <v>2018</v>
      </c>
      <c r="AM205" s="53">
        <v>44075</v>
      </c>
      <c r="AN205" s="53" t="str">
        <f>IF(AND(Table1[[#This Row],[Completed Date]]&gt;="07/01/2020"+0,Table1[[#This Row],[Completed Date]]&lt;="6/30/2021"+0),"FY 20-21",IF(AND(Table1[[#This Row],[Completed Date]]&gt;="07/01/2019"+0,Table1[[#This Row],[Completed Date]]&lt;="6/30/2020"+0),"FY 19-20",""))</f>
        <v/>
      </c>
      <c r="AO205" s="116" t="str">
        <f>IFERROR(FIND("R",Table1[[#This Row],[FS_Priority]]),"")</f>
        <v/>
      </c>
    </row>
    <row r="206" spans="1:41" hidden="1" x14ac:dyDescent="0.25">
      <c r="A206" s="48" t="s">
        <v>427</v>
      </c>
      <c r="B206" s="193" t="s">
        <v>211</v>
      </c>
      <c r="C206" s="193" t="s">
        <v>427</v>
      </c>
      <c r="D206" s="194" t="b">
        <v>0</v>
      </c>
      <c r="E206" s="48" t="s">
        <v>652</v>
      </c>
      <c r="F206" s="48" t="s">
        <v>3327</v>
      </c>
      <c r="G206" s="48" t="s">
        <v>211</v>
      </c>
      <c r="H206" s="48" t="s">
        <v>445</v>
      </c>
      <c r="I206" s="48" t="s">
        <v>3861</v>
      </c>
      <c r="J206" s="48" t="s">
        <v>2661</v>
      </c>
      <c r="K206" s="193" t="s">
        <v>3859</v>
      </c>
      <c r="L206" s="193" t="s">
        <v>450</v>
      </c>
      <c r="M206" s="48" t="s">
        <v>3864</v>
      </c>
      <c r="N206" s="193" t="s">
        <v>211</v>
      </c>
      <c r="O206" s="48" t="s">
        <v>211</v>
      </c>
      <c r="P206" s="48"/>
      <c r="Q206" s="48" t="s">
        <v>184</v>
      </c>
      <c r="R206" s="193" t="s">
        <v>211</v>
      </c>
      <c r="S206" s="48" t="b">
        <v>1</v>
      </c>
      <c r="T206" s="48"/>
      <c r="U206" s="178"/>
      <c r="V206" s="178">
        <v>43353</v>
      </c>
      <c r="W206" s="48" t="s">
        <v>211</v>
      </c>
      <c r="X206" s="48"/>
      <c r="Y206" s="48"/>
      <c r="Z206" s="48" t="s">
        <v>211</v>
      </c>
      <c r="AA206" s="48"/>
      <c r="AB206" s="48"/>
      <c r="AC206" s="193" t="s">
        <v>211</v>
      </c>
      <c r="AD206" s="196">
        <v>43382</v>
      </c>
      <c r="AE206" s="193" t="s">
        <v>178</v>
      </c>
      <c r="AF206" s="193" t="s">
        <v>211</v>
      </c>
      <c r="AG206" s="193" t="s">
        <v>2694</v>
      </c>
      <c r="AH206" s="197">
        <v>43469</v>
      </c>
      <c r="AI206" s="192" t="s">
        <v>4347</v>
      </c>
      <c r="AJ206" s="115" t="str">
        <f t="shared" si="3"/>
        <v>FS</v>
      </c>
      <c r="AK206" s="115" t="b">
        <f>ISNUMBER(SEARCH("IRT",Table1[[#This Row],[Current_Status]]))</f>
        <v>0</v>
      </c>
      <c r="AL206" s="116">
        <f>YEAR(Table1[[#This Row],[Project_Initiated]])</f>
        <v>2018</v>
      </c>
      <c r="AM206" s="53">
        <v>44075</v>
      </c>
      <c r="AN206" s="53" t="str">
        <f>IF(AND(Table1[[#This Row],[Completed Date]]&gt;="07/01/2020"+0,Table1[[#This Row],[Completed Date]]&lt;="6/30/2021"+0),"FY 20-21",IF(AND(Table1[[#This Row],[Completed Date]]&gt;="07/01/2019"+0,Table1[[#This Row],[Completed Date]]&lt;="6/30/2020"+0),"FY 19-20",""))</f>
        <v/>
      </c>
      <c r="AO206" s="116" t="str">
        <f>IFERROR(FIND("R",Table1[[#This Row],[FS_Priority]]),"")</f>
        <v/>
      </c>
    </row>
    <row r="207" spans="1:41" hidden="1" x14ac:dyDescent="0.25">
      <c r="A207" s="48" t="s">
        <v>2638</v>
      </c>
      <c r="B207" s="193" t="s">
        <v>211</v>
      </c>
      <c r="C207" s="193" t="s">
        <v>2638</v>
      </c>
      <c r="D207" s="194" t="b">
        <v>0</v>
      </c>
      <c r="E207" s="48" t="s">
        <v>130</v>
      </c>
      <c r="F207" s="48" t="s">
        <v>3276</v>
      </c>
      <c r="G207" s="48" t="s">
        <v>211</v>
      </c>
      <c r="H207" s="48" t="s">
        <v>459</v>
      </c>
      <c r="I207" s="48" t="s">
        <v>3793</v>
      </c>
      <c r="J207" s="48" t="s">
        <v>2670</v>
      </c>
      <c r="K207" s="193" t="s">
        <v>3791</v>
      </c>
      <c r="L207" s="193" t="s">
        <v>403</v>
      </c>
      <c r="M207" s="48" t="s">
        <v>3792</v>
      </c>
      <c r="N207" s="193" t="s">
        <v>211</v>
      </c>
      <c r="O207" s="48" t="s">
        <v>211</v>
      </c>
      <c r="P207" s="48"/>
      <c r="Q207" s="48" t="s">
        <v>211</v>
      </c>
      <c r="R207" s="193" t="s">
        <v>211</v>
      </c>
      <c r="S207" s="48" t="b">
        <v>0</v>
      </c>
      <c r="T207" s="48"/>
      <c r="U207" s="178"/>
      <c r="V207" s="178">
        <v>43321</v>
      </c>
      <c r="W207" s="48" t="s">
        <v>211</v>
      </c>
      <c r="X207" s="48"/>
      <c r="Y207" s="48"/>
      <c r="Z207" s="48" t="s">
        <v>211</v>
      </c>
      <c r="AA207" s="48"/>
      <c r="AB207" s="48"/>
      <c r="AC207" s="193" t="s">
        <v>211</v>
      </c>
      <c r="AD207" s="48"/>
      <c r="AE207" s="193" t="s">
        <v>211</v>
      </c>
      <c r="AF207" s="193" t="s">
        <v>211</v>
      </c>
      <c r="AG207" s="193" t="s">
        <v>211</v>
      </c>
      <c r="AH207" s="197">
        <v>43473</v>
      </c>
      <c r="AI207" s="192" t="s">
        <v>4352</v>
      </c>
      <c r="AJ207" s="115" t="str">
        <f t="shared" si="3"/>
        <v>FS</v>
      </c>
      <c r="AK207" s="115" t="b">
        <f>ISNUMBER(SEARCH("IRT",Table1[[#This Row],[Current_Status]]))</f>
        <v>0</v>
      </c>
      <c r="AL207" s="116">
        <f>YEAR(Table1[[#This Row],[Project_Initiated]])</f>
        <v>2018</v>
      </c>
      <c r="AM207" s="53">
        <v>44075</v>
      </c>
      <c r="AN207" s="53" t="str">
        <f>IF(AND(Table1[[#This Row],[Completed Date]]&gt;="07/01/2020"+0,Table1[[#This Row],[Completed Date]]&lt;="6/30/2021"+0),"FY 20-21",IF(AND(Table1[[#This Row],[Completed Date]]&gt;="07/01/2019"+0,Table1[[#This Row],[Completed Date]]&lt;="6/30/2020"+0),"FY 19-20",""))</f>
        <v/>
      </c>
      <c r="AO207" s="116" t="str">
        <f>IFERROR(FIND("R",Table1[[#This Row],[FS_Priority]]),"")</f>
        <v/>
      </c>
    </row>
    <row r="208" spans="1:41" hidden="1" x14ac:dyDescent="0.25">
      <c r="A208" s="48" t="s">
        <v>893</v>
      </c>
      <c r="B208" s="193" t="s">
        <v>211</v>
      </c>
      <c r="C208" s="193" t="s">
        <v>893</v>
      </c>
      <c r="D208" s="194" t="b">
        <v>0</v>
      </c>
      <c r="E208" s="48" t="s">
        <v>107</v>
      </c>
      <c r="F208" s="48" t="s">
        <v>3153</v>
      </c>
      <c r="G208" s="48" t="s">
        <v>211</v>
      </c>
      <c r="H208" s="48" t="s">
        <v>894</v>
      </c>
      <c r="I208" s="48" t="s">
        <v>211</v>
      </c>
      <c r="J208" s="48" t="s">
        <v>2661</v>
      </c>
      <c r="K208" s="193" t="s">
        <v>3674</v>
      </c>
      <c r="L208" s="193" t="s">
        <v>2636</v>
      </c>
      <c r="M208" s="48" t="s">
        <v>3686</v>
      </c>
      <c r="N208" s="193" t="s">
        <v>211</v>
      </c>
      <c r="O208" s="48" t="s">
        <v>165</v>
      </c>
      <c r="P208" s="48"/>
      <c r="Q208" s="48" t="s">
        <v>211</v>
      </c>
      <c r="R208" s="193" t="s">
        <v>211</v>
      </c>
      <c r="S208" s="48" t="b">
        <v>0</v>
      </c>
      <c r="T208" s="48"/>
      <c r="U208" s="178"/>
      <c r="V208" s="178">
        <v>43389</v>
      </c>
      <c r="W208" s="48" t="s">
        <v>211</v>
      </c>
      <c r="X208" s="48"/>
      <c r="Y208" s="48"/>
      <c r="Z208" s="48" t="s">
        <v>211</v>
      </c>
      <c r="AA208" s="48"/>
      <c r="AB208" s="48"/>
      <c r="AC208" s="193" t="s">
        <v>539</v>
      </c>
      <c r="AD208" s="179"/>
      <c r="AE208" s="193" t="s">
        <v>165</v>
      </c>
      <c r="AF208" s="193" t="s">
        <v>211</v>
      </c>
      <c r="AG208" s="193" t="s">
        <v>539</v>
      </c>
      <c r="AH208" s="198">
        <v>43474</v>
      </c>
      <c r="AI208" s="192" t="s">
        <v>4352</v>
      </c>
      <c r="AJ208" s="115" t="str">
        <f t="shared" si="3"/>
        <v>FS</v>
      </c>
      <c r="AK208" s="115" t="b">
        <f>ISNUMBER(SEARCH("IRT",Table1[[#This Row],[Current_Status]]))</f>
        <v>0</v>
      </c>
      <c r="AL208" s="116">
        <f>YEAR(Table1[[#This Row],[Project_Initiated]])</f>
        <v>2018</v>
      </c>
      <c r="AM208" s="53">
        <v>44075</v>
      </c>
      <c r="AN208" s="53" t="str">
        <f>IF(AND(Table1[[#This Row],[Completed Date]]&gt;="07/01/2020"+0,Table1[[#This Row],[Completed Date]]&lt;="6/30/2021"+0),"FY 20-21",IF(AND(Table1[[#This Row],[Completed Date]]&gt;="07/01/2019"+0,Table1[[#This Row],[Completed Date]]&lt;="6/30/2020"+0),"FY 19-20",""))</f>
        <v/>
      </c>
      <c r="AO208" s="116" t="str">
        <f>IFERROR(FIND("R",Table1[[#This Row],[FS_Priority]]),"")</f>
        <v/>
      </c>
    </row>
    <row r="209" spans="1:41" hidden="1" x14ac:dyDescent="0.25">
      <c r="A209" s="48" t="s">
        <v>487</v>
      </c>
      <c r="B209" s="193" t="s">
        <v>211</v>
      </c>
      <c r="C209" s="193" t="s">
        <v>487</v>
      </c>
      <c r="D209" s="194" t="b">
        <v>0</v>
      </c>
      <c r="E209" s="48" t="s">
        <v>287</v>
      </c>
      <c r="F209" s="48" t="s">
        <v>3052</v>
      </c>
      <c r="G209" s="48" t="s">
        <v>211</v>
      </c>
      <c r="H209" s="48" t="s">
        <v>472</v>
      </c>
      <c r="I209" s="48" t="s">
        <v>211</v>
      </c>
      <c r="J209" s="48" t="s">
        <v>2661</v>
      </c>
      <c r="K209" s="193" t="s">
        <v>211</v>
      </c>
      <c r="L209" s="193" t="s">
        <v>211</v>
      </c>
      <c r="M209" s="48" t="s">
        <v>3568</v>
      </c>
      <c r="N209" s="193" t="s">
        <v>211</v>
      </c>
      <c r="O209" s="48" t="s">
        <v>488</v>
      </c>
      <c r="P209" s="48"/>
      <c r="Q209" s="48" t="s">
        <v>489</v>
      </c>
      <c r="R209" s="193" t="s">
        <v>489</v>
      </c>
      <c r="S209" s="48" t="b">
        <v>0</v>
      </c>
      <c r="T209" s="48"/>
      <c r="U209" s="178"/>
      <c r="V209" s="178">
        <v>43319</v>
      </c>
      <c r="W209" s="48" t="s">
        <v>211</v>
      </c>
      <c r="X209" s="48"/>
      <c r="Y209" s="48"/>
      <c r="Z209" s="48" t="s">
        <v>211</v>
      </c>
      <c r="AA209" s="48"/>
      <c r="AB209" s="48"/>
      <c r="AC209" s="193" t="s">
        <v>211</v>
      </c>
      <c r="AD209" s="48"/>
      <c r="AE209" s="193" t="s">
        <v>498</v>
      </c>
      <c r="AF209" s="193" t="s">
        <v>211</v>
      </c>
      <c r="AG209" s="193" t="s">
        <v>2694</v>
      </c>
      <c r="AH209" s="197">
        <v>43475</v>
      </c>
      <c r="AI209" s="192" t="s">
        <v>4347</v>
      </c>
      <c r="AJ209" s="115" t="str">
        <f t="shared" si="3"/>
        <v>FS</v>
      </c>
      <c r="AK209" s="115" t="b">
        <f>ISNUMBER(SEARCH("IRT",Table1[[#This Row],[Current_Status]]))</f>
        <v>0</v>
      </c>
      <c r="AL209" s="116">
        <f>YEAR(Table1[[#This Row],[Project_Initiated]])</f>
        <v>2018</v>
      </c>
      <c r="AM209" s="53">
        <v>44075</v>
      </c>
      <c r="AN209" s="53" t="str">
        <f>IF(AND(Table1[[#This Row],[Completed Date]]&gt;="07/01/2020"+0,Table1[[#This Row],[Completed Date]]&lt;="6/30/2021"+0),"FY 20-21",IF(AND(Table1[[#This Row],[Completed Date]]&gt;="07/01/2019"+0,Table1[[#This Row],[Completed Date]]&lt;="6/30/2020"+0),"FY 19-20",""))</f>
        <v/>
      </c>
      <c r="AO209" s="116" t="str">
        <f>IFERROR(FIND("R",Table1[[#This Row],[FS_Priority]]),"")</f>
        <v/>
      </c>
    </row>
    <row r="210" spans="1:41" hidden="1" x14ac:dyDescent="0.25">
      <c r="A210" s="48" t="s">
        <v>216</v>
      </c>
      <c r="B210" s="193" t="s">
        <v>211</v>
      </c>
      <c r="C210" s="193" t="s">
        <v>216</v>
      </c>
      <c r="D210" s="194" t="b">
        <v>0</v>
      </c>
      <c r="E210" s="48" t="s">
        <v>21</v>
      </c>
      <c r="F210" s="48" t="s">
        <v>2956</v>
      </c>
      <c r="G210" s="48" t="s">
        <v>211</v>
      </c>
      <c r="H210" s="48" t="s">
        <v>323</v>
      </c>
      <c r="I210" s="48" t="s">
        <v>211</v>
      </c>
      <c r="J210" s="48" t="s">
        <v>2661</v>
      </c>
      <c r="K210" s="193" t="s">
        <v>3455</v>
      </c>
      <c r="L210" s="193" t="s">
        <v>4315</v>
      </c>
      <c r="M210" s="48" t="s">
        <v>3458</v>
      </c>
      <c r="N210" s="193" t="s">
        <v>211</v>
      </c>
      <c r="O210" s="48" t="s">
        <v>165</v>
      </c>
      <c r="P210" s="48"/>
      <c r="Q210" s="48" t="s">
        <v>218</v>
      </c>
      <c r="R210" s="193" t="s">
        <v>211</v>
      </c>
      <c r="S210" s="48" t="b">
        <v>0</v>
      </c>
      <c r="T210" s="48"/>
      <c r="U210" s="178"/>
      <c r="V210" s="178">
        <v>43354</v>
      </c>
      <c r="W210" s="48" t="s">
        <v>211</v>
      </c>
      <c r="X210" s="48"/>
      <c r="Y210" s="48"/>
      <c r="Z210" s="48" t="s">
        <v>211</v>
      </c>
      <c r="AA210" s="48"/>
      <c r="AB210" s="48"/>
      <c r="AC210" s="193" t="s">
        <v>2697</v>
      </c>
      <c r="AD210" s="179"/>
      <c r="AE210" s="193" t="s">
        <v>165</v>
      </c>
      <c r="AF210" s="193" t="s">
        <v>211</v>
      </c>
      <c r="AG210" s="193" t="s">
        <v>539</v>
      </c>
      <c r="AH210" s="197">
        <v>43476</v>
      </c>
      <c r="AI210" s="192" t="s">
        <v>4347</v>
      </c>
      <c r="AJ210" s="115" t="str">
        <f t="shared" si="3"/>
        <v>FS</v>
      </c>
      <c r="AK210" s="115" t="b">
        <f>ISNUMBER(SEARCH("IRT",Table1[[#This Row],[Current_Status]]))</f>
        <v>0</v>
      </c>
      <c r="AL210" s="116">
        <f>YEAR(Table1[[#This Row],[Project_Initiated]])</f>
        <v>2018</v>
      </c>
      <c r="AM210" s="53">
        <v>44075</v>
      </c>
      <c r="AN210" s="53" t="str">
        <f>IF(AND(Table1[[#This Row],[Completed Date]]&gt;="07/01/2020"+0,Table1[[#This Row],[Completed Date]]&lt;="6/30/2021"+0),"FY 20-21",IF(AND(Table1[[#This Row],[Completed Date]]&gt;="07/01/2019"+0,Table1[[#This Row],[Completed Date]]&lt;="6/30/2020"+0),"FY 19-20",""))</f>
        <v/>
      </c>
      <c r="AO210" s="116" t="str">
        <f>IFERROR(FIND("R",Table1[[#This Row],[FS_Priority]]),"")</f>
        <v/>
      </c>
    </row>
    <row r="211" spans="1:41" hidden="1" x14ac:dyDescent="0.25">
      <c r="A211" s="48" t="s">
        <v>224</v>
      </c>
      <c r="B211" s="193" t="s">
        <v>211</v>
      </c>
      <c r="C211" s="193" t="s">
        <v>224</v>
      </c>
      <c r="D211" s="194" t="b">
        <v>0</v>
      </c>
      <c r="E211" s="48" t="s">
        <v>21</v>
      </c>
      <c r="F211" s="48" t="s">
        <v>2959</v>
      </c>
      <c r="G211" s="48" t="s">
        <v>211</v>
      </c>
      <c r="H211" s="48" t="s">
        <v>323</v>
      </c>
      <c r="I211" s="48" t="s">
        <v>3459</v>
      </c>
      <c r="J211" s="48" t="s">
        <v>2661</v>
      </c>
      <c r="K211" s="193" t="s">
        <v>3455</v>
      </c>
      <c r="L211" s="193" t="s">
        <v>4315</v>
      </c>
      <c r="M211" s="48" t="s">
        <v>3458</v>
      </c>
      <c r="N211" s="193" t="s">
        <v>211</v>
      </c>
      <c r="O211" s="48" t="s">
        <v>165</v>
      </c>
      <c r="P211" s="48"/>
      <c r="Q211" s="48" t="s">
        <v>225</v>
      </c>
      <c r="R211" s="193" t="s">
        <v>2654</v>
      </c>
      <c r="S211" s="48" t="b">
        <v>0</v>
      </c>
      <c r="T211" s="48"/>
      <c r="U211" s="178"/>
      <c r="V211" s="178">
        <v>43355</v>
      </c>
      <c r="W211" s="48" t="s">
        <v>211</v>
      </c>
      <c r="X211" s="48"/>
      <c r="Y211" s="48"/>
      <c r="Z211" s="48" t="s">
        <v>211</v>
      </c>
      <c r="AA211" s="48"/>
      <c r="AB211" s="48"/>
      <c r="AC211" s="193" t="s">
        <v>2697</v>
      </c>
      <c r="AD211" s="48"/>
      <c r="AE211" s="193" t="s">
        <v>165</v>
      </c>
      <c r="AF211" s="193" t="s">
        <v>211</v>
      </c>
      <c r="AG211" s="193" t="s">
        <v>539</v>
      </c>
      <c r="AH211" s="197">
        <v>43476</v>
      </c>
      <c r="AI211" s="192" t="s">
        <v>4347</v>
      </c>
      <c r="AJ211" s="115" t="str">
        <f t="shared" si="3"/>
        <v>FS</v>
      </c>
      <c r="AK211" s="115" t="b">
        <f>ISNUMBER(SEARCH("IRT",Table1[[#This Row],[Current_Status]]))</f>
        <v>0</v>
      </c>
      <c r="AL211" s="116">
        <f>YEAR(Table1[[#This Row],[Project_Initiated]])</f>
        <v>2018</v>
      </c>
      <c r="AM211" s="53">
        <v>44075</v>
      </c>
      <c r="AN211" s="53" t="str">
        <f>IF(AND(Table1[[#This Row],[Completed Date]]&gt;="07/01/2020"+0,Table1[[#This Row],[Completed Date]]&lt;="6/30/2021"+0),"FY 20-21",IF(AND(Table1[[#This Row],[Completed Date]]&gt;="07/01/2019"+0,Table1[[#This Row],[Completed Date]]&lt;="6/30/2020"+0),"FY 19-20",""))</f>
        <v/>
      </c>
      <c r="AO211" s="116" t="str">
        <f>IFERROR(FIND("R",Table1[[#This Row],[FS_Priority]]),"")</f>
        <v/>
      </c>
    </row>
    <row r="212" spans="1:41" hidden="1" x14ac:dyDescent="0.25">
      <c r="A212" s="48" t="s">
        <v>322</v>
      </c>
      <c r="B212" s="193" t="s">
        <v>211</v>
      </c>
      <c r="C212" s="193" t="s">
        <v>322</v>
      </c>
      <c r="D212" s="194" t="b">
        <v>0</v>
      </c>
      <c r="E212" s="48" t="s">
        <v>99</v>
      </c>
      <c r="F212" s="48" t="s">
        <v>3142</v>
      </c>
      <c r="G212" s="48" t="s">
        <v>211</v>
      </c>
      <c r="H212" s="48" t="s">
        <v>467</v>
      </c>
      <c r="I212" s="48" t="s">
        <v>3668</v>
      </c>
      <c r="J212" s="48" t="s">
        <v>2661</v>
      </c>
      <c r="K212" s="193" t="s">
        <v>4989</v>
      </c>
      <c r="L212" s="193" t="s">
        <v>297</v>
      </c>
      <c r="M212" s="48" t="s">
        <v>3631</v>
      </c>
      <c r="N212" s="193" t="s">
        <v>211</v>
      </c>
      <c r="O212" s="48" t="s">
        <v>165</v>
      </c>
      <c r="P212" s="48"/>
      <c r="Q212" s="48" t="s">
        <v>108</v>
      </c>
      <c r="R212" s="193" t="s">
        <v>211</v>
      </c>
      <c r="S212" s="48" t="b">
        <v>0</v>
      </c>
      <c r="T212" s="48"/>
      <c r="U212" s="178"/>
      <c r="V212" s="178">
        <v>43311</v>
      </c>
      <c r="W212" s="48" t="s">
        <v>211</v>
      </c>
      <c r="X212" s="48"/>
      <c r="Y212" s="48"/>
      <c r="Z212" s="48" t="s">
        <v>211</v>
      </c>
      <c r="AA212" s="48"/>
      <c r="AB212" s="48"/>
      <c r="AC212" s="193" t="s">
        <v>2697</v>
      </c>
      <c r="AD212" s="48"/>
      <c r="AE212" s="193" t="s">
        <v>165</v>
      </c>
      <c r="AF212" s="193" t="s">
        <v>211</v>
      </c>
      <c r="AG212" s="193" t="s">
        <v>539</v>
      </c>
      <c r="AH212" s="197">
        <v>43476</v>
      </c>
      <c r="AI212" s="192" t="s">
        <v>4347</v>
      </c>
      <c r="AJ212" s="115" t="str">
        <f t="shared" si="3"/>
        <v>FS</v>
      </c>
      <c r="AK212" s="115" t="b">
        <f>ISNUMBER(SEARCH("IRT",Table1[[#This Row],[Current_Status]]))</f>
        <v>0</v>
      </c>
      <c r="AL212" s="116">
        <f>YEAR(Table1[[#This Row],[Project_Initiated]])</f>
        <v>2018</v>
      </c>
      <c r="AM212" s="53">
        <v>44075</v>
      </c>
      <c r="AN212" s="53" t="str">
        <f>IF(AND(Table1[[#This Row],[Completed Date]]&gt;="07/01/2020"+0,Table1[[#This Row],[Completed Date]]&lt;="6/30/2021"+0),"FY 20-21",IF(AND(Table1[[#This Row],[Completed Date]]&gt;="07/01/2019"+0,Table1[[#This Row],[Completed Date]]&lt;="6/30/2020"+0),"FY 19-20",""))</f>
        <v/>
      </c>
      <c r="AO212" s="116" t="str">
        <f>IFERROR(FIND("R",Table1[[#This Row],[FS_Priority]]),"")</f>
        <v/>
      </c>
    </row>
    <row r="213" spans="1:41" hidden="1" x14ac:dyDescent="0.25">
      <c r="A213" s="48" t="s">
        <v>353</v>
      </c>
      <c r="B213" s="193" t="s">
        <v>211</v>
      </c>
      <c r="C213" s="193" t="s">
        <v>353</v>
      </c>
      <c r="D213" s="194" t="b">
        <v>0</v>
      </c>
      <c r="E213" s="48" t="s">
        <v>107</v>
      </c>
      <c r="F213" s="48" t="s">
        <v>3222</v>
      </c>
      <c r="G213" s="48" t="s">
        <v>211</v>
      </c>
      <c r="H213" s="48" t="s">
        <v>476</v>
      </c>
      <c r="I213" s="48" t="s">
        <v>3537</v>
      </c>
      <c r="J213" s="48" t="s">
        <v>2661</v>
      </c>
      <c r="K213" s="193" t="s">
        <v>3674</v>
      </c>
      <c r="L213" s="193" t="s">
        <v>2636</v>
      </c>
      <c r="M213" s="48" t="s">
        <v>3687</v>
      </c>
      <c r="N213" s="193" t="s">
        <v>211</v>
      </c>
      <c r="O213" s="48" t="s">
        <v>165</v>
      </c>
      <c r="P213" s="48"/>
      <c r="Q213" s="48" t="s">
        <v>354</v>
      </c>
      <c r="R213" s="193" t="s">
        <v>211</v>
      </c>
      <c r="S213" s="48" t="b">
        <v>0</v>
      </c>
      <c r="T213" s="48"/>
      <c r="U213" s="178"/>
      <c r="V213" s="178">
        <v>43328</v>
      </c>
      <c r="W213" s="48" t="s">
        <v>211</v>
      </c>
      <c r="X213" s="48"/>
      <c r="Y213" s="48"/>
      <c r="Z213" s="48" t="s">
        <v>211</v>
      </c>
      <c r="AA213" s="48"/>
      <c r="AB213" s="48"/>
      <c r="AC213" s="193" t="s">
        <v>2697</v>
      </c>
      <c r="AD213" s="48"/>
      <c r="AE213" s="193" t="s">
        <v>165</v>
      </c>
      <c r="AF213" s="193" t="s">
        <v>211</v>
      </c>
      <c r="AG213" s="193" t="s">
        <v>539</v>
      </c>
      <c r="AH213" s="197">
        <v>43476</v>
      </c>
      <c r="AI213" s="192" t="s">
        <v>4347</v>
      </c>
      <c r="AJ213" s="115" t="str">
        <f t="shared" si="3"/>
        <v>FS</v>
      </c>
      <c r="AK213" s="115" t="b">
        <f>ISNUMBER(SEARCH("IRT",Table1[[#This Row],[Current_Status]]))</f>
        <v>0</v>
      </c>
      <c r="AL213" s="116">
        <f>YEAR(Table1[[#This Row],[Project_Initiated]])</f>
        <v>2018</v>
      </c>
      <c r="AM213" s="53">
        <v>44075</v>
      </c>
      <c r="AN213" s="53" t="str">
        <f>IF(AND(Table1[[#This Row],[Completed Date]]&gt;="07/01/2020"+0,Table1[[#This Row],[Completed Date]]&lt;="6/30/2021"+0),"FY 20-21",IF(AND(Table1[[#This Row],[Completed Date]]&gt;="07/01/2019"+0,Table1[[#This Row],[Completed Date]]&lt;="6/30/2020"+0),"FY 19-20",""))</f>
        <v/>
      </c>
      <c r="AO213" s="116" t="str">
        <f>IFERROR(FIND("R",Table1[[#This Row],[FS_Priority]]),"")</f>
        <v/>
      </c>
    </row>
    <row r="214" spans="1:41" hidden="1" x14ac:dyDescent="0.25">
      <c r="A214" s="48" t="s">
        <v>355</v>
      </c>
      <c r="B214" s="193" t="s">
        <v>211</v>
      </c>
      <c r="C214" s="193" t="s">
        <v>355</v>
      </c>
      <c r="D214" s="194" t="b">
        <v>0</v>
      </c>
      <c r="E214" s="48" t="s">
        <v>107</v>
      </c>
      <c r="F214" s="48" t="s">
        <v>3223</v>
      </c>
      <c r="G214" s="48" t="s">
        <v>211</v>
      </c>
      <c r="H214" s="48" t="s">
        <v>476</v>
      </c>
      <c r="I214" s="48" t="s">
        <v>3740</v>
      </c>
      <c r="J214" s="48" t="s">
        <v>2661</v>
      </c>
      <c r="K214" s="193" t="s">
        <v>3674</v>
      </c>
      <c r="L214" s="193" t="s">
        <v>2636</v>
      </c>
      <c r="M214" s="48" t="s">
        <v>3687</v>
      </c>
      <c r="N214" s="193" t="s">
        <v>211</v>
      </c>
      <c r="O214" s="48" t="s">
        <v>165</v>
      </c>
      <c r="P214" s="48"/>
      <c r="Q214" s="48" t="s">
        <v>356</v>
      </c>
      <c r="R214" s="193" t="s">
        <v>2658</v>
      </c>
      <c r="S214" s="48" t="b">
        <v>0</v>
      </c>
      <c r="T214" s="48"/>
      <c r="U214" s="178"/>
      <c r="V214" s="178">
        <v>43230</v>
      </c>
      <c r="W214" s="48" t="s">
        <v>211</v>
      </c>
      <c r="X214" s="48"/>
      <c r="Y214" s="48"/>
      <c r="Z214" s="48" t="s">
        <v>211</v>
      </c>
      <c r="AA214" s="48"/>
      <c r="AB214" s="48"/>
      <c r="AC214" s="193" t="s">
        <v>2697</v>
      </c>
      <c r="AD214" s="48"/>
      <c r="AE214" s="193" t="s">
        <v>165</v>
      </c>
      <c r="AF214" s="193" t="s">
        <v>211</v>
      </c>
      <c r="AG214" s="193" t="s">
        <v>539</v>
      </c>
      <c r="AH214" s="197">
        <v>43476</v>
      </c>
      <c r="AI214" s="192" t="s">
        <v>4350</v>
      </c>
      <c r="AJ214" s="115" t="str">
        <f t="shared" si="3"/>
        <v>FS</v>
      </c>
      <c r="AK214" s="115" t="b">
        <f>ISNUMBER(SEARCH("IRT",Table1[[#This Row],[Current_Status]]))</f>
        <v>0</v>
      </c>
      <c r="AL214" s="116">
        <f>YEAR(Table1[[#This Row],[Project_Initiated]])</f>
        <v>2018</v>
      </c>
      <c r="AM214" s="53">
        <v>44075</v>
      </c>
      <c r="AN214" s="53" t="str">
        <f>IF(AND(Table1[[#This Row],[Completed Date]]&gt;="07/01/2020"+0,Table1[[#This Row],[Completed Date]]&lt;="6/30/2021"+0),"FY 20-21",IF(AND(Table1[[#This Row],[Completed Date]]&gt;="07/01/2019"+0,Table1[[#This Row],[Completed Date]]&lt;="6/30/2020"+0),"FY 19-20",""))</f>
        <v/>
      </c>
      <c r="AO214" s="116" t="str">
        <f>IFERROR(FIND("R",Table1[[#This Row],[FS_Priority]]),"")</f>
        <v/>
      </c>
    </row>
    <row r="215" spans="1:41" hidden="1" x14ac:dyDescent="0.25">
      <c r="A215" s="48" t="s">
        <v>359</v>
      </c>
      <c r="B215" s="193" t="s">
        <v>211</v>
      </c>
      <c r="C215" s="193" t="s">
        <v>359</v>
      </c>
      <c r="D215" s="194" t="b">
        <v>0</v>
      </c>
      <c r="E215" s="48" t="s">
        <v>107</v>
      </c>
      <c r="F215" s="48" t="s">
        <v>3225</v>
      </c>
      <c r="G215" s="48" t="s">
        <v>211</v>
      </c>
      <c r="H215" s="48" t="s">
        <v>476</v>
      </c>
      <c r="I215" s="48" t="s">
        <v>3743</v>
      </c>
      <c r="J215" s="48" t="s">
        <v>2661</v>
      </c>
      <c r="K215" s="193" t="s">
        <v>3674</v>
      </c>
      <c r="L215" s="193" t="s">
        <v>2636</v>
      </c>
      <c r="M215" s="48" t="s">
        <v>3738</v>
      </c>
      <c r="N215" s="193" t="s">
        <v>211</v>
      </c>
      <c r="O215" s="48" t="s">
        <v>165</v>
      </c>
      <c r="P215" s="48"/>
      <c r="Q215" s="48" t="s">
        <v>360</v>
      </c>
      <c r="R215" s="193" t="s">
        <v>211</v>
      </c>
      <c r="S215" s="48" t="b">
        <v>0</v>
      </c>
      <c r="T215" s="48"/>
      <c r="U215" s="178"/>
      <c r="V215" s="178">
        <v>43301</v>
      </c>
      <c r="W215" s="48" t="s">
        <v>211</v>
      </c>
      <c r="X215" s="48"/>
      <c r="Y215" s="48"/>
      <c r="Z215" s="48" t="s">
        <v>211</v>
      </c>
      <c r="AA215" s="48"/>
      <c r="AB215" s="48"/>
      <c r="AC215" s="193" t="s">
        <v>2697</v>
      </c>
      <c r="AD215" s="179"/>
      <c r="AE215" s="193" t="s">
        <v>165</v>
      </c>
      <c r="AF215" s="193" t="s">
        <v>211</v>
      </c>
      <c r="AG215" s="193" t="s">
        <v>539</v>
      </c>
      <c r="AH215" s="198">
        <v>43476</v>
      </c>
      <c r="AI215" s="192" t="s">
        <v>4347</v>
      </c>
      <c r="AJ215" s="115" t="str">
        <f t="shared" si="3"/>
        <v>FS</v>
      </c>
      <c r="AK215" s="115" t="b">
        <f>ISNUMBER(SEARCH("IRT",Table1[[#This Row],[Current_Status]]))</f>
        <v>0</v>
      </c>
      <c r="AL215" s="116">
        <f>YEAR(Table1[[#This Row],[Project_Initiated]])</f>
        <v>2018</v>
      </c>
      <c r="AM215" s="53">
        <v>44075</v>
      </c>
      <c r="AN215" s="53" t="str">
        <f>IF(AND(Table1[[#This Row],[Completed Date]]&gt;="07/01/2020"+0,Table1[[#This Row],[Completed Date]]&lt;="6/30/2021"+0),"FY 20-21",IF(AND(Table1[[#This Row],[Completed Date]]&gt;="07/01/2019"+0,Table1[[#This Row],[Completed Date]]&lt;="6/30/2020"+0),"FY 19-20",""))</f>
        <v/>
      </c>
      <c r="AO215" s="116" t="str">
        <f>IFERROR(FIND("R",Table1[[#This Row],[FS_Priority]]),"")</f>
        <v/>
      </c>
    </row>
    <row r="216" spans="1:41" hidden="1" x14ac:dyDescent="0.25">
      <c r="A216" s="48" t="s">
        <v>361</v>
      </c>
      <c r="B216" s="193" t="s">
        <v>211</v>
      </c>
      <c r="C216" s="193" t="s">
        <v>361</v>
      </c>
      <c r="D216" s="194" t="b">
        <v>0</v>
      </c>
      <c r="E216" s="48" t="s">
        <v>107</v>
      </c>
      <c r="F216" s="48" t="s">
        <v>3226</v>
      </c>
      <c r="G216" s="48" t="s">
        <v>211</v>
      </c>
      <c r="H216" s="48" t="s">
        <v>441</v>
      </c>
      <c r="I216" s="48" t="s">
        <v>3676</v>
      </c>
      <c r="J216" s="48" t="s">
        <v>2661</v>
      </c>
      <c r="K216" s="193" t="s">
        <v>3674</v>
      </c>
      <c r="L216" s="193" t="s">
        <v>2636</v>
      </c>
      <c r="M216" s="48" t="s">
        <v>3562</v>
      </c>
      <c r="N216" s="193" t="s">
        <v>211</v>
      </c>
      <c r="O216" s="48" t="s">
        <v>165</v>
      </c>
      <c r="P216" s="48"/>
      <c r="Q216" s="48" t="s">
        <v>362</v>
      </c>
      <c r="R216" s="193" t="s">
        <v>211</v>
      </c>
      <c r="S216" s="48" t="b">
        <v>0</v>
      </c>
      <c r="T216" s="48"/>
      <c r="U216" s="178"/>
      <c r="V216" s="178">
        <v>43306</v>
      </c>
      <c r="W216" s="48" t="s">
        <v>211</v>
      </c>
      <c r="X216" s="48"/>
      <c r="Y216" s="48"/>
      <c r="Z216" s="48" t="s">
        <v>211</v>
      </c>
      <c r="AA216" s="48"/>
      <c r="AB216" s="48"/>
      <c r="AC216" s="193" t="s">
        <v>2697</v>
      </c>
      <c r="AD216" s="48"/>
      <c r="AE216" s="193" t="s">
        <v>165</v>
      </c>
      <c r="AF216" s="193" t="s">
        <v>211</v>
      </c>
      <c r="AG216" s="193" t="s">
        <v>539</v>
      </c>
      <c r="AH216" s="197">
        <v>43476</v>
      </c>
      <c r="AI216" s="192" t="s">
        <v>4347</v>
      </c>
      <c r="AJ216" s="115" t="str">
        <f t="shared" si="3"/>
        <v>FS</v>
      </c>
      <c r="AK216" s="115" t="b">
        <f>ISNUMBER(SEARCH("IRT",Table1[[#This Row],[Current_Status]]))</f>
        <v>0</v>
      </c>
      <c r="AL216" s="116">
        <f>YEAR(Table1[[#This Row],[Project_Initiated]])</f>
        <v>2018</v>
      </c>
      <c r="AM216" s="53">
        <v>44075</v>
      </c>
      <c r="AN216" s="53" t="str">
        <f>IF(AND(Table1[[#This Row],[Completed Date]]&gt;="07/01/2020"+0,Table1[[#This Row],[Completed Date]]&lt;="6/30/2021"+0),"FY 20-21",IF(AND(Table1[[#This Row],[Completed Date]]&gt;="07/01/2019"+0,Table1[[#This Row],[Completed Date]]&lt;="6/30/2020"+0),"FY 19-20",""))</f>
        <v/>
      </c>
      <c r="AO216" s="116" t="str">
        <f>IFERROR(FIND("R",Table1[[#This Row],[FS_Priority]]),"")</f>
        <v/>
      </c>
    </row>
    <row r="217" spans="1:41" hidden="1" x14ac:dyDescent="0.25">
      <c r="A217" s="48" t="s">
        <v>368</v>
      </c>
      <c r="B217" s="193" t="s">
        <v>211</v>
      </c>
      <c r="C217" s="193" t="s">
        <v>368</v>
      </c>
      <c r="D217" s="194" t="b">
        <v>0</v>
      </c>
      <c r="E217" s="48" t="s">
        <v>107</v>
      </c>
      <c r="F217" s="48" t="s">
        <v>3231</v>
      </c>
      <c r="G217" s="48" t="s">
        <v>211</v>
      </c>
      <c r="H217" s="48" t="s">
        <v>478</v>
      </c>
      <c r="I217" s="48" t="s">
        <v>3748</v>
      </c>
      <c r="J217" s="48" t="s">
        <v>2661</v>
      </c>
      <c r="K217" s="193" t="s">
        <v>3674</v>
      </c>
      <c r="L217" s="193" t="s">
        <v>2636</v>
      </c>
      <c r="M217" s="48" t="s">
        <v>3561</v>
      </c>
      <c r="N217" s="193" t="s">
        <v>211</v>
      </c>
      <c r="O217" s="48" t="s">
        <v>165</v>
      </c>
      <c r="P217" s="48"/>
      <c r="Q217" s="48" t="s">
        <v>369</v>
      </c>
      <c r="R217" s="193" t="s">
        <v>211</v>
      </c>
      <c r="S217" s="48" t="b">
        <v>0</v>
      </c>
      <c r="T217" s="48"/>
      <c r="U217" s="178"/>
      <c r="V217" s="178">
        <v>43313</v>
      </c>
      <c r="W217" s="48" t="s">
        <v>211</v>
      </c>
      <c r="X217" s="48"/>
      <c r="Y217" s="48"/>
      <c r="Z217" s="48" t="s">
        <v>211</v>
      </c>
      <c r="AA217" s="48"/>
      <c r="AB217" s="48"/>
      <c r="AC217" s="193" t="s">
        <v>2697</v>
      </c>
      <c r="AD217" s="48"/>
      <c r="AE217" s="193" t="s">
        <v>165</v>
      </c>
      <c r="AF217" s="193" t="s">
        <v>211</v>
      </c>
      <c r="AG217" s="193" t="s">
        <v>539</v>
      </c>
      <c r="AH217" s="197">
        <v>43476</v>
      </c>
      <c r="AI217" s="192" t="s">
        <v>4347</v>
      </c>
      <c r="AJ217" s="115" t="str">
        <f t="shared" si="3"/>
        <v>FS</v>
      </c>
      <c r="AK217" s="115" t="b">
        <f>ISNUMBER(SEARCH("IRT",Table1[[#This Row],[Current_Status]]))</f>
        <v>0</v>
      </c>
      <c r="AL217" s="116">
        <f>YEAR(Table1[[#This Row],[Project_Initiated]])</f>
        <v>2018</v>
      </c>
      <c r="AM217" s="53">
        <v>44075</v>
      </c>
      <c r="AN217" s="53" t="str">
        <f>IF(AND(Table1[[#This Row],[Completed Date]]&gt;="07/01/2020"+0,Table1[[#This Row],[Completed Date]]&lt;="6/30/2021"+0),"FY 20-21",IF(AND(Table1[[#This Row],[Completed Date]]&gt;="07/01/2019"+0,Table1[[#This Row],[Completed Date]]&lt;="6/30/2020"+0),"FY 19-20",""))</f>
        <v/>
      </c>
      <c r="AO217" s="116" t="str">
        <f>IFERROR(FIND("R",Table1[[#This Row],[FS_Priority]]),"")</f>
        <v/>
      </c>
    </row>
    <row r="218" spans="1:41" hidden="1" x14ac:dyDescent="0.25">
      <c r="A218" s="48" t="s">
        <v>378</v>
      </c>
      <c r="B218" s="193" t="s">
        <v>211</v>
      </c>
      <c r="C218" s="193" t="s">
        <v>378</v>
      </c>
      <c r="D218" s="194" t="b">
        <v>0</v>
      </c>
      <c r="E218" s="48" t="s">
        <v>107</v>
      </c>
      <c r="F218" s="48" t="s">
        <v>3236</v>
      </c>
      <c r="G218" s="48" t="s">
        <v>211</v>
      </c>
      <c r="H218" s="48" t="s">
        <v>476</v>
      </c>
      <c r="I218" s="48" t="s">
        <v>3740</v>
      </c>
      <c r="J218" s="48" t="s">
        <v>2661</v>
      </c>
      <c r="K218" s="193" t="s">
        <v>3674</v>
      </c>
      <c r="L218" s="193" t="s">
        <v>2636</v>
      </c>
      <c r="M218" s="48" t="s">
        <v>3687</v>
      </c>
      <c r="N218" s="193" t="s">
        <v>211</v>
      </c>
      <c r="O218" s="48" t="s">
        <v>165</v>
      </c>
      <c r="P218" s="48"/>
      <c r="Q218" s="48" t="s">
        <v>379</v>
      </c>
      <c r="R218" s="193" t="s">
        <v>211</v>
      </c>
      <c r="S218" s="48" t="b">
        <v>0</v>
      </c>
      <c r="T218" s="48"/>
      <c r="U218" s="178"/>
      <c r="V218" s="178">
        <v>43349</v>
      </c>
      <c r="W218" s="48" t="s">
        <v>211</v>
      </c>
      <c r="X218" s="48"/>
      <c r="Y218" s="48"/>
      <c r="Z218" s="48" t="s">
        <v>211</v>
      </c>
      <c r="AA218" s="48"/>
      <c r="AB218" s="48"/>
      <c r="AC218" s="193" t="s">
        <v>2697</v>
      </c>
      <c r="AD218" s="48"/>
      <c r="AE218" s="193" t="s">
        <v>165</v>
      </c>
      <c r="AF218" s="193" t="s">
        <v>211</v>
      </c>
      <c r="AG218" s="193" t="s">
        <v>539</v>
      </c>
      <c r="AH218" s="197">
        <v>43476</v>
      </c>
      <c r="AI218" s="192" t="s">
        <v>4347</v>
      </c>
      <c r="AJ218" s="115" t="str">
        <f t="shared" si="3"/>
        <v>FS</v>
      </c>
      <c r="AK218" s="115" t="b">
        <f>ISNUMBER(SEARCH("IRT",Table1[[#This Row],[Current_Status]]))</f>
        <v>0</v>
      </c>
      <c r="AL218" s="116">
        <f>YEAR(Table1[[#This Row],[Project_Initiated]])</f>
        <v>2018</v>
      </c>
      <c r="AM218" s="53">
        <v>44075</v>
      </c>
      <c r="AN218" s="53" t="str">
        <f>IF(AND(Table1[[#This Row],[Completed Date]]&gt;="07/01/2020"+0,Table1[[#This Row],[Completed Date]]&lt;="6/30/2021"+0),"FY 20-21",IF(AND(Table1[[#This Row],[Completed Date]]&gt;="07/01/2019"+0,Table1[[#This Row],[Completed Date]]&lt;="6/30/2020"+0),"FY 19-20",""))</f>
        <v/>
      </c>
      <c r="AO218" s="116" t="str">
        <f>IFERROR(FIND("R",Table1[[#This Row],[FS_Priority]]),"")</f>
        <v/>
      </c>
    </row>
    <row r="219" spans="1:41" hidden="1" x14ac:dyDescent="0.25">
      <c r="A219" s="48" t="s">
        <v>380</v>
      </c>
      <c r="B219" s="193" t="s">
        <v>211</v>
      </c>
      <c r="C219" s="193" t="s">
        <v>380</v>
      </c>
      <c r="D219" s="194" t="b">
        <v>0</v>
      </c>
      <c r="E219" s="48" t="s">
        <v>107</v>
      </c>
      <c r="F219" s="48" t="s">
        <v>3237</v>
      </c>
      <c r="G219" s="48" t="s">
        <v>211</v>
      </c>
      <c r="H219" s="48" t="s">
        <v>464</v>
      </c>
      <c r="I219" s="48" t="s">
        <v>3753</v>
      </c>
      <c r="J219" s="48" t="s">
        <v>2661</v>
      </c>
      <c r="K219" s="193" t="s">
        <v>3674</v>
      </c>
      <c r="L219" s="193" t="s">
        <v>2636</v>
      </c>
      <c r="M219" s="48" t="s">
        <v>3754</v>
      </c>
      <c r="N219" s="193" t="s">
        <v>211</v>
      </c>
      <c r="O219" s="48" t="s">
        <v>165</v>
      </c>
      <c r="P219" s="48"/>
      <c r="Q219" s="48" t="s">
        <v>381</v>
      </c>
      <c r="R219" s="193" t="s">
        <v>211</v>
      </c>
      <c r="S219" s="48" t="b">
        <v>0</v>
      </c>
      <c r="T219" s="48"/>
      <c r="U219" s="178"/>
      <c r="V219" s="178">
        <v>43342</v>
      </c>
      <c r="W219" s="48" t="s">
        <v>211</v>
      </c>
      <c r="X219" s="48"/>
      <c r="Y219" s="48"/>
      <c r="Z219" s="48" t="s">
        <v>211</v>
      </c>
      <c r="AA219" s="48"/>
      <c r="AB219" s="48"/>
      <c r="AC219" s="193" t="s">
        <v>2697</v>
      </c>
      <c r="AD219" s="48"/>
      <c r="AE219" s="193" t="s">
        <v>165</v>
      </c>
      <c r="AF219" s="193" t="s">
        <v>211</v>
      </c>
      <c r="AG219" s="193" t="s">
        <v>539</v>
      </c>
      <c r="AH219" s="197">
        <v>43476</v>
      </c>
      <c r="AI219" s="192" t="s">
        <v>4347</v>
      </c>
      <c r="AJ219" s="115" t="str">
        <f t="shared" si="3"/>
        <v>FS</v>
      </c>
      <c r="AK219" s="115" t="b">
        <f>ISNUMBER(SEARCH("IRT",Table1[[#This Row],[Current_Status]]))</f>
        <v>0</v>
      </c>
      <c r="AL219" s="116">
        <f>YEAR(Table1[[#This Row],[Project_Initiated]])</f>
        <v>2018</v>
      </c>
      <c r="AM219" s="53">
        <v>44075</v>
      </c>
      <c r="AN219" s="53" t="str">
        <f>IF(AND(Table1[[#This Row],[Completed Date]]&gt;="07/01/2020"+0,Table1[[#This Row],[Completed Date]]&lt;="6/30/2021"+0),"FY 20-21",IF(AND(Table1[[#This Row],[Completed Date]]&gt;="07/01/2019"+0,Table1[[#This Row],[Completed Date]]&lt;="6/30/2020"+0),"FY 19-20",""))</f>
        <v/>
      </c>
      <c r="AO219" s="116" t="str">
        <f>IFERROR(FIND("R",Table1[[#This Row],[FS_Priority]]),"")</f>
        <v/>
      </c>
    </row>
    <row r="220" spans="1:41" hidden="1" x14ac:dyDescent="0.25">
      <c r="A220" s="48" t="s">
        <v>432</v>
      </c>
      <c r="B220" s="193" t="s">
        <v>211</v>
      </c>
      <c r="C220" s="193" t="s">
        <v>432</v>
      </c>
      <c r="D220" s="194" t="b">
        <v>0</v>
      </c>
      <c r="E220" s="48" t="s">
        <v>4257</v>
      </c>
      <c r="F220" s="48" t="s">
        <v>3356</v>
      </c>
      <c r="G220" s="48" t="s">
        <v>211</v>
      </c>
      <c r="H220" s="48" t="s">
        <v>52</v>
      </c>
      <c r="I220" s="48" t="s">
        <v>3902</v>
      </c>
      <c r="J220" s="48" t="s">
        <v>2661</v>
      </c>
      <c r="K220" s="193" t="s">
        <v>3901</v>
      </c>
      <c r="L220" s="193" t="s">
        <v>439</v>
      </c>
      <c r="M220" s="48" t="s">
        <v>3903</v>
      </c>
      <c r="N220" s="193" t="s">
        <v>211</v>
      </c>
      <c r="O220" s="48" t="s">
        <v>165</v>
      </c>
      <c r="P220" s="48"/>
      <c r="Q220" s="48" t="s">
        <v>218</v>
      </c>
      <c r="R220" s="193" t="s">
        <v>211</v>
      </c>
      <c r="S220" s="48" t="b">
        <v>0</v>
      </c>
      <c r="T220" s="48"/>
      <c r="U220" s="178"/>
      <c r="V220" s="178">
        <v>43348</v>
      </c>
      <c r="W220" s="48" t="s">
        <v>211</v>
      </c>
      <c r="X220" s="48"/>
      <c r="Y220" s="48"/>
      <c r="Z220" s="48" t="s">
        <v>211</v>
      </c>
      <c r="AA220" s="48"/>
      <c r="AB220" s="48"/>
      <c r="AC220" s="193" t="s">
        <v>2697</v>
      </c>
      <c r="AD220" s="48"/>
      <c r="AE220" s="193" t="s">
        <v>165</v>
      </c>
      <c r="AF220" s="193" t="s">
        <v>211</v>
      </c>
      <c r="AG220" s="193" t="s">
        <v>539</v>
      </c>
      <c r="AH220" s="197">
        <v>43476</v>
      </c>
      <c r="AI220" s="192" t="s">
        <v>4347</v>
      </c>
      <c r="AJ220" s="115" t="str">
        <f t="shared" si="3"/>
        <v>FS</v>
      </c>
      <c r="AK220" s="115" t="b">
        <f>ISNUMBER(SEARCH("IRT",Table1[[#This Row],[Current_Status]]))</f>
        <v>0</v>
      </c>
      <c r="AL220" s="116">
        <f>YEAR(Table1[[#This Row],[Project_Initiated]])</f>
        <v>2018</v>
      </c>
      <c r="AM220" s="53">
        <v>44075</v>
      </c>
      <c r="AN220" s="53" t="str">
        <f>IF(AND(Table1[[#This Row],[Completed Date]]&gt;="07/01/2020"+0,Table1[[#This Row],[Completed Date]]&lt;="6/30/2021"+0),"FY 20-21",IF(AND(Table1[[#This Row],[Completed Date]]&gt;="07/01/2019"+0,Table1[[#This Row],[Completed Date]]&lt;="6/30/2020"+0),"FY 19-20",""))</f>
        <v/>
      </c>
      <c r="AO220" s="116" t="str">
        <f>IFERROR(FIND("R",Table1[[#This Row],[FS_Priority]]),"")</f>
        <v/>
      </c>
    </row>
    <row r="221" spans="1:41" hidden="1" x14ac:dyDescent="0.25">
      <c r="A221" s="48" t="s">
        <v>883</v>
      </c>
      <c r="B221" s="193" t="s">
        <v>211</v>
      </c>
      <c r="C221" s="193" t="s">
        <v>883</v>
      </c>
      <c r="D221" s="194" t="b">
        <v>0</v>
      </c>
      <c r="E221" s="48" t="s">
        <v>4299</v>
      </c>
      <c r="F221" s="48" t="s">
        <v>2973</v>
      </c>
      <c r="G221" s="48" t="s">
        <v>3999</v>
      </c>
      <c r="H221" s="48" t="s">
        <v>884</v>
      </c>
      <c r="I221" s="48" t="s">
        <v>211</v>
      </c>
      <c r="J221" s="48" t="s">
        <v>2670</v>
      </c>
      <c r="K221" s="193" t="s">
        <v>3471</v>
      </c>
      <c r="L221" s="193" t="s">
        <v>2636</v>
      </c>
      <c r="M221" s="48" t="s">
        <v>3474</v>
      </c>
      <c r="N221" s="193" t="s">
        <v>211</v>
      </c>
      <c r="O221" s="48" t="s">
        <v>211</v>
      </c>
      <c r="P221" s="48"/>
      <c r="Q221" s="48" t="s">
        <v>211</v>
      </c>
      <c r="R221" s="193" t="s">
        <v>211</v>
      </c>
      <c r="S221" s="48" t="b">
        <v>0</v>
      </c>
      <c r="T221" s="48"/>
      <c r="U221" s="178"/>
      <c r="V221" s="178">
        <v>43376</v>
      </c>
      <c r="W221" s="48" t="s">
        <v>211</v>
      </c>
      <c r="X221" s="48"/>
      <c r="Y221" s="48"/>
      <c r="Z221" s="48" t="s">
        <v>211</v>
      </c>
      <c r="AA221" s="48"/>
      <c r="AB221" s="48"/>
      <c r="AC221" s="193" t="s">
        <v>211</v>
      </c>
      <c r="AD221" s="48"/>
      <c r="AE221" s="193" t="s">
        <v>211</v>
      </c>
      <c r="AF221" s="193" t="s">
        <v>211</v>
      </c>
      <c r="AG221" s="193" t="s">
        <v>211</v>
      </c>
      <c r="AH221" s="197">
        <v>43479</v>
      </c>
      <c r="AI221" s="192" t="s">
        <v>4352</v>
      </c>
      <c r="AJ221" s="115" t="str">
        <f t="shared" si="3"/>
        <v>FS</v>
      </c>
      <c r="AK221" s="115" t="b">
        <f>ISNUMBER(SEARCH("IRT",Table1[[#This Row],[Current_Status]]))</f>
        <v>0</v>
      </c>
      <c r="AL221" s="116">
        <f>YEAR(Table1[[#This Row],[Project_Initiated]])</f>
        <v>2018</v>
      </c>
      <c r="AM221" s="53">
        <v>44075</v>
      </c>
      <c r="AN221" s="53" t="str">
        <f>IF(AND(Table1[[#This Row],[Completed Date]]&gt;="07/01/2020"+0,Table1[[#This Row],[Completed Date]]&lt;="6/30/2021"+0),"FY 20-21",IF(AND(Table1[[#This Row],[Completed Date]]&gt;="07/01/2019"+0,Table1[[#This Row],[Completed Date]]&lt;="6/30/2020"+0),"FY 19-20",""))</f>
        <v/>
      </c>
      <c r="AO221" s="116" t="str">
        <f>IFERROR(FIND("R",Table1[[#This Row],[FS_Priority]]),"")</f>
        <v/>
      </c>
    </row>
    <row r="222" spans="1:41" hidden="1" x14ac:dyDescent="0.25">
      <c r="A222" s="48" t="s">
        <v>385</v>
      </c>
      <c r="B222" s="193" t="s">
        <v>211</v>
      </c>
      <c r="C222" s="193" t="s">
        <v>385</v>
      </c>
      <c r="D222" s="194" t="b">
        <v>0</v>
      </c>
      <c r="E222" s="48" t="s">
        <v>107</v>
      </c>
      <c r="F222" s="48" t="s">
        <v>3242</v>
      </c>
      <c r="G222" s="48" t="s">
        <v>211</v>
      </c>
      <c r="H222" s="48" t="s">
        <v>441</v>
      </c>
      <c r="I222" s="48" t="s">
        <v>3758</v>
      </c>
      <c r="J222" s="48" t="s">
        <v>2661</v>
      </c>
      <c r="K222" s="193" t="s">
        <v>3674</v>
      </c>
      <c r="L222" s="193" t="s">
        <v>2636</v>
      </c>
      <c r="M222" s="48" t="s">
        <v>3675</v>
      </c>
      <c r="N222" s="193" t="s">
        <v>211</v>
      </c>
      <c r="O222" s="48" t="s">
        <v>165</v>
      </c>
      <c r="P222" s="48"/>
      <c r="Q222" s="48" t="s">
        <v>386</v>
      </c>
      <c r="R222" s="193" t="s">
        <v>211</v>
      </c>
      <c r="S222" s="48" t="b">
        <v>0</v>
      </c>
      <c r="T222" s="48"/>
      <c r="U222" s="178"/>
      <c r="V222" s="178">
        <v>43322</v>
      </c>
      <c r="W222" s="48" t="s">
        <v>211</v>
      </c>
      <c r="X222" s="48"/>
      <c r="Y222" s="48"/>
      <c r="Z222" s="48" t="s">
        <v>211</v>
      </c>
      <c r="AA222" s="48"/>
      <c r="AB222" s="48"/>
      <c r="AC222" s="193" t="s">
        <v>539</v>
      </c>
      <c r="AD222" s="48"/>
      <c r="AE222" s="193" t="s">
        <v>165</v>
      </c>
      <c r="AF222" s="193" t="s">
        <v>211</v>
      </c>
      <c r="AG222" s="193" t="s">
        <v>539</v>
      </c>
      <c r="AH222" s="197">
        <v>43480</v>
      </c>
      <c r="AI222" s="192" t="s">
        <v>4347</v>
      </c>
      <c r="AJ222" s="115" t="str">
        <f t="shared" si="3"/>
        <v>FS</v>
      </c>
      <c r="AK222" s="115" t="b">
        <f>ISNUMBER(SEARCH("IRT",Table1[[#This Row],[Current_Status]]))</f>
        <v>0</v>
      </c>
      <c r="AL222" s="116">
        <f>YEAR(Table1[[#This Row],[Project_Initiated]])</f>
        <v>2018</v>
      </c>
      <c r="AM222" s="53">
        <v>44075</v>
      </c>
      <c r="AN222" s="53" t="str">
        <f>IF(AND(Table1[[#This Row],[Completed Date]]&gt;="07/01/2020"+0,Table1[[#This Row],[Completed Date]]&lt;="6/30/2021"+0),"FY 20-21",IF(AND(Table1[[#This Row],[Completed Date]]&gt;="07/01/2019"+0,Table1[[#This Row],[Completed Date]]&lt;="6/30/2020"+0),"FY 19-20",""))</f>
        <v/>
      </c>
      <c r="AO222" s="116" t="str">
        <f>IFERROR(FIND("R",Table1[[#This Row],[FS_Priority]]),"")</f>
        <v/>
      </c>
    </row>
    <row r="223" spans="1:41" hidden="1" x14ac:dyDescent="0.25">
      <c r="A223" s="48" t="s">
        <v>405</v>
      </c>
      <c r="B223" s="193" t="s">
        <v>211</v>
      </c>
      <c r="C223" s="193" t="s">
        <v>405</v>
      </c>
      <c r="D223" s="194" t="b">
        <v>0</v>
      </c>
      <c r="E223" s="48" t="s">
        <v>130</v>
      </c>
      <c r="F223" s="48" t="s">
        <v>3279</v>
      </c>
      <c r="G223" s="48" t="s">
        <v>211</v>
      </c>
      <c r="H223" s="48" t="s">
        <v>452</v>
      </c>
      <c r="I223" s="48" t="s">
        <v>211</v>
      </c>
      <c r="J223" s="48" t="s">
        <v>2661</v>
      </c>
      <c r="K223" s="193" t="s">
        <v>3791</v>
      </c>
      <c r="L223" s="193" t="s">
        <v>403</v>
      </c>
      <c r="M223" s="48" t="s">
        <v>3801</v>
      </c>
      <c r="N223" s="193" t="s">
        <v>211</v>
      </c>
      <c r="O223" s="48" t="s">
        <v>183</v>
      </c>
      <c r="P223" s="48"/>
      <c r="Q223" s="48" t="s">
        <v>236</v>
      </c>
      <c r="R223" s="193" t="s">
        <v>184</v>
      </c>
      <c r="S223" s="48" t="b">
        <v>0</v>
      </c>
      <c r="T223" s="48"/>
      <c r="U223" s="178"/>
      <c r="V223" s="178">
        <v>43195</v>
      </c>
      <c r="W223" s="48" t="s">
        <v>211</v>
      </c>
      <c r="X223" s="48"/>
      <c r="Y223" s="48"/>
      <c r="Z223" s="48" t="s">
        <v>211</v>
      </c>
      <c r="AA223" s="48"/>
      <c r="AB223" s="48"/>
      <c r="AC223" s="193" t="s">
        <v>2700</v>
      </c>
      <c r="AD223" s="195">
        <v>43287</v>
      </c>
      <c r="AE223" s="193" t="s">
        <v>498</v>
      </c>
      <c r="AF223" s="193" t="s">
        <v>211</v>
      </c>
      <c r="AG223" s="193" t="s">
        <v>2694</v>
      </c>
      <c r="AH223" s="197">
        <v>43480</v>
      </c>
      <c r="AI223" s="192" t="s">
        <v>4350</v>
      </c>
      <c r="AJ223" s="115" t="str">
        <f t="shared" si="3"/>
        <v>FS</v>
      </c>
      <c r="AK223" s="115" t="b">
        <f>ISNUMBER(SEARCH("IRT",Table1[[#This Row],[Current_Status]]))</f>
        <v>0</v>
      </c>
      <c r="AL223" s="116">
        <f>YEAR(Table1[[#This Row],[Project_Initiated]])</f>
        <v>2018</v>
      </c>
      <c r="AM223" s="53">
        <v>44075</v>
      </c>
      <c r="AN223" s="53" t="str">
        <f>IF(AND(Table1[[#This Row],[Completed Date]]&gt;="07/01/2020"+0,Table1[[#This Row],[Completed Date]]&lt;="6/30/2021"+0),"FY 20-21",IF(AND(Table1[[#This Row],[Completed Date]]&gt;="07/01/2019"+0,Table1[[#This Row],[Completed Date]]&lt;="6/30/2020"+0),"FY 19-20",""))</f>
        <v/>
      </c>
      <c r="AO223" s="116" t="str">
        <f>IFERROR(FIND("R",Table1[[#This Row],[FS_Priority]]),"")</f>
        <v/>
      </c>
    </row>
    <row r="224" spans="1:41" hidden="1" x14ac:dyDescent="0.25">
      <c r="A224" s="48" t="s">
        <v>406</v>
      </c>
      <c r="B224" s="193" t="s">
        <v>211</v>
      </c>
      <c r="C224" s="193" t="s">
        <v>406</v>
      </c>
      <c r="D224" s="194" t="b">
        <v>0</v>
      </c>
      <c r="E224" s="48" t="s">
        <v>130</v>
      </c>
      <c r="F224" s="48" t="s">
        <v>3280</v>
      </c>
      <c r="G224" s="48" t="s">
        <v>211</v>
      </c>
      <c r="H224" s="48" t="s">
        <v>452</v>
      </c>
      <c r="I224" s="48" t="s">
        <v>211</v>
      </c>
      <c r="J224" s="48" t="s">
        <v>2661</v>
      </c>
      <c r="K224" s="193" t="s">
        <v>3791</v>
      </c>
      <c r="L224" s="193" t="s">
        <v>403</v>
      </c>
      <c r="M224" s="48" t="s">
        <v>3792</v>
      </c>
      <c r="N224" s="193" t="s">
        <v>211</v>
      </c>
      <c r="O224" s="48" t="s">
        <v>183</v>
      </c>
      <c r="P224" s="48"/>
      <c r="Q224" s="48" t="s">
        <v>184</v>
      </c>
      <c r="R224" s="193" t="s">
        <v>239</v>
      </c>
      <c r="S224" s="48" t="b">
        <v>0</v>
      </c>
      <c r="T224" s="48"/>
      <c r="U224" s="178"/>
      <c r="V224" s="178">
        <v>43195</v>
      </c>
      <c r="W224" s="48" t="s">
        <v>211</v>
      </c>
      <c r="X224" s="48"/>
      <c r="Y224" s="48"/>
      <c r="Z224" s="48" t="s">
        <v>211</v>
      </c>
      <c r="AA224" s="48"/>
      <c r="AB224" s="48"/>
      <c r="AC224" s="193" t="s">
        <v>2699</v>
      </c>
      <c r="AD224" s="195">
        <v>43287</v>
      </c>
      <c r="AE224" s="193" t="s">
        <v>498</v>
      </c>
      <c r="AF224" s="193" t="s">
        <v>211</v>
      </c>
      <c r="AG224" s="193" t="s">
        <v>2694</v>
      </c>
      <c r="AH224" s="197">
        <v>43480</v>
      </c>
      <c r="AI224" s="192" t="s">
        <v>4350</v>
      </c>
      <c r="AJ224" s="115" t="str">
        <f t="shared" si="3"/>
        <v>FS</v>
      </c>
      <c r="AK224" s="115" t="b">
        <f>ISNUMBER(SEARCH("IRT",Table1[[#This Row],[Current_Status]]))</f>
        <v>0</v>
      </c>
      <c r="AL224" s="116">
        <f>YEAR(Table1[[#This Row],[Project_Initiated]])</f>
        <v>2018</v>
      </c>
      <c r="AM224" s="53">
        <v>44075</v>
      </c>
      <c r="AN224" s="53" t="str">
        <f>IF(AND(Table1[[#This Row],[Completed Date]]&gt;="07/01/2020"+0,Table1[[#This Row],[Completed Date]]&lt;="6/30/2021"+0),"FY 20-21",IF(AND(Table1[[#This Row],[Completed Date]]&gt;="07/01/2019"+0,Table1[[#This Row],[Completed Date]]&lt;="6/30/2020"+0),"FY 19-20",""))</f>
        <v/>
      </c>
      <c r="AO224" s="116" t="str">
        <f>IFERROR(FIND("R",Table1[[#This Row],[FS_Priority]]),"")</f>
        <v/>
      </c>
    </row>
    <row r="225" spans="1:41" hidden="1" x14ac:dyDescent="0.25">
      <c r="A225" s="48" t="s">
        <v>624</v>
      </c>
      <c r="B225" s="193" t="s">
        <v>211</v>
      </c>
      <c r="C225" s="193" t="s">
        <v>624</v>
      </c>
      <c r="D225" s="194" t="b">
        <v>0</v>
      </c>
      <c r="E225" s="48" t="s">
        <v>4299</v>
      </c>
      <c r="F225" s="48" t="s">
        <v>2979</v>
      </c>
      <c r="G225" s="48" t="s">
        <v>211</v>
      </c>
      <c r="H225" s="48" t="s">
        <v>621</v>
      </c>
      <c r="I225" s="48" t="s">
        <v>3470</v>
      </c>
      <c r="J225" s="48" t="s">
        <v>3454</v>
      </c>
      <c r="K225" s="193" t="s">
        <v>3471</v>
      </c>
      <c r="L225" s="193" t="s">
        <v>2636</v>
      </c>
      <c r="M225" s="48" t="s">
        <v>3472</v>
      </c>
      <c r="N225" s="193" t="s">
        <v>211</v>
      </c>
      <c r="O225" s="48" t="s">
        <v>178</v>
      </c>
      <c r="P225" s="48"/>
      <c r="Q225" s="48" t="s">
        <v>211</v>
      </c>
      <c r="R225" s="193" t="s">
        <v>184</v>
      </c>
      <c r="S225" s="48" t="b">
        <v>0</v>
      </c>
      <c r="T225" s="48"/>
      <c r="U225" s="178"/>
      <c r="V225" s="178">
        <v>42992</v>
      </c>
      <c r="W225" s="48" t="s">
        <v>211</v>
      </c>
      <c r="X225" s="48"/>
      <c r="Y225" s="48"/>
      <c r="Z225" s="48" t="s">
        <v>211</v>
      </c>
      <c r="AA225" s="48"/>
      <c r="AB225" s="48"/>
      <c r="AC225" s="193" t="s">
        <v>625</v>
      </c>
      <c r="AD225" s="48"/>
      <c r="AE225" s="193" t="s">
        <v>178</v>
      </c>
      <c r="AF225" s="193" t="s">
        <v>211</v>
      </c>
      <c r="AG225" s="193" t="s">
        <v>2694</v>
      </c>
      <c r="AH225" s="197">
        <v>43484</v>
      </c>
      <c r="AI225" s="192" t="s">
        <v>4354</v>
      </c>
      <c r="AJ225" s="115" t="str">
        <f t="shared" si="3"/>
        <v>FS</v>
      </c>
      <c r="AK225" s="115" t="b">
        <f>ISNUMBER(SEARCH("IRT",Table1[[#This Row],[Current_Status]]))</f>
        <v>0</v>
      </c>
      <c r="AL225" s="116">
        <f>YEAR(Table1[[#This Row],[Project_Initiated]])</f>
        <v>2017</v>
      </c>
      <c r="AM225" s="53">
        <v>44075</v>
      </c>
      <c r="AN225" s="53" t="str">
        <f>IF(AND(Table1[[#This Row],[Completed Date]]&gt;="07/01/2020"+0,Table1[[#This Row],[Completed Date]]&lt;="6/30/2021"+0),"FY 20-21",IF(AND(Table1[[#This Row],[Completed Date]]&gt;="07/01/2019"+0,Table1[[#This Row],[Completed Date]]&lt;="6/30/2020"+0),"FY 19-20",""))</f>
        <v/>
      </c>
      <c r="AO225" s="116" t="str">
        <f>IFERROR(FIND("R",Table1[[#This Row],[FS_Priority]]),"")</f>
        <v/>
      </c>
    </row>
    <row r="226" spans="1:41" hidden="1" x14ac:dyDescent="0.25">
      <c r="A226" s="48" t="s">
        <v>620</v>
      </c>
      <c r="B226" s="193" t="s">
        <v>211</v>
      </c>
      <c r="C226" s="193" t="s">
        <v>620</v>
      </c>
      <c r="D226" s="194" t="b">
        <v>0</v>
      </c>
      <c r="E226" s="48" t="s">
        <v>4299</v>
      </c>
      <c r="F226" s="48" t="s">
        <v>2975</v>
      </c>
      <c r="G226" s="48" t="s">
        <v>211</v>
      </c>
      <c r="H226" s="48" t="s">
        <v>621</v>
      </c>
      <c r="I226" s="48" t="s">
        <v>3470</v>
      </c>
      <c r="J226" s="48" t="s">
        <v>3454</v>
      </c>
      <c r="K226" s="193" t="s">
        <v>3471</v>
      </c>
      <c r="L226" s="193" t="s">
        <v>2636</v>
      </c>
      <c r="M226" s="48" t="s">
        <v>3472</v>
      </c>
      <c r="N226" s="193" t="s">
        <v>211</v>
      </c>
      <c r="O226" s="48" t="s">
        <v>178</v>
      </c>
      <c r="P226" s="48"/>
      <c r="Q226" s="48" t="s">
        <v>211</v>
      </c>
      <c r="R226" s="193" t="s">
        <v>236</v>
      </c>
      <c r="S226" s="48" t="b">
        <v>0</v>
      </c>
      <c r="T226" s="48"/>
      <c r="U226" s="178"/>
      <c r="V226" s="178">
        <v>42986</v>
      </c>
      <c r="W226" s="48" t="s">
        <v>211</v>
      </c>
      <c r="X226" s="48"/>
      <c r="Y226" s="48"/>
      <c r="Z226" s="48" t="s">
        <v>211</v>
      </c>
      <c r="AA226" s="48"/>
      <c r="AB226" s="48"/>
      <c r="AC226" s="193" t="s">
        <v>2611</v>
      </c>
      <c r="AD226" s="179"/>
      <c r="AE226" s="193" t="s">
        <v>178</v>
      </c>
      <c r="AF226" s="193" t="s">
        <v>211</v>
      </c>
      <c r="AG226" s="193" t="s">
        <v>2694</v>
      </c>
      <c r="AH226" s="197">
        <v>43484</v>
      </c>
      <c r="AI226" s="192" t="s">
        <v>4354</v>
      </c>
      <c r="AJ226" s="115" t="str">
        <f t="shared" si="3"/>
        <v>FS</v>
      </c>
      <c r="AK226" s="115" t="b">
        <f>ISNUMBER(SEARCH("IRT",Table1[[#This Row],[Current_Status]]))</f>
        <v>0</v>
      </c>
      <c r="AL226" s="116">
        <f>YEAR(Table1[[#This Row],[Project_Initiated]])</f>
        <v>2017</v>
      </c>
      <c r="AM226" s="53">
        <v>44075</v>
      </c>
      <c r="AN226" s="53" t="str">
        <f>IF(AND(Table1[[#This Row],[Completed Date]]&gt;="07/01/2020"+0,Table1[[#This Row],[Completed Date]]&lt;="6/30/2021"+0),"FY 20-21",IF(AND(Table1[[#This Row],[Completed Date]]&gt;="07/01/2019"+0,Table1[[#This Row],[Completed Date]]&lt;="6/30/2020"+0),"FY 19-20",""))</f>
        <v/>
      </c>
      <c r="AO226" s="116" t="str">
        <f>IFERROR(FIND("R",Table1[[#This Row],[FS_Priority]]),"")</f>
        <v/>
      </c>
    </row>
    <row r="227" spans="1:41" hidden="1" x14ac:dyDescent="0.25">
      <c r="A227" s="48" t="s">
        <v>2743</v>
      </c>
      <c r="B227" s="193" t="s">
        <v>211</v>
      </c>
      <c r="C227" s="193" t="s">
        <v>2743</v>
      </c>
      <c r="D227" s="194" t="b">
        <v>0</v>
      </c>
      <c r="E227" s="48" t="s">
        <v>2651</v>
      </c>
      <c r="F227" s="48" t="s">
        <v>3259</v>
      </c>
      <c r="G227" s="48" t="s">
        <v>211</v>
      </c>
      <c r="H227" s="48" t="s">
        <v>447</v>
      </c>
      <c r="I227" s="48" t="s">
        <v>3772</v>
      </c>
      <c r="J227" s="48" t="s">
        <v>2672</v>
      </c>
      <c r="K227" s="193" t="s">
        <v>3773</v>
      </c>
      <c r="L227" s="193" t="s">
        <v>2636</v>
      </c>
      <c r="M227" s="48" t="s">
        <v>3582</v>
      </c>
      <c r="N227" s="193" t="s">
        <v>211</v>
      </c>
      <c r="O227" s="48" t="s">
        <v>211</v>
      </c>
      <c r="P227" s="48"/>
      <c r="Q227" s="48" t="s">
        <v>288</v>
      </c>
      <c r="R227" s="193" t="s">
        <v>211</v>
      </c>
      <c r="S227" s="48" t="b">
        <v>0</v>
      </c>
      <c r="T227" s="48"/>
      <c r="U227" s="178"/>
      <c r="V227" s="178">
        <v>43468</v>
      </c>
      <c r="W227" s="48" t="s">
        <v>211</v>
      </c>
      <c r="X227" s="48"/>
      <c r="Y227" s="48"/>
      <c r="Z227" s="48" t="s">
        <v>211</v>
      </c>
      <c r="AA227" s="48"/>
      <c r="AB227" s="48"/>
      <c r="AC227" s="193" t="s">
        <v>211</v>
      </c>
      <c r="AD227" s="48"/>
      <c r="AE227" s="193" t="s">
        <v>498</v>
      </c>
      <c r="AF227" s="193" t="s">
        <v>211</v>
      </c>
      <c r="AG227" s="193" t="s">
        <v>539</v>
      </c>
      <c r="AH227" s="197">
        <v>43487</v>
      </c>
      <c r="AI227" s="192" t="s">
        <v>4346</v>
      </c>
      <c r="AJ227" s="115" t="str">
        <f t="shared" si="3"/>
        <v>FS</v>
      </c>
      <c r="AK227" s="115" t="b">
        <f>ISNUMBER(SEARCH("IRT",Table1[[#This Row],[Current_Status]]))</f>
        <v>0</v>
      </c>
      <c r="AL227" s="116">
        <f>YEAR(Table1[[#This Row],[Project_Initiated]])</f>
        <v>2019</v>
      </c>
      <c r="AM227" s="53">
        <v>44075</v>
      </c>
      <c r="AN227" s="53" t="str">
        <f>IF(AND(Table1[[#This Row],[Completed Date]]&gt;="07/01/2020"+0,Table1[[#This Row],[Completed Date]]&lt;="6/30/2021"+0),"FY 20-21",IF(AND(Table1[[#This Row],[Completed Date]]&gt;="07/01/2019"+0,Table1[[#This Row],[Completed Date]]&lt;="6/30/2020"+0),"FY 19-20",""))</f>
        <v/>
      </c>
      <c r="AO227" s="116" t="str">
        <f>IFERROR(FIND("R",Table1[[#This Row],[FS_Priority]]),"")</f>
        <v/>
      </c>
    </row>
    <row r="228" spans="1:41" hidden="1" x14ac:dyDescent="0.25">
      <c r="A228" s="48" t="s">
        <v>404</v>
      </c>
      <c r="B228" s="193" t="s">
        <v>211</v>
      </c>
      <c r="C228" s="193" t="s">
        <v>404</v>
      </c>
      <c r="D228" s="194" t="b">
        <v>0</v>
      </c>
      <c r="E228" s="48" t="s">
        <v>130</v>
      </c>
      <c r="F228" s="48" t="s">
        <v>3278</v>
      </c>
      <c r="G228" s="48" t="s">
        <v>211</v>
      </c>
      <c r="H228" s="48" t="s">
        <v>445</v>
      </c>
      <c r="I228" s="48" t="s">
        <v>3799</v>
      </c>
      <c r="J228" s="48" t="s">
        <v>2672</v>
      </c>
      <c r="K228" s="193" t="s">
        <v>3791</v>
      </c>
      <c r="L228" s="193" t="s">
        <v>403</v>
      </c>
      <c r="M228" s="48" t="s">
        <v>3800</v>
      </c>
      <c r="N228" s="193" t="s">
        <v>211</v>
      </c>
      <c r="O228" s="48" t="s">
        <v>183</v>
      </c>
      <c r="P228" s="48"/>
      <c r="Q228" s="48" t="s">
        <v>218</v>
      </c>
      <c r="R228" s="193" t="s">
        <v>236</v>
      </c>
      <c r="S228" s="48" t="b">
        <v>0</v>
      </c>
      <c r="T228" s="48"/>
      <c r="U228" s="178"/>
      <c r="V228" s="178">
        <v>43090</v>
      </c>
      <c r="W228" s="48" t="s">
        <v>211</v>
      </c>
      <c r="X228" s="48"/>
      <c r="Y228" s="48"/>
      <c r="Z228" s="48" t="s">
        <v>211</v>
      </c>
      <c r="AA228" s="48"/>
      <c r="AB228" s="48"/>
      <c r="AC228" s="193" t="s">
        <v>211</v>
      </c>
      <c r="AD228" s="195">
        <v>43272</v>
      </c>
      <c r="AE228" s="193" t="s">
        <v>498</v>
      </c>
      <c r="AF228" s="193" t="s">
        <v>211</v>
      </c>
      <c r="AG228" s="193" t="s">
        <v>2694</v>
      </c>
      <c r="AH228" s="197">
        <v>43489</v>
      </c>
      <c r="AI228" s="192" t="s">
        <v>4350</v>
      </c>
      <c r="AJ228" s="115" t="str">
        <f t="shared" si="3"/>
        <v>FS</v>
      </c>
      <c r="AK228" s="115" t="b">
        <f>ISNUMBER(SEARCH("IRT",Table1[[#This Row],[Current_Status]]))</f>
        <v>0</v>
      </c>
      <c r="AL228" s="116">
        <f>YEAR(Table1[[#This Row],[Project_Initiated]])</f>
        <v>2017</v>
      </c>
      <c r="AM228" s="53">
        <v>44075</v>
      </c>
      <c r="AN228" s="53" t="str">
        <f>IF(AND(Table1[[#This Row],[Completed Date]]&gt;="07/01/2020"+0,Table1[[#This Row],[Completed Date]]&lt;="6/30/2021"+0),"FY 20-21",IF(AND(Table1[[#This Row],[Completed Date]]&gt;="07/01/2019"+0,Table1[[#This Row],[Completed Date]]&lt;="6/30/2020"+0),"FY 19-20",""))</f>
        <v/>
      </c>
      <c r="AO228" s="116" t="str">
        <f>IFERROR(FIND("R",Table1[[#This Row],[FS_Priority]]),"")</f>
        <v/>
      </c>
    </row>
    <row r="229" spans="1:41" hidden="1" x14ac:dyDescent="0.25">
      <c r="A229" s="48" t="s">
        <v>226</v>
      </c>
      <c r="B229" s="193" t="s">
        <v>211</v>
      </c>
      <c r="C229" s="193" t="s">
        <v>226</v>
      </c>
      <c r="D229" s="194" t="b">
        <v>0</v>
      </c>
      <c r="E229" s="48" t="s">
        <v>21</v>
      </c>
      <c r="F229" s="48" t="s">
        <v>2960</v>
      </c>
      <c r="G229" s="48" t="s">
        <v>220</v>
      </c>
      <c r="H229" s="48" t="s">
        <v>323</v>
      </c>
      <c r="I229" s="48" t="s">
        <v>3460</v>
      </c>
      <c r="J229" s="48" t="s">
        <v>2670</v>
      </c>
      <c r="K229" s="193" t="s">
        <v>3455</v>
      </c>
      <c r="L229" s="193" t="s">
        <v>4315</v>
      </c>
      <c r="M229" s="48" t="s">
        <v>3458</v>
      </c>
      <c r="N229" s="193" t="s">
        <v>211</v>
      </c>
      <c r="O229" s="48" t="s">
        <v>211</v>
      </c>
      <c r="P229" s="48"/>
      <c r="Q229" s="48" t="s">
        <v>227</v>
      </c>
      <c r="R229" s="193" t="s">
        <v>211</v>
      </c>
      <c r="S229" s="48" t="b">
        <v>0</v>
      </c>
      <c r="T229" s="48"/>
      <c r="U229" s="178"/>
      <c r="V229" s="178">
        <v>43355</v>
      </c>
      <c r="W229" s="48" t="s">
        <v>211</v>
      </c>
      <c r="X229" s="48"/>
      <c r="Y229" s="48"/>
      <c r="Z229" s="48" t="s">
        <v>211</v>
      </c>
      <c r="AA229" s="48"/>
      <c r="AB229" s="48"/>
      <c r="AC229" s="193" t="s">
        <v>211</v>
      </c>
      <c r="AD229" s="195">
        <v>43370</v>
      </c>
      <c r="AE229" s="193" t="s">
        <v>178</v>
      </c>
      <c r="AF229" s="193" t="s">
        <v>211</v>
      </c>
      <c r="AG229" s="193" t="s">
        <v>211</v>
      </c>
      <c r="AH229" s="197">
        <v>43489</v>
      </c>
      <c r="AI229" s="192" t="s">
        <v>4347</v>
      </c>
      <c r="AJ229" s="115" t="str">
        <f t="shared" si="3"/>
        <v>FS</v>
      </c>
      <c r="AK229" s="115" t="b">
        <f>ISNUMBER(SEARCH("IRT",Table1[[#This Row],[Current_Status]]))</f>
        <v>0</v>
      </c>
      <c r="AL229" s="116">
        <f>YEAR(Table1[[#This Row],[Project_Initiated]])</f>
        <v>2018</v>
      </c>
      <c r="AM229" s="53">
        <v>44075</v>
      </c>
      <c r="AN229" s="53" t="str">
        <f>IF(AND(Table1[[#This Row],[Completed Date]]&gt;="07/01/2020"+0,Table1[[#This Row],[Completed Date]]&lt;="6/30/2021"+0),"FY 20-21",IF(AND(Table1[[#This Row],[Completed Date]]&gt;="07/01/2019"+0,Table1[[#This Row],[Completed Date]]&lt;="6/30/2020"+0),"FY 19-20",""))</f>
        <v/>
      </c>
      <c r="AO229" s="116" t="str">
        <f>IFERROR(FIND("R",Table1[[#This Row],[FS_Priority]]),"")</f>
        <v/>
      </c>
    </row>
    <row r="230" spans="1:41" hidden="1" x14ac:dyDescent="0.25">
      <c r="A230" s="48" t="s">
        <v>230</v>
      </c>
      <c r="B230" s="193" t="s">
        <v>211</v>
      </c>
      <c r="C230" s="193" t="s">
        <v>230</v>
      </c>
      <c r="D230" s="194" t="b">
        <v>0</v>
      </c>
      <c r="E230" s="48" t="s">
        <v>21</v>
      </c>
      <c r="F230" s="48" t="s">
        <v>2962</v>
      </c>
      <c r="G230" s="48" t="s">
        <v>220</v>
      </c>
      <c r="H230" s="48" t="s">
        <v>211</v>
      </c>
      <c r="I230" s="48" t="s">
        <v>211</v>
      </c>
      <c r="J230" s="48" t="s">
        <v>2670</v>
      </c>
      <c r="K230" s="193" t="s">
        <v>3455</v>
      </c>
      <c r="L230" s="193" t="s">
        <v>4315</v>
      </c>
      <c r="M230" s="48" t="s">
        <v>3458</v>
      </c>
      <c r="N230" s="193" t="s">
        <v>211</v>
      </c>
      <c r="O230" s="48" t="s">
        <v>211</v>
      </c>
      <c r="P230" s="48"/>
      <c r="Q230" s="48" t="s">
        <v>231</v>
      </c>
      <c r="R230" s="193" t="s">
        <v>211</v>
      </c>
      <c r="S230" s="48" t="b">
        <v>0</v>
      </c>
      <c r="T230" s="48"/>
      <c r="U230" s="178"/>
      <c r="V230" s="178">
        <v>43355</v>
      </c>
      <c r="W230" s="48" t="s">
        <v>211</v>
      </c>
      <c r="X230" s="48"/>
      <c r="Y230" s="48"/>
      <c r="Z230" s="48" t="s">
        <v>211</v>
      </c>
      <c r="AA230" s="48"/>
      <c r="AB230" s="48"/>
      <c r="AC230" s="193" t="s">
        <v>211</v>
      </c>
      <c r="AD230" s="195">
        <v>43388</v>
      </c>
      <c r="AE230" s="193" t="s">
        <v>178</v>
      </c>
      <c r="AF230" s="193" t="s">
        <v>211</v>
      </c>
      <c r="AG230" s="193" t="s">
        <v>2694</v>
      </c>
      <c r="AH230" s="197">
        <v>43489</v>
      </c>
      <c r="AI230" s="192" t="s">
        <v>4347</v>
      </c>
      <c r="AJ230" s="115" t="str">
        <f t="shared" si="3"/>
        <v>FS</v>
      </c>
      <c r="AK230" s="115" t="b">
        <f>ISNUMBER(SEARCH("IRT",Table1[[#This Row],[Current_Status]]))</f>
        <v>0</v>
      </c>
      <c r="AL230" s="116">
        <f>YEAR(Table1[[#This Row],[Project_Initiated]])</f>
        <v>2018</v>
      </c>
      <c r="AM230" s="53">
        <v>44075</v>
      </c>
      <c r="AN230" s="53" t="str">
        <f>IF(AND(Table1[[#This Row],[Completed Date]]&gt;="07/01/2020"+0,Table1[[#This Row],[Completed Date]]&lt;="6/30/2021"+0),"FY 20-21",IF(AND(Table1[[#This Row],[Completed Date]]&gt;="07/01/2019"+0,Table1[[#This Row],[Completed Date]]&lt;="6/30/2020"+0),"FY 19-20",""))</f>
        <v/>
      </c>
      <c r="AO230" s="116" t="str">
        <f>IFERROR(FIND("R",Table1[[#This Row],[FS_Priority]]),"")</f>
        <v/>
      </c>
    </row>
    <row r="231" spans="1:41" hidden="1" x14ac:dyDescent="0.25">
      <c r="A231" s="48" t="s">
        <v>745</v>
      </c>
      <c r="B231" s="193" t="s">
        <v>211</v>
      </c>
      <c r="C231" s="193" t="s">
        <v>745</v>
      </c>
      <c r="D231" s="194" t="b">
        <v>0</v>
      </c>
      <c r="E231" s="48" t="s">
        <v>4313</v>
      </c>
      <c r="F231" s="48" t="s">
        <v>3342</v>
      </c>
      <c r="G231" s="48" t="s">
        <v>746</v>
      </c>
      <c r="H231" s="48" t="s">
        <v>267</v>
      </c>
      <c r="I231" s="48" t="s">
        <v>211</v>
      </c>
      <c r="J231" s="48" t="s">
        <v>3454</v>
      </c>
      <c r="K231" s="193" t="s">
        <v>3883</v>
      </c>
      <c r="L231" s="193" t="s">
        <v>437</v>
      </c>
      <c r="M231" s="48" t="s">
        <v>3888</v>
      </c>
      <c r="N231" s="193" t="s">
        <v>211</v>
      </c>
      <c r="O231" s="48" t="s">
        <v>183</v>
      </c>
      <c r="P231" s="48"/>
      <c r="Q231" s="48" t="s">
        <v>211</v>
      </c>
      <c r="R231" s="193" t="s">
        <v>218</v>
      </c>
      <c r="S231" s="48" t="b">
        <v>0</v>
      </c>
      <c r="T231" s="48"/>
      <c r="U231" s="178"/>
      <c r="V231" s="178">
        <v>43250</v>
      </c>
      <c r="W231" s="48" t="s">
        <v>211</v>
      </c>
      <c r="X231" s="48"/>
      <c r="Y231" s="48"/>
      <c r="Z231" s="48" t="s">
        <v>211</v>
      </c>
      <c r="AA231" s="48"/>
      <c r="AB231" s="48"/>
      <c r="AC231" s="193" t="s">
        <v>211</v>
      </c>
      <c r="AD231" s="179"/>
      <c r="AE231" s="193" t="s">
        <v>178</v>
      </c>
      <c r="AF231" s="193" t="s">
        <v>211</v>
      </c>
      <c r="AG231" s="193" t="s">
        <v>2694</v>
      </c>
      <c r="AH231" s="197">
        <v>43489</v>
      </c>
      <c r="AI231" s="192" t="s">
        <v>4350</v>
      </c>
      <c r="AJ231" s="115" t="str">
        <f t="shared" si="3"/>
        <v>FS</v>
      </c>
      <c r="AK231" s="115" t="b">
        <f>ISNUMBER(SEARCH("IRT",Table1[[#This Row],[Current_Status]]))</f>
        <v>0</v>
      </c>
      <c r="AL231" s="116">
        <f>YEAR(Table1[[#This Row],[Project_Initiated]])</f>
        <v>2018</v>
      </c>
      <c r="AM231" s="53">
        <v>44075</v>
      </c>
      <c r="AN231" s="53" t="str">
        <f>IF(AND(Table1[[#This Row],[Completed Date]]&gt;="07/01/2020"+0,Table1[[#This Row],[Completed Date]]&lt;="6/30/2021"+0),"FY 20-21",IF(AND(Table1[[#This Row],[Completed Date]]&gt;="07/01/2019"+0,Table1[[#This Row],[Completed Date]]&lt;="6/30/2020"+0),"FY 19-20",""))</f>
        <v/>
      </c>
      <c r="AO231" s="116" t="str">
        <f>IFERROR(FIND("R",Table1[[#This Row],[FS_Priority]]),"")</f>
        <v/>
      </c>
    </row>
    <row r="232" spans="1:41" hidden="1" x14ac:dyDescent="0.25">
      <c r="A232" s="48" t="s">
        <v>2943</v>
      </c>
      <c r="B232" s="193" t="s">
        <v>211</v>
      </c>
      <c r="C232" s="193" t="s">
        <v>2943</v>
      </c>
      <c r="D232" s="194" t="b">
        <v>0</v>
      </c>
      <c r="E232" s="48" t="s">
        <v>398</v>
      </c>
      <c r="F232" s="48" t="s">
        <v>4650</v>
      </c>
      <c r="G232" s="48" t="s">
        <v>211</v>
      </c>
      <c r="H232" s="48" t="s">
        <v>211</v>
      </c>
      <c r="I232" s="48" t="s">
        <v>3580</v>
      </c>
      <c r="J232" s="48" t="s">
        <v>2672</v>
      </c>
      <c r="K232" s="193" t="s">
        <v>3786</v>
      </c>
      <c r="L232" s="193" t="s">
        <v>399</v>
      </c>
      <c r="M232" s="48" t="s">
        <v>3954</v>
      </c>
      <c r="N232" s="193" t="s">
        <v>211</v>
      </c>
      <c r="O232" s="48" t="s">
        <v>165</v>
      </c>
      <c r="P232" s="48"/>
      <c r="Q232" s="48" t="s">
        <v>218</v>
      </c>
      <c r="R232" s="193" t="s">
        <v>236</v>
      </c>
      <c r="S232" s="48" t="b">
        <v>1</v>
      </c>
      <c r="T232" s="48"/>
      <c r="U232" s="178"/>
      <c r="V232" s="178">
        <v>43600</v>
      </c>
      <c r="W232" s="48" t="s">
        <v>211</v>
      </c>
      <c r="X232" s="48"/>
      <c r="Y232" s="48"/>
      <c r="Z232" s="48" t="s">
        <v>211</v>
      </c>
      <c r="AA232" s="48"/>
      <c r="AB232" s="48"/>
      <c r="AC232" s="193" t="s">
        <v>4754</v>
      </c>
      <c r="AD232" s="48"/>
      <c r="AE232" s="193" t="s">
        <v>165</v>
      </c>
      <c r="AF232" s="193" t="s">
        <v>211</v>
      </c>
      <c r="AG232" s="193" t="s">
        <v>211</v>
      </c>
      <c r="AH232" s="197">
        <v>43494</v>
      </c>
      <c r="AI232" s="192" t="s">
        <v>4364</v>
      </c>
      <c r="AJ232" s="115" t="str">
        <f t="shared" si="3"/>
        <v>FS</v>
      </c>
      <c r="AK232" s="115" t="b">
        <f>ISNUMBER(SEARCH("IRT",Table1[[#This Row],[Current_Status]]))</f>
        <v>0</v>
      </c>
      <c r="AL232" s="116">
        <f>YEAR(Table1[[#This Row],[Project_Initiated]])</f>
        <v>2019</v>
      </c>
      <c r="AM232" s="53">
        <v>44075</v>
      </c>
      <c r="AN232" s="53" t="str">
        <f>IF(AND(Table1[[#This Row],[Completed Date]]&gt;="07/01/2020"+0,Table1[[#This Row],[Completed Date]]&lt;="6/30/2021"+0),"FY 20-21",IF(AND(Table1[[#This Row],[Completed Date]]&gt;="07/01/2019"+0,Table1[[#This Row],[Completed Date]]&lt;="6/30/2020"+0),"FY 19-20",""))</f>
        <v/>
      </c>
      <c r="AO232" s="116" t="str">
        <f>IFERROR(FIND("R",Table1[[#This Row],[FS_Priority]]),"")</f>
        <v/>
      </c>
    </row>
    <row r="233" spans="1:41" hidden="1" x14ac:dyDescent="0.25">
      <c r="A233" s="48" t="s">
        <v>421</v>
      </c>
      <c r="B233" s="193" t="s">
        <v>211</v>
      </c>
      <c r="C233" s="193" t="s">
        <v>421</v>
      </c>
      <c r="D233" s="194" t="b">
        <v>0</v>
      </c>
      <c r="E233" s="48" t="s">
        <v>147</v>
      </c>
      <c r="F233" s="48" t="s">
        <v>3315</v>
      </c>
      <c r="G233" s="48" t="s">
        <v>2645</v>
      </c>
      <c r="H233" s="48" t="s">
        <v>451</v>
      </c>
      <c r="I233" s="48" t="s">
        <v>211</v>
      </c>
      <c r="J233" s="48" t="s">
        <v>2670</v>
      </c>
      <c r="K233" s="193" t="s">
        <v>3839</v>
      </c>
      <c r="L233" s="193" t="s">
        <v>4330</v>
      </c>
      <c r="M233" s="48" t="s">
        <v>3849</v>
      </c>
      <c r="N233" s="193" t="s">
        <v>211</v>
      </c>
      <c r="O233" s="48" t="s">
        <v>183</v>
      </c>
      <c r="P233" s="48"/>
      <c r="Q233" s="48" t="s">
        <v>184</v>
      </c>
      <c r="R233" s="193" t="s">
        <v>211</v>
      </c>
      <c r="S233" s="48" t="b">
        <v>0</v>
      </c>
      <c r="T233" s="48"/>
      <c r="U233" s="178"/>
      <c r="V233" s="178">
        <v>43350</v>
      </c>
      <c r="W233" s="48" t="s">
        <v>211</v>
      </c>
      <c r="X233" s="48"/>
      <c r="Y233" s="48"/>
      <c r="Z233" s="48" t="s">
        <v>211</v>
      </c>
      <c r="AA233" s="48"/>
      <c r="AB233" s="48"/>
      <c r="AC233" s="193" t="s">
        <v>2646</v>
      </c>
      <c r="AD233" s="48"/>
      <c r="AE233" s="193" t="s">
        <v>498</v>
      </c>
      <c r="AF233" s="193" t="s">
        <v>211</v>
      </c>
      <c r="AG233" s="193" t="s">
        <v>2694</v>
      </c>
      <c r="AH233" s="197">
        <v>43497</v>
      </c>
      <c r="AI233" s="192" t="s">
        <v>4347</v>
      </c>
      <c r="AJ233" s="115" t="str">
        <f t="shared" si="3"/>
        <v>FS</v>
      </c>
      <c r="AK233" s="115" t="b">
        <f>ISNUMBER(SEARCH("IRT",Table1[[#This Row],[Current_Status]]))</f>
        <v>0</v>
      </c>
      <c r="AL233" s="116">
        <f>YEAR(Table1[[#This Row],[Project_Initiated]])</f>
        <v>2018</v>
      </c>
      <c r="AM233" s="53">
        <v>44075</v>
      </c>
      <c r="AN233" s="53" t="str">
        <f>IF(AND(Table1[[#This Row],[Completed Date]]&gt;="07/01/2020"+0,Table1[[#This Row],[Completed Date]]&lt;="6/30/2021"+0),"FY 20-21",IF(AND(Table1[[#This Row],[Completed Date]]&gt;="07/01/2019"+0,Table1[[#This Row],[Completed Date]]&lt;="6/30/2020"+0),"FY 19-20",""))</f>
        <v/>
      </c>
      <c r="AO233" s="116" t="str">
        <f>IFERROR(FIND("R",Table1[[#This Row],[FS_Priority]]),"")</f>
        <v/>
      </c>
    </row>
    <row r="234" spans="1:41" hidden="1" x14ac:dyDescent="0.25">
      <c r="A234" s="48" t="s">
        <v>715</v>
      </c>
      <c r="B234" s="193" t="s">
        <v>211</v>
      </c>
      <c r="C234" s="193" t="s">
        <v>715</v>
      </c>
      <c r="D234" s="194" t="b">
        <v>0</v>
      </c>
      <c r="E234" s="48" t="s">
        <v>53</v>
      </c>
      <c r="F234" s="48" t="s">
        <v>3001</v>
      </c>
      <c r="G234" s="48" t="s">
        <v>211</v>
      </c>
      <c r="H234" s="48" t="s">
        <v>285</v>
      </c>
      <c r="I234" s="48" t="s">
        <v>3525</v>
      </c>
      <c r="J234" s="48" t="s">
        <v>2661</v>
      </c>
      <c r="K234" s="193" t="s">
        <v>3514</v>
      </c>
      <c r="L234" s="193" t="s">
        <v>2636</v>
      </c>
      <c r="M234" s="48" t="s">
        <v>3517</v>
      </c>
      <c r="N234" s="193" t="s">
        <v>211</v>
      </c>
      <c r="O234" s="48" t="s">
        <v>183</v>
      </c>
      <c r="P234" s="48"/>
      <c r="Q234" s="48" t="s">
        <v>211</v>
      </c>
      <c r="R234" s="193" t="s">
        <v>236</v>
      </c>
      <c r="S234" s="48" t="b">
        <v>1</v>
      </c>
      <c r="T234" s="48"/>
      <c r="U234" s="178"/>
      <c r="V234" s="178">
        <v>43202</v>
      </c>
      <c r="W234" s="48" t="s">
        <v>211</v>
      </c>
      <c r="X234" s="48"/>
      <c r="Y234" s="48"/>
      <c r="Z234" s="48" t="s">
        <v>211</v>
      </c>
      <c r="AA234" s="48"/>
      <c r="AB234" s="48"/>
      <c r="AC234" s="193" t="s">
        <v>2759</v>
      </c>
      <c r="AD234" s="48"/>
      <c r="AE234" s="193" t="s">
        <v>178</v>
      </c>
      <c r="AF234" s="193" t="s">
        <v>211</v>
      </c>
      <c r="AG234" s="193" t="s">
        <v>2694</v>
      </c>
      <c r="AH234" s="197">
        <v>43497</v>
      </c>
      <c r="AI234" s="192" t="s">
        <v>4348</v>
      </c>
      <c r="AJ234" s="115" t="str">
        <f t="shared" si="3"/>
        <v>FS</v>
      </c>
      <c r="AK234" s="115" t="b">
        <f>ISNUMBER(SEARCH("IRT",Table1[[#This Row],[Current_Status]]))</f>
        <v>0</v>
      </c>
      <c r="AL234" s="116">
        <f>YEAR(Table1[[#This Row],[Project_Initiated]])</f>
        <v>2018</v>
      </c>
      <c r="AM234" s="53">
        <v>44075</v>
      </c>
      <c r="AN234" s="53" t="str">
        <f>IF(AND(Table1[[#This Row],[Completed Date]]&gt;="07/01/2020"+0,Table1[[#This Row],[Completed Date]]&lt;="6/30/2021"+0),"FY 20-21",IF(AND(Table1[[#This Row],[Completed Date]]&gt;="07/01/2019"+0,Table1[[#This Row],[Completed Date]]&lt;="6/30/2020"+0),"FY 19-20",""))</f>
        <v/>
      </c>
      <c r="AO234" s="116" t="str">
        <f>IFERROR(FIND("R",Table1[[#This Row],[FS_Priority]]),"")</f>
        <v/>
      </c>
    </row>
    <row r="235" spans="1:41" hidden="1" x14ac:dyDescent="0.25">
      <c r="A235" s="48" t="s">
        <v>2615</v>
      </c>
      <c r="B235" s="193" t="s">
        <v>211</v>
      </c>
      <c r="C235" s="193" t="s">
        <v>2615</v>
      </c>
      <c r="D235" s="194" t="b">
        <v>0</v>
      </c>
      <c r="E235" s="48" t="s">
        <v>446</v>
      </c>
      <c r="F235" s="48" t="s">
        <v>3058</v>
      </c>
      <c r="G235" s="48" t="s">
        <v>211</v>
      </c>
      <c r="H235" s="48" t="s">
        <v>3531</v>
      </c>
      <c r="I235" s="48" t="s">
        <v>3587</v>
      </c>
      <c r="J235" s="48" t="s">
        <v>2661</v>
      </c>
      <c r="K235" s="193" t="s">
        <v>3578</v>
      </c>
      <c r="L235" s="193" t="s">
        <v>2636</v>
      </c>
      <c r="M235" s="48" t="s">
        <v>3588</v>
      </c>
      <c r="N235" s="193" t="s">
        <v>211</v>
      </c>
      <c r="O235" s="48" t="s">
        <v>165</v>
      </c>
      <c r="P235" s="48"/>
      <c r="Q235" s="48" t="s">
        <v>218</v>
      </c>
      <c r="R235" s="193" t="s">
        <v>211</v>
      </c>
      <c r="S235" s="48" t="b">
        <v>0</v>
      </c>
      <c r="T235" s="48"/>
      <c r="U235" s="178"/>
      <c r="V235" s="178">
        <v>43411</v>
      </c>
      <c r="W235" s="48" t="s">
        <v>211</v>
      </c>
      <c r="X235" s="48"/>
      <c r="Y235" s="48"/>
      <c r="Z235" s="48" t="s">
        <v>211</v>
      </c>
      <c r="AA235" s="48"/>
      <c r="AB235" s="48"/>
      <c r="AC235" s="193" t="s">
        <v>2785</v>
      </c>
      <c r="AD235" s="48"/>
      <c r="AE235" s="193" t="s">
        <v>165</v>
      </c>
      <c r="AF235" s="193" t="s">
        <v>211</v>
      </c>
      <c r="AG235" s="193" t="s">
        <v>539</v>
      </c>
      <c r="AH235" s="197">
        <v>43497</v>
      </c>
      <c r="AI235" s="192" t="s">
        <v>4352</v>
      </c>
      <c r="AJ235" s="115" t="str">
        <f t="shared" si="3"/>
        <v>FS</v>
      </c>
      <c r="AK235" s="115" t="b">
        <f>ISNUMBER(SEARCH("IRT",Table1[[#This Row],[Current_Status]]))</f>
        <v>0</v>
      </c>
      <c r="AL235" s="116">
        <f>YEAR(Table1[[#This Row],[Project_Initiated]])</f>
        <v>2018</v>
      </c>
      <c r="AM235" s="53">
        <v>44075</v>
      </c>
      <c r="AN235" s="53" t="str">
        <f>IF(AND(Table1[[#This Row],[Completed Date]]&gt;="07/01/2020"+0,Table1[[#This Row],[Completed Date]]&lt;="6/30/2021"+0),"FY 20-21",IF(AND(Table1[[#This Row],[Completed Date]]&gt;="07/01/2019"+0,Table1[[#This Row],[Completed Date]]&lt;="6/30/2020"+0),"FY 19-20",""))</f>
        <v/>
      </c>
      <c r="AO235" s="116" t="str">
        <f>IFERROR(FIND("R",Table1[[#This Row],[FS_Priority]]),"")</f>
        <v/>
      </c>
    </row>
    <row r="236" spans="1:41" hidden="1" x14ac:dyDescent="0.25">
      <c r="A236" s="48" t="s">
        <v>296</v>
      </c>
      <c r="B236" s="193" t="s">
        <v>211</v>
      </c>
      <c r="C236" s="193" t="s">
        <v>296</v>
      </c>
      <c r="D236" s="194" t="b">
        <v>0</v>
      </c>
      <c r="E236" s="48" t="s">
        <v>446</v>
      </c>
      <c r="F236" s="48" t="s">
        <v>3063</v>
      </c>
      <c r="G236" s="48" t="s">
        <v>211</v>
      </c>
      <c r="H236" s="48" t="s">
        <v>3531</v>
      </c>
      <c r="I236" s="48" t="s">
        <v>3595</v>
      </c>
      <c r="J236" s="48" t="s">
        <v>2661</v>
      </c>
      <c r="K236" s="193" t="s">
        <v>3578</v>
      </c>
      <c r="L236" s="193" t="s">
        <v>2636</v>
      </c>
      <c r="M236" s="48" t="s">
        <v>3581</v>
      </c>
      <c r="N236" s="193" t="s">
        <v>211</v>
      </c>
      <c r="O236" s="48" t="s">
        <v>183</v>
      </c>
      <c r="P236" s="48"/>
      <c r="Q236" s="48" t="s">
        <v>239</v>
      </c>
      <c r="R236" s="193" t="s">
        <v>184</v>
      </c>
      <c r="S236" s="48" t="b">
        <v>0</v>
      </c>
      <c r="T236" s="48"/>
      <c r="U236" s="178"/>
      <c r="V236" s="178">
        <v>43133</v>
      </c>
      <c r="W236" s="48" t="s">
        <v>211</v>
      </c>
      <c r="X236" s="48"/>
      <c r="Y236" s="48"/>
      <c r="Z236" s="48" t="s">
        <v>211</v>
      </c>
      <c r="AA236" s="48"/>
      <c r="AB236" s="48"/>
      <c r="AC236" s="193" t="s">
        <v>2762</v>
      </c>
      <c r="AD236" s="48"/>
      <c r="AE236" s="193" t="s">
        <v>178</v>
      </c>
      <c r="AF236" s="193" t="s">
        <v>211</v>
      </c>
      <c r="AG236" s="193" t="s">
        <v>2694</v>
      </c>
      <c r="AH236" s="197">
        <v>43497</v>
      </c>
      <c r="AI236" s="192" t="s">
        <v>4348</v>
      </c>
      <c r="AJ236" s="115" t="str">
        <f t="shared" si="3"/>
        <v>FS</v>
      </c>
      <c r="AK236" s="115" t="b">
        <f>ISNUMBER(SEARCH("IRT",Table1[[#This Row],[Current_Status]]))</f>
        <v>0</v>
      </c>
      <c r="AL236" s="116">
        <f>YEAR(Table1[[#This Row],[Project_Initiated]])</f>
        <v>2018</v>
      </c>
      <c r="AM236" s="53">
        <v>44075</v>
      </c>
      <c r="AN236" s="53" t="str">
        <f>IF(AND(Table1[[#This Row],[Completed Date]]&gt;="07/01/2020"+0,Table1[[#This Row],[Completed Date]]&lt;="6/30/2021"+0),"FY 20-21",IF(AND(Table1[[#This Row],[Completed Date]]&gt;="07/01/2019"+0,Table1[[#This Row],[Completed Date]]&lt;="6/30/2020"+0),"FY 19-20",""))</f>
        <v/>
      </c>
      <c r="AO236" s="116" t="str">
        <f>IFERROR(FIND("R",Table1[[#This Row],[FS_Priority]]),"")</f>
        <v/>
      </c>
    </row>
    <row r="237" spans="1:41" hidden="1" x14ac:dyDescent="0.25">
      <c r="A237" s="48" t="s">
        <v>881</v>
      </c>
      <c r="B237" s="193" t="s">
        <v>211</v>
      </c>
      <c r="C237" s="193" t="s">
        <v>881</v>
      </c>
      <c r="D237" s="194" t="b">
        <v>0</v>
      </c>
      <c r="E237" s="48" t="s">
        <v>99</v>
      </c>
      <c r="F237" s="48" t="s">
        <v>3115</v>
      </c>
      <c r="G237" s="48" t="s">
        <v>211</v>
      </c>
      <c r="H237" s="48" t="s">
        <v>465</v>
      </c>
      <c r="I237" s="48" t="s">
        <v>35</v>
      </c>
      <c r="J237" s="48" t="s">
        <v>2661</v>
      </c>
      <c r="K237" s="193" t="s">
        <v>4989</v>
      </c>
      <c r="L237" s="193" t="s">
        <v>297</v>
      </c>
      <c r="M237" s="48" t="s">
        <v>3649</v>
      </c>
      <c r="N237" s="193" t="s">
        <v>211</v>
      </c>
      <c r="O237" s="48" t="s">
        <v>165</v>
      </c>
      <c r="P237" s="48"/>
      <c r="Q237" s="48" t="s">
        <v>242</v>
      </c>
      <c r="R237" s="193" t="s">
        <v>211</v>
      </c>
      <c r="S237" s="48" t="b">
        <v>0</v>
      </c>
      <c r="T237" s="48"/>
      <c r="U237" s="178"/>
      <c r="V237" s="178">
        <v>43376</v>
      </c>
      <c r="W237" s="48" t="s">
        <v>211</v>
      </c>
      <c r="X237" s="48"/>
      <c r="Y237" s="48"/>
      <c r="Z237" s="48" t="s">
        <v>211</v>
      </c>
      <c r="AA237" s="48"/>
      <c r="AB237" s="48"/>
      <c r="AC237" s="193" t="s">
        <v>2785</v>
      </c>
      <c r="AD237" s="48"/>
      <c r="AE237" s="193" t="s">
        <v>165</v>
      </c>
      <c r="AF237" s="193" t="s">
        <v>211</v>
      </c>
      <c r="AG237" s="193" t="s">
        <v>539</v>
      </c>
      <c r="AH237" s="197">
        <v>43497</v>
      </c>
      <c r="AI237" s="192" t="s">
        <v>4352</v>
      </c>
      <c r="AJ237" s="115" t="str">
        <f t="shared" si="3"/>
        <v>FS</v>
      </c>
      <c r="AK237" s="115" t="b">
        <f>ISNUMBER(SEARCH("IRT",Table1[[#This Row],[Current_Status]]))</f>
        <v>0</v>
      </c>
      <c r="AL237" s="116">
        <f>YEAR(Table1[[#This Row],[Project_Initiated]])</f>
        <v>2018</v>
      </c>
      <c r="AM237" s="53">
        <v>44075</v>
      </c>
      <c r="AN237" s="53" t="str">
        <f>IF(AND(Table1[[#This Row],[Completed Date]]&gt;="07/01/2020"+0,Table1[[#This Row],[Completed Date]]&lt;="6/30/2021"+0),"FY 20-21",IF(AND(Table1[[#This Row],[Completed Date]]&gt;="07/01/2019"+0,Table1[[#This Row],[Completed Date]]&lt;="6/30/2020"+0),"FY 19-20",""))</f>
        <v/>
      </c>
      <c r="AO237" s="116" t="str">
        <f>IFERROR(FIND("R",Table1[[#This Row],[FS_Priority]]),"")</f>
        <v/>
      </c>
    </row>
    <row r="238" spans="1:41" hidden="1" x14ac:dyDescent="0.25">
      <c r="A238" s="48" t="s">
        <v>327</v>
      </c>
      <c r="B238" s="193" t="s">
        <v>211</v>
      </c>
      <c r="C238" s="193" t="s">
        <v>327</v>
      </c>
      <c r="D238" s="194" t="b">
        <v>0</v>
      </c>
      <c r="E238" s="48" t="s">
        <v>107</v>
      </c>
      <c r="F238" s="48" t="s">
        <v>3190</v>
      </c>
      <c r="G238" s="48" t="s">
        <v>211</v>
      </c>
      <c r="H238" s="48" t="s">
        <v>393</v>
      </c>
      <c r="I238" s="48" t="s">
        <v>211</v>
      </c>
      <c r="J238" s="48" t="s">
        <v>2661</v>
      </c>
      <c r="K238" s="193" t="s">
        <v>3674</v>
      </c>
      <c r="L238" s="193" t="s">
        <v>2636</v>
      </c>
      <c r="M238" s="48" t="s">
        <v>3691</v>
      </c>
      <c r="N238" s="193" t="s">
        <v>211</v>
      </c>
      <c r="O238" s="48" t="s">
        <v>183</v>
      </c>
      <c r="P238" s="48"/>
      <c r="Q238" s="48" t="s">
        <v>223</v>
      </c>
      <c r="R238" s="193" t="s">
        <v>286</v>
      </c>
      <c r="S238" s="48" t="b">
        <v>0</v>
      </c>
      <c r="T238" s="48"/>
      <c r="U238" s="178"/>
      <c r="V238" s="178">
        <v>43080</v>
      </c>
      <c r="W238" s="48" t="s">
        <v>211</v>
      </c>
      <c r="X238" s="48"/>
      <c r="Y238" s="48"/>
      <c r="Z238" s="48" t="s">
        <v>211</v>
      </c>
      <c r="AA238" s="48"/>
      <c r="AB238" s="48"/>
      <c r="AC238" s="193" t="s">
        <v>2764</v>
      </c>
      <c r="AD238" s="48"/>
      <c r="AE238" s="193" t="s">
        <v>183</v>
      </c>
      <c r="AF238" s="193" t="s">
        <v>211</v>
      </c>
      <c r="AG238" s="193" t="s">
        <v>2694</v>
      </c>
      <c r="AH238" s="197">
        <v>43497</v>
      </c>
      <c r="AI238" s="192" t="s">
        <v>4353</v>
      </c>
      <c r="AJ238" s="115" t="str">
        <f t="shared" si="3"/>
        <v>FS</v>
      </c>
      <c r="AK238" s="115" t="b">
        <f>ISNUMBER(SEARCH("IRT",Table1[[#This Row],[Current_Status]]))</f>
        <v>0</v>
      </c>
      <c r="AL238" s="116">
        <f>YEAR(Table1[[#This Row],[Project_Initiated]])</f>
        <v>2017</v>
      </c>
      <c r="AM238" s="53">
        <v>44075</v>
      </c>
      <c r="AN238" s="53" t="str">
        <f>IF(AND(Table1[[#This Row],[Completed Date]]&gt;="07/01/2020"+0,Table1[[#This Row],[Completed Date]]&lt;="6/30/2021"+0),"FY 20-21",IF(AND(Table1[[#This Row],[Completed Date]]&gt;="07/01/2019"+0,Table1[[#This Row],[Completed Date]]&lt;="6/30/2020"+0),"FY 19-20",""))</f>
        <v/>
      </c>
      <c r="AO238" s="116" t="str">
        <f>IFERROR(FIND("R",Table1[[#This Row],[FS_Priority]]),"")</f>
        <v/>
      </c>
    </row>
    <row r="239" spans="1:41" hidden="1" x14ac:dyDescent="0.25">
      <c r="A239" s="48" t="s">
        <v>343</v>
      </c>
      <c r="B239" s="193" t="s">
        <v>211</v>
      </c>
      <c r="C239" s="193" t="s">
        <v>343</v>
      </c>
      <c r="D239" s="194" t="b">
        <v>0</v>
      </c>
      <c r="E239" s="48" t="s">
        <v>107</v>
      </c>
      <c r="F239" s="48" t="s">
        <v>3213</v>
      </c>
      <c r="G239" s="48" t="s">
        <v>211</v>
      </c>
      <c r="H239" s="48" t="s">
        <v>3531</v>
      </c>
      <c r="I239" s="48" t="s">
        <v>3732</v>
      </c>
      <c r="J239" s="48" t="s">
        <v>2661</v>
      </c>
      <c r="K239" s="193" t="s">
        <v>3674</v>
      </c>
      <c r="L239" s="193" t="s">
        <v>2636</v>
      </c>
      <c r="M239" s="48" t="s">
        <v>3701</v>
      </c>
      <c r="N239" s="193" t="s">
        <v>211</v>
      </c>
      <c r="O239" s="48" t="s">
        <v>183</v>
      </c>
      <c r="P239" s="48"/>
      <c r="Q239" s="48" t="s">
        <v>344</v>
      </c>
      <c r="R239" s="193" t="s">
        <v>344</v>
      </c>
      <c r="S239" s="48" t="b">
        <v>0</v>
      </c>
      <c r="T239" s="48"/>
      <c r="U239" s="178"/>
      <c r="V239" s="178">
        <v>43091</v>
      </c>
      <c r="W239" s="48" t="s">
        <v>211</v>
      </c>
      <c r="X239" s="48"/>
      <c r="Y239" s="48"/>
      <c r="Z239" s="48" t="s">
        <v>211</v>
      </c>
      <c r="AA239" s="48"/>
      <c r="AB239" s="48"/>
      <c r="AC239" s="193" t="s">
        <v>2765</v>
      </c>
      <c r="AD239" s="179"/>
      <c r="AE239" s="193" t="s">
        <v>178</v>
      </c>
      <c r="AF239" s="193" t="s">
        <v>211</v>
      </c>
      <c r="AG239" s="193" t="s">
        <v>2694</v>
      </c>
      <c r="AH239" s="197">
        <v>43497</v>
      </c>
      <c r="AI239" s="192" t="s">
        <v>4348</v>
      </c>
      <c r="AJ239" s="115" t="str">
        <f t="shared" si="3"/>
        <v>FS</v>
      </c>
      <c r="AK239" s="115" t="b">
        <f>ISNUMBER(SEARCH("IRT",Table1[[#This Row],[Current_Status]]))</f>
        <v>0</v>
      </c>
      <c r="AL239" s="116">
        <f>YEAR(Table1[[#This Row],[Project_Initiated]])</f>
        <v>2017</v>
      </c>
      <c r="AM239" s="53">
        <v>44075</v>
      </c>
      <c r="AN239" s="53" t="str">
        <f>IF(AND(Table1[[#This Row],[Completed Date]]&gt;="07/01/2020"+0,Table1[[#This Row],[Completed Date]]&lt;="6/30/2021"+0),"FY 20-21",IF(AND(Table1[[#This Row],[Completed Date]]&gt;="07/01/2019"+0,Table1[[#This Row],[Completed Date]]&lt;="6/30/2020"+0),"FY 19-20",""))</f>
        <v/>
      </c>
      <c r="AO239" s="116" t="str">
        <f>IFERROR(FIND("R",Table1[[#This Row],[FS_Priority]]),"")</f>
        <v/>
      </c>
    </row>
    <row r="240" spans="1:41" hidden="1" x14ac:dyDescent="0.25">
      <c r="A240" s="48" t="s">
        <v>346</v>
      </c>
      <c r="B240" s="193" t="s">
        <v>211</v>
      </c>
      <c r="C240" s="193" t="s">
        <v>346</v>
      </c>
      <c r="D240" s="194" t="b">
        <v>0</v>
      </c>
      <c r="E240" s="48" t="s">
        <v>107</v>
      </c>
      <c r="F240" s="48" t="s">
        <v>3214</v>
      </c>
      <c r="G240" s="48" t="s">
        <v>211</v>
      </c>
      <c r="H240" s="48" t="s">
        <v>3531</v>
      </c>
      <c r="I240" s="48" t="s">
        <v>3733</v>
      </c>
      <c r="J240" s="48" t="s">
        <v>2661</v>
      </c>
      <c r="K240" s="193" t="s">
        <v>3674</v>
      </c>
      <c r="L240" s="193" t="s">
        <v>2636</v>
      </c>
      <c r="M240" s="48" t="s">
        <v>3701</v>
      </c>
      <c r="N240" s="193" t="s">
        <v>211</v>
      </c>
      <c r="O240" s="48" t="s">
        <v>183</v>
      </c>
      <c r="P240" s="48"/>
      <c r="Q240" s="48" t="s">
        <v>345</v>
      </c>
      <c r="R240" s="193" t="s">
        <v>2663</v>
      </c>
      <c r="S240" s="48" t="b">
        <v>0</v>
      </c>
      <c r="T240" s="48"/>
      <c r="U240" s="178"/>
      <c r="V240" s="178">
        <v>43091</v>
      </c>
      <c r="W240" s="48" t="s">
        <v>211</v>
      </c>
      <c r="X240" s="48"/>
      <c r="Y240" s="48"/>
      <c r="Z240" s="48" t="s">
        <v>211</v>
      </c>
      <c r="AA240" s="48"/>
      <c r="AB240" s="48"/>
      <c r="AC240" s="193" t="s">
        <v>2766</v>
      </c>
      <c r="AD240" s="48"/>
      <c r="AE240" s="193" t="s">
        <v>178</v>
      </c>
      <c r="AF240" s="193" t="s">
        <v>211</v>
      </c>
      <c r="AG240" s="193" t="s">
        <v>2694</v>
      </c>
      <c r="AH240" s="197">
        <v>43497</v>
      </c>
      <c r="AI240" s="192" t="s">
        <v>4348</v>
      </c>
      <c r="AJ240" s="115" t="str">
        <f t="shared" si="3"/>
        <v>FS</v>
      </c>
      <c r="AK240" s="115" t="b">
        <f>ISNUMBER(SEARCH("IRT",Table1[[#This Row],[Current_Status]]))</f>
        <v>0</v>
      </c>
      <c r="AL240" s="116">
        <f>YEAR(Table1[[#This Row],[Project_Initiated]])</f>
        <v>2017</v>
      </c>
      <c r="AM240" s="53">
        <v>44075</v>
      </c>
      <c r="AN240" s="53" t="str">
        <f>IF(AND(Table1[[#This Row],[Completed Date]]&gt;="07/01/2020"+0,Table1[[#This Row],[Completed Date]]&lt;="6/30/2021"+0),"FY 20-21",IF(AND(Table1[[#This Row],[Completed Date]]&gt;="07/01/2019"+0,Table1[[#This Row],[Completed Date]]&lt;="6/30/2020"+0),"FY 19-20",""))</f>
        <v/>
      </c>
      <c r="AO240" s="116" t="str">
        <f>IFERROR(FIND("R",Table1[[#This Row],[FS_Priority]]),"")</f>
        <v/>
      </c>
    </row>
    <row r="241" spans="1:41" hidden="1" x14ac:dyDescent="0.25">
      <c r="A241" s="48" t="s">
        <v>384</v>
      </c>
      <c r="B241" s="193" t="s">
        <v>211</v>
      </c>
      <c r="C241" s="193" t="s">
        <v>384</v>
      </c>
      <c r="D241" s="194" t="b">
        <v>0</v>
      </c>
      <c r="E241" s="48" t="s">
        <v>107</v>
      </c>
      <c r="F241" s="48" t="s">
        <v>3241</v>
      </c>
      <c r="G241" s="48" t="s">
        <v>211</v>
      </c>
      <c r="H241" s="48" t="s">
        <v>182</v>
      </c>
      <c r="I241" s="48" t="s">
        <v>3756</v>
      </c>
      <c r="J241" s="48" t="s">
        <v>2661</v>
      </c>
      <c r="K241" s="193" t="s">
        <v>3674</v>
      </c>
      <c r="L241" s="193" t="s">
        <v>2636</v>
      </c>
      <c r="M241" s="48" t="s">
        <v>3675</v>
      </c>
      <c r="N241" s="193" t="s">
        <v>211</v>
      </c>
      <c r="O241" s="48" t="s">
        <v>183</v>
      </c>
      <c r="P241" s="48"/>
      <c r="Q241" s="48" t="s">
        <v>240</v>
      </c>
      <c r="R241" s="193" t="s">
        <v>310</v>
      </c>
      <c r="S241" s="48" t="b">
        <v>1</v>
      </c>
      <c r="T241" s="48"/>
      <c r="U241" s="178"/>
      <c r="V241" s="178">
        <v>43311</v>
      </c>
      <c r="W241" s="48" t="s">
        <v>211</v>
      </c>
      <c r="X241" s="48"/>
      <c r="Y241" s="48"/>
      <c r="Z241" s="48" t="s">
        <v>211</v>
      </c>
      <c r="AA241" s="48"/>
      <c r="AB241" s="48"/>
      <c r="AC241" s="193" t="s">
        <v>2767</v>
      </c>
      <c r="AD241" s="195">
        <v>43334</v>
      </c>
      <c r="AE241" s="193" t="s">
        <v>498</v>
      </c>
      <c r="AF241" s="193" t="s">
        <v>211</v>
      </c>
      <c r="AG241" s="193" t="s">
        <v>2694</v>
      </c>
      <c r="AH241" s="197">
        <v>43497</v>
      </c>
      <c r="AI241" s="192" t="s">
        <v>4350</v>
      </c>
      <c r="AJ241" s="115" t="str">
        <f t="shared" si="3"/>
        <v>FS</v>
      </c>
      <c r="AK241" s="115" t="b">
        <f>ISNUMBER(SEARCH("IRT",Table1[[#This Row],[Current_Status]]))</f>
        <v>0</v>
      </c>
      <c r="AL241" s="116">
        <f>YEAR(Table1[[#This Row],[Project_Initiated]])</f>
        <v>2018</v>
      </c>
      <c r="AM241" s="53">
        <v>44075</v>
      </c>
      <c r="AN241" s="53" t="str">
        <f>IF(AND(Table1[[#This Row],[Completed Date]]&gt;="07/01/2020"+0,Table1[[#This Row],[Completed Date]]&lt;="6/30/2021"+0),"FY 20-21",IF(AND(Table1[[#This Row],[Completed Date]]&gt;="07/01/2019"+0,Table1[[#This Row],[Completed Date]]&lt;="6/30/2020"+0),"FY 19-20",""))</f>
        <v/>
      </c>
      <c r="AO241" s="116" t="str">
        <f>IFERROR(FIND("R",Table1[[#This Row],[FS_Priority]]),"")</f>
        <v/>
      </c>
    </row>
    <row r="242" spans="1:41" hidden="1" x14ac:dyDescent="0.25">
      <c r="A242" s="48" t="s">
        <v>2635</v>
      </c>
      <c r="B242" s="193" t="s">
        <v>211</v>
      </c>
      <c r="C242" s="193" t="s">
        <v>2635</v>
      </c>
      <c r="D242" s="194" t="b">
        <v>0</v>
      </c>
      <c r="E242" s="48" t="s">
        <v>2651</v>
      </c>
      <c r="F242" s="48" t="s">
        <v>3260</v>
      </c>
      <c r="G242" s="48" t="s">
        <v>211</v>
      </c>
      <c r="H242" s="48" t="s">
        <v>447</v>
      </c>
      <c r="I242" s="48" t="s">
        <v>3775</v>
      </c>
      <c r="J242" s="48" t="s">
        <v>2661</v>
      </c>
      <c r="K242" s="193" t="s">
        <v>3773</v>
      </c>
      <c r="L242" s="193" t="s">
        <v>2636</v>
      </c>
      <c r="M242" s="48" t="s">
        <v>3776</v>
      </c>
      <c r="N242" s="193" t="s">
        <v>211</v>
      </c>
      <c r="O242" s="48" t="s">
        <v>165</v>
      </c>
      <c r="P242" s="48"/>
      <c r="Q242" s="48" t="s">
        <v>218</v>
      </c>
      <c r="R242" s="193" t="s">
        <v>211</v>
      </c>
      <c r="S242" s="48" t="b">
        <v>0</v>
      </c>
      <c r="T242" s="48"/>
      <c r="U242" s="178"/>
      <c r="V242" s="178">
        <v>43405</v>
      </c>
      <c r="W242" s="48" t="s">
        <v>211</v>
      </c>
      <c r="X242" s="48"/>
      <c r="Y242" s="48"/>
      <c r="Z242" s="48" t="s">
        <v>211</v>
      </c>
      <c r="AA242" s="48"/>
      <c r="AB242" s="48"/>
      <c r="AC242" s="193" t="s">
        <v>2785</v>
      </c>
      <c r="AD242" s="48"/>
      <c r="AE242" s="193" t="s">
        <v>165</v>
      </c>
      <c r="AF242" s="193" t="s">
        <v>211</v>
      </c>
      <c r="AG242" s="193" t="s">
        <v>539</v>
      </c>
      <c r="AH242" s="197">
        <v>43497</v>
      </c>
      <c r="AI242" s="192" t="s">
        <v>4352</v>
      </c>
      <c r="AJ242" s="115" t="str">
        <f t="shared" si="3"/>
        <v>FS</v>
      </c>
      <c r="AK242" s="115" t="b">
        <f>ISNUMBER(SEARCH("IRT",Table1[[#This Row],[Current_Status]]))</f>
        <v>0</v>
      </c>
      <c r="AL242" s="116">
        <f>YEAR(Table1[[#This Row],[Project_Initiated]])</f>
        <v>2018</v>
      </c>
      <c r="AM242" s="53">
        <v>44075</v>
      </c>
      <c r="AN242" s="53" t="str">
        <f>IF(AND(Table1[[#This Row],[Completed Date]]&gt;="07/01/2020"+0,Table1[[#This Row],[Completed Date]]&lt;="6/30/2021"+0),"FY 20-21",IF(AND(Table1[[#This Row],[Completed Date]]&gt;="07/01/2019"+0,Table1[[#This Row],[Completed Date]]&lt;="6/30/2020"+0),"FY 19-20",""))</f>
        <v/>
      </c>
      <c r="AO242" s="116" t="str">
        <f>IFERROR(FIND("R",Table1[[#This Row],[FS_Priority]]),"")</f>
        <v/>
      </c>
    </row>
    <row r="243" spans="1:41" hidden="1" x14ac:dyDescent="0.25">
      <c r="A243" s="48" t="s">
        <v>2750</v>
      </c>
      <c r="B243" s="193" t="s">
        <v>211</v>
      </c>
      <c r="C243" s="193" t="s">
        <v>2750</v>
      </c>
      <c r="D243" s="194" t="b">
        <v>0</v>
      </c>
      <c r="E243" s="48" t="s">
        <v>198</v>
      </c>
      <c r="F243" s="48" t="s">
        <v>3305</v>
      </c>
      <c r="G243" s="48" t="s">
        <v>211</v>
      </c>
      <c r="H243" s="48" t="s">
        <v>3833</v>
      </c>
      <c r="I243" s="48" t="s">
        <v>3834</v>
      </c>
      <c r="J243" s="48" t="s">
        <v>2661</v>
      </c>
      <c r="K243" s="193" t="s">
        <v>3829</v>
      </c>
      <c r="L243" s="193" t="s">
        <v>141</v>
      </c>
      <c r="M243" s="48" t="s">
        <v>3830</v>
      </c>
      <c r="N243" s="193" t="s">
        <v>211</v>
      </c>
      <c r="O243" s="48" t="s">
        <v>165</v>
      </c>
      <c r="P243" s="48"/>
      <c r="Q243" s="48" t="s">
        <v>218</v>
      </c>
      <c r="R243" s="193" t="s">
        <v>211</v>
      </c>
      <c r="S243" s="48" t="b">
        <v>1</v>
      </c>
      <c r="T243" s="48"/>
      <c r="U243" s="178"/>
      <c r="V243" s="178">
        <v>43480</v>
      </c>
      <c r="W243" s="48" t="s">
        <v>211</v>
      </c>
      <c r="X243" s="48"/>
      <c r="Y243" s="48"/>
      <c r="Z243" s="48" t="s">
        <v>211</v>
      </c>
      <c r="AA243" s="48"/>
      <c r="AB243" s="48"/>
      <c r="AC243" s="193" t="s">
        <v>2785</v>
      </c>
      <c r="AD243" s="48"/>
      <c r="AE243" s="193" t="s">
        <v>211</v>
      </c>
      <c r="AF243" s="193" t="s">
        <v>211</v>
      </c>
      <c r="AG243" s="193" t="s">
        <v>211</v>
      </c>
      <c r="AH243" s="197">
        <v>43497</v>
      </c>
      <c r="AI243" s="192" t="s">
        <v>4346</v>
      </c>
      <c r="AJ243" s="115" t="str">
        <f t="shared" si="3"/>
        <v>FS</v>
      </c>
      <c r="AK243" s="115" t="b">
        <f>ISNUMBER(SEARCH("IRT",Table1[[#This Row],[Current_Status]]))</f>
        <v>0</v>
      </c>
      <c r="AL243" s="116">
        <f>YEAR(Table1[[#This Row],[Project_Initiated]])</f>
        <v>2019</v>
      </c>
      <c r="AM243" s="53">
        <v>44075</v>
      </c>
      <c r="AN243" s="53" t="str">
        <f>IF(AND(Table1[[#This Row],[Completed Date]]&gt;="07/01/2020"+0,Table1[[#This Row],[Completed Date]]&lt;="6/30/2021"+0),"FY 20-21",IF(AND(Table1[[#This Row],[Completed Date]]&gt;="07/01/2019"+0,Table1[[#This Row],[Completed Date]]&lt;="6/30/2020"+0),"FY 19-20",""))</f>
        <v/>
      </c>
      <c r="AO243" s="116" t="str">
        <f>IFERROR(FIND("R",Table1[[#This Row],[FS_Priority]]),"")</f>
        <v/>
      </c>
    </row>
    <row r="244" spans="1:41" hidden="1" x14ac:dyDescent="0.25">
      <c r="A244" s="48" t="s">
        <v>865</v>
      </c>
      <c r="B244" s="193" t="s">
        <v>211</v>
      </c>
      <c r="C244" s="193" t="s">
        <v>865</v>
      </c>
      <c r="D244" s="194" t="b">
        <v>0</v>
      </c>
      <c r="E244" s="48" t="s">
        <v>442</v>
      </c>
      <c r="F244" s="48" t="s">
        <v>3306</v>
      </c>
      <c r="G244" s="48" t="s">
        <v>211</v>
      </c>
      <c r="H244" s="48" t="s">
        <v>4018</v>
      </c>
      <c r="I244" s="48" t="s">
        <v>3835</v>
      </c>
      <c r="J244" s="48" t="s">
        <v>2661</v>
      </c>
      <c r="K244" s="193" t="s">
        <v>3829</v>
      </c>
      <c r="L244" s="193" t="s">
        <v>141</v>
      </c>
      <c r="M244" s="48" t="s">
        <v>3830</v>
      </c>
      <c r="N244" s="193" t="s">
        <v>211</v>
      </c>
      <c r="O244" s="48" t="s">
        <v>165</v>
      </c>
      <c r="P244" s="48"/>
      <c r="Q244" s="48" t="s">
        <v>236</v>
      </c>
      <c r="R244" s="193" t="s">
        <v>211</v>
      </c>
      <c r="S244" s="48" t="b">
        <v>0</v>
      </c>
      <c r="T244" s="48"/>
      <c r="U244" s="178"/>
      <c r="V244" s="178">
        <v>43356</v>
      </c>
      <c r="W244" s="48" t="s">
        <v>211</v>
      </c>
      <c r="X244" s="48"/>
      <c r="Y244" s="48"/>
      <c r="Z244" s="48" t="s">
        <v>211</v>
      </c>
      <c r="AA244" s="48"/>
      <c r="AB244" s="48"/>
      <c r="AC244" s="193" t="s">
        <v>2785</v>
      </c>
      <c r="AD244" s="48"/>
      <c r="AE244" s="193" t="s">
        <v>165</v>
      </c>
      <c r="AF244" s="193" t="s">
        <v>211</v>
      </c>
      <c r="AG244" s="193" t="s">
        <v>539</v>
      </c>
      <c r="AH244" s="197">
        <v>43497</v>
      </c>
      <c r="AI244" s="192" t="s">
        <v>4352</v>
      </c>
      <c r="AJ244" s="115" t="str">
        <f t="shared" si="3"/>
        <v>FS</v>
      </c>
      <c r="AK244" s="115" t="b">
        <f>ISNUMBER(SEARCH("IRT",Table1[[#This Row],[Current_Status]]))</f>
        <v>0</v>
      </c>
      <c r="AL244" s="116">
        <f>YEAR(Table1[[#This Row],[Project_Initiated]])</f>
        <v>2018</v>
      </c>
      <c r="AM244" s="53">
        <v>44075</v>
      </c>
      <c r="AN244" s="53" t="str">
        <f>IF(AND(Table1[[#This Row],[Completed Date]]&gt;="07/01/2020"+0,Table1[[#This Row],[Completed Date]]&lt;="6/30/2021"+0),"FY 20-21",IF(AND(Table1[[#This Row],[Completed Date]]&gt;="07/01/2019"+0,Table1[[#This Row],[Completed Date]]&lt;="6/30/2020"+0),"FY 19-20",""))</f>
        <v/>
      </c>
      <c r="AO244" s="116" t="str">
        <f>IFERROR(FIND("R",Table1[[#This Row],[FS_Priority]]),"")</f>
        <v/>
      </c>
    </row>
    <row r="245" spans="1:41" hidden="1" x14ac:dyDescent="0.25">
      <c r="A245" s="48" t="s">
        <v>214</v>
      </c>
      <c r="B245" s="193" t="s">
        <v>211</v>
      </c>
      <c r="C245" s="193" t="s">
        <v>214</v>
      </c>
      <c r="D245" s="194" t="b">
        <v>0</v>
      </c>
      <c r="E245" s="48" t="s">
        <v>21</v>
      </c>
      <c r="F245" s="48" t="s">
        <v>2952</v>
      </c>
      <c r="G245" s="48" t="s">
        <v>215</v>
      </c>
      <c r="H245" s="48" t="s">
        <v>211</v>
      </c>
      <c r="I245" s="48" t="s">
        <v>211</v>
      </c>
      <c r="J245" s="48" t="s">
        <v>3454</v>
      </c>
      <c r="K245" s="193" t="s">
        <v>3455</v>
      </c>
      <c r="L245" s="193" t="s">
        <v>4315</v>
      </c>
      <c r="M245" s="48" t="s">
        <v>3456</v>
      </c>
      <c r="N245" s="193" t="s">
        <v>211</v>
      </c>
      <c r="O245" s="48" t="s">
        <v>183</v>
      </c>
      <c r="P245" s="48"/>
      <c r="Q245" s="48" t="s">
        <v>211</v>
      </c>
      <c r="R245" s="193" t="s">
        <v>211</v>
      </c>
      <c r="S245" s="48" t="b">
        <v>0</v>
      </c>
      <c r="T245" s="48"/>
      <c r="U245" s="178"/>
      <c r="V245" s="178">
        <v>43277</v>
      </c>
      <c r="W245" s="48" t="s">
        <v>211</v>
      </c>
      <c r="X245" s="48"/>
      <c r="Y245" s="48"/>
      <c r="Z245" s="48" t="s">
        <v>211</v>
      </c>
      <c r="AA245" s="48"/>
      <c r="AB245" s="48"/>
      <c r="AC245" s="193" t="s">
        <v>2756</v>
      </c>
      <c r="AD245" s="179"/>
      <c r="AE245" s="193" t="s">
        <v>178</v>
      </c>
      <c r="AF245" s="193" t="s">
        <v>211</v>
      </c>
      <c r="AG245" s="193" t="s">
        <v>2693</v>
      </c>
      <c r="AH245" s="197">
        <v>43497</v>
      </c>
      <c r="AI245" s="192" t="s">
        <v>4347</v>
      </c>
      <c r="AJ245" s="115" t="str">
        <f t="shared" si="3"/>
        <v>FS</v>
      </c>
      <c r="AK245" s="115" t="b">
        <f>ISNUMBER(SEARCH("IRT",Table1[[#This Row],[Current_Status]]))</f>
        <v>0</v>
      </c>
      <c r="AL245" s="116">
        <f>YEAR(Table1[[#This Row],[Project_Initiated]])</f>
        <v>2018</v>
      </c>
      <c r="AM245" s="53">
        <v>44075</v>
      </c>
      <c r="AN245" s="53" t="str">
        <f>IF(AND(Table1[[#This Row],[Completed Date]]&gt;="07/01/2020"+0,Table1[[#This Row],[Completed Date]]&lt;="6/30/2021"+0),"FY 20-21",IF(AND(Table1[[#This Row],[Completed Date]]&gt;="07/01/2019"+0,Table1[[#This Row],[Completed Date]]&lt;="6/30/2020"+0),"FY 19-20",""))</f>
        <v/>
      </c>
      <c r="AO245" s="116" t="str">
        <f>IFERROR(FIND("R",Table1[[#This Row],[FS_Priority]]),"")</f>
        <v/>
      </c>
    </row>
    <row r="246" spans="1:41" hidden="1" x14ac:dyDescent="0.25">
      <c r="A246" s="48" t="s">
        <v>281</v>
      </c>
      <c r="B246" s="193" t="s">
        <v>211</v>
      </c>
      <c r="C246" s="193" t="s">
        <v>281</v>
      </c>
      <c r="D246" s="194" t="b">
        <v>0</v>
      </c>
      <c r="E246" s="48" t="s">
        <v>53</v>
      </c>
      <c r="F246" s="48" t="s">
        <v>3032</v>
      </c>
      <c r="G246" s="48" t="s">
        <v>233</v>
      </c>
      <c r="H246" s="48" t="s">
        <v>932</v>
      </c>
      <c r="I246" s="48" t="s">
        <v>3550</v>
      </c>
      <c r="J246" s="48" t="s">
        <v>3454</v>
      </c>
      <c r="K246" s="193" t="s">
        <v>3514</v>
      </c>
      <c r="L246" s="193" t="s">
        <v>2636</v>
      </c>
      <c r="M246" s="48" t="s">
        <v>3538</v>
      </c>
      <c r="N246" s="193" t="s">
        <v>211</v>
      </c>
      <c r="O246" s="48" t="s">
        <v>183</v>
      </c>
      <c r="P246" s="48"/>
      <c r="Q246" s="48" t="s">
        <v>242</v>
      </c>
      <c r="R246" s="193" t="s">
        <v>239</v>
      </c>
      <c r="S246" s="48" t="b">
        <v>0</v>
      </c>
      <c r="T246" s="48"/>
      <c r="U246" s="178"/>
      <c r="V246" s="178">
        <v>43235</v>
      </c>
      <c r="W246" s="48" t="s">
        <v>211</v>
      </c>
      <c r="X246" s="48"/>
      <c r="Y246" s="48"/>
      <c r="Z246" s="48" t="s">
        <v>211</v>
      </c>
      <c r="AA246" s="48"/>
      <c r="AB246" s="48"/>
      <c r="AC246" s="193" t="s">
        <v>2761</v>
      </c>
      <c r="AD246" s="48"/>
      <c r="AE246" s="193" t="s">
        <v>183</v>
      </c>
      <c r="AF246" s="193" t="s">
        <v>211</v>
      </c>
      <c r="AG246" s="193" t="s">
        <v>2694</v>
      </c>
      <c r="AH246" s="197">
        <v>43497</v>
      </c>
      <c r="AI246" s="192" t="s">
        <v>4350</v>
      </c>
      <c r="AJ246" s="115" t="str">
        <f t="shared" si="3"/>
        <v>FS</v>
      </c>
      <c r="AK246" s="115" t="b">
        <f>ISNUMBER(SEARCH("IRT",Table1[[#This Row],[Current_Status]]))</f>
        <v>0</v>
      </c>
      <c r="AL246" s="116">
        <f>YEAR(Table1[[#This Row],[Project_Initiated]])</f>
        <v>2018</v>
      </c>
      <c r="AM246" s="53">
        <v>44075</v>
      </c>
      <c r="AN246" s="53" t="str">
        <f>IF(AND(Table1[[#This Row],[Completed Date]]&gt;="07/01/2020"+0,Table1[[#This Row],[Completed Date]]&lt;="6/30/2021"+0),"FY 20-21",IF(AND(Table1[[#This Row],[Completed Date]]&gt;="07/01/2019"+0,Table1[[#This Row],[Completed Date]]&lt;="6/30/2020"+0),"FY 19-20",""))</f>
        <v/>
      </c>
      <c r="AO246" s="116" t="str">
        <f>IFERROR(FIND("R",Table1[[#This Row],[FS_Priority]]),"")</f>
        <v/>
      </c>
    </row>
    <row r="247" spans="1:41" hidden="1" x14ac:dyDescent="0.25">
      <c r="A247" s="48" t="s">
        <v>430</v>
      </c>
      <c r="B247" s="193" t="s">
        <v>211</v>
      </c>
      <c r="C247" s="193" t="s">
        <v>430</v>
      </c>
      <c r="D247" s="194" t="b">
        <v>0</v>
      </c>
      <c r="E247" s="48" t="s">
        <v>4313</v>
      </c>
      <c r="F247" s="48" t="s">
        <v>3351</v>
      </c>
      <c r="G247" s="48" t="s">
        <v>211</v>
      </c>
      <c r="H247" s="48" t="s">
        <v>267</v>
      </c>
      <c r="I247" s="48" t="s">
        <v>3893</v>
      </c>
      <c r="J247" s="48" t="s">
        <v>3454</v>
      </c>
      <c r="K247" s="193" t="s">
        <v>3883</v>
      </c>
      <c r="L247" s="193" t="s">
        <v>437</v>
      </c>
      <c r="M247" s="48" t="s">
        <v>3888</v>
      </c>
      <c r="N247" s="193" t="s">
        <v>211</v>
      </c>
      <c r="O247" s="48" t="s">
        <v>183</v>
      </c>
      <c r="P247" s="48"/>
      <c r="Q247" s="48" t="s">
        <v>236</v>
      </c>
      <c r="R247" s="193" t="s">
        <v>242</v>
      </c>
      <c r="S247" s="48" t="b">
        <v>0</v>
      </c>
      <c r="T247" s="48"/>
      <c r="U247" s="178"/>
      <c r="V247" s="178">
        <v>43177</v>
      </c>
      <c r="W247" s="48" t="s">
        <v>211</v>
      </c>
      <c r="X247" s="48"/>
      <c r="Y247" s="48"/>
      <c r="Z247" s="48" t="s">
        <v>211</v>
      </c>
      <c r="AA247" s="48"/>
      <c r="AB247" s="48"/>
      <c r="AC247" s="193" t="s">
        <v>2774</v>
      </c>
      <c r="AD247" s="48"/>
      <c r="AE247" s="193" t="s">
        <v>178</v>
      </c>
      <c r="AF247" s="193" t="s">
        <v>211</v>
      </c>
      <c r="AG247" s="193" t="s">
        <v>2694</v>
      </c>
      <c r="AH247" s="197">
        <v>43497</v>
      </c>
      <c r="AI247" s="192" t="s">
        <v>4348</v>
      </c>
      <c r="AJ247" s="115" t="str">
        <f t="shared" si="3"/>
        <v>FS</v>
      </c>
      <c r="AK247" s="115" t="b">
        <f>ISNUMBER(SEARCH("IRT",Table1[[#This Row],[Current_Status]]))</f>
        <v>0</v>
      </c>
      <c r="AL247" s="116">
        <f>YEAR(Table1[[#This Row],[Project_Initiated]])</f>
        <v>2018</v>
      </c>
      <c r="AM247" s="53">
        <v>44075</v>
      </c>
      <c r="AN247" s="53" t="str">
        <f>IF(AND(Table1[[#This Row],[Completed Date]]&gt;="07/01/2020"+0,Table1[[#This Row],[Completed Date]]&lt;="6/30/2021"+0),"FY 20-21",IF(AND(Table1[[#This Row],[Completed Date]]&gt;="07/01/2019"+0,Table1[[#This Row],[Completed Date]]&lt;="6/30/2020"+0),"FY 19-20",""))</f>
        <v/>
      </c>
      <c r="AO247" s="116" t="str">
        <f>IFERROR(FIND("R",Table1[[#This Row],[FS_Priority]]),"")</f>
        <v/>
      </c>
    </row>
    <row r="248" spans="1:41" hidden="1" x14ac:dyDescent="0.25">
      <c r="A248" s="48" t="s">
        <v>2734</v>
      </c>
      <c r="B248" s="193" t="s">
        <v>211</v>
      </c>
      <c r="C248" s="193" t="s">
        <v>2734</v>
      </c>
      <c r="D248" s="194" t="b">
        <v>0</v>
      </c>
      <c r="E248" s="48" t="s">
        <v>53</v>
      </c>
      <c r="F248" s="48" t="s">
        <v>2760</v>
      </c>
      <c r="G248" s="48" t="s">
        <v>211</v>
      </c>
      <c r="H248" s="48" t="s">
        <v>932</v>
      </c>
      <c r="I248" s="48" t="s">
        <v>3534</v>
      </c>
      <c r="J248" s="48" t="s">
        <v>2661</v>
      </c>
      <c r="K248" s="193" t="s">
        <v>3514</v>
      </c>
      <c r="L248" s="193" t="s">
        <v>2636</v>
      </c>
      <c r="M248" s="48" t="s">
        <v>3517</v>
      </c>
      <c r="N248" s="193" t="s">
        <v>211</v>
      </c>
      <c r="O248" s="48" t="s">
        <v>165</v>
      </c>
      <c r="P248" s="48"/>
      <c r="Q248" s="48" t="s">
        <v>218</v>
      </c>
      <c r="R248" s="193" t="s">
        <v>211</v>
      </c>
      <c r="S248" s="48" t="b">
        <v>1</v>
      </c>
      <c r="T248" s="48"/>
      <c r="U248" s="178"/>
      <c r="V248" s="178">
        <v>43482</v>
      </c>
      <c r="W248" s="48" t="s">
        <v>211</v>
      </c>
      <c r="X248" s="48"/>
      <c r="Y248" s="48"/>
      <c r="Z248" s="48" t="s">
        <v>211</v>
      </c>
      <c r="AA248" s="48"/>
      <c r="AB248" s="48"/>
      <c r="AC248" s="193" t="s">
        <v>2788</v>
      </c>
      <c r="AD248" s="48"/>
      <c r="AE248" s="193" t="s">
        <v>211</v>
      </c>
      <c r="AF248" s="193" t="s">
        <v>211</v>
      </c>
      <c r="AG248" s="193" t="s">
        <v>211</v>
      </c>
      <c r="AH248" s="197">
        <v>43504</v>
      </c>
      <c r="AI248" s="192" t="s">
        <v>4346</v>
      </c>
      <c r="AJ248" s="115" t="str">
        <f t="shared" si="3"/>
        <v>FS</v>
      </c>
      <c r="AK248" s="115" t="b">
        <f>ISNUMBER(SEARCH("IRT",Table1[[#This Row],[Current_Status]]))</f>
        <v>0</v>
      </c>
      <c r="AL248" s="116">
        <f>YEAR(Table1[[#This Row],[Project_Initiated]])</f>
        <v>2019</v>
      </c>
      <c r="AM248" s="53">
        <v>44075</v>
      </c>
      <c r="AN248" s="53" t="str">
        <f>IF(AND(Table1[[#This Row],[Completed Date]]&gt;="07/01/2020"+0,Table1[[#This Row],[Completed Date]]&lt;="6/30/2021"+0),"FY 20-21",IF(AND(Table1[[#This Row],[Completed Date]]&gt;="07/01/2019"+0,Table1[[#This Row],[Completed Date]]&lt;="6/30/2020"+0),"FY 19-20",""))</f>
        <v/>
      </c>
      <c r="AO248" s="116" t="str">
        <f>IFERROR(FIND("R",Table1[[#This Row],[FS_Priority]]),"")</f>
        <v/>
      </c>
    </row>
    <row r="249" spans="1:41" hidden="1" x14ac:dyDescent="0.25">
      <c r="A249" s="48" t="s">
        <v>2738</v>
      </c>
      <c r="B249" s="193" t="s">
        <v>211</v>
      </c>
      <c r="C249" s="193" t="s">
        <v>2738</v>
      </c>
      <c r="D249" s="194" t="b">
        <v>0</v>
      </c>
      <c r="E249" s="48" t="s">
        <v>446</v>
      </c>
      <c r="F249" s="48" t="s">
        <v>3061</v>
      </c>
      <c r="G249" s="48" t="s">
        <v>211</v>
      </c>
      <c r="H249" s="48" t="s">
        <v>3531</v>
      </c>
      <c r="I249" s="48" t="s">
        <v>3591</v>
      </c>
      <c r="J249" s="48" t="s">
        <v>2661</v>
      </c>
      <c r="K249" s="193" t="s">
        <v>3578</v>
      </c>
      <c r="L249" s="193" t="s">
        <v>2636</v>
      </c>
      <c r="M249" s="48" t="s">
        <v>3592</v>
      </c>
      <c r="N249" s="193" t="s">
        <v>211</v>
      </c>
      <c r="O249" s="48" t="s">
        <v>165</v>
      </c>
      <c r="P249" s="48"/>
      <c r="Q249" s="48" t="s">
        <v>184</v>
      </c>
      <c r="R249" s="193" t="s">
        <v>211</v>
      </c>
      <c r="S249" s="48" t="b">
        <v>0</v>
      </c>
      <c r="T249" s="48"/>
      <c r="U249" s="178"/>
      <c r="V249" s="178">
        <v>43453</v>
      </c>
      <c r="W249" s="48" t="s">
        <v>211</v>
      </c>
      <c r="X249" s="48"/>
      <c r="Y249" s="48"/>
      <c r="Z249" s="48" t="s">
        <v>211</v>
      </c>
      <c r="AA249" s="48"/>
      <c r="AB249" s="48"/>
      <c r="AC249" s="193" t="s">
        <v>2788</v>
      </c>
      <c r="AD249" s="48"/>
      <c r="AE249" s="193" t="s">
        <v>211</v>
      </c>
      <c r="AF249" s="193" t="s">
        <v>211</v>
      </c>
      <c r="AG249" s="193" t="s">
        <v>211</v>
      </c>
      <c r="AH249" s="197">
        <v>43504</v>
      </c>
      <c r="AI249" s="192" t="s">
        <v>4346</v>
      </c>
      <c r="AJ249" s="115" t="str">
        <f t="shared" si="3"/>
        <v>FS</v>
      </c>
      <c r="AK249" s="115" t="b">
        <f>ISNUMBER(SEARCH("IRT",Table1[[#This Row],[Current_Status]]))</f>
        <v>0</v>
      </c>
      <c r="AL249" s="116">
        <f>YEAR(Table1[[#This Row],[Project_Initiated]])</f>
        <v>2018</v>
      </c>
      <c r="AM249" s="53">
        <v>44075</v>
      </c>
      <c r="AN249" s="53" t="str">
        <f>IF(AND(Table1[[#This Row],[Completed Date]]&gt;="07/01/2020"+0,Table1[[#This Row],[Completed Date]]&lt;="6/30/2021"+0),"FY 20-21",IF(AND(Table1[[#This Row],[Completed Date]]&gt;="07/01/2019"+0,Table1[[#This Row],[Completed Date]]&lt;="6/30/2020"+0),"FY 19-20",""))</f>
        <v/>
      </c>
      <c r="AO249" s="116" t="str">
        <f>IFERROR(FIND("R",Table1[[#This Row],[FS_Priority]]),"")</f>
        <v/>
      </c>
    </row>
    <row r="250" spans="1:41" hidden="1" x14ac:dyDescent="0.25">
      <c r="A250" s="48" t="s">
        <v>873</v>
      </c>
      <c r="B250" s="193" t="s">
        <v>211</v>
      </c>
      <c r="C250" s="193" t="s">
        <v>873</v>
      </c>
      <c r="D250" s="194" t="b">
        <v>0</v>
      </c>
      <c r="E250" s="48" t="s">
        <v>107</v>
      </c>
      <c r="F250" s="48" t="s">
        <v>3183</v>
      </c>
      <c r="G250" s="48" t="s">
        <v>211</v>
      </c>
      <c r="H250" s="48" t="s">
        <v>474</v>
      </c>
      <c r="I250" s="48" t="s">
        <v>3712</v>
      </c>
      <c r="J250" s="48" t="s">
        <v>2661</v>
      </c>
      <c r="K250" s="193" t="s">
        <v>3674</v>
      </c>
      <c r="L250" s="193" t="s">
        <v>2636</v>
      </c>
      <c r="M250" s="48" t="s">
        <v>3561</v>
      </c>
      <c r="N250" s="193" t="s">
        <v>211</v>
      </c>
      <c r="O250" s="48" t="s">
        <v>165</v>
      </c>
      <c r="P250" s="48"/>
      <c r="Q250" s="48" t="s">
        <v>218</v>
      </c>
      <c r="R250" s="193" t="s">
        <v>211</v>
      </c>
      <c r="S250" s="48" t="b">
        <v>0</v>
      </c>
      <c r="T250" s="48"/>
      <c r="U250" s="178"/>
      <c r="V250" s="178">
        <v>43369</v>
      </c>
      <c r="W250" s="48" t="s">
        <v>211</v>
      </c>
      <c r="X250" s="48"/>
      <c r="Y250" s="48"/>
      <c r="Z250" s="48" t="s">
        <v>211</v>
      </c>
      <c r="AA250" s="48"/>
      <c r="AB250" s="48"/>
      <c r="AC250" s="193" t="s">
        <v>2788</v>
      </c>
      <c r="AD250" s="48"/>
      <c r="AE250" s="193" t="s">
        <v>165</v>
      </c>
      <c r="AF250" s="193" t="s">
        <v>211</v>
      </c>
      <c r="AG250" s="193" t="s">
        <v>539</v>
      </c>
      <c r="AH250" s="197">
        <v>43504</v>
      </c>
      <c r="AI250" s="192" t="s">
        <v>4352</v>
      </c>
      <c r="AJ250" s="115" t="str">
        <f t="shared" si="3"/>
        <v>FS</v>
      </c>
      <c r="AK250" s="115" t="b">
        <f>ISNUMBER(SEARCH("IRT",Table1[[#This Row],[Current_Status]]))</f>
        <v>0</v>
      </c>
      <c r="AL250" s="116">
        <f>YEAR(Table1[[#This Row],[Project_Initiated]])</f>
        <v>2018</v>
      </c>
      <c r="AM250" s="53">
        <v>44075</v>
      </c>
      <c r="AN250" s="53" t="str">
        <f>IF(AND(Table1[[#This Row],[Completed Date]]&gt;="07/01/2020"+0,Table1[[#This Row],[Completed Date]]&lt;="6/30/2021"+0),"FY 20-21",IF(AND(Table1[[#This Row],[Completed Date]]&gt;="07/01/2019"+0,Table1[[#This Row],[Completed Date]]&lt;="6/30/2020"+0),"FY 19-20",""))</f>
        <v/>
      </c>
      <c r="AO250" s="116" t="str">
        <f>IFERROR(FIND("R",Table1[[#This Row],[FS_Priority]]),"")</f>
        <v/>
      </c>
    </row>
    <row r="251" spans="1:41" hidden="1" x14ac:dyDescent="0.25">
      <c r="A251" s="48" t="s">
        <v>892</v>
      </c>
      <c r="B251" s="193" t="s">
        <v>211</v>
      </c>
      <c r="C251" s="193" t="s">
        <v>892</v>
      </c>
      <c r="D251" s="194" t="b">
        <v>0</v>
      </c>
      <c r="E251" s="48" t="s">
        <v>107</v>
      </c>
      <c r="F251" s="48" t="s">
        <v>3206</v>
      </c>
      <c r="G251" s="48" t="s">
        <v>211</v>
      </c>
      <c r="H251" s="48" t="s">
        <v>81</v>
      </c>
      <c r="I251" s="48" t="s">
        <v>211</v>
      </c>
      <c r="J251" s="48" t="s">
        <v>2661</v>
      </c>
      <c r="K251" s="193" t="s">
        <v>3674</v>
      </c>
      <c r="L251" s="193" t="s">
        <v>2636</v>
      </c>
      <c r="M251" s="48" t="s">
        <v>3682</v>
      </c>
      <c r="N251" s="193" t="s">
        <v>211</v>
      </c>
      <c r="O251" s="48" t="s">
        <v>165</v>
      </c>
      <c r="P251" s="48"/>
      <c r="Q251" s="48" t="s">
        <v>236</v>
      </c>
      <c r="R251" s="193" t="s">
        <v>211</v>
      </c>
      <c r="S251" s="48" t="b">
        <v>0</v>
      </c>
      <c r="T251" s="48"/>
      <c r="U251" s="178"/>
      <c r="V251" s="178">
        <v>43385</v>
      </c>
      <c r="W251" s="48" t="s">
        <v>211</v>
      </c>
      <c r="X251" s="48"/>
      <c r="Y251" s="48"/>
      <c r="Z251" s="48" t="s">
        <v>211</v>
      </c>
      <c r="AA251" s="48"/>
      <c r="AB251" s="48"/>
      <c r="AC251" s="193" t="s">
        <v>2788</v>
      </c>
      <c r="AD251" s="48"/>
      <c r="AE251" s="193" t="s">
        <v>165</v>
      </c>
      <c r="AF251" s="193" t="s">
        <v>211</v>
      </c>
      <c r="AG251" s="193" t="s">
        <v>539</v>
      </c>
      <c r="AH251" s="197">
        <v>43504</v>
      </c>
      <c r="AI251" s="192" t="s">
        <v>4352</v>
      </c>
      <c r="AJ251" s="115" t="str">
        <f t="shared" si="3"/>
        <v>FS</v>
      </c>
      <c r="AK251" s="115" t="b">
        <f>ISNUMBER(SEARCH("IRT",Table1[[#This Row],[Current_Status]]))</f>
        <v>0</v>
      </c>
      <c r="AL251" s="116">
        <f>YEAR(Table1[[#This Row],[Project_Initiated]])</f>
        <v>2018</v>
      </c>
      <c r="AM251" s="53">
        <v>44075</v>
      </c>
      <c r="AN251" s="53" t="str">
        <f>IF(AND(Table1[[#This Row],[Completed Date]]&gt;="07/01/2020"+0,Table1[[#This Row],[Completed Date]]&lt;="6/30/2021"+0),"FY 20-21",IF(AND(Table1[[#This Row],[Completed Date]]&gt;="07/01/2019"+0,Table1[[#This Row],[Completed Date]]&lt;="6/30/2020"+0),"FY 19-20",""))</f>
        <v/>
      </c>
      <c r="AO251" s="116" t="str">
        <f>IFERROR(FIND("R",Table1[[#This Row],[FS_Priority]]),"")</f>
        <v/>
      </c>
    </row>
    <row r="252" spans="1:41" hidden="1" x14ac:dyDescent="0.25">
      <c r="A252" s="48" t="s">
        <v>891</v>
      </c>
      <c r="B252" s="193" t="s">
        <v>211</v>
      </c>
      <c r="C252" s="193" t="s">
        <v>891</v>
      </c>
      <c r="D252" s="194" t="b">
        <v>0</v>
      </c>
      <c r="E252" s="48" t="s">
        <v>107</v>
      </c>
      <c r="F252" s="48" t="s">
        <v>3204</v>
      </c>
      <c r="G252" s="48" t="s">
        <v>211</v>
      </c>
      <c r="H252" s="48" t="s">
        <v>3531</v>
      </c>
      <c r="I252" s="48" t="s">
        <v>3589</v>
      </c>
      <c r="J252" s="48" t="s">
        <v>2661</v>
      </c>
      <c r="K252" s="193" t="s">
        <v>3674</v>
      </c>
      <c r="L252" s="193" t="s">
        <v>2636</v>
      </c>
      <c r="M252" s="48" t="s">
        <v>3726</v>
      </c>
      <c r="N252" s="193" t="s">
        <v>211</v>
      </c>
      <c r="O252" s="48" t="s">
        <v>165</v>
      </c>
      <c r="P252" s="48"/>
      <c r="Q252" s="48" t="s">
        <v>236</v>
      </c>
      <c r="R252" s="193" t="s">
        <v>211</v>
      </c>
      <c r="S252" s="48" t="b">
        <v>0</v>
      </c>
      <c r="T252" s="48"/>
      <c r="U252" s="178"/>
      <c r="V252" s="178">
        <v>43385</v>
      </c>
      <c r="W252" s="48" t="s">
        <v>211</v>
      </c>
      <c r="X252" s="48"/>
      <c r="Y252" s="48"/>
      <c r="Z252" s="48" t="s">
        <v>211</v>
      </c>
      <c r="AA252" s="48"/>
      <c r="AB252" s="48"/>
      <c r="AC252" s="193" t="s">
        <v>2788</v>
      </c>
      <c r="AD252" s="48"/>
      <c r="AE252" s="193" t="s">
        <v>165</v>
      </c>
      <c r="AF252" s="193" t="s">
        <v>211</v>
      </c>
      <c r="AG252" s="193" t="s">
        <v>539</v>
      </c>
      <c r="AH252" s="197">
        <v>43504</v>
      </c>
      <c r="AI252" s="192" t="s">
        <v>4352</v>
      </c>
      <c r="AJ252" s="115" t="str">
        <f t="shared" si="3"/>
        <v>FS</v>
      </c>
      <c r="AK252" s="115" t="b">
        <f>ISNUMBER(SEARCH("IRT",Table1[[#This Row],[Current_Status]]))</f>
        <v>0</v>
      </c>
      <c r="AL252" s="116">
        <f>YEAR(Table1[[#This Row],[Project_Initiated]])</f>
        <v>2018</v>
      </c>
      <c r="AM252" s="53">
        <v>44075</v>
      </c>
      <c r="AN252" s="53" t="str">
        <f>IF(AND(Table1[[#This Row],[Completed Date]]&gt;="07/01/2020"+0,Table1[[#This Row],[Completed Date]]&lt;="6/30/2021"+0),"FY 20-21",IF(AND(Table1[[#This Row],[Completed Date]]&gt;="07/01/2019"+0,Table1[[#This Row],[Completed Date]]&lt;="6/30/2020"+0),"FY 19-20",""))</f>
        <v/>
      </c>
      <c r="AO252" s="116" t="str">
        <f>IFERROR(FIND("R",Table1[[#This Row],[FS_Priority]]),"")</f>
        <v/>
      </c>
    </row>
    <row r="253" spans="1:41" hidden="1" x14ac:dyDescent="0.25">
      <c r="A253" s="48" t="s">
        <v>875</v>
      </c>
      <c r="B253" s="193" t="s">
        <v>211</v>
      </c>
      <c r="C253" s="193" t="s">
        <v>875</v>
      </c>
      <c r="D253" s="194" t="b">
        <v>0</v>
      </c>
      <c r="E253" s="48" t="s">
        <v>107</v>
      </c>
      <c r="F253" s="48" t="s">
        <v>3216</v>
      </c>
      <c r="G253" s="48" t="s">
        <v>211</v>
      </c>
      <c r="H253" s="48" t="s">
        <v>473</v>
      </c>
      <c r="I253" s="48" t="s">
        <v>3735</v>
      </c>
      <c r="J253" s="48" t="s">
        <v>2661</v>
      </c>
      <c r="K253" s="193" t="s">
        <v>3674</v>
      </c>
      <c r="L253" s="193" t="s">
        <v>2636</v>
      </c>
      <c r="M253" s="48" t="s">
        <v>3680</v>
      </c>
      <c r="N253" s="193" t="s">
        <v>211</v>
      </c>
      <c r="O253" s="48" t="s">
        <v>165</v>
      </c>
      <c r="P253" s="48"/>
      <c r="Q253" s="48" t="s">
        <v>184</v>
      </c>
      <c r="R253" s="193" t="s">
        <v>211</v>
      </c>
      <c r="S253" s="48" t="b">
        <v>0</v>
      </c>
      <c r="T253" s="48"/>
      <c r="U253" s="178"/>
      <c r="V253" s="178">
        <v>43370</v>
      </c>
      <c r="W253" s="48" t="s">
        <v>211</v>
      </c>
      <c r="X253" s="48"/>
      <c r="Y253" s="48"/>
      <c r="Z253" s="48" t="s">
        <v>211</v>
      </c>
      <c r="AA253" s="48"/>
      <c r="AB253" s="48"/>
      <c r="AC253" s="193" t="s">
        <v>2788</v>
      </c>
      <c r="AD253" s="48"/>
      <c r="AE253" s="193" t="s">
        <v>165</v>
      </c>
      <c r="AF253" s="193" t="s">
        <v>211</v>
      </c>
      <c r="AG253" s="193" t="s">
        <v>539</v>
      </c>
      <c r="AH253" s="197">
        <v>43504</v>
      </c>
      <c r="AI253" s="192" t="s">
        <v>4352</v>
      </c>
      <c r="AJ253" s="115" t="str">
        <f t="shared" si="3"/>
        <v>FS</v>
      </c>
      <c r="AK253" s="115" t="b">
        <f>ISNUMBER(SEARCH("IRT",Table1[[#This Row],[Current_Status]]))</f>
        <v>0</v>
      </c>
      <c r="AL253" s="116">
        <f>YEAR(Table1[[#This Row],[Project_Initiated]])</f>
        <v>2018</v>
      </c>
      <c r="AM253" s="53">
        <v>44075</v>
      </c>
      <c r="AN253" s="53" t="str">
        <f>IF(AND(Table1[[#This Row],[Completed Date]]&gt;="07/01/2020"+0,Table1[[#This Row],[Completed Date]]&lt;="6/30/2021"+0),"FY 20-21",IF(AND(Table1[[#This Row],[Completed Date]]&gt;="07/01/2019"+0,Table1[[#This Row],[Completed Date]]&lt;="6/30/2020"+0),"FY 19-20",""))</f>
        <v/>
      </c>
      <c r="AO253" s="116" t="str">
        <f>IFERROR(FIND("R",Table1[[#This Row],[FS_Priority]]),"")</f>
        <v/>
      </c>
    </row>
    <row r="254" spans="1:41" hidden="1" x14ac:dyDescent="0.25">
      <c r="A254" s="48" t="s">
        <v>885</v>
      </c>
      <c r="B254" s="193" t="s">
        <v>211</v>
      </c>
      <c r="C254" s="193" t="s">
        <v>885</v>
      </c>
      <c r="D254" s="194" t="b">
        <v>0</v>
      </c>
      <c r="E254" s="48" t="s">
        <v>107</v>
      </c>
      <c r="F254" s="48" t="s">
        <v>3227</v>
      </c>
      <c r="G254" s="48" t="s">
        <v>211</v>
      </c>
      <c r="H254" s="48" t="s">
        <v>472</v>
      </c>
      <c r="I254" s="48" t="s">
        <v>3744</v>
      </c>
      <c r="J254" s="48" t="s">
        <v>2661</v>
      </c>
      <c r="K254" s="193" t="s">
        <v>3674</v>
      </c>
      <c r="L254" s="193" t="s">
        <v>2636</v>
      </c>
      <c r="M254" s="48" t="s">
        <v>3745</v>
      </c>
      <c r="N254" s="193" t="s">
        <v>211</v>
      </c>
      <c r="O254" s="48" t="s">
        <v>165</v>
      </c>
      <c r="P254" s="48"/>
      <c r="Q254" s="48" t="s">
        <v>239</v>
      </c>
      <c r="R254" s="193" t="s">
        <v>211</v>
      </c>
      <c r="S254" s="48" t="b">
        <v>0</v>
      </c>
      <c r="T254" s="48"/>
      <c r="U254" s="178"/>
      <c r="V254" s="178">
        <v>43377</v>
      </c>
      <c r="W254" s="48" t="s">
        <v>211</v>
      </c>
      <c r="X254" s="48"/>
      <c r="Y254" s="48"/>
      <c r="Z254" s="48" t="s">
        <v>211</v>
      </c>
      <c r="AA254" s="48"/>
      <c r="AB254" s="48"/>
      <c r="AC254" s="193" t="s">
        <v>2788</v>
      </c>
      <c r="AD254" s="179"/>
      <c r="AE254" s="193" t="s">
        <v>165</v>
      </c>
      <c r="AF254" s="193" t="s">
        <v>211</v>
      </c>
      <c r="AG254" s="193" t="s">
        <v>539</v>
      </c>
      <c r="AH254" s="197">
        <v>43504</v>
      </c>
      <c r="AI254" s="192" t="s">
        <v>4352</v>
      </c>
      <c r="AJ254" s="115" t="str">
        <f t="shared" si="3"/>
        <v>FS</v>
      </c>
      <c r="AK254" s="115" t="b">
        <f>ISNUMBER(SEARCH("IRT",Table1[[#This Row],[Current_Status]]))</f>
        <v>0</v>
      </c>
      <c r="AL254" s="116">
        <f>YEAR(Table1[[#This Row],[Project_Initiated]])</f>
        <v>2018</v>
      </c>
      <c r="AM254" s="53">
        <v>44075</v>
      </c>
      <c r="AN254" s="53" t="str">
        <f>IF(AND(Table1[[#This Row],[Completed Date]]&gt;="07/01/2020"+0,Table1[[#This Row],[Completed Date]]&lt;="6/30/2021"+0),"FY 20-21",IF(AND(Table1[[#This Row],[Completed Date]]&gt;="07/01/2019"+0,Table1[[#This Row],[Completed Date]]&lt;="6/30/2020"+0),"FY 19-20",""))</f>
        <v/>
      </c>
      <c r="AO254" s="116" t="str">
        <f>IFERROR(FIND("R",Table1[[#This Row],[FS_Priority]]),"")</f>
        <v/>
      </c>
    </row>
    <row r="255" spans="1:41" hidden="1" x14ac:dyDescent="0.25">
      <c r="A255" s="48" t="s">
        <v>2744</v>
      </c>
      <c r="B255" s="193" t="s">
        <v>211</v>
      </c>
      <c r="C255" s="193" t="s">
        <v>2744</v>
      </c>
      <c r="D255" s="194" t="b">
        <v>0</v>
      </c>
      <c r="E255" s="48" t="s">
        <v>2651</v>
      </c>
      <c r="F255" s="48" t="s">
        <v>3261</v>
      </c>
      <c r="G255" s="48" t="s">
        <v>211</v>
      </c>
      <c r="H255" s="48" t="s">
        <v>447</v>
      </c>
      <c r="I255" s="48" t="s">
        <v>3774</v>
      </c>
      <c r="J255" s="48" t="s">
        <v>2661</v>
      </c>
      <c r="K255" s="193" t="s">
        <v>3773</v>
      </c>
      <c r="L255" s="193" t="s">
        <v>2636</v>
      </c>
      <c r="M255" s="48" t="s">
        <v>3594</v>
      </c>
      <c r="N255" s="193" t="s">
        <v>211</v>
      </c>
      <c r="O255" s="48" t="s">
        <v>165</v>
      </c>
      <c r="P255" s="48"/>
      <c r="Q255" s="48" t="s">
        <v>218</v>
      </c>
      <c r="R255" s="193" t="s">
        <v>211</v>
      </c>
      <c r="S255" s="48" t="b">
        <v>0</v>
      </c>
      <c r="T255" s="48"/>
      <c r="U255" s="178"/>
      <c r="V255" s="178">
        <v>43424</v>
      </c>
      <c r="W255" s="48" t="s">
        <v>211</v>
      </c>
      <c r="X255" s="48"/>
      <c r="Y255" s="48"/>
      <c r="Z255" s="48" t="s">
        <v>211</v>
      </c>
      <c r="AA255" s="48"/>
      <c r="AB255" s="48"/>
      <c r="AC255" s="193" t="s">
        <v>2788</v>
      </c>
      <c r="AD255" s="48"/>
      <c r="AE255" s="193" t="s">
        <v>211</v>
      </c>
      <c r="AF255" s="193" t="s">
        <v>211</v>
      </c>
      <c r="AG255" s="193" t="s">
        <v>211</v>
      </c>
      <c r="AH255" s="197">
        <v>43504</v>
      </c>
      <c r="AI255" s="192" t="s">
        <v>4346</v>
      </c>
      <c r="AJ255" s="115" t="str">
        <f t="shared" si="3"/>
        <v>FS</v>
      </c>
      <c r="AK255" s="115" t="b">
        <f>ISNUMBER(SEARCH("IRT",Table1[[#This Row],[Current_Status]]))</f>
        <v>0</v>
      </c>
      <c r="AL255" s="116">
        <f>YEAR(Table1[[#This Row],[Project_Initiated]])</f>
        <v>2018</v>
      </c>
      <c r="AM255" s="53">
        <v>44075</v>
      </c>
      <c r="AN255" s="53" t="str">
        <f>IF(AND(Table1[[#This Row],[Completed Date]]&gt;="07/01/2020"+0,Table1[[#This Row],[Completed Date]]&lt;="6/30/2021"+0),"FY 20-21",IF(AND(Table1[[#This Row],[Completed Date]]&gt;="07/01/2019"+0,Table1[[#This Row],[Completed Date]]&lt;="6/30/2020"+0),"FY 19-20",""))</f>
        <v/>
      </c>
      <c r="AO255" s="116" t="str">
        <f>IFERROR(FIND("R",Table1[[#This Row],[FS_Priority]]),"")</f>
        <v/>
      </c>
    </row>
    <row r="256" spans="1:41" hidden="1" x14ac:dyDescent="0.25">
      <c r="A256" s="48" t="s">
        <v>2747</v>
      </c>
      <c r="B256" s="193" t="s">
        <v>211</v>
      </c>
      <c r="C256" s="193" t="s">
        <v>2747</v>
      </c>
      <c r="D256" s="194" t="b">
        <v>0</v>
      </c>
      <c r="E256" s="48" t="s">
        <v>4299</v>
      </c>
      <c r="F256" s="48" t="s">
        <v>3261</v>
      </c>
      <c r="G256" s="48" t="s">
        <v>211</v>
      </c>
      <c r="H256" s="48" t="s">
        <v>52</v>
      </c>
      <c r="I256" s="48" t="s">
        <v>3812</v>
      </c>
      <c r="J256" s="48" t="s">
        <v>2661</v>
      </c>
      <c r="K256" s="193" t="s">
        <v>3471</v>
      </c>
      <c r="L256" s="193" t="s">
        <v>2636</v>
      </c>
      <c r="M256" s="48" t="s">
        <v>3813</v>
      </c>
      <c r="N256" s="193" t="s">
        <v>211</v>
      </c>
      <c r="O256" s="48" t="s">
        <v>165</v>
      </c>
      <c r="P256" s="48"/>
      <c r="Q256" s="48" t="s">
        <v>218</v>
      </c>
      <c r="R256" s="193" t="s">
        <v>211</v>
      </c>
      <c r="S256" s="48" t="b">
        <v>0</v>
      </c>
      <c r="T256" s="48"/>
      <c r="U256" s="178"/>
      <c r="V256" s="178">
        <v>43452</v>
      </c>
      <c r="W256" s="48" t="s">
        <v>211</v>
      </c>
      <c r="X256" s="48"/>
      <c r="Y256" s="48"/>
      <c r="Z256" s="48" t="s">
        <v>211</v>
      </c>
      <c r="AA256" s="48"/>
      <c r="AB256" s="48"/>
      <c r="AC256" s="193" t="s">
        <v>2788</v>
      </c>
      <c r="AD256" s="48"/>
      <c r="AE256" s="193" t="s">
        <v>211</v>
      </c>
      <c r="AF256" s="193" t="s">
        <v>211</v>
      </c>
      <c r="AG256" s="193" t="s">
        <v>211</v>
      </c>
      <c r="AH256" s="197">
        <v>43504</v>
      </c>
      <c r="AI256" s="192" t="s">
        <v>4346</v>
      </c>
      <c r="AJ256" s="115" t="str">
        <f t="shared" si="3"/>
        <v>FS</v>
      </c>
      <c r="AK256" s="115" t="b">
        <f>ISNUMBER(SEARCH("IRT",Table1[[#This Row],[Current_Status]]))</f>
        <v>0</v>
      </c>
      <c r="AL256" s="116">
        <f>YEAR(Table1[[#This Row],[Project_Initiated]])</f>
        <v>2018</v>
      </c>
      <c r="AM256" s="53">
        <v>44075</v>
      </c>
      <c r="AN256" s="53" t="str">
        <f>IF(AND(Table1[[#This Row],[Completed Date]]&gt;="07/01/2020"+0,Table1[[#This Row],[Completed Date]]&lt;="6/30/2021"+0),"FY 20-21",IF(AND(Table1[[#This Row],[Completed Date]]&gt;="07/01/2019"+0,Table1[[#This Row],[Completed Date]]&lt;="6/30/2020"+0),"FY 19-20",""))</f>
        <v/>
      </c>
      <c r="AO256" s="116" t="str">
        <f>IFERROR(FIND("R",Table1[[#This Row],[FS_Priority]]),"")</f>
        <v/>
      </c>
    </row>
    <row r="257" spans="1:41" hidden="1" x14ac:dyDescent="0.25">
      <c r="A257" s="48" t="s">
        <v>2752</v>
      </c>
      <c r="B257" s="193" t="s">
        <v>211</v>
      </c>
      <c r="C257" s="193" t="s">
        <v>2752</v>
      </c>
      <c r="D257" s="194" t="b">
        <v>0</v>
      </c>
      <c r="E257" s="48" t="s">
        <v>147</v>
      </c>
      <c r="F257" s="48" t="s">
        <v>3312</v>
      </c>
      <c r="G257" s="48" t="s">
        <v>211</v>
      </c>
      <c r="H257" s="48" t="s">
        <v>451</v>
      </c>
      <c r="I257" s="48" t="s">
        <v>3848</v>
      </c>
      <c r="J257" s="48" t="s">
        <v>2661</v>
      </c>
      <c r="K257" s="193" t="s">
        <v>3839</v>
      </c>
      <c r="L257" s="193" t="s">
        <v>4330</v>
      </c>
      <c r="M257" s="48" t="s">
        <v>3849</v>
      </c>
      <c r="N257" s="193" t="s">
        <v>211</v>
      </c>
      <c r="O257" s="48" t="s">
        <v>165</v>
      </c>
      <c r="P257" s="48"/>
      <c r="Q257" s="48" t="s">
        <v>218</v>
      </c>
      <c r="R257" s="193" t="s">
        <v>211</v>
      </c>
      <c r="S257" s="48" t="b">
        <v>1</v>
      </c>
      <c r="T257" s="48"/>
      <c r="U257" s="178"/>
      <c r="V257" s="178">
        <v>43446</v>
      </c>
      <c r="W257" s="48" t="s">
        <v>211</v>
      </c>
      <c r="X257" s="48"/>
      <c r="Y257" s="48"/>
      <c r="Z257" s="48" t="s">
        <v>211</v>
      </c>
      <c r="AA257" s="48"/>
      <c r="AB257" s="48"/>
      <c r="AC257" s="193" t="s">
        <v>2788</v>
      </c>
      <c r="AD257" s="48"/>
      <c r="AE257" s="193" t="s">
        <v>211</v>
      </c>
      <c r="AF257" s="193" t="s">
        <v>211</v>
      </c>
      <c r="AG257" s="193" t="s">
        <v>211</v>
      </c>
      <c r="AH257" s="197">
        <v>43504</v>
      </c>
      <c r="AI257" s="192" t="s">
        <v>4346</v>
      </c>
      <c r="AJ257" s="115" t="str">
        <f t="shared" si="3"/>
        <v>FS</v>
      </c>
      <c r="AK257" s="115" t="b">
        <f>ISNUMBER(SEARCH("IRT",Table1[[#This Row],[Current_Status]]))</f>
        <v>0</v>
      </c>
      <c r="AL257" s="116">
        <f>YEAR(Table1[[#This Row],[Project_Initiated]])</f>
        <v>2018</v>
      </c>
      <c r="AM257" s="53">
        <v>44075</v>
      </c>
      <c r="AN257" s="53" t="str">
        <f>IF(AND(Table1[[#This Row],[Completed Date]]&gt;="07/01/2020"+0,Table1[[#This Row],[Completed Date]]&lt;="6/30/2021"+0),"FY 20-21",IF(AND(Table1[[#This Row],[Completed Date]]&gt;="07/01/2019"+0,Table1[[#This Row],[Completed Date]]&lt;="6/30/2020"+0),"FY 19-20",""))</f>
        <v/>
      </c>
      <c r="AO257" s="116" t="str">
        <f>IFERROR(FIND("R",Table1[[#This Row],[FS_Priority]]),"")</f>
        <v/>
      </c>
    </row>
    <row r="258" spans="1:41" hidden="1" x14ac:dyDescent="0.25">
      <c r="A258" s="48" t="s">
        <v>889</v>
      </c>
      <c r="B258" s="193" t="s">
        <v>211</v>
      </c>
      <c r="C258" s="193" t="s">
        <v>889</v>
      </c>
      <c r="D258" s="194" t="b">
        <v>0</v>
      </c>
      <c r="E258" s="48" t="s">
        <v>4257</v>
      </c>
      <c r="F258" s="48" t="s">
        <v>3358</v>
      </c>
      <c r="G258" s="48" t="s">
        <v>211</v>
      </c>
      <c r="H258" s="48" t="s">
        <v>52</v>
      </c>
      <c r="I258" s="48" t="s">
        <v>3902</v>
      </c>
      <c r="J258" s="48" t="s">
        <v>2661</v>
      </c>
      <c r="K258" s="193" t="s">
        <v>3901</v>
      </c>
      <c r="L258" s="193" t="s">
        <v>439</v>
      </c>
      <c r="M258" s="48" t="s">
        <v>3903</v>
      </c>
      <c r="N258" s="193" t="s">
        <v>211</v>
      </c>
      <c r="O258" s="48" t="s">
        <v>165</v>
      </c>
      <c r="P258" s="48"/>
      <c r="Q258" s="48" t="s">
        <v>236</v>
      </c>
      <c r="R258" s="193" t="s">
        <v>211</v>
      </c>
      <c r="S258" s="48" t="b">
        <v>0</v>
      </c>
      <c r="T258" s="48"/>
      <c r="U258" s="178"/>
      <c r="V258" s="178">
        <v>43381</v>
      </c>
      <c r="W258" s="48" t="s">
        <v>211</v>
      </c>
      <c r="X258" s="48"/>
      <c r="Y258" s="48"/>
      <c r="Z258" s="48" t="s">
        <v>211</v>
      </c>
      <c r="AA258" s="48"/>
      <c r="AB258" s="48"/>
      <c r="AC258" s="193" t="s">
        <v>2788</v>
      </c>
      <c r="AD258" s="179"/>
      <c r="AE258" s="193" t="s">
        <v>165</v>
      </c>
      <c r="AF258" s="193" t="s">
        <v>211</v>
      </c>
      <c r="AG258" s="193" t="s">
        <v>539</v>
      </c>
      <c r="AH258" s="198">
        <v>43504</v>
      </c>
      <c r="AI258" s="192" t="s">
        <v>4352</v>
      </c>
      <c r="AJ258" s="115" t="str">
        <f t="shared" ref="AJ258:AJ321" si="4">IF(LEN(A258)&gt;6,"FS","PD&amp;C")</f>
        <v>FS</v>
      </c>
      <c r="AK258" s="115" t="b">
        <f>ISNUMBER(SEARCH("IRT",Table1[[#This Row],[Current_Status]]))</f>
        <v>0</v>
      </c>
      <c r="AL258" s="116">
        <f>YEAR(Table1[[#This Row],[Project_Initiated]])</f>
        <v>2018</v>
      </c>
      <c r="AM258" s="53">
        <v>44075</v>
      </c>
      <c r="AN258" s="53" t="str">
        <f>IF(AND(Table1[[#This Row],[Completed Date]]&gt;="07/01/2020"+0,Table1[[#This Row],[Completed Date]]&lt;="6/30/2021"+0),"FY 20-21",IF(AND(Table1[[#This Row],[Completed Date]]&gt;="07/01/2019"+0,Table1[[#This Row],[Completed Date]]&lt;="6/30/2020"+0),"FY 19-20",""))</f>
        <v/>
      </c>
      <c r="AO258" s="116" t="str">
        <f>IFERROR(FIND("R",Table1[[#This Row],[FS_Priority]]),"")</f>
        <v/>
      </c>
    </row>
    <row r="259" spans="1:41" hidden="1" x14ac:dyDescent="0.25">
      <c r="A259" s="48" t="s">
        <v>241</v>
      </c>
      <c r="B259" s="193" t="s">
        <v>211</v>
      </c>
      <c r="C259" s="193" t="s">
        <v>241</v>
      </c>
      <c r="D259" s="194" t="b">
        <v>0</v>
      </c>
      <c r="E259" s="48" t="s">
        <v>21</v>
      </c>
      <c r="F259" s="48" t="s">
        <v>2968</v>
      </c>
      <c r="G259" s="48" t="s">
        <v>220</v>
      </c>
      <c r="H259" s="48" t="s">
        <v>211</v>
      </c>
      <c r="I259" s="48" t="s">
        <v>211</v>
      </c>
      <c r="J259" s="48" t="s">
        <v>2672</v>
      </c>
      <c r="K259" s="193" t="s">
        <v>3455</v>
      </c>
      <c r="L259" s="193" t="s">
        <v>4315</v>
      </c>
      <c r="M259" s="48" t="s">
        <v>3458</v>
      </c>
      <c r="N259" s="193" t="s">
        <v>211</v>
      </c>
      <c r="O259" s="48" t="s">
        <v>211</v>
      </c>
      <c r="P259" s="48"/>
      <c r="Q259" s="48" t="s">
        <v>242</v>
      </c>
      <c r="R259" s="193" t="s">
        <v>211</v>
      </c>
      <c r="S259" s="48" t="b">
        <v>0</v>
      </c>
      <c r="T259" s="48"/>
      <c r="U259" s="178"/>
      <c r="V259" s="178">
        <v>43355</v>
      </c>
      <c r="W259" s="48" t="s">
        <v>211</v>
      </c>
      <c r="X259" s="48"/>
      <c r="Y259" s="48"/>
      <c r="Z259" s="48" t="s">
        <v>211</v>
      </c>
      <c r="AA259" s="48"/>
      <c r="AB259" s="48"/>
      <c r="AC259" s="193" t="s">
        <v>2787</v>
      </c>
      <c r="AD259" s="196">
        <v>43370</v>
      </c>
      <c r="AE259" s="193" t="s">
        <v>178</v>
      </c>
      <c r="AF259" s="193" t="s">
        <v>211</v>
      </c>
      <c r="AG259" s="193" t="s">
        <v>211</v>
      </c>
      <c r="AH259" s="198">
        <v>43510</v>
      </c>
      <c r="AI259" s="192" t="s">
        <v>4347</v>
      </c>
      <c r="AJ259" s="115" t="str">
        <f t="shared" si="4"/>
        <v>FS</v>
      </c>
      <c r="AK259" s="115" t="b">
        <f>ISNUMBER(SEARCH("IRT",Table1[[#This Row],[Current_Status]]))</f>
        <v>0</v>
      </c>
      <c r="AL259" s="116">
        <f>YEAR(Table1[[#This Row],[Project_Initiated]])</f>
        <v>2018</v>
      </c>
      <c r="AM259" s="53">
        <v>44075</v>
      </c>
      <c r="AN259" s="53" t="str">
        <f>IF(AND(Table1[[#This Row],[Completed Date]]&gt;="07/01/2020"+0,Table1[[#This Row],[Completed Date]]&lt;="6/30/2021"+0),"FY 20-21",IF(AND(Table1[[#This Row],[Completed Date]]&gt;="07/01/2019"+0,Table1[[#This Row],[Completed Date]]&lt;="6/30/2020"+0),"FY 19-20",""))</f>
        <v/>
      </c>
      <c r="AO259" s="116" t="str">
        <f>IFERROR(FIND("R",Table1[[#This Row],[FS_Priority]]),"")</f>
        <v/>
      </c>
    </row>
    <row r="260" spans="1:41" hidden="1" x14ac:dyDescent="0.25">
      <c r="A260" s="48" t="s">
        <v>318</v>
      </c>
      <c r="B260" s="193" t="s">
        <v>211</v>
      </c>
      <c r="C260" s="193" t="s">
        <v>318</v>
      </c>
      <c r="D260" s="194" t="b">
        <v>0</v>
      </c>
      <c r="E260" s="48" t="s">
        <v>99</v>
      </c>
      <c r="F260" s="48" t="s">
        <v>3132</v>
      </c>
      <c r="G260" s="48" t="s">
        <v>319</v>
      </c>
      <c r="H260" s="48" t="s">
        <v>452</v>
      </c>
      <c r="I260" s="48" t="s">
        <v>3662</v>
      </c>
      <c r="J260" s="48" t="s">
        <v>2672</v>
      </c>
      <c r="K260" s="193" t="s">
        <v>4989</v>
      </c>
      <c r="L260" s="193" t="s">
        <v>297</v>
      </c>
      <c r="M260" s="48" t="s">
        <v>3599</v>
      </c>
      <c r="N260" s="193" t="s">
        <v>211</v>
      </c>
      <c r="O260" s="48" t="s">
        <v>183</v>
      </c>
      <c r="P260" s="48"/>
      <c r="Q260" s="48" t="s">
        <v>240</v>
      </c>
      <c r="R260" s="193" t="s">
        <v>244</v>
      </c>
      <c r="S260" s="48" t="b">
        <v>1</v>
      </c>
      <c r="T260" s="48"/>
      <c r="U260" s="178"/>
      <c r="V260" s="178">
        <v>43217</v>
      </c>
      <c r="W260" s="48" t="s">
        <v>211</v>
      </c>
      <c r="X260" s="48"/>
      <c r="Y260" s="48"/>
      <c r="Z260" s="48" t="s">
        <v>211</v>
      </c>
      <c r="AA260" s="48"/>
      <c r="AB260" s="48"/>
      <c r="AC260" s="193" t="s">
        <v>2792</v>
      </c>
      <c r="AD260" s="48"/>
      <c r="AE260" s="193" t="s">
        <v>178</v>
      </c>
      <c r="AF260" s="193" t="s">
        <v>211</v>
      </c>
      <c r="AG260" s="193" t="s">
        <v>2693</v>
      </c>
      <c r="AH260" s="198">
        <v>43510</v>
      </c>
      <c r="AI260" s="192" t="s">
        <v>4350</v>
      </c>
      <c r="AJ260" s="115" t="str">
        <f t="shared" si="4"/>
        <v>FS</v>
      </c>
      <c r="AK260" s="115" t="b">
        <f>ISNUMBER(SEARCH("IRT",Table1[[#This Row],[Current_Status]]))</f>
        <v>0</v>
      </c>
      <c r="AL260" s="116">
        <f>YEAR(Table1[[#This Row],[Project_Initiated]])</f>
        <v>2018</v>
      </c>
      <c r="AM260" s="53">
        <v>44075</v>
      </c>
      <c r="AN260" s="53" t="str">
        <f>IF(AND(Table1[[#This Row],[Completed Date]]&gt;="07/01/2020"+0,Table1[[#This Row],[Completed Date]]&lt;="6/30/2021"+0),"FY 20-21",IF(AND(Table1[[#This Row],[Completed Date]]&gt;="07/01/2019"+0,Table1[[#This Row],[Completed Date]]&lt;="6/30/2020"+0),"FY 19-20",""))</f>
        <v/>
      </c>
      <c r="AO260" s="116" t="str">
        <f>IFERROR(FIND("R",Table1[[#This Row],[FS_Priority]]),"")</f>
        <v/>
      </c>
    </row>
    <row r="261" spans="1:41" hidden="1" x14ac:dyDescent="0.25">
      <c r="A261" s="48" t="s">
        <v>4399</v>
      </c>
      <c r="B261" s="193" t="s">
        <v>211</v>
      </c>
      <c r="C261" s="193" t="s">
        <v>4399</v>
      </c>
      <c r="D261" s="194" t="b">
        <v>0</v>
      </c>
      <c r="E261" s="48" t="s">
        <v>53</v>
      </c>
      <c r="F261" s="48" t="s">
        <v>4430</v>
      </c>
      <c r="G261" s="48" t="s">
        <v>4431</v>
      </c>
      <c r="H261" s="48" t="s">
        <v>285</v>
      </c>
      <c r="I261" s="48" t="s">
        <v>4432</v>
      </c>
      <c r="J261" s="48" t="s">
        <v>2670</v>
      </c>
      <c r="K261" s="193" t="s">
        <v>3514</v>
      </c>
      <c r="L261" s="193" t="s">
        <v>2636</v>
      </c>
      <c r="M261" s="48" t="s">
        <v>3517</v>
      </c>
      <c r="N261" s="193" t="s">
        <v>211</v>
      </c>
      <c r="O261" s="48" t="s">
        <v>183</v>
      </c>
      <c r="P261" s="48"/>
      <c r="Q261" s="48" t="s">
        <v>223</v>
      </c>
      <c r="R261" s="193" t="s">
        <v>211</v>
      </c>
      <c r="S261" s="48" t="b">
        <v>0</v>
      </c>
      <c r="T261" s="48"/>
      <c r="U261" s="178"/>
      <c r="V261" s="178">
        <v>43300</v>
      </c>
      <c r="W261" s="48" t="s">
        <v>211</v>
      </c>
      <c r="X261" s="48"/>
      <c r="Y261" s="48"/>
      <c r="Z261" s="48" t="s">
        <v>211</v>
      </c>
      <c r="AA261" s="48"/>
      <c r="AB261" s="48"/>
      <c r="AC261" s="193" t="s">
        <v>4433</v>
      </c>
      <c r="AD261" s="195">
        <v>43398</v>
      </c>
      <c r="AE261" s="193" t="s">
        <v>498</v>
      </c>
      <c r="AF261" s="193" t="s">
        <v>211</v>
      </c>
      <c r="AG261" s="193" t="s">
        <v>2694</v>
      </c>
      <c r="AH261" s="198">
        <v>43510</v>
      </c>
      <c r="AI261" s="192" t="s">
        <v>4347</v>
      </c>
      <c r="AJ261" s="115" t="str">
        <f t="shared" si="4"/>
        <v>FS</v>
      </c>
      <c r="AK261" s="115" t="b">
        <f>ISNUMBER(SEARCH("IRT",Table1[[#This Row],[Current_Status]]))</f>
        <v>0</v>
      </c>
      <c r="AL261" s="116">
        <f>YEAR(Table1[[#This Row],[Project_Initiated]])</f>
        <v>2018</v>
      </c>
      <c r="AM261" s="53">
        <v>44075</v>
      </c>
      <c r="AN261" s="53" t="str">
        <f>IF(AND(Table1[[#This Row],[Completed Date]]&gt;="07/01/2020"+0,Table1[[#This Row],[Completed Date]]&lt;="6/30/2021"+0),"FY 20-21",IF(AND(Table1[[#This Row],[Completed Date]]&gt;="07/01/2019"+0,Table1[[#This Row],[Completed Date]]&lt;="6/30/2020"+0),"FY 19-20",""))</f>
        <v/>
      </c>
      <c r="AO261" s="116" t="str">
        <f>IFERROR(FIND("R",Table1[[#This Row],[FS_Priority]]),"")</f>
        <v/>
      </c>
    </row>
    <row r="262" spans="1:41" hidden="1" x14ac:dyDescent="0.25">
      <c r="A262" s="48" t="s">
        <v>228</v>
      </c>
      <c r="B262" s="193" t="s">
        <v>211</v>
      </c>
      <c r="C262" s="193" t="s">
        <v>228</v>
      </c>
      <c r="D262" s="194" t="b">
        <v>0</v>
      </c>
      <c r="E262" s="48" t="s">
        <v>21</v>
      </c>
      <c r="F262" s="48" t="s">
        <v>2961</v>
      </c>
      <c r="G262" s="48" t="s">
        <v>211</v>
      </c>
      <c r="H262" s="48" t="s">
        <v>323</v>
      </c>
      <c r="I262" s="48" t="s">
        <v>3461</v>
      </c>
      <c r="J262" s="48" t="s">
        <v>2661</v>
      </c>
      <c r="K262" s="193" t="s">
        <v>3455</v>
      </c>
      <c r="L262" s="193" t="s">
        <v>4315</v>
      </c>
      <c r="M262" s="48" t="s">
        <v>3458</v>
      </c>
      <c r="N262" s="193" t="s">
        <v>211</v>
      </c>
      <c r="O262" s="48" t="s">
        <v>211</v>
      </c>
      <c r="P262" s="48"/>
      <c r="Q262" s="48" t="s">
        <v>229</v>
      </c>
      <c r="R262" s="193" t="s">
        <v>211</v>
      </c>
      <c r="S262" s="48" t="b">
        <v>0</v>
      </c>
      <c r="T262" s="48"/>
      <c r="U262" s="178"/>
      <c r="V262" s="178">
        <v>43355</v>
      </c>
      <c r="W262" s="48" t="s">
        <v>211</v>
      </c>
      <c r="X262" s="48"/>
      <c r="Y262" s="48"/>
      <c r="Z262" s="48" t="s">
        <v>211</v>
      </c>
      <c r="AA262" s="48"/>
      <c r="AB262" s="48"/>
      <c r="AC262" s="193" t="s">
        <v>2786</v>
      </c>
      <c r="AD262" s="48"/>
      <c r="AE262" s="193" t="s">
        <v>178</v>
      </c>
      <c r="AF262" s="193" t="s">
        <v>211</v>
      </c>
      <c r="AG262" s="193" t="s">
        <v>211</v>
      </c>
      <c r="AH262" s="198">
        <v>43510</v>
      </c>
      <c r="AI262" s="192" t="s">
        <v>4347</v>
      </c>
      <c r="AJ262" s="115" t="str">
        <f t="shared" si="4"/>
        <v>FS</v>
      </c>
      <c r="AK262" s="115" t="b">
        <f>ISNUMBER(SEARCH("IRT",Table1[[#This Row],[Current_Status]]))</f>
        <v>0</v>
      </c>
      <c r="AL262" s="116">
        <f>YEAR(Table1[[#This Row],[Project_Initiated]])</f>
        <v>2018</v>
      </c>
      <c r="AM262" s="53">
        <v>44075</v>
      </c>
      <c r="AN262" s="53" t="str">
        <f>IF(AND(Table1[[#This Row],[Completed Date]]&gt;="07/01/2020"+0,Table1[[#This Row],[Completed Date]]&lt;="6/30/2021"+0),"FY 20-21",IF(AND(Table1[[#This Row],[Completed Date]]&gt;="07/01/2019"+0,Table1[[#This Row],[Completed Date]]&lt;="6/30/2020"+0),"FY 19-20",""))</f>
        <v/>
      </c>
      <c r="AO262" s="116" t="str">
        <f>IFERROR(FIND("R",Table1[[#This Row],[FS_Priority]]),"")</f>
        <v/>
      </c>
    </row>
    <row r="263" spans="1:41" hidden="1" x14ac:dyDescent="0.25">
      <c r="A263" s="48" t="s">
        <v>283</v>
      </c>
      <c r="B263" s="193" t="s">
        <v>211</v>
      </c>
      <c r="C263" s="193" t="s">
        <v>283</v>
      </c>
      <c r="D263" s="194" t="b">
        <v>0</v>
      </c>
      <c r="E263" s="48" t="s">
        <v>53</v>
      </c>
      <c r="F263" s="48" t="s">
        <v>3037</v>
      </c>
      <c r="G263" s="48" t="s">
        <v>211</v>
      </c>
      <c r="H263" s="48" t="s">
        <v>285</v>
      </c>
      <c r="I263" s="48" t="s">
        <v>3552</v>
      </c>
      <c r="J263" s="48" t="s">
        <v>2661</v>
      </c>
      <c r="K263" s="193" t="s">
        <v>3514</v>
      </c>
      <c r="L263" s="193" t="s">
        <v>2636</v>
      </c>
      <c r="M263" s="48" t="s">
        <v>3515</v>
      </c>
      <c r="N263" s="193" t="s">
        <v>211</v>
      </c>
      <c r="O263" s="48" t="s">
        <v>183</v>
      </c>
      <c r="P263" s="48"/>
      <c r="Q263" s="48" t="s">
        <v>244</v>
      </c>
      <c r="R263" s="193" t="s">
        <v>180</v>
      </c>
      <c r="S263" s="48" t="b">
        <v>1</v>
      </c>
      <c r="T263" s="48"/>
      <c r="U263" s="178"/>
      <c r="V263" s="178">
        <v>43080</v>
      </c>
      <c r="W263" s="48" t="s">
        <v>211</v>
      </c>
      <c r="X263" s="48"/>
      <c r="Y263" s="48"/>
      <c r="Z263" s="48" t="s">
        <v>211</v>
      </c>
      <c r="AA263" s="48"/>
      <c r="AB263" s="48"/>
      <c r="AC263" s="193" t="s">
        <v>2789</v>
      </c>
      <c r="AD263" s="48"/>
      <c r="AE263" s="193" t="s">
        <v>183</v>
      </c>
      <c r="AF263" s="193" t="s">
        <v>211</v>
      </c>
      <c r="AG263" s="193" t="s">
        <v>2694</v>
      </c>
      <c r="AH263" s="198">
        <v>43510</v>
      </c>
      <c r="AI263" s="192" t="s">
        <v>4348</v>
      </c>
      <c r="AJ263" s="115" t="str">
        <f t="shared" si="4"/>
        <v>FS</v>
      </c>
      <c r="AK263" s="115" t="b">
        <f>ISNUMBER(SEARCH("IRT",Table1[[#This Row],[Current_Status]]))</f>
        <v>0</v>
      </c>
      <c r="AL263" s="116">
        <f>YEAR(Table1[[#This Row],[Project_Initiated]])</f>
        <v>2017</v>
      </c>
      <c r="AM263" s="53">
        <v>44075</v>
      </c>
      <c r="AN263" s="53" t="str">
        <f>IF(AND(Table1[[#This Row],[Completed Date]]&gt;="07/01/2020"+0,Table1[[#This Row],[Completed Date]]&lt;="6/30/2021"+0),"FY 20-21",IF(AND(Table1[[#This Row],[Completed Date]]&gt;="07/01/2019"+0,Table1[[#This Row],[Completed Date]]&lt;="6/30/2020"+0),"FY 19-20",""))</f>
        <v/>
      </c>
      <c r="AO263" s="116" t="str">
        <f>IFERROR(FIND("R",Table1[[#This Row],[FS_Priority]]),"")</f>
        <v/>
      </c>
    </row>
    <row r="264" spans="1:41" hidden="1" x14ac:dyDescent="0.25">
      <c r="A264" s="48" t="s">
        <v>391</v>
      </c>
      <c r="B264" s="193" t="s">
        <v>211</v>
      </c>
      <c r="C264" s="193" t="s">
        <v>391</v>
      </c>
      <c r="D264" s="194" t="b">
        <v>0</v>
      </c>
      <c r="E264" s="48" t="s">
        <v>107</v>
      </c>
      <c r="F264" s="48" t="s">
        <v>3199</v>
      </c>
      <c r="G264" s="48" t="s">
        <v>211</v>
      </c>
      <c r="H264" s="48" t="s">
        <v>182</v>
      </c>
      <c r="I264" s="48" t="s">
        <v>388</v>
      </c>
      <c r="J264" s="48" t="s">
        <v>2661</v>
      </c>
      <c r="K264" s="193" t="s">
        <v>3674</v>
      </c>
      <c r="L264" s="193" t="s">
        <v>2636</v>
      </c>
      <c r="M264" s="48" t="s">
        <v>3724</v>
      </c>
      <c r="N264" s="193" t="s">
        <v>211</v>
      </c>
      <c r="O264" s="48" t="s">
        <v>183</v>
      </c>
      <c r="P264" s="48"/>
      <c r="Q264" s="48" t="s">
        <v>234</v>
      </c>
      <c r="R264" s="193" t="s">
        <v>211</v>
      </c>
      <c r="S264" s="48" t="b">
        <v>0</v>
      </c>
      <c r="T264" s="48"/>
      <c r="U264" s="178"/>
      <c r="V264" s="178">
        <v>43320</v>
      </c>
      <c r="W264" s="48" t="s">
        <v>211</v>
      </c>
      <c r="X264" s="48"/>
      <c r="Y264" s="48"/>
      <c r="Z264" s="48" t="s">
        <v>211</v>
      </c>
      <c r="AA264" s="48"/>
      <c r="AB264" s="48"/>
      <c r="AC264" s="193" t="s">
        <v>2793</v>
      </c>
      <c r="AD264" s="195">
        <v>43362</v>
      </c>
      <c r="AE264" s="193" t="s">
        <v>498</v>
      </c>
      <c r="AF264" s="193" t="s">
        <v>211</v>
      </c>
      <c r="AG264" s="193" t="s">
        <v>2694</v>
      </c>
      <c r="AH264" s="197">
        <v>43510</v>
      </c>
      <c r="AI264" s="192" t="s">
        <v>4347</v>
      </c>
      <c r="AJ264" s="115" t="str">
        <f t="shared" si="4"/>
        <v>FS</v>
      </c>
      <c r="AK264" s="115" t="b">
        <f>ISNUMBER(SEARCH("IRT",Table1[[#This Row],[Current_Status]]))</f>
        <v>0</v>
      </c>
      <c r="AL264" s="116">
        <f>YEAR(Table1[[#This Row],[Project_Initiated]])</f>
        <v>2018</v>
      </c>
      <c r="AM264" s="53">
        <v>44075</v>
      </c>
      <c r="AN264" s="53" t="str">
        <f>IF(AND(Table1[[#This Row],[Completed Date]]&gt;="07/01/2020"+0,Table1[[#This Row],[Completed Date]]&lt;="6/30/2021"+0),"FY 20-21",IF(AND(Table1[[#This Row],[Completed Date]]&gt;="07/01/2019"+0,Table1[[#This Row],[Completed Date]]&lt;="6/30/2020"+0),"FY 19-20",""))</f>
        <v/>
      </c>
      <c r="AO264" s="116" t="str">
        <f>IFERROR(FIND("R",Table1[[#This Row],[FS_Priority]]),"")</f>
        <v/>
      </c>
    </row>
    <row r="265" spans="1:41" hidden="1" x14ac:dyDescent="0.25">
      <c r="A265" s="48" t="s">
        <v>654</v>
      </c>
      <c r="B265" s="193" t="s">
        <v>211</v>
      </c>
      <c r="C265" s="193" t="s">
        <v>654</v>
      </c>
      <c r="D265" s="194" t="b">
        <v>0</v>
      </c>
      <c r="E265" s="48" t="s">
        <v>398</v>
      </c>
      <c r="F265" s="48" t="s">
        <v>3266</v>
      </c>
      <c r="G265" s="48" t="s">
        <v>211</v>
      </c>
      <c r="H265" s="48" t="s">
        <v>211</v>
      </c>
      <c r="I265" s="48" t="s">
        <v>211</v>
      </c>
      <c r="J265" s="48" t="s">
        <v>2661</v>
      </c>
      <c r="K265" s="193" t="s">
        <v>3786</v>
      </c>
      <c r="L265" s="193" t="s">
        <v>399</v>
      </c>
      <c r="M265" s="48" t="s">
        <v>3787</v>
      </c>
      <c r="N265" s="193" t="s">
        <v>3788</v>
      </c>
      <c r="O265" s="48" t="s">
        <v>183</v>
      </c>
      <c r="P265" s="48"/>
      <c r="Q265" s="48" t="s">
        <v>211</v>
      </c>
      <c r="R265" s="193" t="s">
        <v>211</v>
      </c>
      <c r="S265" s="48" t="b">
        <v>0</v>
      </c>
      <c r="T265" s="48"/>
      <c r="U265" s="178"/>
      <c r="V265" s="178">
        <v>43118</v>
      </c>
      <c r="W265" s="48" t="s">
        <v>211</v>
      </c>
      <c r="X265" s="48"/>
      <c r="Y265" s="48"/>
      <c r="Z265" s="48" t="s">
        <v>211</v>
      </c>
      <c r="AA265" s="48"/>
      <c r="AB265" s="48"/>
      <c r="AC265" s="193" t="s">
        <v>2794</v>
      </c>
      <c r="AD265" s="48"/>
      <c r="AE265" s="193" t="s">
        <v>178</v>
      </c>
      <c r="AF265" s="193" t="s">
        <v>211</v>
      </c>
      <c r="AG265" s="193" t="s">
        <v>2694</v>
      </c>
      <c r="AH265" s="197">
        <v>43510</v>
      </c>
      <c r="AI265" s="192" t="s">
        <v>4348</v>
      </c>
      <c r="AJ265" s="115" t="str">
        <f t="shared" si="4"/>
        <v>FS</v>
      </c>
      <c r="AK265" s="115" t="b">
        <f>ISNUMBER(SEARCH("IRT",Table1[[#This Row],[Current_Status]]))</f>
        <v>0</v>
      </c>
      <c r="AL265" s="116">
        <f>YEAR(Table1[[#This Row],[Project_Initiated]])</f>
        <v>2018</v>
      </c>
      <c r="AM265" s="53">
        <v>44075</v>
      </c>
      <c r="AN265" s="53" t="str">
        <f>IF(AND(Table1[[#This Row],[Completed Date]]&gt;="07/01/2020"+0,Table1[[#This Row],[Completed Date]]&lt;="6/30/2021"+0),"FY 20-21",IF(AND(Table1[[#This Row],[Completed Date]]&gt;="07/01/2019"+0,Table1[[#This Row],[Completed Date]]&lt;="6/30/2020"+0),"FY 19-20",""))</f>
        <v/>
      </c>
      <c r="AO265" s="116" t="str">
        <f>IFERROR(FIND("R",Table1[[#This Row],[FS_Priority]]),"")</f>
        <v/>
      </c>
    </row>
    <row r="266" spans="1:41" hidden="1" x14ac:dyDescent="0.25">
      <c r="A266" s="48" t="s">
        <v>420</v>
      </c>
      <c r="B266" s="193" t="s">
        <v>211</v>
      </c>
      <c r="C266" s="193" t="s">
        <v>420</v>
      </c>
      <c r="D266" s="194" t="b">
        <v>0</v>
      </c>
      <c r="E266" s="48" t="s">
        <v>147</v>
      </c>
      <c r="F266" s="48" t="s">
        <v>3313</v>
      </c>
      <c r="G266" s="48" t="s">
        <v>211</v>
      </c>
      <c r="H266" s="48" t="s">
        <v>451</v>
      </c>
      <c r="I266" s="48" t="s">
        <v>3850</v>
      </c>
      <c r="J266" s="48" t="s">
        <v>2661</v>
      </c>
      <c r="K266" s="193" t="s">
        <v>3839</v>
      </c>
      <c r="L266" s="193" t="s">
        <v>4330</v>
      </c>
      <c r="M266" s="48" t="s">
        <v>3849</v>
      </c>
      <c r="N266" s="193" t="s">
        <v>211</v>
      </c>
      <c r="O266" s="48" t="s">
        <v>211</v>
      </c>
      <c r="P266" s="48"/>
      <c r="Q266" s="48" t="s">
        <v>236</v>
      </c>
      <c r="R266" s="193" t="s">
        <v>211</v>
      </c>
      <c r="S266" s="48" t="b">
        <v>0</v>
      </c>
      <c r="T266" s="48"/>
      <c r="U266" s="178"/>
      <c r="V266" s="178">
        <v>43353</v>
      </c>
      <c r="W266" s="48" t="s">
        <v>211</v>
      </c>
      <c r="X266" s="48"/>
      <c r="Y266" s="48"/>
      <c r="Z266" s="48" t="s">
        <v>211</v>
      </c>
      <c r="AA266" s="48"/>
      <c r="AB266" s="48"/>
      <c r="AC266" s="193" t="s">
        <v>2799</v>
      </c>
      <c r="AD266" s="48"/>
      <c r="AE266" s="193" t="s">
        <v>498</v>
      </c>
      <c r="AF266" s="193" t="s">
        <v>211</v>
      </c>
      <c r="AG266" s="193" t="s">
        <v>2694</v>
      </c>
      <c r="AH266" s="197">
        <v>43510</v>
      </c>
      <c r="AI266" s="192" t="s">
        <v>4347</v>
      </c>
      <c r="AJ266" s="115" t="str">
        <f t="shared" si="4"/>
        <v>FS</v>
      </c>
      <c r="AK266" s="115" t="b">
        <f>ISNUMBER(SEARCH("IRT",Table1[[#This Row],[Current_Status]]))</f>
        <v>0</v>
      </c>
      <c r="AL266" s="116">
        <f>YEAR(Table1[[#This Row],[Project_Initiated]])</f>
        <v>2018</v>
      </c>
      <c r="AM266" s="53">
        <v>44075</v>
      </c>
      <c r="AN266" s="53" t="str">
        <f>IF(AND(Table1[[#This Row],[Completed Date]]&gt;="07/01/2020"+0,Table1[[#This Row],[Completed Date]]&lt;="6/30/2021"+0),"FY 20-21",IF(AND(Table1[[#This Row],[Completed Date]]&gt;="07/01/2019"+0,Table1[[#This Row],[Completed Date]]&lt;="6/30/2020"+0),"FY 19-20",""))</f>
        <v/>
      </c>
      <c r="AO266" s="116" t="str">
        <f>IFERROR(FIND("R",Table1[[#This Row],[FS_Priority]]),"")</f>
        <v/>
      </c>
    </row>
    <row r="267" spans="1:41" hidden="1" x14ac:dyDescent="0.25">
      <c r="A267" s="48" t="s">
        <v>280</v>
      </c>
      <c r="B267" s="193" t="s">
        <v>211</v>
      </c>
      <c r="C267" s="193" t="s">
        <v>280</v>
      </c>
      <c r="D267" s="194" t="b">
        <v>0</v>
      </c>
      <c r="E267" s="48" t="s">
        <v>53</v>
      </c>
      <c r="F267" s="48" t="s">
        <v>3026</v>
      </c>
      <c r="G267" s="48" t="s">
        <v>211</v>
      </c>
      <c r="H267" s="48" t="s">
        <v>285</v>
      </c>
      <c r="I267" s="48" t="s">
        <v>3547</v>
      </c>
      <c r="J267" s="48" t="s">
        <v>2661</v>
      </c>
      <c r="K267" s="193" t="s">
        <v>3514</v>
      </c>
      <c r="L267" s="193" t="s">
        <v>2636</v>
      </c>
      <c r="M267" s="48" t="s">
        <v>3530</v>
      </c>
      <c r="N267" s="193" t="s">
        <v>211</v>
      </c>
      <c r="O267" s="48" t="s">
        <v>183</v>
      </c>
      <c r="P267" s="48"/>
      <c r="Q267" s="48" t="s">
        <v>239</v>
      </c>
      <c r="R267" s="193" t="s">
        <v>211</v>
      </c>
      <c r="S267" s="48" t="b">
        <v>1</v>
      </c>
      <c r="T267" s="48"/>
      <c r="U267" s="178"/>
      <c r="V267" s="178">
        <v>43335</v>
      </c>
      <c r="W267" s="48" t="s">
        <v>211</v>
      </c>
      <c r="X267" s="48"/>
      <c r="Y267" s="48"/>
      <c r="Z267" s="48" t="s">
        <v>211</v>
      </c>
      <c r="AA267" s="48"/>
      <c r="AB267" s="48"/>
      <c r="AC267" s="193" t="s">
        <v>2802</v>
      </c>
      <c r="AD267" s="48"/>
      <c r="AE267" s="193" t="s">
        <v>498</v>
      </c>
      <c r="AF267" s="193" t="s">
        <v>211</v>
      </c>
      <c r="AG267" s="193" t="s">
        <v>2694</v>
      </c>
      <c r="AH267" s="197">
        <v>43514</v>
      </c>
      <c r="AI267" s="192" t="s">
        <v>4347</v>
      </c>
      <c r="AJ267" s="115" t="str">
        <f t="shared" si="4"/>
        <v>FS</v>
      </c>
      <c r="AK267" s="115" t="b">
        <f>ISNUMBER(SEARCH("IRT",Table1[[#This Row],[Current_Status]]))</f>
        <v>0</v>
      </c>
      <c r="AL267" s="116">
        <f>YEAR(Table1[[#This Row],[Project_Initiated]])</f>
        <v>2018</v>
      </c>
      <c r="AM267" s="53">
        <v>44075</v>
      </c>
      <c r="AN267" s="53" t="str">
        <f>IF(AND(Table1[[#This Row],[Completed Date]]&gt;="07/01/2020"+0,Table1[[#This Row],[Completed Date]]&lt;="6/30/2021"+0),"FY 20-21",IF(AND(Table1[[#This Row],[Completed Date]]&gt;="07/01/2019"+0,Table1[[#This Row],[Completed Date]]&lt;="6/30/2020"+0),"FY 19-20",""))</f>
        <v/>
      </c>
      <c r="AO267" s="116" t="str">
        <f>IFERROR(FIND("R",Table1[[#This Row],[FS_Priority]]),"")</f>
        <v/>
      </c>
    </row>
    <row r="268" spans="1:41" hidden="1" x14ac:dyDescent="0.25">
      <c r="A268" s="48" t="s">
        <v>2804</v>
      </c>
      <c r="B268" s="193" t="s">
        <v>211</v>
      </c>
      <c r="C268" s="193" t="s">
        <v>2804</v>
      </c>
      <c r="D268" s="194" t="b">
        <v>0</v>
      </c>
      <c r="E268" s="48" t="s">
        <v>130</v>
      </c>
      <c r="F268" s="48" t="s">
        <v>3277</v>
      </c>
      <c r="G268" s="48" t="s">
        <v>211</v>
      </c>
      <c r="H268" s="48" t="s">
        <v>291</v>
      </c>
      <c r="I268" s="48" t="s">
        <v>3798</v>
      </c>
      <c r="J268" s="48" t="s">
        <v>2661</v>
      </c>
      <c r="K268" s="193" t="s">
        <v>3791</v>
      </c>
      <c r="L268" s="193" t="s">
        <v>403</v>
      </c>
      <c r="M268" s="48" t="s">
        <v>3796</v>
      </c>
      <c r="N268" s="193" t="s">
        <v>211</v>
      </c>
      <c r="O268" s="48" t="s">
        <v>183</v>
      </c>
      <c r="P268" s="48"/>
      <c r="Q268" s="48" t="s">
        <v>288</v>
      </c>
      <c r="R268" s="193" t="s">
        <v>211</v>
      </c>
      <c r="S268" s="48" t="b">
        <v>0</v>
      </c>
      <c r="T268" s="48"/>
      <c r="U268" s="178"/>
      <c r="V268" s="178">
        <v>43411</v>
      </c>
      <c r="W268" s="48" t="s">
        <v>211</v>
      </c>
      <c r="X268" s="48"/>
      <c r="Y268" s="48"/>
      <c r="Z268" s="48" t="s">
        <v>211</v>
      </c>
      <c r="AA268" s="48"/>
      <c r="AB268" s="48"/>
      <c r="AC268" s="193" t="s">
        <v>2866</v>
      </c>
      <c r="AD268" s="48"/>
      <c r="AE268" s="193" t="s">
        <v>498</v>
      </c>
      <c r="AF268" s="193" t="s">
        <v>211</v>
      </c>
      <c r="AG268" s="193" t="s">
        <v>211</v>
      </c>
      <c r="AH268" s="197">
        <v>43522</v>
      </c>
      <c r="AI268" s="192" t="s">
        <v>4347</v>
      </c>
      <c r="AJ268" s="115" t="str">
        <f t="shared" si="4"/>
        <v>FS</v>
      </c>
      <c r="AK268" s="115" t="b">
        <f>ISNUMBER(SEARCH("IRT",Table1[[#This Row],[Current_Status]]))</f>
        <v>0</v>
      </c>
      <c r="AL268" s="116">
        <f>YEAR(Table1[[#This Row],[Project_Initiated]])</f>
        <v>2018</v>
      </c>
      <c r="AM268" s="53">
        <v>44075</v>
      </c>
      <c r="AN268" s="53" t="str">
        <f>IF(AND(Table1[[#This Row],[Completed Date]]&gt;="07/01/2020"+0,Table1[[#This Row],[Completed Date]]&lt;="6/30/2021"+0),"FY 20-21",IF(AND(Table1[[#This Row],[Completed Date]]&gt;="07/01/2019"+0,Table1[[#This Row],[Completed Date]]&lt;="6/30/2020"+0),"FY 19-20",""))</f>
        <v/>
      </c>
      <c r="AO268" s="116" t="str">
        <f>IFERROR(FIND("R",Table1[[#This Row],[FS_Priority]]),"")</f>
        <v/>
      </c>
    </row>
    <row r="269" spans="1:41" hidden="1" x14ac:dyDescent="0.25">
      <c r="A269" s="48" t="s">
        <v>2733</v>
      </c>
      <c r="B269" s="193" t="s">
        <v>211</v>
      </c>
      <c r="C269" s="193" t="s">
        <v>2733</v>
      </c>
      <c r="D269" s="194" t="b">
        <v>0</v>
      </c>
      <c r="E269" s="48" t="s">
        <v>53</v>
      </c>
      <c r="F269" s="48" t="s">
        <v>3011</v>
      </c>
      <c r="G269" s="48" t="s">
        <v>211</v>
      </c>
      <c r="H269" s="48" t="s">
        <v>285</v>
      </c>
      <c r="I269" s="48" t="s">
        <v>3529</v>
      </c>
      <c r="J269" s="48" t="s">
        <v>2670</v>
      </c>
      <c r="K269" s="193" t="s">
        <v>3514</v>
      </c>
      <c r="L269" s="193" t="s">
        <v>2636</v>
      </c>
      <c r="M269" s="48" t="s">
        <v>3530</v>
      </c>
      <c r="N269" s="193" t="s">
        <v>211</v>
      </c>
      <c r="O269" s="48" t="s">
        <v>211</v>
      </c>
      <c r="P269" s="48"/>
      <c r="Q269" s="48" t="s">
        <v>288</v>
      </c>
      <c r="R269" s="193" t="s">
        <v>211</v>
      </c>
      <c r="S269" s="48" t="b">
        <v>0</v>
      </c>
      <c r="T269" s="48"/>
      <c r="U269" s="178"/>
      <c r="V269" s="178">
        <v>43476</v>
      </c>
      <c r="W269" s="48" t="s">
        <v>211</v>
      </c>
      <c r="X269" s="48"/>
      <c r="Y269" s="48"/>
      <c r="Z269" s="48" t="s">
        <v>211</v>
      </c>
      <c r="AA269" s="48"/>
      <c r="AB269" s="48"/>
      <c r="AC269" s="193" t="s">
        <v>211</v>
      </c>
      <c r="AD269" s="48"/>
      <c r="AE269" s="193" t="s">
        <v>498</v>
      </c>
      <c r="AF269" s="193" t="s">
        <v>4435</v>
      </c>
      <c r="AG269" s="193" t="s">
        <v>539</v>
      </c>
      <c r="AH269" s="197">
        <v>43523</v>
      </c>
      <c r="AI269" s="192" t="s">
        <v>4346</v>
      </c>
      <c r="AJ269" s="115" t="str">
        <f t="shared" si="4"/>
        <v>FS</v>
      </c>
      <c r="AK269" s="115" t="b">
        <f>ISNUMBER(SEARCH("IRT",Table1[[#This Row],[Current_Status]]))</f>
        <v>0</v>
      </c>
      <c r="AL269" s="116">
        <f>YEAR(Table1[[#This Row],[Project_Initiated]])</f>
        <v>2019</v>
      </c>
      <c r="AM269" s="53">
        <v>44075</v>
      </c>
      <c r="AN269" s="53" t="str">
        <f>IF(AND(Table1[[#This Row],[Completed Date]]&gt;="07/01/2020"+0,Table1[[#This Row],[Completed Date]]&lt;="6/30/2021"+0),"FY 20-21",IF(AND(Table1[[#This Row],[Completed Date]]&gt;="07/01/2019"+0,Table1[[#This Row],[Completed Date]]&lt;="6/30/2020"+0),"FY 19-20",""))</f>
        <v/>
      </c>
      <c r="AO269" s="116" t="str">
        <f>IFERROR(FIND("R",Table1[[#This Row],[FS_Priority]]),"")</f>
        <v/>
      </c>
    </row>
    <row r="270" spans="1:41" hidden="1" x14ac:dyDescent="0.25">
      <c r="A270" s="48" t="s">
        <v>871</v>
      </c>
      <c r="B270" s="193" t="s">
        <v>211</v>
      </c>
      <c r="C270" s="193" t="s">
        <v>871</v>
      </c>
      <c r="D270" s="194" t="b">
        <v>0</v>
      </c>
      <c r="E270" s="48" t="s">
        <v>287</v>
      </c>
      <c r="F270" s="48" t="s">
        <v>3045</v>
      </c>
      <c r="G270" s="48" t="s">
        <v>211</v>
      </c>
      <c r="H270" s="48" t="s">
        <v>182</v>
      </c>
      <c r="I270" s="48" t="s">
        <v>211</v>
      </c>
      <c r="J270" s="48" t="s">
        <v>2661</v>
      </c>
      <c r="K270" s="193" t="s">
        <v>211</v>
      </c>
      <c r="L270" s="193" t="s">
        <v>211</v>
      </c>
      <c r="M270" s="48" t="s">
        <v>3566</v>
      </c>
      <c r="N270" s="193" t="s">
        <v>211</v>
      </c>
      <c r="O270" s="48" t="s">
        <v>183</v>
      </c>
      <c r="P270" s="48"/>
      <c r="Q270" s="48" t="s">
        <v>211</v>
      </c>
      <c r="R270" s="193" t="s">
        <v>211</v>
      </c>
      <c r="S270" s="48" t="b">
        <v>0</v>
      </c>
      <c r="T270" s="48"/>
      <c r="U270" s="178"/>
      <c r="V270" s="178">
        <v>43368</v>
      </c>
      <c r="W270" s="48" t="s">
        <v>211</v>
      </c>
      <c r="X270" s="48"/>
      <c r="Y270" s="48"/>
      <c r="Z270" s="48" t="s">
        <v>211</v>
      </c>
      <c r="AA270" s="48"/>
      <c r="AB270" s="48"/>
      <c r="AC270" s="193" t="s">
        <v>2803</v>
      </c>
      <c r="AD270" s="48"/>
      <c r="AE270" s="193" t="s">
        <v>498</v>
      </c>
      <c r="AF270" s="193" t="s">
        <v>211</v>
      </c>
      <c r="AG270" s="193" t="s">
        <v>2694</v>
      </c>
      <c r="AH270" s="197">
        <v>43524</v>
      </c>
      <c r="AI270" s="192" t="s">
        <v>4347</v>
      </c>
      <c r="AJ270" s="115" t="str">
        <f t="shared" si="4"/>
        <v>FS</v>
      </c>
      <c r="AK270" s="115" t="b">
        <f>ISNUMBER(SEARCH("IRT",Table1[[#This Row],[Current_Status]]))</f>
        <v>0</v>
      </c>
      <c r="AL270" s="116">
        <f>YEAR(Table1[[#This Row],[Project_Initiated]])</f>
        <v>2018</v>
      </c>
      <c r="AM270" s="53">
        <v>44075</v>
      </c>
      <c r="AN270" s="53" t="str">
        <f>IF(AND(Table1[[#This Row],[Completed Date]]&gt;="07/01/2020"+0,Table1[[#This Row],[Completed Date]]&lt;="6/30/2021"+0),"FY 20-21",IF(AND(Table1[[#This Row],[Completed Date]]&gt;="07/01/2019"+0,Table1[[#This Row],[Completed Date]]&lt;="6/30/2020"+0),"FY 19-20",""))</f>
        <v/>
      </c>
      <c r="AO270" s="116" t="str">
        <f>IFERROR(FIND("R",Table1[[#This Row],[FS_Priority]]),"")</f>
        <v/>
      </c>
    </row>
    <row r="271" spans="1:41" hidden="1" x14ac:dyDescent="0.25">
      <c r="A271" s="48" t="s">
        <v>2805</v>
      </c>
      <c r="B271" s="193" t="s">
        <v>211</v>
      </c>
      <c r="C271" s="193" t="s">
        <v>2805</v>
      </c>
      <c r="D271" s="194" t="b">
        <v>0</v>
      </c>
      <c r="E271" s="48" t="s">
        <v>4285</v>
      </c>
      <c r="F271" s="48" t="s">
        <v>3053</v>
      </c>
      <c r="G271" s="48" t="s">
        <v>211</v>
      </c>
      <c r="H271" s="48" t="s">
        <v>1517</v>
      </c>
      <c r="I271" s="48" t="s">
        <v>211</v>
      </c>
      <c r="J271" s="48" t="s">
        <v>2661</v>
      </c>
      <c r="K271" s="193" t="s">
        <v>59</v>
      </c>
      <c r="L271" s="193" t="s">
        <v>28</v>
      </c>
      <c r="M271" s="48" t="s">
        <v>3533</v>
      </c>
      <c r="N271" s="193" t="s">
        <v>211</v>
      </c>
      <c r="O271" s="48" t="s">
        <v>183</v>
      </c>
      <c r="P271" s="48"/>
      <c r="Q271" s="48" t="s">
        <v>288</v>
      </c>
      <c r="R271" s="193" t="s">
        <v>211</v>
      </c>
      <c r="S271" s="48" t="b">
        <v>0</v>
      </c>
      <c r="T271" s="48"/>
      <c r="U271" s="178"/>
      <c r="V271" s="178">
        <v>43496</v>
      </c>
      <c r="W271" s="48" t="s">
        <v>211</v>
      </c>
      <c r="X271" s="48"/>
      <c r="Y271" s="48"/>
      <c r="Z271" s="48" t="s">
        <v>211</v>
      </c>
      <c r="AA271" s="48"/>
      <c r="AB271" s="48"/>
      <c r="AC271" s="193" t="s">
        <v>2806</v>
      </c>
      <c r="AD271" s="48"/>
      <c r="AE271" s="193" t="s">
        <v>178</v>
      </c>
      <c r="AF271" s="193" t="s">
        <v>211</v>
      </c>
      <c r="AG271" s="193" t="s">
        <v>211</v>
      </c>
      <c r="AH271" s="197">
        <v>43524</v>
      </c>
      <c r="AI271" s="192" t="s">
        <v>4353</v>
      </c>
      <c r="AJ271" s="115" t="str">
        <f t="shared" si="4"/>
        <v>FS</v>
      </c>
      <c r="AK271" s="115" t="b">
        <f>ISNUMBER(SEARCH("IRT",Table1[[#This Row],[Current_Status]]))</f>
        <v>0</v>
      </c>
      <c r="AL271" s="116">
        <f>YEAR(Table1[[#This Row],[Project_Initiated]])</f>
        <v>2019</v>
      </c>
      <c r="AM271" s="53">
        <v>44075</v>
      </c>
      <c r="AN271" s="53" t="str">
        <f>IF(AND(Table1[[#This Row],[Completed Date]]&gt;="07/01/2020"+0,Table1[[#This Row],[Completed Date]]&lt;="6/30/2021"+0),"FY 20-21",IF(AND(Table1[[#This Row],[Completed Date]]&gt;="07/01/2019"+0,Table1[[#This Row],[Completed Date]]&lt;="6/30/2020"+0),"FY 19-20",""))</f>
        <v/>
      </c>
      <c r="AO271" s="116" t="str">
        <f>IFERROR(FIND("R",Table1[[#This Row],[FS_Priority]]),"")</f>
        <v/>
      </c>
    </row>
    <row r="272" spans="1:41" hidden="1" x14ac:dyDescent="0.25">
      <c r="A272" s="48" t="s">
        <v>2735</v>
      </c>
      <c r="B272" s="193" t="s">
        <v>211</v>
      </c>
      <c r="C272" s="193" t="s">
        <v>2735</v>
      </c>
      <c r="D272" s="194" t="b">
        <v>0</v>
      </c>
      <c r="E272" s="48" t="s">
        <v>53</v>
      </c>
      <c r="F272" s="48" t="s">
        <v>3022</v>
      </c>
      <c r="G272" s="48" t="s">
        <v>211</v>
      </c>
      <c r="H272" s="48" t="s">
        <v>932</v>
      </c>
      <c r="I272" s="48" t="s">
        <v>3542</v>
      </c>
      <c r="J272" s="48" t="s">
        <v>2661</v>
      </c>
      <c r="K272" s="193" t="s">
        <v>3514</v>
      </c>
      <c r="L272" s="193" t="s">
        <v>2636</v>
      </c>
      <c r="M272" s="48" t="s">
        <v>3543</v>
      </c>
      <c r="N272" s="193" t="s">
        <v>211</v>
      </c>
      <c r="O272" s="48" t="s">
        <v>165</v>
      </c>
      <c r="P272" s="48"/>
      <c r="Q272" s="48" t="s">
        <v>236</v>
      </c>
      <c r="R272" s="193" t="s">
        <v>211</v>
      </c>
      <c r="S272" s="48" t="b">
        <v>0</v>
      </c>
      <c r="T272" s="48"/>
      <c r="U272" s="178"/>
      <c r="V272" s="178">
        <v>43474</v>
      </c>
      <c r="W272" s="48" t="s">
        <v>211</v>
      </c>
      <c r="X272" s="48"/>
      <c r="Y272" s="48"/>
      <c r="Z272" s="48" t="s">
        <v>211</v>
      </c>
      <c r="AA272" s="48"/>
      <c r="AB272" s="48"/>
      <c r="AC272" s="193" t="s">
        <v>2818</v>
      </c>
      <c r="AD272" s="179"/>
      <c r="AE272" s="193" t="s">
        <v>211</v>
      </c>
      <c r="AF272" s="193" t="s">
        <v>211</v>
      </c>
      <c r="AG272" s="193" t="s">
        <v>211</v>
      </c>
      <c r="AH272" s="197">
        <v>43528</v>
      </c>
      <c r="AI272" s="192" t="s">
        <v>4346</v>
      </c>
      <c r="AJ272" s="115" t="str">
        <f t="shared" si="4"/>
        <v>FS</v>
      </c>
      <c r="AK272" s="115" t="b">
        <f>ISNUMBER(SEARCH("IRT",Table1[[#This Row],[Current_Status]]))</f>
        <v>0</v>
      </c>
      <c r="AL272" s="116">
        <f>YEAR(Table1[[#This Row],[Project_Initiated]])</f>
        <v>2019</v>
      </c>
      <c r="AM272" s="53">
        <v>44075</v>
      </c>
      <c r="AN272" s="53" t="str">
        <f>IF(AND(Table1[[#This Row],[Completed Date]]&gt;="07/01/2020"+0,Table1[[#This Row],[Completed Date]]&lt;="6/30/2021"+0),"FY 20-21",IF(AND(Table1[[#This Row],[Completed Date]]&gt;="07/01/2019"+0,Table1[[#This Row],[Completed Date]]&lt;="6/30/2020"+0),"FY 19-20",""))</f>
        <v/>
      </c>
      <c r="AO272" s="116" t="str">
        <f>IFERROR(FIND("R",Table1[[#This Row],[FS_Priority]]),"")</f>
        <v/>
      </c>
    </row>
    <row r="273" spans="1:41" hidden="1" x14ac:dyDescent="0.25">
      <c r="A273" s="48" t="s">
        <v>879</v>
      </c>
      <c r="B273" s="193" t="s">
        <v>211</v>
      </c>
      <c r="C273" s="193" t="s">
        <v>879</v>
      </c>
      <c r="D273" s="194" t="b">
        <v>0</v>
      </c>
      <c r="E273" s="48" t="s">
        <v>53</v>
      </c>
      <c r="F273" s="48" t="s">
        <v>3025</v>
      </c>
      <c r="G273" s="48" t="s">
        <v>211</v>
      </c>
      <c r="H273" s="48" t="s">
        <v>447</v>
      </c>
      <c r="I273" s="48" t="s">
        <v>3544</v>
      </c>
      <c r="J273" s="48" t="s">
        <v>2661</v>
      </c>
      <c r="K273" s="193" t="s">
        <v>3514</v>
      </c>
      <c r="L273" s="193" t="s">
        <v>2636</v>
      </c>
      <c r="M273" s="48" t="s">
        <v>3517</v>
      </c>
      <c r="N273" s="193" t="s">
        <v>211</v>
      </c>
      <c r="O273" s="48" t="s">
        <v>165</v>
      </c>
      <c r="P273" s="48"/>
      <c r="Q273" s="48" t="s">
        <v>184</v>
      </c>
      <c r="R273" s="193" t="s">
        <v>211</v>
      </c>
      <c r="S273" s="48" t="b">
        <v>0</v>
      </c>
      <c r="T273" s="48"/>
      <c r="U273" s="178"/>
      <c r="V273" s="178">
        <v>43376</v>
      </c>
      <c r="W273" s="48" t="s">
        <v>211</v>
      </c>
      <c r="X273" s="48"/>
      <c r="Y273" s="48"/>
      <c r="Z273" s="48" t="s">
        <v>211</v>
      </c>
      <c r="AA273" s="48"/>
      <c r="AB273" s="48"/>
      <c r="AC273" s="193" t="s">
        <v>2818</v>
      </c>
      <c r="AD273" s="48"/>
      <c r="AE273" s="193" t="s">
        <v>165</v>
      </c>
      <c r="AF273" s="193" t="s">
        <v>211</v>
      </c>
      <c r="AG273" s="193" t="s">
        <v>539</v>
      </c>
      <c r="AH273" s="197">
        <v>43528</v>
      </c>
      <c r="AI273" s="192" t="s">
        <v>4352</v>
      </c>
      <c r="AJ273" s="115" t="str">
        <f t="shared" si="4"/>
        <v>FS</v>
      </c>
      <c r="AK273" s="115" t="b">
        <f>ISNUMBER(SEARCH("IRT",Table1[[#This Row],[Current_Status]]))</f>
        <v>0</v>
      </c>
      <c r="AL273" s="116">
        <f>YEAR(Table1[[#This Row],[Project_Initiated]])</f>
        <v>2018</v>
      </c>
      <c r="AM273" s="53">
        <v>44075</v>
      </c>
      <c r="AN273" s="53" t="str">
        <f>IF(AND(Table1[[#This Row],[Completed Date]]&gt;="07/01/2020"+0,Table1[[#This Row],[Completed Date]]&lt;="6/30/2021"+0),"FY 20-21",IF(AND(Table1[[#This Row],[Completed Date]]&gt;="07/01/2019"+0,Table1[[#This Row],[Completed Date]]&lt;="6/30/2020"+0),"FY 19-20",""))</f>
        <v/>
      </c>
      <c r="AO273" s="116" t="str">
        <f>IFERROR(FIND("R",Table1[[#This Row],[FS_Priority]]),"")</f>
        <v/>
      </c>
    </row>
    <row r="274" spans="1:41" hidden="1" x14ac:dyDescent="0.25">
      <c r="A274" s="48" t="s">
        <v>887</v>
      </c>
      <c r="B274" s="193" t="s">
        <v>211</v>
      </c>
      <c r="C274" s="193" t="s">
        <v>887</v>
      </c>
      <c r="D274" s="194" t="b">
        <v>0</v>
      </c>
      <c r="E274" s="48" t="s">
        <v>53</v>
      </c>
      <c r="F274" s="48" t="s">
        <v>3027</v>
      </c>
      <c r="G274" s="48" t="s">
        <v>211</v>
      </c>
      <c r="H274" s="48" t="s">
        <v>932</v>
      </c>
      <c r="I274" s="48" t="s">
        <v>212</v>
      </c>
      <c r="J274" s="48" t="s">
        <v>2661</v>
      </c>
      <c r="K274" s="193" t="s">
        <v>3514</v>
      </c>
      <c r="L274" s="193" t="s">
        <v>2636</v>
      </c>
      <c r="M274" s="48" t="s">
        <v>3517</v>
      </c>
      <c r="N274" s="193" t="s">
        <v>211</v>
      </c>
      <c r="O274" s="48" t="s">
        <v>165</v>
      </c>
      <c r="P274" s="48"/>
      <c r="Q274" s="48" t="s">
        <v>239</v>
      </c>
      <c r="R274" s="193" t="s">
        <v>211</v>
      </c>
      <c r="S274" s="48" t="b">
        <v>0</v>
      </c>
      <c r="T274" s="48"/>
      <c r="U274" s="178"/>
      <c r="V274" s="178">
        <v>43378</v>
      </c>
      <c r="W274" s="48" t="s">
        <v>211</v>
      </c>
      <c r="X274" s="48"/>
      <c r="Y274" s="48"/>
      <c r="Z274" s="48" t="s">
        <v>211</v>
      </c>
      <c r="AA274" s="48"/>
      <c r="AB274" s="48"/>
      <c r="AC274" s="193" t="s">
        <v>2818</v>
      </c>
      <c r="AD274" s="48"/>
      <c r="AE274" s="193" t="s">
        <v>165</v>
      </c>
      <c r="AF274" s="193" t="s">
        <v>211</v>
      </c>
      <c r="AG274" s="193" t="s">
        <v>539</v>
      </c>
      <c r="AH274" s="197">
        <v>43528</v>
      </c>
      <c r="AI274" s="192" t="s">
        <v>4352</v>
      </c>
      <c r="AJ274" s="115" t="str">
        <f t="shared" si="4"/>
        <v>FS</v>
      </c>
      <c r="AK274" s="115" t="b">
        <f>ISNUMBER(SEARCH("IRT",Table1[[#This Row],[Current_Status]]))</f>
        <v>0</v>
      </c>
      <c r="AL274" s="116">
        <f>YEAR(Table1[[#This Row],[Project_Initiated]])</f>
        <v>2018</v>
      </c>
      <c r="AM274" s="53">
        <v>44075</v>
      </c>
      <c r="AN274" s="53" t="str">
        <f>IF(AND(Table1[[#This Row],[Completed Date]]&gt;="07/01/2020"+0,Table1[[#This Row],[Completed Date]]&lt;="6/30/2021"+0),"FY 20-21",IF(AND(Table1[[#This Row],[Completed Date]]&gt;="07/01/2019"+0,Table1[[#This Row],[Completed Date]]&lt;="6/30/2020"+0),"FY 19-20",""))</f>
        <v/>
      </c>
      <c r="AO274" s="116" t="str">
        <f>IFERROR(FIND("R",Table1[[#This Row],[FS_Priority]]),"")</f>
        <v/>
      </c>
    </row>
    <row r="275" spans="1:41" hidden="1" x14ac:dyDescent="0.25">
      <c r="A275" s="48" t="s">
        <v>2736</v>
      </c>
      <c r="B275" s="193" t="s">
        <v>211</v>
      </c>
      <c r="C275" s="193" t="s">
        <v>2736</v>
      </c>
      <c r="D275" s="194" t="b">
        <v>0</v>
      </c>
      <c r="E275" s="48" t="s">
        <v>53</v>
      </c>
      <c r="F275" s="48" t="s">
        <v>3030</v>
      </c>
      <c r="G275" s="48" t="s">
        <v>211</v>
      </c>
      <c r="H275" s="48" t="s">
        <v>932</v>
      </c>
      <c r="I275" s="48" t="s">
        <v>3548</v>
      </c>
      <c r="J275" s="48" t="s">
        <v>2661</v>
      </c>
      <c r="K275" s="193" t="s">
        <v>3514</v>
      </c>
      <c r="L275" s="193" t="s">
        <v>2636</v>
      </c>
      <c r="M275" s="48" t="s">
        <v>3517</v>
      </c>
      <c r="N275" s="193" t="s">
        <v>211</v>
      </c>
      <c r="O275" s="48" t="s">
        <v>165</v>
      </c>
      <c r="P275" s="48"/>
      <c r="Q275" s="48" t="s">
        <v>240</v>
      </c>
      <c r="R275" s="193" t="s">
        <v>211</v>
      </c>
      <c r="S275" s="48" t="b">
        <v>0</v>
      </c>
      <c r="T275" s="48"/>
      <c r="U275" s="178"/>
      <c r="V275" s="178">
        <v>43454</v>
      </c>
      <c r="W275" s="48" t="s">
        <v>211</v>
      </c>
      <c r="X275" s="48"/>
      <c r="Y275" s="48"/>
      <c r="Z275" s="48" t="s">
        <v>211</v>
      </c>
      <c r="AA275" s="48"/>
      <c r="AB275" s="48"/>
      <c r="AC275" s="193" t="s">
        <v>2818</v>
      </c>
      <c r="AD275" s="48"/>
      <c r="AE275" s="193" t="s">
        <v>211</v>
      </c>
      <c r="AF275" s="193" t="s">
        <v>211</v>
      </c>
      <c r="AG275" s="193" t="s">
        <v>211</v>
      </c>
      <c r="AH275" s="197">
        <v>43528</v>
      </c>
      <c r="AI275" s="192" t="s">
        <v>4346</v>
      </c>
      <c r="AJ275" s="115" t="str">
        <f t="shared" si="4"/>
        <v>FS</v>
      </c>
      <c r="AK275" s="115" t="b">
        <f>ISNUMBER(SEARCH("IRT",Table1[[#This Row],[Current_Status]]))</f>
        <v>0</v>
      </c>
      <c r="AL275" s="116">
        <f>YEAR(Table1[[#This Row],[Project_Initiated]])</f>
        <v>2018</v>
      </c>
      <c r="AM275" s="53">
        <v>44075</v>
      </c>
      <c r="AN275" s="53" t="str">
        <f>IF(AND(Table1[[#This Row],[Completed Date]]&gt;="07/01/2020"+0,Table1[[#This Row],[Completed Date]]&lt;="6/30/2021"+0),"FY 20-21",IF(AND(Table1[[#This Row],[Completed Date]]&gt;="07/01/2019"+0,Table1[[#This Row],[Completed Date]]&lt;="6/30/2020"+0),"FY 19-20",""))</f>
        <v/>
      </c>
      <c r="AO275" s="116" t="str">
        <f>IFERROR(FIND("R",Table1[[#This Row],[FS_Priority]]),"")</f>
        <v/>
      </c>
    </row>
    <row r="276" spans="1:41" hidden="1" x14ac:dyDescent="0.25">
      <c r="A276" s="48" t="s">
        <v>2739</v>
      </c>
      <c r="B276" s="193" t="s">
        <v>211</v>
      </c>
      <c r="C276" s="193" t="s">
        <v>2739</v>
      </c>
      <c r="D276" s="194" t="b">
        <v>0</v>
      </c>
      <c r="E276" s="48" t="s">
        <v>99</v>
      </c>
      <c r="F276" s="48" t="s">
        <v>3098</v>
      </c>
      <c r="G276" s="48" t="s">
        <v>211</v>
      </c>
      <c r="H276" s="48" t="s">
        <v>465</v>
      </c>
      <c r="I276" s="48" t="s">
        <v>3634</v>
      </c>
      <c r="J276" s="48" t="s">
        <v>2661</v>
      </c>
      <c r="K276" s="193" t="s">
        <v>4989</v>
      </c>
      <c r="L276" s="193" t="s">
        <v>297</v>
      </c>
      <c r="M276" s="48" t="s">
        <v>3635</v>
      </c>
      <c r="N276" s="193" t="s">
        <v>211</v>
      </c>
      <c r="O276" s="48" t="s">
        <v>165</v>
      </c>
      <c r="P276" s="48"/>
      <c r="Q276" s="48" t="s">
        <v>221</v>
      </c>
      <c r="R276" s="193" t="s">
        <v>211</v>
      </c>
      <c r="S276" s="48" t="b">
        <v>0</v>
      </c>
      <c r="T276" s="48"/>
      <c r="U276" s="178"/>
      <c r="V276" s="178">
        <v>43417</v>
      </c>
      <c r="W276" s="48" t="s">
        <v>211</v>
      </c>
      <c r="X276" s="48"/>
      <c r="Y276" s="48"/>
      <c r="Z276" s="48" t="s">
        <v>211</v>
      </c>
      <c r="AA276" s="48"/>
      <c r="AB276" s="48"/>
      <c r="AC276" s="193" t="s">
        <v>2818</v>
      </c>
      <c r="AD276" s="48"/>
      <c r="AE276" s="193" t="s">
        <v>211</v>
      </c>
      <c r="AF276" s="193" t="s">
        <v>211</v>
      </c>
      <c r="AG276" s="193" t="s">
        <v>211</v>
      </c>
      <c r="AH276" s="197">
        <v>43528</v>
      </c>
      <c r="AI276" s="192" t="s">
        <v>4346</v>
      </c>
      <c r="AJ276" s="115" t="str">
        <f t="shared" si="4"/>
        <v>FS</v>
      </c>
      <c r="AK276" s="115" t="b">
        <f>ISNUMBER(SEARCH("IRT",Table1[[#This Row],[Current_Status]]))</f>
        <v>0</v>
      </c>
      <c r="AL276" s="116">
        <f>YEAR(Table1[[#This Row],[Project_Initiated]])</f>
        <v>2018</v>
      </c>
      <c r="AM276" s="53">
        <v>44075</v>
      </c>
      <c r="AN276" s="53" t="str">
        <f>IF(AND(Table1[[#This Row],[Completed Date]]&gt;="07/01/2020"+0,Table1[[#This Row],[Completed Date]]&lt;="6/30/2021"+0),"FY 20-21",IF(AND(Table1[[#This Row],[Completed Date]]&gt;="07/01/2019"+0,Table1[[#This Row],[Completed Date]]&lt;="6/30/2020"+0),"FY 19-20",""))</f>
        <v/>
      </c>
      <c r="AO276" s="116" t="str">
        <f>IFERROR(FIND("R",Table1[[#This Row],[FS_Priority]]),"")</f>
        <v/>
      </c>
    </row>
    <row r="277" spans="1:41" hidden="1" x14ac:dyDescent="0.25">
      <c r="A277" s="48" t="s">
        <v>876</v>
      </c>
      <c r="B277" s="193" t="s">
        <v>211</v>
      </c>
      <c r="C277" s="193" t="s">
        <v>876</v>
      </c>
      <c r="D277" s="194" t="b">
        <v>0</v>
      </c>
      <c r="E277" s="48" t="s">
        <v>99</v>
      </c>
      <c r="F277" s="48" t="s">
        <v>3102</v>
      </c>
      <c r="G277" s="48" t="s">
        <v>211</v>
      </c>
      <c r="H277" s="48" t="s">
        <v>324</v>
      </c>
      <c r="I277" s="48" t="s">
        <v>3640</v>
      </c>
      <c r="J277" s="48" t="s">
        <v>2661</v>
      </c>
      <c r="K277" s="193" t="s">
        <v>4989</v>
      </c>
      <c r="L277" s="193" t="s">
        <v>297</v>
      </c>
      <c r="M277" s="48" t="s">
        <v>3610</v>
      </c>
      <c r="N277" s="193" t="s">
        <v>211</v>
      </c>
      <c r="O277" s="48" t="s">
        <v>165</v>
      </c>
      <c r="P277" s="48"/>
      <c r="Q277" s="48" t="s">
        <v>223</v>
      </c>
      <c r="R277" s="193" t="s">
        <v>211</v>
      </c>
      <c r="S277" s="48" t="b">
        <v>0</v>
      </c>
      <c r="T277" s="48"/>
      <c r="U277" s="178"/>
      <c r="V277" s="178">
        <v>43374</v>
      </c>
      <c r="W277" s="48" t="s">
        <v>211</v>
      </c>
      <c r="X277" s="48"/>
      <c r="Y277" s="48"/>
      <c r="Z277" s="48" t="s">
        <v>211</v>
      </c>
      <c r="AA277" s="48"/>
      <c r="AB277" s="48"/>
      <c r="AC277" s="193" t="s">
        <v>2818</v>
      </c>
      <c r="AD277" s="48"/>
      <c r="AE277" s="193" t="s">
        <v>165</v>
      </c>
      <c r="AF277" s="193" t="s">
        <v>211</v>
      </c>
      <c r="AG277" s="193" t="s">
        <v>539</v>
      </c>
      <c r="AH277" s="197">
        <v>43528</v>
      </c>
      <c r="AI277" s="192" t="s">
        <v>4352</v>
      </c>
      <c r="AJ277" s="115" t="str">
        <f t="shared" si="4"/>
        <v>FS</v>
      </c>
      <c r="AK277" s="115" t="b">
        <f>ISNUMBER(SEARCH("IRT",Table1[[#This Row],[Current_Status]]))</f>
        <v>0</v>
      </c>
      <c r="AL277" s="116">
        <f>YEAR(Table1[[#This Row],[Project_Initiated]])</f>
        <v>2018</v>
      </c>
      <c r="AM277" s="53">
        <v>44075</v>
      </c>
      <c r="AN277" s="53" t="str">
        <f>IF(AND(Table1[[#This Row],[Completed Date]]&gt;="07/01/2020"+0,Table1[[#This Row],[Completed Date]]&lt;="6/30/2021"+0),"FY 20-21",IF(AND(Table1[[#This Row],[Completed Date]]&gt;="07/01/2019"+0,Table1[[#This Row],[Completed Date]]&lt;="6/30/2020"+0),"FY 19-20",""))</f>
        <v/>
      </c>
      <c r="AO277" s="116" t="str">
        <f>IFERROR(FIND("R",Table1[[#This Row],[FS_Priority]]),"")</f>
        <v/>
      </c>
    </row>
    <row r="278" spans="1:41" hidden="1" x14ac:dyDescent="0.25">
      <c r="A278" s="48" t="s">
        <v>2618</v>
      </c>
      <c r="B278" s="193" t="s">
        <v>211</v>
      </c>
      <c r="C278" s="193" t="s">
        <v>2618</v>
      </c>
      <c r="D278" s="194" t="b">
        <v>0</v>
      </c>
      <c r="E278" s="48" t="s">
        <v>99</v>
      </c>
      <c r="F278" s="48" t="s">
        <v>3119</v>
      </c>
      <c r="G278" s="48" t="s">
        <v>211</v>
      </c>
      <c r="H278" s="48" t="s">
        <v>464</v>
      </c>
      <c r="I278" s="48" t="s">
        <v>211</v>
      </c>
      <c r="J278" s="48" t="s">
        <v>2661</v>
      </c>
      <c r="K278" s="193" t="s">
        <v>4989</v>
      </c>
      <c r="L278" s="193" t="s">
        <v>297</v>
      </c>
      <c r="M278" s="48" t="s">
        <v>3631</v>
      </c>
      <c r="N278" s="193" t="s">
        <v>211</v>
      </c>
      <c r="O278" s="48" t="s">
        <v>165</v>
      </c>
      <c r="P278" s="48"/>
      <c r="Q278" s="48" t="s">
        <v>236</v>
      </c>
      <c r="R278" s="193" t="s">
        <v>211</v>
      </c>
      <c r="S278" s="48" t="b">
        <v>0</v>
      </c>
      <c r="T278" s="48"/>
      <c r="U278" s="178"/>
      <c r="V278" s="178">
        <v>43402</v>
      </c>
      <c r="W278" s="48" t="s">
        <v>211</v>
      </c>
      <c r="X278" s="48"/>
      <c r="Y278" s="48"/>
      <c r="Z278" s="48" t="s">
        <v>211</v>
      </c>
      <c r="AA278" s="48"/>
      <c r="AB278" s="48"/>
      <c r="AC278" s="193" t="s">
        <v>2818</v>
      </c>
      <c r="AD278" s="48"/>
      <c r="AE278" s="193" t="s">
        <v>165</v>
      </c>
      <c r="AF278" s="193" t="s">
        <v>211</v>
      </c>
      <c r="AG278" s="193" t="s">
        <v>539</v>
      </c>
      <c r="AH278" s="197">
        <v>43528</v>
      </c>
      <c r="AI278" s="192" t="s">
        <v>4352</v>
      </c>
      <c r="AJ278" s="115" t="str">
        <f t="shared" si="4"/>
        <v>FS</v>
      </c>
      <c r="AK278" s="115" t="b">
        <f>ISNUMBER(SEARCH("IRT",Table1[[#This Row],[Current_Status]]))</f>
        <v>0</v>
      </c>
      <c r="AL278" s="116">
        <f>YEAR(Table1[[#This Row],[Project_Initiated]])</f>
        <v>2018</v>
      </c>
      <c r="AM278" s="53">
        <v>44075</v>
      </c>
      <c r="AN278" s="53" t="str">
        <f>IF(AND(Table1[[#This Row],[Completed Date]]&gt;="07/01/2020"+0,Table1[[#This Row],[Completed Date]]&lt;="6/30/2021"+0),"FY 20-21",IF(AND(Table1[[#This Row],[Completed Date]]&gt;="07/01/2019"+0,Table1[[#This Row],[Completed Date]]&lt;="6/30/2020"+0),"FY 19-20",""))</f>
        <v/>
      </c>
      <c r="AO278" s="116" t="str">
        <f>IFERROR(FIND("R",Table1[[#This Row],[FS_Priority]]),"")</f>
        <v/>
      </c>
    </row>
    <row r="279" spans="1:41" hidden="1" x14ac:dyDescent="0.25">
      <c r="A279" s="48" t="s">
        <v>2620</v>
      </c>
      <c r="B279" s="193" t="s">
        <v>211</v>
      </c>
      <c r="C279" s="193" t="s">
        <v>2620</v>
      </c>
      <c r="D279" s="194" t="b">
        <v>0</v>
      </c>
      <c r="E279" s="48" t="s">
        <v>99</v>
      </c>
      <c r="F279" s="48" t="s">
        <v>3125</v>
      </c>
      <c r="G279" s="48" t="s">
        <v>211</v>
      </c>
      <c r="H279" s="48" t="s">
        <v>465</v>
      </c>
      <c r="I279" s="48" t="s">
        <v>3658</v>
      </c>
      <c r="J279" s="48" t="s">
        <v>2661</v>
      </c>
      <c r="K279" s="193" t="s">
        <v>4989</v>
      </c>
      <c r="L279" s="193" t="s">
        <v>297</v>
      </c>
      <c r="M279" s="48" t="s">
        <v>3602</v>
      </c>
      <c r="N279" s="193" t="s">
        <v>211</v>
      </c>
      <c r="O279" s="48" t="s">
        <v>165</v>
      </c>
      <c r="P279" s="48"/>
      <c r="Q279" s="48" t="s">
        <v>184</v>
      </c>
      <c r="R279" s="193" t="s">
        <v>211</v>
      </c>
      <c r="S279" s="48" t="b">
        <v>0</v>
      </c>
      <c r="T279" s="48"/>
      <c r="U279" s="178"/>
      <c r="V279" s="178">
        <v>43397</v>
      </c>
      <c r="W279" s="48" t="s">
        <v>211</v>
      </c>
      <c r="X279" s="48"/>
      <c r="Y279" s="48"/>
      <c r="Z279" s="48" t="s">
        <v>211</v>
      </c>
      <c r="AA279" s="48"/>
      <c r="AB279" s="48"/>
      <c r="AC279" s="193" t="s">
        <v>2818</v>
      </c>
      <c r="AD279" s="48"/>
      <c r="AE279" s="193" t="s">
        <v>165</v>
      </c>
      <c r="AF279" s="193" t="s">
        <v>211</v>
      </c>
      <c r="AG279" s="193" t="s">
        <v>539</v>
      </c>
      <c r="AH279" s="197">
        <v>43528</v>
      </c>
      <c r="AI279" s="192" t="s">
        <v>4352</v>
      </c>
      <c r="AJ279" s="115" t="str">
        <f t="shared" si="4"/>
        <v>FS</v>
      </c>
      <c r="AK279" s="115" t="b">
        <f>ISNUMBER(SEARCH("IRT",Table1[[#This Row],[Current_Status]]))</f>
        <v>0</v>
      </c>
      <c r="AL279" s="116">
        <f>YEAR(Table1[[#This Row],[Project_Initiated]])</f>
        <v>2018</v>
      </c>
      <c r="AM279" s="53">
        <v>44075</v>
      </c>
      <c r="AN279" s="53" t="str">
        <f>IF(AND(Table1[[#This Row],[Completed Date]]&gt;="07/01/2020"+0,Table1[[#This Row],[Completed Date]]&lt;="6/30/2021"+0),"FY 20-21",IF(AND(Table1[[#This Row],[Completed Date]]&gt;="07/01/2019"+0,Table1[[#This Row],[Completed Date]]&lt;="6/30/2020"+0),"FY 19-20",""))</f>
        <v/>
      </c>
      <c r="AO279" s="116" t="str">
        <f>IFERROR(FIND("R",Table1[[#This Row],[FS_Priority]]),"")</f>
        <v/>
      </c>
    </row>
    <row r="280" spans="1:41" hidden="1" x14ac:dyDescent="0.25">
      <c r="A280" s="48" t="s">
        <v>2617</v>
      </c>
      <c r="B280" s="193" t="s">
        <v>211</v>
      </c>
      <c r="C280" s="193" t="s">
        <v>2617</v>
      </c>
      <c r="D280" s="194" t="b">
        <v>0</v>
      </c>
      <c r="E280" s="48" t="s">
        <v>99</v>
      </c>
      <c r="F280" s="48" t="s">
        <v>3129</v>
      </c>
      <c r="G280" s="48" t="s">
        <v>211</v>
      </c>
      <c r="H280" s="48" t="s">
        <v>465</v>
      </c>
      <c r="I280" s="48" t="s">
        <v>3661</v>
      </c>
      <c r="J280" s="48" t="s">
        <v>2661</v>
      </c>
      <c r="K280" s="193" t="s">
        <v>4989</v>
      </c>
      <c r="L280" s="193" t="s">
        <v>297</v>
      </c>
      <c r="M280" s="48" t="s">
        <v>3602</v>
      </c>
      <c r="N280" s="193" t="s">
        <v>211</v>
      </c>
      <c r="O280" s="48" t="s">
        <v>165</v>
      </c>
      <c r="P280" s="48"/>
      <c r="Q280" s="48" t="s">
        <v>239</v>
      </c>
      <c r="R280" s="193" t="s">
        <v>211</v>
      </c>
      <c r="S280" s="48" t="b">
        <v>0</v>
      </c>
      <c r="T280" s="48"/>
      <c r="U280" s="178"/>
      <c r="V280" s="178">
        <v>43409</v>
      </c>
      <c r="W280" s="48" t="s">
        <v>211</v>
      </c>
      <c r="X280" s="48"/>
      <c r="Y280" s="48"/>
      <c r="Z280" s="48" t="s">
        <v>211</v>
      </c>
      <c r="AA280" s="48"/>
      <c r="AB280" s="48"/>
      <c r="AC280" s="193" t="s">
        <v>2818</v>
      </c>
      <c r="AD280" s="48"/>
      <c r="AE280" s="193" t="s">
        <v>165</v>
      </c>
      <c r="AF280" s="193" t="s">
        <v>211</v>
      </c>
      <c r="AG280" s="193" t="s">
        <v>539</v>
      </c>
      <c r="AH280" s="197">
        <v>43528</v>
      </c>
      <c r="AI280" s="192" t="s">
        <v>4352</v>
      </c>
      <c r="AJ280" s="115" t="str">
        <f t="shared" si="4"/>
        <v>FS</v>
      </c>
      <c r="AK280" s="115" t="b">
        <f>ISNUMBER(SEARCH("IRT",Table1[[#This Row],[Current_Status]]))</f>
        <v>0</v>
      </c>
      <c r="AL280" s="116">
        <f>YEAR(Table1[[#This Row],[Project_Initiated]])</f>
        <v>2018</v>
      </c>
      <c r="AM280" s="53">
        <v>44075</v>
      </c>
      <c r="AN280" s="53" t="str">
        <f>IF(AND(Table1[[#This Row],[Completed Date]]&gt;="07/01/2020"+0,Table1[[#This Row],[Completed Date]]&lt;="6/30/2021"+0),"FY 20-21",IF(AND(Table1[[#This Row],[Completed Date]]&gt;="07/01/2019"+0,Table1[[#This Row],[Completed Date]]&lt;="6/30/2020"+0),"FY 19-20",""))</f>
        <v/>
      </c>
      <c r="AO280" s="116" t="str">
        <f>IFERROR(FIND("R",Table1[[#This Row],[FS_Priority]]),"")</f>
        <v/>
      </c>
    </row>
    <row r="281" spans="1:41" hidden="1" x14ac:dyDescent="0.25">
      <c r="A281" s="48" t="s">
        <v>2619</v>
      </c>
      <c r="B281" s="193" t="s">
        <v>211</v>
      </c>
      <c r="C281" s="193" t="s">
        <v>2619</v>
      </c>
      <c r="D281" s="194" t="b">
        <v>0</v>
      </c>
      <c r="E281" s="48" t="s">
        <v>99</v>
      </c>
      <c r="F281" s="48" t="s">
        <v>3130</v>
      </c>
      <c r="G281" s="48" t="s">
        <v>211</v>
      </c>
      <c r="H281" s="48" t="s">
        <v>465</v>
      </c>
      <c r="I281" s="48" t="s">
        <v>3601</v>
      </c>
      <c r="J281" s="48" t="s">
        <v>2661</v>
      </c>
      <c r="K281" s="193" t="s">
        <v>4989</v>
      </c>
      <c r="L281" s="193" t="s">
        <v>297</v>
      </c>
      <c r="M281" s="48" t="s">
        <v>3602</v>
      </c>
      <c r="N281" s="193" t="s">
        <v>211</v>
      </c>
      <c r="O281" s="48" t="s">
        <v>165</v>
      </c>
      <c r="P281" s="48"/>
      <c r="Q281" s="48" t="s">
        <v>240</v>
      </c>
      <c r="R281" s="193" t="s">
        <v>211</v>
      </c>
      <c r="S281" s="48" t="b">
        <v>0</v>
      </c>
      <c r="T281" s="48"/>
      <c r="U281" s="178"/>
      <c r="V281" s="178">
        <v>43398</v>
      </c>
      <c r="W281" s="48" t="s">
        <v>211</v>
      </c>
      <c r="X281" s="48"/>
      <c r="Y281" s="48"/>
      <c r="Z281" s="48" t="s">
        <v>211</v>
      </c>
      <c r="AA281" s="48"/>
      <c r="AB281" s="48"/>
      <c r="AC281" s="193" t="s">
        <v>2818</v>
      </c>
      <c r="AD281" s="48"/>
      <c r="AE281" s="193" t="s">
        <v>165</v>
      </c>
      <c r="AF281" s="193" t="s">
        <v>211</v>
      </c>
      <c r="AG281" s="193" t="s">
        <v>539</v>
      </c>
      <c r="AH281" s="197">
        <v>43528</v>
      </c>
      <c r="AI281" s="192" t="s">
        <v>4352</v>
      </c>
      <c r="AJ281" s="115" t="str">
        <f t="shared" si="4"/>
        <v>FS</v>
      </c>
      <c r="AK281" s="115" t="b">
        <f>ISNUMBER(SEARCH("IRT",Table1[[#This Row],[Current_Status]]))</f>
        <v>0</v>
      </c>
      <c r="AL281" s="116">
        <f>YEAR(Table1[[#This Row],[Project_Initiated]])</f>
        <v>2018</v>
      </c>
      <c r="AM281" s="53">
        <v>44075</v>
      </c>
      <c r="AN281" s="53" t="str">
        <f>IF(AND(Table1[[#This Row],[Completed Date]]&gt;="07/01/2020"+0,Table1[[#This Row],[Completed Date]]&lt;="6/30/2021"+0),"FY 20-21",IF(AND(Table1[[#This Row],[Completed Date]]&gt;="07/01/2019"+0,Table1[[#This Row],[Completed Date]]&lt;="6/30/2020"+0),"FY 19-20",""))</f>
        <v/>
      </c>
      <c r="AO281" s="116" t="str">
        <f>IFERROR(FIND("R",Table1[[#This Row],[FS_Priority]]),"")</f>
        <v/>
      </c>
    </row>
    <row r="282" spans="1:41" hidden="1" x14ac:dyDescent="0.25">
      <c r="A282" s="48" t="s">
        <v>874</v>
      </c>
      <c r="B282" s="193" t="s">
        <v>211</v>
      </c>
      <c r="C282" s="193" t="s">
        <v>874</v>
      </c>
      <c r="D282" s="194" t="b">
        <v>0</v>
      </c>
      <c r="E282" s="48" t="s">
        <v>99</v>
      </c>
      <c r="F282" s="48" t="s">
        <v>3137</v>
      </c>
      <c r="G282" s="48" t="s">
        <v>211</v>
      </c>
      <c r="H282" s="48" t="s">
        <v>465</v>
      </c>
      <c r="I282" s="48" t="s">
        <v>3664</v>
      </c>
      <c r="J282" s="48" t="s">
        <v>2661</v>
      </c>
      <c r="K282" s="193" t="s">
        <v>4989</v>
      </c>
      <c r="L282" s="193" t="s">
        <v>297</v>
      </c>
      <c r="M282" s="48" t="s">
        <v>3665</v>
      </c>
      <c r="N282" s="193" t="s">
        <v>211</v>
      </c>
      <c r="O282" s="48" t="s">
        <v>165</v>
      </c>
      <c r="P282" s="48"/>
      <c r="Q282" s="48" t="s">
        <v>243</v>
      </c>
      <c r="R282" s="193" t="s">
        <v>211</v>
      </c>
      <c r="S282" s="48" t="b">
        <v>0</v>
      </c>
      <c r="T282" s="48"/>
      <c r="U282" s="178"/>
      <c r="V282" s="178">
        <v>43369</v>
      </c>
      <c r="W282" s="48" t="s">
        <v>211</v>
      </c>
      <c r="X282" s="48"/>
      <c r="Y282" s="48"/>
      <c r="Z282" s="48" t="s">
        <v>211</v>
      </c>
      <c r="AA282" s="48"/>
      <c r="AB282" s="48"/>
      <c r="AC282" s="193" t="s">
        <v>2818</v>
      </c>
      <c r="AD282" s="48"/>
      <c r="AE282" s="193" t="s">
        <v>165</v>
      </c>
      <c r="AF282" s="193" t="s">
        <v>211</v>
      </c>
      <c r="AG282" s="193" t="s">
        <v>539</v>
      </c>
      <c r="AH282" s="197">
        <v>43528</v>
      </c>
      <c r="AI282" s="192" t="s">
        <v>4352</v>
      </c>
      <c r="AJ282" s="115" t="str">
        <f t="shared" si="4"/>
        <v>FS</v>
      </c>
      <c r="AK282" s="115" t="b">
        <f>ISNUMBER(SEARCH("IRT",Table1[[#This Row],[Current_Status]]))</f>
        <v>0</v>
      </c>
      <c r="AL282" s="116">
        <f>YEAR(Table1[[#This Row],[Project_Initiated]])</f>
        <v>2018</v>
      </c>
      <c r="AM282" s="53">
        <v>44075</v>
      </c>
      <c r="AN282" s="53" t="str">
        <f>IF(AND(Table1[[#This Row],[Completed Date]]&gt;="07/01/2020"+0,Table1[[#This Row],[Completed Date]]&lt;="6/30/2021"+0),"FY 20-21",IF(AND(Table1[[#This Row],[Completed Date]]&gt;="07/01/2019"+0,Table1[[#This Row],[Completed Date]]&lt;="6/30/2020"+0),"FY 19-20",""))</f>
        <v/>
      </c>
      <c r="AO282" s="116" t="str">
        <f>IFERROR(FIND("R",Table1[[#This Row],[FS_Priority]]),"")</f>
        <v/>
      </c>
    </row>
    <row r="283" spans="1:41" hidden="1" x14ac:dyDescent="0.25">
      <c r="A283" s="48" t="s">
        <v>867</v>
      </c>
      <c r="B283" s="193" t="s">
        <v>211</v>
      </c>
      <c r="C283" s="193" t="s">
        <v>867</v>
      </c>
      <c r="D283" s="194" t="b">
        <v>0</v>
      </c>
      <c r="E283" s="48" t="s">
        <v>99</v>
      </c>
      <c r="F283" s="48" t="s">
        <v>3138</v>
      </c>
      <c r="G283" s="48" t="s">
        <v>211</v>
      </c>
      <c r="H283" s="48" t="s">
        <v>465</v>
      </c>
      <c r="I283" s="48" t="s">
        <v>3667</v>
      </c>
      <c r="J283" s="48" t="s">
        <v>2661</v>
      </c>
      <c r="K283" s="193" t="s">
        <v>4989</v>
      </c>
      <c r="L283" s="193" t="s">
        <v>297</v>
      </c>
      <c r="M283" s="48" t="s">
        <v>3597</v>
      </c>
      <c r="N283" s="193" t="s">
        <v>211</v>
      </c>
      <c r="O283" s="48" t="s">
        <v>165</v>
      </c>
      <c r="P283" s="48"/>
      <c r="Q283" s="48" t="s">
        <v>244</v>
      </c>
      <c r="R283" s="193" t="s">
        <v>211</v>
      </c>
      <c r="S283" s="48" t="b">
        <v>0</v>
      </c>
      <c r="T283" s="48"/>
      <c r="U283" s="178"/>
      <c r="V283" s="178">
        <v>43360</v>
      </c>
      <c r="W283" s="48" t="s">
        <v>211</v>
      </c>
      <c r="X283" s="48"/>
      <c r="Y283" s="48"/>
      <c r="Z283" s="48" t="s">
        <v>211</v>
      </c>
      <c r="AA283" s="48"/>
      <c r="AB283" s="48"/>
      <c r="AC283" s="193" t="s">
        <v>2818</v>
      </c>
      <c r="AD283" s="48"/>
      <c r="AE283" s="193" t="s">
        <v>165</v>
      </c>
      <c r="AF283" s="193" t="s">
        <v>211</v>
      </c>
      <c r="AG283" s="193" t="s">
        <v>539</v>
      </c>
      <c r="AH283" s="197">
        <v>43528</v>
      </c>
      <c r="AI283" s="192" t="s">
        <v>4352</v>
      </c>
      <c r="AJ283" s="115" t="str">
        <f t="shared" si="4"/>
        <v>FS</v>
      </c>
      <c r="AK283" s="115" t="b">
        <f>ISNUMBER(SEARCH("IRT",Table1[[#This Row],[Current_Status]]))</f>
        <v>0</v>
      </c>
      <c r="AL283" s="116">
        <f>YEAR(Table1[[#This Row],[Project_Initiated]])</f>
        <v>2018</v>
      </c>
      <c r="AM283" s="53">
        <v>44075</v>
      </c>
      <c r="AN283" s="53" t="str">
        <f>IF(AND(Table1[[#This Row],[Completed Date]]&gt;="07/01/2020"+0,Table1[[#This Row],[Completed Date]]&lt;="6/30/2021"+0),"FY 20-21",IF(AND(Table1[[#This Row],[Completed Date]]&gt;="07/01/2019"+0,Table1[[#This Row],[Completed Date]]&lt;="6/30/2020"+0),"FY 19-20",""))</f>
        <v/>
      </c>
      <c r="AO283" s="116" t="str">
        <f>IFERROR(FIND("R",Table1[[#This Row],[FS_Priority]]),"")</f>
        <v/>
      </c>
    </row>
    <row r="284" spans="1:41" hidden="1" x14ac:dyDescent="0.25">
      <c r="A284" s="48" t="s">
        <v>895</v>
      </c>
      <c r="B284" s="193" t="s">
        <v>211</v>
      </c>
      <c r="C284" s="193" t="s">
        <v>895</v>
      </c>
      <c r="D284" s="194" t="b">
        <v>0</v>
      </c>
      <c r="E284" s="48" t="s">
        <v>107</v>
      </c>
      <c r="F284" s="48" t="s">
        <v>3186</v>
      </c>
      <c r="G284" s="48" t="s">
        <v>211</v>
      </c>
      <c r="H284" s="48" t="s">
        <v>474</v>
      </c>
      <c r="I284" s="48" t="s">
        <v>3714</v>
      </c>
      <c r="J284" s="48" t="s">
        <v>2661</v>
      </c>
      <c r="K284" s="193" t="s">
        <v>3674</v>
      </c>
      <c r="L284" s="193" t="s">
        <v>2636</v>
      </c>
      <c r="M284" s="48" t="s">
        <v>3561</v>
      </c>
      <c r="N284" s="193" t="s">
        <v>211</v>
      </c>
      <c r="O284" s="48" t="s">
        <v>165</v>
      </c>
      <c r="P284" s="48"/>
      <c r="Q284" s="48" t="s">
        <v>221</v>
      </c>
      <c r="R284" s="193" t="s">
        <v>211</v>
      </c>
      <c r="S284" s="48" t="b">
        <v>0</v>
      </c>
      <c r="T284" s="48"/>
      <c r="U284" s="178"/>
      <c r="V284" s="178">
        <v>43389</v>
      </c>
      <c r="W284" s="48" t="s">
        <v>211</v>
      </c>
      <c r="X284" s="48"/>
      <c r="Y284" s="48"/>
      <c r="Z284" s="48" t="s">
        <v>211</v>
      </c>
      <c r="AA284" s="48"/>
      <c r="AB284" s="48"/>
      <c r="AC284" s="193" t="s">
        <v>2818</v>
      </c>
      <c r="AD284" s="48"/>
      <c r="AE284" s="193" t="s">
        <v>165</v>
      </c>
      <c r="AF284" s="193" t="s">
        <v>211</v>
      </c>
      <c r="AG284" s="193" t="s">
        <v>539</v>
      </c>
      <c r="AH284" s="197">
        <v>43528</v>
      </c>
      <c r="AI284" s="192" t="s">
        <v>4352</v>
      </c>
      <c r="AJ284" s="115" t="str">
        <f t="shared" si="4"/>
        <v>FS</v>
      </c>
      <c r="AK284" s="115" t="b">
        <f>ISNUMBER(SEARCH("IRT",Table1[[#This Row],[Current_Status]]))</f>
        <v>0</v>
      </c>
      <c r="AL284" s="116">
        <f>YEAR(Table1[[#This Row],[Project_Initiated]])</f>
        <v>2018</v>
      </c>
      <c r="AM284" s="53">
        <v>44075</v>
      </c>
      <c r="AN284" s="53" t="str">
        <f>IF(AND(Table1[[#This Row],[Completed Date]]&gt;="07/01/2020"+0,Table1[[#This Row],[Completed Date]]&lt;="6/30/2021"+0),"FY 20-21",IF(AND(Table1[[#This Row],[Completed Date]]&gt;="07/01/2019"+0,Table1[[#This Row],[Completed Date]]&lt;="6/30/2020"+0),"FY 19-20",""))</f>
        <v/>
      </c>
      <c r="AO284" s="116" t="str">
        <f>IFERROR(FIND("R",Table1[[#This Row],[FS_Priority]]),"")</f>
        <v/>
      </c>
    </row>
    <row r="285" spans="1:41" hidden="1" x14ac:dyDescent="0.25">
      <c r="A285" s="48" t="s">
        <v>2624</v>
      </c>
      <c r="B285" s="193" t="s">
        <v>211</v>
      </c>
      <c r="C285" s="193" t="s">
        <v>2624</v>
      </c>
      <c r="D285" s="194" t="b">
        <v>0</v>
      </c>
      <c r="E285" s="48" t="s">
        <v>107</v>
      </c>
      <c r="F285" s="48" t="s">
        <v>3191</v>
      </c>
      <c r="G285" s="48" t="s">
        <v>211</v>
      </c>
      <c r="H285" s="48" t="s">
        <v>473</v>
      </c>
      <c r="I285" s="48" t="s">
        <v>3683</v>
      </c>
      <c r="J285" s="48" t="s">
        <v>2661</v>
      </c>
      <c r="K285" s="193" t="s">
        <v>3674</v>
      </c>
      <c r="L285" s="193" t="s">
        <v>2636</v>
      </c>
      <c r="M285" s="48" t="s">
        <v>3568</v>
      </c>
      <c r="N285" s="193" t="s">
        <v>211</v>
      </c>
      <c r="O285" s="48" t="s">
        <v>165</v>
      </c>
      <c r="P285" s="48"/>
      <c r="Q285" s="48" t="s">
        <v>223</v>
      </c>
      <c r="R285" s="193" t="s">
        <v>211</v>
      </c>
      <c r="S285" s="48" t="b">
        <v>0</v>
      </c>
      <c r="T285" s="48"/>
      <c r="U285" s="178"/>
      <c r="V285" s="178">
        <v>43404</v>
      </c>
      <c r="W285" s="48" t="s">
        <v>211</v>
      </c>
      <c r="X285" s="48"/>
      <c r="Y285" s="48"/>
      <c r="Z285" s="48" t="s">
        <v>211</v>
      </c>
      <c r="AA285" s="48"/>
      <c r="AB285" s="48"/>
      <c r="AC285" s="193" t="s">
        <v>2818</v>
      </c>
      <c r="AD285" s="48"/>
      <c r="AE285" s="193" t="s">
        <v>165</v>
      </c>
      <c r="AF285" s="193" t="s">
        <v>211</v>
      </c>
      <c r="AG285" s="193" t="s">
        <v>539</v>
      </c>
      <c r="AH285" s="197">
        <v>43528</v>
      </c>
      <c r="AI285" s="192" t="s">
        <v>4352</v>
      </c>
      <c r="AJ285" s="115" t="str">
        <f t="shared" si="4"/>
        <v>FS</v>
      </c>
      <c r="AK285" s="115" t="b">
        <f>ISNUMBER(SEARCH("IRT",Table1[[#This Row],[Current_Status]]))</f>
        <v>0</v>
      </c>
      <c r="AL285" s="116">
        <f>YEAR(Table1[[#This Row],[Project_Initiated]])</f>
        <v>2018</v>
      </c>
      <c r="AM285" s="53">
        <v>44075</v>
      </c>
      <c r="AN285" s="53" t="str">
        <f>IF(AND(Table1[[#This Row],[Completed Date]]&gt;="07/01/2020"+0,Table1[[#This Row],[Completed Date]]&lt;="6/30/2021"+0),"FY 20-21",IF(AND(Table1[[#This Row],[Completed Date]]&gt;="07/01/2019"+0,Table1[[#This Row],[Completed Date]]&lt;="6/30/2020"+0),"FY 19-20",""))</f>
        <v/>
      </c>
      <c r="AO285" s="116" t="str">
        <f>IFERROR(FIND("R",Table1[[#This Row],[FS_Priority]]),"")</f>
        <v/>
      </c>
    </row>
    <row r="286" spans="1:41" hidden="1" x14ac:dyDescent="0.25">
      <c r="A286" s="48" t="s">
        <v>2742</v>
      </c>
      <c r="B286" s="193" t="s">
        <v>211</v>
      </c>
      <c r="C286" s="193" t="s">
        <v>2742</v>
      </c>
      <c r="D286" s="194" t="b">
        <v>0</v>
      </c>
      <c r="E286" s="48" t="s">
        <v>107</v>
      </c>
      <c r="F286" s="48" t="s">
        <v>3194</v>
      </c>
      <c r="G286" s="48" t="s">
        <v>211</v>
      </c>
      <c r="H286" s="48" t="s">
        <v>478</v>
      </c>
      <c r="I286" s="48" t="s">
        <v>3560</v>
      </c>
      <c r="J286" s="48" t="s">
        <v>2661</v>
      </c>
      <c r="K286" s="193" t="s">
        <v>3674</v>
      </c>
      <c r="L286" s="193" t="s">
        <v>2636</v>
      </c>
      <c r="M286" s="48" t="s">
        <v>3561</v>
      </c>
      <c r="N286" s="193" t="s">
        <v>211</v>
      </c>
      <c r="O286" s="48" t="s">
        <v>165</v>
      </c>
      <c r="P286" s="48"/>
      <c r="Q286" s="48" t="s">
        <v>225</v>
      </c>
      <c r="R286" s="193" t="s">
        <v>211</v>
      </c>
      <c r="S286" s="48" t="b">
        <v>0</v>
      </c>
      <c r="T286" s="48"/>
      <c r="U286" s="178"/>
      <c r="V286" s="178">
        <v>43320</v>
      </c>
      <c r="W286" s="48" t="s">
        <v>211</v>
      </c>
      <c r="X286" s="48"/>
      <c r="Y286" s="48"/>
      <c r="Z286" s="48" t="s">
        <v>211</v>
      </c>
      <c r="AA286" s="48"/>
      <c r="AB286" s="48"/>
      <c r="AC286" s="193" t="s">
        <v>2818</v>
      </c>
      <c r="AD286" s="48"/>
      <c r="AE286" s="193" t="s">
        <v>211</v>
      </c>
      <c r="AF286" s="193" t="s">
        <v>211</v>
      </c>
      <c r="AG286" s="193" t="s">
        <v>211</v>
      </c>
      <c r="AH286" s="197">
        <v>43528</v>
      </c>
      <c r="AI286" s="192" t="s">
        <v>4346</v>
      </c>
      <c r="AJ286" s="115" t="str">
        <f t="shared" si="4"/>
        <v>FS</v>
      </c>
      <c r="AK286" s="115" t="b">
        <f>ISNUMBER(SEARCH("IRT",Table1[[#This Row],[Current_Status]]))</f>
        <v>0</v>
      </c>
      <c r="AL286" s="116">
        <f>YEAR(Table1[[#This Row],[Project_Initiated]])</f>
        <v>2018</v>
      </c>
      <c r="AM286" s="53">
        <v>44075</v>
      </c>
      <c r="AN286" s="53" t="str">
        <f>IF(AND(Table1[[#This Row],[Completed Date]]&gt;="07/01/2020"+0,Table1[[#This Row],[Completed Date]]&lt;="6/30/2021"+0),"FY 20-21",IF(AND(Table1[[#This Row],[Completed Date]]&gt;="07/01/2019"+0,Table1[[#This Row],[Completed Date]]&lt;="6/30/2020"+0),"FY 19-20",""))</f>
        <v/>
      </c>
      <c r="AO286" s="116" t="str">
        <f>IFERROR(FIND("R",Table1[[#This Row],[FS_Priority]]),"")</f>
        <v/>
      </c>
    </row>
    <row r="287" spans="1:41" hidden="1" x14ac:dyDescent="0.25">
      <c r="A287" s="48" t="s">
        <v>2629</v>
      </c>
      <c r="B287" s="193" t="s">
        <v>211</v>
      </c>
      <c r="C287" s="193" t="s">
        <v>2629</v>
      </c>
      <c r="D287" s="194" t="b">
        <v>0</v>
      </c>
      <c r="E287" s="48" t="s">
        <v>107</v>
      </c>
      <c r="F287" s="48" t="s">
        <v>3248</v>
      </c>
      <c r="G287" s="48" t="s">
        <v>211</v>
      </c>
      <c r="H287" s="48" t="s">
        <v>472</v>
      </c>
      <c r="I287" s="48" t="s">
        <v>3761</v>
      </c>
      <c r="J287" s="48" t="s">
        <v>2661</v>
      </c>
      <c r="K287" s="193" t="s">
        <v>3674</v>
      </c>
      <c r="L287" s="193" t="s">
        <v>2636</v>
      </c>
      <c r="M287" s="48" t="s">
        <v>3745</v>
      </c>
      <c r="N287" s="193" t="s">
        <v>211</v>
      </c>
      <c r="O287" s="48" t="s">
        <v>165</v>
      </c>
      <c r="P287" s="48"/>
      <c r="Q287" s="48" t="s">
        <v>243</v>
      </c>
      <c r="R287" s="193" t="s">
        <v>211</v>
      </c>
      <c r="S287" s="48" t="b">
        <v>0</v>
      </c>
      <c r="T287" s="48"/>
      <c r="U287" s="178"/>
      <c r="V287" s="178">
        <v>43402</v>
      </c>
      <c r="W287" s="48" t="s">
        <v>211</v>
      </c>
      <c r="X287" s="48"/>
      <c r="Y287" s="48"/>
      <c r="Z287" s="48" t="s">
        <v>211</v>
      </c>
      <c r="AA287" s="48"/>
      <c r="AB287" s="48"/>
      <c r="AC287" s="193" t="s">
        <v>2818</v>
      </c>
      <c r="AD287" s="48"/>
      <c r="AE287" s="193" t="s">
        <v>165</v>
      </c>
      <c r="AF287" s="193" t="s">
        <v>211</v>
      </c>
      <c r="AG287" s="193" t="s">
        <v>539</v>
      </c>
      <c r="AH287" s="197">
        <v>43528</v>
      </c>
      <c r="AI287" s="192" t="s">
        <v>4352</v>
      </c>
      <c r="AJ287" s="115" t="str">
        <f t="shared" si="4"/>
        <v>FS</v>
      </c>
      <c r="AK287" s="115" t="b">
        <f>ISNUMBER(SEARCH("IRT",Table1[[#This Row],[Current_Status]]))</f>
        <v>0</v>
      </c>
      <c r="AL287" s="116">
        <f>YEAR(Table1[[#This Row],[Project_Initiated]])</f>
        <v>2018</v>
      </c>
      <c r="AM287" s="53">
        <v>44075</v>
      </c>
      <c r="AN287" s="53" t="str">
        <f>IF(AND(Table1[[#This Row],[Completed Date]]&gt;="07/01/2020"+0,Table1[[#This Row],[Completed Date]]&lt;="6/30/2021"+0),"FY 20-21",IF(AND(Table1[[#This Row],[Completed Date]]&gt;="07/01/2019"+0,Table1[[#This Row],[Completed Date]]&lt;="6/30/2020"+0),"FY 19-20",""))</f>
        <v/>
      </c>
      <c r="AO287" s="116" t="str">
        <f>IFERROR(FIND("R",Table1[[#This Row],[FS_Priority]]),"")</f>
        <v/>
      </c>
    </row>
    <row r="288" spans="1:41" hidden="1" x14ac:dyDescent="0.25">
      <c r="A288" s="48" t="s">
        <v>869</v>
      </c>
      <c r="B288" s="193" t="s">
        <v>211</v>
      </c>
      <c r="C288" s="193" t="s">
        <v>869</v>
      </c>
      <c r="D288" s="194" t="b">
        <v>0</v>
      </c>
      <c r="E288" s="48" t="s">
        <v>107</v>
      </c>
      <c r="F288" s="48" t="s">
        <v>3254</v>
      </c>
      <c r="G288" s="48" t="s">
        <v>211</v>
      </c>
      <c r="H288" s="48" t="s">
        <v>476</v>
      </c>
      <c r="I288" s="48" t="s">
        <v>3711</v>
      </c>
      <c r="J288" s="48" t="s">
        <v>2661</v>
      </c>
      <c r="K288" s="193" t="s">
        <v>3674</v>
      </c>
      <c r="L288" s="193" t="s">
        <v>2636</v>
      </c>
      <c r="M288" s="48" t="s">
        <v>3687</v>
      </c>
      <c r="N288" s="193" t="s">
        <v>211</v>
      </c>
      <c r="O288" s="48" t="s">
        <v>165</v>
      </c>
      <c r="P288" s="48"/>
      <c r="Q288" s="48" t="s">
        <v>108</v>
      </c>
      <c r="R288" s="193" t="s">
        <v>211</v>
      </c>
      <c r="S288" s="48" t="b">
        <v>0</v>
      </c>
      <c r="T288" s="48"/>
      <c r="U288" s="178"/>
      <c r="V288" s="178">
        <v>43362</v>
      </c>
      <c r="W288" s="48" t="s">
        <v>211</v>
      </c>
      <c r="X288" s="48"/>
      <c r="Y288" s="48"/>
      <c r="Z288" s="48" t="s">
        <v>211</v>
      </c>
      <c r="AA288" s="48"/>
      <c r="AB288" s="48"/>
      <c r="AC288" s="193" t="s">
        <v>2886</v>
      </c>
      <c r="AD288" s="48"/>
      <c r="AE288" s="193" t="s">
        <v>165</v>
      </c>
      <c r="AF288" s="193" t="s">
        <v>211</v>
      </c>
      <c r="AG288" s="193" t="s">
        <v>539</v>
      </c>
      <c r="AH288" s="197">
        <v>43528</v>
      </c>
      <c r="AI288" s="192" t="s">
        <v>4352</v>
      </c>
      <c r="AJ288" s="115" t="str">
        <f t="shared" si="4"/>
        <v>FS</v>
      </c>
      <c r="AK288" s="115" t="b">
        <f>ISNUMBER(SEARCH("IRT",Table1[[#This Row],[Current_Status]]))</f>
        <v>0</v>
      </c>
      <c r="AL288" s="116">
        <f>YEAR(Table1[[#This Row],[Project_Initiated]])</f>
        <v>2018</v>
      </c>
      <c r="AM288" s="53">
        <v>44075</v>
      </c>
      <c r="AN288" s="53" t="str">
        <f>IF(AND(Table1[[#This Row],[Completed Date]]&gt;="07/01/2020"+0,Table1[[#This Row],[Completed Date]]&lt;="6/30/2021"+0),"FY 20-21",IF(AND(Table1[[#This Row],[Completed Date]]&gt;="07/01/2019"+0,Table1[[#This Row],[Completed Date]]&lt;="6/30/2020"+0),"FY 19-20",""))</f>
        <v/>
      </c>
      <c r="AO288" s="116" t="str">
        <f>IFERROR(FIND("R",Table1[[#This Row],[FS_Priority]]),"")</f>
        <v/>
      </c>
    </row>
    <row r="289" spans="1:41" hidden="1" x14ac:dyDescent="0.25">
      <c r="A289" s="48" t="s">
        <v>2745</v>
      </c>
      <c r="B289" s="193" t="s">
        <v>211</v>
      </c>
      <c r="C289" s="193" t="s">
        <v>2745</v>
      </c>
      <c r="D289" s="194" t="b">
        <v>0</v>
      </c>
      <c r="E289" s="48" t="s">
        <v>4291</v>
      </c>
      <c r="F289" s="48" t="s">
        <v>3262</v>
      </c>
      <c r="G289" s="48" t="s">
        <v>211</v>
      </c>
      <c r="H289" s="48" t="s">
        <v>457</v>
      </c>
      <c r="I289" s="48" t="s">
        <v>3783</v>
      </c>
      <c r="J289" s="48" t="s">
        <v>2661</v>
      </c>
      <c r="K289" s="193" t="s">
        <v>3784</v>
      </c>
      <c r="L289" s="193" t="s">
        <v>2769</v>
      </c>
      <c r="M289" s="48" t="s">
        <v>3785</v>
      </c>
      <c r="N289" s="193" t="s">
        <v>211</v>
      </c>
      <c r="O289" s="48" t="s">
        <v>165</v>
      </c>
      <c r="P289" s="48"/>
      <c r="Q289" s="48" t="s">
        <v>218</v>
      </c>
      <c r="R289" s="193" t="s">
        <v>211</v>
      </c>
      <c r="S289" s="48" t="b">
        <v>1</v>
      </c>
      <c r="T289" s="48"/>
      <c r="U289" s="178"/>
      <c r="V289" s="178">
        <v>43448</v>
      </c>
      <c r="W289" s="48" t="s">
        <v>211</v>
      </c>
      <c r="X289" s="48"/>
      <c r="Y289" s="48"/>
      <c r="Z289" s="48" t="s">
        <v>211</v>
      </c>
      <c r="AA289" s="48"/>
      <c r="AB289" s="48"/>
      <c r="AC289" s="193" t="s">
        <v>2818</v>
      </c>
      <c r="AD289" s="48"/>
      <c r="AE289" s="193" t="s">
        <v>211</v>
      </c>
      <c r="AF289" s="193" t="s">
        <v>211</v>
      </c>
      <c r="AG289" s="193" t="s">
        <v>211</v>
      </c>
      <c r="AH289" s="197">
        <v>43528</v>
      </c>
      <c r="AI289" s="192" t="s">
        <v>4346</v>
      </c>
      <c r="AJ289" s="115" t="str">
        <f t="shared" si="4"/>
        <v>FS</v>
      </c>
      <c r="AK289" s="115" t="b">
        <f>ISNUMBER(SEARCH("IRT",Table1[[#This Row],[Current_Status]]))</f>
        <v>0</v>
      </c>
      <c r="AL289" s="116">
        <f>YEAR(Table1[[#This Row],[Project_Initiated]])</f>
        <v>2018</v>
      </c>
      <c r="AM289" s="53">
        <v>44075</v>
      </c>
      <c r="AN289" s="53" t="str">
        <f>IF(AND(Table1[[#This Row],[Completed Date]]&gt;="07/01/2020"+0,Table1[[#This Row],[Completed Date]]&lt;="6/30/2021"+0),"FY 20-21",IF(AND(Table1[[#This Row],[Completed Date]]&gt;="07/01/2019"+0,Table1[[#This Row],[Completed Date]]&lt;="6/30/2020"+0),"FY 19-20",""))</f>
        <v/>
      </c>
      <c r="AO289" s="116" t="str">
        <f>IFERROR(FIND("R",Table1[[#This Row],[FS_Priority]]),"")</f>
        <v/>
      </c>
    </row>
    <row r="290" spans="1:41" hidden="1" x14ac:dyDescent="0.25">
      <c r="A290" s="48" t="s">
        <v>2748</v>
      </c>
      <c r="B290" s="193" t="s">
        <v>211</v>
      </c>
      <c r="C290" s="193" t="s">
        <v>2748</v>
      </c>
      <c r="D290" s="194" t="b">
        <v>0</v>
      </c>
      <c r="E290" s="48" t="s">
        <v>4299</v>
      </c>
      <c r="F290" s="48" t="s">
        <v>3289</v>
      </c>
      <c r="G290" s="48" t="s">
        <v>211</v>
      </c>
      <c r="H290" s="48" t="s">
        <v>52</v>
      </c>
      <c r="I290" s="48" t="s">
        <v>3814</v>
      </c>
      <c r="J290" s="48" t="s">
        <v>2661</v>
      </c>
      <c r="K290" s="193" t="s">
        <v>3471</v>
      </c>
      <c r="L290" s="193" t="s">
        <v>2636</v>
      </c>
      <c r="M290" s="48" t="s">
        <v>3815</v>
      </c>
      <c r="N290" s="193" t="s">
        <v>211</v>
      </c>
      <c r="O290" s="48" t="s">
        <v>165</v>
      </c>
      <c r="P290" s="48"/>
      <c r="Q290" s="48" t="s">
        <v>184</v>
      </c>
      <c r="R290" s="193" t="s">
        <v>211</v>
      </c>
      <c r="S290" s="48" t="b">
        <v>0</v>
      </c>
      <c r="T290" s="48"/>
      <c r="U290" s="178"/>
      <c r="V290" s="178">
        <v>43454</v>
      </c>
      <c r="W290" s="48" t="s">
        <v>211</v>
      </c>
      <c r="X290" s="48"/>
      <c r="Y290" s="48"/>
      <c r="Z290" s="48" t="s">
        <v>211</v>
      </c>
      <c r="AA290" s="48"/>
      <c r="AB290" s="48"/>
      <c r="AC290" s="193" t="s">
        <v>2818</v>
      </c>
      <c r="AD290" s="48"/>
      <c r="AE290" s="193" t="s">
        <v>211</v>
      </c>
      <c r="AF290" s="193" t="s">
        <v>211</v>
      </c>
      <c r="AG290" s="193" t="s">
        <v>211</v>
      </c>
      <c r="AH290" s="197">
        <v>43528</v>
      </c>
      <c r="AI290" s="192" t="s">
        <v>4346</v>
      </c>
      <c r="AJ290" s="115" t="str">
        <f t="shared" si="4"/>
        <v>FS</v>
      </c>
      <c r="AK290" s="115" t="b">
        <f>ISNUMBER(SEARCH("IRT",Table1[[#This Row],[Current_Status]]))</f>
        <v>0</v>
      </c>
      <c r="AL290" s="116">
        <f>YEAR(Table1[[#This Row],[Project_Initiated]])</f>
        <v>2018</v>
      </c>
      <c r="AM290" s="53">
        <v>44075</v>
      </c>
      <c r="AN290" s="53" t="str">
        <f>IF(AND(Table1[[#This Row],[Completed Date]]&gt;="07/01/2020"+0,Table1[[#This Row],[Completed Date]]&lt;="6/30/2021"+0),"FY 20-21",IF(AND(Table1[[#This Row],[Completed Date]]&gt;="07/01/2019"+0,Table1[[#This Row],[Completed Date]]&lt;="6/30/2020"+0),"FY 19-20",""))</f>
        <v/>
      </c>
      <c r="AO290" s="116" t="str">
        <f>IFERROR(FIND("R",Table1[[#This Row],[FS_Priority]]),"")</f>
        <v/>
      </c>
    </row>
    <row r="291" spans="1:41" hidden="1" x14ac:dyDescent="0.25">
      <c r="A291" s="48" t="s">
        <v>2753</v>
      </c>
      <c r="B291" s="193" t="s">
        <v>211</v>
      </c>
      <c r="C291" s="193" t="s">
        <v>2753</v>
      </c>
      <c r="D291" s="194" t="b">
        <v>0</v>
      </c>
      <c r="E291" s="48" t="s">
        <v>148</v>
      </c>
      <c r="F291" s="48" t="s">
        <v>3335</v>
      </c>
      <c r="G291" s="48" t="s">
        <v>211</v>
      </c>
      <c r="H291" s="48" t="s">
        <v>474</v>
      </c>
      <c r="I291" s="48" t="s">
        <v>3873</v>
      </c>
      <c r="J291" s="48" t="s">
        <v>2661</v>
      </c>
      <c r="K291" s="193" t="s">
        <v>4320</v>
      </c>
      <c r="L291" s="193" t="s">
        <v>434</v>
      </c>
      <c r="M291" s="48" t="s">
        <v>3874</v>
      </c>
      <c r="N291" s="193" t="s">
        <v>211</v>
      </c>
      <c r="O291" s="48" t="s">
        <v>165</v>
      </c>
      <c r="P291" s="48"/>
      <c r="Q291" s="48" t="s">
        <v>218</v>
      </c>
      <c r="R291" s="193" t="s">
        <v>211</v>
      </c>
      <c r="S291" s="48" t="b">
        <v>0</v>
      </c>
      <c r="T291" s="48"/>
      <c r="U291" s="178"/>
      <c r="V291" s="178">
        <v>43473</v>
      </c>
      <c r="W291" s="48" t="s">
        <v>211</v>
      </c>
      <c r="X291" s="48"/>
      <c r="Y291" s="48"/>
      <c r="Z291" s="48" t="s">
        <v>211</v>
      </c>
      <c r="AA291" s="48"/>
      <c r="AB291" s="48"/>
      <c r="AC291" s="193" t="s">
        <v>2818</v>
      </c>
      <c r="AD291" s="48"/>
      <c r="AE291" s="193" t="s">
        <v>211</v>
      </c>
      <c r="AF291" s="193" t="s">
        <v>211</v>
      </c>
      <c r="AG291" s="193" t="s">
        <v>211</v>
      </c>
      <c r="AH291" s="197">
        <v>43528</v>
      </c>
      <c r="AI291" s="192" t="s">
        <v>4346</v>
      </c>
      <c r="AJ291" s="115" t="str">
        <f t="shared" si="4"/>
        <v>FS</v>
      </c>
      <c r="AK291" s="115" t="b">
        <f>ISNUMBER(SEARCH("IRT",Table1[[#This Row],[Current_Status]]))</f>
        <v>0</v>
      </c>
      <c r="AL291" s="116">
        <f>YEAR(Table1[[#This Row],[Project_Initiated]])</f>
        <v>2019</v>
      </c>
      <c r="AM291" s="53">
        <v>44075</v>
      </c>
      <c r="AN291" s="53" t="str">
        <f>IF(AND(Table1[[#This Row],[Completed Date]]&gt;="07/01/2020"+0,Table1[[#This Row],[Completed Date]]&lt;="6/30/2021"+0),"FY 20-21",IF(AND(Table1[[#This Row],[Completed Date]]&gt;="07/01/2019"+0,Table1[[#This Row],[Completed Date]]&lt;="6/30/2020"+0),"FY 19-20",""))</f>
        <v/>
      </c>
      <c r="AO291" s="116" t="str">
        <f>IFERROR(FIND("R",Table1[[#This Row],[FS_Priority]]),"")</f>
        <v/>
      </c>
    </row>
    <row r="292" spans="1:41" hidden="1" x14ac:dyDescent="0.25">
      <c r="A292" s="48" t="s">
        <v>2754</v>
      </c>
      <c r="B292" s="193" t="s">
        <v>211</v>
      </c>
      <c r="C292" s="193" t="s">
        <v>2754</v>
      </c>
      <c r="D292" s="194" t="b">
        <v>0</v>
      </c>
      <c r="E292" s="48" t="s">
        <v>4313</v>
      </c>
      <c r="F292" s="48" t="s">
        <v>3349</v>
      </c>
      <c r="G292" s="48" t="s">
        <v>211</v>
      </c>
      <c r="H292" s="48" t="s">
        <v>461</v>
      </c>
      <c r="I292" s="48" t="s">
        <v>3889</v>
      </c>
      <c r="J292" s="48" t="s">
        <v>2661</v>
      </c>
      <c r="K292" s="193" t="s">
        <v>3883</v>
      </c>
      <c r="L292" s="193" t="s">
        <v>437</v>
      </c>
      <c r="M292" s="48" t="s">
        <v>3890</v>
      </c>
      <c r="N292" s="193" t="s">
        <v>211</v>
      </c>
      <c r="O292" s="48" t="s">
        <v>165</v>
      </c>
      <c r="P292" s="48"/>
      <c r="Q292" s="48" t="s">
        <v>218</v>
      </c>
      <c r="R292" s="193" t="s">
        <v>211</v>
      </c>
      <c r="S292" s="48" t="b">
        <v>0</v>
      </c>
      <c r="T292" s="48"/>
      <c r="U292" s="178"/>
      <c r="V292" s="178">
        <v>43423</v>
      </c>
      <c r="W292" s="48" t="s">
        <v>211</v>
      </c>
      <c r="X292" s="48"/>
      <c r="Y292" s="48"/>
      <c r="Z292" s="48" t="s">
        <v>211</v>
      </c>
      <c r="AA292" s="48"/>
      <c r="AB292" s="48"/>
      <c r="AC292" s="193" t="s">
        <v>2818</v>
      </c>
      <c r="AD292" s="48"/>
      <c r="AE292" s="193" t="s">
        <v>211</v>
      </c>
      <c r="AF292" s="193" t="s">
        <v>211</v>
      </c>
      <c r="AG292" s="193" t="s">
        <v>211</v>
      </c>
      <c r="AH292" s="197">
        <v>43528</v>
      </c>
      <c r="AI292" s="192" t="s">
        <v>4346</v>
      </c>
      <c r="AJ292" s="115" t="str">
        <f t="shared" si="4"/>
        <v>FS</v>
      </c>
      <c r="AK292" s="115" t="b">
        <f>ISNUMBER(SEARCH("IRT",Table1[[#This Row],[Current_Status]]))</f>
        <v>0</v>
      </c>
      <c r="AL292" s="116">
        <f>YEAR(Table1[[#This Row],[Project_Initiated]])</f>
        <v>2018</v>
      </c>
      <c r="AM292" s="53">
        <v>44075</v>
      </c>
      <c r="AN292" s="53" t="str">
        <f>IF(AND(Table1[[#This Row],[Completed Date]]&gt;="07/01/2020"+0,Table1[[#This Row],[Completed Date]]&lt;="6/30/2021"+0),"FY 20-21",IF(AND(Table1[[#This Row],[Completed Date]]&gt;="07/01/2019"+0,Table1[[#This Row],[Completed Date]]&lt;="6/30/2020"+0),"FY 19-20",""))</f>
        <v/>
      </c>
      <c r="AO292" s="116" t="str">
        <f>IFERROR(FIND("R",Table1[[#This Row],[FS_Priority]]),"")</f>
        <v/>
      </c>
    </row>
    <row r="293" spans="1:41" hidden="1" x14ac:dyDescent="0.25">
      <c r="A293" s="48" t="s">
        <v>2834</v>
      </c>
      <c r="B293" s="193" t="s">
        <v>211</v>
      </c>
      <c r="C293" s="193" t="s">
        <v>2834</v>
      </c>
      <c r="D293" s="194" t="b">
        <v>0</v>
      </c>
      <c r="E293" s="48" t="s">
        <v>107</v>
      </c>
      <c r="F293" s="48" t="s">
        <v>3193</v>
      </c>
      <c r="G293" s="48" t="s">
        <v>3719</v>
      </c>
      <c r="H293" s="48" t="s">
        <v>397</v>
      </c>
      <c r="I293" s="48" t="s">
        <v>211</v>
      </c>
      <c r="J293" s="48" t="s">
        <v>2670</v>
      </c>
      <c r="K293" s="193" t="s">
        <v>3674</v>
      </c>
      <c r="L293" s="193" t="s">
        <v>2636</v>
      </c>
      <c r="M293" s="48" t="s">
        <v>3680</v>
      </c>
      <c r="N293" s="193" t="s">
        <v>211</v>
      </c>
      <c r="O293" s="48" t="s">
        <v>183</v>
      </c>
      <c r="P293" s="48"/>
      <c r="Q293" s="48" t="s">
        <v>2843</v>
      </c>
      <c r="R293" s="193" t="s">
        <v>211</v>
      </c>
      <c r="S293" s="48" t="b">
        <v>0</v>
      </c>
      <c r="T293" s="48"/>
      <c r="U293" s="178"/>
      <c r="V293" s="178">
        <v>43473</v>
      </c>
      <c r="W293" s="48" t="s">
        <v>211</v>
      </c>
      <c r="X293" s="48"/>
      <c r="Y293" s="48"/>
      <c r="Z293" s="48" t="s">
        <v>211</v>
      </c>
      <c r="AA293" s="48"/>
      <c r="AB293" s="48"/>
      <c r="AC293" s="193" t="s">
        <v>211</v>
      </c>
      <c r="AD293" s="48"/>
      <c r="AE293" s="193" t="s">
        <v>498</v>
      </c>
      <c r="AF293" s="193" t="s">
        <v>4434</v>
      </c>
      <c r="AG293" s="193" t="s">
        <v>211</v>
      </c>
      <c r="AH293" s="197">
        <v>43529</v>
      </c>
      <c r="AI293" s="192" t="s">
        <v>4349</v>
      </c>
      <c r="AJ293" s="115" t="str">
        <f t="shared" si="4"/>
        <v>FS</v>
      </c>
      <c r="AK293" s="115" t="b">
        <f>ISNUMBER(SEARCH("IRT",Table1[[#This Row],[Current_Status]]))</f>
        <v>0</v>
      </c>
      <c r="AL293" s="116">
        <f>YEAR(Table1[[#This Row],[Project_Initiated]])</f>
        <v>2019</v>
      </c>
      <c r="AM293" s="53">
        <v>44075</v>
      </c>
      <c r="AN293" s="53" t="str">
        <f>IF(AND(Table1[[#This Row],[Completed Date]]&gt;="07/01/2020"+0,Table1[[#This Row],[Completed Date]]&lt;="6/30/2021"+0),"FY 20-21",IF(AND(Table1[[#This Row],[Completed Date]]&gt;="07/01/2019"+0,Table1[[#This Row],[Completed Date]]&lt;="6/30/2020"+0),"FY 19-20",""))</f>
        <v/>
      </c>
      <c r="AO293" s="116" t="str">
        <f>IFERROR(FIND("R",Table1[[#This Row],[FS_Priority]]),"")</f>
        <v/>
      </c>
    </row>
    <row r="294" spans="1:41" hidden="1" x14ac:dyDescent="0.25">
      <c r="A294" s="48" t="s">
        <v>2630</v>
      </c>
      <c r="B294" s="193" t="s">
        <v>211</v>
      </c>
      <c r="C294" s="193" t="s">
        <v>2630</v>
      </c>
      <c r="D294" s="194" t="b">
        <v>0</v>
      </c>
      <c r="E294" s="48" t="s">
        <v>107</v>
      </c>
      <c r="F294" s="48" t="s">
        <v>3151</v>
      </c>
      <c r="G294" s="48" t="s">
        <v>2821</v>
      </c>
      <c r="H294" s="48" t="s">
        <v>397</v>
      </c>
      <c r="I294" s="48" t="s">
        <v>211</v>
      </c>
      <c r="J294" s="48" t="s">
        <v>2670</v>
      </c>
      <c r="K294" s="193" t="s">
        <v>3674</v>
      </c>
      <c r="L294" s="193" t="s">
        <v>2636</v>
      </c>
      <c r="M294" s="48" t="s">
        <v>3680</v>
      </c>
      <c r="N294" s="193" t="s">
        <v>211</v>
      </c>
      <c r="O294" s="48" t="s">
        <v>211</v>
      </c>
      <c r="P294" s="48"/>
      <c r="Q294" s="48" t="s">
        <v>211</v>
      </c>
      <c r="R294" s="193" t="s">
        <v>211</v>
      </c>
      <c r="S294" s="48" t="b">
        <v>0</v>
      </c>
      <c r="T294" s="48"/>
      <c r="U294" s="178"/>
      <c r="V294" s="178">
        <v>43411</v>
      </c>
      <c r="W294" s="48" t="s">
        <v>211</v>
      </c>
      <c r="X294" s="48"/>
      <c r="Y294" s="48"/>
      <c r="Z294" s="48" t="s">
        <v>211</v>
      </c>
      <c r="AA294" s="48"/>
      <c r="AB294" s="48"/>
      <c r="AC294" s="193" t="s">
        <v>211</v>
      </c>
      <c r="AD294" s="195">
        <v>43444</v>
      </c>
      <c r="AE294" s="193" t="s">
        <v>498</v>
      </c>
      <c r="AF294" s="193" t="s">
        <v>4464</v>
      </c>
      <c r="AG294" s="193" t="s">
        <v>2694</v>
      </c>
      <c r="AH294" s="197">
        <v>43535</v>
      </c>
      <c r="AI294" s="192" t="s">
        <v>4352</v>
      </c>
      <c r="AJ294" s="115" t="str">
        <f t="shared" si="4"/>
        <v>FS</v>
      </c>
      <c r="AK294" s="115" t="b">
        <f>ISNUMBER(SEARCH("IRT",Table1[[#This Row],[Current_Status]]))</f>
        <v>0</v>
      </c>
      <c r="AL294" s="116">
        <f>YEAR(Table1[[#This Row],[Project_Initiated]])</f>
        <v>2018</v>
      </c>
      <c r="AM294" s="53">
        <v>44075</v>
      </c>
      <c r="AN294" s="53" t="str">
        <f>IF(AND(Table1[[#This Row],[Completed Date]]&gt;="07/01/2020"+0,Table1[[#This Row],[Completed Date]]&lt;="6/30/2021"+0),"FY 20-21",IF(AND(Table1[[#This Row],[Completed Date]]&gt;="07/01/2019"+0,Table1[[#This Row],[Completed Date]]&lt;="6/30/2020"+0),"FY 19-20",""))</f>
        <v/>
      </c>
      <c r="AO294" s="116" t="str">
        <f>IFERROR(FIND("R",Table1[[#This Row],[FS_Priority]]),"")</f>
        <v/>
      </c>
    </row>
    <row r="295" spans="1:41" hidden="1" x14ac:dyDescent="0.25">
      <c r="A295" s="48" t="s">
        <v>2621</v>
      </c>
      <c r="B295" s="193" t="s">
        <v>211</v>
      </c>
      <c r="C295" s="193" t="s">
        <v>2621</v>
      </c>
      <c r="D295" s="194" t="b">
        <v>0</v>
      </c>
      <c r="E295" s="48" t="s">
        <v>99</v>
      </c>
      <c r="F295" s="48" t="s">
        <v>3083</v>
      </c>
      <c r="G295" s="48" t="s">
        <v>211</v>
      </c>
      <c r="H295" s="48" t="s">
        <v>445</v>
      </c>
      <c r="I295" s="48" t="s">
        <v>3622</v>
      </c>
      <c r="J295" s="48" t="s">
        <v>2661</v>
      </c>
      <c r="K295" s="193" t="s">
        <v>4989</v>
      </c>
      <c r="L295" s="193" t="s">
        <v>297</v>
      </c>
      <c r="M295" s="48" t="s">
        <v>3623</v>
      </c>
      <c r="N295" s="193" t="s">
        <v>211</v>
      </c>
      <c r="O295" s="48" t="s">
        <v>165</v>
      </c>
      <c r="P295" s="48"/>
      <c r="Q295" s="48" t="s">
        <v>211</v>
      </c>
      <c r="R295" s="193" t="s">
        <v>211</v>
      </c>
      <c r="S295" s="48" t="b">
        <v>0</v>
      </c>
      <c r="T295" s="48"/>
      <c r="U295" s="178"/>
      <c r="V295" s="178">
        <v>43403</v>
      </c>
      <c r="W295" s="48" t="s">
        <v>211</v>
      </c>
      <c r="X295" s="48"/>
      <c r="Y295" s="48"/>
      <c r="Z295" s="48" t="s">
        <v>211</v>
      </c>
      <c r="AA295" s="48"/>
      <c r="AB295" s="48"/>
      <c r="AC295" s="193" t="s">
        <v>539</v>
      </c>
      <c r="AD295" s="48"/>
      <c r="AE295" s="193" t="s">
        <v>165</v>
      </c>
      <c r="AF295" s="193" t="s">
        <v>211</v>
      </c>
      <c r="AG295" s="193" t="s">
        <v>539</v>
      </c>
      <c r="AH295" s="197">
        <v>43539</v>
      </c>
      <c r="AI295" s="192" t="s">
        <v>4352</v>
      </c>
      <c r="AJ295" s="115" t="str">
        <f t="shared" si="4"/>
        <v>FS</v>
      </c>
      <c r="AK295" s="115" t="b">
        <f>ISNUMBER(SEARCH("IRT",Table1[[#This Row],[Current_Status]]))</f>
        <v>0</v>
      </c>
      <c r="AL295" s="116">
        <f>YEAR(Table1[[#This Row],[Project_Initiated]])</f>
        <v>2018</v>
      </c>
      <c r="AM295" s="53">
        <v>44075</v>
      </c>
      <c r="AN295" s="53" t="str">
        <f>IF(AND(Table1[[#This Row],[Completed Date]]&gt;="07/01/2020"+0,Table1[[#This Row],[Completed Date]]&lt;="6/30/2021"+0),"FY 20-21",IF(AND(Table1[[#This Row],[Completed Date]]&gt;="07/01/2019"+0,Table1[[#This Row],[Completed Date]]&lt;="6/30/2020"+0),"FY 19-20",""))</f>
        <v/>
      </c>
      <c r="AO295" s="116" t="str">
        <f>IFERROR(FIND("R",Table1[[#This Row],[FS_Priority]]),"")</f>
        <v/>
      </c>
    </row>
    <row r="296" spans="1:41" hidden="1" x14ac:dyDescent="0.25">
      <c r="A296" s="48" t="s">
        <v>328</v>
      </c>
      <c r="B296" s="193" t="s">
        <v>211</v>
      </c>
      <c r="C296" s="193" t="s">
        <v>328</v>
      </c>
      <c r="D296" s="194" t="b">
        <v>0</v>
      </c>
      <c r="E296" s="48" t="s">
        <v>107</v>
      </c>
      <c r="F296" s="48" t="s">
        <v>3195</v>
      </c>
      <c r="G296" s="48" t="s">
        <v>211</v>
      </c>
      <c r="H296" s="48" t="s">
        <v>294</v>
      </c>
      <c r="I296" s="48" t="s">
        <v>3720</v>
      </c>
      <c r="J296" s="48" t="s">
        <v>2672</v>
      </c>
      <c r="K296" s="193" t="s">
        <v>3674</v>
      </c>
      <c r="L296" s="193" t="s">
        <v>2636</v>
      </c>
      <c r="M296" s="48" t="s">
        <v>3691</v>
      </c>
      <c r="N296" s="193" t="s">
        <v>211</v>
      </c>
      <c r="O296" s="48" t="s">
        <v>183</v>
      </c>
      <c r="P296" s="48"/>
      <c r="Q296" s="48" t="s">
        <v>225</v>
      </c>
      <c r="R296" s="193" t="s">
        <v>308</v>
      </c>
      <c r="S296" s="48" t="b">
        <v>0</v>
      </c>
      <c r="T296" s="48"/>
      <c r="U296" s="178"/>
      <c r="V296" s="178">
        <v>43116</v>
      </c>
      <c r="W296" s="48" t="s">
        <v>211</v>
      </c>
      <c r="X296" s="48"/>
      <c r="Y296" s="48"/>
      <c r="Z296" s="48" t="s">
        <v>211</v>
      </c>
      <c r="AA296" s="48"/>
      <c r="AB296" s="48"/>
      <c r="AC296" s="193" t="s">
        <v>2822</v>
      </c>
      <c r="AD296" s="48"/>
      <c r="AE296" s="193" t="s">
        <v>178</v>
      </c>
      <c r="AF296" s="193" t="s">
        <v>211</v>
      </c>
      <c r="AG296" s="193" t="s">
        <v>2694</v>
      </c>
      <c r="AH296" s="198">
        <v>43542</v>
      </c>
      <c r="AI296" s="192" t="s">
        <v>4348</v>
      </c>
      <c r="AJ296" s="115" t="str">
        <f t="shared" si="4"/>
        <v>FS</v>
      </c>
      <c r="AK296" s="115" t="b">
        <f>ISNUMBER(SEARCH("IRT",Table1[[#This Row],[Current_Status]]))</f>
        <v>0</v>
      </c>
      <c r="AL296" s="116">
        <f>YEAR(Table1[[#This Row],[Project_Initiated]])</f>
        <v>2018</v>
      </c>
      <c r="AM296" s="53">
        <v>44075</v>
      </c>
      <c r="AN296" s="53" t="str">
        <f>IF(AND(Table1[[#This Row],[Completed Date]]&gt;="07/01/2020"+0,Table1[[#This Row],[Completed Date]]&lt;="6/30/2021"+0),"FY 20-21",IF(AND(Table1[[#This Row],[Completed Date]]&gt;="07/01/2019"+0,Table1[[#This Row],[Completed Date]]&lt;="6/30/2020"+0),"FY 19-20",""))</f>
        <v/>
      </c>
      <c r="AO296" s="116" t="str">
        <f>IFERROR(FIND("R",Table1[[#This Row],[FS_Priority]]),"")</f>
        <v/>
      </c>
    </row>
    <row r="297" spans="1:41" hidden="1" x14ac:dyDescent="0.25">
      <c r="A297" s="48" t="s">
        <v>309</v>
      </c>
      <c r="B297" s="193" t="s">
        <v>211</v>
      </c>
      <c r="C297" s="193" t="s">
        <v>309</v>
      </c>
      <c r="D297" s="194" t="b">
        <v>0</v>
      </c>
      <c r="E297" s="48" t="s">
        <v>99</v>
      </c>
      <c r="F297" s="48" t="s">
        <v>3117</v>
      </c>
      <c r="G297" s="48" t="s">
        <v>211</v>
      </c>
      <c r="H297" s="48" t="s">
        <v>465</v>
      </c>
      <c r="I297" s="48" t="s">
        <v>3651</v>
      </c>
      <c r="J297" s="48" t="s">
        <v>2661</v>
      </c>
      <c r="K297" s="193" t="s">
        <v>4989</v>
      </c>
      <c r="L297" s="193" t="s">
        <v>297</v>
      </c>
      <c r="M297" s="48" t="s">
        <v>3597</v>
      </c>
      <c r="N297" s="193" t="s">
        <v>211</v>
      </c>
      <c r="O297" s="48" t="s">
        <v>183</v>
      </c>
      <c r="P297" s="48"/>
      <c r="Q297" s="48" t="s">
        <v>310</v>
      </c>
      <c r="R297" s="193" t="s">
        <v>310</v>
      </c>
      <c r="S297" s="48" t="b">
        <v>0</v>
      </c>
      <c r="T297" s="48"/>
      <c r="U297" s="178"/>
      <c r="V297" s="178">
        <v>43165</v>
      </c>
      <c r="W297" s="48" t="s">
        <v>211</v>
      </c>
      <c r="X297" s="48"/>
      <c r="Y297" s="48"/>
      <c r="Z297" s="48" t="s">
        <v>211</v>
      </c>
      <c r="AA297" s="48"/>
      <c r="AB297" s="48"/>
      <c r="AC297" s="193" t="s">
        <v>2820</v>
      </c>
      <c r="AD297" s="48"/>
      <c r="AE297" s="193" t="s">
        <v>178</v>
      </c>
      <c r="AF297" s="193" t="s">
        <v>211</v>
      </c>
      <c r="AG297" s="193" t="s">
        <v>2694</v>
      </c>
      <c r="AH297" s="197">
        <v>43542</v>
      </c>
      <c r="AI297" s="192" t="s">
        <v>4348</v>
      </c>
      <c r="AJ297" s="115" t="str">
        <f t="shared" si="4"/>
        <v>FS</v>
      </c>
      <c r="AK297" s="115" t="b">
        <f>ISNUMBER(SEARCH("IRT",Table1[[#This Row],[Current_Status]]))</f>
        <v>0</v>
      </c>
      <c r="AL297" s="116">
        <f>YEAR(Table1[[#This Row],[Project_Initiated]])</f>
        <v>2018</v>
      </c>
      <c r="AM297" s="53">
        <v>44075</v>
      </c>
      <c r="AN297" s="53" t="str">
        <f>IF(AND(Table1[[#This Row],[Completed Date]]&gt;="07/01/2020"+0,Table1[[#This Row],[Completed Date]]&lt;="6/30/2021"+0),"FY 20-21",IF(AND(Table1[[#This Row],[Completed Date]]&gt;="07/01/2019"+0,Table1[[#This Row],[Completed Date]]&lt;="6/30/2020"+0),"FY 19-20",""))</f>
        <v/>
      </c>
      <c r="AO297" s="116" t="str">
        <f>IFERROR(FIND("R",Table1[[#This Row],[FS_Priority]]),"")</f>
        <v/>
      </c>
    </row>
    <row r="298" spans="1:41" hidden="1" x14ac:dyDescent="0.25">
      <c r="A298" s="48" t="s">
        <v>181</v>
      </c>
      <c r="B298" s="193" t="s">
        <v>211</v>
      </c>
      <c r="C298" s="193" t="s">
        <v>181</v>
      </c>
      <c r="D298" s="194" t="b">
        <v>0</v>
      </c>
      <c r="E298" s="48" t="s">
        <v>107</v>
      </c>
      <c r="F298" s="48" t="s">
        <v>3217</v>
      </c>
      <c r="G298" s="48" t="s">
        <v>211</v>
      </c>
      <c r="H298" s="48" t="s">
        <v>182</v>
      </c>
      <c r="I298" s="48" t="s">
        <v>3736</v>
      </c>
      <c r="J298" s="48" t="s">
        <v>2661</v>
      </c>
      <c r="K298" s="193" t="s">
        <v>3674</v>
      </c>
      <c r="L298" s="193" t="s">
        <v>2636</v>
      </c>
      <c r="M298" s="48" t="s">
        <v>3675</v>
      </c>
      <c r="N298" s="193" t="s">
        <v>211</v>
      </c>
      <c r="O298" s="48" t="s">
        <v>183</v>
      </c>
      <c r="P298" s="48"/>
      <c r="Q298" s="48" t="s">
        <v>184</v>
      </c>
      <c r="R298" s="193" t="s">
        <v>211</v>
      </c>
      <c r="S298" s="48" t="b">
        <v>1</v>
      </c>
      <c r="T298" s="48"/>
      <c r="U298" s="178"/>
      <c r="V298" s="178">
        <v>43283</v>
      </c>
      <c r="W298" s="48" t="s">
        <v>211</v>
      </c>
      <c r="X298" s="48"/>
      <c r="Y298" s="48"/>
      <c r="Z298" s="48" t="s">
        <v>211</v>
      </c>
      <c r="AA298" s="48"/>
      <c r="AB298" s="48"/>
      <c r="AC298" s="193" t="s">
        <v>2825</v>
      </c>
      <c r="AD298" s="195">
        <v>43371</v>
      </c>
      <c r="AE298" s="193" t="s">
        <v>498</v>
      </c>
      <c r="AF298" s="193" t="s">
        <v>211</v>
      </c>
      <c r="AG298" s="193" t="s">
        <v>2694</v>
      </c>
      <c r="AH298" s="197">
        <v>43542</v>
      </c>
      <c r="AI298" s="192" t="s">
        <v>4347</v>
      </c>
      <c r="AJ298" s="115" t="str">
        <f t="shared" si="4"/>
        <v>FS</v>
      </c>
      <c r="AK298" s="115" t="b">
        <f>ISNUMBER(SEARCH("IRT",Table1[[#This Row],[Current_Status]]))</f>
        <v>0</v>
      </c>
      <c r="AL298" s="116">
        <f>YEAR(Table1[[#This Row],[Project_Initiated]])</f>
        <v>2018</v>
      </c>
      <c r="AM298" s="53">
        <v>44075</v>
      </c>
      <c r="AN298" s="53" t="str">
        <f>IF(AND(Table1[[#This Row],[Completed Date]]&gt;="07/01/2020"+0,Table1[[#This Row],[Completed Date]]&lt;="6/30/2021"+0),"FY 20-21",IF(AND(Table1[[#This Row],[Completed Date]]&gt;="07/01/2019"+0,Table1[[#This Row],[Completed Date]]&lt;="6/30/2020"+0),"FY 19-20",""))</f>
        <v/>
      </c>
      <c r="AO298" s="116" t="str">
        <f>IFERROR(FIND("R",Table1[[#This Row],[FS_Priority]]),"")</f>
        <v/>
      </c>
    </row>
    <row r="299" spans="1:41" hidden="1" x14ac:dyDescent="0.25">
      <c r="A299" s="48" t="s">
        <v>179</v>
      </c>
      <c r="B299" s="193" t="s">
        <v>211</v>
      </c>
      <c r="C299" s="193" t="s">
        <v>179</v>
      </c>
      <c r="D299" s="194" t="b">
        <v>0</v>
      </c>
      <c r="E299" s="48" t="s">
        <v>4299</v>
      </c>
      <c r="F299" s="48" t="s">
        <v>2998</v>
      </c>
      <c r="G299" s="48" t="s">
        <v>263</v>
      </c>
      <c r="H299" s="48" t="s">
        <v>958</v>
      </c>
      <c r="I299" s="48" t="s">
        <v>3470</v>
      </c>
      <c r="J299" s="48" t="s">
        <v>2672</v>
      </c>
      <c r="K299" s="193" t="s">
        <v>3471</v>
      </c>
      <c r="L299" s="193" t="s">
        <v>2636</v>
      </c>
      <c r="M299" s="48" t="s">
        <v>3495</v>
      </c>
      <c r="N299" s="193" t="s">
        <v>211</v>
      </c>
      <c r="O299" s="48" t="s">
        <v>183</v>
      </c>
      <c r="P299" s="48"/>
      <c r="Q299" s="48" t="s">
        <v>211</v>
      </c>
      <c r="R299" s="193" t="s">
        <v>211</v>
      </c>
      <c r="S299" s="48" t="b">
        <v>0</v>
      </c>
      <c r="T299" s="48"/>
      <c r="U299" s="178"/>
      <c r="V299" s="178">
        <v>43122</v>
      </c>
      <c r="W299" s="48" t="s">
        <v>211</v>
      </c>
      <c r="X299" s="48"/>
      <c r="Y299" s="48"/>
      <c r="Z299" s="48" t="s">
        <v>211</v>
      </c>
      <c r="AA299" s="48"/>
      <c r="AB299" s="48"/>
      <c r="AC299" s="193" t="s">
        <v>2849</v>
      </c>
      <c r="AD299" s="48"/>
      <c r="AE299" s="193" t="s">
        <v>178</v>
      </c>
      <c r="AF299" s="193" t="s">
        <v>211</v>
      </c>
      <c r="AG299" s="193" t="s">
        <v>2694</v>
      </c>
      <c r="AH299" s="197">
        <v>43552</v>
      </c>
      <c r="AI299" s="192" t="s">
        <v>4348</v>
      </c>
      <c r="AJ299" s="115" t="str">
        <f t="shared" si="4"/>
        <v>FS</v>
      </c>
      <c r="AK299" s="115" t="b">
        <f>ISNUMBER(SEARCH("IRT",Table1[[#This Row],[Current_Status]]))</f>
        <v>0</v>
      </c>
      <c r="AL299" s="116">
        <f>YEAR(Table1[[#This Row],[Project_Initiated]])</f>
        <v>2018</v>
      </c>
      <c r="AM299" s="53">
        <v>44075</v>
      </c>
      <c r="AN299" s="53" t="str">
        <f>IF(AND(Table1[[#This Row],[Completed Date]]&gt;="07/01/2020"+0,Table1[[#This Row],[Completed Date]]&lt;="6/30/2021"+0),"FY 20-21",IF(AND(Table1[[#This Row],[Completed Date]]&gt;="07/01/2019"+0,Table1[[#This Row],[Completed Date]]&lt;="6/30/2020"+0),"FY 19-20",""))</f>
        <v/>
      </c>
      <c r="AO299" s="116" t="str">
        <f>IFERROR(FIND("R",Table1[[#This Row],[FS_Priority]]),"")</f>
        <v/>
      </c>
    </row>
    <row r="300" spans="1:41" hidden="1" x14ac:dyDescent="0.25">
      <c r="A300" s="48" t="s">
        <v>332</v>
      </c>
      <c r="B300" s="193" t="s">
        <v>211</v>
      </c>
      <c r="C300" s="193" t="s">
        <v>332</v>
      </c>
      <c r="D300" s="194" t="b">
        <v>0</v>
      </c>
      <c r="E300" s="48" t="s">
        <v>107</v>
      </c>
      <c r="F300" s="48" t="s">
        <v>3201</v>
      </c>
      <c r="G300" s="48" t="s">
        <v>211</v>
      </c>
      <c r="H300" s="48" t="s">
        <v>472</v>
      </c>
      <c r="I300" s="48" t="s">
        <v>211</v>
      </c>
      <c r="J300" s="48" t="s">
        <v>2661</v>
      </c>
      <c r="K300" s="193" t="s">
        <v>3674</v>
      </c>
      <c r="L300" s="193" t="s">
        <v>2636</v>
      </c>
      <c r="M300" s="48" t="s">
        <v>3680</v>
      </c>
      <c r="N300" s="193" t="s">
        <v>211</v>
      </c>
      <c r="O300" s="48" t="s">
        <v>183</v>
      </c>
      <c r="P300" s="48"/>
      <c r="Q300" s="48" t="s">
        <v>308</v>
      </c>
      <c r="R300" s="193" t="s">
        <v>211</v>
      </c>
      <c r="S300" s="48" t="b">
        <v>0</v>
      </c>
      <c r="T300" s="48"/>
      <c r="U300" s="178"/>
      <c r="V300" s="178">
        <v>43322</v>
      </c>
      <c r="W300" s="48" t="s">
        <v>211</v>
      </c>
      <c r="X300" s="48"/>
      <c r="Y300" s="48"/>
      <c r="Z300" s="48" t="s">
        <v>211</v>
      </c>
      <c r="AA300" s="48"/>
      <c r="AB300" s="48"/>
      <c r="AC300" s="193" t="s">
        <v>2850</v>
      </c>
      <c r="AD300" s="48"/>
      <c r="AE300" s="193" t="s">
        <v>498</v>
      </c>
      <c r="AF300" s="193" t="s">
        <v>211</v>
      </c>
      <c r="AG300" s="193" t="s">
        <v>2694</v>
      </c>
      <c r="AH300" s="197">
        <v>43552</v>
      </c>
      <c r="AI300" s="192" t="s">
        <v>4347</v>
      </c>
      <c r="AJ300" s="115" t="str">
        <f t="shared" si="4"/>
        <v>FS</v>
      </c>
      <c r="AK300" s="115" t="b">
        <f>ISNUMBER(SEARCH("IRT",Table1[[#This Row],[Current_Status]]))</f>
        <v>0</v>
      </c>
      <c r="AL300" s="116">
        <f>YEAR(Table1[[#This Row],[Project_Initiated]])</f>
        <v>2018</v>
      </c>
      <c r="AM300" s="53">
        <v>44075</v>
      </c>
      <c r="AN300" s="53" t="str">
        <f>IF(AND(Table1[[#This Row],[Completed Date]]&gt;="07/01/2020"+0,Table1[[#This Row],[Completed Date]]&lt;="6/30/2021"+0),"FY 20-21",IF(AND(Table1[[#This Row],[Completed Date]]&gt;="07/01/2019"+0,Table1[[#This Row],[Completed Date]]&lt;="6/30/2020"+0),"FY 19-20",""))</f>
        <v/>
      </c>
      <c r="AO300" s="116" t="str">
        <f>IFERROR(FIND("R",Table1[[#This Row],[FS_Priority]]),"")</f>
        <v/>
      </c>
    </row>
    <row r="301" spans="1:41" hidden="1" x14ac:dyDescent="0.25">
      <c r="A301" s="48" t="s">
        <v>758</v>
      </c>
      <c r="B301" s="193" t="s">
        <v>211</v>
      </c>
      <c r="C301" s="193" t="s">
        <v>758</v>
      </c>
      <c r="D301" s="194" t="b">
        <v>0</v>
      </c>
      <c r="E301" s="48" t="s">
        <v>130</v>
      </c>
      <c r="F301" s="48" t="s">
        <v>3274</v>
      </c>
      <c r="G301" s="48" t="s">
        <v>211</v>
      </c>
      <c r="H301" s="48" t="s">
        <v>182</v>
      </c>
      <c r="I301" s="48" t="s">
        <v>3794</v>
      </c>
      <c r="J301" s="48" t="s">
        <v>2661</v>
      </c>
      <c r="K301" s="193" t="s">
        <v>3791</v>
      </c>
      <c r="L301" s="193" t="s">
        <v>403</v>
      </c>
      <c r="M301" s="48" t="s">
        <v>3795</v>
      </c>
      <c r="N301" s="193" t="s">
        <v>211</v>
      </c>
      <c r="O301" s="48" t="s">
        <v>546</v>
      </c>
      <c r="P301" s="48"/>
      <c r="Q301" s="48" t="s">
        <v>211</v>
      </c>
      <c r="R301" s="193" t="s">
        <v>218</v>
      </c>
      <c r="S301" s="48" t="b">
        <v>0</v>
      </c>
      <c r="T301" s="48"/>
      <c r="U301" s="178"/>
      <c r="V301" s="178">
        <v>43264</v>
      </c>
      <c r="W301" s="48" t="s">
        <v>211</v>
      </c>
      <c r="X301" s="48"/>
      <c r="Y301" s="48"/>
      <c r="Z301" s="48" t="s">
        <v>211</v>
      </c>
      <c r="AA301" s="48"/>
      <c r="AB301" s="48"/>
      <c r="AC301" s="193" t="s">
        <v>2848</v>
      </c>
      <c r="AD301" s="48"/>
      <c r="AE301" s="193" t="s">
        <v>178</v>
      </c>
      <c r="AF301" s="193" t="s">
        <v>211</v>
      </c>
      <c r="AG301" s="193" t="s">
        <v>2694</v>
      </c>
      <c r="AH301" s="197">
        <v>43552</v>
      </c>
      <c r="AI301" s="192" t="s">
        <v>4350</v>
      </c>
      <c r="AJ301" s="115" t="str">
        <f t="shared" si="4"/>
        <v>FS</v>
      </c>
      <c r="AK301" s="115" t="b">
        <f>ISNUMBER(SEARCH("IRT",Table1[[#This Row],[Current_Status]]))</f>
        <v>0</v>
      </c>
      <c r="AL301" s="116">
        <f>YEAR(Table1[[#This Row],[Project_Initiated]])</f>
        <v>2018</v>
      </c>
      <c r="AM301" s="53">
        <v>44075</v>
      </c>
      <c r="AN301" s="53" t="str">
        <f>IF(AND(Table1[[#This Row],[Completed Date]]&gt;="07/01/2020"+0,Table1[[#This Row],[Completed Date]]&lt;="6/30/2021"+0),"FY 20-21",IF(AND(Table1[[#This Row],[Completed Date]]&gt;="07/01/2019"+0,Table1[[#This Row],[Completed Date]]&lt;="6/30/2020"+0),"FY 19-20",""))</f>
        <v/>
      </c>
      <c r="AO301" s="116" t="str">
        <f>IFERROR(FIND("R",Table1[[#This Row],[FS_Priority]]),"")</f>
        <v/>
      </c>
    </row>
    <row r="302" spans="1:41" hidden="1" x14ac:dyDescent="0.25">
      <c r="A302" s="48" t="s">
        <v>433</v>
      </c>
      <c r="B302" s="193" t="s">
        <v>211</v>
      </c>
      <c r="C302" s="193" t="s">
        <v>433</v>
      </c>
      <c r="D302" s="194" t="b">
        <v>0</v>
      </c>
      <c r="E302" s="48" t="s">
        <v>4257</v>
      </c>
      <c r="F302" s="48" t="s">
        <v>3357</v>
      </c>
      <c r="G302" s="48" t="s">
        <v>211</v>
      </c>
      <c r="H302" s="48" t="s">
        <v>449</v>
      </c>
      <c r="I302" s="48" t="s">
        <v>3904</v>
      </c>
      <c r="J302" s="48" t="s">
        <v>2661</v>
      </c>
      <c r="K302" s="193" t="s">
        <v>3901</v>
      </c>
      <c r="L302" s="193" t="s">
        <v>439</v>
      </c>
      <c r="M302" s="48" t="s">
        <v>3905</v>
      </c>
      <c r="N302" s="193" t="s">
        <v>211</v>
      </c>
      <c r="O302" s="48" t="s">
        <v>534</v>
      </c>
      <c r="P302" s="48"/>
      <c r="Q302" s="48" t="s">
        <v>236</v>
      </c>
      <c r="R302" s="193" t="s">
        <v>211</v>
      </c>
      <c r="S302" s="48" t="b">
        <v>0</v>
      </c>
      <c r="T302" s="48"/>
      <c r="U302" s="178"/>
      <c r="V302" s="178">
        <v>43124</v>
      </c>
      <c r="W302" s="48" t="s">
        <v>211</v>
      </c>
      <c r="X302" s="48"/>
      <c r="Y302" s="48"/>
      <c r="Z302" s="48" t="s">
        <v>211</v>
      </c>
      <c r="AA302" s="48"/>
      <c r="AB302" s="48"/>
      <c r="AC302" s="193" t="s">
        <v>2847</v>
      </c>
      <c r="AD302" s="179"/>
      <c r="AE302" s="193" t="s">
        <v>178</v>
      </c>
      <c r="AF302" s="193" t="s">
        <v>211</v>
      </c>
      <c r="AG302" s="193" t="s">
        <v>2694</v>
      </c>
      <c r="AH302" s="197">
        <v>43552</v>
      </c>
      <c r="AI302" s="192" t="s">
        <v>4348</v>
      </c>
      <c r="AJ302" s="115" t="str">
        <f t="shared" si="4"/>
        <v>FS</v>
      </c>
      <c r="AK302" s="115" t="b">
        <f>ISNUMBER(SEARCH("IRT",Table1[[#This Row],[Current_Status]]))</f>
        <v>0</v>
      </c>
      <c r="AL302" s="116">
        <f>YEAR(Table1[[#This Row],[Project_Initiated]])</f>
        <v>2018</v>
      </c>
      <c r="AM302" s="53">
        <v>44075</v>
      </c>
      <c r="AN302" s="53" t="str">
        <f>IF(AND(Table1[[#This Row],[Completed Date]]&gt;="07/01/2020"+0,Table1[[#This Row],[Completed Date]]&lt;="6/30/2021"+0),"FY 20-21",IF(AND(Table1[[#This Row],[Completed Date]]&gt;="07/01/2019"+0,Table1[[#This Row],[Completed Date]]&lt;="6/30/2020"+0),"FY 19-20",""))</f>
        <v/>
      </c>
      <c r="AO302" s="116" t="str">
        <f>IFERROR(FIND("R",Table1[[#This Row],[FS_Priority]]),"")</f>
        <v/>
      </c>
    </row>
    <row r="303" spans="1:41" hidden="1" x14ac:dyDescent="0.25">
      <c r="A303" s="48" t="s">
        <v>252</v>
      </c>
      <c r="B303" s="193" t="s">
        <v>211</v>
      </c>
      <c r="C303" s="193" t="s">
        <v>252</v>
      </c>
      <c r="D303" s="194" t="b">
        <v>0</v>
      </c>
      <c r="E303" s="48" t="s">
        <v>4299</v>
      </c>
      <c r="F303" s="48" t="s">
        <v>2984</v>
      </c>
      <c r="G303" s="48" t="s">
        <v>253</v>
      </c>
      <c r="H303" s="48" t="s">
        <v>264</v>
      </c>
      <c r="I303" s="48" t="s">
        <v>3481</v>
      </c>
      <c r="J303" s="48" t="s">
        <v>2672</v>
      </c>
      <c r="K303" s="193" t="s">
        <v>3471</v>
      </c>
      <c r="L303" s="193" t="s">
        <v>2636</v>
      </c>
      <c r="M303" s="48" t="s">
        <v>3472</v>
      </c>
      <c r="N303" s="193" t="s">
        <v>211</v>
      </c>
      <c r="O303" s="48" t="s">
        <v>534</v>
      </c>
      <c r="P303" s="48"/>
      <c r="Q303" s="48" t="s">
        <v>223</v>
      </c>
      <c r="R303" s="193" t="s">
        <v>211</v>
      </c>
      <c r="S303" s="48" t="b">
        <v>0</v>
      </c>
      <c r="T303" s="48"/>
      <c r="U303" s="178"/>
      <c r="V303" s="178">
        <v>43347</v>
      </c>
      <c r="W303" s="48" t="s">
        <v>211</v>
      </c>
      <c r="X303" s="48"/>
      <c r="Y303" s="48"/>
      <c r="Z303" s="48" t="s">
        <v>211</v>
      </c>
      <c r="AA303" s="48"/>
      <c r="AB303" s="48"/>
      <c r="AC303" s="193" t="s">
        <v>2854</v>
      </c>
      <c r="AD303" s="196">
        <v>43405</v>
      </c>
      <c r="AE303" s="193" t="s">
        <v>178</v>
      </c>
      <c r="AF303" s="193" t="s">
        <v>211</v>
      </c>
      <c r="AG303" s="193" t="s">
        <v>2694</v>
      </c>
      <c r="AH303" s="197">
        <v>43559</v>
      </c>
      <c r="AI303" s="192" t="s">
        <v>4347</v>
      </c>
      <c r="AJ303" s="115" t="str">
        <f t="shared" si="4"/>
        <v>FS</v>
      </c>
      <c r="AK303" s="115" t="b">
        <f>ISNUMBER(SEARCH("IRT",Table1[[#This Row],[Current_Status]]))</f>
        <v>0</v>
      </c>
      <c r="AL303" s="116">
        <f>YEAR(Table1[[#This Row],[Project_Initiated]])</f>
        <v>2018</v>
      </c>
      <c r="AM303" s="53">
        <v>44075</v>
      </c>
      <c r="AN303" s="53" t="str">
        <f>IF(AND(Table1[[#This Row],[Completed Date]]&gt;="07/01/2020"+0,Table1[[#This Row],[Completed Date]]&lt;="6/30/2021"+0),"FY 20-21",IF(AND(Table1[[#This Row],[Completed Date]]&gt;="07/01/2019"+0,Table1[[#This Row],[Completed Date]]&lt;="6/30/2020"+0),"FY 19-20",""))</f>
        <v/>
      </c>
      <c r="AO303" s="116" t="str">
        <f>IFERROR(FIND("R",Table1[[#This Row],[FS_Priority]]),"")</f>
        <v/>
      </c>
    </row>
    <row r="304" spans="1:41" hidden="1" x14ac:dyDescent="0.25">
      <c r="A304" s="48" t="s">
        <v>888</v>
      </c>
      <c r="B304" s="193" t="s">
        <v>211</v>
      </c>
      <c r="C304" s="193" t="s">
        <v>888</v>
      </c>
      <c r="D304" s="194" t="b">
        <v>0</v>
      </c>
      <c r="E304" s="48" t="s">
        <v>107</v>
      </c>
      <c r="F304" s="48" t="s">
        <v>3188</v>
      </c>
      <c r="G304" s="48" t="s">
        <v>2860</v>
      </c>
      <c r="H304" s="48" t="s">
        <v>474</v>
      </c>
      <c r="I304" s="48" t="s">
        <v>3715</v>
      </c>
      <c r="J304" s="48" t="s">
        <v>2670</v>
      </c>
      <c r="K304" s="193" t="s">
        <v>3674</v>
      </c>
      <c r="L304" s="193" t="s">
        <v>2636</v>
      </c>
      <c r="M304" s="48" t="s">
        <v>3561</v>
      </c>
      <c r="N304" s="193" t="s">
        <v>211</v>
      </c>
      <c r="O304" s="48" t="s">
        <v>183</v>
      </c>
      <c r="P304" s="48"/>
      <c r="Q304" s="48" t="s">
        <v>2838</v>
      </c>
      <c r="R304" s="193" t="s">
        <v>211</v>
      </c>
      <c r="S304" s="48" t="b">
        <v>0</v>
      </c>
      <c r="T304" s="48"/>
      <c r="U304" s="178"/>
      <c r="V304" s="178">
        <v>43378</v>
      </c>
      <c r="W304" s="48" t="s">
        <v>211</v>
      </c>
      <c r="X304" s="48"/>
      <c r="Y304" s="48"/>
      <c r="Z304" s="48" t="s">
        <v>211</v>
      </c>
      <c r="AA304" s="48"/>
      <c r="AB304" s="48"/>
      <c r="AC304" s="193" t="s">
        <v>211</v>
      </c>
      <c r="AD304" s="195">
        <v>43383</v>
      </c>
      <c r="AE304" s="193" t="s">
        <v>498</v>
      </c>
      <c r="AF304" s="193" t="s">
        <v>4415</v>
      </c>
      <c r="AG304" s="193" t="s">
        <v>539</v>
      </c>
      <c r="AH304" s="197">
        <v>43559</v>
      </c>
      <c r="AI304" s="192" t="s">
        <v>4349</v>
      </c>
      <c r="AJ304" s="115" t="str">
        <f t="shared" si="4"/>
        <v>FS</v>
      </c>
      <c r="AK304" s="115" t="b">
        <f>ISNUMBER(SEARCH("IRT",Table1[[#This Row],[Current_Status]]))</f>
        <v>0</v>
      </c>
      <c r="AL304" s="116">
        <f>YEAR(Table1[[#This Row],[Project_Initiated]])</f>
        <v>2018</v>
      </c>
      <c r="AM304" s="53">
        <v>44075</v>
      </c>
      <c r="AN304" s="53" t="str">
        <f>IF(AND(Table1[[#This Row],[Completed Date]]&gt;="07/01/2020"+0,Table1[[#This Row],[Completed Date]]&lt;="6/30/2021"+0),"FY 20-21",IF(AND(Table1[[#This Row],[Completed Date]]&gt;="07/01/2019"+0,Table1[[#This Row],[Completed Date]]&lt;="6/30/2020"+0),"FY 19-20",""))</f>
        <v/>
      </c>
      <c r="AO304" s="116" t="str">
        <f>IFERROR(FIND("R",Table1[[#This Row],[FS_Priority]]),"")</f>
        <v/>
      </c>
    </row>
    <row r="305" spans="1:41" hidden="1" x14ac:dyDescent="0.25">
      <c r="A305" s="48" t="s">
        <v>250</v>
      </c>
      <c r="B305" s="193" t="s">
        <v>211</v>
      </c>
      <c r="C305" s="193" t="s">
        <v>250</v>
      </c>
      <c r="D305" s="194" t="b">
        <v>0</v>
      </c>
      <c r="E305" s="48" t="s">
        <v>4299</v>
      </c>
      <c r="F305" s="48" t="s">
        <v>2982</v>
      </c>
      <c r="G305" s="48" t="s">
        <v>211</v>
      </c>
      <c r="H305" s="48" t="s">
        <v>264</v>
      </c>
      <c r="I305" s="48" t="s">
        <v>3481</v>
      </c>
      <c r="J305" s="48" t="s">
        <v>2661</v>
      </c>
      <c r="K305" s="193" t="s">
        <v>3471</v>
      </c>
      <c r="L305" s="193" t="s">
        <v>2636</v>
      </c>
      <c r="M305" s="48" t="s">
        <v>3472</v>
      </c>
      <c r="N305" s="193" t="s">
        <v>211</v>
      </c>
      <c r="O305" s="48" t="s">
        <v>534</v>
      </c>
      <c r="P305" s="48"/>
      <c r="Q305" s="48" t="s">
        <v>221</v>
      </c>
      <c r="R305" s="193" t="s">
        <v>211</v>
      </c>
      <c r="S305" s="48" t="b">
        <v>0</v>
      </c>
      <c r="T305" s="48"/>
      <c r="U305" s="178"/>
      <c r="V305" s="178">
        <v>43347</v>
      </c>
      <c r="W305" s="48" t="s">
        <v>211</v>
      </c>
      <c r="X305" s="48"/>
      <c r="Y305" s="48"/>
      <c r="Z305" s="48" t="s">
        <v>211</v>
      </c>
      <c r="AA305" s="48"/>
      <c r="AB305" s="48"/>
      <c r="AC305" s="193" t="s">
        <v>2853</v>
      </c>
      <c r="AD305" s="195">
        <v>43405</v>
      </c>
      <c r="AE305" s="193" t="s">
        <v>178</v>
      </c>
      <c r="AF305" s="193" t="s">
        <v>211</v>
      </c>
      <c r="AG305" s="193" t="s">
        <v>2694</v>
      </c>
      <c r="AH305" s="197">
        <v>43559</v>
      </c>
      <c r="AI305" s="192" t="s">
        <v>4347</v>
      </c>
      <c r="AJ305" s="115" t="str">
        <f t="shared" si="4"/>
        <v>FS</v>
      </c>
      <c r="AK305" s="115" t="b">
        <f>ISNUMBER(SEARCH("IRT",Table1[[#This Row],[Current_Status]]))</f>
        <v>0</v>
      </c>
      <c r="AL305" s="116">
        <f>YEAR(Table1[[#This Row],[Project_Initiated]])</f>
        <v>2018</v>
      </c>
      <c r="AM305" s="53">
        <v>44075</v>
      </c>
      <c r="AN305" s="53" t="str">
        <f>IF(AND(Table1[[#This Row],[Completed Date]]&gt;="07/01/2020"+0,Table1[[#This Row],[Completed Date]]&lt;="6/30/2021"+0),"FY 20-21",IF(AND(Table1[[#This Row],[Completed Date]]&gt;="07/01/2019"+0,Table1[[#This Row],[Completed Date]]&lt;="6/30/2020"+0),"FY 19-20",""))</f>
        <v/>
      </c>
      <c r="AO305" s="116" t="str">
        <f>IFERROR(FIND("R",Table1[[#This Row],[FS_Priority]]),"")</f>
        <v/>
      </c>
    </row>
    <row r="306" spans="1:41" hidden="1" x14ac:dyDescent="0.25">
      <c r="A306" s="48" t="s">
        <v>258</v>
      </c>
      <c r="B306" s="193" t="s">
        <v>211</v>
      </c>
      <c r="C306" s="193" t="s">
        <v>258</v>
      </c>
      <c r="D306" s="194" t="b">
        <v>0</v>
      </c>
      <c r="E306" s="48" t="s">
        <v>4299</v>
      </c>
      <c r="F306" s="48" t="s">
        <v>2989</v>
      </c>
      <c r="G306" s="48" t="s">
        <v>211</v>
      </c>
      <c r="H306" s="48" t="s">
        <v>264</v>
      </c>
      <c r="I306" s="48" t="s">
        <v>211</v>
      </c>
      <c r="J306" s="48" t="s">
        <v>2661</v>
      </c>
      <c r="K306" s="193" t="s">
        <v>3471</v>
      </c>
      <c r="L306" s="193" t="s">
        <v>2636</v>
      </c>
      <c r="M306" s="48" t="s">
        <v>3472</v>
      </c>
      <c r="N306" s="193" t="s">
        <v>211</v>
      </c>
      <c r="O306" s="48" t="s">
        <v>534</v>
      </c>
      <c r="P306" s="48"/>
      <c r="Q306" s="48" t="s">
        <v>239</v>
      </c>
      <c r="R306" s="193" t="s">
        <v>211</v>
      </c>
      <c r="S306" s="48" t="b">
        <v>0</v>
      </c>
      <c r="T306" s="48"/>
      <c r="U306" s="178"/>
      <c r="V306" s="178">
        <v>43354</v>
      </c>
      <c r="W306" s="48" t="s">
        <v>211</v>
      </c>
      <c r="X306" s="48"/>
      <c r="Y306" s="48"/>
      <c r="Z306" s="48" t="s">
        <v>211</v>
      </c>
      <c r="AA306" s="48"/>
      <c r="AB306" s="48"/>
      <c r="AC306" s="193" t="s">
        <v>2855</v>
      </c>
      <c r="AD306" s="48"/>
      <c r="AE306" s="193" t="s">
        <v>178</v>
      </c>
      <c r="AF306" s="193" t="s">
        <v>211</v>
      </c>
      <c r="AG306" s="193" t="s">
        <v>211</v>
      </c>
      <c r="AH306" s="197">
        <v>43559</v>
      </c>
      <c r="AI306" s="192" t="s">
        <v>4347</v>
      </c>
      <c r="AJ306" s="115" t="str">
        <f t="shared" si="4"/>
        <v>FS</v>
      </c>
      <c r="AK306" s="115" t="b">
        <f>ISNUMBER(SEARCH("IRT",Table1[[#This Row],[Current_Status]]))</f>
        <v>0</v>
      </c>
      <c r="AL306" s="116">
        <f>YEAR(Table1[[#This Row],[Project_Initiated]])</f>
        <v>2018</v>
      </c>
      <c r="AM306" s="53">
        <v>44075</v>
      </c>
      <c r="AN306" s="53" t="str">
        <f>IF(AND(Table1[[#This Row],[Completed Date]]&gt;="07/01/2020"+0,Table1[[#This Row],[Completed Date]]&lt;="6/30/2021"+0),"FY 20-21",IF(AND(Table1[[#This Row],[Completed Date]]&gt;="07/01/2019"+0,Table1[[#This Row],[Completed Date]]&lt;="6/30/2020"+0),"FY 19-20",""))</f>
        <v/>
      </c>
      <c r="AO306" s="116" t="str">
        <f>IFERROR(FIND("R",Table1[[#This Row],[FS_Priority]]),"")</f>
        <v/>
      </c>
    </row>
    <row r="307" spans="1:41" hidden="1" x14ac:dyDescent="0.25">
      <c r="A307" s="48" t="s">
        <v>413</v>
      </c>
      <c r="B307" s="193" t="s">
        <v>211</v>
      </c>
      <c r="C307" s="193" t="s">
        <v>413</v>
      </c>
      <c r="D307" s="194" t="b">
        <v>0</v>
      </c>
      <c r="E307" s="48" t="s">
        <v>4299</v>
      </c>
      <c r="F307" s="48" t="s">
        <v>3285</v>
      </c>
      <c r="G307" s="48" t="s">
        <v>4746</v>
      </c>
      <c r="H307" s="48" t="s">
        <v>1237</v>
      </c>
      <c r="I307" s="48" t="s">
        <v>3806</v>
      </c>
      <c r="J307" s="48" t="s">
        <v>2672</v>
      </c>
      <c r="K307" s="193" t="s">
        <v>3471</v>
      </c>
      <c r="L307" s="193" t="s">
        <v>2636</v>
      </c>
      <c r="M307" s="48" t="s">
        <v>3807</v>
      </c>
      <c r="N307" s="193" t="s">
        <v>211</v>
      </c>
      <c r="O307" s="48" t="s">
        <v>183</v>
      </c>
      <c r="P307" s="48"/>
      <c r="Q307" s="48" t="s">
        <v>211</v>
      </c>
      <c r="R307" s="193" t="s">
        <v>236</v>
      </c>
      <c r="S307" s="48" t="b">
        <v>0</v>
      </c>
      <c r="T307" s="48"/>
      <c r="U307" s="178"/>
      <c r="V307" s="178">
        <v>42893</v>
      </c>
      <c r="W307" s="48" t="s">
        <v>211</v>
      </c>
      <c r="X307" s="48"/>
      <c r="Y307" s="48"/>
      <c r="Z307" s="48" t="s">
        <v>211</v>
      </c>
      <c r="AA307" s="48"/>
      <c r="AB307" s="48"/>
      <c r="AC307" s="193" t="s">
        <v>2880</v>
      </c>
      <c r="AD307" s="48"/>
      <c r="AE307" s="193" t="s">
        <v>534</v>
      </c>
      <c r="AF307" s="193" t="s">
        <v>211</v>
      </c>
      <c r="AG307" s="193" t="s">
        <v>2693</v>
      </c>
      <c r="AH307" s="197">
        <v>43560</v>
      </c>
      <c r="AI307" s="192" t="s">
        <v>4354</v>
      </c>
      <c r="AJ307" s="115" t="str">
        <f t="shared" si="4"/>
        <v>FS</v>
      </c>
      <c r="AK307" s="115" t="b">
        <f>ISNUMBER(SEARCH("IRT",Table1[[#This Row],[Current_Status]]))</f>
        <v>0</v>
      </c>
      <c r="AL307" s="116">
        <f>YEAR(Table1[[#This Row],[Project_Initiated]])</f>
        <v>2017</v>
      </c>
      <c r="AM307" s="53">
        <v>44075</v>
      </c>
      <c r="AN307" s="53" t="str">
        <f>IF(AND(Table1[[#This Row],[Completed Date]]&gt;="07/01/2020"+0,Table1[[#This Row],[Completed Date]]&lt;="6/30/2021"+0),"FY 20-21",IF(AND(Table1[[#This Row],[Completed Date]]&gt;="07/01/2019"+0,Table1[[#This Row],[Completed Date]]&lt;="6/30/2020"+0),"FY 19-20",""))</f>
        <v/>
      </c>
      <c r="AO307" s="116" t="str">
        <f>IFERROR(FIND("R",Table1[[#This Row],[FS_Priority]]),"")</f>
        <v/>
      </c>
    </row>
    <row r="308" spans="1:41" hidden="1" x14ac:dyDescent="0.25">
      <c r="A308" s="48" t="s">
        <v>2808</v>
      </c>
      <c r="B308" s="193" t="s">
        <v>211</v>
      </c>
      <c r="C308" s="193" t="s">
        <v>2808</v>
      </c>
      <c r="D308" s="194" t="b">
        <v>0</v>
      </c>
      <c r="E308" s="48" t="s">
        <v>107</v>
      </c>
      <c r="F308" s="48" t="s">
        <v>3178</v>
      </c>
      <c r="G308" s="48" t="s">
        <v>211</v>
      </c>
      <c r="H308" s="48" t="s">
        <v>393</v>
      </c>
      <c r="I308" s="48" t="s">
        <v>3707</v>
      </c>
      <c r="J308" s="48" t="s">
        <v>2661</v>
      </c>
      <c r="K308" s="193" t="s">
        <v>3674</v>
      </c>
      <c r="L308" s="193" t="s">
        <v>2636</v>
      </c>
      <c r="M308" s="48" t="s">
        <v>3689</v>
      </c>
      <c r="N308" s="193" t="s">
        <v>211</v>
      </c>
      <c r="O308" s="48" t="s">
        <v>165</v>
      </c>
      <c r="P308" s="48"/>
      <c r="Q308" s="48" t="s">
        <v>288</v>
      </c>
      <c r="R308" s="193" t="s">
        <v>211</v>
      </c>
      <c r="S308" s="48" t="b">
        <v>0</v>
      </c>
      <c r="T308" s="48"/>
      <c r="U308" s="178"/>
      <c r="V308" s="178">
        <v>43479</v>
      </c>
      <c r="W308" s="48" t="s">
        <v>211</v>
      </c>
      <c r="X308" s="48"/>
      <c r="Y308" s="48"/>
      <c r="Z308" s="48" t="s">
        <v>211</v>
      </c>
      <c r="AA308" s="48"/>
      <c r="AB308" s="48"/>
      <c r="AC308" s="193" t="s">
        <v>2858</v>
      </c>
      <c r="AD308" s="179"/>
      <c r="AE308" s="193" t="s">
        <v>211</v>
      </c>
      <c r="AF308" s="193" t="s">
        <v>211</v>
      </c>
      <c r="AG308" s="193" t="s">
        <v>211</v>
      </c>
      <c r="AH308" s="197">
        <v>43560</v>
      </c>
      <c r="AI308" s="192" t="s">
        <v>4352</v>
      </c>
      <c r="AJ308" s="115" t="str">
        <f t="shared" si="4"/>
        <v>FS</v>
      </c>
      <c r="AK308" s="115" t="b">
        <f>ISNUMBER(SEARCH("IRT",Table1[[#This Row],[Current_Status]]))</f>
        <v>0</v>
      </c>
      <c r="AL308" s="116">
        <f>YEAR(Table1[[#This Row],[Project_Initiated]])</f>
        <v>2019</v>
      </c>
      <c r="AM308" s="53">
        <v>44075</v>
      </c>
      <c r="AN308" s="53" t="str">
        <f>IF(AND(Table1[[#This Row],[Completed Date]]&gt;="07/01/2020"+0,Table1[[#This Row],[Completed Date]]&lt;="6/30/2021"+0),"FY 20-21",IF(AND(Table1[[#This Row],[Completed Date]]&gt;="07/01/2019"+0,Table1[[#This Row],[Completed Date]]&lt;="6/30/2020"+0),"FY 19-20",""))</f>
        <v/>
      </c>
      <c r="AO308" s="116" t="str">
        <f>IFERROR(FIND("R",Table1[[#This Row],[FS_Priority]]),"")</f>
        <v/>
      </c>
    </row>
    <row r="309" spans="1:41" hidden="1" x14ac:dyDescent="0.25">
      <c r="A309" s="48" t="s">
        <v>738</v>
      </c>
      <c r="B309" s="193" t="s">
        <v>211</v>
      </c>
      <c r="C309" s="193" t="s">
        <v>738</v>
      </c>
      <c r="D309" s="194" t="b">
        <v>0</v>
      </c>
      <c r="E309" s="48" t="s">
        <v>287</v>
      </c>
      <c r="F309" s="48" t="s">
        <v>3050</v>
      </c>
      <c r="G309" s="48" t="s">
        <v>211</v>
      </c>
      <c r="H309" s="48" t="s">
        <v>465</v>
      </c>
      <c r="I309" s="48" t="s">
        <v>3564</v>
      </c>
      <c r="J309" s="48" t="s">
        <v>2661</v>
      </c>
      <c r="K309" s="193" t="s">
        <v>211</v>
      </c>
      <c r="L309" s="193" t="s">
        <v>211</v>
      </c>
      <c r="M309" s="48" t="s">
        <v>3565</v>
      </c>
      <c r="N309" s="193" t="s">
        <v>211</v>
      </c>
      <c r="O309" s="48" t="s">
        <v>183</v>
      </c>
      <c r="P309" s="48"/>
      <c r="Q309" s="48" t="s">
        <v>211</v>
      </c>
      <c r="R309" s="193" t="s">
        <v>2658</v>
      </c>
      <c r="S309" s="48" t="b">
        <v>0</v>
      </c>
      <c r="T309" s="48"/>
      <c r="U309" s="178"/>
      <c r="V309" s="178">
        <v>43230</v>
      </c>
      <c r="W309" s="48" t="s">
        <v>211</v>
      </c>
      <c r="X309" s="48"/>
      <c r="Y309" s="48"/>
      <c r="Z309" s="48" t="s">
        <v>211</v>
      </c>
      <c r="AA309" s="48"/>
      <c r="AB309" s="48"/>
      <c r="AC309" s="193" t="s">
        <v>2856</v>
      </c>
      <c r="AD309" s="179"/>
      <c r="AE309" s="193" t="s">
        <v>211</v>
      </c>
      <c r="AF309" s="193" t="s">
        <v>211</v>
      </c>
      <c r="AG309" s="193" t="s">
        <v>2693</v>
      </c>
      <c r="AH309" s="198">
        <v>43570</v>
      </c>
      <c r="AI309" s="192" t="s">
        <v>4350</v>
      </c>
      <c r="AJ309" s="115" t="str">
        <f t="shared" si="4"/>
        <v>FS</v>
      </c>
      <c r="AK309" s="115" t="b">
        <f>ISNUMBER(SEARCH("IRT",Table1[[#This Row],[Current_Status]]))</f>
        <v>0</v>
      </c>
      <c r="AL309" s="116">
        <f>YEAR(Table1[[#This Row],[Project_Initiated]])</f>
        <v>2018</v>
      </c>
      <c r="AM309" s="53">
        <v>44075</v>
      </c>
      <c r="AN309" s="53" t="str">
        <f>IF(AND(Table1[[#This Row],[Completed Date]]&gt;="07/01/2020"+0,Table1[[#This Row],[Completed Date]]&lt;="6/30/2021"+0),"FY 20-21",IF(AND(Table1[[#This Row],[Completed Date]]&gt;="07/01/2019"+0,Table1[[#This Row],[Completed Date]]&lt;="6/30/2020"+0),"FY 19-20",""))</f>
        <v/>
      </c>
      <c r="AO309" s="116" t="str">
        <f>IFERROR(FIND("R",Table1[[#This Row],[FS_Priority]]),"")</f>
        <v/>
      </c>
    </row>
    <row r="310" spans="1:41" hidden="1" x14ac:dyDescent="0.25">
      <c r="A310" s="48" t="s">
        <v>680</v>
      </c>
      <c r="B310" s="193" t="s">
        <v>211</v>
      </c>
      <c r="C310" s="193" t="s">
        <v>680</v>
      </c>
      <c r="D310" s="194" t="b">
        <v>0</v>
      </c>
      <c r="E310" s="48" t="s">
        <v>99</v>
      </c>
      <c r="F310" s="48" t="s">
        <v>3072</v>
      </c>
      <c r="G310" s="48" t="s">
        <v>211</v>
      </c>
      <c r="H310" s="48" t="s">
        <v>445</v>
      </c>
      <c r="I310" s="48" t="s">
        <v>211</v>
      </c>
      <c r="J310" s="48" t="s">
        <v>2661</v>
      </c>
      <c r="K310" s="193" t="s">
        <v>4989</v>
      </c>
      <c r="L310" s="193" t="s">
        <v>297</v>
      </c>
      <c r="M310" s="48" t="s">
        <v>3610</v>
      </c>
      <c r="N310" s="193" t="s">
        <v>211</v>
      </c>
      <c r="O310" s="48" t="s">
        <v>183</v>
      </c>
      <c r="P310" s="48"/>
      <c r="Q310" s="48" t="s">
        <v>211</v>
      </c>
      <c r="R310" s="193" t="s">
        <v>312</v>
      </c>
      <c r="S310" s="48" t="b">
        <v>0</v>
      </c>
      <c r="T310" s="48"/>
      <c r="U310" s="178"/>
      <c r="V310" s="178">
        <v>43152</v>
      </c>
      <c r="W310" s="48" t="s">
        <v>211</v>
      </c>
      <c r="X310" s="48"/>
      <c r="Y310" s="48"/>
      <c r="Z310" s="48" t="s">
        <v>211</v>
      </c>
      <c r="AA310" s="48"/>
      <c r="AB310" s="48"/>
      <c r="AC310" s="193" t="s">
        <v>2857</v>
      </c>
      <c r="AD310" s="48"/>
      <c r="AE310" s="193" t="s">
        <v>178</v>
      </c>
      <c r="AF310" s="193" t="s">
        <v>211</v>
      </c>
      <c r="AG310" s="193" t="s">
        <v>2694</v>
      </c>
      <c r="AH310" s="198">
        <v>43570</v>
      </c>
      <c r="AI310" s="192" t="s">
        <v>4348</v>
      </c>
      <c r="AJ310" s="115" t="str">
        <f t="shared" si="4"/>
        <v>FS</v>
      </c>
      <c r="AK310" s="115" t="b">
        <f>ISNUMBER(SEARCH("IRT",Table1[[#This Row],[Current_Status]]))</f>
        <v>0</v>
      </c>
      <c r="AL310" s="116">
        <f>YEAR(Table1[[#This Row],[Project_Initiated]])</f>
        <v>2018</v>
      </c>
      <c r="AM310" s="53">
        <v>44075</v>
      </c>
      <c r="AN310" s="53" t="str">
        <f>IF(AND(Table1[[#This Row],[Completed Date]]&gt;="07/01/2020"+0,Table1[[#This Row],[Completed Date]]&lt;="6/30/2021"+0),"FY 20-21",IF(AND(Table1[[#This Row],[Completed Date]]&gt;="07/01/2019"+0,Table1[[#This Row],[Completed Date]]&lt;="6/30/2020"+0),"FY 19-20",""))</f>
        <v/>
      </c>
      <c r="AO310" s="116" t="str">
        <f>IFERROR(FIND("R",Table1[[#This Row],[FS_Priority]]),"")</f>
        <v/>
      </c>
    </row>
    <row r="311" spans="1:41" hidden="1" x14ac:dyDescent="0.25">
      <c r="A311" s="48" t="s">
        <v>2628</v>
      </c>
      <c r="B311" s="193" t="s">
        <v>211</v>
      </c>
      <c r="C311" s="193" t="s">
        <v>2628</v>
      </c>
      <c r="D311" s="194" t="b">
        <v>0</v>
      </c>
      <c r="E311" s="48" t="s">
        <v>107</v>
      </c>
      <c r="F311" s="48" t="s">
        <v>3177</v>
      </c>
      <c r="G311" s="48" t="s">
        <v>211</v>
      </c>
      <c r="H311" s="48" t="s">
        <v>472</v>
      </c>
      <c r="I311" s="48" t="s">
        <v>211</v>
      </c>
      <c r="J311" s="48" t="s">
        <v>2661</v>
      </c>
      <c r="K311" s="193" t="s">
        <v>3674</v>
      </c>
      <c r="L311" s="193" t="s">
        <v>2636</v>
      </c>
      <c r="M311" s="48" t="s">
        <v>3687</v>
      </c>
      <c r="N311" s="193" t="s">
        <v>211</v>
      </c>
      <c r="O311" s="48" t="s">
        <v>183</v>
      </c>
      <c r="P311" s="48"/>
      <c r="Q311" s="48" t="s">
        <v>288</v>
      </c>
      <c r="R311" s="193" t="s">
        <v>211</v>
      </c>
      <c r="S311" s="48" t="b">
        <v>0</v>
      </c>
      <c r="T311" s="48"/>
      <c r="U311" s="178"/>
      <c r="V311" s="178">
        <v>43399</v>
      </c>
      <c r="W311" s="48" t="s">
        <v>211</v>
      </c>
      <c r="X311" s="48"/>
      <c r="Y311" s="48"/>
      <c r="Z311" s="48" t="s">
        <v>211</v>
      </c>
      <c r="AA311" s="48"/>
      <c r="AB311" s="48"/>
      <c r="AC311" s="193" t="s">
        <v>2859</v>
      </c>
      <c r="AD311" s="195">
        <v>43503</v>
      </c>
      <c r="AE311" s="193" t="s">
        <v>498</v>
      </c>
      <c r="AF311" s="193" t="s">
        <v>4418</v>
      </c>
      <c r="AG311" s="193" t="s">
        <v>2694</v>
      </c>
      <c r="AH311" s="197">
        <v>43570</v>
      </c>
      <c r="AI311" s="192" t="s">
        <v>4352</v>
      </c>
      <c r="AJ311" s="115" t="str">
        <f t="shared" si="4"/>
        <v>FS</v>
      </c>
      <c r="AK311" s="115" t="b">
        <f>ISNUMBER(SEARCH("IRT",Table1[[#This Row],[Current_Status]]))</f>
        <v>0</v>
      </c>
      <c r="AL311" s="116">
        <f>YEAR(Table1[[#This Row],[Project_Initiated]])</f>
        <v>2018</v>
      </c>
      <c r="AM311" s="53">
        <v>44075</v>
      </c>
      <c r="AN311" s="53" t="str">
        <f>IF(AND(Table1[[#This Row],[Completed Date]]&gt;="07/01/2020"+0,Table1[[#This Row],[Completed Date]]&lt;="6/30/2021"+0),"FY 20-21",IF(AND(Table1[[#This Row],[Completed Date]]&gt;="07/01/2019"+0,Table1[[#This Row],[Completed Date]]&lt;="6/30/2020"+0),"FY 19-20",""))</f>
        <v/>
      </c>
      <c r="AO311" s="116" t="str">
        <f>IFERROR(FIND("R",Table1[[#This Row],[FS_Priority]]),"")</f>
        <v/>
      </c>
    </row>
    <row r="312" spans="1:41" hidden="1" x14ac:dyDescent="0.25">
      <c r="A312" s="48" t="s">
        <v>347</v>
      </c>
      <c r="B312" s="193" t="s">
        <v>211</v>
      </c>
      <c r="C312" s="193" t="s">
        <v>347</v>
      </c>
      <c r="D312" s="194" t="b">
        <v>0</v>
      </c>
      <c r="E312" s="48" t="s">
        <v>107</v>
      </c>
      <c r="F312" s="48" t="s">
        <v>3219</v>
      </c>
      <c r="G312" s="48" t="s">
        <v>211</v>
      </c>
      <c r="H312" s="48" t="s">
        <v>472</v>
      </c>
      <c r="I312" s="48" t="s">
        <v>288</v>
      </c>
      <c r="J312" s="48" t="s">
        <v>2661</v>
      </c>
      <c r="K312" s="193" t="s">
        <v>3674</v>
      </c>
      <c r="L312" s="193" t="s">
        <v>2636</v>
      </c>
      <c r="M312" s="48" t="s">
        <v>3680</v>
      </c>
      <c r="N312" s="193" t="s">
        <v>211</v>
      </c>
      <c r="O312" s="48" t="s">
        <v>183</v>
      </c>
      <c r="P312" s="48"/>
      <c r="Q312" s="48" t="s">
        <v>348</v>
      </c>
      <c r="R312" s="193" t="s">
        <v>2664</v>
      </c>
      <c r="S312" s="48" t="b">
        <v>0</v>
      </c>
      <c r="T312" s="48"/>
      <c r="U312" s="178"/>
      <c r="V312" s="178">
        <v>43177</v>
      </c>
      <c r="W312" s="48" t="s">
        <v>211</v>
      </c>
      <c r="X312" s="48"/>
      <c r="Y312" s="48"/>
      <c r="Z312" s="48" t="s">
        <v>211</v>
      </c>
      <c r="AA312" s="48"/>
      <c r="AB312" s="48"/>
      <c r="AC312" s="193" t="s">
        <v>2861</v>
      </c>
      <c r="AD312" s="179"/>
      <c r="AE312" s="193" t="s">
        <v>178</v>
      </c>
      <c r="AF312" s="193" t="s">
        <v>211</v>
      </c>
      <c r="AG312" s="193" t="s">
        <v>2694</v>
      </c>
      <c r="AH312" s="197">
        <v>43570</v>
      </c>
      <c r="AI312" s="192" t="s">
        <v>4348</v>
      </c>
      <c r="AJ312" s="115" t="str">
        <f t="shared" si="4"/>
        <v>FS</v>
      </c>
      <c r="AK312" s="115" t="b">
        <f>ISNUMBER(SEARCH("IRT",Table1[[#This Row],[Current_Status]]))</f>
        <v>0</v>
      </c>
      <c r="AL312" s="116">
        <f>YEAR(Table1[[#This Row],[Project_Initiated]])</f>
        <v>2018</v>
      </c>
      <c r="AM312" s="53">
        <v>44075</v>
      </c>
      <c r="AN312" s="53" t="str">
        <f>IF(AND(Table1[[#This Row],[Completed Date]]&gt;="07/01/2020"+0,Table1[[#This Row],[Completed Date]]&lt;="6/30/2021"+0),"FY 20-21",IF(AND(Table1[[#This Row],[Completed Date]]&gt;="07/01/2019"+0,Table1[[#This Row],[Completed Date]]&lt;="6/30/2020"+0),"FY 19-20",""))</f>
        <v/>
      </c>
      <c r="AO312" s="116" t="str">
        <f>IFERROR(FIND("R",Table1[[#This Row],[FS_Priority]]),"")</f>
        <v/>
      </c>
    </row>
    <row r="313" spans="1:41" hidden="1" x14ac:dyDescent="0.25">
      <c r="A313" s="48" t="s">
        <v>349</v>
      </c>
      <c r="B313" s="193" t="s">
        <v>211</v>
      </c>
      <c r="C313" s="193" t="s">
        <v>349</v>
      </c>
      <c r="D313" s="194" t="b">
        <v>0</v>
      </c>
      <c r="E313" s="48" t="s">
        <v>107</v>
      </c>
      <c r="F313" s="48" t="s">
        <v>3220</v>
      </c>
      <c r="G313" s="48" t="s">
        <v>211</v>
      </c>
      <c r="H313" s="48" t="s">
        <v>476</v>
      </c>
      <c r="I313" s="48" t="s">
        <v>3737</v>
      </c>
      <c r="J313" s="48" t="s">
        <v>2661</v>
      </c>
      <c r="K313" s="193" t="s">
        <v>3674</v>
      </c>
      <c r="L313" s="193" t="s">
        <v>2636</v>
      </c>
      <c r="M313" s="48" t="s">
        <v>3738</v>
      </c>
      <c r="N313" s="193" t="s">
        <v>211</v>
      </c>
      <c r="O313" s="48" t="s">
        <v>183</v>
      </c>
      <c r="P313" s="48"/>
      <c r="Q313" s="48" t="s">
        <v>350</v>
      </c>
      <c r="R313" s="193" t="s">
        <v>338</v>
      </c>
      <c r="S313" s="48" t="b">
        <v>0</v>
      </c>
      <c r="T313" s="48"/>
      <c r="U313" s="178"/>
      <c r="V313" s="178">
        <v>43238</v>
      </c>
      <c r="W313" s="48" t="s">
        <v>211</v>
      </c>
      <c r="X313" s="48"/>
      <c r="Y313" s="48"/>
      <c r="Z313" s="48" t="s">
        <v>211</v>
      </c>
      <c r="AA313" s="48"/>
      <c r="AB313" s="48"/>
      <c r="AC313" s="193" t="s">
        <v>2862</v>
      </c>
      <c r="AD313" s="195">
        <v>43433</v>
      </c>
      <c r="AE313" s="193" t="s">
        <v>498</v>
      </c>
      <c r="AF313" s="193" t="s">
        <v>4405</v>
      </c>
      <c r="AG313" s="193" t="s">
        <v>2694</v>
      </c>
      <c r="AH313" s="197">
        <v>43570</v>
      </c>
      <c r="AI313" s="192" t="s">
        <v>4350</v>
      </c>
      <c r="AJ313" s="115" t="str">
        <f t="shared" si="4"/>
        <v>FS</v>
      </c>
      <c r="AK313" s="115" t="b">
        <f>ISNUMBER(SEARCH("IRT",Table1[[#This Row],[Current_Status]]))</f>
        <v>0</v>
      </c>
      <c r="AL313" s="116">
        <f>YEAR(Table1[[#This Row],[Project_Initiated]])</f>
        <v>2018</v>
      </c>
      <c r="AM313" s="53">
        <v>44075</v>
      </c>
      <c r="AN313" s="53" t="str">
        <f>IF(AND(Table1[[#This Row],[Completed Date]]&gt;="07/01/2020"+0,Table1[[#This Row],[Completed Date]]&lt;="6/30/2021"+0),"FY 20-21",IF(AND(Table1[[#This Row],[Completed Date]]&gt;="07/01/2019"+0,Table1[[#This Row],[Completed Date]]&lt;="6/30/2020"+0),"FY 19-20",""))</f>
        <v/>
      </c>
      <c r="AO313" s="116" t="str">
        <f>IFERROR(FIND("R",Table1[[#This Row],[FS_Priority]]),"")</f>
        <v/>
      </c>
    </row>
    <row r="314" spans="1:41" hidden="1" x14ac:dyDescent="0.25">
      <c r="A314" s="48" t="s">
        <v>374</v>
      </c>
      <c r="B314" s="193" t="s">
        <v>211</v>
      </c>
      <c r="C314" s="193" t="s">
        <v>374</v>
      </c>
      <c r="D314" s="194" t="b">
        <v>0</v>
      </c>
      <c r="E314" s="48" t="s">
        <v>107</v>
      </c>
      <c r="F314" s="48" t="s">
        <v>3234</v>
      </c>
      <c r="G314" s="48" t="s">
        <v>211</v>
      </c>
      <c r="H314" s="48" t="s">
        <v>472</v>
      </c>
      <c r="I314" s="48" t="s">
        <v>3751</v>
      </c>
      <c r="J314" s="48" t="s">
        <v>2661</v>
      </c>
      <c r="K314" s="193" t="s">
        <v>3674</v>
      </c>
      <c r="L314" s="193" t="s">
        <v>2636</v>
      </c>
      <c r="M314" s="48" t="s">
        <v>3731</v>
      </c>
      <c r="N314" s="193" t="s">
        <v>211</v>
      </c>
      <c r="O314" s="48" t="s">
        <v>183</v>
      </c>
      <c r="P314" s="48"/>
      <c r="Q314" s="48" t="s">
        <v>375</v>
      </c>
      <c r="R314" s="193" t="s">
        <v>211</v>
      </c>
      <c r="S314" s="48" t="b">
        <v>0</v>
      </c>
      <c r="T314" s="48"/>
      <c r="U314" s="178"/>
      <c r="V314" s="178">
        <v>43326</v>
      </c>
      <c r="W314" s="48" t="s">
        <v>211</v>
      </c>
      <c r="X314" s="48"/>
      <c r="Y314" s="48"/>
      <c r="Z314" s="48" t="s">
        <v>211</v>
      </c>
      <c r="AA314" s="48"/>
      <c r="AB314" s="48"/>
      <c r="AC314" s="193" t="s">
        <v>2863</v>
      </c>
      <c r="AD314" s="48"/>
      <c r="AE314" s="193" t="s">
        <v>178</v>
      </c>
      <c r="AF314" s="193" t="s">
        <v>4407</v>
      </c>
      <c r="AG314" s="193" t="s">
        <v>2694</v>
      </c>
      <c r="AH314" s="197">
        <v>43570</v>
      </c>
      <c r="AI314" s="192" t="s">
        <v>4347</v>
      </c>
      <c r="AJ314" s="115" t="str">
        <f t="shared" si="4"/>
        <v>FS</v>
      </c>
      <c r="AK314" s="115" t="b">
        <f>ISNUMBER(SEARCH("IRT",Table1[[#This Row],[Current_Status]]))</f>
        <v>0</v>
      </c>
      <c r="AL314" s="116">
        <f>YEAR(Table1[[#This Row],[Project_Initiated]])</f>
        <v>2018</v>
      </c>
      <c r="AM314" s="53">
        <v>44075</v>
      </c>
      <c r="AN314" s="53" t="str">
        <f>IF(AND(Table1[[#This Row],[Completed Date]]&gt;="07/01/2020"+0,Table1[[#This Row],[Completed Date]]&lt;="6/30/2021"+0),"FY 20-21",IF(AND(Table1[[#This Row],[Completed Date]]&gt;="07/01/2019"+0,Table1[[#This Row],[Completed Date]]&lt;="6/30/2020"+0),"FY 19-20",""))</f>
        <v/>
      </c>
      <c r="AO314" s="116" t="str">
        <f>IFERROR(FIND("R",Table1[[#This Row],[FS_Priority]]),"")</f>
        <v/>
      </c>
    </row>
    <row r="315" spans="1:41" hidden="1" x14ac:dyDescent="0.25">
      <c r="A315" s="48" t="s">
        <v>400</v>
      </c>
      <c r="B315" s="193" t="s">
        <v>211</v>
      </c>
      <c r="C315" s="193" t="s">
        <v>400</v>
      </c>
      <c r="D315" s="194" t="b">
        <v>0</v>
      </c>
      <c r="E315" s="48" t="s">
        <v>398</v>
      </c>
      <c r="F315" s="48" t="s">
        <v>3269</v>
      </c>
      <c r="G315" s="48" t="s">
        <v>211</v>
      </c>
      <c r="H315" s="48" t="s">
        <v>453</v>
      </c>
      <c r="I315" s="48" t="s">
        <v>3755</v>
      </c>
      <c r="J315" s="48" t="s">
        <v>2661</v>
      </c>
      <c r="K315" s="193" t="s">
        <v>3786</v>
      </c>
      <c r="L315" s="193" t="s">
        <v>399</v>
      </c>
      <c r="M315" s="48" t="s">
        <v>3787</v>
      </c>
      <c r="N315" s="193" t="s">
        <v>211</v>
      </c>
      <c r="O315" s="48" t="s">
        <v>183</v>
      </c>
      <c r="P315" s="48"/>
      <c r="Q315" s="48" t="s">
        <v>236</v>
      </c>
      <c r="R315" s="193" t="s">
        <v>211</v>
      </c>
      <c r="S315" s="48" t="b">
        <v>0</v>
      </c>
      <c r="T315" s="48"/>
      <c r="U315" s="178"/>
      <c r="V315" s="178">
        <v>43348</v>
      </c>
      <c r="W315" s="48" t="s">
        <v>211</v>
      </c>
      <c r="X315" s="48"/>
      <c r="Y315" s="48"/>
      <c r="Z315" s="48" t="s">
        <v>211</v>
      </c>
      <c r="AA315" s="48"/>
      <c r="AB315" s="48"/>
      <c r="AC315" s="193" t="s">
        <v>2864</v>
      </c>
      <c r="AD315" s="195">
        <v>43378</v>
      </c>
      <c r="AE315" s="193" t="s">
        <v>178</v>
      </c>
      <c r="AF315" s="193" t="s">
        <v>4410</v>
      </c>
      <c r="AG315" s="193" t="s">
        <v>2694</v>
      </c>
      <c r="AH315" s="197">
        <v>43570</v>
      </c>
      <c r="AI315" s="192" t="s">
        <v>4347</v>
      </c>
      <c r="AJ315" s="115" t="str">
        <f t="shared" si="4"/>
        <v>FS</v>
      </c>
      <c r="AK315" s="115" t="b">
        <f>ISNUMBER(SEARCH("IRT",Table1[[#This Row],[Current_Status]]))</f>
        <v>0</v>
      </c>
      <c r="AL315" s="116">
        <f>YEAR(Table1[[#This Row],[Project_Initiated]])</f>
        <v>2018</v>
      </c>
      <c r="AM315" s="53">
        <v>44075</v>
      </c>
      <c r="AN315" s="53" t="str">
        <f>IF(AND(Table1[[#This Row],[Completed Date]]&gt;="07/01/2020"+0,Table1[[#This Row],[Completed Date]]&lt;="6/30/2021"+0),"FY 20-21",IF(AND(Table1[[#This Row],[Completed Date]]&gt;="07/01/2019"+0,Table1[[#This Row],[Completed Date]]&lt;="6/30/2020"+0),"FY 19-20",""))</f>
        <v/>
      </c>
      <c r="AO315" s="116" t="str">
        <f>IFERROR(FIND("R",Table1[[#This Row],[FS_Priority]]),"")</f>
        <v/>
      </c>
    </row>
    <row r="316" spans="1:41" hidden="1" x14ac:dyDescent="0.25">
      <c r="A316" s="48" t="s">
        <v>401</v>
      </c>
      <c r="B316" s="193" t="s">
        <v>211</v>
      </c>
      <c r="C316" s="193" t="s">
        <v>401</v>
      </c>
      <c r="D316" s="194" t="b">
        <v>0</v>
      </c>
      <c r="E316" s="48" t="s">
        <v>398</v>
      </c>
      <c r="F316" s="48" t="s">
        <v>3270</v>
      </c>
      <c r="G316" s="48" t="s">
        <v>211</v>
      </c>
      <c r="H316" s="48" t="s">
        <v>453</v>
      </c>
      <c r="I316" s="48" t="s">
        <v>3790</v>
      </c>
      <c r="J316" s="48" t="s">
        <v>2661</v>
      </c>
      <c r="K316" s="193" t="s">
        <v>3786</v>
      </c>
      <c r="L316" s="193" t="s">
        <v>399</v>
      </c>
      <c r="M316" s="48" t="s">
        <v>3787</v>
      </c>
      <c r="N316" s="193" t="s">
        <v>211</v>
      </c>
      <c r="O316" s="48" t="s">
        <v>183</v>
      </c>
      <c r="P316" s="48"/>
      <c r="Q316" s="48" t="s">
        <v>184</v>
      </c>
      <c r="R316" s="193" t="s">
        <v>211</v>
      </c>
      <c r="S316" s="48" t="b">
        <v>0</v>
      </c>
      <c r="T316" s="48"/>
      <c r="U316" s="178"/>
      <c r="V316" s="178">
        <v>43339</v>
      </c>
      <c r="W316" s="48" t="s">
        <v>211</v>
      </c>
      <c r="X316" s="48"/>
      <c r="Y316" s="48"/>
      <c r="Z316" s="48" t="s">
        <v>211</v>
      </c>
      <c r="AA316" s="48"/>
      <c r="AB316" s="48"/>
      <c r="AC316" s="193" t="s">
        <v>2865</v>
      </c>
      <c r="AD316" s="195">
        <v>43361</v>
      </c>
      <c r="AE316" s="193" t="s">
        <v>178</v>
      </c>
      <c r="AF316" s="193" t="s">
        <v>4409</v>
      </c>
      <c r="AG316" s="193" t="s">
        <v>2694</v>
      </c>
      <c r="AH316" s="197">
        <v>43570</v>
      </c>
      <c r="AI316" s="192" t="s">
        <v>4347</v>
      </c>
      <c r="AJ316" s="115" t="str">
        <f t="shared" si="4"/>
        <v>FS</v>
      </c>
      <c r="AK316" s="115" t="b">
        <f>ISNUMBER(SEARCH("IRT",Table1[[#This Row],[Current_Status]]))</f>
        <v>0</v>
      </c>
      <c r="AL316" s="116">
        <f>YEAR(Table1[[#This Row],[Project_Initiated]])</f>
        <v>2018</v>
      </c>
      <c r="AM316" s="53">
        <v>44075</v>
      </c>
      <c r="AN316" s="53" t="str">
        <f>IF(AND(Table1[[#This Row],[Completed Date]]&gt;="07/01/2020"+0,Table1[[#This Row],[Completed Date]]&lt;="6/30/2021"+0),"FY 20-21",IF(AND(Table1[[#This Row],[Completed Date]]&gt;="07/01/2019"+0,Table1[[#This Row],[Completed Date]]&lt;="6/30/2020"+0),"FY 19-20",""))</f>
        <v/>
      </c>
      <c r="AO316" s="116" t="str">
        <f>IFERROR(FIND("R",Table1[[#This Row],[FS_Priority]]),"")</f>
        <v/>
      </c>
    </row>
    <row r="317" spans="1:41" hidden="1" x14ac:dyDescent="0.25">
      <c r="A317" s="48" t="s">
        <v>407</v>
      </c>
      <c r="B317" s="193" t="s">
        <v>211</v>
      </c>
      <c r="C317" s="193" t="s">
        <v>407</v>
      </c>
      <c r="D317" s="194" t="b">
        <v>0</v>
      </c>
      <c r="E317" s="48" t="s">
        <v>130</v>
      </c>
      <c r="F317" s="48" t="s">
        <v>3281</v>
      </c>
      <c r="G317" s="48" t="s">
        <v>211</v>
      </c>
      <c r="H317" s="48" t="s">
        <v>459</v>
      </c>
      <c r="I317" s="48" t="s">
        <v>211</v>
      </c>
      <c r="J317" s="48" t="s">
        <v>2661</v>
      </c>
      <c r="K317" s="193" t="s">
        <v>3791</v>
      </c>
      <c r="L317" s="193" t="s">
        <v>403</v>
      </c>
      <c r="M317" s="48" t="s">
        <v>3792</v>
      </c>
      <c r="N317" s="193" t="s">
        <v>211</v>
      </c>
      <c r="O317" s="48" t="s">
        <v>183</v>
      </c>
      <c r="P317" s="48"/>
      <c r="Q317" s="48" t="s">
        <v>239</v>
      </c>
      <c r="R317" s="193" t="s">
        <v>211</v>
      </c>
      <c r="S317" s="48" t="b">
        <v>0</v>
      </c>
      <c r="T317" s="48"/>
      <c r="U317" s="178"/>
      <c r="V317" s="178">
        <v>43293</v>
      </c>
      <c r="W317" s="48" t="s">
        <v>211</v>
      </c>
      <c r="X317" s="48"/>
      <c r="Y317" s="48"/>
      <c r="Z317" s="48" t="s">
        <v>211</v>
      </c>
      <c r="AA317" s="48"/>
      <c r="AB317" s="48"/>
      <c r="AC317" s="193" t="s">
        <v>2867</v>
      </c>
      <c r="AD317" s="48"/>
      <c r="AE317" s="193" t="s">
        <v>178</v>
      </c>
      <c r="AF317" s="193" t="s">
        <v>4403</v>
      </c>
      <c r="AG317" s="193" t="s">
        <v>2694</v>
      </c>
      <c r="AH317" s="197">
        <v>43570</v>
      </c>
      <c r="AI317" s="192" t="s">
        <v>4347</v>
      </c>
      <c r="AJ317" s="115" t="str">
        <f t="shared" si="4"/>
        <v>FS</v>
      </c>
      <c r="AK317" s="115" t="b">
        <f>ISNUMBER(SEARCH("IRT",Table1[[#This Row],[Current_Status]]))</f>
        <v>0</v>
      </c>
      <c r="AL317" s="116">
        <f>YEAR(Table1[[#This Row],[Project_Initiated]])</f>
        <v>2018</v>
      </c>
      <c r="AM317" s="53">
        <v>44075</v>
      </c>
      <c r="AN317" s="53" t="str">
        <f>IF(AND(Table1[[#This Row],[Completed Date]]&gt;="07/01/2020"+0,Table1[[#This Row],[Completed Date]]&lt;="6/30/2021"+0),"FY 20-21",IF(AND(Table1[[#This Row],[Completed Date]]&gt;="07/01/2019"+0,Table1[[#This Row],[Completed Date]]&lt;="6/30/2020"+0),"FY 19-20",""))</f>
        <v/>
      </c>
      <c r="AO317" s="116" t="str">
        <f>IFERROR(FIND("R",Table1[[#This Row],[FS_Priority]]),"")</f>
        <v/>
      </c>
    </row>
    <row r="318" spans="1:41" hidden="1" x14ac:dyDescent="0.25">
      <c r="A318" s="48" t="s">
        <v>2749</v>
      </c>
      <c r="B318" s="193" t="s">
        <v>211</v>
      </c>
      <c r="C318" s="193" t="s">
        <v>2749</v>
      </c>
      <c r="D318" s="194" t="b">
        <v>0</v>
      </c>
      <c r="E318" s="48" t="s">
        <v>2771</v>
      </c>
      <c r="F318" s="48" t="s">
        <v>3295</v>
      </c>
      <c r="G318" s="48" t="s">
        <v>211</v>
      </c>
      <c r="H318" s="48" t="s">
        <v>447</v>
      </c>
      <c r="I318" s="48" t="s">
        <v>3826</v>
      </c>
      <c r="J318" s="48" t="s">
        <v>2661</v>
      </c>
      <c r="K318" s="193" t="s">
        <v>3786</v>
      </c>
      <c r="L318" s="193" t="s">
        <v>2772</v>
      </c>
      <c r="M318" s="48" t="s">
        <v>3827</v>
      </c>
      <c r="N318" s="193" t="s">
        <v>211</v>
      </c>
      <c r="O318" s="48" t="s">
        <v>183</v>
      </c>
      <c r="P318" s="48"/>
      <c r="Q318" s="48" t="s">
        <v>288</v>
      </c>
      <c r="R318" s="193" t="s">
        <v>211</v>
      </c>
      <c r="S318" s="48" t="b">
        <v>0</v>
      </c>
      <c r="T318" s="48"/>
      <c r="U318" s="178"/>
      <c r="V318" s="178">
        <v>43424</v>
      </c>
      <c r="W318" s="48" t="s">
        <v>211</v>
      </c>
      <c r="X318" s="48"/>
      <c r="Y318" s="48"/>
      <c r="Z318" s="48" t="s">
        <v>211</v>
      </c>
      <c r="AA318" s="48"/>
      <c r="AB318" s="48"/>
      <c r="AC318" s="193" t="s">
        <v>2868</v>
      </c>
      <c r="AD318" s="195">
        <v>43503</v>
      </c>
      <c r="AE318" s="193" t="s">
        <v>498</v>
      </c>
      <c r="AF318" s="193" t="s">
        <v>211</v>
      </c>
      <c r="AG318" s="193" t="s">
        <v>2694</v>
      </c>
      <c r="AH318" s="197">
        <v>43570</v>
      </c>
      <c r="AI318" s="192" t="s">
        <v>4346</v>
      </c>
      <c r="AJ318" s="115" t="str">
        <f t="shared" si="4"/>
        <v>FS</v>
      </c>
      <c r="AK318" s="115" t="b">
        <f>ISNUMBER(SEARCH("IRT",Table1[[#This Row],[Current_Status]]))</f>
        <v>0</v>
      </c>
      <c r="AL318" s="116">
        <f>YEAR(Table1[[#This Row],[Project_Initiated]])</f>
        <v>2018</v>
      </c>
      <c r="AM318" s="53">
        <v>44075</v>
      </c>
      <c r="AN318" s="53" t="str">
        <f>IF(AND(Table1[[#This Row],[Completed Date]]&gt;="07/01/2020"+0,Table1[[#This Row],[Completed Date]]&lt;="6/30/2021"+0),"FY 20-21",IF(AND(Table1[[#This Row],[Completed Date]]&gt;="07/01/2019"+0,Table1[[#This Row],[Completed Date]]&lt;="6/30/2020"+0),"FY 19-20",""))</f>
        <v/>
      </c>
      <c r="AO318" s="116" t="str">
        <f>IFERROR(FIND("R",Table1[[#This Row],[FS_Priority]]),"")</f>
        <v/>
      </c>
    </row>
    <row r="319" spans="1:41" hidden="1" x14ac:dyDescent="0.25">
      <c r="A319" s="48" t="s">
        <v>341</v>
      </c>
      <c r="B319" s="193" t="s">
        <v>211</v>
      </c>
      <c r="C319" s="193" t="s">
        <v>341</v>
      </c>
      <c r="D319" s="194" t="b">
        <v>0</v>
      </c>
      <c r="E319" s="48" t="s">
        <v>107</v>
      </c>
      <c r="F319" s="48" t="s">
        <v>3212</v>
      </c>
      <c r="G319" s="48" t="s">
        <v>211</v>
      </c>
      <c r="H319" s="48" t="s">
        <v>472</v>
      </c>
      <c r="I319" s="48" t="s">
        <v>211</v>
      </c>
      <c r="J319" s="48" t="s">
        <v>2661</v>
      </c>
      <c r="K319" s="193" t="s">
        <v>3674</v>
      </c>
      <c r="L319" s="193" t="s">
        <v>2636</v>
      </c>
      <c r="M319" s="48" t="s">
        <v>3731</v>
      </c>
      <c r="N319" s="193" t="s">
        <v>211</v>
      </c>
      <c r="O319" s="48" t="s">
        <v>183</v>
      </c>
      <c r="P319" s="48"/>
      <c r="Q319" s="48" t="s">
        <v>342</v>
      </c>
      <c r="R319" s="193" t="s">
        <v>317</v>
      </c>
      <c r="S319" s="48" t="b">
        <v>0</v>
      </c>
      <c r="T319" s="48"/>
      <c r="U319" s="178"/>
      <c r="V319" s="178">
        <v>42986</v>
      </c>
      <c r="W319" s="48" t="s">
        <v>211</v>
      </c>
      <c r="X319" s="48"/>
      <c r="Y319" s="48"/>
      <c r="Z319" s="48" t="s">
        <v>211</v>
      </c>
      <c r="AA319" s="48"/>
      <c r="AB319" s="48"/>
      <c r="AC319" s="193" t="s">
        <v>2875</v>
      </c>
      <c r="AD319" s="48"/>
      <c r="AE319" s="193" t="s">
        <v>183</v>
      </c>
      <c r="AF319" s="193" t="s">
        <v>4401</v>
      </c>
      <c r="AG319" s="193" t="s">
        <v>2694</v>
      </c>
      <c r="AH319" s="198">
        <v>43574</v>
      </c>
      <c r="AI319" s="192" t="s">
        <v>4354</v>
      </c>
      <c r="AJ319" s="115" t="str">
        <f t="shared" si="4"/>
        <v>FS</v>
      </c>
      <c r="AK319" s="115" t="b">
        <f>ISNUMBER(SEARCH("IRT",Table1[[#This Row],[Current_Status]]))</f>
        <v>0</v>
      </c>
      <c r="AL319" s="116">
        <f>YEAR(Table1[[#This Row],[Project_Initiated]])</f>
        <v>2017</v>
      </c>
      <c r="AM319" s="53">
        <v>44075</v>
      </c>
      <c r="AN319" s="53" t="str">
        <f>IF(AND(Table1[[#This Row],[Completed Date]]&gt;="07/01/2020"+0,Table1[[#This Row],[Completed Date]]&lt;="6/30/2021"+0),"FY 20-21",IF(AND(Table1[[#This Row],[Completed Date]]&gt;="07/01/2019"+0,Table1[[#This Row],[Completed Date]]&lt;="6/30/2020"+0),"FY 19-20",""))</f>
        <v/>
      </c>
      <c r="AO319" s="116" t="str">
        <f>IFERROR(FIND("R",Table1[[#This Row],[FS_Priority]]),"")</f>
        <v/>
      </c>
    </row>
    <row r="320" spans="1:41" hidden="1" x14ac:dyDescent="0.25">
      <c r="A320" s="48" t="s">
        <v>900</v>
      </c>
      <c r="B320" s="193" t="s">
        <v>211</v>
      </c>
      <c r="C320" s="193" t="s">
        <v>900</v>
      </c>
      <c r="D320" s="194" t="b">
        <v>0</v>
      </c>
      <c r="E320" s="48" t="s">
        <v>99</v>
      </c>
      <c r="F320" s="48" t="s">
        <v>3106</v>
      </c>
      <c r="G320" s="48" t="s">
        <v>2851</v>
      </c>
      <c r="H320" s="48" t="s">
        <v>452</v>
      </c>
      <c r="I320" s="48" t="s">
        <v>3642</v>
      </c>
      <c r="J320" s="48" t="s">
        <v>2670</v>
      </c>
      <c r="K320" s="193" t="s">
        <v>4989</v>
      </c>
      <c r="L320" s="193" t="s">
        <v>297</v>
      </c>
      <c r="M320" s="48" t="s">
        <v>3643</v>
      </c>
      <c r="N320" s="193" t="s">
        <v>211</v>
      </c>
      <c r="O320" s="48" t="s">
        <v>183</v>
      </c>
      <c r="P320" s="48"/>
      <c r="Q320" s="48" t="s">
        <v>2852</v>
      </c>
      <c r="R320" s="193" t="s">
        <v>211</v>
      </c>
      <c r="S320" s="48" t="b">
        <v>0</v>
      </c>
      <c r="T320" s="48"/>
      <c r="U320" s="178"/>
      <c r="V320" s="178">
        <v>43395</v>
      </c>
      <c r="W320" s="48" t="s">
        <v>211</v>
      </c>
      <c r="X320" s="48"/>
      <c r="Y320" s="48"/>
      <c r="Z320" s="48" t="s">
        <v>211</v>
      </c>
      <c r="AA320" s="48"/>
      <c r="AB320" s="48"/>
      <c r="AC320" s="193" t="s">
        <v>211</v>
      </c>
      <c r="AD320" s="48"/>
      <c r="AE320" s="193" t="s">
        <v>178</v>
      </c>
      <c r="AF320" s="193" t="s">
        <v>211</v>
      </c>
      <c r="AG320" s="193" t="s">
        <v>211</v>
      </c>
      <c r="AH320" s="197">
        <v>43579</v>
      </c>
      <c r="AI320" s="192" t="s">
        <v>4349</v>
      </c>
      <c r="AJ320" s="115" t="str">
        <f t="shared" si="4"/>
        <v>FS</v>
      </c>
      <c r="AK320" s="115" t="b">
        <f>ISNUMBER(SEARCH("IRT",Table1[[#This Row],[Current_Status]]))</f>
        <v>0</v>
      </c>
      <c r="AL320" s="116">
        <f>YEAR(Table1[[#This Row],[Project_Initiated]])</f>
        <v>2018</v>
      </c>
      <c r="AM320" s="53">
        <v>44075</v>
      </c>
      <c r="AN320" s="53" t="str">
        <f>IF(AND(Table1[[#This Row],[Completed Date]]&gt;="07/01/2020"+0,Table1[[#This Row],[Completed Date]]&lt;="6/30/2021"+0),"FY 20-21",IF(AND(Table1[[#This Row],[Completed Date]]&gt;="07/01/2019"+0,Table1[[#This Row],[Completed Date]]&lt;="6/30/2020"+0),"FY 19-20",""))</f>
        <v/>
      </c>
      <c r="AO320" s="116" t="str">
        <f>IFERROR(FIND("R",Table1[[#This Row],[FS_Priority]]),"")</f>
        <v/>
      </c>
    </row>
    <row r="321" spans="1:41" hidden="1" x14ac:dyDescent="0.25">
      <c r="A321" s="48" t="s">
        <v>632</v>
      </c>
      <c r="B321" s="193" t="s">
        <v>211</v>
      </c>
      <c r="C321" s="193" t="s">
        <v>632</v>
      </c>
      <c r="D321" s="194" t="b">
        <v>0</v>
      </c>
      <c r="E321" s="48" t="s">
        <v>287</v>
      </c>
      <c r="F321" s="48" t="s">
        <v>3051</v>
      </c>
      <c r="G321" s="48" t="s">
        <v>211</v>
      </c>
      <c r="H321" s="48" t="s">
        <v>441</v>
      </c>
      <c r="I321" s="48" t="s">
        <v>288</v>
      </c>
      <c r="J321" s="48" t="s">
        <v>2670</v>
      </c>
      <c r="K321" s="193" t="s">
        <v>211</v>
      </c>
      <c r="L321" s="193" t="s">
        <v>211</v>
      </c>
      <c r="M321" s="48" t="s">
        <v>3562</v>
      </c>
      <c r="N321" s="193" t="s">
        <v>211</v>
      </c>
      <c r="O321" s="48" t="s">
        <v>183</v>
      </c>
      <c r="P321" s="48"/>
      <c r="Q321" s="48" t="s">
        <v>211</v>
      </c>
      <c r="R321" s="193" t="s">
        <v>180</v>
      </c>
      <c r="S321" s="48" t="b">
        <v>0</v>
      </c>
      <c r="T321" s="48"/>
      <c r="U321" s="178"/>
      <c r="V321" s="178">
        <v>42999</v>
      </c>
      <c r="W321" s="48" t="s">
        <v>211</v>
      </c>
      <c r="X321" s="48"/>
      <c r="Y321" s="48"/>
      <c r="Z321" s="48" t="s">
        <v>211</v>
      </c>
      <c r="AA321" s="48"/>
      <c r="AB321" s="48"/>
      <c r="AC321" s="193" t="s">
        <v>2874</v>
      </c>
      <c r="AD321" s="179"/>
      <c r="AE321" s="193" t="s">
        <v>183</v>
      </c>
      <c r="AF321" s="193" t="s">
        <v>211</v>
      </c>
      <c r="AG321" s="193" t="s">
        <v>2693</v>
      </c>
      <c r="AH321" s="197">
        <v>43586</v>
      </c>
      <c r="AI321" s="192" t="s">
        <v>4353</v>
      </c>
      <c r="AJ321" s="115" t="str">
        <f t="shared" si="4"/>
        <v>FS</v>
      </c>
      <c r="AK321" s="115" t="b">
        <f>ISNUMBER(SEARCH("IRT",Table1[[#This Row],[Current_Status]]))</f>
        <v>0</v>
      </c>
      <c r="AL321" s="116">
        <f>YEAR(Table1[[#This Row],[Project_Initiated]])</f>
        <v>2017</v>
      </c>
      <c r="AM321" s="53">
        <v>44075</v>
      </c>
      <c r="AN321" s="53" t="str">
        <f>IF(AND(Table1[[#This Row],[Completed Date]]&gt;="07/01/2020"+0,Table1[[#This Row],[Completed Date]]&lt;="6/30/2021"+0),"FY 20-21",IF(AND(Table1[[#This Row],[Completed Date]]&gt;="07/01/2019"+0,Table1[[#This Row],[Completed Date]]&lt;="6/30/2020"+0),"FY 19-20",""))</f>
        <v/>
      </c>
      <c r="AO321" s="116" t="str">
        <f>IFERROR(FIND("R",Table1[[#This Row],[FS_Priority]]),"")</f>
        <v/>
      </c>
    </row>
    <row r="322" spans="1:41" hidden="1" x14ac:dyDescent="0.25">
      <c r="A322" s="48" t="s">
        <v>278</v>
      </c>
      <c r="B322" s="193" t="s">
        <v>211</v>
      </c>
      <c r="C322" s="193" t="s">
        <v>278</v>
      </c>
      <c r="D322" s="194" t="b">
        <v>0</v>
      </c>
      <c r="E322" s="48" t="s">
        <v>53</v>
      </c>
      <c r="F322" s="48" t="s">
        <v>3044</v>
      </c>
      <c r="G322" s="48" t="s">
        <v>211</v>
      </c>
      <c r="H322" s="48" t="s">
        <v>285</v>
      </c>
      <c r="I322" s="48" t="s">
        <v>3557</v>
      </c>
      <c r="J322" s="48" t="s">
        <v>2661</v>
      </c>
      <c r="K322" s="193" t="s">
        <v>3514</v>
      </c>
      <c r="L322" s="193" t="s">
        <v>2636</v>
      </c>
      <c r="M322" s="48" t="s">
        <v>3517</v>
      </c>
      <c r="N322" s="193" t="s">
        <v>211</v>
      </c>
      <c r="O322" s="48" t="s">
        <v>183</v>
      </c>
      <c r="P322" s="48"/>
      <c r="Q322" s="48" t="s">
        <v>211</v>
      </c>
      <c r="R322" s="193" t="s">
        <v>211</v>
      </c>
      <c r="S322" s="48" t="b">
        <v>0</v>
      </c>
      <c r="T322" s="48"/>
      <c r="U322" s="178"/>
      <c r="V322" s="178">
        <v>43297</v>
      </c>
      <c r="W322" s="48" t="s">
        <v>211</v>
      </c>
      <c r="X322" s="48"/>
      <c r="Y322" s="48"/>
      <c r="Z322" s="48" t="s">
        <v>211</v>
      </c>
      <c r="AA322" s="48"/>
      <c r="AB322" s="48"/>
      <c r="AC322" s="193" t="s">
        <v>2873</v>
      </c>
      <c r="AD322" s="195">
        <v>43418</v>
      </c>
      <c r="AE322" s="193" t="s">
        <v>498</v>
      </c>
      <c r="AF322" s="193" t="s">
        <v>211</v>
      </c>
      <c r="AG322" s="193" t="s">
        <v>2694</v>
      </c>
      <c r="AH322" s="197">
        <v>43586</v>
      </c>
      <c r="AI322" s="192" t="s">
        <v>4347</v>
      </c>
      <c r="AJ322" s="115" t="str">
        <f t="shared" ref="AJ322:AJ385" si="5">IF(LEN(A322)&gt;6,"FS","PD&amp;C")</f>
        <v>FS</v>
      </c>
      <c r="AK322" s="115" t="b">
        <f>ISNUMBER(SEARCH("IRT",Table1[[#This Row],[Current_Status]]))</f>
        <v>0</v>
      </c>
      <c r="AL322" s="116">
        <f>YEAR(Table1[[#This Row],[Project_Initiated]])</f>
        <v>2018</v>
      </c>
      <c r="AM322" s="53">
        <v>44075</v>
      </c>
      <c r="AN322" s="53" t="str">
        <f>IF(AND(Table1[[#This Row],[Completed Date]]&gt;="07/01/2020"+0,Table1[[#This Row],[Completed Date]]&lt;="6/30/2021"+0),"FY 20-21",IF(AND(Table1[[#This Row],[Completed Date]]&gt;="07/01/2019"+0,Table1[[#This Row],[Completed Date]]&lt;="6/30/2020"+0),"FY 19-20",""))</f>
        <v/>
      </c>
      <c r="AO322" s="116" t="str">
        <f>IFERROR(FIND("R",Table1[[#This Row],[FS_Priority]]),"")</f>
        <v/>
      </c>
    </row>
    <row r="323" spans="1:41" hidden="1" x14ac:dyDescent="0.25">
      <c r="A323" s="48" t="s">
        <v>357</v>
      </c>
      <c r="B323" s="193" t="s">
        <v>211</v>
      </c>
      <c r="C323" s="193" t="s">
        <v>357</v>
      </c>
      <c r="D323" s="194" t="b">
        <v>0</v>
      </c>
      <c r="E323" s="48" t="s">
        <v>107</v>
      </c>
      <c r="F323" s="48" t="s">
        <v>3224</v>
      </c>
      <c r="G323" s="48" t="s">
        <v>211</v>
      </c>
      <c r="H323" s="48" t="s">
        <v>294</v>
      </c>
      <c r="I323" s="48" t="s">
        <v>3741</v>
      </c>
      <c r="J323" s="48" t="s">
        <v>2661</v>
      </c>
      <c r="K323" s="193" t="s">
        <v>3674</v>
      </c>
      <c r="L323" s="193" t="s">
        <v>2636</v>
      </c>
      <c r="M323" s="48" t="s">
        <v>3742</v>
      </c>
      <c r="N323" s="193" t="s">
        <v>211</v>
      </c>
      <c r="O323" s="48" t="s">
        <v>183</v>
      </c>
      <c r="P323" s="48"/>
      <c r="Q323" s="48" t="s">
        <v>358</v>
      </c>
      <c r="R323" s="193" t="s">
        <v>211</v>
      </c>
      <c r="S323" s="48" t="b">
        <v>0</v>
      </c>
      <c r="T323" s="48"/>
      <c r="U323" s="178"/>
      <c r="V323" s="178">
        <v>43305</v>
      </c>
      <c r="W323" s="48" t="s">
        <v>211</v>
      </c>
      <c r="X323" s="48"/>
      <c r="Y323" s="48"/>
      <c r="Z323" s="48" t="s">
        <v>211</v>
      </c>
      <c r="AA323" s="48"/>
      <c r="AB323" s="48"/>
      <c r="AC323" s="193" t="s">
        <v>2876</v>
      </c>
      <c r="AD323" s="195">
        <v>43362</v>
      </c>
      <c r="AE323" s="193" t="s">
        <v>498</v>
      </c>
      <c r="AF323" s="193" t="s">
        <v>211</v>
      </c>
      <c r="AG323" s="193" t="s">
        <v>2694</v>
      </c>
      <c r="AH323" s="197">
        <v>43586</v>
      </c>
      <c r="AI323" s="192" t="s">
        <v>4347</v>
      </c>
      <c r="AJ323" s="115" t="str">
        <f t="shared" si="5"/>
        <v>FS</v>
      </c>
      <c r="AK323" s="115" t="b">
        <f>ISNUMBER(SEARCH("IRT",Table1[[#This Row],[Current_Status]]))</f>
        <v>0</v>
      </c>
      <c r="AL323" s="116">
        <f>YEAR(Table1[[#This Row],[Project_Initiated]])</f>
        <v>2018</v>
      </c>
      <c r="AM323" s="53">
        <v>44075</v>
      </c>
      <c r="AN323" s="53" t="str">
        <f>IF(AND(Table1[[#This Row],[Completed Date]]&gt;="07/01/2020"+0,Table1[[#This Row],[Completed Date]]&lt;="6/30/2021"+0),"FY 20-21",IF(AND(Table1[[#This Row],[Completed Date]]&gt;="07/01/2019"+0,Table1[[#This Row],[Completed Date]]&lt;="6/30/2020"+0),"FY 19-20",""))</f>
        <v/>
      </c>
      <c r="AO323" s="116" t="str">
        <f>IFERROR(FIND("R",Table1[[#This Row],[FS_Priority]]),"")</f>
        <v/>
      </c>
    </row>
    <row r="324" spans="1:41" hidden="1" x14ac:dyDescent="0.25">
      <c r="A324" s="48" t="s">
        <v>423</v>
      </c>
      <c r="B324" s="193" t="s">
        <v>211</v>
      </c>
      <c r="C324" s="193" t="s">
        <v>423</v>
      </c>
      <c r="D324" s="194" t="b">
        <v>0</v>
      </c>
      <c r="E324" s="48" t="s">
        <v>147</v>
      </c>
      <c r="F324" s="48" t="s">
        <v>3317</v>
      </c>
      <c r="G324" s="48" t="s">
        <v>211</v>
      </c>
      <c r="H324" s="48" t="s">
        <v>451</v>
      </c>
      <c r="I324" s="48" t="s">
        <v>3851</v>
      </c>
      <c r="J324" s="48" t="s">
        <v>2661</v>
      </c>
      <c r="K324" s="193" t="s">
        <v>3839</v>
      </c>
      <c r="L324" s="193" t="s">
        <v>4330</v>
      </c>
      <c r="M324" s="48" t="s">
        <v>3788</v>
      </c>
      <c r="N324" s="193" t="s">
        <v>211</v>
      </c>
      <c r="O324" s="48" t="s">
        <v>183</v>
      </c>
      <c r="P324" s="48"/>
      <c r="Q324" s="48" t="s">
        <v>240</v>
      </c>
      <c r="R324" s="193" t="s">
        <v>218</v>
      </c>
      <c r="S324" s="48" t="b">
        <v>0</v>
      </c>
      <c r="T324" s="48"/>
      <c r="U324" s="178"/>
      <c r="V324" s="178">
        <v>43298</v>
      </c>
      <c r="W324" s="48" t="s">
        <v>211</v>
      </c>
      <c r="X324" s="48"/>
      <c r="Y324" s="48"/>
      <c r="Z324" s="48" t="s">
        <v>211</v>
      </c>
      <c r="AA324" s="48"/>
      <c r="AB324" s="48"/>
      <c r="AC324" s="193" t="s">
        <v>2879</v>
      </c>
      <c r="AD324" s="195">
        <v>43390</v>
      </c>
      <c r="AE324" s="193" t="s">
        <v>498</v>
      </c>
      <c r="AF324" s="193" t="s">
        <v>4404</v>
      </c>
      <c r="AG324" s="193" t="s">
        <v>2694</v>
      </c>
      <c r="AH324" s="197">
        <v>43586</v>
      </c>
      <c r="AI324" s="192" t="s">
        <v>4350</v>
      </c>
      <c r="AJ324" s="115" t="str">
        <f t="shared" si="5"/>
        <v>FS</v>
      </c>
      <c r="AK324" s="115" t="b">
        <f>ISNUMBER(SEARCH("IRT",Table1[[#This Row],[Current_Status]]))</f>
        <v>0</v>
      </c>
      <c r="AL324" s="116">
        <f>YEAR(Table1[[#This Row],[Project_Initiated]])</f>
        <v>2018</v>
      </c>
      <c r="AM324" s="53">
        <v>44075</v>
      </c>
      <c r="AN324" s="53" t="str">
        <f>IF(AND(Table1[[#This Row],[Completed Date]]&gt;="07/01/2020"+0,Table1[[#This Row],[Completed Date]]&lt;="6/30/2021"+0),"FY 20-21",IF(AND(Table1[[#This Row],[Completed Date]]&gt;="07/01/2019"+0,Table1[[#This Row],[Completed Date]]&lt;="6/30/2020"+0),"FY 19-20",""))</f>
        <v/>
      </c>
      <c r="AO324" s="116" t="str">
        <f>IFERROR(FIND("R",Table1[[#This Row],[FS_Priority]]),"")</f>
        <v/>
      </c>
    </row>
    <row r="325" spans="1:41" hidden="1" x14ac:dyDescent="0.25">
      <c r="A325" s="48" t="s">
        <v>372</v>
      </c>
      <c r="B325" s="193" t="s">
        <v>211</v>
      </c>
      <c r="C325" s="193" t="s">
        <v>372</v>
      </c>
      <c r="D325" s="194" t="b">
        <v>0</v>
      </c>
      <c r="E325" s="48" t="s">
        <v>107</v>
      </c>
      <c r="F325" s="48" t="s">
        <v>3233</v>
      </c>
      <c r="G325" s="48" t="s">
        <v>211</v>
      </c>
      <c r="H325" s="48" t="s">
        <v>476</v>
      </c>
      <c r="I325" s="48" t="s">
        <v>3750</v>
      </c>
      <c r="J325" s="48" t="s">
        <v>2672</v>
      </c>
      <c r="K325" s="193" t="s">
        <v>3674</v>
      </c>
      <c r="L325" s="193" t="s">
        <v>2636</v>
      </c>
      <c r="M325" s="48" t="s">
        <v>3687</v>
      </c>
      <c r="N325" s="193" t="s">
        <v>211</v>
      </c>
      <c r="O325" s="48" t="s">
        <v>165</v>
      </c>
      <c r="P325" s="48"/>
      <c r="Q325" s="48" t="s">
        <v>373</v>
      </c>
      <c r="R325" s="193" t="s">
        <v>211</v>
      </c>
      <c r="S325" s="48" t="b">
        <v>0</v>
      </c>
      <c r="T325" s="48"/>
      <c r="U325" s="178"/>
      <c r="V325" s="178">
        <v>43333</v>
      </c>
      <c r="W325" s="48" t="s">
        <v>211</v>
      </c>
      <c r="X325" s="48"/>
      <c r="Y325" s="48"/>
      <c r="Z325" s="48" t="s">
        <v>211</v>
      </c>
      <c r="AA325" s="48"/>
      <c r="AB325" s="48"/>
      <c r="AC325" s="193" t="s">
        <v>2884</v>
      </c>
      <c r="AD325" s="48"/>
      <c r="AE325" s="193" t="s">
        <v>165</v>
      </c>
      <c r="AF325" s="193" t="s">
        <v>211</v>
      </c>
      <c r="AG325" s="193" t="s">
        <v>539</v>
      </c>
      <c r="AH325" s="197">
        <v>43592</v>
      </c>
      <c r="AI325" s="192" t="s">
        <v>4347</v>
      </c>
      <c r="AJ325" s="115" t="str">
        <f t="shared" si="5"/>
        <v>FS</v>
      </c>
      <c r="AK325" s="115" t="b">
        <f>ISNUMBER(SEARCH("IRT",Table1[[#This Row],[Current_Status]]))</f>
        <v>0</v>
      </c>
      <c r="AL325" s="116">
        <f>YEAR(Table1[[#This Row],[Project_Initiated]])</f>
        <v>2018</v>
      </c>
      <c r="AM325" s="53">
        <v>44075</v>
      </c>
      <c r="AN325" s="53" t="str">
        <f>IF(AND(Table1[[#This Row],[Completed Date]]&gt;="07/01/2020"+0,Table1[[#This Row],[Completed Date]]&lt;="6/30/2021"+0),"FY 20-21",IF(AND(Table1[[#This Row],[Completed Date]]&gt;="07/01/2019"+0,Table1[[#This Row],[Completed Date]]&lt;="6/30/2020"+0),"FY 19-20",""))</f>
        <v/>
      </c>
      <c r="AO325" s="116" t="str">
        <f>IFERROR(FIND("R",Table1[[#This Row],[FS_Priority]]),"")</f>
        <v/>
      </c>
    </row>
    <row r="326" spans="1:41" hidden="1" x14ac:dyDescent="0.25">
      <c r="A326" s="48" t="s">
        <v>222</v>
      </c>
      <c r="B326" s="193" t="s">
        <v>211</v>
      </c>
      <c r="C326" s="193" t="s">
        <v>222</v>
      </c>
      <c r="D326" s="194" t="b">
        <v>0</v>
      </c>
      <c r="E326" s="48" t="s">
        <v>21</v>
      </c>
      <c r="F326" s="48" t="s">
        <v>2958</v>
      </c>
      <c r="G326" s="48" t="s">
        <v>211</v>
      </c>
      <c r="H326" s="48" t="s">
        <v>323</v>
      </c>
      <c r="I326" s="48" t="s">
        <v>184</v>
      </c>
      <c r="J326" s="48" t="s">
        <v>2661</v>
      </c>
      <c r="K326" s="193" t="s">
        <v>3455</v>
      </c>
      <c r="L326" s="193" t="s">
        <v>4315</v>
      </c>
      <c r="M326" s="48" t="s">
        <v>3458</v>
      </c>
      <c r="N326" s="193" t="s">
        <v>211</v>
      </c>
      <c r="O326" s="48" t="s">
        <v>165</v>
      </c>
      <c r="P326" s="48"/>
      <c r="Q326" s="48" t="s">
        <v>223</v>
      </c>
      <c r="R326" s="193" t="s">
        <v>211</v>
      </c>
      <c r="S326" s="48" t="b">
        <v>0</v>
      </c>
      <c r="T326" s="48"/>
      <c r="U326" s="178"/>
      <c r="V326" s="178">
        <v>43355</v>
      </c>
      <c r="W326" s="48" t="s">
        <v>211</v>
      </c>
      <c r="X326" s="48"/>
      <c r="Y326" s="48"/>
      <c r="Z326" s="48" t="s">
        <v>211</v>
      </c>
      <c r="AA326" s="48"/>
      <c r="AB326" s="48"/>
      <c r="AC326" s="193" t="s">
        <v>2881</v>
      </c>
      <c r="AD326" s="48"/>
      <c r="AE326" s="193" t="s">
        <v>165</v>
      </c>
      <c r="AF326" s="193" t="s">
        <v>211</v>
      </c>
      <c r="AG326" s="193" t="s">
        <v>539</v>
      </c>
      <c r="AH326" s="197">
        <v>43592</v>
      </c>
      <c r="AI326" s="192" t="s">
        <v>4347</v>
      </c>
      <c r="AJ326" s="115" t="str">
        <f t="shared" si="5"/>
        <v>FS</v>
      </c>
      <c r="AK326" s="115" t="b">
        <f>ISNUMBER(SEARCH("IRT",Table1[[#This Row],[Current_Status]]))</f>
        <v>0</v>
      </c>
      <c r="AL326" s="116">
        <f>YEAR(Table1[[#This Row],[Project_Initiated]])</f>
        <v>2018</v>
      </c>
      <c r="AM326" s="53">
        <v>44075</v>
      </c>
      <c r="AN326" s="53" t="str">
        <f>IF(AND(Table1[[#This Row],[Completed Date]]&gt;="07/01/2020"+0,Table1[[#This Row],[Completed Date]]&lt;="6/30/2021"+0),"FY 20-21",IF(AND(Table1[[#This Row],[Completed Date]]&gt;="07/01/2019"+0,Table1[[#This Row],[Completed Date]]&lt;="6/30/2020"+0),"FY 19-20",""))</f>
        <v/>
      </c>
      <c r="AO326" s="116" t="str">
        <f>IFERROR(FIND("R",Table1[[#This Row],[FS_Priority]]),"")</f>
        <v/>
      </c>
    </row>
    <row r="327" spans="1:41" hidden="1" x14ac:dyDescent="0.25">
      <c r="A327" s="48" t="s">
        <v>238</v>
      </c>
      <c r="B327" s="193" t="s">
        <v>211</v>
      </c>
      <c r="C327" s="193" t="s">
        <v>238</v>
      </c>
      <c r="D327" s="194" t="b">
        <v>0</v>
      </c>
      <c r="E327" s="48" t="s">
        <v>21</v>
      </c>
      <c r="F327" s="48" t="s">
        <v>2966</v>
      </c>
      <c r="G327" s="48" t="s">
        <v>211</v>
      </c>
      <c r="H327" s="48" t="s">
        <v>323</v>
      </c>
      <c r="I327" s="48" t="s">
        <v>3463</v>
      </c>
      <c r="J327" s="48" t="s">
        <v>2661</v>
      </c>
      <c r="K327" s="193" t="s">
        <v>3455</v>
      </c>
      <c r="L327" s="193" t="s">
        <v>4315</v>
      </c>
      <c r="M327" s="48" t="s">
        <v>3458</v>
      </c>
      <c r="N327" s="193" t="s">
        <v>211</v>
      </c>
      <c r="O327" s="48" t="s">
        <v>165</v>
      </c>
      <c r="P327" s="48"/>
      <c r="Q327" s="48" t="s">
        <v>239</v>
      </c>
      <c r="R327" s="193" t="s">
        <v>211</v>
      </c>
      <c r="S327" s="48" t="b">
        <v>0</v>
      </c>
      <c r="T327" s="48"/>
      <c r="U327" s="178"/>
      <c r="V327" s="178">
        <v>43354</v>
      </c>
      <c r="W327" s="48" t="s">
        <v>211</v>
      </c>
      <c r="X327" s="48"/>
      <c r="Y327" s="48"/>
      <c r="Z327" s="48" t="s">
        <v>211</v>
      </c>
      <c r="AA327" s="48"/>
      <c r="AB327" s="48"/>
      <c r="AC327" s="193" t="s">
        <v>2881</v>
      </c>
      <c r="AD327" s="48"/>
      <c r="AE327" s="193" t="s">
        <v>165</v>
      </c>
      <c r="AF327" s="193" t="s">
        <v>211</v>
      </c>
      <c r="AG327" s="193" t="s">
        <v>539</v>
      </c>
      <c r="AH327" s="197">
        <v>43592</v>
      </c>
      <c r="AI327" s="192" t="s">
        <v>4347</v>
      </c>
      <c r="AJ327" s="115" t="str">
        <f t="shared" si="5"/>
        <v>FS</v>
      </c>
      <c r="AK327" s="115" t="b">
        <f>ISNUMBER(SEARCH("IRT",Table1[[#This Row],[Current_Status]]))</f>
        <v>0</v>
      </c>
      <c r="AL327" s="116">
        <f>YEAR(Table1[[#This Row],[Project_Initiated]])</f>
        <v>2018</v>
      </c>
      <c r="AM327" s="53">
        <v>44075</v>
      </c>
      <c r="AN327" s="53" t="str">
        <f>IF(AND(Table1[[#This Row],[Completed Date]]&gt;="07/01/2020"+0,Table1[[#This Row],[Completed Date]]&lt;="6/30/2021"+0),"FY 20-21",IF(AND(Table1[[#This Row],[Completed Date]]&gt;="07/01/2019"+0,Table1[[#This Row],[Completed Date]]&lt;="6/30/2020"+0),"FY 19-20",""))</f>
        <v/>
      </c>
      <c r="AO327" s="116" t="str">
        <f>IFERROR(FIND("R",Table1[[#This Row],[FS_Priority]]),"")</f>
        <v/>
      </c>
    </row>
    <row r="328" spans="1:41" hidden="1" x14ac:dyDescent="0.25">
      <c r="A328" s="48" t="s">
        <v>245</v>
      </c>
      <c r="B328" s="193" t="s">
        <v>211</v>
      </c>
      <c r="C328" s="193" t="s">
        <v>245</v>
      </c>
      <c r="D328" s="194" t="b">
        <v>0</v>
      </c>
      <c r="E328" s="48" t="s">
        <v>21</v>
      </c>
      <c r="F328" s="48" t="s">
        <v>2970</v>
      </c>
      <c r="G328" s="48" t="s">
        <v>211</v>
      </c>
      <c r="H328" s="48" t="s">
        <v>323</v>
      </c>
      <c r="I328" s="48" t="s">
        <v>211</v>
      </c>
      <c r="J328" s="48" t="s">
        <v>2661</v>
      </c>
      <c r="K328" s="193" t="s">
        <v>3455</v>
      </c>
      <c r="L328" s="193" t="s">
        <v>4315</v>
      </c>
      <c r="M328" s="48" t="s">
        <v>3458</v>
      </c>
      <c r="N328" s="193" t="s">
        <v>211</v>
      </c>
      <c r="O328" s="48" t="s">
        <v>165</v>
      </c>
      <c r="P328" s="48"/>
      <c r="Q328" s="48" t="s">
        <v>108</v>
      </c>
      <c r="R328" s="193" t="s">
        <v>211</v>
      </c>
      <c r="S328" s="48" t="b">
        <v>0</v>
      </c>
      <c r="T328" s="48"/>
      <c r="U328" s="178"/>
      <c r="V328" s="178">
        <v>43355</v>
      </c>
      <c r="W328" s="48" t="s">
        <v>211</v>
      </c>
      <c r="X328" s="48"/>
      <c r="Y328" s="48"/>
      <c r="Z328" s="48" t="s">
        <v>211</v>
      </c>
      <c r="AA328" s="48"/>
      <c r="AB328" s="48"/>
      <c r="AC328" s="193" t="s">
        <v>2881</v>
      </c>
      <c r="AD328" s="48"/>
      <c r="AE328" s="193" t="s">
        <v>165</v>
      </c>
      <c r="AF328" s="193" t="s">
        <v>211</v>
      </c>
      <c r="AG328" s="193" t="s">
        <v>539</v>
      </c>
      <c r="AH328" s="197">
        <v>43592</v>
      </c>
      <c r="AI328" s="192" t="s">
        <v>4347</v>
      </c>
      <c r="AJ328" s="115" t="str">
        <f t="shared" si="5"/>
        <v>FS</v>
      </c>
      <c r="AK328" s="115" t="b">
        <f>ISNUMBER(SEARCH("IRT",Table1[[#This Row],[Current_Status]]))</f>
        <v>0</v>
      </c>
      <c r="AL328" s="116">
        <f>YEAR(Table1[[#This Row],[Project_Initiated]])</f>
        <v>2018</v>
      </c>
      <c r="AM328" s="53">
        <v>44075</v>
      </c>
      <c r="AN328" s="53" t="str">
        <f>IF(AND(Table1[[#This Row],[Completed Date]]&gt;="07/01/2020"+0,Table1[[#This Row],[Completed Date]]&lt;="6/30/2021"+0),"FY 20-21",IF(AND(Table1[[#This Row],[Completed Date]]&gt;="07/01/2019"+0,Table1[[#This Row],[Completed Date]]&lt;="6/30/2020"+0),"FY 19-20",""))</f>
        <v/>
      </c>
      <c r="AO328" s="116" t="str">
        <f>IFERROR(FIND("R",Table1[[#This Row],[FS_Priority]]),"")</f>
        <v/>
      </c>
    </row>
    <row r="329" spans="1:41" hidden="1" x14ac:dyDescent="0.25">
      <c r="A329" s="48" t="s">
        <v>295</v>
      </c>
      <c r="B329" s="193" t="s">
        <v>211</v>
      </c>
      <c r="C329" s="193" t="s">
        <v>295</v>
      </c>
      <c r="D329" s="194" t="b">
        <v>0</v>
      </c>
      <c r="E329" s="48" t="s">
        <v>446</v>
      </c>
      <c r="F329" s="48" t="s">
        <v>3059</v>
      </c>
      <c r="G329" s="48" t="s">
        <v>211</v>
      </c>
      <c r="H329" s="48" t="s">
        <v>447</v>
      </c>
      <c r="I329" s="48" t="s">
        <v>288</v>
      </c>
      <c r="J329" s="48" t="s">
        <v>2661</v>
      </c>
      <c r="K329" s="193" t="s">
        <v>3578</v>
      </c>
      <c r="L329" s="193" t="s">
        <v>2636</v>
      </c>
      <c r="M329" s="48" t="s">
        <v>3586</v>
      </c>
      <c r="N329" s="193" t="s">
        <v>211</v>
      </c>
      <c r="O329" s="48" t="s">
        <v>165</v>
      </c>
      <c r="P329" s="48"/>
      <c r="Q329" s="48" t="s">
        <v>218</v>
      </c>
      <c r="R329" s="193" t="s">
        <v>236</v>
      </c>
      <c r="S329" s="48" t="b">
        <v>0</v>
      </c>
      <c r="T329" s="48"/>
      <c r="U329" s="178"/>
      <c r="V329" s="178">
        <v>43216</v>
      </c>
      <c r="W329" s="48" t="s">
        <v>211</v>
      </c>
      <c r="X329" s="48"/>
      <c r="Y329" s="48"/>
      <c r="Z329" s="48" t="s">
        <v>211</v>
      </c>
      <c r="AA329" s="48"/>
      <c r="AB329" s="48"/>
      <c r="AC329" s="193" t="s">
        <v>2881</v>
      </c>
      <c r="AD329" s="48"/>
      <c r="AE329" s="193" t="s">
        <v>165</v>
      </c>
      <c r="AF329" s="193" t="s">
        <v>211</v>
      </c>
      <c r="AG329" s="193" t="s">
        <v>539</v>
      </c>
      <c r="AH329" s="197">
        <v>43592</v>
      </c>
      <c r="AI329" s="192" t="s">
        <v>4350</v>
      </c>
      <c r="AJ329" s="115" t="str">
        <f t="shared" si="5"/>
        <v>FS</v>
      </c>
      <c r="AK329" s="115" t="b">
        <f>ISNUMBER(SEARCH("IRT",Table1[[#This Row],[Current_Status]]))</f>
        <v>0</v>
      </c>
      <c r="AL329" s="116">
        <f>YEAR(Table1[[#This Row],[Project_Initiated]])</f>
        <v>2018</v>
      </c>
      <c r="AM329" s="53">
        <v>44075</v>
      </c>
      <c r="AN329" s="53" t="str">
        <f>IF(AND(Table1[[#This Row],[Completed Date]]&gt;="07/01/2020"+0,Table1[[#This Row],[Completed Date]]&lt;="6/30/2021"+0),"FY 20-21",IF(AND(Table1[[#This Row],[Completed Date]]&gt;="07/01/2019"+0,Table1[[#This Row],[Completed Date]]&lt;="6/30/2020"+0),"FY 19-20",""))</f>
        <v/>
      </c>
      <c r="AO329" s="116" t="str">
        <f>IFERROR(FIND("R",Table1[[#This Row],[FS_Priority]]),"")</f>
        <v/>
      </c>
    </row>
    <row r="330" spans="1:41" hidden="1" x14ac:dyDescent="0.25">
      <c r="A330" s="48" t="s">
        <v>304</v>
      </c>
      <c r="B330" s="193" t="s">
        <v>211</v>
      </c>
      <c r="C330" s="193" t="s">
        <v>304</v>
      </c>
      <c r="D330" s="194" t="b">
        <v>0</v>
      </c>
      <c r="E330" s="48" t="s">
        <v>99</v>
      </c>
      <c r="F330" s="48" t="s">
        <v>3114</v>
      </c>
      <c r="G330" s="48" t="s">
        <v>211</v>
      </c>
      <c r="H330" s="48" t="s">
        <v>465</v>
      </c>
      <c r="I330" s="48" t="s">
        <v>3648</v>
      </c>
      <c r="J330" s="48" t="s">
        <v>2661</v>
      </c>
      <c r="K330" s="193" t="s">
        <v>4989</v>
      </c>
      <c r="L330" s="193" t="s">
        <v>297</v>
      </c>
      <c r="M330" s="48" t="s">
        <v>3635</v>
      </c>
      <c r="N330" s="193" t="s">
        <v>211</v>
      </c>
      <c r="O330" s="48" t="s">
        <v>165</v>
      </c>
      <c r="P330" s="48"/>
      <c r="Q330" s="48" t="s">
        <v>234</v>
      </c>
      <c r="R330" s="193" t="s">
        <v>211</v>
      </c>
      <c r="S330" s="48" t="b">
        <v>0</v>
      </c>
      <c r="T330" s="48"/>
      <c r="U330" s="178"/>
      <c r="V330" s="178">
        <v>43321</v>
      </c>
      <c r="W330" s="48" t="s">
        <v>211</v>
      </c>
      <c r="X330" s="48"/>
      <c r="Y330" s="48"/>
      <c r="Z330" s="48" t="s">
        <v>211</v>
      </c>
      <c r="AA330" s="48"/>
      <c r="AB330" s="48"/>
      <c r="AC330" s="193" t="s">
        <v>2881</v>
      </c>
      <c r="AD330" s="48"/>
      <c r="AE330" s="193" t="s">
        <v>165</v>
      </c>
      <c r="AF330" s="193" t="s">
        <v>211</v>
      </c>
      <c r="AG330" s="193" t="s">
        <v>539</v>
      </c>
      <c r="AH330" s="197">
        <v>43592</v>
      </c>
      <c r="AI330" s="192" t="s">
        <v>4347</v>
      </c>
      <c r="AJ330" s="115" t="str">
        <f t="shared" si="5"/>
        <v>FS</v>
      </c>
      <c r="AK330" s="115" t="b">
        <f>ISNUMBER(SEARCH("IRT",Table1[[#This Row],[Current_Status]]))</f>
        <v>0</v>
      </c>
      <c r="AL330" s="116">
        <f>YEAR(Table1[[#This Row],[Project_Initiated]])</f>
        <v>2018</v>
      </c>
      <c r="AM330" s="53">
        <v>44075</v>
      </c>
      <c r="AN330" s="53" t="str">
        <f>IF(AND(Table1[[#This Row],[Completed Date]]&gt;="07/01/2020"+0,Table1[[#This Row],[Completed Date]]&lt;="6/30/2021"+0),"FY 20-21",IF(AND(Table1[[#This Row],[Completed Date]]&gt;="07/01/2019"+0,Table1[[#This Row],[Completed Date]]&lt;="6/30/2020"+0),"FY 19-20",""))</f>
        <v/>
      </c>
      <c r="AO330" s="116" t="str">
        <f>IFERROR(FIND("R",Table1[[#This Row],[FS_Priority]]),"")</f>
        <v/>
      </c>
    </row>
    <row r="331" spans="1:41" hidden="1" x14ac:dyDescent="0.25">
      <c r="A331" s="48" t="s">
        <v>370</v>
      </c>
      <c r="B331" s="193" t="s">
        <v>211</v>
      </c>
      <c r="C331" s="193" t="s">
        <v>370</v>
      </c>
      <c r="D331" s="194" t="b">
        <v>0</v>
      </c>
      <c r="E331" s="48" t="s">
        <v>107</v>
      </c>
      <c r="F331" s="48" t="s">
        <v>3232</v>
      </c>
      <c r="G331" s="48" t="s">
        <v>211</v>
      </c>
      <c r="H331" s="48" t="s">
        <v>294</v>
      </c>
      <c r="I331" s="48" t="s">
        <v>3749</v>
      </c>
      <c r="J331" s="48" t="s">
        <v>2661</v>
      </c>
      <c r="K331" s="193" t="s">
        <v>3674</v>
      </c>
      <c r="L331" s="193" t="s">
        <v>2636</v>
      </c>
      <c r="M331" s="48" t="s">
        <v>3698</v>
      </c>
      <c r="N331" s="193" t="s">
        <v>211</v>
      </c>
      <c r="O331" s="48" t="s">
        <v>165</v>
      </c>
      <c r="P331" s="48"/>
      <c r="Q331" s="48" t="s">
        <v>371</v>
      </c>
      <c r="R331" s="193" t="s">
        <v>211</v>
      </c>
      <c r="S331" s="48" t="b">
        <v>0</v>
      </c>
      <c r="T331" s="48"/>
      <c r="U331" s="178"/>
      <c r="V331" s="178">
        <v>43319</v>
      </c>
      <c r="W331" s="48" t="s">
        <v>211</v>
      </c>
      <c r="X331" s="48"/>
      <c r="Y331" s="48"/>
      <c r="Z331" s="48" t="s">
        <v>211</v>
      </c>
      <c r="AA331" s="48"/>
      <c r="AB331" s="48"/>
      <c r="AC331" s="193" t="s">
        <v>2881</v>
      </c>
      <c r="AD331" s="48"/>
      <c r="AE331" s="193" t="s">
        <v>165</v>
      </c>
      <c r="AF331" s="193" t="s">
        <v>211</v>
      </c>
      <c r="AG331" s="193" t="s">
        <v>539</v>
      </c>
      <c r="AH331" s="197">
        <v>43592</v>
      </c>
      <c r="AI331" s="192" t="s">
        <v>4347</v>
      </c>
      <c r="AJ331" s="115" t="str">
        <f t="shared" si="5"/>
        <v>FS</v>
      </c>
      <c r="AK331" s="115" t="b">
        <f>ISNUMBER(SEARCH("IRT",Table1[[#This Row],[Current_Status]]))</f>
        <v>0</v>
      </c>
      <c r="AL331" s="116">
        <f>YEAR(Table1[[#This Row],[Project_Initiated]])</f>
        <v>2018</v>
      </c>
      <c r="AM331" s="53">
        <v>44075</v>
      </c>
      <c r="AN331" s="53" t="str">
        <f>IF(AND(Table1[[#This Row],[Completed Date]]&gt;="07/01/2020"+0,Table1[[#This Row],[Completed Date]]&lt;="6/30/2021"+0),"FY 20-21",IF(AND(Table1[[#This Row],[Completed Date]]&gt;="07/01/2019"+0,Table1[[#This Row],[Completed Date]]&lt;="6/30/2020"+0),"FY 19-20",""))</f>
        <v/>
      </c>
      <c r="AO331" s="116" t="str">
        <f>IFERROR(FIND("R",Table1[[#This Row],[FS_Priority]]),"")</f>
        <v/>
      </c>
    </row>
    <row r="332" spans="1:41" hidden="1" x14ac:dyDescent="0.25">
      <c r="A332" s="48" t="s">
        <v>382</v>
      </c>
      <c r="B332" s="193" t="s">
        <v>211</v>
      </c>
      <c r="C332" s="193" t="s">
        <v>382</v>
      </c>
      <c r="D332" s="194" t="b">
        <v>0</v>
      </c>
      <c r="E332" s="48" t="s">
        <v>107</v>
      </c>
      <c r="F332" s="48" t="s">
        <v>3238</v>
      </c>
      <c r="G332" s="48" t="s">
        <v>211</v>
      </c>
      <c r="H332" s="48" t="s">
        <v>435</v>
      </c>
      <c r="I332" s="48" t="s">
        <v>3755</v>
      </c>
      <c r="J332" s="48" t="s">
        <v>2661</v>
      </c>
      <c r="K332" s="193" t="s">
        <v>3674</v>
      </c>
      <c r="L332" s="193" t="s">
        <v>2636</v>
      </c>
      <c r="M332" s="48" t="s">
        <v>3747</v>
      </c>
      <c r="N332" s="193" t="s">
        <v>211</v>
      </c>
      <c r="O332" s="48" t="s">
        <v>165</v>
      </c>
      <c r="P332" s="48"/>
      <c r="Q332" s="48" t="s">
        <v>383</v>
      </c>
      <c r="R332" s="193" t="s">
        <v>211</v>
      </c>
      <c r="S332" s="48" t="b">
        <v>0</v>
      </c>
      <c r="T332" s="48"/>
      <c r="U332" s="178"/>
      <c r="V332" s="178">
        <v>43349</v>
      </c>
      <c r="W332" s="48" t="s">
        <v>211</v>
      </c>
      <c r="X332" s="48"/>
      <c r="Y332" s="48"/>
      <c r="Z332" s="48" t="s">
        <v>211</v>
      </c>
      <c r="AA332" s="48"/>
      <c r="AB332" s="48"/>
      <c r="AC332" s="193" t="s">
        <v>2881</v>
      </c>
      <c r="AD332" s="48"/>
      <c r="AE332" s="193" t="s">
        <v>165</v>
      </c>
      <c r="AF332" s="193" t="s">
        <v>211</v>
      </c>
      <c r="AG332" s="193" t="s">
        <v>539</v>
      </c>
      <c r="AH332" s="197">
        <v>43592</v>
      </c>
      <c r="AI332" s="192" t="s">
        <v>4347</v>
      </c>
      <c r="AJ332" s="115" t="str">
        <f t="shared" si="5"/>
        <v>FS</v>
      </c>
      <c r="AK332" s="115" t="b">
        <f>ISNUMBER(SEARCH("IRT",Table1[[#This Row],[Current_Status]]))</f>
        <v>0</v>
      </c>
      <c r="AL332" s="116">
        <f>YEAR(Table1[[#This Row],[Project_Initiated]])</f>
        <v>2018</v>
      </c>
      <c r="AM332" s="53">
        <v>44075</v>
      </c>
      <c r="AN332" s="53" t="str">
        <f>IF(AND(Table1[[#This Row],[Completed Date]]&gt;="07/01/2020"+0,Table1[[#This Row],[Completed Date]]&lt;="6/30/2021"+0),"FY 20-21",IF(AND(Table1[[#This Row],[Completed Date]]&gt;="07/01/2019"+0,Table1[[#This Row],[Completed Date]]&lt;="6/30/2020"+0),"FY 19-20",""))</f>
        <v/>
      </c>
      <c r="AO332" s="116" t="str">
        <f>IFERROR(FIND("R",Table1[[#This Row],[FS_Priority]]),"")</f>
        <v/>
      </c>
    </row>
    <row r="333" spans="1:41" hidden="1" x14ac:dyDescent="0.25">
      <c r="A333" s="48" t="s">
        <v>866</v>
      </c>
      <c r="B333" s="193" t="s">
        <v>211</v>
      </c>
      <c r="C333" s="193" t="s">
        <v>866</v>
      </c>
      <c r="D333" s="194" t="b">
        <v>0</v>
      </c>
      <c r="E333" s="48" t="s">
        <v>107</v>
      </c>
      <c r="F333" s="48" t="s">
        <v>3240</v>
      </c>
      <c r="G333" s="48" t="s">
        <v>211</v>
      </c>
      <c r="H333" s="48" t="s">
        <v>460</v>
      </c>
      <c r="I333" s="48" t="s">
        <v>3757</v>
      </c>
      <c r="J333" s="48" t="s">
        <v>2661</v>
      </c>
      <c r="K333" s="193" t="s">
        <v>3674</v>
      </c>
      <c r="L333" s="193" t="s">
        <v>2636</v>
      </c>
      <c r="M333" s="48" t="s">
        <v>3679</v>
      </c>
      <c r="N333" s="193" t="s">
        <v>211</v>
      </c>
      <c r="O333" s="48" t="s">
        <v>165</v>
      </c>
      <c r="P333" s="48"/>
      <c r="Q333" s="48" t="s">
        <v>240</v>
      </c>
      <c r="R333" s="193" t="s">
        <v>211</v>
      </c>
      <c r="S333" s="48" t="b">
        <v>0</v>
      </c>
      <c r="T333" s="48"/>
      <c r="U333" s="178"/>
      <c r="V333" s="178">
        <v>43360</v>
      </c>
      <c r="W333" s="48" t="s">
        <v>211</v>
      </c>
      <c r="X333" s="48"/>
      <c r="Y333" s="48"/>
      <c r="Z333" s="48" t="s">
        <v>211</v>
      </c>
      <c r="AA333" s="48"/>
      <c r="AB333" s="48"/>
      <c r="AC333" s="193" t="s">
        <v>2881</v>
      </c>
      <c r="AD333" s="179"/>
      <c r="AE333" s="193" t="s">
        <v>165</v>
      </c>
      <c r="AF333" s="193" t="s">
        <v>211</v>
      </c>
      <c r="AG333" s="193" t="s">
        <v>539</v>
      </c>
      <c r="AH333" s="197">
        <v>43592</v>
      </c>
      <c r="AI333" s="192" t="s">
        <v>4352</v>
      </c>
      <c r="AJ333" s="115" t="str">
        <f t="shared" si="5"/>
        <v>FS</v>
      </c>
      <c r="AK333" s="115" t="b">
        <f>ISNUMBER(SEARCH("IRT",Table1[[#This Row],[Current_Status]]))</f>
        <v>0</v>
      </c>
      <c r="AL333" s="116">
        <f>YEAR(Table1[[#This Row],[Project_Initiated]])</f>
        <v>2018</v>
      </c>
      <c r="AM333" s="53">
        <v>44075</v>
      </c>
      <c r="AN333" s="53" t="str">
        <f>IF(AND(Table1[[#This Row],[Completed Date]]&gt;="07/01/2020"+0,Table1[[#This Row],[Completed Date]]&lt;="6/30/2021"+0),"FY 20-21",IF(AND(Table1[[#This Row],[Completed Date]]&gt;="07/01/2019"+0,Table1[[#This Row],[Completed Date]]&lt;="6/30/2020"+0),"FY 19-20",""))</f>
        <v/>
      </c>
      <c r="AO333" s="116" t="str">
        <f>IFERROR(FIND("R",Table1[[#This Row],[FS_Priority]]),"")</f>
        <v/>
      </c>
    </row>
    <row r="334" spans="1:41" hidden="1" x14ac:dyDescent="0.25">
      <c r="A334" s="48" t="s">
        <v>2623</v>
      </c>
      <c r="B334" s="193" t="s">
        <v>211</v>
      </c>
      <c r="C334" s="193" t="s">
        <v>2623</v>
      </c>
      <c r="D334" s="194" t="b">
        <v>0</v>
      </c>
      <c r="E334" s="48" t="s">
        <v>107</v>
      </c>
      <c r="F334" s="48" t="s">
        <v>3250</v>
      </c>
      <c r="G334" s="48" t="s">
        <v>211</v>
      </c>
      <c r="H334" s="48" t="s">
        <v>81</v>
      </c>
      <c r="I334" s="48" t="s">
        <v>3764</v>
      </c>
      <c r="J334" s="48" t="s">
        <v>2661</v>
      </c>
      <c r="K334" s="193" t="s">
        <v>3674</v>
      </c>
      <c r="L334" s="193" t="s">
        <v>2636</v>
      </c>
      <c r="M334" s="48" t="s">
        <v>3698</v>
      </c>
      <c r="N334" s="193" t="s">
        <v>211</v>
      </c>
      <c r="O334" s="48" t="s">
        <v>165</v>
      </c>
      <c r="P334" s="48"/>
      <c r="Q334" s="48" t="s">
        <v>244</v>
      </c>
      <c r="R334" s="193" t="s">
        <v>211</v>
      </c>
      <c r="S334" s="48" t="b">
        <v>0</v>
      </c>
      <c r="T334" s="48"/>
      <c r="U334" s="178"/>
      <c r="V334" s="178">
        <v>43405</v>
      </c>
      <c r="W334" s="48" t="s">
        <v>211</v>
      </c>
      <c r="X334" s="48"/>
      <c r="Y334" s="48"/>
      <c r="Z334" s="48" t="s">
        <v>211</v>
      </c>
      <c r="AA334" s="48"/>
      <c r="AB334" s="48"/>
      <c r="AC334" s="193" t="s">
        <v>2881</v>
      </c>
      <c r="AD334" s="48"/>
      <c r="AE334" s="193" t="s">
        <v>211</v>
      </c>
      <c r="AF334" s="193" t="s">
        <v>211</v>
      </c>
      <c r="AG334" s="193" t="s">
        <v>211</v>
      </c>
      <c r="AH334" s="197">
        <v>43592</v>
      </c>
      <c r="AI334" s="192" t="s">
        <v>4352</v>
      </c>
      <c r="AJ334" s="115" t="str">
        <f t="shared" si="5"/>
        <v>FS</v>
      </c>
      <c r="AK334" s="115" t="b">
        <f>ISNUMBER(SEARCH("IRT",Table1[[#This Row],[Current_Status]]))</f>
        <v>0</v>
      </c>
      <c r="AL334" s="116">
        <f>YEAR(Table1[[#This Row],[Project_Initiated]])</f>
        <v>2018</v>
      </c>
      <c r="AM334" s="53">
        <v>44075</v>
      </c>
      <c r="AN334" s="53" t="str">
        <f>IF(AND(Table1[[#This Row],[Completed Date]]&gt;="07/01/2020"+0,Table1[[#This Row],[Completed Date]]&lt;="6/30/2021"+0),"FY 20-21",IF(AND(Table1[[#This Row],[Completed Date]]&gt;="07/01/2019"+0,Table1[[#This Row],[Completed Date]]&lt;="6/30/2020"+0),"FY 19-20",""))</f>
        <v/>
      </c>
      <c r="AO334" s="116" t="str">
        <f>IFERROR(FIND("R",Table1[[#This Row],[FS_Priority]]),"")</f>
        <v/>
      </c>
    </row>
    <row r="335" spans="1:41" hidden="1" x14ac:dyDescent="0.25">
      <c r="A335" s="48" t="s">
        <v>2746</v>
      </c>
      <c r="B335" s="193" t="s">
        <v>211</v>
      </c>
      <c r="C335" s="193" t="s">
        <v>2746</v>
      </c>
      <c r="D335" s="194" t="b">
        <v>0</v>
      </c>
      <c r="E335" s="48" t="s">
        <v>4291</v>
      </c>
      <c r="F335" s="48" t="s">
        <v>3263</v>
      </c>
      <c r="G335" s="48" t="s">
        <v>211</v>
      </c>
      <c r="H335" s="48" t="s">
        <v>457</v>
      </c>
      <c r="I335" s="48" t="s">
        <v>3470</v>
      </c>
      <c r="J335" s="48" t="s">
        <v>2661</v>
      </c>
      <c r="K335" s="193" t="s">
        <v>3784</v>
      </c>
      <c r="L335" s="193" t="s">
        <v>2769</v>
      </c>
      <c r="M335" s="48" t="s">
        <v>3785</v>
      </c>
      <c r="N335" s="193" t="s">
        <v>211</v>
      </c>
      <c r="O335" s="48" t="s">
        <v>165</v>
      </c>
      <c r="P335" s="48"/>
      <c r="Q335" s="48" t="s">
        <v>236</v>
      </c>
      <c r="R335" s="193" t="s">
        <v>211</v>
      </c>
      <c r="S335" s="48" t="b">
        <v>0</v>
      </c>
      <c r="T335" s="48"/>
      <c r="U335" s="178"/>
      <c r="V335" s="178">
        <v>43440</v>
      </c>
      <c r="W335" s="48" t="s">
        <v>211</v>
      </c>
      <c r="X335" s="48"/>
      <c r="Y335" s="48"/>
      <c r="Z335" s="48" t="s">
        <v>211</v>
      </c>
      <c r="AA335" s="48"/>
      <c r="AB335" s="48"/>
      <c r="AC335" s="193" t="s">
        <v>2881</v>
      </c>
      <c r="AD335" s="179"/>
      <c r="AE335" s="193" t="s">
        <v>211</v>
      </c>
      <c r="AF335" s="193" t="s">
        <v>211</v>
      </c>
      <c r="AG335" s="193" t="s">
        <v>211</v>
      </c>
      <c r="AH335" s="197">
        <v>43592</v>
      </c>
      <c r="AI335" s="192" t="s">
        <v>4346</v>
      </c>
      <c r="AJ335" s="115" t="str">
        <f t="shared" si="5"/>
        <v>FS</v>
      </c>
      <c r="AK335" s="115" t="b">
        <f>ISNUMBER(SEARCH("IRT",Table1[[#This Row],[Current_Status]]))</f>
        <v>0</v>
      </c>
      <c r="AL335" s="116">
        <f>YEAR(Table1[[#This Row],[Project_Initiated]])</f>
        <v>2018</v>
      </c>
      <c r="AM335" s="53">
        <v>44075</v>
      </c>
      <c r="AN335" s="53" t="str">
        <f>IF(AND(Table1[[#This Row],[Completed Date]]&gt;="07/01/2020"+0,Table1[[#This Row],[Completed Date]]&lt;="6/30/2021"+0),"FY 20-21",IF(AND(Table1[[#This Row],[Completed Date]]&gt;="07/01/2019"+0,Table1[[#This Row],[Completed Date]]&lt;="6/30/2020"+0),"FY 19-20",""))</f>
        <v/>
      </c>
      <c r="AO335" s="116" t="str">
        <f>IFERROR(FIND("R",Table1[[#This Row],[FS_Priority]]),"")</f>
        <v/>
      </c>
    </row>
    <row r="336" spans="1:41" hidden="1" x14ac:dyDescent="0.25">
      <c r="A336" s="48" t="s">
        <v>257</v>
      </c>
      <c r="B336" s="193" t="s">
        <v>211</v>
      </c>
      <c r="C336" s="193" t="s">
        <v>257</v>
      </c>
      <c r="D336" s="194" t="b">
        <v>0</v>
      </c>
      <c r="E336" s="48" t="s">
        <v>4299</v>
      </c>
      <c r="F336" s="48" t="s">
        <v>2988</v>
      </c>
      <c r="G336" s="48" t="s">
        <v>211</v>
      </c>
      <c r="H336" s="48" t="s">
        <v>456</v>
      </c>
      <c r="I336" s="48" t="s">
        <v>211</v>
      </c>
      <c r="J336" s="48" t="s">
        <v>2661</v>
      </c>
      <c r="K336" s="193" t="s">
        <v>3471</v>
      </c>
      <c r="L336" s="193" t="s">
        <v>2636</v>
      </c>
      <c r="M336" s="48" t="s">
        <v>3487</v>
      </c>
      <c r="N336" s="193" t="s">
        <v>211</v>
      </c>
      <c r="O336" s="48" t="s">
        <v>165</v>
      </c>
      <c r="P336" s="48"/>
      <c r="Q336" s="48" t="s">
        <v>184</v>
      </c>
      <c r="R336" s="193" t="s">
        <v>211</v>
      </c>
      <c r="S336" s="48" t="b">
        <v>0</v>
      </c>
      <c r="T336" s="48"/>
      <c r="U336" s="178"/>
      <c r="V336" s="178">
        <v>43340</v>
      </c>
      <c r="W336" s="48" t="s">
        <v>211</v>
      </c>
      <c r="X336" s="48"/>
      <c r="Y336" s="48"/>
      <c r="Z336" s="48" t="s">
        <v>211</v>
      </c>
      <c r="AA336" s="48"/>
      <c r="AB336" s="48"/>
      <c r="AC336" s="193" t="s">
        <v>2881</v>
      </c>
      <c r="AD336" s="48"/>
      <c r="AE336" s="193" t="s">
        <v>165</v>
      </c>
      <c r="AF336" s="193" t="s">
        <v>211</v>
      </c>
      <c r="AG336" s="193" t="s">
        <v>539</v>
      </c>
      <c r="AH336" s="198">
        <v>43592</v>
      </c>
      <c r="AI336" s="192" t="s">
        <v>4347</v>
      </c>
      <c r="AJ336" s="115" t="str">
        <f t="shared" si="5"/>
        <v>FS</v>
      </c>
      <c r="AK336" s="115" t="b">
        <f>ISNUMBER(SEARCH("IRT",Table1[[#This Row],[Current_Status]]))</f>
        <v>0</v>
      </c>
      <c r="AL336" s="116">
        <f>YEAR(Table1[[#This Row],[Project_Initiated]])</f>
        <v>2018</v>
      </c>
      <c r="AM336" s="53">
        <v>44075</v>
      </c>
      <c r="AN336" s="53" t="str">
        <f>IF(AND(Table1[[#This Row],[Completed Date]]&gt;="07/01/2020"+0,Table1[[#This Row],[Completed Date]]&lt;="6/30/2021"+0),"FY 20-21",IF(AND(Table1[[#This Row],[Completed Date]]&gt;="07/01/2019"+0,Table1[[#This Row],[Completed Date]]&lt;="6/30/2020"+0),"FY 19-20",""))</f>
        <v/>
      </c>
      <c r="AO336" s="116" t="str">
        <f>IFERROR(FIND("R",Table1[[#This Row],[FS_Priority]]),"")</f>
        <v/>
      </c>
    </row>
    <row r="337" spans="1:41" hidden="1" x14ac:dyDescent="0.25">
      <c r="A337" s="48" t="s">
        <v>898</v>
      </c>
      <c r="B337" s="193" t="s">
        <v>211</v>
      </c>
      <c r="C337" s="193" t="s">
        <v>898</v>
      </c>
      <c r="D337" s="194" t="b">
        <v>0</v>
      </c>
      <c r="E337" s="48" t="s">
        <v>442</v>
      </c>
      <c r="F337" s="48" t="s">
        <v>3307</v>
      </c>
      <c r="G337" s="48" t="s">
        <v>211</v>
      </c>
      <c r="H337" s="48" t="s">
        <v>464</v>
      </c>
      <c r="I337" s="48" t="s">
        <v>3836</v>
      </c>
      <c r="J337" s="48" t="s">
        <v>2661</v>
      </c>
      <c r="K337" s="193" t="s">
        <v>3829</v>
      </c>
      <c r="L337" s="193" t="s">
        <v>141</v>
      </c>
      <c r="M337" s="48" t="s">
        <v>3830</v>
      </c>
      <c r="N337" s="193" t="s">
        <v>211</v>
      </c>
      <c r="O337" s="48" t="s">
        <v>165</v>
      </c>
      <c r="P337" s="48"/>
      <c r="Q337" s="48" t="s">
        <v>184</v>
      </c>
      <c r="R337" s="193" t="s">
        <v>211</v>
      </c>
      <c r="S337" s="48" t="b">
        <v>0</v>
      </c>
      <c r="T337" s="48"/>
      <c r="U337" s="178"/>
      <c r="V337" s="178">
        <v>43392</v>
      </c>
      <c r="W337" s="48" t="s">
        <v>211</v>
      </c>
      <c r="X337" s="48"/>
      <c r="Y337" s="48"/>
      <c r="Z337" s="48" t="s">
        <v>211</v>
      </c>
      <c r="AA337" s="48"/>
      <c r="AB337" s="48"/>
      <c r="AC337" s="193" t="s">
        <v>2881</v>
      </c>
      <c r="AD337" s="48"/>
      <c r="AE337" s="193" t="s">
        <v>165</v>
      </c>
      <c r="AF337" s="193" t="s">
        <v>211</v>
      </c>
      <c r="AG337" s="193" t="s">
        <v>539</v>
      </c>
      <c r="AH337" s="197">
        <v>43592</v>
      </c>
      <c r="AI337" s="192" t="s">
        <v>4352</v>
      </c>
      <c r="AJ337" s="115" t="str">
        <f t="shared" si="5"/>
        <v>FS</v>
      </c>
      <c r="AK337" s="115" t="b">
        <f>ISNUMBER(SEARCH("IRT",Table1[[#This Row],[Current_Status]]))</f>
        <v>0</v>
      </c>
      <c r="AL337" s="116">
        <f>YEAR(Table1[[#This Row],[Project_Initiated]])</f>
        <v>2018</v>
      </c>
      <c r="AM337" s="53">
        <v>44075</v>
      </c>
      <c r="AN337" s="53" t="str">
        <f>IF(AND(Table1[[#This Row],[Completed Date]]&gt;="07/01/2020"+0,Table1[[#This Row],[Completed Date]]&lt;="6/30/2021"+0),"FY 20-21",IF(AND(Table1[[#This Row],[Completed Date]]&gt;="07/01/2019"+0,Table1[[#This Row],[Completed Date]]&lt;="6/30/2020"+0),"FY 19-20",""))</f>
        <v/>
      </c>
      <c r="AO337" s="116" t="str">
        <f>IFERROR(FIND("R",Table1[[#This Row],[FS_Priority]]),"")</f>
        <v/>
      </c>
    </row>
    <row r="338" spans="1:41" hidden="1" x14ac:dyDescent="0.25">
      <c r="A338" s="48" t="s">
        <v>899</v>
      </c>
      <c r="B338" s="193" t="s">
        <v>211</v>
      </c>
      <c r="C338" s="193" t="s">
        <v>899</v>
      </c>
      <c r="D338" s="194" t="b">
        <v>0</v>
      </c>
      <c r="E338" s="48" t="s">
        <v>147</v>
      </c>
      <c r="F338" s="48" t="s">
        <v>3310</v>
      </c>
      <c r="G338" s="48" t="s">
        <v>211</v>
      </c>
      <c r="H338" s="48" t="s">
        <v>490</v>
      </c>
      <c r="I338" s="48" t="s">
        <v>3846</v>
      </c>
      <c r="J338" s="48" t="s">
        <v>2661</v>
      </c>
      <c r="K338" s="193" t="s">
        <v>3839</v>
      </c>
      <c r="L338" s="193" t="s">
        <v>4330</v>
      </c>
      <c r="M338" s="48" t="s">
        <v>3847</v>
      </c>
      <c r="N338" s="193" t="s">
        <v>211</v>
      </c>
      <c r="O338" s="48" t="s">
        <v>165</v>
      </c>
      <c r="P338" s="48"/>
      <c r="Q338" s="48" t="s">
        <v>218</v>
      </c>
      <c r="R338" s="193" t="s">
        <v>211</v>
      </c>
      <c r="S338" s="48" t="b">
        <v>0</v>
      </c>
      <c r="T338" s="48"/>
      <c r="U338" s="178"/>
      <c r="V338" s="178">
        <v>43392</v>
      </c>
      <c r="W338" s="48" t="s">
        <v>211</v>
      </c>
      <c r="X338" s="48"/>
      <c r="Y338" s="48"/>
      <c r="Z338" s="48" t="s">
        <v>211</v>
      </c>
      <c r="AA338" s="48"/>
      <c r="AB338" s="48"/>
      <c r="AC338" s="193" t="s">
        <v>2881</v>
      </c>
      <c r="AD338" s="48"/>
      <c r="AE338" s="193" t="s">
        <v>165</v>
      </c>
      <c r="AF338" s="193" t="s">
        <v>211</v>
      </c>
      <c r="AG338" s="193" t="s">
        <v>539</v>
      </c>
      <c r="AH338" s="197">
        <v>43592</v>
      </c>
      <c r="AI338" s="192" t="s">
        <v>4352</v>
      </c>
      <c r="AJ338" s="115" t="str">
        <f t="shared" si="5"/>
        <v>FS</v>
      </c>
      <c r="AK338" s="115" t="b">
        <f>ISNUMBER(SEARCH("IRT",Table1[[#This Row],[Current_Status]]))</f>
        <v>0</v>
      </c>
      <c r="AL338" s="116">
        <f>YEAR(Table1[[#This Row],[Project_Initiated]])</f>
        <v>2018</v>
      </c>
      <c r="AM338" s="53">
        <v>44075</v>
      </c>
      <c r="AN338" s="53" t="str">
        <f>IF(AND(Table1[[#This Row],[Completed Date]]&gt;="07/01/2020"+0,Table1[[#This Row],[Completed Date]]&lt;="6/30/2021"+0),"FY 20-21",IF(AND(Table1[[#This Row],[Completed Date]]&gt;="07/01/2019"+0,Table1[[#This Row],[Completed Date]]&lt;="6/30/2020"+0),"FY 19-20",""))</f>
        <v/>
      </c>
      <c r="AO338" s="116" t="str">
        <f>IFERROR(FIND("R",Table1[[#This Row],[FS_Priority]]),"")</f>
        <v/>
      </c>
    </row>
    <row r="339" spans="1:41" hidden="1" x14ac:dyDescent="0.25">
      <c r="A339" s="48" t="s">
        <v>2755</v>
      </c>
      <c r="B339" s="193" t="s">
        <v>211</v>
      </c>
      <c r="C339" s="193" t="s">
        <v>2755</v>
      </c>
      <c r="D339" s="194" t="b">
        <v>0</v>
      </c>
      <c r="E339" s="48" t="s">
        <v>4313</v>
      </c>
      <c r="F339" s="48" t="s">
        <v>2773</v>
      </c>
      <c r="G339" s="48" t="s">
        <v>211</v>
      </c>
      <c r="H339" s="48" t="s">
        <v>461</v>
      </c>
      <c r="I339" s="48" t="s">
        <v>3891</v>
      </c>
      <c r="J339" s="48" t="s">
        <v>2661</v>
      </c>
      <c r="K339" s="193" t="s">
        <v>3883</v>
      </c>
      <c r="L339" s="193" t="s">
        <v>437</v>
      </c>
      <c r="M339" s="48" t="s">
        <v>3892</v>
      </c>
      <c r="N339" s="193" t="s">
        <v>211</v>
      </c>
      <c r="O339" s="48" t="s">
        <v>165</v>
      </c>
      <c r="P339" s="48"/>
      <c r="Q339" s="48" t="s">
        <v>236</v>
      </c>
      <c r="R339" s="193" t="s">
        <v>211</v>
      </c>
      <c r="S339" s="48" t="b">
        <v>0</v>
      </c>
      <c r="T339" s="48"/>
      <c r="U339" s="178"/>
      <c r="V339" s="178">
        <v>43445</v>
      </c>
      <c r="W339" s="48" t="s">
        <v>211</v>
      </c>
      <c r="X339" s="48"/>
      <c r="Y339" s="48"/>
      <c r="Z339" s="48" t="s">
        <v>211</v>
      </c>
      <c r="AA339" s="48"/>
      <c r="AB339" s="48"/>
      <c r="AC339" s="193" t="s">
        <v>2881</v>
      </c>
      <c r="AD339" s="179"/>
      <c r="AE339" s="193" t="s">
        <v>211</v>
      </c>
      <c r="AF339" s="193" t="s">
        <v>211</v>
      </c>
      <c r="AG339" s="193" t="s">
        <v>211</v>
      </c>
      <c r="AH339" s="197">
        <v>43592</v>
      </c>
      <c r="AI339" s="192" t="s">
        <v>4346</v>
      </c>
      <c r="AJ339" s="115" t="str">
        <f t="shared" si="5"/>
        <v>FS</v>
      </c>
      <c r="AK339" s="115" t="b">
        <f>ISNUMBER(SEARCH("IRT",Table1[[#This Row],[Current_Status]]))</f>
        <v>0</v>
      </c>
      <c r="AL339" s="116">
        <f>YEAR(Table1[[#This Row],[Project_Initiated]])</f>
        <v>2018</v>
      </c>
      <c r="AM339" s="53">
        <v>44075</v>
      </c>
      <c r="AN339" s="53" t="str">
        <f>IF(AND(Table1[[#This Row],[Completed Date]]&gt;="07/01/2020"+0,Table1[[#This Row],[Completed Date]]&lt;="6/30/2021"+0),"FY 20-21",IF(AND(Table1[[#This Row],[Completed Date]]&gt;="07/01/2019"+0,Table1[[#This Row],[Completed Date]]&lt;="6/30/2020"+0),"FY 19-20",""))</f>
        <v/>
      </c>
      <c r="AO339" s="116" t="str">
        <f>IFERROR(FIND("R",Table1[[#This Row],[FS_Priority]]),"")</f>
        <v/>
      </c>
    </row>
    <row r="340" spans="1:41" hidden="1" x14ac:dyDescent="0.25">
      <c r="A340" s="48" t="s">
        <v>2616</v>
      </c>
      <c r="B340" s="193" t="s">
        <v>211</v>
      </c>
      <c r="C340" s="193" t="s">
        <v>2616</v>
      </c>
      <c r="D340" s="194" t="b">
        <v>0</v>
      </c>
      <c r="E340" s="48" t="s">
        <v>99</v>
      </c>
      <c r="F340" s="48" t="s">
        <v>3093</v>
      </c>
      <c r="G340" s="48" t="s">
        <v>211</v>
      </c>
      <c r="H340" s="48" t="s">
        <v>464</v>
      </c>
      <c r="I340" s="48" t="s">
        <v>211</v>
      </c>
      <c r="J340" s="48" t="s">
        <v>2661</v>
      </c>
      <c r="K340" s="193" t="s">
        <v>4989</v>
      </c>
      <c r="L340" s="193" t="s">
        <v>297</v>
      </c>
      <c r="M340" s="48" t="s">
        <v>3631</v>
      </c>
      <c r="N340" s="193" t="s">
        <v>211</v>
      </c>
      <c r="O340" s="48" t="s">
        <v>165</v>
      </c>
      <c r="P340" s="48"/>
      <c r="Q340" s="48" t="s">
        <v>218</v>
      </c>
      <c r="R340" s="193" t="s">
        <v>211</v>
      </c>
      <c r="S340" s="48" t="b">
        <v>0</v>
      </c>
      <c r="T340" s="48"/>
      <c r="U340" s="178"/>
      <c r="V340" s="178">
        <v>43402</v>
      </c>
      <c r="W340" s="48" t="s">
        <v>211</v>
      </c>
      <c r="X340" s="48"/>
      <c r="Y340" s="48"/>
      <c r="Z340" s="48" t="s">
        <v>211</v>
      </c>
      <c r="AA340" s="48"/>
      <c r="AB340" s="48"/>
      <c r="AC340" s="193" t="s">
        <v>2892</v>
      </c>
      <c r="AD340" s="48"/>
      <c r="AE340" s="193" t="s">
        <v>165</v>
      </c>
      <c r="AF340" s="193" t="s">
        <v>211</v>
      </c>
      <c r="AG340" s="193" t="s">
        <v>539</v>
      </c>
      <c r="AH340" s="197">
        <v>43594</v>
      </c>
      <c r="AI340" s="192" t="s">
        <v>4352</v>
      </c>
      <c r="AJ340" s="115" t="str">
        <f t="shared" si="5"/>
        <v>FS</v>
      </c>
      <c r="AK340" s="115" t="b">
        <f>ISNUMBER(SEARCH("IRT",Table1[[#This Row],[Current_Status]]))</f>
        <v>0</v>
      </c>
      <c r="AL340" s="116">
        <f>YEAR(Table1[[#This Row],[Project_Initiated]])</f>
        <v>2018</v>
      </c>
      <c r="AM340" s="53">
        <v>44075</v>
      </c>
      <c r="AN340" s="53" t="str">
        <f>IF(AND(Table1[[#This Row],[Completed Date]]&gt;="07/01/2020"+0,Table1[[#This Row],[Completed Date]]&lt;="6/30/2021"+0),"FY 20-21",IF(AND(Table1[[#This Row],[Completed Date]]&gt;="07/01/2019"+0,Table1[[#This Row],[Completed Date]]&lt;="6/30/2020"+0),"FY 19-20",""))</f>
        <v/>
      </c>
      <c r="AO340" s="116" t="str">
        <f>IFERROR(FIND("R",Table1[[#This Row],[FS_Priority]]),"")</f>
        <v/>
      </c>
    </row>
    <row r="341" spans="1:41" hidden="1" x14ac:dyDescent="0.25">
      <c r="A341" s="48" t="s">
        <v>2810</v>
      </c>
      <c r="B341" s="193" t="s">
        <v>211</v>
      </c>
      <c r="C341" s="193" t="s">
        <v>2810</v>
      </c>
      <c r="D341" s="194" t="b">
        <v>0</v>
      </c>
      <c r="E341" s="48" t="s">
        <v>107</v>
      </c>
      <c r="F341" s="48" t="s">
        <v>3180</v>
      </c>
      <c r="G341" s="48" t="s">
        <v>211</v>
      </c>
      <c r="H341" s="48" t="s">
        <v>396</v>
      </c>
      <c r="I341" s="48" t="s">
        <v>3708</v>
      </c>
      <c r="J341" s="48" t="s">
        <v>2661</v>
      </c>
      <c r="K341" s="193" t="s">
        <v>3674</v>
      </c>
      <c r="L341" s="193" t="s">
        <v>2636</v>
      </c>
      <c r="M341" s="48" t="s">
        <v>3679</v>
      </c>
      <c r="N341" s="193" t="s">
        <v>211</v>
      </c>
      <c r="O341" s="48" t="s">
        <v>165</v>
      </c>
      <c r="P341" s="48"/>
      <c r="Q341" s="48" t="s">
        <v>288</v>
      </c>
      <c r="R341" s="193" t="s">
        <v>211</v>
      </c>
      <c r="S341" s="48" t="b">
        <v>0</v>
      </c>
      <c r="T341" s="48"/>
      <c r="U341" s="178"/>
      <c r="V341" s="178">
        <v>43521</v>
      </c>
      <c r="W341" s="48" t="s">
        <v>211</v>
      </c>
      <c r="X341" s="48"/>
      <c r="Y341" s="48"/>
      <c r="Z341" s="48" t="s">
        <v>211</v>
      </c>
      <c r="AA341" s="48"/>
      <c r="AB341" s="48"/>
      <c r="AC341" s="193" t="s">
        <v>2894</v>
      </c>
      <c r="AD341" s="179"/>
      <c r="AE341" s="193" t="s">
        <v>211</v>
      </c>
      <c r="AF341" s="193" t="s">
        <v>211</v>
      </c>
      <c r="AG341" s="193" t="s">
        <v>211</v>
      </c>
      <c r="AH341" s="198">
        <v>43595</v>
      </c>
      <c r="AI341" s="192" t="s">
        <v>4352</v>
      </c>
      <c r="AJ341" s="115" t="str">
        <f t="shared" si="5"/>
        <v>FS</v>
      </c>
      <c r="AK341" s="115" t="b">
        <f>ISNUMBER(SEARCH("IRT",Table1[[#This Row],[Current_Status]]))</f>
        <v>0</v>
      </c>
      <c r="AL341" s="116">
        <f>YEAR(Table1[[#This Row],[Project_Initiated]])</f>
        <v>2019</v>
      </c>
      <c r="AM341" s="53">
        <v>44075</v>
      </c>
      <c r="AN341" s="53" t="str">
        <f>IF(AND(Table1[[#This Row],[Completed Date]]&gt;="07/01/2020"+0,Table1[[#This Row],[Completed Date]]&lt;="6/30/2021"+0),"FY 20-21",IF(AND(Table1[[#This Row],[Completed Date]]&gt;="07/01/2019"+0,Table1[[#This Row],[Completed Date]]&lt;="6/30/2020"+0),"FY 19-20",""))</f>
        <v/>
      </c>
      <c r="AO341" s="116" t="str">
        <f>IFERROR(FIND("R",Table1[[#This Row],[FS_Priority]]),"")</f>
        <v/>
      </c>
    </row>
    <row r="342" spans="1:41" hidden="1" x14ac:dyDescent="0.25">
      <c r="A342" s="48" t="s">
        <v>872</v>
      </c>
      <c r="B342" s="193" t="s">
        <v>211</v>
      </c>
      <c r="C342" s="193" t="s">
        <v>872</v>
      </c>
      <c r="D342" s="194" t="b">
        <v>0</v>
      </c>
      <c r="E342" s="48" t="s">
        <v>107</v>
      </c>
      <c r="F342" s="48" t="s">
        <v>3179</v>
      </c>
      <c r="G342" s="48" t="s">
        <v>211</v>
      </c>
      <c r="H342" s="48" t="s">
        <v>474</v>
      </c>
      <c r="I342" s="48" t="s">
        <v>3710</v>
      </c>
      <c r="J342" s="48" t="s">
        <v>2661</v>
      </c>
      <c r="K342" s="193" t="s">
        <v>3674</v>
      </c>
      <c r="L342" s="193" t="s">
        <v>2636</v>
      </c>
      <c r="M342" s="48" t="s">
        <v>3561</v>
      </c>
      <c r="N342" s="193" t="s">
        <v>211</v>
      </c>
      <c r="O342" s="48" t="s">
        <v>183</v>
      </c>
      <c r="P342" s="48"/>
      <c r="Q342" s="48" t="s">
        <v>288</v>
      </c>
      <c r="R342" s="193" t="s">
        <v>211</v>
      </c>
      <c r="S342" s="48" t="b">
        <v>0</v>
      </c>
      <c r="T342" s="48"/>
      <c r="U342" s="178"/>
      <c r="V342" s="178">
        <v>43369</v>
      </c>
      <c r="W342" s="48" t="s">
        <v>211</v>
      </c>
      <c r="X342" s="48"/>
      <c r="Y342" s="48"/>
      <c r="Z342" s="48" t="s">
        <v>211</v>
      </c>
      <c r="AA342" s="48"/>
      <c r="AB342" s="48"/>
      <c r="AC342" s="193" t="s">
        <v>2887</v>
      </c>
      <c r="AD342" s="48"/>
      <c r="AE342" s="193" t="s">
        <v>498</v>
      </c>
      <c r="AF342" s="193" t="s">
        <v>4413</v>
      </c>
      <c r="AG342" s="193" t="s">
        <v>539</v>
      </c>
      <c r="AH342" s="197">
        <v>43600</v>
      </c>
      <c r="AI342" s="192" t="s">
        <v>4352</v>
      </c>
      <c r="AJ342" s="115" t="str">
        <f t="shared" si="5"/>
        <v>FS</v>
      </c>
      <c r="AK342" s="115" t="b">
        <f>ISNUMBER(SEARCH("IRT",Table1[[#This Row],[Current_Status]]))</f>
        <v>0</v>
      </c>
      <c r="AL342" s="116">
        <f>YEAR(Table1[[#This Row],[Project_Initiated]])</f>
        <v>2018</v>
      </c>
      <c r="AM342" s="53">
        <v>44075</v>
      </c>
      <c r="AN342" s="53" t="str">
        <f>IF(AND(Table1[[#This Row],[Completed Date]]&gt;="07/01/2020"+0,Table1[[#This Row],[Completed Date]]&lt;="6/30/2021"+0),"FY 20-21",IF(AND(Table1[[#This Row],[Completed Date]]&gt;="07/01/2019"+0,Table1[[#This Row],[Completed Date]]&lt;="6/30/2020"+0),"FY 19-20",""))</f>
        <v/>
      </c>
      <c r="AO342" s="116" t="str">
        <f>IFERROR(FIND("R",Table1[[#This Row],[FS_Priority]]),"")</f>
        <v/>
      </c>
    </row>
    <row r="343" spans="1:41" hidden="1" x14ac:dyDescent="0.25">
      <c r="A343" s="48" t="s">
        <v>641</v>
      </c>
      <c r="B343" s="193" t="s">
        <v>211</v>
      </c>
      <c r="C343" s="193" t="s">
        <v>641</v>
      </c>
      <c r="D343" s="194" t="b">
        <v>0</v>
      </c>
      <c r="E343" s="48" t="s">
        <v>446</v>
      </c>
      <c r="F343" s="48" t="s">
        <v>3055</v>
      </c>
      <c r="G343" s="48" t="s">
        <v>211</v>
      </c>
      <c r="H343" s="48" t="s">
        <v>447</v>
      </c>
      <c r="I343" s="48" t="s">
        <v>288</v>
      </c>
      <c r="J343" s="48" t="s">
        <v>2672</v>
      </c>
      <c r="K343" s="193" t="s">
        <v>3578</v>
      </c>
      <c r="L343" s="193" t="s">
        <v>2636</v>
      </c>
      <c r="M343" s="48" t="s">
        <v>3582</v>
      </c>
      <c r="N343" s="193" t="s">
        <v>211</v>
      </c>
      <c r="O343" s="48" t="s">
        <v>183</v>
      </c>
      <c r="P343" s="48"/>
      <c r="Q343" s="48" t="s">
        <v>211</v>
      </c>
      <c r="R343" s="193" t="s">
        <v>218</v>
      </c>
      <c r="S343" s="48" t="b">
        <v>0</v>
      </c>
      <c r="T343" s="48"/>
      <c r="U343" s="178"/>
      <c r="V343" s="178">
        <v>43069</v>
      </c>
      <c r="W343" s="48" t="s">
        <v>211</v>
      </c>
      <c r="X343" s="48"/>
      <c r="Y343" s="48"/>
      <c r="Z343" s="48" t="s">
        <v>211</v>
      </c>
      <c r="AA343" s="48"/>
      <c r="AB343" s="48"/>
      <c r="AC343" s="193" t="s">
        <v>2890</v>
      </c>
      <c r="AD343" s="179"/>
      <c r="AE343" s="193" t="s">
        <v>498</v>
      </c>
      <c r="AF343" s="193" t="s">
        <v>4402</v>
      </c>
      <c r="AG343" s="193" t="s">
        <v>2694</v>
      </c>
      <c r="AH343" s="197">
        <v>43601</v>
      </c>
      <c r="AI343" s="192" t="s">
        <v>4353</v>
      </c>
      <c r="AJ343" s="115" t="str">
        <f t="shared" si="5"/>
        <v>FS</v>
      </c>
      <c r="AK343" s="115" t="b">
        <f>ISNUMBER(SEARCH("IRT",Table1[[#This Row],[Current_Status]]))</f>
        <v>0</v>
      </c>
      <c r="AL343" s="116">
        <f>YEAR(Table1[[#This Row],[Project_Initiated]])</f>
        <v>2017</v>
      </c>
      <c r="AM343" s="53">
        <v>44075</v>
      </c>
      <c r="AN343" s="53" t="str">
        <f>IF(AND(Table1[[#This Row],[Completed Date]]&gt;="07/01/2020"+0,Table1[[#This Row],[Completed Date]]&lt;="6/30/2021"+0),"FY 20-21",IF(AND(Table1[[#This Row],[Completed Date]]&gt;="07/01/2019"+0,Table1[[#This Row],[Completed Date]]&lt;="6/30/2020"+0),"FY 19-20",""))</f>
        <v/>
      </c>
      <c r="AO343" s="116" t="str">
        <f>IFERROR(FIND("R",Table1[[#This Row],[FS_Priority]]),"")</f>
        <v/>
      </c>
    </row>
    <row r="344" spans="1:41" hidden="1" x14ac:dyDescent="0.25">
      <c r="A344" s="48" t="s">
        <v>256</v>
      </c>
      <c r="B344" s="193" t="s">
        <v>211</v>
      </c>
      <c r="C344" s="193" t="s">
        <v>256</v>
      </c>
      <c r="D344" s="194" t="b">
        <v>0</v>
      </c>
      <c r="E344" s="48" t="s">
        <v>4299</v>
      </c>
      <c r="F344" s="48" t="s">
        <v>2987</v>
      </c>
      <c r="G344" s="48" t="s">
        <v>211</v>
      </c>
      <c r="H344" s="48" t="s">
        <v>454</v>
      </c>
      <c r="I344" s="48" t="s">
        <v>3485</v>
      </c>
      <c r="J344" s="48" t="s">
        <v>2661</v>
      </c>
      <c r="K344" s="193" t="s">
        <v>3471</v>
      </c>
      <c r="L344" s="193" t="s">
        <v>2636</v>
      </c>
      <c r="M344" s="48" t="s">
        <v>3486</v>
      </c>
      <c r="N344" s="193" t="s">
        <v>211</v>
      </c>
      <c r="O344" s="48" t="s">
        <v>534</v>
      </c>
      <c r="P344" s="48"/>
      <c r="Q344" s="48" t="s">
        <v>236</v>
      </c>
      <c r="R344" s="193" t="s">
        <v>211</v>
      </c>
      <c r="S344" s="48" t="b">
        <v>0</v>
      </c>
      <c r="T344" s="48"/>
      <c r="U344" s="178"/>
      <c r="V344" s="178">
        <v>43329</v>
      </c>
      <c r="W344" s="48" t="s">
        <v>211</v>
      </c>
      <c r="X344" s="48"/>
      <c r="Y344" s="48"/>
      <c r="Z344" s="48" t="s">
        <v>211</v>
      </c>
      <c r="AA344" s="48"/>
      <c r="AB344" s="48"/>
      <c r="AC344" s="193" t="s">
        <v>2888</v>
      </c>
      <c r="AD344" s="48"/>
      <c r="AE344" s="193" t="s">
        <v>178</v>
      </c>
      <c r="AF344" s="193" t="s">
        <v>211</v>
      </c>
      <c r="AG344" s="193" t="s">
        <v>2694</v>
      </c>
      <c r="AH344" s="197">
        <v>43601</v>
      </c>
      <c r="AI344" s="192" t="s">
        <v>4347</v>
      </c>
      <c r="AJ344" s="115" t="str">
        <f t="shared" si="5"/>
        <v>FS</v>
      </c>
      <c r="AK344" s="115" t="b">
        <f>ISNUMBER(SEARCH("IRT",Table1[[#This Row],[Current_Status]]))</f>
        <v>0</v>
      </c>
      <c r="AL344" s="116">
        <f>YEAR(Table1[[#This Row],[Project_Initiated]])</f>
        <v>2018</v>
      </c>
      <c r="AM344" s="53">
        <v>44075</v>
      </c>
      <c r="AN344" s="53" t="str">
        <f>IF(AND(Table1[[#This Row],[Completed Date]]&gt;="07/01/2020"+0,Table1[[#This Row],[Completed Date]]&lt;="6/30/2021"+0),"FY 20-21",IF(AND(Table1[[#This Row],[Completed Date]]&gt;="07/01/2019"+0,Table1[[#This Row],[Completed Date]]&lt;="6/30/2020"+0),"FY 19-20",""))</f>
        <v/>
      </c>
      <c r="AO344" s="116" t="str">
        <f>IFERROR(FIND("R",Table1[[#This Row],[FS_Priority]]),"")</f>
        <v/>
      </c>
    </row>
    <row r="345" spans="1:41" hidden="1" x14ac:dyDescent="0.25">
      <c r="A345" s="48" t="s">
        <v>2831</v>
      </c>
      <c r="B345" s="193" t="s">
        <v>211</v>
      </c>
      <c r="C345" s="193" t="s">
        <v>2831</v>
      </c>
      <c r="D345" s="194" t="b">
        <v>0</v>
      </c>
      <c r="E345" s="48" t="s">
        <v>99</v>
      </c>
      <c r="F345" s="48" t="s">
        <v>3100</v>
      </c>
      <c r="G345" s="48" t="s">
        <v>4001</v>
      </c>
      <c r="H345" s="48" t="s">
        <v>445</v>
      </c>
      <c r="I345" s="48" t="s">
        <v>3638</v>
      </c>
      <c r="J345" s="48" t="s">
        <v>2670</v>
      </c>
      <c r="K345" s="193" t="s">
        <v>4989</v>
      </c>
      <c r="L345" s="193" t="s">
        <v>297</v>
      </c>
      <c r="M345" s="48" t="s">
        <v>3599</v>
      </c>
      <c r="N345" s="193" t="s">
        <v>211</v>
      </c>
      <c r="O345" s="48" t="s">
        <v>183</v>
      </c>
      <c r="P345" s="48"/>
      <c r="Q345" s="48" t="s">
        <v>212</v>
      </c>
      <c r="R345" s="193" t="s">
        <v>211</v>
      </c>
      <c r="S345" s="48" t="b">
        <v>0</v>
      </c>
      <c r="T345" s="48"/>
      <c r="U345" s="178"/>
      <c r="V345" s="178">
        <v>43440</v>
      </c>
      <c r="W345" s="48" t="s">
        <v>211</v>
      </c>
      <c r="X345" s="48"/>
      <c r="Y345" s="48"/>
      <c r="Z345" s="48" t="s">
        <v>211</v>
      </c>
      <c r="AA345" s="48"/>
      <c r="AB345" s="48"/>
      <c r="AC345" s="193" t="s">
        <v>2893</v>
      </c>
      <c r="AD345" s="195">
        <v>43570</v>
      </c>
      <c r="AE345" s="193" t="s">
        <v>178</v>
      </c>
      <c r="AF345" s="193" t="s">
        <v>4423</v>
      </c>
      <c r="AG345" s="193" t="s">
        <v>2694</v>
      </c>
      <c r="AH345" s="197">
        <v>43606</v>
      </c>
      <c r="AI345" s="192" t="s">
        <v>4349</v>
      </c>
      <c r="AJ345" s="115" t="str">
        <f t="shared" si="5"/>
        <v>FS</v>
      </c>
      <c r="AK345" s="115" t="b">
        <f>ISNUMBER(SEARCH("IRT",Table1[[#This Row],[Current_Status]]))</f>
        <v>0</v>
      </c>
      <c r="AL345" s="116">
        <f>YEAR(Table1[[#This Row],[Project_Initiated]])</f>
        <v>2018</v>
      </c>
      <c r="AM345" s="53">
        <v>44075</v>
      </c>
      <c r="AN345" s="53" t="str">
        <f>IF(AND(Table1[[#This Row],[Completed Date]]&gt;="07/01/2020"+0,Table1[[#This Row],[Completed Date]]&lt;="6/30/2021"+0),"FY 20-21",IF(AND(Table1[[#This Row],[Completed Date]]&gt;="07/01/2019"+0,Table1[[#This Row],[Completed Date]]&lt;="6/30/2020"+0),"FY 19-20",""))</f>
        <v/>
      </c>
      <c r="AO345" s="116" t="str">
        <f>IFERROR(FIND("R",Table1[[#This Row],[FS_Priority]]),"")</f>
        <v/>
      </c>
    </row>
    <row r="346" spans="1:41" hidden="1" x14ac:dyDescent="0.25">
      <c r="A346" s="48" t="s">
        <v>237</v>
      </c>
      <c r="B346" s="193" t="s">
        <v>211</v>
      </c>
      <c r="C346" s="193" t="s">
        <v>237</v>
      </c>
      <c r="D346" s="194" t="b">
        <v>0</v>
      </c>
      <c r="E346" s="48" t="s">
        <v>21</v>
      </c>
      <c r="F346" s="48" t="s">
        <v>2965</v>
      </c>
      <c r="G346" s="48" t="s">
        <v>211</v>
      </c>
      <c r="H346" s="48" t="s">
        <v>323</v>
      </c>
      <c r="I346" s="48" t="s">
        <v>3462</v>
      </c>
      <c r="J346" s="48" t="s">
        <v>2661</v>
      </c>
      <c r="K346" s="193" t="s">
        <v>3455</v>
      </c>
      <c r="L346" s="193" t="s">
        <v>4315</v>
      </c>
      <c r="M346" s="48" t="s">
        <v>3456</v>
      </c>
      <c r="N346" s="193" t="s">
        <v>211</v>
      </c>
      <c r="O346" s="48" t="s">
        <v>183</v>
      </c>
      <c r="P346" s="48"/>
      <c r="Q346" s="48" t="s">
        <v>184</v>
      </c>
      <c r="R346" s="193" t="s">
        <v>211</v>
      </c>
      <c r="S346" s="48" t="b">
        <v>0</v>
      </c>
      <c r="T346" s="48"/>
      <c r="U346" s="178"/>
      <c r="V346" s="178">
        <v>43353</v>
      </c>
      <c r="W346" s="48" t="s">
        <v>211</v>
      </c>
      <c r="X346" s="48"/>
      <c r="Y346" s="48"/>
      <c r="Z346" s="48" t="s">
        <v>211</v>
      </c>
      <c r="AA346" s="48"/>
      <c r="AB346" s="48"/>
      <c r="AC346" s="193" t="s">
        <v>2899</v>
      </c>
      <c r="AD346" s="48"/>
      <c r="AE346" s="193" t="s">
        <v>178</v>
      </c>
      <c r="AF346" s="193" t="s">
        <v>211</v>
      </c>
      <c r="AG346" s="193" t="s">
        <v>2694</v>
      </c>
      <c r="AH346" s="197">
        <v>43616</v>
      </c>
      <c r="AI346" s="192" t="s">
        <v>4347</v>
      </c>
      <c r="AJ346" s="115" t="str">
        <f t="shared" si="5"/>
        <v>FS</v>
      </c>
      <c r="AK346" s="115" t="b">
        <f>ISNUMBER(SEARCH("IRT",Table1[[#This Row],[Current_Status]]))</f>
        <v>0</v>
      </c>
      <c r="AL346" s="116">
        <f>YEAR(Table1[[#This Row],[Project_Initiated]])</f>
        <v>2018</v>
      </c>
      <c r="AM346" s="53">
        <v>44075</v>
      </c>
      <c r="AN346" s="53" t="str">
        <f>IF(AND(Table1[[#This Row],[Completed Date]]&gt;="07/01/2020"+0,Table1[[#This Row],[Completed Date]]&lt;="6/30/2021"+0),"FY 20-21",IF(AND(Table1[[#This Row],[Completed Date]]&gt;="07/01/2019"+0,Table1[[#This Row],[Completed Date]]&lt;="6/30/2020"+0),"FY 19-20",""))</f>
        <v/>
      </c>
      <c r="AO346" s="116" t="str">
        <f>IFERROR(FIND("R",Table1[[#This Row],[FS_Priority]]),"")</f>
        <v/>
      </c>
    </row>
    <row r="347" spans="1:41" hidden="1" x14ac:dyDescent="0.25">
      <c r="A347" s="48" t="s">
        <v>2807</v>
      </c>
      <c r="B347" s="193" t="s">
        <v>211</v>
      </c>
      <c r="C347" s="193" t="s">
        <v>2807</v>
      </c>
      <c r="D347" s="194" t="b">
        <v>0</v>
      </c>
      <c r="E347" s="48" t="s">
        <v>107</v>
      </c>
      <c r="F347" s="48" t="s">
        <v>3181</v>
      </c>
      <c r="G347" s="48" t="s">
        <v>211</v>
      </c>
      <c r="H347" s="48" t="s">
        <v>1057</v>
      </c>
      <c r="I347" s="48" t="s">
        <v>211</v>
      </c>
      <c r="J347" s="48" t="s">
        <v>2661</v>
      </c>
      <c r="K347" s="193" t="s">
        <v>3674</v>
      </c>
      <c r="L347" s="193" t="s">
        <v>2636</v>
      </c>
      <c r="M347" s="48" t="s">
        <v>3691</v>
      </c>
      <c r="N347" s="193" t="s">
        <v>3709</v>
      </c>
      <c r="O347" s="48" t="s">
        <v>183</v>
      </c>
      <c r="P347" s="48"/>
      <c r="Q347" s="48" t="s">
        <v>288</v>
      </c>
      <c r="R347" s="193" t="s">
        <v>211</v>
      </c>
      <c r="S347" s="48" t="b">
        <v>0</v>
      </c>
      <c r="T347" s="48"/>
      <c r="U347" s="178"/>
      <c r="V347" s="178">
        <v>43473</v>
      </c>
      <c r="W347" s="48" t="s">
        <v>211</v>
      </c>
      <c r="X347" s="48"/>
      <c r="Y347" s="48"/>
      <c r="Z347" s="48" t="s">
        <v>211</v>
      </c>
      <c r="AA347" s="48"/>
      <c r="AB347" s="48"/>
      <c r="AC347" s="193" t="s">
        <v>2900</v>
      </c>
      <c r="AD347" s="48"/>
      <c r="AE347" s="193" t="s">
        <v>183</v>
      </c>
      <c r="AF347" s="193" t="s">
        <v>211</v>
      </c>
      <c r="AG347" s="193" t="s">
        <v>211</v>
      </c>
      <c r="AH347" s="197">
        <v>43616</v>
      </c>
      <c r="AI347" s="192" t="s">
        <v>4352</v>
      </c>
      <c r="AJ347" s="115" t="str">
        <f t="shared" si="5"/>
        <v>FS</v>
      </c>
      <c r="AK347" s="115" t="b">
        <f>ISNUMBER(SEARCH("IRT",Table1[[#This Row],[Current_Status]]))</f>
        <v>0</v>
      </c>
      <c r="AL347" s="116">
        <f>YEAR(Table1[[#This Row],[Project_Initiated]])</f>
        <v>2019</v>
      </c>
      <c r="AM347" s="53">
        <v>44075</v>
      </c>
      <c r="AN347" s="53" t="str">
        <f>IF(AND(Table1[[#This Row],[Completed Date]]&gt;="07/01/2020"+0,Table1[[#This Row],[Completed Date]]&lt;="6/30/2021"+0),"FY 20-21",IF(AND(Table1[[#This Row],[Completed Date]]&gt;="07/01/2019"+0,Table1[[#This Row],[Completed Date]]&lt;="6/30/2020"+0),"FY 19-20",""))</f>
        <v/>
      </c>
      <c r="AO347" s="116" t="str">
        <f>IFERROR(FIND("R",Table1[[#This Row],[FS_Priority]]),"")</f>
        <v/>
      </c>
    </row>
    <row r="348" spans="1:41" hidden="1" x14ac:dyDescent="0.25">
      <c r="A348" s="48" t="s">
        <v>2751</v>
      </c>
      <c r="B348" s="193" t="s">
        <v>211</v>
      </c>
      <c r="C348" s="193" t="s">
        <v>2751</v>
      </c>
      <c r="D348" s="194" t="b">
        <v>0</v>
      </c>
      <c r="E348" s="48" t="s">
        <v>147</v>
      </c>
      <c r="F348" s="48" t="s">
        <v>3314</v>
      </c>
      <c r="G348" s="48" t="s">
        <v>211</v>
      </c>
      <c r="H348" s="48" t="s">
        <v>2254</v>
      </c>
      <c r="I348" s="48" t="s">
        <v>211</v>
      </c>
      <c r="J348" s="48" t="s">
        <v>2672</v>
      </c>
      <c r="K348" s="193" t="s">
        <v>3839</v>
      </c>
      <c r="L348" s="193" t="s">
        <v>4330</v>
      </c>
      <c r="M348" s="48" t="s">
        <v>3849</v>
      </c>
      <c r="N348" s="193" t="s">
        <v>211</v>
      </c>
      <c r="O348" s="48" t="s">
        <v>165</v>
      </c>
      <c r="P348" s="48"/>
      <c r="Q348" s="48" t="s">
        <v>236</v>
      </c>
      <c r="R348" s="193" t="s">
        <v>211</v>
      </c>
      <c r="S348" s="48" t="b">
        <v>0</v>
      </c>
      <c r="T348" s="48"/>
      <c r="U348" s="178"/>
      <c r="V348" s="178">
        <v>43448</v>
      </c>
      <c r="W348" s="48" t="s">
        <v>211</v>
      </c>
      <c r="X348" s="48"/>
      <c r="Y348" s="48"/>
      <c r="Z348" s="48" t="s">
        <v>211</v>
      </c>
      <c r="AA348" s="48"/>
      <c r="AB348" s="48"/>
      <c r="AC348" s="193" t="s">
        <v>2905</v>
      </c>
      <c r="AD348" s="48"/>
      <c r="AE348" s="193" t="s">
        <v>211</v>
      </c>
      <c r="AF348" s="193" t="s">
        <v>211</v>
      </c>
      <c r="AG348" s="193" t="s">
        <v>211</v>
      </c>
      <c r="AH348" s="197">
        <v>43622</v>
      </c>
      <c r="AI348" s="192" t="s">
        <v>4346</v>
      </c>
      <c r="AJ348" s="115" t="str">
        <f t="shared" si="5"/>
        <v>FS</v>
      </c>
      <c r="AK348" s="115" t="b">
        <f>ISNUMBER(SEARCH("IRT",Table1[[#This Row],[Current_Status]]))</f>
        <v>0</v>
      </c>
      <c r="AL348" s="116">
        <f>YEAR(Table1[[#This Row],[Project_Initiated]])</f>
        <v>2018</v>
      </c>
      <c r="AM348" s="53">
        <v>44075</v>
      </c>
      <c r="AN348" s="53" t="str">
        <f>IF(AND(Table1[[#This Row],[Completed Date]]&gt;="07/01/2020"+0,Table1[[#This Row],[Completed Date]]&lt;="6/30/2021"+0),"FY 20-21",IF(AND(Table1[[#This Row],[Completed Date]]&gt;="07/01/2019"+0,Table1[[#This Row],[Completed Date]]&lt;="6/30/2020"+0),"FY 19-20",""))</f>
        <v/>
      </c>
      <c r="AO348" s="116" t="str">
        <f>IFERROR(FIND("R",Table1[[#This Row],[FS_Priority]]),"")</f>
        <v/>
      </c>
    </row>
    <row r="349" spans="1:41" hidden="1" x14ac:dyDescent="0.25">
      <c r="A349" s="48" t="s">
        <v>2933</v>
      </c>
      <c r="B349" s="193" t="s">
        <v>211</v>
      </c>
      <c r="C349" s="193" t="s">
        <v>2933</v>
      </c>
      <c r="D349" s="194" t="b">
        <v>0</v>
      </c>
      <c r="E349" s="48" t="s">
        <v>107</v>
      </c>
      <c r="F349" s="48" t="s">
        <v>3205</v>
      </c>
      <c r="G349" s="48" t="s">
        <v>211</v>
      </c>
      <c r="H349" s="48" t="s">
        <v>476</v>
      </c>
      <c r="I349" s="48" t="s">
        <v>3944</v>
      </c>
      <c r="J349" s="48" t="s">
        <v>2670</v>
      </c>
      <c r="K349" s="193" t="s">
        <v>3674</v>
      </c>
      <c r="L349" s="193" t="s">
        <v>2636</v>
      </c>
      <c r="M349" s="48" t="s">
        <v>3687</v>
      </c>
      <c r="N349" s="193" t="s">
        <v>211</v>
      </c>
      <c r="O349" s="48" t="s">
        <v>165</v>
      </c>
      <c r="P349" s="48"/>
      <c r="Q349" s="48" t="s">
        <v>236</v>
      </c>
      <c r="R349" s="193" t="s">
        <v>211</v>
      </c>
      <c r="S349" s="48" t="b">
        <v>0</v>
      </c>
      <c r="T349" s="48"/>
      <c r="U349" s="178"/>
      <c r="V349" s="178">
        <v>43599</v>
      </c>
      <c r="W349" s="48" t="s">
        <v>211</v>
      </c>
      <c r="X349" s="48"/>
      <c r="Y349" s="48"/>
      <c r="Z349" s="48" t="s">
        <v>211</v>
      </c>
      <c r="AA349" s="48"/>
      <c r="AB349" s="48"/>
      <c r="AC349" s="193" t="s">
        <v>4042</v>
      </c>
      <c r="AD349" s="48"/>
      <c r="AE349" s="193" t="s">
        <v>211</v>
      </c>
      <c r="AF349" s="193" t="s">
        <v>211</v>
      </c>
      <c r="AG349" s="193" t="s">
        <v>211</v>
      </c>
      <c r="AH349" s="197">
        <v>43627</v>
      </c>
      <c r="AI349" s="192" t="s">
        <v>4349</v>
      </c>
      <c r="AJ349" s="115" t="str">
        <f t="shared" si="5"/>
        <v>FS</v>
      </c>
      <c r="AK349" s="115" t="b">
        <f>ISNUMBER(SEARCH("IRT",Table1[[#This Row],[Current_Status]]))</f>
        <v>0</v>
      </c>
      <c r="AL349" s="116">
        <f>YEAR(Table1[[#This Row],[Project_Initiated]])</f>
        <v>2019</v>
      </c>
      <c r="AM349" s="53">
        <v>44075</v>
      </c>
      <c r="AN349" s="53" t="str">
        <f>IF(AND(Table1[[#This Row],[Completed Date]]&gt;="07/01/2020"+0,Table1[[#This Row],[Completed Date]]&lt;="6/30/2021"+0),"FY 20-21",IF(AND(Table1[[#This Row],[Completed Date]]&gt;="07/01/2019"+0,Table1[[#This Row],[Completed Date]]&lt;="6/30/2020"+0),"FY 19-20",""))</f>
        <v/>
      </c>
      <c r="AO349" s="116" t="str">
        <f>IFERROR(FIND("R",Table1[[#This Row],[FS_Priority]]),"")</f>
        <v/>
      </c>
    </row>
    <row r="350" spans="1:41" hidden="1" x14ac:dyDescent="0.25">
      <c r="A350" s="48" t="s">
        <v>2906</v>
      </c>
      <c r="B350" s="193" t="s">
        <v>211</v>
      </c>
      <c r="C350" s="193" t="s">
        <v>2906</v>
      </c>
      <c r="D350" s="194" t="b">
        <v>0</v>
      </c>
      <c r="E350" s="48" t="s">
        <v>99</v>
      </c>
      <c r="F350" s="48" t="s">
        <v>3096</v>
      </c>
      <c r="G350" s="48" t="s">
        <v>211</v>
      </c>
      <c r="H350" s="48" t="s">
        <v>452</v>
      </c>
      <c r="I350" s="48" t="s">
        <v>3661</v>
      </c>
      <c r="J350" s="48" t="s">
        <v>2672</v>
      </c>
      <c r="K350" s="193" t="s">
        <v>4989</v>
      </c>
      <c r="L350" s="193" t="s">
        <v>297</v>
      </c>
      <c r="M350" s="48" t="s">
        <v>3927</v>
      </c>
      <c r="N350" s="193" t="s">
        <v>211</v>
      </c>
      <c r="O350" s="48" t="s">
        <v>165</v>
      </c>
      <c r="P350" s="48"/>
      <c r="Q350" s="48" t="s">
        <v>221</v>
      </c>
      <c r="R350" s="193" t="s">
        <v>211</v>
      </c>
      <c r="S350" s="48" t="b">
        <v>0</v>
      </c>
      <c r="T350" s="48"/>
      <c r="U350" s="178"/>
      <c r="V350" s="178">
        <v>43595</v>
      </c>
      <c r="W350" s="48" t="s">
        <v>211</v>
      </c>
      <c r="X350" s="48"/>
      <c r="Y350" s="48"/>
      <c r="Z350" s="48" t="s">
        <v>211</v>
      </c>
      <c r="AA350" s="48"/>
      <c r="AB350" s="48"/>
      <c r="AC350" s="193" t="s">
        <v>3097</v>
      </c>
      <c r="AD350" s="179"/>
      <c r="AE350" s="193" t="s">
        <v>211</v>
      </c>
      <c r="AF350" s="193" t="s">
        <v>211</v>
      </c>
      <c r="AG350" s="193" t="s">
        <v>211</v>
      </c>
      <c r="AH350" s="197">
        <v>43630</v>
      </c>
      <c r="AI350" s="192" t="s">
        <v>4349</v>
      </c>
      <c r="AJ350" s="115" t="str">
        <f t="shared" si="5"/>
        <v>FS</v>
      </c>
      <c r="AK350" s="115" t="b">
        <f>ISNUMBER(SEARCH("IRT",Table1[[#This Row],[Current_Status]]))</f>
        <v>0</v>
      </c>
      <c r="AL350" s="116">
        <f>YEAR(Table1[[#This Row],[Project_Initiated]])</f>
        <v>2019</v>
      </c>
      <c r="AM350" s="53">
        <v>44075</v>
      </c>
      <c r="AN350" s="53" t="str">
        <f>IF(AND(Table1[[#This Row],[Completed Date]]&gt;="07/01/2020"+0,Table1[[#This Row],[Completed Date]]&lt;="6/30/2021"+0),"FY 20-21",IF(AND(Table1[[#This Row],[Completed Date]]&gt;="07/01/2019"+0,Table1[[#This Row],[Completed Date]]&lt;="6/30/2020"+0),"FY 19-20",""))</f>
        <v/>
      </c>
      <c r="AO350" s="116" t="str">
        <f>IFERROR(FIND("R",Table1[[#This Row],[FS_Priority]]),"")</f>
        <v/>
      </c>
    </row>
    <row r="351" spans="1:41" hidden="1" x14ac:dyDescent="0.25">
      <c r="A351" s="48" t="s">
        <v>2907</v>
      </c>
      <c r="B351" s="193" t="s">
        <v>211</v>
      </c>
      <c r="C351" s="193" t="s">
        <v>2907</v>
      </c>
      <c r="D351" s="194" t="b">
        <v>0</v>
      </c>
      <c r="E351" s="48" t="s">
        <v>4299</v>
      </c>
      <c r="F351" s="48" t="s">
        <v>3292</v>
      </c>
      <c r="G351" s="48" t="s">
        <v>211</v>
      </c>
      <c r="H351" s="48" t="s">
        <v>2251</v>
      </c>
      <c r="I351" s="48" t="s">
        <v>3957</v>
      </c>
      <c r="J351" s="48" t="s">
        <v>2672</v>
      </c>
      <c r="K351" s="193" t="s">
        <v>3471</v>
      </c>
      <c r="L351" s="193" t="s">
        <v>2636</v>
      </c>
      <c r="M351" s="48" t="s">
        <v>3958</v>
      </c>
      <c r="N351" s="193" t="s">
        <v>211</v>
      </c>
      <c r="O351" s="48" t="s">
        <v>165</v>
      </c>
      <c r="P351" s="48"/>
      <c r="Q351" s="48" t="s">
        <v>3293</v>
      </c>
      <c r="R351" s="193" t="s">
        <v>211</v>
      </c>
      <c r="S351" s="48" t="b">
        <v>0</v>
      </c>
      <c r="T351" s="48"/>
      <c r="U351" s="178"/>
      <c r="V351" s="178">
        <v>43566</v>
      </c>
      <c r="W351" s="48" t="s">
        <v>211</v>
      </c>
      <c r="X351" s="48"/>
      <c r="Y351" s="48"/>
      <c r="Z351" s="48" t="s">
        <v>211</v>
      </c>
      <c r="AA351" s="48"/>
      <c r="AB351" s="48"/>
      <c r="AC351" s="193" t="s">
        <v>3294</v>
      </c>
      <c r="AD351" s="48"/>
      <c r="AE351" s="193" t="s">
        <v>211</v>
      </c>
      <c r="AF351" s="193" t="s">
        <v>211</v>
      </c>
      <c r="AG351" s="193" t="s">
        <v>211</v>
      </c>
      <c r="AH351" s="197">
        <v>43630</v>
      </c>
      <c r="AI351" s="192" t="s">
        <v>4349</v>
      </c>
      <c r="AJ351" s="115" t="str">
        <f t="shared" si="5"/>
        <v>FS</v>
      </c>
      <c r="AK351" s="115" t="b">
        <f>ISNUMBER(SEARCH("IRT",Table1[[#This Row],[Current_Status]]))</f>
        <v>0</v>
      </c>
      <c r="AL351" s="116">
        <f>YEAR(Table1[[#This Row],[Project_Initiated]])</f>
        <v>2019</v>
      </c>
      <c r="AM351" s="53">
        <v>44075</v>
      </c>
      <c r="AN351" s="53" t="str">
        <f>IF(AND(Table1[[#This Row],[Completed Date]]&gt;="07/01/2020"+0,Table1[[#This Row],[Completed Date]]&lt;="6/30/2021"+0),"FY 20-21",IF(AND(Table1[[#This Row],[Completed Date]]&gt;="07/01/2019"+0,Table1[[#This Row],[Completed Date]]&lt;="6/30/2020"+0),"FY 19-20",""))</f>
        <v/>
      </c>
      <c r="AO351" s="116">
        <f>IFERROR(FIND("R",Table1[[#This Row],[FS_Priority]]),"")</f>
        <v>1</v>
      </c>
    </row>
    <row r="352" spans="1:41" hidden="1" x14ac:dyDescent="0.25">
      <c r="A352" s="48" t="s">
        <v>260</v>
      </c>
      <c r="B352" s="193" t="s">
        <v>211</v>
      </c>
      <c r="C352" s="193" t="s">
        <v>260</v>
      </c>
      <c r="D352" s="194" t="b">
        <v>0</v>
      </c>
      <c r="E352" s="48" t="s">
        <v>4299</v>
      </c>
      <c r="F352" s="48" t="s">
        <v>2991</v>
      </c>
      <c r="G352" s="48" t="s">
        <v>2889</v>
      </c>
      <c r="H352" s="48" t="s">
        <v>463</v>
      </c>
      <c r="I352" s="48" t="s">
        <v>3488</v>
      </c>
      <c r="J352" s="48" t="s">
        <v>2661</v>
      </c>
      <c r="K352" s="193" t="s">
        <v>3471</v>
      </c>
      <c r="L352" s="193" t="s">
        <v>2636</v>
      </c>
      <c r="M352" s="48" t="s">
        <v>3474</v>
      </c>
      <c r="N352" s="193" t="s">
        <v>211</v>
      </c>
      <c r="O352" s="48" t="s">
        <v>534</v>
      </c>
      <c r="P352" s="48"/>
      <c r="Q352" s="48" t="s">
        <v>242</v>
      </c>
      <c r="R352" s="193" t="s">
        <v>211</v>
      </c>
      <c r="S352" s="48" t="b">
        <v>0</v>
      </c>
      <c r="T352" s="48"/>
      <c r="U352" s="178"/>
      <c r="V352" s="178">
        <v>43347</v>
      </c>
      <c r="W352" s="48" t="s">
        <v>211</v>
      </c>
      <c r="X352" s="48"/>
      <c r="Y352" s="48"/>
      <c r="Z352" s="48" t="s">
        <v>211</v>
      </c>
      <c r="AA352" s="48"/>
      <c r="AB352" s="48"/>
      <c r="AC352" s="193" t="s">
        <v>4046</v>
      </c>
      <c r="AD352" s="48"/>
      <c r="AE352" s="193" t="s">
        <v>178</v>
      </c>
      <c r="AF352" s="193" t="s">
        <v>211</v>
      </c>
      <c r="AG352" s="193" t="s">
        <v>2694</v>
      </c>
      <c r="AH352" s="197">
        <v>43630</v>
      </c>
      <c r="AI352" s="192" t="s">
        <v>4347</v>
      </c>
      <c r="AJ352" s="115" t="str">
        <f t="shared" si="5"/>
        <v>FS</v>
      </c>
      <c r="AK352" s="115" t="b">
        <f>ISNUMBER(SEARCH("IRT",Table1[[#This Row],[Current_Status]]))</f>
        <v>0</v>
      </c>
      <c r="AL352" s="116">
        <f>YEAR(Table1[[#This Row],[Project_Initiated]])</f>
        <v>2018</v>
      </c>
      <c r="AM352" s="53">
        <v>44075</v>
      </c>
      <c r="AN352" s="53" t="str">
        <f>IF(AND(Table1[[#This Row],[Completed Date]]&gt;="07/01/2020"+0,Table1[[#This Row],[Completed Date]]&lt;="6/30/2021"+0),"FY 20-21",IF(AND(Table1[[#This Row],[Completed Date]]&gt;="07/01/2019"+0,Table1[[#This Row],[Completed Date]]&lt;="6/30/2020"+0),"FY 19-20",""))</f>
        <v/>
      </c>
      <c r="AO352" s="116" t="str">
        <f>IFERROR(FIND("R",Table1[[#This Row],[FS_Priority]]),"")</f>
        <v/>
      </c>
    </row>
    <row r="353" spans="1:41" hidden="1" x14ac:dyDescent="0.25">
      <c r="A353" s="48" t="s">
        <v>330</v>
      </c>
      <c r="B353" s="193" t="s">
        <v>211</v>
      </c>
      <c r="C353" s="193" t="s">
        <v>330</v>
      </c>
      <c r="D353" s="194" t="b">
        <v>0</v>
      </c>
      <c r="E353" s="48" t="s">
        <v>107</v>
      </c>
      <c r="F353" s="48" t="s">
        <v>3198</v>
      </c>
      <c r="G353" s="48" t="s">
        <v>211</v>
      </c>
      <c r="H353" s="48" t="s">
        <v>441</v>
      </c>
      <c r="I353" s="48" t="s">
        <v>3723</v>
      </c>
      <c r="J353" s="48" t="s">
        <v>2661</v>
      </c>
      <c r="K353" s="193" t="s">
        <v>3674</v>
      </c>
      <c r="L353" s="193" t="s">
        <v>2636</v>
      </c>
      <c r="M353" s="48" t="s">
        <v>3675</v>
      </c>
      <c r="N353" s="193" t="s">
        <v>211</v>
      </c>
      <c r="O353" s="48" t="s">
        <v>183</v>
      </c>
      <c r="P353" s="48"/>
      <c r="Q353" s="48" t="s">
        <v>231</v>
      </c>
      <c r="R353" s="193" t="s">
        <v>211</v>
      </c>
      <c r="S353" s="48" t="b">
        <v>0</v>
      </c>
      <c r="T353" s="48"/>
      <c r="U353" s="178"/>
      <c r="V353" s="178">
        <v>43313</v>
      </c>
      <c r="W353" s="48" t="s">
        <v>211</v>
      </c>
      <c r="X353" s="48"/>
      <c r="Y353" s="48"/>
      <c r="Z353" s="48" t="s">
        <v>211</v>
      </c>
      <c r="AA353" s="48"/>
      <c r="AB353" s="48"/>
      <c r="AC353" s="193" t="s">
        <v>2883</v>
      </c>
      <c r="AD353" s="195">
        <v>43411</v>
      </c>
      <c r="AE353" s="193" t="s">
        <v>498</v>
      </c>
      <c r="AF353" s="193" t="s">
        <v>211</v>
      </c>
      <c r="AG353" s="193" t="s">
        <v>2694</v>
      </c>
      <c r="AH353" s="197">
        <v>43631</v>
      </c>
      <c r="AI353" s="192" t="s">
        <v>4347</v>
      </c>
      <c r="AJ353" s="115" t="str">
        <f t="shared" si="5"/>
        <v>FS</v>
      </c>
      <c r="AK353" s="115" t="b">
        <f>ISNUMBER(SEARCH("IRT",Table1[[#This Row],[Current_Status]]))</f>
        <v>0</v>
      </c>
      <c r="AL353" s="116">
        <f>YEAR(Table1[[#This Row],[Project_Initiated]])</f>
        <v>2018</v>
      </c>
      <c r="AM353" s="53">
        <v>44075</v>
      </c>
      <c r="AN353" s="53" t="str">
        <f>IF(AND(Table1[[#This Row],[Completed Date]]&gt;="07/01/2020"+0,Table1[[#This Row],[Completed Date]]&lt;="6/30/2021"+0),"FY 20-21",IF(AND(Table1[[#This Row],[Completed Date]]&gt;="07/01/2019"+0,Table1[[#This Row],[Completed Date]]&lt;="6/30/2020"+0),"FY 19-20",""))</f>
        <v/>
      </c>
      <c r="AO353" s="116" t="str">
        <f>IFERROR(FIND("R",Table1[[#This Row],[FS_Priority]]),"")</f>
        <v/>
      </c>
    </row>
    <row r="354" spans="1:41" hidden="1" x14ac:dyDescent="0.25">
      <c r="A354" s="48" t="s">
        <v>364</v>
      </c>
      <c r="B354" s="193" t="s">
        <v>211</v>
      </c>
      <c r="C354" s="193" t="s">
        <v>364</v>
      </c>
      <c r="D354" s="194" t="b">
        <v>0</v>
      </c>
      <c r="E354" s="48" t="s">
        <v>107</v>
      </c>
      <c r="F354" s="48" t="s">
        <v>3229</v>
      </c>
      <c r="G354" s="48" t="s">
        <v>211</v>
      </c>
      <c r="H354" s="48" t="s">
        <v>477</v>
      </c>
      <c r="I354" s="48" t="s">
        <v>3704</v>
      </c>
      <c r="J354" s="48" t="s">
        <v>2661</v>
      </c>
      <c r="K354" s="193" t="s">
        <v>3674</v>
      </c>
      <c r="L354" s="193" t="s">
        <v>2636</v>
      </c>
      <c r="M354" s="48" t="s">
        <v>3561</v>
      </c>
      <c r="N354" s="193" t="s">
        <v>211</v>
      </c>
      <c r="O354" s="48" t="s">
        <v>183</v>
      </c>
      <c r="P354" s="48"/>
      <c r="Q354" s="48" t="s">
        <v>365</v>
      </c>
      <c r="R354" s="193" t="s">
        <v>211</v>
      </c>
      <c r="S354" s="48" t="b">
        <v>0</v>
      </c>
      <c r="T354" s="48"/>
      <c r="U354" s="178"/>
      <c r="V354" s="178">
        <v>43297</v>
      </c>
      <c r="W354" s="48" t="s">
        <v>211</v>
      </c>
      <c r="X354" s="48"/>
      <c r="Y354" s="48"/>
      <c r="Z354" s="48" t="s">
        <v>211</v>
      </c>
      <c r="AA354" s="48"/>
      <c r="AB354" s="48"/>
      <c r="AC354" s="193" t="s">
        <v>2882</v>
      </c>
      <c r="AD354" s="179"/>
      <c r="AE354" s="193" t="s">
        <v>178</v>
      </c>
      <c r="AF354" s="193" t="s">
        <v>211</v>
      </c>
      <c r="AG354" s="193" t="s">
        <v>2694</v>
      </c>
      <c r="AH354" s="197">
        <v>43631</v>
      </c>
      <c r="AI354" s="192" t="s">
        <v>4347</v>
      </c>
      <c r="AJ354" s="115" t="str">
        <f t="shared" si="5"/>
        <v>FS</v>
      </c>
      <c r="AK354" s="115" t="b">
        <f>ISNUMBER(SEARCH("IRT",Table1[[#This Row],[Current_Status]]))</f>
        <v>0</v>
      </c>
      <c r="AL354" s="116">
        <f>YEAR(Table1[[#This Row],[Project_Initiated]])</f>
        <v>2018</v>
      </c>
      <c r="AM354" s="53">
        <v>44075</v>
      </c>
      <c r="AN354" s="53" t="str">
        <f>IF(AND(Table1[[#This Row],[Completed Date]]&gt;="07/01/2020"+0,Table1[[#This Row],[Completed Date]]&lt;="6/30/2021"+0),"FY 20-21",IF(AND(Table1[[#This Row],[Completed Date]]&gt;="07/01/2019"+0,Table1[[#This Row],[Completed Date]]&lt;="6/30/2020"+0),"FY 19-20",""))</f>
        <v/>
      </c>
      <c r="AO354" s="116" t="str">
        <f>IFERROR(FIND("R",Table1[[#This Row],[FS_Priority]]),"")</f>
        <v/>
      </c>
    </row>
    <row r="355" spans="1:41" hidden="1" x14ac:dyDescent="0.25">
      <c r="A355" s="48" t="s">
        <v>402</v>
      </c>
      <c r="B355" s="193" t="s">
        <v>211</v>
      </c>
      <c r="C355" s="193" t="s">
        <v>402</v>
      </c>
      <c r="D355" s="194" t="b">
        <v>0</v>
      </c>
      <c r="E355" s="48" t="s">
        <v>398</v>
      </c>
      <c r="F355" s="48" t="s">
        <v>3271</v>
      </c>
      <c r="G355" s="48" t="s">
        <v>211</v>
      </c>
      <c r="H355" s="48" t="s">
        <v>453</v>
      </c>
      <c r="I355" s="48" t="s">
        <v>211</v>
      </c>
      <c r="J355" s="48" t="s">
        <v>2661</v>
      </c>
      <c r="K355" s="193" t="s">
        <v>3786</v>
      </c>
      <c r="L355" s="193" t="s">
        <v>399</v>
      </c>
      <c r="M355" s="48" t="s">
        <v>3787</v>
      </c>
      <c r="N355" s="193" t="s">
        <v>211</v>
      </c>
      <c r="O355" s="48" t="s">
        <v>183</v>
      </c>
      <c r="P355" s="48"/>
      <c r="Q355" s="48" t="s">
        <v>239</v>
      </c>
      <c r="R355" s="193" t="s">
        <v>211</v>
      </c>
      <c r="S355" s="48" t="b">
        <v>0</v>
      </c>
      <c r="T355" s="48"/>
      <c r="U355" s="178"/>
      <c r="V355" s="178">
        <v>43341</v>
      </c>
      <c r="W355" s="48" t="s">
        <v>211</v>
      </c>
      <c r="X355" s="48"/>
      <c r="Y355" s="48"/>
      <c r="Z355" s="48" t="s">
        <v>211</v>
      </c>
      <c r="AA355" s="48"/>
      <c r="AB355" s="48"/>
      <c r="AC355" s="193" t="s">
        <v>2885</v>
      </c>
      <c r="AD355" s="48"/>
      <c r="AE355" s="193" t="s">
        <v>178</v>
      </c>
      <c r="AF355" s="193" t="s">
        <v>211</v>
      </c>
      <c r="AG355" s="193" t="s">
        <v>2694</v>
      </c>
      <c r="AH355" s="197">
        <v>43631</v>
      </c>
      <c r="AI355" s="192" t="s">
        <v>4347</v>
      </c>
      <c r="AJ355" s="115" t="str">
        <f t="shared" si="5"/>
        <v>FS</v>
      </c>
      <c r="AK355" s="115" t="b">
        <f>ISNUMBER(SEARCH("IRT",Table1[[#This Row],[Current_Status]]))</f>
        <v>0</v>
      </c>
      <c r="AL355" s="116">
        <f>YEAR(Table1[[#This Row],[Project_Initiated]])</f>
        <v>2018</v>
      </c>
      <c r="AM355" s="53">
        <v>44075</v>
      </c>
      <c r="AN355" s="53" t="str">
        <f>IF(AND(Table1[[#This Row],[Completed Date]]&gt;="07/01/2020"+0,Table1[[#This Row],[Completed Date]]&lt;="6/30/2021"+0),"FY 20-21",IF(AND(Table1[[#This Row],[Completed Date]]&gt;="07/01/2019"+0,Table1[[#This Row],[Completed Date]]&lt;="6/30/2020"+0),"FY 19-20",""))</f>
        <v/>
      </c>
      <c r="AO355" s="116" t="str">
        <f>IFERROR(FIND("R",Table1[[#This Row],[FS_Priority]]),"")</f>
        <v/>
      </c>
    </row>
    <row r="356" spans="1:41" hidden="1" x14ac:dyDescent="0.25">
      <c r="A356" s="48" t="s">
        <v>2809</v>
      </c>
      <c r="B356" s="193" t="s">
        <v>211</v>
      </c>
      <c r="C356" s="193" t="s">
        <v>2809</v>
      </c>
      <c r="D356" s="194" t="b">
        <v>0</v>
      </c>
      <c r="E356" s="48" t="s">
        <v>652</v>
      </c>
      <c r="F356" s="48" t="s">
        <v>3323</v>
      </c>
      <c r="G356" s="48" t="s">
        <v>211</v>
      </c>
      <c r="H356" s="48" t="s">
        <v>445</v>
      </c>
      <c r="I356" s="48" t="s">
        <v>3861</v>
      </c>
      <c r="J356" s="48" t="s">
        <v>2661</v>
      </c>
      <c r="K356" s="193" t="s">
        <v>3859</v>
      </c>
      <c r="L356" s="193" t="s">
        <v>450</v>
      </c>
      <c r="M356" s="48" t="s">
        <v>3860</v>
      </c>
      <c r="N356" s="193" t="s">
        <v>3862</v>
      </c>
      <c r="O356" s="48" t="s">
        <v>183</v>
      </c>
      <c r="P356" s="48"/>
      <c r="Q356" s="48" t="s">
        <v>288</v>
      </c>
      <c r="R356" s="193" t="s">
        <v>211</v>
      </c>
      <c r="S356" s="48" t="b">
        <v>0</v>
      </c>
      <c r="T356" s="48"/>
      <c r="U356" s="178"/>
      <c r="V356" s="178">
        <v>43484</v>
      </c>
      <c r="W356" s="48" t="s">
        <v>211</v>
      </c>
      <c r="X356" s="48"/>
      <c r="Y356" s="48"/>
      <c r="Z356" s="48" t="s">
        <v>211</v>
      </c>
      <c r="AA356" s="48"/>
      <c r="AB356" s="48"/>
      <c r="AC356" s="193" t="s">
        <v>3324</v>
      </c>
      <c r="AD356" s="195">
        <v>43493</v>
      </c>
      <c r="AE356" s="193" t="s">
        <v>178</v>
      </c>
      <c r="AF356" s="193" t="s">
        <v>4437</v>
      </c>
      <c r="AG356" s="193" t="s">
        <v>2694</v>
      </c>
      <c r="AH356" s="197">
        <v>43633</v>
      </c>
      <c r="AI356" s="192" t="s">
        <v>4351</v>
      </c>
      <c r="AJ356" s="115" t="str">
        <f t="shared" si="5"/>
        <v>FS</v>
      </c>
      <c r="AK356" s="115" t="b">
        <f>ISNUMBER(SEARCH("IRT",Table1[[#This Row],[Current_Status]]))</f>
        <v>0</v>
      </c>
      <c r="AL356" s="116">
        <f>YEAR(Table1[[#This Row],[Project_Initiated]])</f>
        <v>2019</v>
      </c>
      <c r="AM356" s="53">
        <v>44075</v>
      </c>
      <c r="AN356" s="53" t="str">
        <f>IF(AND(Table1[[#This Row],[Completed Date]]&gt;="07/01/2020"+0,Table1[[#This Row],[Completed Date]]&lt;="6/30/2021"+0),"FY 20-21",IF(AND(Table1[[#This Row],[Completed Date]]&gt;="07/01/2019"+0,Table1[[#This Row],[Completed Date]]&lt;="6/30/2020"+0),"FY 19-20",""))</f>
        <v/>
      </c>
      <c r="AO356" s="116" t="str">
        <f>IFERROR(FIND("R",Table1[[#This Row],[FS_Priority]]),"")</f>
        <v/>
      </c>
    </row>
    <row r="357" spans="1:41" hidden="1" x14ac:dyDescent="0.25">
      <c r="A357" s="48" t="s">
        <v>643</v>
      </c>
      <c r="B357" s="193" t="s">
        <v>211</v>
      </c>
      <c r="C357" s="193" t="s">
        <v>643</v>
      </c>
      <c r="D357" s="194" t="b">
        <v>0</v>
      </c>
      <c r="E357" s="48" t="s">
        <v>4313</v>
      </c>
      <c r="F357" s="48" t="s">
        <v>3343</v>
      </c>
      <c r="G357" s="48" t="s">
        <v>211</v>
      </c>
      <c r="H357" s="48" t="s">
        <v>461</v>
      </c>
      <c r="I357" s="48" t="s">
        <v>211</v>
      </c>
      <c r="J357" s="48" t="s">
        <v>2661</v>
      </c>
      <c r="K357" s="193" t="s">
        <v>3883</v>
      </c>
      <c r="L357" s="193" t="s">
        <v>437</v>
      </c>
      <c r="M357" s="48" t="s">
        <v>3885</v>
      </c>
      <c r="N357" s="193" t="s">
        <v>211</v>
      </c>
      <c r="O357" s="48" t="s">
        <v>183</v>
      </c>
      <c r="P357" s="48"/>
      <c r="Q357" s="48" t="s">
        <v>211</v>
      </c>
      <c r="R357" s="193" t="s">
        <v>184</v>
      </c>
      <c r="S357" s="48" t="b">
        <v>0</v>
      </c>
      <c r="T357" s="48"/>
      <c r="U357" s="178"/>
      <c r="V357" s="178">
        <v>43077</v>
      </c>
      <c r="W357" s="48" t="s">
        <v>211</v>
      </c>
      <c r="X357" s="48"/>
      <c r="Y357" s="48"/>
      <c r="Z357" s="48" t="s">
        <v>211</v>
      </c>
      <c r="AA357" s="48"/>
      <c r="AB357" s="48"/>
      <c r="AC357" s="193" t="s">
        <v>3344</v>
      </c>
      <c r="AD357" s="48"/>
      <c r="AE357" s="193" t="s">
        <v>178</v>
      </c>
      <c r="AF357" s="193" t="s">
        <v>211</v>
      </c>
      <c r="AG357" s="193" t="s">
        <v>2694</v>
      </c>
      <c r="AH357" s="197">
        <v>43633</v>
      </c>
      <c r="AI357" s="192" t="s">
        <v>4353</v>
      </c>
      <c r="AJ357" s="115" t="str">
        <f t="shared" si="5"/>
        <v>FS</v>
      </c>
      <c r="AK357" s="115" t="b">
        <f>ISNUMBER(SEARCH("IRT",Table1[[#This Row],[Current_Status]]))</f>
        <v>0</v>
      </c>
      <c r="AL357" s="116">
        <f>YEAR(Table1[[#This Row],[Project_Initiated]])</f>
        <v>2017</v>
      </c>
      <c r="AM357" s="53">
        <v>44075</v>
      </c>
      <c r="AN357" s="53" t="str">
        <f>IF(AND(Table1[[#This Row],[Completed Date]]&gt;="07/01/2020"+0,Table1[[#This Row],[Completed Date]]&lt;="6/30/2021"+0),"FY 20-21",IF(AND(Table1[[#This Row],[Completed Date]]&gt;="07/01/2019"+0,Table1[[#This Row],[Completed Date]]&lt;="6/30/2020"+0),"FY 19-20",""))</f>
        <v/>
      </c>
      <c r="AO357" s="116" t="str">
        <f>IFERROR(FIND("R",Table1[[#This Row],[FS_Priority]]),"")</f>
        <v/>
      </c>
    </row>
    <row r="358" spans="1:41" hidden="1" x14ac:dyDescent="0.25">
      <c r="A358" s="48" t="s">
        <v>2921</v>
      </c>
      <c r="B358" s="193" t="s">
        <v>211</v>
      </c>
      <c r="C358" s="193" t="s">
        <v>2921</v>
      </c>
      <c r="D358" s="194" t="b">
        <v>0</v>
      </c>
      <c r="E358" s="48" t="s">
        <v>99</v>
      </c>
      <c r="F358" s="48" t="s">
        <v>3107</v>
      </c>
      <c r="G358" s="48" t="s">
        <v>211</v>
      </c>
      <c r="H358" s="48" t="s">
        <v>324</v>
      </c>
      <c r="I358" s="48" t="s">
        <v>3929</v>
      </c>
      <c r="J358" s="48" t="s">
        <v>2661</v>
      </c>
      <c r="K358" s="193" t="s">
        <v>4989</v>
      </c>
      <c r="L358" s="193" t="s">
        <v>297</v>
      </c>
      <c r="M358" s="48" t="s">
        <v>3603</v>
      </c>
      <c r="N358" s="193" t="s">
        <v>211</v>
      </c>
      <c r="O358" s="48" t="s">
        <v>165</v>
      </c>
      <c r="P358" s="48"/>
      <c r="Q358" s="48" t="s">
        <v>225</v>
      </c>
      <c r="R358" s="193" t="s">
        <v>211</v>
      </c>
      <c r="S358" s="48" t="b">
        <v>1</v>
      </c>
      <c r="T358" s="48"/>
      <c r="U358" s="178"/>
      <c r="V358" s="178">
        <v>43595</v>
      </c>
      <c r="W358" s="48" t="s">
        <v>211</v>
      </c>
      <c r="X358" s="48"/>
      <c r="Y358" s="48"/>
      <c r="Z358" s="48" t="s">
        <v>211</v>
      </c>
      <c r="AA358" s="48"/>
      <c r="AB358" s="48"/>
      <c r="AC358" s="193" t="s">
        <v>3370</v>
      </c>
      <c r="AD358" s="48"/>
      <c r="AE358" s="193" t="s">
        <v>211</v>
      </c>
      <c r="AF358" s="193" t="s">
        <v>211</v>
      </c>
      <c r="AG358" s="193" t="s">
        <v>211</v>
      </c>
      <c r="AH358" s="197">
        <v>43634</v>
      </c>
      <c r="AI358" s="192" t="s">
        <v>4349</v>
      </c>
      <c r="AJ358" s="115" t="str">
        <f t="shared" si="5"/>
        <v>FS</v>
      </c>
      <c r="AK358" s="115" t="b">
        <f>ISNUMBER(SEARCH("IRT",Table1[[#This Row],[Current_Status]]))</f>
        <v>0</v>
      </c>
      <c r="AL358" s="116">
        <f>YEAR(Table1[[#This Row],[Project_Initiated]])</f>
        <v>2019</v>
      </c>
      <c r="AM358" s="53">
        <v>44075</v>
      </c>
      <c r="AN358" s="53" t="str">
        <f>IF(AND(Table1[[#This Row],[Completed Date]]&gt;="07/01/2020"+0,Table1[[#This Row],[Completed Date]]&lt;="6/30/2021"+0),"FY 20-21",IF(AND(Table1[[#This Row],[Completed Date]]&gt;="07/01/2019"+0,Table1[[#This Row],[Completed Date]]&lt;="6/30/2020"+0),"FY 19-20",""))</f>
        <v/>
      </c>
      <c r="AO358" s="116" t="str">
        <f>IFERROR(FIND("R",Table1[[#This Row],[FS_Priority]]),"")</f>
        <v/>
      </c>
    </row>
    <row r="359" spans="1:41" hidden="1" x14ac:dyDescent="0.25">
      <c r="A359" s="48" t="s">
        <v>3361</v>
      </c>
      <c r="B359" s="193" t="s">
        <v>211</v>
      </c>
      <c r="C359" s="193" t="s">
        <v>3361</v>
      </c>
      <c r="D359" s="194" t="b">
        <v>0</v>
      </c>
      <c r="E359" s="48" t="s">
        <v>21</v>
      </c>
      <c r="F359" s="48" t="s">
        <v>3362</v>
      </c>
      <c r="G359" s="48" t="s">
        <v>211</v>
      </c>
      <c r="H359" s="48" t="s">
        <v>323</v>
      </c>
      <c r="I359" s="48" t="s">
        <v>3907</v>
      </c>
      <c r="J359" s="48" t="s">
        <v>2670</v>
      </c>
      <c r="K359" s="193" t="s">
        <v>3455</v>
      </c>
      <c r="L359" s="193" t="s">
        <v>4315</v>
      </c>
      <c r="M359" s="48" t="s">
        <v>3456</v>
      </c>
      <c r="N359" s="193" t="s">
        <v>211</v>
      </c>
      <c r="O359" s="48" t="s">
        <v>183</v>
      </c>
      <c r="P359" s="48"/>
      <c r="Q359" s="48" t="s">
        <v>236</v>
      </c>
      <c r="R359" s="193" t="s">
        <v>211</v>
      </c>
      <c r="S359" s="48" t="b">
        <v>0</v>
      </c>
      <c r="T359" s="48"/>
      <c r="U359" s="178"/>
      <c r="V359" s="178">
        <v>43608</v>
      </c>
      <c r="W359" s="48" t="s">
        <v>211</v>
      </c>
      <c r="X359" s="48"/>
      <c r="Y359" s="48"/>
      <c r="Z359" s="48" t="s">
        <v>211</v>
      </c>
      <c r="AA359" s="48"/>
      <c r="AB359" s="48"/>
      <c r="AC359" s="193" t="s">
        <v>3363</v>
      </c>
      <c r="AD359" s="48"/>
      <c r="AE359" s="193" t="s">
        <v>183</v>
      </c>
      <c r="AF359" s="193" t="s">
        <v>211</v>
      </c>
      <c r="AG359" s="193" t="s">
        <v>211</v>
      </c>
      <c r="AH359" s="197">
        <v>43635</v>
      </c>
      <c r="AI359" s="192" t="s">
        <v>4349</v>
      </c>
      <c r="AJ359" s="115" t="str">
        <f t="shared" si="5"/>
        <v>FS</v>
      </c>
      <c r="AK359" s="115" t="b">
        <f>ISNUMBER(SEARCH("IRT",Table1[[#This Row],[Current_Status]]))</f>
        <v>0</v>
      </c>
      <c r="AL359" s="116">
        <f>YEAR(Table1[[#This Row],[Project_Initiated]])</f>
        <v>2019</v>
      </c>
      <c r="AM359" s="53">
        <v>44075</v>
      </c>
      <c r="AN359" s="53" t="str">
        <f>IF(AND(Table1[[#This Row],[Completed Date]]&gt;="07/01/2020"+0,Table1[[#This Row],[Completed Date]]&lt;="6/30/2021"+0),"FY 20-21",IF(AND(Table1[[#This Row],[Completed Date]]&gt;="07/01/2019"+0,Table1[[#This Row],[Completed Date]]&lt;="6/30/2020"+0),"FY 19-20",""))</f>
        <v/>
      </c>
      <c r="AO359" s="116" t="str">
        <f>IFERROR(FIND("R",Table1[[#This Row],[FS_Priority]]),"")</f>
        <v/>
      </c>
    </row>
    <row r="360" spans="1:41" hidden="1" x14ac:dyDescent="0.25">
      <c r="A360" s="48" t="s">
        <v>2922</v>
      </c>
      <c r="B360" s="193" t="s">
        <v>211</v>
      </c>
      <c r="C360" s="193" t="s">
        <v>2922</v>
      </c>
      <c r="D360" s="194" t="b">
        <v>0</v>
      </c>
      <c r="E360" s="48" t="s">
        <v>99</v>
      </c>
      <c r="F360" s="48" t="s">
        <v>3109</v>
      </c>
      <c r="G360" s="48" t="s">
        <v>211</v>
      </c>
      <c r="H360" s="48" t="s">
        <v>453</v>
      </c>
      <c r="I360" s="48" t="s">
        <v>3930</v>
      </c>
      <c r="J360" s="48" t="s">
        <v>2661</v>
      </c>
      <c r="K360" s="193" t="s">
        <v>4989</v>
      </c>
      <c r="L360" s="193" t="s">
        <v>297</v>
      </c>
      <c r="M360" s="48" t="s">
        <v>3931</v>
      </c>
      <c r="N360" s="193" t="s">
        <v>211</v>
      </c>
      <c r="O360" s="48" t="s">
        <v>165</v>
      </c>
      <c r="P360" s="48"/>
      <c r="Q360" s="48" t="s">
        <v>227</v>
      </c>
      <c r="R360" s="193" t="s">
        <v>211</v>
      </c>
      <c r="S360" s="48" t="b">
        <v>1</v>
      </c>
      <c r="T360" s="48"/>
      <c r="U360" s="178"/>
      <c r="V360" s="178">
        <v>43605</v>
      </c>
      <c r="W360" s="48" t="s">
        <v>211</v>
      </c>
      <c r="X360" s="48"/>
      <c r="Y360" s="48"/>
      <c r="Z360" s="48" t="s">
        <v>211</v>
      </c>
      <c r="AA360" s="48"/>
      <c r="AB360" s="48"/>
      <c r="AC360" s="193" t="s">
        <v>3388</v>
      </c>
      <c r="AD360" s="48"/>
      <c r="AE360" s="193" t="s">
        <v>211</v>
      </c>
      <c r="AF360" s="193" t="s">
        <v>211</v>
      </c>
      <c r="AG360" s="193" t="s">
        <v>211</v>
      </c>
      <c r="AH360" s="197">
        <v>43636</v>
      </c>
      <c r="AI360" s="192" t="s">
        <v>4349</v>
      </c>
      <c r="AJ360" s="115" t="str">
        <f t="shared" si="5"/>
        <v>FS</v>
      </c>
      <c r="AK360" s="115" t="b">
        <f>ISNUMBER(SEARCH("IRT",Table1[[#This Row],[Current_Status]]))</f>
        <v>0</v>
      </c>
      <c r="AL360" s="116">
        <f>YEAR(Table1[[#This Row],[Project_Initiated]])</f>
        <v>2019</v>
      </c>
      <c r="AM360" s="53">
        <v>44075</v>
      </c>
      <c r="AN360" s="53" t="str">
        <f>IF(AND(Table1[[#This Row],[Completed Date]]&gt;="07/01/2020"+0,Table1[[#This Row],[Completed Date]]&lt;="6/30/2021"+0),"FY 20-21",IF(AND(Table1[[#This Row],[Completed Date]]&gt;="07/01/2019"+0,Table1[[#This Row],[Completed Date]]&lt;="6/30/2020"+0),"FY 19-20",""))</f>
        <v/>
      </c>
      <c r="AO360" s="116" t="str">
        <f>IFERROR(FIND("R",Table1[[#This Row],[FS_Priority]]),"")</f>
        <v/>
      </c>
    </row>
    <row r="361" spans="1:41" hidden="1" x14ac:dyDescent="0.25">
      <c r="A361" s="48" t="s">
        <v>2927</v>
      </c>
      <c r="B361" s="193" t="s">
        <v>211</v>
      </c>
      <c r="C361" s="193" t="s">
        <v>2927</v>
      </c>
      <c r="D361" s="194" t="b">
        <v>0</v>
      </c>
      <c r="E361" s="48" t="s">
        <v>99</v>
      </c>
      <c r="F361" s="48" t="s">
        <v>3131</v>
      </c>
      <c r="G361" s="48" t="s">
        <v>211</v>
      </c>
      <c r="H361" s="48" t="s">
        <v>465</v>
      </c>
      <c r="I361" s="48" t="s">
        <v>3936</v>
      </c>
      <c r="J361" s="48" t="s">
        <v>2661</v>
      </c>
      <c r="K361" s="193" t="s">
        <v>4989</v>
      </c>
      <c r="L361" s="193" t="s">
        <v>297</v>
      </c>
      <c r="M361" s="48" t="s">
        <v>3602</v>
      </c>
      <c r="N361" s="193" t="s">
        <v>211</v>
      </c>
      <c r="O361" s="48" t="s">
        <v>165</v>
      </c>
      <c r="P361" s="48"/>
      <c r="Q361" s="48" t="s">
        <v>240</v>
      </c>
      <c r="R361" s="193" t="s">
        <v>211</v>
      </c>
      <c r="S361" s="48" t="b">
        <v>0</v>
      </c>
      <c r="T361" s="48"/>
      <c r="U361" s="178"/>
      <c r="V361" s="178">
        <v>43595</v>
      </c>
      <c r="W361" s="48" t="s">
        <v>211</v>
      </c>
      <c r="X361" s="48"/>
      <c r="Y361" s="48"/>
      <c r="Z361" s="48" t="s">
        <v>211</v>
      </c>
      <c r="AA361" s="48"/>
      <c r="AB361" s="48"/>
      <c r="AC361" s="193" t="s">
        <v>3388</v>
      </c>
      <c r="AD361" s="179"/>
      <c r="AE361" s="193" t="s">
        <v>211</v>
      </c>
      <c r="AF361" s="193" t="s">
        <v>211</v>
      </c>
      <c r="AG361" s="193" t="s">
        <v>211</v>
      </c>
      <c r="AH361" s="198">
        <v>43636</v>
      </c>
      <c r="AI361" s="192" t="s">
        <v>4349</v>
      </c>
      <c r="AJ361" s="115" t="str">
        <f t="shared" si="5"/>
        <v>FS</v>
      </c>
      <c r="AK361" s="115" t="b">
        <f>ISNUMBER(SEARCH("IRT",Table1[[#This Row],[Current_Status]]))</f>
        <v>0</v>
      </c>
      <c r="AL361" s="116">
        <f>YEAR(Table1[[#This Row],[Project_Initiated]])</f>
        <v>2019</v>
      </c>
      <c r="AM361" s="53">
        <v>44075</v>
      </c>
      <c r="AN361" s="53" t="str">
        <f>IF(AND(Table1[[#This Row],[Completed Date]]&gt;="07/01/2020"+0,Table1[[#This Row],[Completed Date]]&lt;="6/30/2021"+0),"FY 20-21",IF(AND(Table1[[#This Row],[Completed Date]]&gt;="07/01/2019"+0,Table1[[#This Row],[Completed Date]]&lt;="6/30/2020"+0),"FY 19-20",""))</f>
        <v/>
      </c>
      <c r="AO361" s="116" t="str">
        <f>IFERROR(FIND("R",Table1[[#This Row],[FS_Priority]]),"")</f>
        <v/>
      </c>
    </row>
    <row r="362" spans="1:41" hidden="1" x14ac:dyDescent="0.25">
      <c r="A362" s="48" t="s">
        <v>2948</v>
      </c>
      <c r="B362" s="193" t="s">
        <v>211</v>
      </c>
      <c r="C362" s="193" t="s">
        <v>2948</v>
      </c>
      <c r="D362" s="194" t="b">
        <v>0</v>
      </c>
      <c r="E362" s="48" t="s">
        <v>4313</v>
      </c>
      <c r="F362" s="48" t="s">
        <v>3346</v>
      </c>
      <c r="G362" s="48" t="s">
        <v>211</v>
      </c>
      <c r="H362" s="48" t="s">
        <v>447</v>
      </c>
      <c r="I362" s="48" t="s">
        <v>3961</v>
      </c>
      <c r="J362" s="48" t="s">
        <v>2672</v>
      </c>
      <c r="K362" s="193" t="s">
        <v>3883</v>
      </c>
      <c r="L362" s="193" t="s">
        <v>437</v>
      </c>
      <c r="M362" s="48" t="s">
        <v>3962</v>
      </c>
      <c r="N362" s="193" t="s">
        <v>211</v>
      </c>
      <c r="O362" s="48" t="s">
        <v>165</v>
      </c>
      <c r="P362" s="48"/>
      <c r="Q362" s="48" t="s">
        <v>218</v>
      </c>
      <c r="R362" s="193" t="s">
        <v>211</v>
      </c>
      <c r="S362" s="48" t="b">
        <v>0</v>
      </c>
      <c r="T362" s="48"/>
      <c r="U362" s="178"/>
      <c r="V362" s="178">
        <v>43469</v>
      </c>
      <c r="W362" s="48" t="s">
        <v>211</v>
      </c>
      <c r="X362" s="48"/>
      <c r="Y362" s="48"/>
      <c r="Z362" s="48" t="s">
        <v>211</v>
      </c>
      <c r="AA362" s="48"/>
      <c r="AB362" s="48"/>
      <c r="AC362" s="193" t="s">
        <v>4026</v>
      </c>
      <c r="AD362" s="179"/>
      <c r="AE362" s="193" t="s">
        <v>211</v>
      </c>
      <c r="AF362" s="193" t="s">
        <v>211</v>
      </c>
      <c r="AG362" s="193" t="s">
        <v>211</v>
      </c>
      <c r="AH362" s="197">
        <v>43640</v>
      </c>
      <c r="AI362" s="192" t="s">
        <v>4349</v>
      </c>
      <c r="AJ362" s="115" t="str">
        <f t="shared" si="5"/>
        <v>FS</v>
      </c>
      <c r="AK362" s="115" t="b">
        <f>ISNUMBER(SEARCH("IRT",Table1[[#This Row],[Current_Status]]))</f>
        <v>0</v>
      </c>
      <c r="AL362" s="116">
        <f>YEAR(Table1[[#This Row],[Project_Initiated]])</f>
        <v>2019</v>
      </c>
      <c r="AM362" s="53">
        <v>44075</v>
      </c>
      <c r="AN362" s="53" t="str">
        <f>IF(AND(Table1[[#This Row],[Completed Date]]&gt;="07/01/2020"+0,Table1[[#This Row],[Completed Date]]&lt;="6/30/2021"+0),"FY 20-21",IF(AND(Table1[[#This Row],[Completed Date]]&gt;="07/01/2019"+0,Table1[[#This Row],[Completed Date]]&lt;="6/30/2020"+0),"FY 19-20",""))</f>
        <v/>
      </c>
      <c r="AO362" s="116" t="str">
        <f>IFERROR(FIND("R",Table1[[#This Row],[FS_Priority]]),"")</f>
        <v/>
      </c>
    </row>
    <row r="363" spans="1:41" hidden="1" x14ac:dyDescent="0.25">
      <c r="A363" s="48" t="s">
        <v>2908</v>
      </c>
      <c r="B363" s="193" t="s">
        <v>211</v>
      </c>
      <c r="C363" s="193" t="s">
        <v>2908</v>
      </c>
      <c r="D363" s="194" t="b">
        <v>0</v>
      </c>
      <c r="E363" s="48" t="s">
        <v>53</v>
      </c>
      <c r="F363" s="48" t="s">
        <v>3014</v>
      </c>
      <c r="G363" s="48" t="s">
        <v>211</v>
      </c>
      <c r="H363" s="48" t="s">
        <v>285</v>
      </c>
      <c r="I363" s="48" t="s">
        <v>3909</v>
      </c>
      <c r="J363" s="48" t="s">
        <v>2661</v>
      </c>
      <c r="K363" s="193" t="s">
        <v>3514</v>
      </c>
      <c r="L363" s="193" t="s">
        <v>2636</v>
      </c>
      <c r="M363" s="48" t="s">
        <v>3515</v>
      </c>
      <c r="N363" s="193" t="s">
        <v>211</v>
      </c>
      <c r="O363" s="48" t="s">
        <v>165</v>
      </c>
      <c r="P363" s="48"/>
      <c r="Q363" s="48" t="s">
        <v>218</v>
      </c>
      <c r="R363" s="193" t="s">
        <v>211</v>
      </c>
      <c r="S363" s="48" t="b">
        <v>1</v>
      </c>
      <c r="T363" s="48"/>
      <c r="U363" s="178"/>
      <c r="V363" s="178">
        <v>43599</v>
      </c>
      <c r="W363" s="48" t="s">
        <v>211</v>
      </c>
      <c r="X363" s="48"/>
      <c r="Y363" s="48"/>
      <c r="Z363" s="48" t="s">
        <v>211</v>
      </c>
      <c r="AA363" s="48"/>
      <c r="AB363" s="48"/>
      <c r="AC363" s="193" t="s">
        <v>3394</v>
      </c>
      <c r="AD363" s="179"/>
      <c r="AE363" s="193" t="s">
        <v>211</v>
      </c>
      <c r="AF363" s="193" t="s">
        <v>211</v>
      </c>
      <c r="AG363" s="193" t="s">
        <v>211</v>
      </c>
      <c r="AH363" s="198">
        <v>43644</v>
      </c>
      <c r="AI363" s="192" t="s">
        <v>4349</v>
      </c>
      <c r="AJ363" s="115" t="str">
        <f t="shared" si="5"/>
        <v>FS</v>
      </c>
      <c r="AK363" s="115" t="b">
        <f>ISNUMBER(SEARCH("IRT",Table1[[#This Row],[Current_Status]]))</f>
        <v>0</v>
      </c>
      <c r="AL363" s="116">
        <f>YEAR(Table1[[#This Row],[Project_Initiated]])</f>
        <v>2019</v>
      </c>
      <c r="AM363" s="53">
        <v>44075</v>
      </c>
      <c r="AN363" s="53" t="str">
        <f>IF(AND(Table1[[#This Row],[Completed Date]]&gt;="07/01/2020"+0,Table1[[#This Row],[Completed Date]]&lt;="6/30/2021"+0),"FY 20-21",IF(AND(Table1[[#This Row],[Completed Date]]&gt;="07/01/2019"+0,Table1[[#This Row],[Completed Date]]&lt;="6/30/2020"+0),"FY 19-20",""))</f>
        <v/>
      </c>
      <c r="AO363" s="116" t="str">
        <f>IFERROR(FIND("R",Table1[[#This Row],[FS_Priority]]),"")</f>
        <v/>
      </c>
    </row>
    <row r="364" spans="1:41" hidden="1" x14ac:dyDescent="0.25">
      <c r="A364" s="48" t="s">
        <v>2917</v>
      </c>
      <c r="B364" s="193" t="s">
        <v>211</v>
      </c>
      <c r="C364" s="193" t="s">
        <v>2917</v>
      </c>
      <c r="D364" s="194" t="b">
        <v>0</v>
      </c>
      <c r="E364" s="48" t="s">
        <v>53</v>
      </c>
      <c r="F364" s="48" t="s">
        <v>3035</v>
      </c>
      <c r="G364" s="48" t="s">
        <v>211</v>
      </c>
      <c r="H364" s="48" t="s">
        <v>285</v>
      </c>
      <c r="I364" s="48" t="s">
        <v>3923</v>
      </c>
      <c r="J364" s="48" t="s">
        <v>2661</v>
      </c>
      <c r="K364" s="193" t="s">
        <v>3514</v>
      </c>
      <c r="L364" s="193" t="s">
        <v>2636</v>
      </c>
      <c r="M364" s="48" t="s">
        <v>3517</v>
      </c>
      <c r="N364" s="193" t="s">
        <v>211</v>
      </c>
      <c r="O364" s="48" t="s">
        <v>165</v>
      </c>
      <c r="P364" s="48"/>
      <c r="Q364" s="48" t="s">
        <v>244</v>
      </c>
      <c r="R364" s="193" t="s">
        <v>211</v>
      </c>
      <c r="S364" s="48" t="b">
        <v>0</v>
      </c>
      <c r="T364" s="48"/>
      <c r="U364" s="178"/>
      <c r="V364" s="178">
        <v>43577</v>
      </c>
      <c r="W364" s="48" t="s">
        <v>211</v>
      </c>
      <c r="X364" s="48"/>
      <c r="Y364" s="48"/>
      <c r="Z364" s="48" t="s">
        <v>211</v>
      </c>
      <c r="AA364" s="48"/>
      <c r="AB364" s="48"/>
      <c r="AC364" s="193" t="s">
        <v>3395</v>
      </c>
      <c r="AD364" s="179"/>
      <c r="AE364" s="193" t="s">
        <v>211</v>
      </c>
      <c r="AF364" s="193" t="s">
        <v>211</v>
      </c>
      <c r="AG364" s="193" t="s">
        <v>211</v>
      </c>
      <c r="AH364" s="197">
        <v>43644</v>
      </c>
      <c r="AI364" s="192" t="s">
        <v>4349</v>
      </c>
      <c r="AJ364" s="115" t="str">
        <f t="shared" si="5"/>
        <v>FS</v>
      </c>
      <c r="AK364" s="115" t="b">
        <f>ISNUMBER(SEARCH("IRT",Table1[[#This Row],[Current_Status]]))</f>
        <v>0</v>
      </c>
      <c r="AL364" s="116">
        <f>YEAR(Table1[[#This Row],[Project_Initiated]])</f>
        <v>2019</v>
      </c>
      <c r="AM364" s="53">
        <v>44075</v>
      </c>
      <c r="AN364" s="53" t="str">
        <f>IF(AND(Table1[[#This Row],[Completed Date]]&gt;="07/01/2020"+0,Table1[[#This Row],[Completed Date]]&lt;="6/30/2021"+0),"FY 20-21",IF(AND(Table1[[#This Row],[Completed Date]]&gt;="07/01/2019"+0,Table1[[#This Row],[Completed Date]]&lt;="6/30/2020"+0),"FY 19-20",""))</f>
        <v/>
      </c>
      <c r="AO364" s="116" t="str">
        <f>IFERROR(FIND("R",Table1[[#This Row],[FS_Priority]]),"")</f>
        <v/>
      </c>
    </row>
    <row r="365" spans="1:41" hidden="1" x14ac:dyDescent="0.25">
      <c r="A365" s="48" t="s">
        <v>2920</v>
      </c>
      <c r="B365" s="193" t="s">
        <v>211</v>
      </c>
      <c r="C365" s="193" t="s">
        <v>2920</v>
      </c>
      <c r="D365" s="194" t="b">
        <v>0</v>
      </c>
      <c r="E365" s="48" t="s">
        <v>99</v>
      </c>
      <c r="F365" s="48" t="s">
        <v>3103</v>
      </c>
      <c r="G365" s="48" t="s">
        <v>211</v>
      </c>
      <c r="H365" s="48" t="s">
        <v>465</v>
      </c>
      <c r="I365" s="48" t="s">
        <v>3928</v>
      </c>
      <c r="J365" s="48" t="s">
        <v>2661</v>
      </c>
      <c r="K365" s="193" t="s">
        <v>4989</v>
      </c>
      <c r="L365" s="193" t="s">
        <v>297</v>
      </c>
      <c r="M365" s="48" t="s">
        <v>3655</v>
      </c>
      <c r="N365" s="193" t="s">
        <v>211</v>
      </c>
      <c r="O365" s="48" t="s">
        <v>165</v>
      </c>
      <c r="P365" s="48"/>
      <c r="Q365" s="48" t="s">
        <v>223</v>
      </c>
      <c r="R365" s="193" t="s">
        <v>211</v>
      </c>
      <c r="S365" s="48" t="b">
        <v>0</v>
      </c>
      <c r="T365" s="48"/>
      <c r="U365" s="178"/>
      <c r="V365" s="178">
        <v>43574</v>
      </c>
      <c r="W365" s="48" t="s">
        <v>211</v>
      </c>
      <c r="X365" s="48"/>
      <c r="Y365" s="48"/>
      <c r="Z365" s="48" t="s">
        <v>211</v>
      </c>
      <c r="AA365" s="48"/>
      <c r="AB365" s="48"/>
      <c r="AC365" s="193" t="s">
        <v>3396</v>
      </c>
      <c r="AD365" s="48"/>
      <c r="AE365" s="193" t="s">
        <v>211</v>
      </c>
      <c r="AF365" s="193" t="s">
        <v>211</v>
      </c>
      <c r="AG365" s="193" t="s">
        <v>211</v>
      </c>
      <c r="AH365" s="197">
        <v>43644</v>
      </c>
      <c r="AI365" s="192" t="s">
        <v>4349</v>
      </c>
      <c r="AJ365" s="115" t="str">
        <f t="shared" si="5"/>
        <v>FS</v>
      </c>
      <c r="AK365" s="115" t="b">
        <f>ISNUMBER(SEARCH("IRT",Table1[[#This Row],[Current_Status]]))</f>
        <v>0</v>
      </c>
      <c r="AL365" s="116">
        <f>YEAR(Table1[[#This Row],[Project_Initiated]])</f>
        <v>2019</v>
      </c>
      <c r="AM365" s="53">
        <v>44075</v>
      </c>
      <c r="AN365" s="53" t="str">
        <f>IF(AND(Table1[[#This Row],[Completed Date]]&gt;="07/01/2020"+0,Table1[[#This Row],[Completed Date]]&lt;="6/30/2021"+0),"FY 20-21",IF(AND(Table1[[#This Row],[Completed Date]]&gt;="07/01/2019"+0,Table1[[#This Row],[Completed Date]]&lt;="6/30/2020"+0),"FY 19-20",""))</f>
        <v/>
      </c>
      <c r="AO365" s="116" t="str">
        <f>IFERROR(FIND("R",Table1[[#This Row],[FS_Priority]]),"")</f>
        <v/>
      </c>
    </row>
    <row r="366" spans="1:41" hidden="1" x14ac:dyDescent="0.25">
      <c r="A366" s="48" t="s">
        <v>2939</v>
      </c>
      <c r="B366" s="193" t="s">
        <v>211</v>
      </c>
      <c r="C366" s="193" t="s">
        <v>2939</v>
      </c>
      <c r="D366" s="194" t="b">
        <v>0</v>
      </c>
      <c r="E366" s="48" t="s">
        <v>107</v>
      </c>
      <c r="F366" s="48" t="s">
        <v>3251</v>
      </c>
      <c r="G366" s="48" t="s">
        <v>211</v>
      </c>
      <c r="H366" s="48" t="s">
        <v>81</v>
      </c>
      <c r="I366" s="48" t="s">
        <v>3950</v>
      </c>
      <c r="J366" s="48" t="s">
        <v>2661</v>
      </c>
      <c r="K366" s="193" t="s">
        <v>3674</v>
      </c>
      <c r="L366" s="193" t="s">
        <v>2636</v>
      </c>
      <c r="M366" s="48" t="s">
        <v>3951</v>
      </c>
      <c r="N366" s="193" t="s">
        <v>211</v>
      </c>
      <c r="O366" s="48" t="s">
        <v>165</v>
      </c>
      <c r="P366" s="48"/>
      <c r="Q366" s="48" t="s">
        <v>244</v>
      </c>
      <c r="R366" s="193" t="s">
        <v>211</v>
      </c>
      <c r="S366" s="48" t="b">
        <v>0</v>
      </c>
      <c r="T366" s="48"/>
      <c r="U366" s="178"/>
      <c r="V366" s="178">
        <v>43497</v>
      </c>
      <c r="W366" s="48" t="s">
        <v>211</v>
      </c>
      <c r="X366" s="48"/>
      <c r="Y366" s="48"/>
      <c r="Z366" s="48" t="s">
        <v>211</v>
      </c>
      <c r="AA366" s="48"/>
      <c r="AB366" s="48"/>
      <c r="AC366" s="193" t="s">
        <v>3396</v>
      </c>
      <c r="AD366" s="48"/>
      <c r="AE366" s="193" t="s">
        <v>211</v>
      </c>
      <c r="AF366" s="193" t="s">
        <v>211</v>
      </c>
      <c r="AG366" s="193" t="s">
        <v>211</v>
      </c>
      <c r="AH366" s="197">
        <v>43644</v>
      </c>
      <c r="AI366" s="192" t="s">
        <v>4349</v>
      </c>
      <c r="AJ366" s="115" t="str">
        <f t="shared" si="5"/>
        <v>FS</v>
      </c>
      <c r="AK366" s="115" t="b">
        <f>ISNUMBER(SEARCH("IRT",Table1[[#This Row],[Current_Status]]))</f>
        <v>0</v>
      </c>
      <c r="AL366" s="116">
        <f>YEAR(Table1[[#This Row],[Project_Initiated]])</f>
        <v>2019</v>
      </c>
      <c r="AM366" s="53">
        <v>44075</v>
      </c>
      <c r="AN366" s="53" t="str">
        <f>IF(AND(Table1[[#This Row],[Completed Date]]&gt;="07/01/2020"+0,Table1[[#This Row],[Completed Date]]&lt;="6/30/2021"+0),"FY 20-21",IF(AND(Table1[[#This Row],[Completed Date]]&gt;="07/01/2019"+0,Table1[[#This Row],[Completed Date]]&lt;="6/30/2020"+0),"FY 19-20",""))</f>
        <v/>
      </c>
      <c r="AO366" s="116" t="str">
        <f>IFERROR(FIND("R",Table1[[#This Row],[FS_Priority]]),"")</f>
        <v/>
      </c>
    </row>
    <row r="367" spans="1:41" hidden="1" x14ac:dyDescent="0.25">
      <c r="A367" s="48" t="s">
        <v>313</v>
      </c>
      <c r="B367" s="193" t="s">
        <v>211</v>
      </c>
      <c r="C367" s="193" t="s">
        <v>313</v>
      </c>
      <c r="D367" s="194" t="b">
        <v>0</v>
      </c>
      <c r="E367" s="48" t="s">
        <v>99</v>
      </c>
      <c r="F367" s="48" t="s">
        <v>3121</v>
      </c>
      <c r="G367" s="48" t="s">
        <v>211</v>
      </c>
      <c r="H367" s="48" t="s">
        <v>465</v>
      </c>
      <c r="I367" s="48" t="s">
        <v>3654</v>
      </c>
      <c r="J367" s="48" t="s">
        <v>2661</v>
      </c>
      <c r="K367" s="193" t="s">
        <v>4989</v>
      </c>
      <c r="L367" s="193" t="s">
        <v>297</v>
      </c>
      <c r="M367" s="48" t="s">
        <v>3655</v>
      </c>
      <c r="N367" s="193" t="s">
        <v>211</v>
      </c>
      <c r="O367" s="48" t="s">
        <v>183</v>
      </c>
      <c r="P367" s="48"/>
      <c r="Q367" s="48" t="s">
        <v>286</v>
      </c>
      <c r="R367" s="193" t="s">
        <v>345</v>
      </c>
      <c r="S367" s="48" t="b">
        <v>0</v>
      </c>
      <c r="T367" s="48"/>
      <c r="U367" s="178"/>
      <c r="V367" s="178">
        <v>43006</v>
      </c>
      <c r="W367" s="48" t="s">
        <v>211</v>
      </c>
      <c r="X367" s="48"/>
      <c r="Y367" s="48"/>
      <c r="Z367" s="48" t="s">
        <v>211</v>
      </c>
      <c r="AA367" s="48"/>
      <c r="AB367" s="48"/>
      <c r="AC367" s="193" t="s">
        <v>3403</v>
      </c>
      <c r="AD367" s="48"/>
      <c r="AE367" s="193" t="s">
        <v>178</v>
      </c>
      <c r="AF367" s="193" t="s">
        <v>211</v>
      </c>
      <c r="AG367" s="193" t="s">
        <v>2694</v>
      </c>
      <c r="AH367" s="197">
        <v>43647</v>
      </c>
      <c r="AI367" s="192" t="s">
        <v>4353</v>
      </c>
      <c r="AJ367" s="115" t="str">
        <f t="shared" si="5"/>
        <v>FS</v>
      </c>
      <c r="AK367" s="115" t="b">
        <f>ISNUMBER(SEARCH("IRT",Table1[[#This Row],[Current_Status]]))</f>
        <v>0</v>
      </c>
      <c r="AL367" s="116">
        <f>YEAR(Table1[[#This Row],[Project_Initiated]])</f>
        <v>2017</v>
      </c>
      <c r="AM367" s="53">
        <v>44075</v>
      </c>
      <c r="AN367" s="53" t="str">
        <f>IF(AND(Table1[[#This Row],[Completed Date]]&gt;="07/01/2020"+0,Table1[[#This Row],[Completed Date]]&lt;="6/30/2021"+0),"FY 20-21",IF(AND(Table1[[#This Row],[Completed Date]]&gt;="07/01/2019"+0,Table1[[#This Row],[Completed Date]]&lt;="6/30/2020"+0),"FY 19-20",""))</f>
        <v>FY 19-20</v>
      </c>
      <c r="AO367" s="116" t="str">
        <f>IFERROR(FIND("R",Table1[[#This Row],[FS_Priority]]),"")</f>
        <v/>
      </c>
    </row>
    <row r="368" spans="1:41" hidden="1" x14ac:dyDescent="0.25">
      <c r="A368" s="48" t="s">
        <v>2741</v>
      </c>
      <c r="B368" s="193" t="s">
        <v>211</v>
      </c>
      <c r="C368" s="193" t="s">
        <v>2741</v>
      </c>
      <c r="D368" s="194" t="b">
        <v>0</v>
      </c>
      <c r="E368" s="48" t="s">
        <v>107</v>
      </c>
      <c r="F368" s="48" t="s">
        <v>3182</v>
      </c>
      <c r="G368" s="48" t="s">
        <v>211</v>
      </c>
      <c r="H368" s="48" t="s">
        <v>466</v>
      </c>
      <c r="I368" s="48" t="s">
        <v>3706</v>
      </c>
      <c r="J368" s="48" t="s">
        <v>2661</v>
      </c>
      <c r="K368" s="193" t="s">
        <v>3674</v>
      </c>
      <c r="L368" s="193" t="s">
        <v>2636</v>
      </c>
      <c r="M368" s="48" t="s">
        <v>3691</v>
      </c>
      <c r="N368" s="193" t="s">
        <v>211</v>
      </c>
      <c r="O368" s="48" t="s">
        <v>183</v>
      </c>
      <c r="P368" s="48"/>
      <c r="Q368" s="48" t="s">
        <v>288</v>
      </c>
      <c r="R368" s="193" t="s">
        <v>211</v>
      </c>
      <c r="S368" s="48" t="b">
        <v>1</v>
      </c>
      <c r="T368" s="48"/>
      <c r="U368" s="178"/>
      <c r="V368" s="178">
        <v>43433</v>
      </c>
      <c r="W368" s="48" t="s">
        <v>211</v>
      </c>
      <c r="X368" s="48"/>
      <c r="Y368" s="48"/>
      <c r="Z368" s="48" t="s">
        <v>211</v>
      </c>
      <c r="AA368" s="48"/>
      <c r="AB368" s="48"/>
      <c r="AC368" s="193" t="s">
        <v>3405</v>
      </c>
      <c r="AD368" s="195">
        <v>43503</v>
      </c>
      <c r="AE368" s="193" t="s">
        <v>498</v>
      </c>
      <c r="AF368" s="193" t="s">
        <v>4422</v>
      </c>
      <c r="AG368" s="193" t="s">
        <v>2694</v>
      </c>
      <c r="AH368" s="197">
        <v>43647</v>
      </c>
      <c r="AI368" s="192" t="s">
        <v>4346</v>
      </c>
      <c r="AJ368" s="115" t="str">
        <f t="shared" si="5"/>
        <v>FS</v>
      </c>
      <c r="AK368" s="115" t="b">
        <f>ISNUMBER(SEARCH("IRT",Table1[[#This Row],[Current_Status]]))</f>
        <v>0</v>
      </c>
      <c r="AL368" s="116">
        <f>YEAR(Table1[[#This Row],[Project_Initiated]])</f>
        <v>2018</v>
      </c>
      <c r="AM368" s="53">
        <v>44075</v>
      </c>
      <c r="AN368" s="53" t="str">
        <f>IF(AND(Table1[[#This Row],[Completed Date]]&gt;="07/01/2020"+0,Table1[[#This Row],[Completed Date]]&lt;="6/30/2021"+0),"FY 20-21",IF(AND(Table1[[#This Row],[Completed Date]]&gt;="07/01/2019"+0,Table1[[#This Row],[Completed Date]]&lt;="6/30/2020"+0),"FY 19-20",""))</f>
        <v>FY 19-20</v>
      </c>
      <c r="AO368" s="116" t="str">
        <f>IFERROR(FIND("R",Table1[[#This Row],[FS_Priority]]),"")</f>
        <v/>
      </c>
    </row>
    <row r="369" spans="1:41" hidden="1" x14ac:dyDescent="0.25">
      <c r="A369" s="48" t="s">
        <v>339</v>
      </c>
      <c r="B369" s="193" t="s">
        <v>211</v>
      </c>
      <c r="C369" s="193" t="s">
        <v>339</v>
      </c>
      <c r="D369" s="194" t="b">
        <v>0</v>
      </c>
      <c r="E369" s="48" t="s">
        <v>107</v>
      </c>
      <c r="F369" s="48" t="s">
        <v>3211</v>
      </c>
      <c r="G369" s="48" t="s">
        <v>211</v>
      </c>
      <c r="H369" s="48" t="s">
        <v>462</v>
      </c>
      <c r="I369" s="48" t="s">
        <v>3730</v>
      </c>
      <c r="J369" s="48" t="s">
        <v>2661</v>
      </c>
      <c r="K369" s="193" t="s">
        <v>3674</v>
      </c>
      <c r="L369" s="193" t="s">
        <v>2636</v>
      </c>
      <c r="M369" s="48" t="s">
        <v>3682</v>
      </c>
      <c r="N369" s="193" t="s">
        <v>211</v>
      </c>
      <c r="O369" s="48" t="s">
        <v>183</v>
      </c>
      <c r="P369" s="48"/>
      <c r="Q369" s="48" t="s">
        <v>340</v>
      </c>
      <c r="R369" s="193" t="s">
        <v>211</v>
      </c>
      <c r="S369" s="48" t="b">
        <v>0</v>
      </c>
      <c r="T369" s="48"/>
      <c r="U369" s="178"/>
      <c r="V369" s="178">
        <v>43336</v>
      </c>
      <c r="W369" s="48" t="s">
        <v>211</v>
      </c>
      <c r="X369" s="48"/>
      <c r="Y369" s="48"/>
      <c r="Z369" s="48" t="s">
        <v>211</v>
      </c>
      <c r="AA369" s="48"/>
      <c r="AB369" s="48"/>
      <c r="AC369" s="193" t="s">
        <v>3406</v>
      </c>
      <c r="AD369" s="196">
        <v>43362</v>
      </c>
      <c r="AE369" s="193" t="s">
        <v>498</v>
      </c>
      <c r="AF369" s="193" t="s">
        <v>211</v>
      </c>
      <c r="AG369" s="193" t="s">
        <v>2694</v>
      </c>
      <c r="AH369" s="197">
        <v>43647</v>
      </c>
      <c r="AI369" s="192" t="s">
        <v>4347</v>
      </c>
      <c r="AJ369" s="115" t="str">
        <f t="shared" si="5"/>
        <v>FS</v>
      </c>
      <c r="AK369" s="115" t="b">
        <f>ISNUMBER(SEARCH("IRT",Table1[[#This Row],[Current_Status]]))</f>
        <v>0</v>
      </c>
      <c r="AL369" s="116">
        <f>YEAR(Table1[[#This Row],[Project_Initiated]])</f>
        <v>2018</v>
      </c>
      <c r="AM369" s="53">
        <v>44075</v>
      </c>
      <c r="AN369" s="53" t="str">
        <f>IF(AND(Table1[[#This Row],[Completed Date]]&gt;="07/01/2020"+0,Table1[[#This Row],[Completed Date]]&lt;="6/30/2021"+0),"FY 20-21",IF(AND(Table1[[#This Row],[Completed Date]]&gt;="07/01/2019"+0,Table1[[#This Row],[Completed Date]]&lt;="6/30/2020"+0),"FY 19-20",""))</f>
        <v>FY 19-20</v>
      </c>
      <c r="AO369" s="116" t="str">
        <f>IFERROR(FIND("R",Table1[[#This Row],[FS_Priority]]),"")</f>
        <v/>
      </c>
    </row>
    <row r="370" spans="1:41" hidden="1" x14ac:dyDescent="0.25">
      <c r="A370" s="48" t="s">
        <v>411</v>
      </c>
      <c r="B370" s="193" t="s">
        <v>211</v>
      </c>
      <c r="C370" s="193" t="s">
        <v>411</v>
      </c>
      <c r="D370" s="194" t="b">
        <v>0</v>
      </c>
      <c r="E370" s="48" t="s">
        <v>4299</v>
      </c>
      <c r="F370" s="48" t="s">
        <v>3286</v>
      </c>
      <c r="G370" s="48" t="s">
        <v>211</v>
      </c>
      <c r="H370" s="48" t="s">
        <v>1288</v>
      </c>
      <c r="I370" s="48" t="s">
        <v>3470</v>
      </c>
      <c r="J370" s="48" t="s">
        <v>2661</v>
      </c>
      <c r="K370" s="193" t="s">
        <v>3471</v>
      </c>
      <c r="L370" s="193" t="s">
        <v>2636</v>
      </c>
      <c r="M370" s="48" t="s">
        <v>3809</v>
      </c>
      <c r="N370" s="193" t="s">
        <v>211</v>
      </c>
      <c r="O370" s="48" t="s">
        <v>412</v>
      </c>
      <c r="P370" s="48"/>
      <c r="Q370" s="48" t="s">
        <v>211</v>
      </c>
      <c r="R370" s="193" t="s">
        <v>211</v>
      </c>
      <c r="S370" s="48" t="b">
        <v>0</v>
      </c>
      <c r="T370" s="48"/>
      <c r="U370" s="178"/>
      <c r="V370" s="178">
        <v>43336</v>
      </c>
      <c r="W370" s="48" t="s">
        <v>211</v>
      </c>
      <c r="X370" s="48"/>
      <c r="Y370" s="48"/>
      <c r="Z370" s="48" t="s">
        <v>211</v>
      </c>
      <c r="AA370" s="48"/>
      <c r="AB370" s="48"/>
      <c r="AC370" s="193" t="s">
        <v>3412</v>
      </c>
      <c r="AD370" s="48"/>
      <c r="AE370" s="193" t="s">
        <v>488</v>
      </c>
      <c r="AF370" s="193" t="s">
        <v>211</v>
      </c>
      <c r="AG370" s="193" t="s">
        <v>2694</v>
      </c>
      <c r="AH370" s="197">
        <v>43647</v>
      </c>
      <c r="AI370" s="192" t="s">
        <v>4347</v>
      </c>
      <c r="AJ370" s="115" t="str">
        <f t="shared" si="5"/>
        <v>FS</v>
      </c>
      <c r="AK370" s="115" t="b">
        <f>ISNUMBER(SEARCH("IRT",Table1[[#This Row],[Current_Status]]))</f>
        <v>0</v>
      </c>
      <c r="AL370" s="116">
        <f>YEAR(Table1[[#This Row],[Project_Initiated]])</f>
        <v>2018</v>
      </c>
      <c r="AM370" s="53">
        <v>44075</v>
      </c>
      <c r="AN370" s="53" t="str">
        <f>IF(AND(Table1[[#This Row],[Completed Date]]&gt;="07/01/2020"+0,Table1[[#This Row],[Completed Date]]&lt;="6/30/2021"+0),"FY 20-21",IF(AND(Table1[[#This Row],[Completed Date]]&gt;="07/01/2019"+0,Table1[[#This Row],[Completed Date]]&lt;="6/30/2020"+0),"FY 19-20",""))</f>
        <v>FY 19-20</v>
      </c>
      <c r="AO370" s="116" t="str">
        <f>IFERROR(FIND("R",Table1[[#This Row],[FS_Priority]]),"")</f>
        <v/>
      </c>
    </row>
    <row r="371" spans="1:41" hidden="1" x14ac:dyDescent="0.25">
      <c r="A371" s="48" t="s">
        <v>422</v>
      </c>
      <c r="B371" s="193" t="s">
        <v>211</v>
      </c>
      <c r="C371" s="193" t="s">
        <v>422</v>
      </c>
      <c r="D371" s="194" t="b">
        <v>0</v>
      </c>
      <c r="E371" s="48" t="s">
        <v>147</v>
      </c>
      <c r="F371" s="48" t="s">
        <v>3316</v>
      </c>
      <c r="G371" s="48" t="s">
        <v>211</v>
      </c>
      <c r="H371" s="48" t="s">
        <v>458</v>
      </c>
      <c r="I371" s="48" t="s">
        <v>211</v>
      </c>
      <c r="J371" s="48" t="s">
        <v>2661</v>
      </c>
      <c r="K371" s="193" t="s">
        <v>3839</v>
      </c>
      <c r="L371" s="193" t="s">
        <v>4330</v>
      </c>
      <c r="M371" s="48" t="s">
        <v>3849</v>
      </c>
      <c r="N371" s="193" t="s">
        <v>211</v>
      </c>
      <c r="O371" s="48" t="s">
        <v>183</v>
      </c>
      <c r="P371" s="48"/>
      <c r="Q371" s="48" t="s">
        <v>239</v>
      </c>
      <c r="R371" s="193" t="s">
        <v>211</v>
      </c>
      <c r="S371" s="48" t="b">
        <v>0</v>
      </c>
      <c r="T371" s="48"/>
      <c r="U371" s="178"/>
      <c r="V371" s="178">
        <v>43350</v>
      </c>
      <c r="W371" s="48" t="s">
        <v>211</v>
      </c>
      <c r="X371" s="48"/>
      <c r="Y371" s="48"/>
      <c r="Z371" s="48" t="s">
        <v>211</v>
      </c>
      <c r="AA371" s="48"/>
      <c r="AB371" s="48"/>
      <c r="AC371" s="193" t="s">
        <v>3413</v>
      </c>
      <c r="AD371" s="195">
        <v>43402</v>
      </c>
      <c r="AE371" s="193" t="s">
        <v>498</v>
      </c>
      <c r="AF371" s="193" t="s">
        <v>4411</v>
      </c>
      <c r="AG371" s="193" t="s">
        <v>2694</v>
      </c>
      <c r="AH371" s="197">
        <v>43647</v>
      </c>
      <c r="AI371" s="192" t="s">
        <v>4347</v>
      </c>
      <c r="AJ371" s="115" t="str">
        <f t="shared" si="5"/>
        <v>FS</v>
      </c>
      <c r="AK371" s="115" t="b">
        <f>ISNUMBER(SEARCH("IRT",Table1[[#This Row],[Current_Status]]))</f>
        <v>0</v>
      </c>
      <c r="AL371" s="116">
        <f>YEAR(Table1[[#This Row],[Project_Initiated]])</f>
        <v>2018</v>
      </c>
      <c r="AM371" s="53">
        <v>44075</v>
      </c>
      <c r="AN371" s="53" t="str">
        <f>IF(AND(Table1[[#This Row],[Completed Date]]&gt;="07/01/2020"+0,Table1[[#This Row],[Completed Date]]&lt;="6/30/2021"+0),"FY 20-21",IF(AND(Table1[[#This Row],[Completed Date]]&gt;="07/01/2019"+0,Table1[[#This Row],[Completed Date]]&lt;="6/30/2020"+0),"FY 19-20",""))</f>
        <v>FY 19-20</v>
      </c>
      <c r="AO371" s="116" t="str">
        <f>IFERROR(FIND("R",Table1[[#This Row],[FS_Priority]]),"")</f>
        <v/>
      </c>
    </row>
    <row r="372" spans="1:41" hidden="1" x14ac:dyDescent="0.25">
      <c r="A372" s="48" t="s">
        <v>2925</v>
      </c>
      <c r="B372" s="193" t="s">
        <v>211</v>
      </c>
      <c r="C372" s="193" t="s">
        <v>2925</v>
      </c>
      <c r="D372" s="194" t="b">
        <v>0</v>
      </c>
      <c r="E372" s="48" t="s">
        <v>99</v>
      </c>
      <c r="F372" s="48" t="s">
        <v>3126</v>
      </c>
      <c r="G372" s="48" t="s">
        <v>211</v>
      </c>
      <c r="H372" s="48" t="s">
        <v>465</v>
      </c>
      <c r="I372" s="48" t="s">
        <v>3933</v>
      </c>
      <c r="J372" s="48" t="s">
        <v>2661</v>
      </c>
      <c r="K372" s="193" t="s">
        <v>4989</v>
      </c>
      <c r="L372" s="193" t="s">
        <v>297</v>
      </c>
      <c r="M372" s="48" t="s">
        <v>3597</v>
      </c>
      <c r="N372" s="193" t="s">
        <v>211</v>
      </c>
      <c r="O372" s="48" t="s">
        <v>165</v>
      </c>
      <c r="P372" s="48"/>
      <c r="Q372" s="48" t="s">
        <v>184</v>
      </c>
      <c r="R372" s="193" t="s">
        <v>211</v>
      </c>
      <c r="S372" s="48" t="b">
        <v>0</v>
      </c>
      <c r="T372" s="48"/>
      <c r="U372" s="178"/>
      <c r="V372" s="178">
        <v>43567</v>
      </c>
      <c r="W372" s="48" t="s">
        <v>211</v>
      </c>
      <c r="X372" s="48"/>
      <c r="Y372" s="48"/>
      <c r="Z372" s="48" t="s">
        <v>211</v>
      </c>
      <c r="AA372" s="48"/>
      <c r="AB372" s="48"/>
      <c r="AC372" s="193" t="s">
        <v>4436</v>
      </c>
      <c r="AD372" s="48"/>
      <c r="AE372" s="193" t="s">
        <v>211</v>
      </c>
      <c r="AF372" s="193" t="s">
        <v>211</v>
      </c>
      <c r="AG372" s="193" t="s">
        <v>211</v>
      </c>
      <c r="AH372" s="197">
        <v>43649</v>
      </c>
      <c r="AI372" s="192" t="s">
        <v>4349</v>
      </c>
      <c r="AJ372" s="115" t="str">
        <f t="shared" si="5"/>
        <v>FS</v>
      </c>
      <c r="AK372" s="115" t="b">
        <f>ISNUMBER(SEARCH("IRT",Table1[[#This Row],[Current_Status]]))</f>
        <v>0</v>
      </c>
      <c r="AL372" s="116">
        <f>YEAR(Table1[[#This Row],[Project_Initiated]])</f>
        <v>2019</v>
      </c>
      <c r="AM372" s="53">
        <v>44075</v>
      </c>
      <c r="AN372" s="53" t="str">
        <f>IF(AND(Table1[[#This Row],[Completed Date]]&gt;="07/01/2020"+0,Table1[[#This Row],[Completed Date]]&lt;="6/30/2021"+0),"FY 20-21",IF(AND(Table1[[#This Row],[Completed Date]]&gt;="07/01/2019"+0,Table1[[#This Row],[Completed Date]]&lt;="6/30/2020"+0),"FY 19-20",""))</f>
        <v>FY 19-20</v>
      </c>
      <c r="AO372" s="116" t="str">
        <f>IFERROR(FIND("R",Table1[[#This Row],[FS_Priority]]),"")</f>
        <v/>
      </c>
    </row>
    <row r="373" spans="1:41" hidden="1" x14ac:dyDescent="0.25">
      <c r="A373" s="48" t="s">
        <v>3371</v>
      </c>
      <c r="B373" s="193" t="s">
        <v>211</v>
      </c>
      <c r="C373" s="193" t="s">
        <v>3371</v>
      </c>
      <c r="D373" s="194" t="b">
        <v>0</v>
      </c>
      <c r="E373" s="48" t="s">
        <v>99</v>
      </c>
      <c r="F373" s="48" t="s">
        <v>3372</v>
      </c>
      <c r="G373" s="48" t="s">
        <v>211</v>
      </c>
      <c r="H373" s="48" t="s">
        <v>452</v>
      </c>
      <c r="I373" s="48" t="s">
        <v>3935</v>
      </c>
      <c r="J373" s="48" t="s">
        <v>2661</v>
      </c>
      <c r="K373" s="193" t="s">
        <v>4989</v>
      </c>
      <c r="L373" s="193" t="s">
        <v>297</v>
      </c>
      <c r="M373" s="48" t="s">
        <v>3599</v>
      </c>
      <c r="N373" s="193" t="s">
        <v>211</v>
      </c>
      <c r="O373" s="48" t="s">
        <v>165</v>
      </c>
      <c r="P373" s="48"/>
      <c r="Q373" s="48" t="s">
        <v>239</v>
      </c>
      <c r="R373" s="193" t="s">
        <v>211</v>
      </c>
      <c r="S373" s="48" t="b">
        <v>0</v>
      </c>
      <c r="T373" s="48"/>
      <c r="U373" s="178"/>
      <c r="V373" s="178">
        <v>43595</v>
      </c>
      <c r="W373" s="48" t="s">
        <v>211</v>
      </c>
      <c r="X373" s="48"/>
      <c r="Y373" s="48"/>
      <c r="Z373" s="48" t="s">
        <v>211</v>
      </c>
      <c r="AA373" s="48"/>
      <c r="AB373" s="48"/>
      <c r="AC373" s="193" t="s">
        <v>3416</v>
      </c>
      <c r="AD373" s="48"/>
      <c r="AE373" s="193" t="s">
        <v>165</v>
      </c>
      <c r="AF373" s="193" t="s">
        <v>211</v>
      </c>
      <c r="AG373" s="193" t="s">
        <v>211</v>
      </c>
      <c r="AH373" s="197">
        <v>43649</v>
      </c>
      <c r="AI373" s="192" t="s">
        <v>4349</v>
      </c>
      <c r="AJ373" s="115" t="str">
        <f t="shared" si="5"/>
        <v>FS</v>
      </c>
      <c r="AK373" s="115" t="b">
        <f>ISNUMBER(SEARCH("IRT",Table1[[#This Row],[Current_Status]]))</f>
        <v>0</v>
      </c>
      <c r="AL373" s="116">
        <f>YEAR(Table1[[#This Row],[Project_Initiated]])</f>
        <v>2019</v>
      </c>
      <c r="AM373" s="53">
        <v>44075</v>
      </c>
      <c r="AN373" s="53" t="str">
        <f>IF(AND(Table1[[#This Row],[Completed Date]]&gt;="07/01/2020"+0,Table1[[#This Row],[Completed Date]]&lt;="6/30/2021"+0),"FY 20-21",IF(AND(Table1[[#This Row],[Completed Date]]&gt;="07/01/2019"+0,Table1[[#This Row],[Completed Date]]&lt;="6/30/2020"+0),"FY 19-20",""))</f>
        <v>FY 19-20</v>
      </c>
      <c r="AO373" s="116" t="str">
        <f>IFERROR(FIND("R",Table1[[#This Row],[FS_Priority]]),"")</f>
        <v/>
      </c>
    </row>
    <row r="374" spans="1:41" hidden="1" x14ac:dyDescent="0.25">
      <c r="A374" s="48" t="s">
        <v>2914</v>
      </c>
      <c r="B374" s="193" t="s">
        <v>211</v>
      </c>
      <c r="C374" s="193" t="s">
        <v>2914</v>
      </c>
      <c r="D374" s="194" t="b">
        <v>0</v>
      </c>
      <c r="E374" s="48" t="s">
        <v>53</v>
      </c>
      <c r="F374" s="48" t="s">
        <v>3031</v>
      </c>
      <c r="G374" s="48" t="s">
        <v>211</v>
      </c>
      <c r="H374" s="48" t="s">
        <v>285</v>
      </c>
      <c r="I374" s="48" t="s">
        <v>3920</v>
      </c>
      <c r="J374" s="48" t="s">
        <v>2661</v>
      </c>
      <c r="K374" s="193" t="s">
        <v>3514</v>
      </c>
      <c r="L374" s="193" t="s">
        <v>2636</v>
      </c>
      <c r="M374" s="48" t="s">
        <v>3517</v>
      </c>
      <c r="N374" s="193" t="s">
        <v>211</v>
      </c>
      <c r="O374" s="48" t="s">
        <v>165</v>
      </c>
      <c r="P374" s="48"/>
      <c r="Q374" s="48" t="s">
        <v>240</v>
      </c>
      <c r="R374" s="193" t="s">
        <v>211</v>
      </c>
      <c r="S374" s="48" t="b">
        <v>0</v>
      </c>
      <c r="T374" s="48"/>
      <c r="U374" s="178"/>
      <c r="V374" s="178">
        <v>43558</v>
      </c>
      <c r="W374" s="48" t="s">
        <v>211</v>
      </c>
      <c r="X374" s="48"/>
      <c r="Y374" s="48"/>
      <c r="Z374" s="48" t="s">
        <v>211</v>
      </c>
      <c r="AA374" s="48"/>
      <c r="AB374" s="48"/>
      <c r="AC374" s="193" t="s">
        <v>3414</v>
      </c>
      <c r="AD374" s="179"/>
      <c r="AE374" s="193" t="s">
        <v>211</v>
      </c>
      <c r="AF374" s="193" t="s">
        <v>211</v>
      </c>
      <c r="AG374" s="193" t="s">
        <v>211</v>
      </c>
      <c r="AH374" s="197">
        <v>43655</v>
      </c>
      <c r="AI374" s="192" t="s">
        <v>4349</v>
      </c>
      <c r="AJ374" s="115" t="str">
        <f t="shared" si="5"/>
        <v>FS</v>
      </c>
      <c r="AK374" s="115" t="b">
        <f>ISNUMBER(SEARCH("IRT",Table1[[#This Row],[Current_Status]]))</f>
        <v>0</v>
      </c>
      <c r="AL374" s="116">
        <f>YEAR(Table1[[#This Row],[Project_Initiated]])</f>
        <v>2019</v>
      </c>
      <c r="AM374" s="53">
        <v>44075</v>
      </c>
      <c r="AN374" s="53" t="str">
        <f>IF(AND(Table1[[#This Row],[Completed Date]]&gt;="07/01/2020"+0,Table1[[#This Row],[Completed Date]]&lt;="6/30/2021"+0),"FY 20-21",IF(AND(Table1[[#This Row],[Completed Date]]&gt;="07/01/2019"+0,Table1[[#This Row],[Completed Date]]&lt;="6/30/2020"+0),"FY 19-20",""))</f>
        <v>FY 19-20</v>
      </c>
      <c r="AO374" s="116" t="str">
        <f>IFERROR(FIND("R",Table1[[#This Row],[FS_Priority]]),"")</f>
        <v/>
      </c>
    </row>
    <row r="375" spans="1:41" hidden="1" x14ac:dyDescent="0.25">
      <c r="A375" s="48" t="s">
        <v>2929</v>
      </c>
      <c r="B375" s="193" t="s">
        <v>211</v>
      </c>
      <c r="C375" s="193" t="s">
        <v>2929</v>
      </c>
      <c r="D375" s="194" t="b">
        <v>0</v>
      </c>
      <c r="E375" s="48" t="s">
        <v>99</v>
      </c>
      <c r="F375" s="48" t="s">
        <v>3135</v>
      </c>
      <c r="G375" s="48" t="s">
        <v>211</v>
      </c>
      <c r="H375" s="48" t="s">
        <v>465</v>
      </c>
      <c r="I375" s="48" t="s">
        <v>3938</v>
      </c>
      <c r="J375" s="48" t="s">
        <v>2661</v>
      </c>
      <c r="K375" s="193" t="s">
        <v>4989</v>
      </c>
      <c r="L375" s="193" t="s">
        <v>297</v>
      </c>
      <c r="M375" s="48" t="s">
        <v>3597</v>
      </c>
      <c r="N375" s="193" t="s">
        <v>211</v>
      </c>
      <c r="O375" s="48" t="s">
        <v>165</v>
      </c>
      <c r="P375" s="48"/>
      <c r="Q375" s="48" t="s">
        <v>243</v>
      </c>
      <c r="R375" s="193" t="s">
        <v>211</v>
      </c>
      <c r="S375" s="48" t="b">
        <v>0</v>
      </c>
      <c r="T375" s="48"/>
      <c r="U375" s="178"/>
      <c r="V375" s="178">
        <v>43551</v>
      </c>
      <c r="W375" s="48" t="s">
        <v>211</v>
      </c>
      <c r="X375" s="48"/>
      <c r="Y375" s="48"/>
      <c r="Z375" s="48" t="s">
        <v>211</v>
      </c>
      <c r="AA375" s="48"/>
      <c r="AB375" s="48"/>
      <c r="AC375" s="193" t="s">
        <v>3414</v>
      </c>
      <c r="AD375" s="48"/>
      <c r="AE375" s="193" t="s">
        <v>211</v>
      </c>
      <c r="AF375" s="193" t="s">
        <v>3414</v>
      </c>
      <c r="AG375" s="193" t="s">
        <v>211</v>
      </c>
      <c r="AH375" s="197">
        <v>43655</v>
      </c>
      <c r="AI375" s="192" t="s">
        <v>4349</v>
      </c>
      <c r="AJ375" s="115" t="str">
        <f t="shared" si="5"/>
        <v>FS</v>
      </c>
      <c r="AK375" s="115" t="b">
        <f>ISNUMBER(SEARCH("IRT",Table1[[#This Row],[Current_Status]]))</f>
        <v>0</v>
      </c>
      <c r="AL375" s="116">
        <f>YEAR(Table1[[#This Row],[Project_Initiated]])</f>
        <v>2019</v>
      </c>
      <c r="AM375" s="53">
        <v>44075</v>
      </c>
      <c r="AN375" s="53" t="str">
        <f>IF(AND(Table1[[#This Row],[Completed Date]]&gt;="07/01/2020"+0,Table1[[#This Row],[Completed Date]]&lt;="6/30/2021"+0),"FY 20-21",IF(AND(Table1[[#This Row],[Completed Date]]&gt;="07/01/2019"+0,Table1[[#This Row],[Completed Date]]&lt;="6/30/2020"+0),"FY 19-20",""))</f>
        <v>FY 19-20</v>
      </c>
      <c r="AO375" s="116" t="str">
        <f>IFERROR(FIND("R",Table1[[#This Row],[FS_Priority]]),"")</f>
        <v/>
      </c>
    </row>
    <row r="376" spans="1:41" hidden="1" x14ac:dyDescent="0.25">
      <c r="A376" s="48" t="s">
        <v>2945</v>
      </c>
      <c r="B376" s="193" t="s">
        <v>211</v>
      </c>
      <c r="C376" s="193" t="s">
        <v>2945</v>
      </c>
      <c r="D376" s="194" t="b">
        <v>0</v>
      </c>
      <c r="E376" s="48" t="s">
        <v>442</v>
      </c>
      <c r="F376" s="48" t="s">
        <v>3304</v>
      </c>
      <c r="G376" s="48" t="s">
        <v>211</v>
      </c>
      <c r="H376" s="48" t="s">
        <v>3833</v>
      </c>
      <c r="I376" s="48" t="s">
        <v>3959</v>
      </c>
      <c r="J376" s="48" t="s">
        <v>2661</v>
      </c>
      <c r="K376" s="193" t="s">
        <v>3829</v>
      </c>
      <c r="L376" s="193" t="s">
        <v>141</v>
      </c>
      <c r="M376" s="48" t="s">
        <v>3830</v>
      </c>
      <c r="N376" s="193" t="s">
        <v>211</v>
      </c>
      <c r="O376" s="48" t="s">
        <v>165</v>
      </c>
      <c r="P376" s="48"/>
      <c r="Q376" s="48" t="s">
        <v>218</v>
      </c>
      <c r="R376" s="193" t="s">
        <v>211</v>
      </c>
      <c r="S376" s="48" t="b">
        <v>0</v>
      </c>
      <c r="T376" s="48"/>
      <c r="U376" s="178"/>
      <c r="V376" s="178">
        <v>43532</v>
      </c>
      <c r="W376" s="48" t="s">
        <v>211</v>
      </c>
      <c r="X376" s="48"/>
      <c r="Y376" s="48"/>
      <c r="Z376" s="48" t="s">
        <v>211</v>
      </c>
      <c r="AA376" s="48"/>
      <c r="AB376" s="48"/>
      <c r="AC376" s="193" t="s">
        <v>3414</v>
      </c>
      <c r="AD376" s="48"/>
      <c r="AE376" s="193" t="s">
        <v>211</v>
      </c>
      <c r="AF376" s="193" t="s">
        <v>211</v>
      </c>
      <c r="AG376" s="193" t="s">
        <v>211</v>
      </c>
      <c r="AH376" s="197">
        <v>43655</v>
      </c>
      <c r="AI376" s="192" t="s">
        <v>4349</v>
      </c>
      <c r="AJ376" s="115" t="str">
        <f t="shared" si="5"/>
        <v>FS</v>
      </c>
      <c r="AK376" s="115" t="b">
        <f>ISNUMBER(SEARCH("IRT",Table1[[#This Row],[Current_Status]]))</f>
        <v>0</v>
      </c>
      <c r="AL376" s="116">
        <f>YEAR(Table1[[#This Row],[Project_Initiated]])</f>
        <v>2019</v>
      </c>
      <c r="AM376" s="53">
        <v>44075</v>
      </c>
      <c r="AN376" s="53" t="str">
        <f>IF(AND(Table1[[#This Row],[Completed Date]]&gt;="07/01/2020"+0,Table1[[#This Row],[Completed Date]]&lt;="6/30/2021"+0),"FY 20-21",IF(AND(Table1[[#This Row],[Completed Date]]&gt;="07/01/2019"+0,Table1[[#This Row],[Completed Date]]&lt;="6/30/2020"+0),"FY 19-20",""))</f>
        <v>FY 19-20</v>
      </c>
      <c r="AO376" s="116" t="str">
        <f>IFERROR(FIND("R",Table1[[#This Row],[FS_Priority]]),"")</f>
        <v/>
      </c>
    </row>
    <row r="377" spans="1:41" hidden="1" x14ac:dyDescent="0.25">
      <c r="A377" s="48" t="s">
        <v>2811</v>
      </c>
      <c r="B377" s="193" t="s">
        <v>211</v>
      </c>
      <c r="C377" s="193" t="s">
        <v>2811</v>
      </c>
      <c r="D377" s="194" t="b">
        <v>0</v>
      </c>
      <c r="E377" s="48" t="s">
        <v>53</v>
      </c>
      <c r="F377" s="48" t="s">
        <v>3012</v>
      </c>
      <c r="G377" s="48" t="s">
        <v>2829</v>
      </c>
      <c r="H377" s="48" t="s">
        <v>3531</v>
      </c>
      <c r="I377" s="48" t="s">
        <v>3532</v>
      </c>
      <c r="J377" s="48" t="s">
        <v>2661</v>
      </c>
      <c r="K377" s="193" t="s">
        <v>3514</v>
      </c>
      <c r="L377" s="193" t="s">
        <v>2636</v>
      </c>
      <c r="M377" s="48" t="s">
        <v>3533</v>
      </c>
      <c r="N377" s="193" t="s">
        <v>211</v>
      </c>
      <c r="O377" s="48" t="s">
        <v>183</v>
      </c>
      <c r="P377" s="48"/>
      <c r="Q377" s="48" t="s">
        <v>288</v>
      </c>
      <c r="R377" s="193" t="s">
        <v>211</v>
      </c>
      <c r="S377" s="48" t="b">
        <v>0</v>
      </c>
      <c r="T377" s="48"/>
      <c r="U377" s="178"/>
      <c r="V377" s="178">
        <v>43430</v>
      </c>
      <c r="W377" s="48" t="s">
        <v>211</v>
      </c>
      <c r="X377" s="48"/>
      <c r="Y377" s="48"/>
      <c r="Z377" s="48" t="s">
        <v>211</v>
      </c>
      <c r="AA377" s="48"/>
      <c r="AB377" s="48"/>
      <c r="AC377" s="193" t="s">
        <v>3423</v>
      </c>
      <c r="AD377" s="195">
        <v>43509</v>
      </c>
      <c r="AE377" s="193" t="s">
        <v>498</v>
      </c>
      <c r="AF377" s="193" t="s">
        <v>4421</v>
      </c>
      <c r="AG377" s="193" t="s">
        <v>2694</v>
      </c>
      <c r="AH377" s="197">
        <v>43661</v>
      </c>
      <c r="AI377" s="192" t="s">
        <v>4351</v>
      </c>
      <c r="AJ377" s="115" t="str">
        <f t="shared" si="5"/>
        <v>FS</v>
      </c>
      <c r="AK377" s="115" t="b">
        <f>ISNUMBER(SEARCH("IRT",Table1[[#This Row],[Current_Status]]))</f>
        <v>0</v>
      </c>
      <c r="AL377" s="116">
        <f>YEAR(Table1[[#This Row],[Project_Initiated]])</f>
        <v>2018</v>
      </c>
      <c r="AM377" s="53">
        <v>44075</v>
      </c>
      <c r="AN377" s="53" t="str">
        <f>IF(AND(Table1[[#This Row],[Completed Date]]&gt;="07/01/2020"+0,Table1[[#This Row],[Completed Date]]&lt;="6/30/2021"+0),"FY 20-21",IF(AND(Table1[[#This Row],[Completed Date]]&gt;="07/01/2019"+0,Table1[[#This Row],[Completed Date]]&lt;="6/30/2020"+0),"FY 19-20",""))</f>
        <v>FY 19-20</v>
      </c>
      <c r="AO377" s="116" t="str">
        <f>IFERROR(FIND("R",Table1[[#This Row],[FS_Priority]]),"")</f>
        <v/>
      </c>
    </row>
    <row r="378" spans="1:41" hidden="1" x14ac:dyDescent="0.25">
      <c r="A378" s="48" t="s">
        <v>2924</v>
      </c>
      <c r="B378" s="193" t="s">
        <v>211</v>
      </c>
      <c r="C378" s="193" t="s">
        <v>2924</v>
      </c>
      <c r="D378" s="194" t="b">
        <v>0</v>
      </c>
      <c r="E378" s="48" t="s">
        <v>99</v>
      </c>
      <c r="F378" s="48" t="s">
        <v>3118</v>
      </c>
      <c r="G378" s="48" t="s">
        <v>211</v>
      </c>
      <c r="H378" s="48" t="s">
        <v>452</v>
      </c>
      <c r="I378" s="48" t="s">
        <v>3715</v>
      </c>
      <c r="J378" s="48" t="s">
        <v>2672</v>
      </c>
      <c r="K378" s="193" t="s">
        <v>4989</v>
      </c>
      <c r="L378" s="193" t="s">
        <v>297</v>
      </c>
      <c r="M378" s="48" t="s">
        <v>3927</v>
      </c>
      <c r="N378" s="193" t="s">
        <v>211</v>
      </c>
      <c r="O378" s="48" t="s">
        <v>165</v>
      </c>
      <c r="P378" s="48"/>
      <c r="Q378" s="48" t="s">
        <v>236</v>
      </c>
      <c r="R378" s="193" t="s">
        <v>211</v>
      </c>
      <c r="S378" s="48" t="b">
        <v>1</v>
      </c>
      <c r="T378" s="48"/>
      <c r="U378" s="178"/>
      <c r="V378" s="178">
        <v>43595</v>
      </c>
      <c r="W378" s="48" t="s">
        <v>211</v>
      </c>
      <c r="X378" s="48"/>
      <c r="Y378" s="48"/>
      <c r="Z378" s="48" t="s">
        <v>211</v>
      </c>
      <c r="AA378" s="48"/>
      <c r="AB378" s="48"/>
      <c r="AC378" s="193" t="s">
        <v>4056</v>
      </c>
      <c r="AD378" s="48"/>
      <c r="AE378" s="193" t="s">
        <v>211</v>
      </c>
      <c r="AF378" s="193" t="s">
        <v>211</v>
      </c>
      <c r="AG378" s="193" t="s">
        <v>211</v>
      </c>
      <c r="AH378" s="197">
        <v>43662</v>
      </c>
      <c r="AI378" s="192" t="s">
        <v>4349</v>
      </c>
      <c r="AJ378" s="115" t="str">
        <f t="shared" si="5"/>
        <v>FS</v>
      </c>
      <c r="AK378" s="115" t="b">
        <f>ISNUMBER(SEARCH("IRT",Table1[[#This Row],[Current_Status]]))</f>
        <v>0</v>
      </c>
      <c r="AL378" s="116">
        <f>YEAR(Table1[[#This Row],[Project_Initiated]])</f>
        <v>2019</v>
      </c>
      <c r="AM378" s="53">
        <v>44075</v>
      </c>
      <c r="AN378" s="53" t="str">
        <f>IF(AND(Table1[[#This Row],[Completed Date]]&gt;="07/01/2020"+0,Table1[[#This Row],[Completed Date]]&lt;="6/30/2021"+0),"FY 20-21",IF(AND(Table1[[#This Row],[Completed Date]]&gt;="07/01/2019"+0,Table1[[#This Row],[Completed Date]]&lt;="6/30/2020"+0),"FY 19-20",""))</f>
        <v>FY 19-20</v>
      </c>
      <c r="AO378" s="116" t="str">
        <f>IFERROR(FIND("R",Table1[[#This Row],[FS_Priority]]),"")</f>
        <v/>
      </c>
    </row>
    <row r="379" spans="1:41" hidden="1" x14ac:dyDescent="0.25">
      <c r="A379" s="48" t="s">
        <v>2926</v>
      </c>
      <c r="B379" s="193" t="s">
        <v>211</v>
      </c>
      <c r="C379" s="193" t="s">
        <v>2926</v>
      </c>
      <c r="D379" s="194" t="b">
        <v>0</v>
      </c>
      <c r="E379" s="48" t="s">
        <v>99</v>
      </c>
      <c r="F379" s="48" t="s">
        <v>3127</v>
      </c>
      <c r="G379" s="48" t="s">
        <v>211</v>
      </c>
      <c r="H379" s="48" t="s">
        <v>452</v>
      </c>
      <c r="I379" s="48" t="s">
        <v>3934</v>
      </c>
      <c r="J379" s="48" t="s">
        <v>2672</v>
      </c>
      <c r="K379" s="193" t="s">
        <v>4989</v>
      </c>
      <c r="L379" s="193" t="s">
        <v>297</v>
      </c>
      <c r="M379" s="48" t="s">
        <v>3927</v>
      </c>
      <c r="N379" s="193" t="s">
        <v>211</v>
      </c>
      <c r="O379" s="48" t="s">
        <v>165</v>
      </c>
      <c r="P379" s="48"/>
      <c r="Q379" s="48" t="s">
        <v>239</v>
      </c>
      <c r="R379" s="193" t="s">
        <v>211</v>
      </c>
      <c r="S379" s="48" t="b">
        <v>0</v>
      </c>
      <c r="T379" s="48"/>
      <c r="U379" s="178"/>
      <c r="V379" s="178">
        <v>43595</v>
      </c>
      <c r="W379" s="48" t="s">
        <v>211</v>
      </c>
      <c r="X379" s="48"/>
      <c r="Y379" s="48"/>
      <c r="Z379" s="48" t="s">
        <v>211</v>
      </c>
      <c r="AA379" s="48"/>
      <c r="AB379" s="48"/>
      <c r="AC379" s="193" t="s">
        <v>3426</v>
      </c>
      <c r="AD379" s="179"/>
      <c r="AE379" s="193" t="s">
        <v>211</v>
      </c>
      <c r="AF379" s="193" t="s">
        <v>211</v>
      </c>
      <c r="AG379" s="193" t="s">
        <v>211</v>
      </c>
      <c r="AH379" s="197">
        <v>43662</v>
      </c>
      <c r="AI379" s="192" t="s">
        <v>4349</v>
      </c>
      <c r="AJ379" s="115" t="str">
        <f t="shared" si="5"/>
        <v>FS</v>
      </c>
      <c r="AK379" s="115" t="b">
        <f>ISNUMBER(SEARCH("IRT",Table1[[#This Row],[Current_Status]]))</f>
        <v>0</v>
      </c>
      <c r="AL379" s="116">
        <f>YEAR(Table1[[#This Row],[Project_Initiated]])</f>
        <v>2019</v>
      </c>
      <c r="AM379" s="53">
        <v>44075</v>
      </c>
      <c r="AN379" s="53" t="str">
        <f>IF(AND(Table1[[#This Row],[Completed Date]]&gt;="07/01/2020"+0,Table1[[#This Row],[Completed Date]]&lt;="6/30/2021"+0),"FY 20-21",IF(AND(Table1[[#This Row],[Completed Date]]&gt;="07/01/2019"+0,Table1[[#This Row],[Completed Date]]&lt;="6/30/2020"+0),"FY 19-20",""))</f>
        <v>FY 19-20</v>
      </c>
      <c r="AO379" s="116" t="str">
        <f>IFERROR(FIND("R",Table1[[#This Row],[FS_Priority]]),"")</f>
        <v/>
      </c>
    </row>
    <row r="380" spans="1:41" hidden="1" x14ac:dyDescent="0.25">
      <c r="A380" s="48" t="s">
        <v>2935</v>
      </c>
      <c r="B380" s="193" t="s">
        <v>211</v>
      </c>
      <c r="C380" s="193" t="s">
        <v>2935</v>
      </c>
      <c r="D380" s="194" t="b">
        <v>0</v>
      </c>
      <c r="E380" s="48" t="s">
        <v>107</v>
      </c>
      <c r="F380" s="48" t="s">
        <v>3228</v>
      </c>
      <c r="G380" s="48" t="s">
        <v>211</v>
      </c>
      <c r="H380" s="48" t="s">
        <v>476</v>
      </c>
      <c r="I380" s="48" t="s">
        <v>3948</v>
      </c>
      <c r="J380" s="48" t="s">
        <v>2670</v>
      </c>
      <c r="K380" s="193" t="s">
        <v>3674</v>
      </c>
      <c r="L380" s="193" t="s">
        <v>2636</v>
      </c>
      <c r="M380" s="48" t="s">
        <v>3687</v>
      </c>
      <c r="N380" s="193" t="s">
        <v>211</v>
      </c>
      <c r="O380" s="48" t="s">
        <v>165</v>
      </c>
      <c r="P380" s="48"/>
      <c r="Q380" s="48" t="s">
        <v>239</v>
      </c>
      <c r="R380" s="193" t="s">
        <v>211</v>
      </c>
      <c r="S380" s="48" t="b">
        <v>0</v>
      </c>
      <c r="T380" s="48"/>
      <c r="U380" s="178"/>
      <c r="V380" s="178">
        <v>43599</v>
      </c>
      <c r="W380" s="48" t="s">
        <v>211</v>
      </c>
      <c r="X380" s="48"/>
      <c r="Y380" s="48"/>
      <c r="Z380" s="48" t="s">
        <v>211</v>
      </c>
      <c r="AA380" s="48"/>
      <c r="AB380" s="48"/>
      <c r="AC380" s="193" t="s">
        <v>3996</v>
      </c>
      <c r="AD380" s="48"/>
      <c r="AE380" s="193" t="s">
        <v>211</v>
      </c>
      <c r="AF380" s="193" t="s">
        <v>211</v>
      </c>
      <c r="AG380" s="193" t="s">
        <v>211</v>
      </c>
      <c r="AH380" s="197">
        <v>43662</v>
      </c>
      <c r="AI380" s="192" t="s">
        <v>4349</v>
      </c>
      <c r="AJ380" s="115" t="str">
        <f t="shared" si="5"/>
        <v>FS</v>
      </c>
      <c r="AK380" s="115" t="b">
        <f>ISNUMBER(SEARCH("IRT",Table1[[#This Row],[Current_Status]]))</f>
        <v>0</v>
      </c>
      <c r="AL380" s="116">
        <f>YEAR(Table1[[#This Row],[Project_Initiated]])</f>
        <v>2019</v>
      </c>
      <c r="AM380" s="53">
        <v>44075</v>
      </c>
      <c r="AN380" s="53" t="str">
        <f>IF(AND(Table1[[#This Row],[Completed Date]]&gt;="07/01/2020"+0,Table1[[#This Row],[Completed Date]]&lt;="6/30/2021"+0),"FY 20-21",IF(AND(Table1[[#This Row],[Completed Date]]&gt;="07/01/2019"+0,Table1[[#This Row],[Completed Date]]&lt;="6/30/2020"+0),"FY 19-20",""))</f>
        <v>FY 19-20</v>
      </c>
      <c r="AO380" s="116" t="str">
        <f>IFERROR(FIND("R",Table1[[#This Row],[FS_Priority]]),"")</f>
        <v/>
      </c>
    </row>
    <row r="381" spans="1:41" hidden="1" x14ac:dyDescent="0.25">
      <c r="A381" s="48" t="s">
        <v>2937</v>
      </c>
      <c r="B381" s="193" t="s">
        <v>211</v>
      </c>
      <c r="C381" s="193" t="s">
        <v>2937</v>
      </c>
      <c r="D381" s="194" t="b">
        <v>0</v>
      </c>
      <c r="E381" s="48" t="s">
        <v>107</v>
      </c>
      <c r="F381" s="48" t="s">
        <v>3245</v>
      </c>
      <c r="G381" s="48" t="s">
        <v>211</v>
      </c>
      <c r="H381" s="48" t="s">
        <v>476</v>
      </c>
      <c r="I381" s="48" t="s">
        <v>3703</v>
      </c>
      <c r="J381" s="48" t="s">
        <v>2670</v>
      </c>
      <c r="K381" s="193" t="s">
        <v>3674</v>
      </c>
      <c r="L381" s="193" t="s">
        <v>2636</v>
      </c>
      <c r="M381" s="48" t="s">
        <v>3687</v>
      </c>
      <c r="N381" s="193" t="s">
        <v>211</v>
      </c>
      <c r="O381" s="48" t="s">
        <v>165</v>
      </c>
      <c r="P381" s="48"/>
      <c r="Q381" s="48" t="s">
        <v>242</v>
      </c>
      <c r="R381" s="193" t="s">
        <v>211</v>
      </c>
      <c r="S381" s="48" t="b">
        <v>0</v>
      </c>
      <c r="T381" s="48"/>
      <c r="U381" s="178"/>
      <c r="V381" s="178">
        <v>43599</v>
      </c>
      <c r="W381" s="48" t="s">
        <v>211</v>
      </c>
      <c r="X381" s="48"/>
      <c r="Y381" s="48"/>
      <c r="Z381" s="48" t="s">
        <v>211</v>
      </c>
      <c r="AA381" s="48"/>
      <c r="AB381" s="48"/>
      <c r="AC381" s="193" t="s">
        <v>3996</v>
      </c>
      <c r="AD381" s="48"/>
      <c r="AE381" s="193" t="s">
        <v>211</v>
      </c>
      <c r="AF381" s="193" t="s">
        <v>211</v>
      </c>
      <c r="AG381" s="193" t="s">
        <v>211</v>
      </c>
      <c r="AH381" s="197">
        <v>43662</v>
      </c>
      <c r="AI381" s="192" t="s">
        <v>4349</v>
      </c>
      <c r="AJ381" s="115" t="str">
        <f t="shared" si="5"/>
        <v>FS</v>
      </c>
      <c r="AK381" s="115" t="b">
        <f>ISNUMBER(SEARCH("IRT",Table1[[#This Row],[Current_Status]]))</f>
        <v>0</v>
      </c>
      <c r="AL381" s="116">
        <f>YEAR(Table1[[#This Row],[Project_Initiated]])</f>
        <v>2019</v>
      </c>
      <c r="AM381" s="53">
        <v>44075</v>
      </c>
      <c r="AN381" s="53" t="str">
        <f>IF(AND(Table1[[#This Row],[Completed Date]]&gt;="07/01/2020"+0,Table1[[#This Row],[Completed Date]]&lt;="6/30/2021"+0),"FY 20-21",IF(AND(Table1[[#This Row],[Completed Date]]&gt;="07/01/2019"+0,Table1[[#This Row],[Completed Date]]&lt;="6/30/2020"+0),"FY 19-20",""))</f>
        <v>FY 19-20</v>
      </c>
      <c r="AO381" s="116" t="str">
        <f>IFERROR(FIND("R",Table1[[#This Row],[FS_Priority]]),"")</f>
        <v/>
      </c>
    </row>
    <row r="382" spans="1:41" hidden="1" x14ac:dyDescent="0.25">
      <c r="A382" s="48" t="s">
        <v>2938</v>
      </c>
      <c r="B382" s="193" t="s">
        <v>211</v>
      </c>
      <c r="C382" s="193" t="s">
        <v>2938</v>
      </c>
      <c r="D382" s="194" t="b">
        <v>0</v>
      </c>
      <c r="E382" s="48" t="s">
        <v>107</v>
      </c>
      <c r="F382" s="48" t="s">
        <v>3247</v>
      </c>
      <c r="G382" s="48" t="s">
        <v>211</v>
      </c>
      <c r="H382" s="48" t="s">
        <v>476</v>
      </c>
      <c r="I382" s="48" t="s">
        <v>3733</v>
      </c>
      <c r="J382" s="48" t="s">
        <v>2670</v>
      </c>
      <c r="K382" s="193" t="s">
        <v>3674</v>
      </c>
      <c r="L382" s="193" t="s">
        <v>2636</v>
      </c>
      <c r="M382" s="48" t="s">
        <v>3687</v>
      </c>
      <c r="N382" s="193" t="s">
        <v>211</v>
      </c>
      <c r="O382" s="48" t="s">
        <v>165</v>
      </c>
      <c r="P382" s="48"/>
      <c r="Q382" s="48" t="s">
        <v>243</v>
      </c>
      <c r="R382" s="193" t="s">
        <v>211</v>
      </c>
      <c r="S382" s="48" t="b">
        <v>0</v>
      </c>
      <c r="T382" s="48"/>
      <c r="U382" s="178"/>
      <c r="V382" s="178">
        <v>43599</v>
      </c>
      <c r="W382" s="48" t="s">
        <v>211</v>
      </c>
      <c r="X382" s="48"/>
      <c r="Y382" s="48"/>
      <c r="Z382" s="48" t="s">
        <v>211</v>
      </c>
      <c r="AA382" s="48"/>
      <c r="AB382" s="48"/>
      <c r="AC382" s="193" t="s">
        <v>3996</v>
      </c>
      <c r="AD382" s="48"/>
      <c r="AE382" s="193" t="s">
        <v>211</v>
      </c>
      <c r="AF382" s="193" t="s">
        <v>211</v>
      </c>
      <c r="AG382" s="193" t="s">
        <v>211</v>
      </c>
      <c r="AH382" s="197">
        <v>43662</v>
      </c>
      <c r="AI382" s="192" t="s">
        <v>4349</v>
      </c>
      <c r="AJ382" s="115" t="str">
        <f t="shared" si="5"/>
        <v>FS</v>
      </c>
      <c r="AK382" s="115" t="b">
        <f>ISNUMBER(SEARCH("IRT",Table1[[#This Row],[Current_Status]]))</f>
        <v>0</v>
      </c>
      <c r="AL382" s="116">
        <f>YEAR(Table1[[#This Row],[Project_Initiated]])</f>
        <v>2019</v>
      </c>
      <c r="AM382" s="53">
        <v>44075</v>
      </c>
      <c r="AN382" s="53" t="str">
        <f>IF(AND(Table1[[#This Row],[Completed Date]]&gt;="07/01/2020"+0,Table1[[#This Row],[Completed Date]]&lt;="6/30/2021"+0),"FY 20-21",IF(AND(Table1[[#This Row],[Completed Date]]&gt;="07/01/2019"+0,Table1[[#This Row],[Completed Date]]&lt;="6/30/2020"+0),"FY 19-20",""))</f>
        <v>FY 19-20</v>
      </c>
      <c r="AO382" s="116" t="str">
        <f>IFERROR(FIND("R",Table1[[#This Row],[FS_Priority]]),"")</f>
        <v/>
      </c>
    </row>
    <row r="383" spans="1:41" hidden="1" x14ac:dyDescent="0.25">
      <c r="A383" s="48" t="s">
        <v>2912</v>
      </c>
      <c r="B383" s="193" t="s">
        <v>211</v>
      </c>
      <c r="C383" s="193" t="s">
        <v>2912</v>
      </c>
      <c r="D383" s="194" t="b">
        <v>0</v>
      </c>
      <c r="E383" s="48" t="s">
        <v>53</v>
      </c>
      <c r="F383" s="48" t="s">
        <v>3024</v>
      </c>
      <c r="G383" s="48" t="s">
        <v>211</v>
      </c>
      <c r="H383" s="48" t="s">
        <v>932</v>
      </c>
      <c r="I383" s="48" t="s">
        <v>3918</v>
      </c>
      <c r="J383" s="48" t="s">
        <v>2661</v>
      </c>
      <c r="K383" s="193" t="s">
        <v>3514</v>
      </c>
      <c r="L383" s="193" t="s">
        <v>2636</v>
      </c>
      <c r="M383" s="48" t="s">
        <v>3554</v>
      </c>
      <c r="N383" s="193" t="s">
        <v>211</v>
      </c>
      <c r="O383" s="48" t="s">
        <v>165</v>
      </c>
      <c r="P383" s="48"/>
      <c r="Q383" s="48" t="s">
        <v>184</v>
      </c>
      <c r="R383" s="193" t="s">
        <v>211</v>
      </c>
      <c r="S383" s="48" t="b">
        <v>0</v>
      </c>
      <c r="T383" s="48"/>
      <c r="U383" s="178"/>
      <c r="V383" s="178">
        <v>43588</v>
      </c>
      <c r="W383" s="48" t="s">
        <v>211</v>
      </c>
      <c r="X383" s="48"/>
      <c r="Y383" s="48"/>
      <c r="Z383" s="48" t="s">
        <v>211</v>
      </c>
      <c r="AA383" s="48"/>
      <c r="AB383" s="48"/>
      <c r="AC383" s="193" t="s">
        <v>3995</v>
      </c>
      <c r="AD383" s="48"/>
      <c r="AE383" s="193" t="s">
        <v>211</v>
      </c>
      <c r="AF383" s="193" t="s">
        <v>211</v>
      </c>
      <c r="AG383" s="193" t="s">
        <v>211</v>
      </c>
      <c r="AH383" s="198">
        <v>43662</v>
      </c>
      <c r="AI383" s="192" t="s">
        <v>4349</v>
      </c>
      <c r="AJ383" s="115" t="str">
        <f t="shared" si="5"/>
        <v>FS</v>
      </c>
      <c r="AK383" s="115" t="b">
        <f>ISNUMBER(SEARCH("IRT",Table1[[#This Row],[Current_Status]]))</f>
        <v>0</v>
      </c>
      <c r="AL383" s="116">
        <f>YEAR(Table1[[#This Row],[Project_Initiated]])</f>
        <v>2019</v>
      </c>
      <c r="AM383" s="53">
        <v>44075</v>
      </c>
      <c r="AN383" s="53" t="str">
        <f>IF(AND(Table1[[#This Row],[Completed Date]]&gt;="07/01/2020"+0,Table1[[#This Row],[Completed Date]]&lt;="6/30/2021"+0),"FY 20-21",IF(AND(Table1[[#This Row],[Completed Date]]&gt;="07/01/2019"+0,Table1[[#This Row],[Completed Date]]&lt;="6/30/2020"+0),"FY 19-20",""))</f>
        <v>FY 19-20</v>
      </c>
      <c r="AO383" s="116" t="str">
        <f>IFERROR(FIND("R",Table1[[#This Row],[FS_Priority]]),"")</f>
        <v/>
      </c>
    </row>
    <row r="384" spans="1:41" hidden="1" x14ac:dyDescent="0.25">
      <c r="A384" s="48" t="s">
        <v>2923</v>
      </c>
      <c r="B384" s="193" t="s">
        <v>211</v>
      </c>
      <c r="C384" s="193" t="s">
        <v>2923</v>
      </c>
      <c r="D384" s="194" t="b">
        <v>0</v>
      </c>
      <c r="E384" s="48" t="s">
        <v>99</v>
      </c>
      <c r="F384" s="48" t="s">
        <v>3112</v>
      </c>
      <c r="G384" s="48" t="s">
        <v>211</v>
      </c>
      <c r="H384" s="48" t="s">
        <v>465</v>
      </c>
      <c r="I384" s="48" t="s">
        <v>3932</v>
      </c>
      <c r="J384" s="48" t="s">
        <v>2661</v>
      </c>
      <c r="K384" s="193" t="s">
        <v>4989</v>
      </c>
      <c r="L384" s="193" t="s">
        <v>297</v>
      </c>
      <c r="M384" s="48" t="s">
        <v>3627</v>
      </c>
      <c r="N384" s="193" t="s">
        <v>211</v>
      </c>
      <c r="O384" s="48" t="s">
        <v>165</v>
      </c>
      <c r="P384" s="48"/>
      <c r="Q384" s="48" t="s">
        <v>229</v>
      </c>
      <c r="R384" s="193" t="s">
        <v>211</v>
      </c>
      <c r="S384" s="48" t="b">
        <v>0</v>
      </c>
      <c r="T384" s="48"/>
      <c r="U384" s="178"/>
      <c r="V384" s="178">
        <v>43606</v>
      </c>
      <c r="W384" s="48" t="s">
        <v>211</v>
      </c>
      <c r="X384" s="48"/>
      <c r="Y384" s="48"/>
      <c r="Z384" s="48" t="s">
        <v>211</v>
      </c>
      <c r="AA384" s="48"/>
      <c r="AB384" s="48"/>
      <c r="AC384" s="193" t="s">
        <v>3995</v>
      </c>
      <c r="AD384" s="179"/>
      <c r="AE384" s="193" t="s">
        <v>211</v>
      </c>
      <c r="AF384" s="193" t="s">
        <v>211</v>
      </c>
      <c r="AG384" s="193" t="s">
        <v>211</v>
      </c>
      <c r="AH384" s="197">
        <v>43662</v>
      </c>
      <c r="AI384" s="192" t="s">
        <v>4349</v>
      </c>
      <c r="AJ384" s="115" t="str">
        <f t="shared" si="5"/>
        <v>FS</v>
      </c>
      <c r="AK384" s="115" t="b">
        <f>ISNUMBER(SEARCH("IRT",Table1[[#This Row],[Current_Status]]))</f>
        <v>0</v>
      </c>
      <c r="AL384" s="116">
        <f>YEAR(Table1[[#This Row],[Project_Initiated]])</f>
        <v>2019</v>
      </c>
      <c r="AM384" s="53">
        <v>44075</v>
      </c>
      <c r="AN384" s="53" t="str">
        <f>IF(AND(Table1[[#This Row],[Completed Date]]&gt;="07/01/2020"+0,Table1[[#This Row],[Completed Date]]&lt;="6/30/2021"+0),"FY 20-21",IF(AND(Table1[[#This Row],[Completed Date]]&gt;="07/01/2019"+0,Table1[[#This Row],[Completed Date]]&lt;="6/30/2020"+0),"FY 19-20",""))</f>
        <v>FY 19-20</v>
      </c>
      <c r="AO384" s="116" t="str">
        <f>IFERROR(FIND("R",Table1[[#This Row],[FS_Priority]]),"")</f>
        <v/>
      </c>
    </row>
    <row r="385" spans="1:41" hidden="1" x14ac:dyDescent="0.25">
      <c r="A385" s="48" t="s">
        <v>2928</v>
      </c>
      <c r="B385" s="193" t="s">
        <v>211</v>
      </c>
      <c r="C385" s="193" t="s">
        <v>2928</v>
      </c>
      <c r="D385" s="194" t="b">
        <v>0</v>
      </c>
      <c r="E385" s="48" t="s">
        <v>99</v>
      </c>
      <c r="F385" s="48" t="s">
        <v>3133</v>
      </c>
      <c r="G385" s="48" t="s">
        <v>211</v>
      </c>
      <c r="H385" s="48" t="s">
        <v>465</v>
      </c>
      <c r="I385" s="48" t="s">
        <v>3937</v>
      </c>
      <c r="J385" s="48" t="s">
        <v>2661</v>
      </c>
      <c r="K385" s="193" t="s">
        <v>4989</v>
      </c>
      <c r="L385" s="193" t="s">
        <v>297</v>
      </c>
      <c r="M385" s="48" t="s">
        <v>3627</v>
      </c>
      <c r="N385" s="193" t="s">
        <v>211</v>
      </c>
      <c r="O385" s="48" t="s">
        <v>165</v>
      </c>
      <c r="P385" s="48"/>
      <c r="Q385" s="48" t="s">
        <v>242</v>
      </c>
      <c r="R385" s="193" t="s">
        <v>211</v>
      </c>
      <c r="S385" s="48" t="b">
        <v>0</v>
      </c>
      <c r="T385" s="48"/>
      <c r="U385" s="178"/>
      <c r="V385" s="178">
        <v>43606</v>
      </c>
      <c r="W385" s="48" t="s">
        <v>211</v>
      </c>
      <c r="X385" s="48"/>
      <c r="Y385" s="48"/>
      <c r="Z385" s="48" t="s">
        <v>211</v>
      </c>
      <c r="AA385" s="48"/>
      <c r="AB385" s="48"/>
      <c r="AC385" s="193" t="s">
        <v>3995</v>
      </c>
      <c r="AD385" s="48"/>
      <c r="AE385" s="193" t="s">
        <v>211</v>
      </c>
      <c r="AF385" s="193" t="s">
        <v>211</v>
      </c>
      <c r="AG385" s="193" t="s">
        <v>211</v>
      </c>
      <c r="AH385" s="197">
        <v>43662</v>
      </c>
      <c r="AI385" s="192" t="s">
        <v>4349</v>
      </c>
      <c r="AJ385" s="115" t="str">
        <f t="shared" si="5"/>
        <v>FS</v>
      </c>
      <c r="AK385" s="115" t="b">
        <f>ISNUMBER(SEARCH("IRT",Table1[[#This Row],[Current_Status]]))</f>
        <v>0</v>
      </c>
      <c r="AL385" s="116">
        <f>YEAR(Table1[[#This Row],[Project_Initiated]])</f>
        <v>2019</v>
      </c>
      <c r="AM385" s="53">
        <v>44075</v>
      </c>
      <c r="AN385" s="53" t="str">
        <f>IF(AND(Table1[[#This Row],[Completed Date]]&gt;="07/01/2020"+0,Table1[[#This Row],[Completed Date]]&lt;="6/30/2021"+0),"FY 20-21",IF(AND(Table1[[#This Row],[Completed Date]]&gt;="07/01/2019"+0,Table1[[#This Row],[Completed Date]]&lt;="6/30/2020"+0),"FY 19-20",""))</f>
        <v>FY 19-20</v>
      </c>
      <c r="AO385" s="116" t="str">
        <f>IFERROR(FIND("R",Table1[[#This Row],[FS_Priority]]),"")</f>
        <v/>
      </c>
    </row>
    <row r="386" spans="1:41" hidden="1" x14ac:dyDescent="0.25">
      <c r="A386" s="48" t="s">
        <v>2637</v>
      </c>
      <c r="B386" s="193" t="s">
        <v>211</v>
      </c>
      <c r="C386" s="193" t="s">
        <v>2637</v>
      </c>
      <c r="D386" s="194" t="b">
        <v>0</v>
      </c>
      <c r="E386" s="48" t="s">
        <v>130</v>
      </c>
      <c r="F386" s="48" t="s">
        <v>3272</v>
      </c>
      <c r="G386" s="48" t="s">
        <v>211</v>
      </c>
      <c r="H386" s="48" t="s">
        <v>459</v>
      </c>
      <c r="I386" s="48" t="s">
        <v>3470</v>
      </c>
      <c r="J386" s="48" t="s">
        <v>2670</v>
      </c>
      <c r="K386" s="193" t="s">
        <v>3791</v>
      </c>
      <c r="L386" s="193" t="s">
        <v>403</v>
      </c>
      <c r="M386" s="48" t="s">
        <v>3792</v>
      </c>
      <c r="N386" s="193" t="s">
        <v>211</v>
      </c>
      <c r="O386" s="48" t="s">
        <v>183</v>
      </c>
      <c r="P386" s="48"/>
      <c r="Q386" s="48" t="s">
        <v>211</v>
      </c>
      <c r="R386" s="193" t="s">
        <v>211</v>
      </c>
      <c r="S386" s="48" t="b">
        <v>0</v>
      </c>
      <c r="T386" s="48"/>
      <c r="U386" s="178"/>
      <c r="V386" s="178">
        <v>43069</v>
      </c>
      <c r="W386" s="48" t="s">
        <v>211</v>
      </c>
      <c r="X386" s="48"/>
      <c r="Y386" s="48"/>
      <c r="Z386" s="48" t="s">
        <v>211</v>
      </c>
      <c r="AA386" s="48"/>
      <c r="AB386" s="48"/>
      <c r="AC386" s="193" t="s">
        <v>4005</v>
      </c>
      <c r="AD386" s="179"/>
      <c r="AE386" s="193" t="s">
        <v>211</v>
      </c>
      <c r="AF386" s="193" t="s">
        <v>211</v>
      </c>
      <c r="AG386" s="193" t="s">
        <v>211</v>
      </c>
      <c r="AH386" s="197">
        <v>43668</v>
      </c>
      <c r="AI386" s="192" t="s">
        <v>4352</v>
      </c>
      <c r="AJ386" s="115" t="str">
        <f t="shared" ref="AJ386:AJ449" si="6">IF(LEN(A386)&gt;6,"FS","PD&amp;C")</f>
        <v>FS</v>
      </c>
      <c r="AK386" s="115" t="b">
        <f>ISNUMBER(SEARCH("IRT",Table1[[#This Row],[Current_Status]]))</f>
        <v>0</v>
      </c>
      <c r="AL386" s="116">
        <f>YEAR(Table1[[#This Row],[Project_Initiated]])</f>
        <v>2017</v>
      </c>
      <c r="AM386" s="53">
        <v>44075</v>
      </c>
      <c r="AN386" s="53" t="str">
        <f>IF(AND(Table1[[#This Row],[Completed Date]]&gt;="07/01/2020"+0,Table1[[#This Row],[Completed Date]]&lt;="6/30/2021"+0),"FY 20-21",IF(AND(Table1[[#This Row],[Completed Date]]&gt;="07/01/2019"+0,Table1[[#This Row],[Completed Date]]&lt;="6/30/2020"+0),"FY 19-20",""))</f>
        <v>FY 19-20</v>
      </c>
      <c r="AO386" s="116" t="str">
        <f>IFERROR(FIND("R",Table1[[#This Row],[FS_Priority]]),"")</f>
        <v/>
      </c>
    </row>
    <row r="387" spans="1:41" hidden="1" x14ac:dyDescent="0.25">
      <c r="A387" s="48" t="s">
        <v>2911</v>
      </c>
      <c r="B387" s="193" t="s">
        <v>211</v>
      </c>
      <c r="C387" s="193" t="s">
        <v>2911</v>
      </c>
      <c r="D387" s="194" t="b">
        <v>0</v>
      </c>
      <c r="E387" s="48" t="s">
        <v>53</v>
      </c>
      <c r="F387" s="48" t="s">
        <v>3020</v>
      </c>
      <c r="G387" s="48" t="s">
        <v>211</v>
      </c>
      <c r="H387" s="48" t="s">
        <v>285</v>
      </c>
      <c r="I387" s="48" t="s">
        <v>3913</v>
      </c>
      <c r="J387" s="48" t="s">
        <v>2661</v>
      </c>
      <c r="K387" s="193" t="s">
        <v>3514</v>
      </c>
      <c r="L387" s="193" t="s">
        <v>2636</v>
      </c>
      <c r="M387" s="48" t="s">
        <v>3914</v>
      </c>
      <c r="N387" s="193" t="s">
        <v>211</v>
      </c>
      <c r="O387" s="48" t="s">
        <v>165</v>
      </c>
      <c r="P387" s="48"/>
      <c r="Q387" s="48" t="s">
        <v>236</v>
      </c>
      <c r="R387" s="193" t="s">
        <v>211</v>
      </c>
      <c r="S387" s="48" t="b">
        <v>0</v>
      </c>
      <c r="T387" s="48"/>
      <c r="U387" s="178"/>
      <c r="V387" s="178">
        <v>43501</v>
      </c>
      <c r="W387" s="48" t="s">
        <v>211</v>
      </c>
      <c r="X387" s="48"/>
      <c r="Y387" s="48"/>
      <c r="Z387" s="48" t="s">
        <v>211</v>
      </c>
      <c r="AA387" s="48"/>
      <c r="AB387" s="48"/>
      <c r="AC387" s="193" t="s">
        <v>4000</v>
      </c>
      <c r="AD387" s="48"/>
      <c r="AE387" s="193" t="s">
        <v>211</v>
      </c>
      <c r="AF387" s="193" t="s">
        <v>211</v>
      </c>
      <c r="AG387" s="193" t="s">
        <v>211</v>
      </c>
      <c r="AH387" s="197">
        <v>43668</v>
      </c>
      <c r="AI387" s="192" t="s">
        <v>4349</v>
      </c>
      <c r="AJ387" s="115" t="str">
        <f t="shared" si="6"/>
        <v>FS</v>
      </c>
      <c r="AK387" s="115" t="b">
        <f>ISNUMBER(SEARCH("IRT",Table1[[#This Row],[Current_Status]]))</f>
        <v>0</v>
      </c>
      <c r="AL387" s="116">
        <f>YEAR(Table1[[#This Row],[Project_Initiated]])</f>
        <v>2019</v>
      </c>
      <c r="AM387" s="53">
        <v>44075</v>
      </c>
      <c r="AN387" s="53" t="str">
        <f>IF(AND(Table1[[#This Row],[Completed Date]]&gt;="07/01/2020"+0,Table1[[#This Row],[Completed Date]]&lt;="6/30/2021"+0),"FY 20-21",IF(AND(Table1[[#This Row],[Completed Date]]&gt;="07/01/2019"+0,Table1[[#This Row],[Completed Date]]&lt;="6/30/2020"+0),"FY 19-20",""))</f>
        <v>FY 19-20</v>
      </c>
      <c r="AO387" s="116" t="str">
        <f>IFERROR(FIND("R",Table1[[#This Row],[FS_Priority]]),"")</f>
        <v/>
      </c>
    </row>
    <row r="388" spans="1:41" hidden="1" x14ac:dyDescent="0.25">
      <c r="A388" s="48" t="s">
        <v>2944</v>
      </c>
      <c r="B388" s="193" t="s">
        <v>211</v>
      </c>
      <c r="C388" s="193" t="s">
        <v>2944</v>
      </c>
      <c r="D388" s="194" t="b">
        <v>0</v>
      </c>
      <c r="E388" s="48" t="s">
        <v>4299</v>
      </c>
      <c r="F388" s="48" t="s">
        <v>3290</v>
      </c>
      <c r="G388" s="48" t="s">
        <v>211</v>
      </c>
      <c r="H388" s="48" t="s">
        <v>469</v>
      </c>
      <c r="I388" s="48" t="s">
        <v>3955</v>
      </c>
      <c r="J388" s="48" t="s">
        <v>2661</v>
      </c>
      <c r="K388" s="193" t="s">
        <v>3471</v>
      </c>
      <c r="L388" s="193" t="s">
        <v>2636</v>
      </c>
      <c r="M388" s="48" t="s">
        <v>3956</v>
      </c>
      <c r="N388" s="193" t="s">
        <v>211</v>
      </c>
      <c r="O388" s="48" t="s">
        <v>165</v>
      </c>
      <c r="P388" s="48"/>
      <c r="Q388" s="48" t="s">
        <v>3291</v>
      </c>
      <c r="R388" s="193" t="s">
        <v>211</v>
      </c>
      <c r="S388" s="48" t="b">
        <v>0</v>
      </c>
      <c r="T388" s="48"/>
      <c r="U388" s="178"/>
      <c r="V388" s="178">
        <v>43594</v>
      </c>
      <c r="W388" s="48" t="s">
        <v>211</v>
      </c>
      <c r="X388" s="48"/>
      <c r="Y388" s="48"/>
      <c r="Z388" s="48" t="s">
        <v>211</v>
      </c>
      <c r="AA388" s="48"/>
      <c r="AB388" s="48"/>
      <c r="AC388" s="193" t="s">
        <v>4000</v>
      </c>
      <c r="AD388" s="48"/>
      <c r="AE388" s="193" t="s">
        <v>211</v>
      </c>
      <c r="AF388" s="193" t="s">
        <v>211</v>
      </c>
      <c r="AG388" s="193" t="s">
        <v>211</v>
      </c>
      <c r="AH388" s="197">
        <v>43668</v>
      </c>
      <c r="AI388" s="192" t="s">
        <v>4349</v>
      </c>
      <c r="AJ388" s="115" t="str">
        <f t="shared" si="6"/>
        <v>FS</v>
      </c>
      <c r="AK388" s="115" t="b">
        <f>ISNUMBER(SEARCH("IRT",Table1[[#This Row],[Current_Status]]))</f>
        <v>0</v>
      </c>
      <c r="AL388" s="116">
        <f>YEAR(Table1[[#This Row],[Project_Initiated]])</f>
        <v>2019</v>
      </c>
      <c r="AM388" s="53">
        <v>44075</v>
      </c>
      <c r="AN388" s="53" t="str">
        <f>IF(AND(Table1[[#This Row],[Completed Date]]&gt;="07/01/2020"+0,Table1[[#This Row],[Completed Date]]&lt;="6/30/2021"+0),"FY 20-21",IF(AND(Table1[[#This Row],[Completed Date]]&gt;="07/01/2019"+0,Table1[[#This Row],[Completed Date]]&lt;="6/30/2020"+0),"FY 19-20",""))</f>
        <v>FY 19-20</v>
      </c>
      <c r="AO388" s="116">
        <f>IFERROR(FIND("R",Table1[[#This Row],[FS_Priority]]),"")</f>
        <v>1</v>
      </c>
    </row>
    <row r="389" spans="1:41" hidden="1" x14ac:dyDescent="0.25">
      <c r="A389" s="48" t="s">
        <v>3418</v>
      </c>
      <c r="B389" s="193" t="s">
        <v>211</v>
      </c>
      <c r="C389" s="193" t="s">
        <v>3418</v>
      </c>
      <c r="D389" s="194" t="b">
        <v>0</v>
      </c>
      <c r="E389" s="48" t="s">
        <v>2771</v>
      </c>
      <c r="F389" s="48" t="s">
        <v>3419</v>
      </c>
      <c r="G389" s="48" t="s">
        <v>3979</v>
      </c>
      <c r="H389" s="48" t="s">
        <v>3531</v>
      </c>
      <c r="I389" s="48" t="s">
        <v>3980</v>
      </c>
      <c r="J389" s="48" t="s">
        <v>2661</v>
      </c>
      <c r="K389" s="193" t="s">
        <v>3786</v>
      </c>
      <c r="L389" s="193" t="s">
        <v>2772</v>
      </c>
      <c r="M389" s="48" t="s">
        <v>3977</v>
      </c>
      <c r="N389" s="193" t="s">
        <v>3981</v>
      </c>
      <c r="O389" s="48" t="s">
        <v>165</v>
      </c>
      <c r="P389" s="48"/>
      <c r="Q389" s="48" t="s">
        <v>236</v>
      </c>
      <c r="R389" s="193" t="s">
        <v>211</v>
      </c>
      <c r="S389" s="48" t="b">
        <v>0</v>
      </c>
      <c r="T389" s="48"/>
      <c r="U389" s="178"/>
      <c r="V389" s="178">
        <v>43472</v>
      </c>
      <c r="W389" s="48" t="s">
        <v>211</v>
      </c>
      <c r="X389" s="48"/>
      <c r="Y389" s="48"/>
      <c r="Z389" s="48" t="s">
        <v>211</v>
      </c>
      <c r="AA389" s="48"/>
      <c r="AB389" s="48"/>
      <c r="AC389" s="193" t="s">
        <v>4007</v>
      </c>
      <c r="AD389" s="48"/>
      <c r="AE389" s="193" t="s">
        <v>165</v>
      </c>
      <c r="AF389" s="193" t="s">
        <v>211</v>
      </c>
      <c r="AG389" s="193" t="s">
        <v>211</v>
      </c>
      <c r="AH389" s="197">
        <v>43668</v>
      </c>
      <c r="AI389" s="192" t="s">
        <v>4349</v>
      </c>
      <c r="AJ389" s="115" t="str">
        <f t="shared" si="6"/>
        <v>FS</v>
      </c>
      <c r="AK389" s="115" t="b">
        <f>ISNUMBER(SEARCH("IRT",Table1[[#This Row],[Current_Status]]))</f>
        <v>0</v>
      </c>
      <c r="AL389" s="116">
        <f>YEAR(Table1[[#This Row],[Project_Initiated]])</f>
        <v>2019</v>
      </c>
      <c r="AM389" s="53">
        <v>44075</v>
      </c>
      <c r="AN389" s="53" t="str">
        <f>IF(AND(Table1[[#This Row],[Completed Date]]&gt;="07/01/2020"+0,Table1[[#This Row],[Completed Date]]&lt;="6/30/2021"+0),"FY 20-21",IF(AND(Table1[[#This Row],[Completed Date]]&gt;="07/01/2019"+0,Table1[[#This Row],[Completed Date]]&lt;="6/30/2020"+0),"FY 19-20",""))</f>
        <v>FY 19-20</v>
      </c>
      <c r="AO389" s="116" t="str">
        <f>IFERROR(FIND("R",Table1[[#This Row],[FS_Priority]]),"")</f>
        <v/>
      </c>
    </row>
    <row r="390" spans="1:41" hidden="1" x14ac:dyDescent="0.25">
      <c r="A390" s="48" t="s">
        <v>2740</v>
      </c>
      <c r="B390" s="193" t="s">
        <v>211</v>
      </c>
      <c r="C390" s="193" t="s">
        <v>2740</v>
      </c>
      <c r="D390" s="194" t="b">
        <v>0</v>
      </c>
      <c r="E390" s="48" t="s">
        <v>99</v>
      </c>
      <c r="F390" s="48" t="s">
        <v>3141</v>
      </c>
      <c r="G390" s="48" t="s">
        <v>2828</v>
      </c>
      <c r="H390" s="48" t="s">
        <v>476</v>
      </c>
      <c r="I390" s="48" t="s">
        <v>212</v>
      </c>
      <c r="J390" s="48" t="s">
        <v>2661</v>
      </c>
      <c r="K390" s="193" t="s">
        <v>4989</v>
      </c>
      <c r="L390" s="193" t="s">
        <v>297</v>
      </c>
      <c r="M390" s="48" t="s">
        <v>3669</v>
      </c>
      <c r="N390" s="193" t="s">
        <v>211</v>
      </c>
      <c r="O390" s="48" t="s">
        <v>165</v>
      </c>
      <c r="P390" s="48"/>
      <c r="Q390" s="48" t="s">
        <v>108</v>
      </c>
      <c r="R390" s="193" t="s">
        <v>211</v>
      </c>
      <c r="S390" s="48" t="b">
        <v>0</v>
      </c>
      <c r="T390" s="48"/>
      <c r="U390" s="178"/>
      <c r="V390" s="178">
        <v>43468</v>
      </c>
      <c r="W390" s="48" t="s">
        <v>211</v>
      </c>
      <c r="X390" s="48"/>
      <c r="Y390" s="48"/>
      <c r="Z390" s="48" t="s">
        <v>211</v>
      </c>
      <c r="AA390" s="48"/>
      <c r="AB390" s="48"/>
      <c r="AC390" s="193" t="s">
        <v>4025</v>
      </c>
      <c r="AD390" s="48"/>
      <c r="AE390" s="193" t="s">
        <v>211</v>
      </c>
      <c r="AF390" s="193" t="s">
        <v>211</v>
      </c>
      <c r="AG390" s="193" t="s">
        <v>211</v>
      </c>
      <c r="AH390" s="197">
        <v>43672</v>
      </c>
      <c r="AI390" s="192" t="s">
        <v>4346</v>
      </c>
      <c r="AJ390" s="115" t="str">
        <f t="shared" si="6"/>
        <v>FS</v>
      </c>
      <c r="AK390" s="115" t="b">
        <f>ISNUMBER(SEARCH("IRT",Table1[[#This Row],[Current_Status]]))</f>
        <v>0</v>
      </c>
      <c r="AL390" s="116">
        <f>YEAR(Table1[[#This Row],[Project_Initiated]])</f>
        <v>2019</v>
      </c>
      <c r="AM390" s="53">
        <v>44075</v>
      </c>
      <c r="AN390" s="53" t="str">
        <f>IF(AND(Table1[[#This Row],[Completed Date]]&gt;="07/01/2020"+0,Table1[[#This Row],[Completed Date]]&lt;="6/30/2021"+0),"FY 20-21",IF(AND(Table1[[#This Row],[Completed Date]]&gt;="07/01/2019"+0,Table1[[#This Row],[Completed Date]]&lt;="6/30/2020"+0),"FY 19-20",""))</f>
        <v>FY 19-20</v>
      </c>
      <c r="AO390" s="116" t="str">
        <f>IFERROR(FIND("R",Table1[[#This Row],[FS_Priority]]),"")</f>
        <v/>
      </c>
    </row>
    <row r="391" spans="1:41" hidden="1" x14ac:dyDescent="0.25">
      <c r="A391" s="48" t="s">
        <v>3450</v>
      </c>
      <c r="B391" s="193" t="s">
        <v>211</v>
      </c>
      <c r="C391" s="193" t="s">
        <v>3450</v>
      </c>
      <c r="D391" s="194" t="b">
        <v>0</v>
      </c>
      <c r="E391" s="48" t="s">
        <v>4299</v>
      </c>
      <c r="F391" s="48" t="s">
        <v>3451</v>
      </c>
      <c r="G391" s="48" t="s">
        <v>4031</v>
      </c>
      <c r="H391" s="48" t="s">
        <v>736</v>
      </c>
      <c r="I391" s="48" t="s">
        <v>3994</v>
      </c>
      <c r="J391" s="48" t="s">
        <v>2661</v>
      </c>
      <c r="K391" s="193" t="s">
        <v>3471</v>
      </c>
      <c r="L391" s="193" t="s">
        <v>2636</v>
      </c>
      <c r="M391" s="48" t="s">
        <v>3472</v>
      </c>
      <c r="N391" s="193" t="s">
        <v>211</v>
      </c>
      <c r="O391" s="48" t="s">
        <v>183</v>
      </c>
      <c r="P391" s="48"/>
      <c r="Q391" s="48" t="s">
        <v>3291</v>
      </c>
      <c r="R391" s="193" t="s">
        <v>211</v>
      </c>
      <c r="S391" s="48" t="b">
        <v>0</v>
      </c>
      <c r="T391" s="48"/>
      <c r="U391" s="178"/>
      <c r="V391" s="178">
        <v>43538</v>
      </c>
      <c r="W391" s="48" t="s">
        <v>211</v>
      </c>
      <c r="X391" s="48"/>
      <c r="Y391" s="48"/>
      <c r="Z391" s="48" t="s">
        <v>211</v>
      </c>
      <c r="AA391" s="48"/>
      <c r="AB391" s="48"/>
      <c r="AC391" s="193" t="s">
        <v>211</v>
      </c>
      <c r="AD391" s="195">
        <v>43654</v>
      </c>
      <c r="AE391" s="193" t="s">
        <v>178</v>
      </c>
      <c r="AF391" s="193" t="s">
        <v>4031</v>
      </c>
      <c r="AG391" s="193" t="s">
        <v>2694</v>
      </c>
      <c r="AH391" s="197">
        <v>43672</v>
      </c>
      <c r="AI391" s="192" t="s">
        <v>4349</v>
      </c>
      <c r="AJ391" s="115" t="str">
        <f t="shared" si="6"/>
        <v>FS</v>
      </c>
      <c r="AK391" s="115" t="b">
        <f>ISNUMBER(SEARCH("IRT",Table1[[#This Row],[Current_Status]]))</f>
        <v>0</v>
      </c>
      <c r="AL391" s="116">
        <f>YEAR(Table1[[#This Row],[Project_Initiated]])</f>
        <v>2019</v>
      </c>
      <c r="AM391" s="53">
        <v>44075</v>
      </c>
      <c r="AN391" s="53" t="str">
        <f>IF(AND(Table1[[#This Row],[Completed Date]]&gt;="07/01/2020"+0,Table1[[#This Row],[Completed Date]]&lt;="6/30/2021"+0),"FY 20-21",IF(AND(Table1[[#This Row],[Completed Date]]&gt;="07/01/2019"+0,Table1[[#This Row],[Completed Date]]&lt;="6/30/2020"+0),"FY 19-20",""))</f>
        <v>FY 19-20</v>
      </c>
      <c r="AO391" s="116">
        <f>IFERROR(FIND("R",Table1[[#This Row],[FS_Priority]]),"")</f>
        <v>1</v>
      </c>
    </row>
    <row r="392" spans="1:41" hidden="1" x14ac:dyDescent="0.25">
      <c r="A392" s="48" t="s">
        <v>2946</v>
      </c>
      <c r="B392" s="193" t="s">
        <v>211</v>
      </c>
      <c r="C392" s="193" t="s">
        <v>2946</v>
      </c>
      <c r="D392" s="194" t="b">
        <v>0</v>
      </c>
      <c r="E392" s="48" t="s">
        <v>148</v>
      </c>
      <c r="F392" s="48" t="s">
        <v>3336</v>
      </c>
      <c r="G392" s="48" t="s">
        <v>211</v>
      </c>
      <c r="H392" s="48" t="s">
        <v>474</v>
      </c>
      <c r="I392" s="48" t="s">
        <v>3960</v>
      </c>
      <c r="J392" s="48" t="s">
        <v>2661</v>
      </c>
      <c r="K392" s="193" t="s">
        <v>4320</v>
      </c>
      <c r="L392" s="193" t="s">
        <v>434</v>
      </c>
      <c r="M392" s="48" t="s">
        <v>3874</v>
      </c>
      <c r="N392" s="193" t="s">
        <v>211</v>
      </c>
      <c r="O392" s="48" t="s">
        <v>165</v>
      </c>
      <c r="P392" s="48"/>
      <c r="Q392" s="48" t="s">
        <v>218</v>
      </c>
      <c r="R392" s="193" t="s">
        <v>211</v>
      </c>
      <c r="S392" s="48" t="b">
        <v>0</v>
      </c>
      <c r="T392" s="48"/>
      <c r="U392" s="178"/>
      <c r="V392" s="178">
        <v>43556</v>
      </c>
      <c r="W392" s="48" t="s">
        <v>211</v>
      </c>
      <c r="X392" s="48"/>
      <c r="Y392" s="48"/>
      <c r="Z392" s="48" t="s">
        <v>211</v>
      </c>
      <c r="AA392" s="48"/>
      <c r="AB392" s="48"/>
      <c r="AC392" s="193" t="s">
        <v>4035</v>
      </c>
      <c r="AD392" s="48"/>
      <c r="AE392" s="193" t="s">
        <v>211</v>
      </c>
      <c r="AF392" s="193" t="s">
        <v>211</v>
      </c>
      <c r="AG392" s="193" t="s">
        <v>211</v>
      </c>
      <c r="AH392" s="197">
        <v>43672</v>
      </c>
      <c r="AI392" s="192" t="s">
        <v>4349</v>
      </c>
      <c r="AJ392" s="115" t="str">
        <f t="shared" si="6"/>
        <v>FS</v>
      </c>
      <c r="AK392" s="115" t="b">
        <f>ISNUMBER(SEARCH("IRT",Table1[[#This Row],[Current_Status]]))</f>
        <v>0</v>
      </c>
      <c r="AL392" s="116">
        <f>YEAR(Table1[[#This Row],[Project_Initiated]])</f>
        <v>2019</v>
      </c>
      <c r="AM392" s="53">
        <v>44075</v>
      </c>
      <c r="AN392" s="53" t="str">
        <f>IF(AND(Table1[[#This Row],[Completed Date]]&gt;="07/01/2020"+0,Table1[[#This Row],[Completed Date]]&lt;="6/30/2021"+0),"FY 20-21",IF(AND(Table1[[#This Row],[Completed Date]]&gt;="07/01/2019"+0,Table1[[#This Row],[Completed Date]]&lt;="6/30/2020"+0),"FY 19-20",""))</f>
        <v>FY 19-20</v>
      </c>
      <c r="AO392" s="116" t="str">
        <f>IFERROR(FIND("R",Table1[[#This Row],[FS_Priority]]),"")</f>
        <v/>
      </c>
    </row>
    <row r="393" spans="1:41" hidden="1" x14ac:dyDescent="0.25">
      <c r="A393" s="48" t="s">
        <v>2916</v>
      </c>
      <c r="B393" s="193" t="s">
        <v>211</v>
      </c>
      <c r="C393" s="193" t="s">
        <v>2916</v>
      </c>
      <c r="D393" s="194" t="b">
        <v>0</v>
      </c>
      <c r="E393" s="48" t="s">
        <v>53</v>
      </c>
      <c r="F393" s="48" t="s">
        <v>3034</v>
      </c>
      <c r="G393" s="48" t="s">
        <v>211</v>
      </c>
      <c r="H393" s="48" t="s">
        <v>285</v>
      </c>
      <c r="I393" s="48" t="s">
        <v>3922</v>
      </c>
      <c r="J393" s="48" t="s">
        <v>2672</v>
      </c>
      <c r="K393" s="193" t="s">
        <v>3514</v>
      </c>
      <c r="L393" s="193" t="s">
        <v>2636</v>
      </c>
      <c r="M393" s="48" t="s">
        <v>3536</v>
      </c>
      <c r="N393" s="193" t="s">
        <v>211</v>
      </c>
      <c r="O393" s="48" t="s">
        <v>165</v>
      </c>
      <c r="P393" s="48"/>
      <c r="Q393" s="48" t="s">
        <v>243</v>
      </c>
      <c r="R393" s="193" t="s">
        <v>211</v>
      </c>
      <c r="S393" s="48" t="b">
        <v>0</v>
      </c>
      <c r="T393" s="48"/>
      <c r="U393" s="178"/>
      <c r="V393" s="178">
        <v>43563</v>
      </c>
      <c r="W393" s="48" t="s">
        <v>211</v>
      </c>
      <c r="X393" s="48"/>
      <c r="Y393" s="48"/>
      <c r="Z393" s="48" t="s">
        <v>211</v>
      </c>
      <c r="AA393" s="48"/>
      <c r="AB393" s="48"/>
      <c r="AC393" s="193" t="s">
        <v>4037</v>
      </c>
      <c r="AD393" s="48"/>
      <c r="AE393" s="193" t="s">
        <v>211</v>
      </c>
      <c r="AF393" s="193" t="s">
        <v>211</v>
      </c>
      <c r="AG393" s="193" t="s">
        <v>211</v>
      </c>
      <c r="AH393" s="197">
        <v>43676</v>
      </c>
      <c r="AI393" s="192" t="s">
        <v>4349</v>
      </c>
      <c r="AJ393" s="115" t="str">
        <f t="shared" si="6"/>
        <v>FS</v>
      </c>
      <c r="AK393" s="115" t="b">
        <f>ISNUMBER(SEARCH("IRT",Table1[[#This Row],[Current_Status]]))</f>
        <v>0</v>
      </c>
      <c r="AL393" s="116">
        <f>YEAR(Table1[[#This Row],[Project_Initiated]])</f>
        <v>2019</v>
      </c>
      <c r="AM393" s="53">
        <v>44075</v>
      </c>
      <c r="AN393" s="53" t="str">
        <f>IF(AND(Table1[[#This Row],[Completed Date]]&gt;="07/01/2020"+0,Table1[[#This Row],[Completed Date]]&lt;="6/30/2021"+0),"FY 20-21",IF(AND(Table1[[#This Row],[Completed Date]]&gt;="07/01/2019"+0,Table1[[#This Row],[Completed Date]]&lt;="6/30/2020"+0),"FY 19-20",""))</f>
        <v>FY 19-20</v>
      </c>
      <c r="AO393" s="116" t="str">
        <f>IFERROR(FIND("R",Table1[[#This Row],[FS_Priority]]),"")</f>
        <v/>
      </c>
    </row>
    <row r="394" spans="1:41" hidden="1" x14ac:dyDescent="0.25">
      <c r="A394" s="48" t="s">
        <v>2910</v>
      </c>
      <c r="B394" s="193" t="s">
        <v>211</v>
      </c>
      <c r="C394" s="193" t="s">
        <v>2910</v>
      </c>
      <c r="D394" s="194" t="b">
        <v>0</v>
      </c>
      <c r="E394" s="48" t="s">
        <v>53</v>
      </c>
      <c r="F394" s="48" t="s">
        <v>3017</v>
      </c>
      <c r="G394" s="48" t="s">
        <v>211</v>
      </c>
      <c r="H394" s="48" t="s">
        <v>932</v>
      </c>
      <c r="I394" s="48" t="s">
        <v>3912</v>
      </c>
      <c r="J394" s="48" t="s">
        <v>2661</v>
      </c>
      <c r="K394" s="193" t="s">
        <v>3514</v>
      </c>
      <c r="L394" s="193" t="s">
        <v>2636</v>
      </c>
      <c r="M394" s="48" t="s">
        <v>3517</v>
      </c>
      <c r="N394" s="193" t="s">
        <v>211</v>
      </c>
      <c r="O394" s="48" t="s">
        <v>165</v>
      </c>
      <c r="P394" s="48"/>
      <c r="Q394" s="48" t="s">
        <v>223</v>
      </c>
      <c r="R394" s="193" t="s">
        <v>211</v>
      </c>
      <c r="S394" s="48" t="b">
        <v>0</v>
      </c>
      <c r="T394" s="48"/>
      <c r="U394" s="178"/>
      <c r="V394" s="178">
        <v>43495</v>
      </c>
      <c r="W394" s="48" t="s">
        <v>211</v>
      </c>
      <c r="X394" s="48"/>
      <c r="Y394" s="48"/>
      <c r="Z394" s="48" t="s">
        <v>211</v>
      </c>
      <c r="AA394" s="48"/>
      <c r="AB394" s="48"/>
      <c r="AC394" s="193" t="s">
        <v>4436</v>
      </c>
      <c r="AD394" s="48"/>
      <c r="AE394" s="193" t="s">
        <v>211</v>
      </c>
      <c r="AF394" s="193" t="s">
        <v>211</v>
      </c>
      <c r="AG394" s="193" t="s">
        <v>211</v>
      </c>
      <c r="AH394" s="197">
        <v>43676</v>
      </c>
      <c r="AI394" s="192" t="s">
        <v>4349</v>
      </c>
      <c r="AJ394" s="115" t="str">
        <f t="shared" si="6"/>
        <v>FS</v>
      </c>
      <c r="AK394" s="115" t="b">
        <f>ISNUMBER(SEARCH("IRT",Table1[[#This Row],[Current_Status]]))</f>
        <v>0</v>
      </c>
      <c r="AL394" s="116">
        <f>YEAR(Table1[[#This Row],[Project_Initiated]])</f>
        <v>2019</v>
      </c>
      <c r="AM394" s="53">
        <v>44075</v>
      </c>
      <c r="AN394" s="53" t="str">
        <f>IF(AND(Table1[[#This Row],[Completed Date]]&gt;="07/01/2020"+0,Table1[[#This Row],[Completed Date]]&lt;="6/30/2021"+0),"FY 20-21",IF(AND(Table1[[#This Row],[Completed Date]]&gt;="07/01/2019"+0,Table1[[#This Row],[Completed Date]]&lt;="6/30/2020"+0),"FY 19-20",""))</f>
        <v>FY 19-20</v>
      </c>
      <c r="AO394" s="116" t="str">
        <f>IFERROR(FIND("R",Table1[[#This Row],[FS_Priority]]),"")</f>
        <v/>
      </c>
    </row>
    <row r="395" spans="1:41" hidden="1" x14ac:dyDescent="0.25">
      <c r="A395" s="48" t="s">
        <v>2932</v>
      </c>
      <c r="B395" s="193" t="s">
        <v>211</v>
      </c>
      <c r="C395" s="193" t="s">
        <v>2932</v>
      </c>
      <c r="D395" s="194" t="b">
        <v>0</v>
      </c>
      <c r="E395" s="48" t="s">
        <v>107</v>
      </c>
      <c r="F395" s="48" t="s">
        <v>3187</v>
      </c>
      <c r="G395" s="48" t="s">
        <v>211</v>
      </c>
      <c r="H395" s="48" t="s">
        <v>473</v>
      </c>
      <c r="I395" s="48" t="s">
        <v>3943</v>
      </c>
      <c r="J395" s="48" t="s">
        <v>2661</v>
      </c>
      <c r="K395" s="193" t="s">
        <v>3674</v>
      </c>
      <c r="L395" s="193" t="s">
        <v>2636</v>
      </c>
      <c r="M395" s="48" t="s">
        <v>3568</v>
      </c>
      <c r="N395" s="193" t="s">
        <v>211</v>
      </c>
      <c r="O395" s="48" t="s">
        <v>165</v>
      </c>
      <c r="P395" s="48"/>
      <c r="Q395" s="48" t="s">
        <v>221</v>
      </c>
      <c r="R395" s="193" t="s">
        <v>211</v>
      </c>
      <c r="S395" s="48" t="b">
        <v>0</v>
      </c>
      <c r="T395" s="48"/>
      <c r="U395" s="178"/>
      <c r="V395" s="178">
        <v>43565</v>
      </c>
      <c r="W395" s="48" t="s">
        <v>211</v>
      </c>
      <c r="X395" s="48"/>
      <c r="Y395" s="48"/>
      <c r="Z395" s="48" t="s">
        <v>211</v>
      </c>
      <c r="AA395" s="48"/>
      <c r="AB395" s="48"/>
      <c r="AC395" s="193" t="s">
        <v>4038</v>
      </c>
      <c r="AD395" s="179"/>
      <c r="AE395" s="193" t="s">
        <v>211</v>
      </c>
      <c r="AF395" s="193" t="s">
        <v>211</v>
      </c>
      <c r="AG395" s="193" t="s">
        <v>211</v>
      </c>
      <c r="AH395" s="197">
        <v>43676</v>
      </c>
      <c r="AI395" s="192" t="s">
        <v>4349</v>
      </c>
      <c r="AJ395" s="115" t="str">
        <f t="shared" si="6"/>
        <v>FS</v>
      </c>
      <c r="AK395" s="115" t="b">
        <f>ISNUMBER(SEARCH("IRT",Table1[[#This Row],[Current_Status]]))</f>
        <v>0</v>
      </c>
      <c r="AL395" s="116">
        <f>YEAR(Table1[[#This Row],[Project_Initiated]])</f>
        <v>2019</v>
      </c>
      <c r="AM395" s="53">
        <v>44075</v>
      </c>
      <c r="AN395" s="53" t="str">
        <f>IF(AND(Table1[[#This Row],[Completed Date]]&gt;="07/01/2020"+0,Table1[[#This Row],[Completed Date]]&lt;="6/30/2021"+0),"FY 20-21",IF(AND(Table1[[#This Row],[Completed Date]]&gt;="07/01/2019"+0,Table1[[#This Row],[Completed Date]]&lt;="6/30/2020"+0),"FY 19-20",""))</f>
        <v>FY 19-20</v>
      </c>
      <c r="AO395" s="116" t="str">
        <f>IFERROR(FIND("R",Table1[[#This Row],[FS_Priority]]),"")</f>
        <v/>
      </c>
    </row>
    <row r="396" spans="1:41" hidden="1" x14ac:dyDescent="0.25">
      <c r="A396" s="48" t="s">
        <v>2947</v>
      </c>
      <c r="B396" s="193" t="s">
        <v>211</v>
      </c>
      <c r="C396" s="193" t="s">
        <v>2947</v>
      </c>
      <c r="D396" s="194" t="b">
        <v>0</v>
      </c>
      <c r="E396" s="48" t="s">
        <v>148</v>
      </c>
      <c r="F396" s="48" t="s">
        <v>3338</v>
      </c>
      <c r="G396" s="48" t="s">
        <v>211</v>
      </c>
      <c r="H396" s="48" t="s">
        <v>457</v>
      </c>
      <c r="I396" s="48" t="s">
        <v>3732</v>
      </c>
      <c r="J396" s="48" t="s">
        <v>2661</v>
      </c>
      <c r="K396" s="193" t="s">
        <v>4320</v>
      </c>
      <c r="L396" s="193" t="s">
        <v>434</v>
      </c>
      <c r="M396" s="48" t="s">
        <v>3871</v>
      </c>
      <c r="N396" s="193" t="s">
        <v>211</v>
      </c>
      <c r="O396" s="48" t="s">
        <v>165</v>
      </c>
      <c r="P396" s="48"/>
      <c r="Q396" s="48" t="s">
        <v>236</v>
      </c>
      <c r="R396" s="193" t="s">
        <v>211</v>
      </c>
      <c r="S396" s="48" t="b">
        <v>0</v>
      </c>
      <c r="T396" s="48"/>
      <c r="U396" s="178"/>
      <c r="V396" s="178">
        <v>43504</v>
      </c>
      <c r="W396" s="48" t="s">
        <v>211</v>
      </c>
      <c r="X396" s="48"/>
      <c r="Y396" s="48"/>
      <c r="Z396" s="48" t="s">
        <v>211</v>
      </c>
      <c r="AA396" s="48"/>
      <c r="AB396" s="48"/>
      <c r="AC396" s="193" t="s">
        <v>4028</v>
      </c>
      <c r="AD396" s="179"/>
      <c r="AE396" s="193" t="s">
        <v>211</v>
      </c>
      <c r="AF396" s="193" t="s">
        <v>211</v>
      </c>
      <c r="AG396" s="193" t="s">
        <v>211</v>
      </c>
      <c r="AH396" s="197">
        <v>43676</v>
      </c>
      <c r="AI396" s="192" t="s">
        <v>4349</v>
      </c>
      <c r="AJ396" s="115" t="str">
        <f t="shared" si="6"/>
        <v>FS</v>
      </c>
      <c r="AK396" s="115" t="b">
        <f>ISNUMBER(SEARCH("IRT",Table1[[#This Row],[Current_Status]]))</f>
        <v>0</v>
      </c>
      <c r="AL396" s="116">
        <f>YEAR(Table1[[#This Row],[Project_Initiated]])</f>
        <v>2019</v>
      </c>
      <c r="AM396" s="53">
        <v>44075</v>
      </c>
      <c r="AN396" s="53" t="str">
        <f>IF(AND(Table1[[#This Row],[Completed Date]]&gt;="07/01/2020"+0,Table1[[#This Row],[Completed Date]]&lt;="6/30/2021"+0),"FY 20-21",IF(AND(Table1[[#This Row],[Completed Date]]&gt;="07/01/2019"+0,Table1[[#This Row],[Completed Date]]&lt;="6/30/2020"+0),"FY 19-20",""))</f>
        <v>FY 19-20</v>
      </c>
      <c r="AO396" s="116" t="str">
        <f>IFERROR(FIND("R",Table1[[#This Row],[FS_Priority]]),"")</f>
        <v/>
      </c>
    </row>
    <row r="397" spans="1:41" hidden="1" x14ac:dyDescent="0.25">
      <c r="A397" s="48" t="s">
        <v>2913</v>
      </c>
      <c r="B397" s="193" t="s">
        <v>211</v>
      </c>
      <c r="C397" s="193" t="s">
        <v>2913</v>
      </c>
      <c r="D397" s="194" t="b">
        <v>0</v>
      </c>
      <c r="E397" s="48" t="s">
        <v>53</v>
      </c>
      <c r="F397" s="48" t="s">
        <v>3028</v>
      </c>
      <c r="G397" s="48" t="s">
        <v>211</v>
      </c>
      <c r="H397" s="48" t="s">
        <v>285</v>
      </c>
      <c r="I397" s="48" t="s">
        <v>3919</v>
      </c>
      <c r="J397" s="48" t="s">
        <v>2661</v>
      </c>
      <c r="K397" s="193" t="s">
        <v>3514</v>
      </c>
      <c r="L397" s="193" t="s">
        <v>2636</v>
      </c>
      <c r="M397" s="48" t="s">
        <v>3515</v>
      </c>
      <c r="N397" s="193" t="s">
        <v>211</v>
      </c>
      <c r="O397" s="48" t="s">
        <v>165</v>
      </c>
      <c r="P397" s="48"/>
      <c r="Q397" s="48" t="s">
        <v>239</v>
      </c>
      <c r="R397" s="193" t="s">
        <v>211</v>
      </c>
      <c r="S397" s="48" t="b">
        <v>0</v>
      </c>
      <c r="T397" s="48"/>
      <c r="U397" s="178"/>
      <c r="V397" s="178">
        <v>43600</v>
      </c>
      <c r="W397" s="48" t="s">
        <v>211</v>
      </c>
      <c r="X397" s="48"/>
      <c r="Y397" s="48"/>
      <c r="Z397" s="48" t="s">
        <v>211</v>
      </c>
      <c r="AA397" s="48"/>
      <c r="AB397" s="48"/>
      <c r="AC397" s="193" t="s">
        <v>4436</v>
      </c>
      <c r="AD397" s="48"/>
      <c r="AE397" s="193" t="s">
        <v>211</v>
      </c>
      <c r="AF397" s="193" t="s">
        <v>211</v>
      </c>
      <c r="AG397" s="193" t="s">
        <v>211</v>
      </c>
      <c r="AH397" s="197">
        <v>43678</v>
      </c>
      <c r="AI397" s="192" t="s">
        <v>4349</v>
      </c>
      <c r="AJ397" s="115" t="str">
        <f t="shared" si="6"/>
        <v>FS</v>
      </c>
      <c r="AK397" s="115" t="b">
        <f>ISNUMBER(SEARCH("IRT",Table1[[#This Row],[Current_Status]]))</f>
        <v>0</v>
      </c>
      <c r="AL397" s="116">
        <f>YEAR(Table1[[#This Row],[Project_Initiated]])</f>
        <v>2019</v>
      </c>
      <c r="AM397" s="53">
        <v>44075</v>
      </c>
      <c r="AN397" s="53" t="str">
        <f>IF(AND(Table1[[#This Row],[Completed Date]]&gt;="07/01/2020"+0,Table1[[#This Row],[Completed Date]]&lt;="6/30/2021"+0),"FY 20-21",IF(AND(Table1[[#This Row],[Completed Date]]&gt;="07/01/2019"+0,Table1[[#This Row],[Completed Date]]&lt;="6/30/2020"+0),"FY 19-20",""))</f>
        <v>FY 19-20</v>
      </c>
      <c r="AO397" s="116" t="str">
        <f>IFERROR(FIND("R",Table1[[#This Row],[FS_Priority]]),"")</f>
        <v/>
      </c>
    </row>
    <row r="398" spans="1:41" hidden="1" x14ac:dyDescent="0.25">
      <c r="A398" s="48" t="s">
        <v>320</v>
      </c>
      <c r="B398" s="193" t="s">
        <v>211</v>
      </c>
      <c r="C398" s="193" t="s">
        <v>320</v>
      </c>
      <c r="D398" s="194" t="b">
        <v>0</v>
      </c>
      <c r="E398" s="48" t="s">
        <v>99</v>
      </c>
      <c r="F398" s="48" t="s">
        <v>3136</v>
      </c>
      <c r="G398" s="48" t="s">
        <v>319</v>
      </c>
      <c r="H398" s="48" t="s">
        <v>464</v>
      </c>
      <c r="I398" s="48" t="s">
        <v>211</v>
      </c>
      <c r="J398" s="48" t="s">
        <v>2661</v>
      </c>
      <c r="K398" s="193" t="s">
        <v>4989</v>
      </c>
      <c r="L398" s="193" t="s">
        <v>297</v>
      </c>
      <c r="M398" s="48" t="s">
        <v>3631</v>
      </c>
      <c r="N398" s="193" t="s">
        <v>211</v>
      </c>
      <c r="O398" s="48" t="s">
        <v>183</v>
      </c>
      <c r="P398" s="48"/>
      <c r="Q398" s="48" t="s">
        <v>243</v>
      </c>
      <c r="R398" s="193" t="s">
        <v>211</v>
      </c>
      <c r="S398" s="48" t="b">
        <v>0</v>
      </c>
      <c r="T398" s="48"/>
      <c r="U398" s="178"/>
      <c r="V398" s="178">
        <v>43335</v>
      </c>
      <c r="W398" s="48" t="s">
        <v>211</v>
      </c>
      <c r="X398" s="48"/>
      <c r="Y398" s="48"/>
      <c r="Z398" s="48" t="s">
        <v>211</v>
      </c>
      <c r="AA398" s="48"/>
      <c r="AB398" s="48"/>
      <c r="AC398" s="193" t="s">
        <v>4021</v>
      </c>
      <c r="AD398" s="195">
        <v>43363</v>
      </c>
      <c r="AE398" s="193" t="s">
        <v>178</v>
      </c>
      <c r="AF398" s="193" t="s">
        <v>211</v>
      </c>
      <c r="AG398" s="193" t="s">
        <v>2694</v>
      </c>
      <c r="AH398" s="197">
        <v>43678</v>
      </c>
      <c r="AI398" s="192" t="s">
        <v>4347</v>
      </c>
      <c r="AJ398" s="115" t="str">
        <f t="shared" si="6"/>
        <v>FS</v>
      </c>
      <c r="AK398" s="115" t="b">
        <f>ISNUMBER(SEARCH("IRT",Table1[[#This Row],[Current_Status]]))</f>
        <v>0</v>
      </c>
      <c r="AL398" s="116">
        <f>YEAR(Table1[[#This Row],[Project_Initiated]])</f>
        <v>2018</v>
      </c>
      <c r="AM398" s="53">
        <v>44075</v>
      </c>
      <c r="AN398" s="53" t="str">
        <f>IF(AND(Table1[[#This Row],[Completed Date]]&gt;="07/01/2020"+0,Table1[[#This Row],[Completed Date]]&lt;="6/30/2021"+0),"FY 20-21",IF(AND(Table1[[#This Row],[Completed Date]]&gt;="07/01/2019"+0,Table1[[#This Row],[Completed Date]]&lt;="6/30/2020"+0),"FY 19-20",""))</f>
        <v>FY 19-20</v>
      </c>
      <c r="AO398" s="116" t="str">
        <f>IFERROR(FIND("R",Table1[[#This Row],[FS_Priority]]),"")</f>
        <v/>
      </c>
    </row>
    <row r="399" spans="1:41" hidden="1" x14ac:dyDescent="0.25">
      <c r="A399" s="48" t="s">
        <v>334</v>
      </c>
      <c r="B399" s="193" t="s">
        <v>211</v>
      </c>
      <c r="C399" s="193" t="s">
        <v>334</v>
      </c>
      <c r="D399" s="194" t="b">
        <v>0</v>
      </c>
      <c r="E399" s="48" t="s">
        <v>107</v>
      </c>
      <c r="F399" s="48" t="s">
        <v>3207</v>
      </c>
      <c r="G399" s="48" t="s">
        <v>319</v>
      </c>
      <c r="H399" s="48" t="s">
        <v>932</v>
      </c>
      <c r="I399" s="48" t="s">
        <v>3727</v>
      </c>
      <c r="J399" s="48" t="s">
        <v>2661</v>
      </c>
      <c r="K399" s="193" t="s">
        <v>3674</v>
      </c>
      <c r="L399" s="193" t="s">
        <v>2636</v>
      </c>
      <c r="M399" s="48" t="s">
        <v>3724</v>
      </c>
      <c r="N399" s="193" t="s">
        <v>211</v>
      </c>
      <c r="O399" s="48" t="s">
        <v>183</v>
      </c>
      <c r="P399" s="48"/>
      <c r="Q399" s="48" t="s">
        <v>312</v>
      </c>
      <c r="R399" s="193" t="s">
        <v>211</v>
      </c>
      <c r="S399" s="48" t="b">
        <v>0</v>
      </c>
      <c r="T399" s="48"/>
      <c r="U399" s="178"/>
      <c r="V399" s="178">
        <v>43348</v>
      </c>
      <c r="W399" s="48" t="s">
        <v>211</v>
      </c>
      <c r="X399" s="48"/>
      <c r="Y399" s="48"/>
      <c r="Z399" s="48" t="s">
        <v>211</v>
      </c>
      <c r="AA399" s="48"/>
      <c r="AB399" s="48"/>
      <c r="AC399" s="193" t="s">
        <v>4022</v>
      </c>
      <c r="AD399" s="196">
        <v>43362</v>
      </c>
      <c r="AE399" s="193" t="s">
        <v>498</v>
      </c>
      <c r="AF399" s="193" t="s">
        <v>4412</v>
      </c>
      <c r="AG399" s="193" t="s">
        <v>2694</v>
      </c>
      <c r="AH399" s="198">
        <v>43678</v>
      </c>
      <c r="AI399" s="192" t="s">
        <v>4347</v>
      </c>
      <c r="AJ399" s="115" t="str">
        <f t="shared" si="6"/>
        <v>FS</v>
      </c>
      <c r="AK399" s="115" t="b">
        <f>ISNUMBER(SEARCH("IRT",Table1[[#This Row],[Current_Status]]))</f>
        <v>0</v>
      </c>
      <c r="AL399" s="116">
        <f>YEAR(Table1[[#This Row],[Project_Initiated]])</f>
        <v>2018</v>
      </c>
      <c r="AM399" s="53">
        <v>44075</v>
      </c>
      <c r="AN399" s="53" t="str">
        <f>IF(AND(Table1[[#This Row],[Completed Date]]&gt;="07/01/2020"+0,Table1[[#This Row],[Completed Date]]&lt;="6/30/2021"+0),"FY 20-21",IF(AND(Table1[[#This Row],[Completed Date]]&gt;="07/01/2019"+0,Table1[[#This Row],[Completed Date]]&lt;="6/30/2020"+0),"FY 19-20",""))</f>
        <v>FY 19-20</v>
      </c>
      <c r="AO399" s="116" t="str">
        <f>IFERROR(FIND("R",Table1[[#This Row],[FS_Priority]]),"")</f>
        <v/>
      </c>
    </row>
    <row r="400" spans="1:41" hidden="1" x14ac:dyDescent="0.25">
      <c r="A400" s="48" t="s">
        <v>337</v>
      </c>
      <c r="B400" s="193" t="s">
        <v>211</v>
      </c>
      <c r="C400" s="193" t="s">
        <v>337</v>
      </c>
      <c r="D400" s="194" t="b">
        <v>0</v>
      </c>
      <c r="E400" s="48" t="s">
        <v>107</v>
      </c>
      <c r="F400" s="48" t="s">
        <v>3210</v>
      </c>
      <c r="G400" s="48" t="s">
        <v>319</v>
      </c>
      <c r="H400" s="48" t="s">
        <v>441</v>
      </c>
      <c r="I400" s="48" t="s">
        <v>3729</v>
      </c>
      <c r="J400" s="48" t="s">
        <v>2661</v>
      </c>
      <c r="K400" s="193" t="s">
        <v>3674</v>
      </c>
      <c r="L400" s="193" t="s">
        <v>2636</v>
      </c>
      <c r="M400" s="48" t="s">
        <v>3675</v>
      </c>
      <c r="N400" s="193" t="s">
        <v>211</v>
      </c>
      <c r="O400" s="48" t="s">
        <v>183</v>
      </c>
      <c r="P400" s="48"/>
      <c r="Q400" s="48" t="s">
        <v>338</v>
      </c>
      <c r="R400" s="193" t="s">
        <v>211</v>
      </c>
      <c r="S400" s="48" t="b">
        <v>0</v>
      </c>
      <c r="T400" s="48"/>
      <c r="U400" s="178"/>
      <c r="V400" s="178">
        <v>43279</v>
      </c>
      <c r="W400" s="48" t="s">
        <v>211</v>
      </c>
      <c r="X400" s="48"/>
      <c r="Y400" s="48"/>
      <c r="Z400" s="48" t="s">
        <v>211</v>
      </c>
      <c r="AA400" s="48"/>
      <c r="AB400" s="48"/>
      <c r="AC400" s="193" t="s">
        <v>4020</v>
      </c>
      <c r="AD400" s="48"/>
      <c r="AE400" s="193" t="s">
        <v>183</v>
      </c>
      <c r="AF400" s="193" t="s">
        <v>211</v>
      </c>
      <c r="AG400" s="193" t="s">
        <v>2694</v>
      </c>
      <c r="AH400" s="197">
        <v>43678</v>
      </c>
      <c r="AI400" s="192" t="s">
        <v>4347</v>
      </c>
      <c r="AJ400" s="115" t="str">
        <f t="shared" si="6"/>
        <v>FS</v>
      </c>
      <c r="AK400" s="115" t="b">
        <f>ISNUMBER(SEARCH("IRT",Table1[[#This Row],[Current_Status]]))</f>
        <v>0</v>
      </c>
      <c r="AL400" s="116">
        <f>YEAR(Table1[[#This Row],[Project_Initiated]])</f>
        <v>2018</v>
      </c>
      <c r="AM400" s="53">
        <v>44075</v>
      </c>
      <c r="AN400" s="53" t="str">
        <f>IF(AND(Table1[[#This Row],[Completed Date]]&gt;="07/01/2020"+0,Table1[[#This Row],[Completed Date]]&lt;="6/30/2021"+0),"FY 20-21",IF(AND(Table1[[#This Row],[Completed Date]]&gt;="07/01/2019"+0,Table1[[#This Row],[Completed Date]]&lt;="6/30/2020"+0),"FY 19-20",""))</f>
        <v>FY 19-20</v>
      </c>
      <c r="AO400" s="116" t="str">
        <f>IFERROR(FIND("R",Table1[[#This Row],[FS_Priority]]),"")</f>
        <v/>
      </c>
    </row>
    <row r="401" spans="1:41" hidden="1" x14ac:dyDescent="0.25">
      <c r="A401" s="48" t="s">
        <v>694</v>
      </c>
      <c r="B401" s="193" t="s">
        <v>211</v>
      </c>
      <c r="C401" s="193" t="s">
        <v>694</v>
      </c>
      <c r="D401" s="194" t="b">
        <v>0</v>
      </c>
      <c r="E401" s="48" t="s">
        <v>442</v>
      </c>
      <c r="F401" s="48" t="s">
        <v>3300</v>
      </c>
      <c r="G401" s="48" t="s">
        <v>695</v>
      </c>
      <c r="H401" s="48" t="s">
        <v>4018</v>
      </c>
      <c r="I401" s="48" t="s">
        <v>286</v>
      </c>
      <c r="J401" s="48" t="s">
        <v>2661</v>
      </c>
      <c r="K401" s="193" t="s">
        <v>3829</v>
      </c>
      <c r="L401" s="193" t="s">
        <v>141</v>
      </c>
      <c r="M401" s="48" t="s">
        <v>3830</v>
      </c>
      <c r="N401" s="193" t="s">
        <v>211</v>
      </c>
      <c r="O401" s="48" t="s">
        <v>183</v>
      </c>
      <c r="P401" s="48"/>
      <c r="Q401" s="48" t="s">
        <v>211</v>
      </c>
      <c r="R401" s="193" t="s">
        <v>184</v>
      </c>
      <c r="S401" s="48" t="b">
        <v>0</v>
      </c>
      <c r="T401" s="48"/>
      <c r="U401" s="178"/>
      <c r="V401" s="178">
        <v>43178</v>
      </c>
      <c r="W401" s="48" t="s">
        <v>211</v>
      </c>
      <c r="X401" s="48"/>
      <c r="Y401" s="48"/>
      <c r="Z401" s="48" t="s">
        <v>211</v>
      </c>
      <c r="AA401" s="48"/>
      <c r="AB401" s="48"/>
      <c r="AC401" s="193" t="s">
        <v>4019</v>
      </c>
      <c r="AD401" s="48"/>
      <c r="AE401" s="193" t="s">
        <v>178</v>
      </c>
      <c r="AF401" s="193" t="s">
        <v>211</v>
      </c>
      <c r="AG401" s="193" t="s">
        <v>2694</v>
      </c>
      <c r="AH401" s="197">
        <v>43678</v>
      </c>
      <c r="AI401" s="192" t="s">
        <v>4348</v>
      </c>
      <c r="AJ401" s="115" t="str">
        <f t="shared" si="6"/>
        <v>FS</v>
      </c>
      <c r="AK401" s="115" t="b">
        <f>ISNUMBER(SEARCH("IRT",Table1[[#This Row],[Current_Status]]))</f>
        <v>0</v>
      </c>
      <c r="AL401" s="116">
        <f>YEAR(Table1[[#This Row],[Project_Initiated]])</f>
        <v>2018</v>
      </c>
      <c r="AM401" s="53">
        <v>44075</v>
      </c>
      <c r="AN401" s="53" t="str">
        <f>IF(AND(Table1[[#This Row],[Completed Date]]&gt;="07/01/2020"+0,Table1[[#This Row],[Completed Date]]&lt;="6/30/2021"+0),"FY 20-21",IF(AND(Table1[[#This Row],[Completed Date]]&gt;="07/01/2019"+0,Table1[[#This Row],[Completed Date]]&lt;="6/30/2020"+0),"FY 19-20",""))</f>
        <v>FY 19-20</v>
      </c>
      <c r="AO401" s="116" t="str">
        <f>IFERROR(FIND("R",Table1[[#This Row],[FS_Priority]]),"")</f>
        <v/>
      </c>
    </row>
    <row r="402" spans="1:41" hidden="1" x14ac:dyDescent="0.25">
      <c r="A402" s="48" t="s">
        <v>3452</v>
      </c>
      <c r="B402" s="193" t="s">
        <v>211</v>
      </c>
      <c r="C402" s="193" t="s">
        <v>3452</v>
      </c>
      <c r="D402" s="194" t="b">
        <v>0</v>
      </c>
      <c r="E402" s="48" t="s">
        <v>4257</v>
      </c>
      <c r="F402" s="48" t="s">
        <v>3453</v>
      </c>
      <c r="G402" s="48" t="s">
        <v>211</v>
      </c>
      <c r="H402" s="48" t="s">
        <v>2338</v>
      </c>
      <c r="I402" s="48" t="s">
        <v>3537</v>
      </c>
      <c r="J402" s="48" t="s">
        <v>2672</v>
      </c>
      <c r="K402" s="193" t="s">
        <v>3901</v>
      </c>
      <c r="L402" s="193" t="s">
        <v>439</v>
      </c>
      <c r="M402" s="48" t="s">
        <v>3903</v>
      </c>
      <c r="N402" s="193" t="s">
        <v>211</v>
      </c>
      <c r="O402" s="48" t="s">
        <v>183</v>
      </c>
      <c r="P402" s="48"/>
      <c r="Q402" s="48" t="s">
        <v>3291</v>
      </c>
      <c r="R402" s="193" t="s">
        <v>211</v>
      </c>
      <c r="S402" s="48" t="b">
        <v>0</v>
      </c>
      <c r="T402" s="48"/>
      <c r="U402" s="178"/>
      <c r="V402" s="178">
        <v>43452</v>
      </c>
      <c r="W402" s="48" t="s">
        <v>211</v>
      </c>
      <c r="X402" s="48"/>
      <c r="Y402" s="48"/>
      <c r="Z402" s="48" t="s">
        <v>211</v>
      </c>
      <c r="AA402" s="48"/>
      <c r="AB402" s="48"/>
      <c r="AC402" s="193" t="s">
        <v>211</v>
      </c>
      <c r="AD402" s="48"/>
      <c r="AE402" s="193" t="s">
        <v>178</v>
      </c>
      <c r="AF402" s="193" t="s">
        <v>211</v>
      </c>
      <c r="AG402" s="193" t="s">
        <v>211</v>
      </c>
      <c r="AH402" s="197">
        <v>43683</v>
      </c>
      <c r="AI402" s="192" t="s">
        <v>4349</v>
      </c>
      <c r="AJ402" s="115" t="str">
        <f t="shared" si="6"/>
        <v>FS</v>
      </c>
      <c r="AK402" s="115" t="b">
        <f>ISNUMBER(SEARCH("IRT",Table1[[#This Row],[Current_Status]]))</f>
        <v>0</v>
      </c>
      <c r="AL402" s="116">
        <f>YEAR(Table1[[#This Row],[Project_Initiated]])</f>
        <v>2018</v>
      </c>
      <c r="AM402" s="53">
        <v>44075</v>
      </c>
      <c r="AN402" s="53" t="str">
        <f>IF(AND(Table1[[#This Row],[Completed Date]]&gt;="07/01/2020"+0,Table1[[#This Row],[Completed Date]]&lt;="6/30/2021"+0),"FY 20-21",IF(AND(Table1[[#This Row],[Completed Date]]&gt;="07/01/2019"+0,Table1[[#This Row],[Completed Date]]&lt;="6/30/2020"+0),"FY 19-20",""))</f>
        <v>FY 19-20</v>
      </c>
      <c r="AO402" s="116">
        <f>IFERROR(FIND("R",Table1[[#This Row],[FS_Priority]]),"")</f>
        <v>1</v>
      </c>
    </row>
    <row r="403" spans="1:41" hidden="1" x14ac:dyDescent="0.25">
      <c r="A403" s="48" t="s">
        <v>2915</v>
      </c>
      <c r="B403" s="193" t="s">
        <v>211</v>
      </c>
      <c r="C403" s="193" t="s">
        <v>2915</v>
      </c>
      <c r="D403" s="194" t="b">
        <v>0</v>
      </c>
      <c r="E403" s="48" t="s">
        <v>53</v>
      </c>
      <c r="F403" s="48" t="s">
        <v>3033</v>
      </c>
      <c r="G403" s="48" t="s">
        <v>211</v>
      </c>
      <c r="H403" s="48" t="s">
        <v>932</v>
      </c>
      <c r="I403" s="48" t="s">
        <v>3921</v>
      </c>
      <c r="J403" s="48" t="s">
        <v>2661</v>
      </c>
      <c r="K403" s="193" t="s">
        <v>3514</v>
      </c>
      <c r="L403" s="193" t="s">
        <v>2636</v>
      </c>
      <c r="M403" s="48" t="s">
        <v>3517</v>
      </c>
      <c r="N403" s="193" t="s">
        <v>211</v>
      </c>
      <c r="O403" s="48" t="s">
        <v>165</v>
      </c>
      <c r="P403" s="48"/>
      <c r="Q403" s="48" t="s">
        <v>242</v>
      </c>
      <c r="R403" s="193" t="s">
        <v>211</v>
      </c>
      <c r="S403" s="48" t="b">
        <v>0</v>
      </c>
      <c r="T403" s="48"/>
      <c r="U403" s="178"/>
      <c r="V403" s="178">
        <v>43536</v>
      </c>
      <c r="W403" s="48" t="s">
        <v>211</v>
      </c>
      <c r="X403" s="48"/>
      <c r="Y403" s="48"/>
      <c r="Z403" s="48" t="s">
        <v>211</v>
      </c>
      <c r="AA403" s="48"/>
      <c r="AB403" s="48"/>
      <c r="AC403" s="193" t="s">
        <v>4436</v>
      </c>
      <c r="AD403" s="48"/>
      <c r="AE403" s="193" t="s">
        <v>211</v>
      </c>
      <c r="AF403" s="193" t="s">
        <v>211</v>
      </c>
      <c r="AG403" s="193" t="s">
        <v>211</v>
      </c>
      <c r="AH403" s="197">
        <v>43685</v>
      </c>
      <c r="AI403" s="192" t="s">
        <v>4349</v>
      </c>
      <c r="AJ403" s="115" t="str">
        <f t="shared" si="6"/>
        <v>FS</v>
      </c>
      <c r="AK403" s="115" t="b">
        <f>ISNUMBER(SEARCH("IRT",Table1[[#This Row],[Current_Status]]))</f>
        <v>0</v>
      </c>
      <c r="AL403" s="116">
        <f>YEAR(Table1[[#This Row],[Project_Initiated]])</f>
        <v>2019</v>
      </c>
      <c r="AM403" s="53">
        <v>44075</v>
      </c>
      <c r="AN403" s="53" t="str">
        <f>IF(AND(Table1[[#This Row],[Completed Date]]&gt;="07/01/2020"+0,Table1[[#This Row],[Completed Date]]&lt;="6/30/2021"+0),"FY 20-21",IF(AND(Table1[[#This Row],[Completed Date]]&gt;="07/01/2019"+0,Table1[[#This Row],[Completed Date]]&lt;="6/30/2020"+0),"FY 19-20",""))</f>
        <v>FY 19-20</v>
      </c>
      <c r="AO403" s="116" t="str">
        <f>IFERROR(FIND("R",Table1[[#This Row],[FS_Priority]]),"")</f>
        <v/>
      </c>
    </row>
    <row r="404" spans="1:41" hidden="1" x14ac:dyDescent="0.25">
      <c r="A404" s="48" t="s">
        <v>335</v>
      </c>
      <c r="B404" s="193" t="s">
        <v>211</v>
      </c>
      <c r="C404" s="193" t="s">
        <v>335</v>
      </c>
      <c r="D404" s="194" t="b">
        <v>0</v>
      </c>
      <c r="E404" s="48" t="s">
        <v>107</v>
      </c>
      <c r="F404" s="48" t="s">
        <v>3208</v>
      </c>
      <c r="G404" s="48" t="s">
        <v>2632</v>
      </c>
      <c r="H404" s="48" t="s">
        <v>474</v>
      </c>
      <c r="I404" s="48" t="s">
        <v>3728</v>
      </c>
      <c r="J404" s="48" t="s">
        <v>2661</v>
      </c>
      <c r="K404" s="193" t="s">
        <v>3674</v>
      </c>
      <c r="L404" s="193" t="s">
        <v>2636</v>
      </c>
      <c r="M404" s="48" t="s">
        <v>3561</v>
      </c>
      <c r="N404" s="193" t="s">
        <v>211</v>
      </c>
      <c r="O404" s="48" t="s">
        <v>183</v>
      </c>
      <c r="P404" s="48"/>
      <c r="Q404" s="48" t="s">
        <v>315</v>
      </c>
      <c r="R404" s="193" t="s">
        <v>315</v>
      </c>
      <c r="S404" s="48" t="b">
        <v>0</v>
      </c>
      <c r="T404" s="48"/>
      <c r="U404" s="178"/>
      <c r="V404" s="178">
        <v>43200</v>
      </c>
      <c r="W404" s="48" t="s">
        <v>211</v>
      </c>
      <c r="X404" s="48"/>
      <c r="Y404" s="48"/>
      <c r="Z404" s="48" t="s">
        <v>211</v>
      </c>
      <c r="AA404" s="48"/>
      <c r="AB404" s="48"/>
      <c r="AC404" s="193" t="s">
        <v>4051</v>
      </c>
      <c r="AD404" s="48"/>
      <c r="AE404" s="193" t="s">
        <v>178</v>
      </c>
      <c r="AF404" s="193" t="s">
        <v>211</v>
      </c>
      <c r="AG404" s="193" t="s">
        <v>2694</v>
      </c>
      <c r="AH404" s="197">
        <v>43691</v>
      </c>
      <c r="AI404" s="192" t="s">
        <v>4350</v>
      </c>
      <c r="AJ404" s="115" t="str">
        <f t="shared" si="6"/>
        <v>FS</v>
      </c>
      <c r="AK404" s="115" t="b">
        <f>ISNUMBER(SEARCH("IRT",Table1[[#This Row],[Current_Status]]))</f>
        <v>0</v>
      </c>
      <c r="AL404" s="116">
        <f>YEAR(Table1[[#This Row],[Project_Initiated]])</f>
        <v>2018</v>
      </c>
      <c r="AM404" s="53">
        <v>44075</v>
      </c>
      <c r="AN404" s="53" t="str">
        <f>IF(AND(Table1[[#This Row],[Completed Date]]&gt;="07/01/2020"+0,Table1[[#This Row],[Completed Date]]&lt;="6/30/2021"+0),"FY 20-21",IF(AND(Table1[[#This Row],[Completed Date]]&gt;="07/01/2019"+0,Table1[[#This Row],[Completed Date]]&lt;="6/30/2020"+0),"FY 19-20",""))</f>
        <v>FY 19-20</v>
      </c>
      <c r="AO404" s="116" t="str">
        <f>IFERROR(FIND("R",Table1[[#This Row],[FS_Priority]]),"")</f>
        <v/>
      </c>
    </row>
    <row r="405" spans="1:41" hidden="1" x14ac:dyDescent="0.25">
      <c r="A405" s="48" t="s">
        <v>896</v>
      </c>
      <c r="B405" s="193" t="s">
        <v>211</v>
      </c>
      <c r="C405" s="193" t="s">
        <v>896</v>
      </c>
      <c r="D405" s="194" t="b">
        <v>0</v>
      </c>
      <c r="E405" s="48" t="s">
        <v>99</v>
      </c>
      <c r="F405" s="48" t="s">
        <v>3101</v>
      </c>
      <c r="G405" s="48" t="s">
        <v>3986</v>
      </c>
      <c r="H405" s="48" t="s">
        <v>467</v>
      </c>
      <c r="I405" s="48" t="s">
        <v>3639</v>
      </c>
      <c r="J405" s="48" t="s">
        <v>2661</v>
      </c>
      <c r="K405" s="193" t="s">
        <v>4989</v>
      </c>
      <c r="L405" s="193" t="s">
        <v>297</v>
      </c>
      <c r="M405" s="48" t="s">
        <v>3631</v>
      </c>
      <c r="N405" s="193" t="s">
        <v>211</v>
      </c>
      <c r="O405" s="48" t="s">
        <v>183</v>
      </c>
      <c r="P405" s="48"/>
      <c r="Q405" s="48" t="s">
        <v>239</v>
      </c>
      <c r="R405" s="193" t="s">
        <v>184</v>
      </c>
      <c r="S405" s="48" t="b">
        <v>1</v>
      </c>
      <c r="T405" s="48"/>
      <c r="U405" s="178"/>
      <c r="V405" s="178">
        <v>43390</v>
      </c>
      <c r="W405" s="48" t="s">
        <v>211</v>
      </c>
      <c r="X405" s="48"/>
      <c r="Y405" s="48"/>
      <c r="Z405" s="48" t="s">
        <v>211</v>
      </c>
      <c r="AA405" s="48"/>
      <c r="AB405" s="48"/>
      <c r="AC405" s="193" t="s">
        <v>4050</v>
      </c>
      <c r="AD405" s="195">
        <v>43570</v>
      </c>
      <c r="AE405" s="193" t="s">
        <v>178</v>
      </c>
      <c r="AF405" s="193" t="s">
        <v>4417</v>
      </c>
      <c r="AG405" s="193" t="s">
        <v>2694</v>
      </c>
      <c r="AH405" s="197">
        <v>43692</v>
      </c>
      <c r="AI405" s="192" t="s">
        <v>4349</v>
      </c>
      <c r="AJ405" s="115" t="str">
        <f t="shared" si="6"/>
        <v>FS</v>
      </c>
      <c r="AK405" s="115" t="b">
        <f>ISNUMBER(SEARCH("IRT",Table1[[#This Row],[Current_Status]]))</f>
        <v>0</v>
      </c>
      <c r="AL405" s="116">
        <f>YEAR(Table1[[#This Row],[Project_Initiated]])</f>
        <v>2018</v>
      </c>
      <c r="AM405" s="53">
        <v>44075</v>
      </c>
      <c r="AN405" s="53" t="str">
        <f>IF(AND(Table1[[#This Row],[Completed Date]]&gt;="07/01/2020"+0,Table1[[#This Row],[Completed Date]]&lt;="6/30/2021"+0),"FY 20-21",IF(AND(Table1[[#This Row],[Completed Date]]&gt;="07/01/2019"+0,Table1[[#This Row],[Completed Date]]&lt;="6/30/2020"+0),"FY 19-20",""))</f>
        <v>FY 19-20</v>
      </c>
      <c r="AO405" s="116" t="str">
        <f>IFERROR(FIND("R",Table1[[#This Row],[FS_Priority]]),"")</f>
        <v/>
      </c>
    </row>
    <row r="406" spans="1:41" hidden="1" x14ac:dyDescent="0.25">
      <c r="A406" s="48" t="s">
        <v>2934</v>
      </c>
      <c r="B406" s="193" t="s">
        <v>211</v>
      </c>
      <c r="C406" s="193" t="s">
        <v>2934</v>
      </c>
      <c r="D406" s="194" t="b">
        <v>0</v>
      </c>
      <c r="E406" s="48" t="s">
        <v>107</v>
      </c>
      <c r="F406" s="48" t="s">
        <v>3218</v>
      </c>
      <c r="G406" s="48" t="s">
        <v>211</v>
      </c>
      <c r="H406" s="48" t="s">
        <v>476</v>
      </c>
      <c r="I406" s="48" t="s">
        <v>3750</v>
      </c>
      <c r="J406" s="48" t="s">
        <v>2661</v>
      </c>
      <c r="K406" s="193" t="s">
        <v>3674</v>
      </c>
      <c r="L406" s="193" t="s">
        <v>2636</v>
      </c>
      <c r="M406" s="48" t="s">
        <v>3687</v>
      </c>
      <c r="N406" s="193" t="s">
        <v>211</v>
      </c>
      <c r="O406" s="48" t="s">
        <v>165</v>
      </c>
      <c r="P406" s="48"/>
      <c r="Q406" s="48" t="s">
        <v>184</v>
      </c>
      <c r="R406" s="193" t="s">
        <v>211</v>
      </c>
      <c r="S406" s="48" t="b">
        <v>0</v>
      </c>
      <c r="T406" s="48"/>
      <c r="U406" s="178"/>
      <c r="V406" s="178">
        <v>43599</v>
      </c>
      <c r="W406" s="48" t="s">
        <v>211</v>
      </c>
      <c r="X406" s="48"/>
      <c r="Y406" s="48"/>
      <c r="Z406" s="48" t="s">
        <v>211</v>
      </c>
      <c r="AA406" s="48"/>
      <c r="AB406" s="48"/>
      <c r="AC406" s="193" t="s">
        <v>4436</v>
      </c>
      <c r="AD406" s="48"/>
      <c r="AE406" s="193" t="s">
        <v>211</v>
      </c>
      <c r="AF406" s="193" t="s">
        <v>211</v>
      </c>
      <c r="AG406" s="193" t="s">
        <v>211</v>
      </c>
      <c r="AH406" s="197">
        <v>43698</v>
      </c>
      <c r="AI406" s="192" t="s">
        <v>4349</v>
      </c>
      <c r="AJ406" s="115" t="str">
        <f t="shared" si="6"/>
        <v>FS</v>
      </c>
      <c r="AK406" s="115" t="b">
        <f>ISNUMBER(SEARCH("IRT",Table1[[#This Row],[Current_Status]]))</f>
        <v>0</v>
      </c>
      <c r="AL406" s="116">
        <f>YEAR(Table1[[#This Row],[Project_Initiated]])</f>
        <v>2019</v>
      </c>
      <c r="AM406" s="53">
        <v>44075</v>
      </c>
      <c r="AN406" s="53" t="str">
        <f>IF(AND(Table1[[#This Row],[Completed Date]]&gt;="07/01/2020"+0,Table1[[#This Row],[Completed Date]]&lt;="6/30/2021"+0),"FY 20-21",IF(AND(Table1[[#This Row],[Completed Date]]&gt;="07/01/2019"+0,Table1[[#This Row],[Completed Date]]&lt;="6/30/2020"+0),"FY 19-20",""))</f>
        <v>FY 19-20</v>
      </c>
      <c r="AO406" s="116" t="str">
        <f>IFERROR(FIND("R",Table1[[#This Row],[FS_Priority]]),"")</f>
        <v/>
      </c>
    </row>
    <row r="407" spans="1:41" hidden="1" x14ac:dyDescent="0.25">
      <c r="A407" s="48" t="s">
        <v>2936</v>
      </c>
      <c r="B407" s="193" t="s">
        <v>211</v>
      </c>
      <c r="C407" s="193" t="s">
        <v>2936</v>
      </c>
      <c r="D407" s="194" t="b">
        <v>0</v>
      </c>
      <c r="E407" s="48" t="s">
        <v>107</v>
      </c>
      <c r="F407" s="48" t="s">
        <v>3239</v>
      </c>
      <c r="G407" s="48" t="s">
        <v>211</v>
      </c>
      <c r="H407" s="48" t="s">
        <v>476</v>
      </c>
      <c r="I407" s="48" t="s">
        <v>3949</v>
      </c>
      <c r="J407" s="48" t="s">
        <v>2661</v>
      </c>
      <c r="K407" s="193" t="s">
        <v>3674</v>
      </c>
      <c r="L407" s="193" t="s">
        <v>2636</v>
      </c>
      <c r="M407" s="48" t="s">
        <v>3687</v>
      </c>
      <c r="N407" s="193" t="s">
        <v>211</v>
      </c>
      <c r="O407" s="48" t="s">
        <v>165</v>
      </c>
      <c r="P407" s="48"/>
      <c r="Q407" s="48" t="s">
        <v>240</v>
      </c>
      <c r="R407" s="193" t="s">
        <v>211</v>
      </c>
      <c r="S407" s="48" t="b">
        <v>0</v>
      </c>
      <c r="T407" s="48"/>
      <c r="U407" s="178"/>
      <c r="V407" s="178">
        <v>43599</v>
      </c>
      <c r="W407" s="48" t="s">
        <v>211</v>
      </c>
      <c r="X407" s="48"/>
      <c r="Y407" s="48"/>
      <c r="Z407" s="48" t="s">
        <v>211</v>
      </c>
      <c r="AA407" s="48"/>
      <c r="AB407" s="48"/>
      <c r="AC407" s="193" t="s">
        <v>4436</v>
      </c>
      <c r="AD407" s="48"/>
      <c r="AE407" s="193" t="s">
        <v>211</v>
      </c>
      <c r="AF407" s="193" t="s">
        <v>211</v>
      </c>
      <c r="AG407" s="193" t="s">
        <v>211</v>
      </c>
      <c r="AH407" s="197">
        <v>43699</v>
      </c>
      <c r="AI407" s="192" t="s">
        <v>4349</v>
      </c>
      <c r="AJ407" s="115" t="str">
        <f t="shared" si="6"/>
        <v>FS</v>
      </c>
      <c r="AK407" s="115" t="b">
        <f>ISNUMBER(SEARCH("IRT",Table1[[#This Row],[Current_Status]]))</f>
        <v>0</v>
      </c>
      <c r="AL407" s="116">
        <f>YEAR(Table1[[#This Row],[Project_Initiated]])</f>
        <v>2019</v>
      </c>
      <c r="AM407" s="53">
        <v>44075</v>
      </c>
      <c r="AN407" s="53" t="str">
        <f>IF(AND(Table1[[#This Row],[Completed Date]]&gt;="07/01/2020"+0,Table1[[#This Row],[Completed Date]]&lt;="6/30/2021"+0),"FY 20-21",IF(AND(Table1[[#This Row],[Completed Date]]&gt;="07/01/2019"+0,Table1[[#This Row],[Completed Date]]&lt;="6/30/2020"+0),"FY 19-20",""))</f>
        <v>FY 19-20</v>
      </c>
      <c r="AO407" s="116" t="str">
        <f>IFERROR(FIND("R",Table1[[#This Row],[FS_Priority]]),"")</f>
        <v/>
      </c>
    </row>
    <row r="408" spans="1:41" hidden="1" x14ac:dyDescent="0.25">
      <c r="A408" s="48" t="s">
        <v>2942</v>
      </c>
      <c r="B408" s="193" t="s">
        <v>211</v>
      </c>
      <c r="C408" s="193" t="s">
        <v>2942</v>
      </c>
      <c r="D408" s="194" t="b">
        <v>0</v>
      </c>
      <c r="E408" s="48" t="s">
        <v>398</v>
      </c>
      <c r="F408" s="48" t="s">
        <v>3267</v>
      </c>
      <c r="G408" s="48" t="s">
        <v>211</v>
      </c>
      <c r="H408" s="48" t="s">
        <v>453</v>
      </c>
      <c r="I408" s="48" t="s">
        <v>3953</v>
      </c>
      <c r="J408" s="48" t="s">
        <v>2661</v>
      </c>
      <c r="K408" s="193" t="s">
        <v>3786</v>
      </c>
      <c r="L408" s="193" t="s">
        <v>399</v>
      </c>
      <c r="M408" s="48" t="s">
        <v>3954</v>
      </c>
      <c r="N408" s="193" t="s">
        <v>211</v>
      </c>
      <c r="O408" s="48" t="s">
        <v>165</v>
      </c>
      <c r="P408" s="48"/>
      <c r="Q408" s="48" t="s">
        <v>218</v>
      </c>
      <c r="R408" s="193" t="s">
        <v>211</v>
      </c>
      <c r="S408" s="48" t="b">
        <v>0</v>
      </c>
      <c r="T408" s="48"/>
      <c r="U408" s="178"/>
      <c r="V408" s="178">
        <v>43600</v>
      </c>
      <c r="W408" s="48" t="s">
        <v>211</v>
      </c>
      <c r="X408" s="48"/>
      <c r="Y408" s="48"/>
      <c r="Z408" s="48" t="s">
        <v>211</v>
      </c>
      <c r="AA408" s="48"/>
      <c r="AB408" s="48"/>
      <c r="AC408" s="193" t="s">
        <v>4436</v>
      </c>
      <c r="AD408" s="179"/>
      <c r="AE408" s="193" t="s">
        <v>211</v>
      </c>
      <c r="AF408" s="193" t="s">
        <v>211</v>
      </c>
      <c r="AG408" s="193" t="s">
        <v>211</v>
      </c>
      <c r="AH408" s="198">
        <v>43699</v>
      </c>
      <c r="AI408" s="192" t="s">
        <v>4349</v>
      </c>
      <c r="AJ408" s="115" t="str">
        <f t="shared" si="6"/>
        <v>FS</v>
      </c>
      <c r="AK408" s="115" t="b">
        <f>ISNUMBER(SEARCH("IRT",Table1[[#This Row],[Current_Status]]))</f>
        <v>0</v>
      </c>
      <c r="AL408" s="116">
        <f>YEAR(Table1[[#This Row],[Project_Initiated]])</f>
        <v>2019</v>
      </c>
      <c r="AM408" s="53">
        <v>44075</v>
      </c>
      <c r="AN408" s="53" t="str">
        <f>IF(AND(Table1[[#This Row],[Completed Date]]&gt;="07/01/2020"+0,Table1[[#This Row],[Completed Date]]&lt;="6/30/2021"+0),"FY 20-21",IF(AND(Table1[[#This Row],[Completed Date]]&gt;="07/01/2019"+0,Table1[[#This Row],[Completed Date]]&lt;="6/30/2020"+0),"FY 19-20",""))</f>
        <v>FY 19-20</v>
      </c>
      <c r="AO408" s="116" t="str">
        <f>IFERROR(FIND("R",Table1[[#This Row],[FS_Priority]]),"")</f>
        <v/>
      </c>
    </row>
    <row r="409" spans="1:41" hidden="1" x14ac:dyDescent="0.25">
      <c r="A409" s="48" t="s">
        <v>2839</v>
      </c>
      <c r="B409" s="193" t="s">
        <v>211</v>
      </c>
      <c r="C409" s="193" t="s">
        <v>2839</v>
      </c>
      <c r="D409" s="194" t="b">
        <v>0</v>
      </c>
      <c r="E409" s="48" t="s">
        <v>107</v>
      </c>
      <c r="F409" s="48" t="s">
        <v>3189</v>
      </c>
      <c r="G409" s="48" t="s">
        <v>2840</v>
      </c>
      <c r="H409" s="48" t="s">
        <v>294</v>
      </c>
      <c r="I409" s="48" t="s">
        <v>3716</v>
      </c>
      <c r="J409" s="48" t="s">
        <v>2672</v>
      </c>
      <c r="K409" s="193" t="s">
        <v>3674</v>
      </c>
      <c r="L409" s="193" t="s">
        <v>2636</v>
      </c>
      <c r="M409" s="48" t="s">
        <v>3698</v>
      </c>
      <c r="N409" s="193" t="s">
        <v>3717</v>
      </c>
      <c r="O409" s="48" t="s">
        <v>183</v>
      </c>
      <c r="P409" s="48"/>
      <c r="Q409" s="48" t="s">
        <v>3291</v>
      </c>
      <c r="R409" s="193" t="s">
        <v>2841</v>
      </c>
      <c r="S409" s="48" t="b">
        <v>0</v>
      </c>
      <c r="T409" s="48"/>
      <c r="U409" s="178"/>
      <c r="V409" s="178">
        <v>43451</v>
      </c>
      <c r="W409" s="48" t="s">
        <v>211</v>
      </c>
      <c r="X409" s="48"/>
      <c r="Y409" s="48"/>
      <c r="Z409" s="48" t="s">
        <v>211</v>
      </c>
      <c r="AA409" s="48"/>
      <c r="AB409" s="48"/>
      <c r="AC409" s="193" t="s">
        <v>4424</v>
      </c>
      <c r="AD409" s="195">
        <v>43628</v>
      </c>
      <c r="AE409" s="193" t="s">
        <v>498</v>
      </c>
      <c r="AF409" s="193" t="s">
        <v>4425</v>
      </c>
      <c r="AG409" s="193" t="s">
        <v>2694</v>
      </c>
      <c r="AH409" s="197">
        <v>43703</v>
      </c>
      <c r="AI409" s="192" t="s">
        <v>4364</v>
      </c>
      <c r="AJ409" s="115" t="str">
        <f t="shared" si="6"/>
        <v>FS</v>
      </c>
      <c r="AK409" s="115" t="b">
        <f>ISNUMBER(SEARCH("IRT",Table1[[#This Row],[Current_Status]]))</f>
        <v>0</v>
      </c>
      <c r="AL409" s="116">
        <f>YEAR(Table1[[#This Row],[Project_Initiated]])</f>
        <v>2018</v>
      </c>
      <c r="AM409" s="53">
        <v>44075</v>
      </c>
      <c r="AN409" s="53" t="str">
        <f>IF(AND(Table1[[#This Row],[Completed Date]]&gt;="07/01/2020"+0,Table1[[#This Row],[Completed Date]]&lt;="6/30/2021"+0),"FY 20-21",IF(AND(Table1[[#This Row],[Completed Date]]&gt;="07/01/2019"+0,Table1[[#This Row],[Completed Date]]&lt;="6/30/2020"+0),"FY 19-20",""))</f>
        <v>FY 19-20</v>
      </c>
      <c r="AO409" s="116">
        <f>IFERROR(FIND("R",Table1[[#This Row],[FS_Priority]]),"")</f>
        <v>1</v>
      </c>
    </row>
    <row r="410" spans="1:41" hidden="1" x14ac:dyDescent="0.25">
      <c r="A410" s="48" t="s">
        <v>2931</v>
      </c>
      <c r="B410" s="193" t="s">
        <v>211</v>
      </c>
      <c r="C410" s="193" t="s">
        <v>2931</v>
      </c>
      <c r="D410" s="194" t="b">
        <v>0</v>
      </c>
      <c r="E410" s="48" t="s">
        <v>99</v>
      </c>
      <c r="F410" s="48" t="s">
        <v>3143</v>
      </c>
      <c r="G410" s="48" t="s">
        <v>211</v>
      </c>
      <c r="H410" s="48" t="s">
        <v>452</v>
      </c>
      <c r="I410" s="48" t="s">
        <v>3941</v>
      </c>
      <c r="J410" s="48" t="s">
        <v>2661</v>
      </c>
      <c r="K410" s="193" t="s">
        <v>4989</v>
      </c>
      <c r="L410" s="193" t="s">
        <v>297</v>
      </c>
      <c r="M410" s="48" t="s">
        <v>3927</v>
      </c>
      <c r="N410" s="193" t="s">
        <v>211</v>
      </c>
      <c r="O410" s="48" t="s">
        <v>165</v>
      </c>
      <c r="P410" s="48"/>
      <c r="Q410" s="48" t="s">
        <v>108</v>
      </c>
      <c r="R410" s="193" t="s">
        <v>211</v>
      </c>
      <c r="S410" s="48" t="b">
        <v>0</v>
      </c>
      <c r="T410" s="48"/>
      <c r="U410" s="178"/>
      <c r="V410" s="178">
        <v>43595</v>
      </c>
      <c r="W410" s="48" t="s">
        <v>211</v>
      </c>
      <c r="X410" s="48"/>
      <c r="Y410" s="48"/>
      <c r="Z410" s="48" t="s">
        <v>211</v>
      </c>
      <c r="AA410" s="48"/>
      <c r="AB410" s="48"/>
      <c r="AC410" s="193" t="s">
        <v>4436</v>
      </c>
      <c r="AD410" s="48"/>
      <c r="AE410" s="193" t="s">
        <v>211</v>
      </c>
      <c r="AF410" s="193" t="s">
        <v>211</v>
      </c>
      <c r="AG410" s="193" t="s">
        <v>211</v>
      </c>
      <c r="AH410" s="197">
        <v>43704</v>
      </c>
      <c r="AI410" s="192" t="s">
        <v>4349</v>
      </c>
      <c r="AJ410" s="115" t="str">
        <f t="shared" si="6"/>
        <v>FS</v>
      </c>
      <c r="AK410" s="115" t="b">
        <f>ISNUMBER(SEARCH("IRT",Table1[[#This Row],[Current_Status]]))</f>
        <v>0</v>
      </c>
      <c r="AL410" s="116">
        <f>YEAR(Table1[[#This Row],[Project_Initiated]])</f>
        <v>2019</v>
      </c>
      <c r="AM410" s="53">
        <v>44075</v>
      </c>
      <c r="AN410" s="53" t="str">
        <f>IF(AND(Table1[[#This Row],[Completed Date]]&gt;="07/01/2020"+0,Table1[[#This Row],[Completed Date]]&lt;="6/30/2021"+0),"FY 20-21",IF(AND(Table1[[#This Row],[Completed Date]]&gt;="07/01/2019"+0,Table1[[#This Row],[Completed Date]]&lt;="6/30/2020"+0),"FY 19-20",""))</f>
        <v>FY 19-20</v>
      </c>
      <c r="AO410" s="116" t="str">
        <f>IFERROR(FIND("R",Table1[[#This Row],[FS_Priority]]),"")</f>
        <v/>
      </c>
    </row>
    <row r="411" spans="1:41" hidden="1" x14ac:dyDescent="0.25">
      <c r="A411" s="48" t="s">
        <v>3446</v>
      </c>
      <c r="B411" s="193" t="s">
        <v>211</v>
      </c>
      <c r="C411" s="193" t="s">
        <v>3446</v>
      </c>
      <c r="D411" s="194" t="b">
        <v>0</v>
      </c>
      <c r="E411" s="48" t="s">
        <v>187</v>
      </c>
      <c r="F411" s="48" t="s">
        <v>3447</v>
      </c>
      <c r="G411" s="48" t="s">
        <v>4059</v>
      </c>
      <c r="H411" s="48" t="s">
        <v>397</v>
      </c>
      <c r="I411" s="48" t="s">
        <v>211</v>
      </c>
      <c r="J411" s="48" t="s">
        <v>2670</v>
      </c>
      <c r="K411" s="193" t="s">
        <v>30</v>
      </c>
      <c r="L411" s="193" t="s">
        <v>394</v>
      </c>
      <c r="M411" s="48" t="s">
        <v>3993</v>
      </c>
      <c r="N411" s="193" t="s">
        <v>211</v>
      </c>
      <c r="O411" s="48" t="s">
        <v>183</v>
      </c>
      <c r="P411" s="48"/>
      <c r="Q411" s="48" t="s">
        <v>3293</v>
      </c>
      <c r="R411" s="193" t="s">
        <v>211</v>
      </c>
      <c r="S411" s="48" t="b">
        <v>0</v>
      </c>
      <c r="T411" s="48"/>
      <c r="U411" s="178"/>
      <c r="V411" s="178">
        <v>43607</v>
      </c>
      <c r="W411" s="48" t="s">
        <v>211</v>
      </c>
      <c r="X411" s="48"/>
      <c r="Y411" s="48"/>
      <c r="Z411" s="48" t="s">
        <v>211</v>
      </c>
      <c r="AA411" s="48"/>
      <c r="AB411" s="48"/>
      <c r="AC411" s="193" t="s">
        <v>211</v>
      </c>
      <c r="AD411" s="179"/>
      <c r="AE411" s="193" t="s">
        <v>498</v>
      </c>
      <c r="AF411" s="193" t="s">
        <v>4461</v>
      </c>
      <c r="AG411" s="193" t="s">
        <v>211</v>
      </c>
      <c r="AH411" s="198">
        <v>43706</v>
      </c>
      <c r="AI411" s="192" t="s">
        <v>4349</v>
      </c>
      <c r="AJ411" s="115" t="str">
        <f t="shared" si="6"/>
        <v>FS</v>
      </c>
      <c r="AK411" s="115" t="b">
        <f>ISNUMBER(SEARCH("IRT",Table1[[#This Row],[Current_Status]]))</f>
        <v>0</v>
      </c>
      <c r="AL411" s="116">
        <f>YEAR(Table1[[#This Row],[Project_Initiated]])</f>
        <v>2019</v>
      </c>
      <c r="AM411" s="53">
        <v>44075</v>
      </c>
      <c r="AN411" s="53" t="str">
        <f>IF(AND(Table1[[#This Row],[Completed Date]]&gt;="07/01/2020"+0,Table1[[#This Row],[Completed Date]]&lt;="6/30/2021"+0),"FY 20-21",IF(AND(Table1[[#This Row],[Completed Date]]&gt;="07/01/2019"+0,Table1[[#This Row],[Completed Date]]&lt;="6/30/2020"+0),"FY 19-20",""))</f>
        <v>FY 19-20</v>
      </c>
      <c r="AO411" s="116">
        <f>IFERROR(FIND("R",Table1[[#This Row],[FS_Priority]]),"")</f>
        <v>1</v>
      </c>
    </row>
    <row r="412" spans="1:41" hidden="1" x14ac:dyDescent="0.25">
      <c r="A412" s="48" t="s">
        <v>4666</v>
      </c>
      <c r="B412" s="193" t="s">
        <v>211</v>
      </c>
      <c r="C412" s="193" t="s">
        <v>4666</v>
      </c>
      <c r="D412" s="194" t="b">
        <v>0</v>
      </c>
      <c r="E412" s="48" t="s">
        <v>4299</v>
      </c>
      <c r="F412" s="48" t="s">
        <v>4667</v>
      </c>
      <c r="G412" s="48" t="s">
        <v>4750</v>
      </c>
      <c r="H412" s="48" t="s">
        <v>211</v>
      </c>
      <c r="I412" s="48" t="s">
        <v>4668</v>
      </c>
      <c r="J412" s="48" t="s">
        <v>2661</v>
      </c>
      <c r="K412" s="193" t="s">
        <v>3471</v>
      </c>
      <c r="L412" s="193" t="s">
        <v>2636</v>
      </c>
      <c r="M412" s="48" t="s">
        <v>4242</v>
      </c>
      <c r="N412" s="193" t="s">
        <v>4665</v>
      </c>
      <c r="O412" s="48" t="s">
        <v>534</v>
      </c>
      <c r="P412" s="48"/>
      <c r="Q412" s="48" t="s">
        <v>3429</v>
      </c>
      <c r="R412" s="193" t="s">
        <v>211</v>
      </c>
      <c r="S412" s="48" t="b">
        <v>0</v>
      </c>
      <c r="T412" s="48"/>
      <c r="U412" s="178"/>
      <c r="V412" s="178">
        <v>43784</v>
      </c>
      <c r="W412" s="48" t="s">
        <v>211</v>
      </c>
      <c r="X412" s="48"/>
      <c r="Y412" s="48"/>
      <c r="Z412" s="48" t="s">
        <v>211</v>
      </c>
      <c r="AA412" s="48"/>
      <c r="AB412" s="48"/>
      <c r="AC412" s="193" t="s">
        <v>4994</v>
      </c>
      <c r="AD412" s="48"/>
      <c r="AE412" s="193" t="s">
        <v>534</v>
      </c>
      <c r="AF412" s="193" t="s">
        <v>211</v>
      </c>
      <c r="AG412" s="193" t="s">
        <v>211</v>
      </c>
      <c r="AH412" s="197">
        <v>43709</v>
      </c>
      <c r="AI412" s="192" t="s">
        <v>4364</v>
      </c>
      <c r="AJ412" s="115" t="str">
        <f t="shared" si="6"/>
        <v>FS</v>
      </c>
      <c r="AK412" s="115" t="b">
        <f>ISNUMBER(SEARCH("IRT",Table1[[#This Row],[Current_Status]]))</f>
        <v>0</v>
      </c>
      <c r="AL412" s="116">
        <f>YEAR(Table1[[#This Row],[Project_Initiated]])</f>
        <v>2019</v>
      </c>
      <c r="AM412" s="53">
        <v>44075</v>
      </c>
      <c r="AN412" s="53" t="str">
        <f>IF(AND(Table1[[#This Row],[Completed Date]]&gt;="07/01/2020"+0,Table1[[#This Row],[Completed Date]]&lt;="6/30/2021"+0),"FY 20-21",IF(AND(Table1[[#This Row],[Completed Date]]&gt;="07/01/2019"+0,Table1[[#This Row],[Completed Date]]&lt;="6/30/2020"+0),"FY 19-20",""))</f>
        <v>FY 19-20</v>
      </c>
      <c r="AO412" s="116">
        <f>IFERROR(FIND("R",Table1[[#This Row],[FS_Priority]]),"")</f>
        <v>1</v>
      </c>
    </row>
    <row r="413" spans="1:41" hidden="1" x14ac:dyDescent="0.25">
      <c r="A413" s="48" t="s">
        <v>3390</v>
      </c>
      <c r="B413" s="193" t="s">
        <v>211</v>
      </c>
      <c r="C413" s="193" t="s">
        <v>3390</v>
      </c>
      <c r="D413" s="194" t="b">
        <v>0</v>
      </c>
      <c r="E413" s="48" t="s">
        <v>187</v>
      </c>
      <c r="F413" s="48" t="s">
        <v>3398</v>
      </c>
      <c r="G413" s="48" t="s">
        <v>211</v>
      </c>
      <c r="H413" s="48" t="s">
        <v>2251</v>
      </c>
      <c r="I413" s="48" t="s">
        <v>3810</v>
      </c>
      <c r="J413" s="48" t="s">
        <v>2661</v>
      </c>
      <c r="K413" s="193" t="s">
        <v>30</v>
      </c>
      <c r="L413" s="193" t="s">
        <v>394</v>
      </c>
      <c r="M413" s="48" t="s">
        <v>3811</v>
      </c>
      <c r="N413" s="193" t="s">
        <v>211</v>
      </c>
      <c r="O413" s="48" t="s">
        <v>183</v>
      </c>
      <c r="P413" s="48"/>
      <c r="Q413" s="48" t="s">
        <v>3291</v>
      </c>
      <c r="R413" s="193" t="s">
        <v>211</v>
      </c>
      <c r="S413" s="48" t="b">
        <v>0</v>
      </c>
      <c r="T413" s="48"/>
      <c r="U413" s="178"/>
      <c r="V413" s="178">
        <v>43559</v>
      </c>
      <c r="W413" s="48" t="s">
        <v>211</v>
      </c>
      <c r="X413" s="48"/>
      <c r="Y413" s="48"/>
      <c r="Z413" s="48" t="s">
        <v>211</v>
      </c>
      <c r="AA413" s="48"/>
      <c r="AB413" s="48"/>
      <c r="AC413" s="193" t="s">
        <v>4061</v>
      </c>
      <c r="AD413" s="48"/>
      <c r="AE413" s="193" t="s">
        <v>183</v>
      </c>
      <c r="AF413" s="193" t="s">
        <v>211</v>
      </c>
      <c r="AG413" s="193" t="s">
        <v>211</v>
      </c>
      <c r="AH413" s="197">
        <v>43711</v>
      </c>
      <c r="AI413" s="192" t="s">
        <v>4349</v>
      </c>
      <c r="AJ413" s="115" t="str">
        <f t="shared" si="6"/>
        <v>FS</v>
      </c>
      <c r="AK413" s="115" t="b">
        <f>ISNUMBER(SEARCH("IRT",Table1[[#This Row],[Current_Status]]))</f>
        <v>0</v>
      </c>
      <c r="AL413" s="116">
        <f>YEAR(Table1[[#This Row],[Project_Initiated]])</f>
        <v>2019</v>
      </c>
      <c r="AM413" s="53">
        <v>44075</v>
      </c>
      <c r="AN413" s="53" t="str">
        <f>IF(AND(Table1[[#This Row],[Completed Date]]&gt;="07/01/2020"+0,Table1[[#This Row],[Completed Date]]&lt;="6/30/2021"+0),"FY 20-21",IF(AND(Table1[[#This Row],[Completed Date]]&gt;="07/01/2019"+0,Table1[[#This Row],[Completed Date]]&lt;="6/30/2020"+0),"FY 19-20",""))</f>
        <v>FY 19-20</v>
      </c>
      <c r="AO413" s="116">
        <f>IFERROR(FIND("R",Table1[[#This Row],[FS_Priority]]),"")</f>
        <v>1</v>
      </c>
    </row>
    <row r="414" spans="1:41" hidden="1" x14ac:dyDescent="0.25">
      <c r="A414" s="48" t="s">
        <v>2930</v>
      </c>
      <c r="B414" s="193" t="s">
        <v>211</v>
      </c>
      <c r="C414" s="193" t="s">
        <v>2930</v>
      </c>
      <c r="D414" s="194" t="b">
        <v>0</v>
      </c>
      <c r="E414" s="48" t="s">
        <v>99</v>
      </c>
      <c r="F414" s="48" t="s">
        <v>3140</v>
      </c>
      <c r="G414" s="48" t="s">
        <v>211</v>
      </c>
      <c r="H414" s="48" t="s">
        <v>177</v>
      </c>
      <c r="I414" s="48" t="s">
        <v>3632</v>
      </c>
      <c r="J414" s="48" t="s">
        <v>2661</v>
      </c>
      <c r="K414" s="193" t="s">
        <v>4989</v>
      </c>
      <c r="L414" s="193" t="s">
        <v>297</v>
      </c>
      <c r="M414" s="48" t="s">
        <v>3633</v>
      </c>
      <c r="N414" s="193" t="s">
        <v>211</v>
      </c>
      <c r="O414" s="48" t="s">
        <v>165</v>
      </c>
      <c r="P414" s="48"/>
      <c r="Q414" s="48" t="s">
        <v>244</v>
      </c>
      <c r="R414" s="193" t="s">
        <v>211</v>
      </c>
      <c r="S414" s="48" t="b">
        <v>0</v>
      </c>
      <c r="T414" s="48"/>
      <c r="U414" s="178"/>
      <c r="V414" s="178">
        <v>43479</v>
      </c>
      <c r="W414" s="48" t="s">
        <v>211</v>
      </c>
      <c r="X414" s="48"/>
      <c r="Y414" s="48"/>
      <c r="Z414" s="48" t="s">
        <v>211</v>
      </c>
      <c r="AA414" s="48"/>
      <c r="AB414" s="48"/>
      <c r="AC414" s="193" t="s">
        <v>4436</v>
      </c>
      <c r="AD414" s="48"/>
      <c r="AE414" s="193" t="s">
        <v>211</v>
      </c>
      <c r="AF414" s="193" t="s">
        <v>211</v>
      </c>
      <c r="AG414" s="193" t="s">
        <v>211</v>
      </c>
      <c r="AH414" s="197">
        <v>43712</v>
      </c>
      <c r="AI414" s="192" t="s">
        <v>4349</v>
      </c>
      <c r="AJ414" s="115" t="str">
        <f t="shared" si="6"/>
        <v>FS</v>
      </c>
      <c r="AK414" s="115" t="b">
        <f>ISNUMBER(SEARCH("IRT",Table1[[#This Row],[Current_Status]]))</f>
        <v>0</v>
      </c>
      <c r="AL414" s="116">
        <f>YEAR(Table1[[#This Row],[Project_Initiated]])</f>
        <v>2019</v>
      </c>
      <c r="AM414" s="53">
        <v>44075</v>
      </c>
      <c r="AN414" s="53" t="str">
        <f>IF(AND(Table1[[#This Row],[Completed Date]]&gt;="07/01/2020"+0,Table1[[#This Row],[Completed Date]]&lt;="6/30/2021"+0),"FY 20-21",IF(AND(Table1[[#This Row],[Completed Date]]&gt;="07/01/2019"+0,Table1[[#This Row],[Completed Date]]&lt;="6/30/2020"+0),"FY 19-20",""))</f>
        <v>FY 19-20</v>
      </c>
      <c r="AO414" s="116" t="str">
        <f>IFERROR(FIND("R",Table1[[#This Row],[FS_Priority]]),"")</f>
        <v/>
      </c>
    </row>
    <row r="415" spans="1:41" hidden="1" x14ac:dyDescent="0.25">
      <c r="A415" s="48" t="s">
        <v>2919</v>
      </c>
      <c r="B415" s="193" t="s">
        <v>211</v>
      </c>
      <c r="C415" s="193" t="s">
        <v>2919</v>
      </c>
      <c r="D415" s="194" t="b">
        <v>0</v>
      </c>
      <c r="E415" s="48" t="s">
        <v>99</v>
      </c>
      <c r="F415" s="48" t="s">
        <v>3092</v>
      </c>
      <c r="G415" s="48" t="s">
        <v>211</v>
      </c>
      <c r="H415" s="48" t="s">
        <v>452</v>
      </c>
      <c r="I415" s="48" t="s">
        <v>3926</v>
      </c>
      <c r="J415" s="48" t="s">
        <v>2661</v>
      </c>
      <c r="K415" s="193" t="s">
        <v>4989</v>
      </c>
      <c r="L415" s="193" t="s">
        <v>297</v>
      </c>
      <c r="M415" s="48" t="s">
        <v>3599</v>
      </c>
      <c r="N415" s="193" t="s">
        <v>211</v>
      </c>
      <c r="O415" s="48" t="s">
        <v>165</v>
      </c>
      <c r="P415" s="48"/>
      <c r="Q415" s="48" t="s">
        <v>218</v>
      </c>
      <c r="R415" s="193" t="s">
        <v>211</v>
      </c>
      <c r="S415" s="48" t="b">
        <v>0</v>
      </c>
      <c r="T415" s="48"/>
      <c r="U415" s="178"/>
      <c r="V415" s="178">
        <v>43572</v>
      </c>
      <c r="W415" s="48" t="s">
        <v>211</v>
      </c>
      <c r="X415" s="48"/>
      <c r="Y415" s="48"/>
      <c r="Z415" s="48" t="s">
        <v>211</v>
      </c>
      <c r="AA415" s="48"/>
      <c r="AB415" s="48"/>
      <c r="AC415" s="193" t="s">
        <v>4450</v>
      </c>
      <c r="AD415" s="48"/>
      <c r="AE415" s="193" t="s">
        <v>211</v>
      </c>
      <c r="AF415" s="193" t="s">
        <v>4761</v>
      </c>
      <c r="AG415" s="193" t="s">
        <v>211</v>
      </c>
      <c r="AH415" s="197">
        <v>43713</v>
      </c>
      <c r="AI415" s="192" t="s">
        <v>4349</v>
      </c>
      <c r="AJ415" s="115" t="str">
        <f t="shared" si="6"/>
        <v>FS</v>
      </c>
      <c r="AK415" s="115" t="b">
        <f>ISNUMBER(SEARCH("IRT",Table1[[#This Row],[Current_Status]]))</f>
        <v>0</v>
      </c>
      <c r="AL415" s="116">
        <f>YEAR(Table1[[#This Row],[Project_Initiated]])</f>
        <v>2019</v>
      </c>
      <c r="AM415" s="53">
        <v>44075</v>
      </c>
      <c r="AN415" s="53" t="str">
        <f>IF(AND(Table1[[#This Row],[Completed Date]]&gt;="07/01/2020"+0,Table1[[#This Row],[Completed Date]]&lt;="6/30/2021"+0),"FY 20-21",IF(AND(Table1[[#This Row],[Completed Date]]&gt;="07/01/2019"+0,Table1[[#This Row],[Completed Date]]&lt;="6/30/2020"+0),"FY 19-20",""))</f>
        <v>FY 19-20</v>
      </c>
      <c r="AO415" s="116" t="str">
        <f>IFERROR(FIND("R",Table1[[#This Row],[FS_Priority]]),"")</f>
        <v/>
      </c>
    </row>
    <row r="416" spans="1:41" hidden="1" x14ac:dyDescent="0.25">
      <c r="A416" s="48" t="s">
        <v>4063</v>
      </c>
      <c r="B416" s="193" t="s">
        <v>211</v>
      </c>
      <c r="C416" s="193" t="s">
        <v>4063</v>
      </c>
      <c r="D416" s="194" t="b">
        <v>0</v>
      </c>
      <c r="E416" s="48" t="s">
        <v>147</v>
      </c>
      <c r="F416" s="48" t="s">
        <v>4153</v>
      </c>
      <c r="G416" s="48" t="s">
        <v>211</v>
      </c>
      <c r="H416" s="48" t="s">
        <v>451</v>
      </c>
      <c r="I416" s="48" t="s">
        <v>4154</v>
      </c>
      <c r="J416" s="48" t="s">
        <v>3454</v>
      </c>
      <c r="K416" s="193" t="s">
        <v>3839</v>
      </c>
      <c r="L416" s="193" t="s">
        <v>4330</v>
      </c>
      <c r="M416" s="48" t="s">
        <v>3849</v>
      </c>
      <c r="N416" s="193" t="s">
        <v>211</v>
      </c>
      <c r="O416" s="48" t="s">
        <v>183</v>
      </c>
      <c r="P416" s="48"/>
      <c r="Q416" s="48" t="s">
        <v>211</v>
      </c>
      <c r="R416" s="193" t="s">
        <v>211</v>
      </c>
      <c r="S416" s="48" t="b">
        <v>0</v>
      </c>
      <c r="T416" s="48"/>
      <c r="U416" s="178"/>
      <c r="V416" s="178">
        <v>43634</v>
      </c>
      <c r="W416" s="48" t="s">
        <v>211</v>
      </c>
      <c r="X416" s="48"/>
      <c r="Y416" s="48"/>
      <c r="Z416" s="48" t="s">
        <v>211</v>
      </c>
      <c r="AA416" s="48"/>
      <c r="AB416" s="48"/>
      <c r="AC416" s="193" t="s">
        <v>211</v>
      </c>
      <c r="AD416" s="48"/>
      <c r="AE416" s="193" t="s">
        <v>498</v>
      </c>
      <c r="AF416" s="193" t="s">
        <v>211</v>
      </c>
      <c r="AG416" s="193" t="s">
        <v>211</v>
      </c>
      <c r="AH416" s="197">
        <v>43714</v>
      </c>
      <c r="AI416" s="192" t="s">
        <v>4284</v>
      </c>
      <c r="AJ416" s="115" t="str">
        <f t="shared" si="6"/>
        <v>FS</v>
      </c>
      <c r="AK416" s="115" t="b">
        <f>ISNUMBER(SEARCH("IRT",Table1[[#This Row],[Current_Status]]))</f>
        <v>0</v>
      </c>
      <c r="AL416" s="116">
        <f>YEAR(Table1[[#This Row],[Project_Initiated]])</f>
        <v>2019</v>
      </c>
      <c r="AM416" s="53">
        <v>44075</v>
      </c>
      <c r="AN416" s="53" t="str">
        <f>IF(AND(Table1[[#This Row],[Completed Date]]&gt;="07/01/2020"+0,Table1[[#This Row],[Completed Date]]&lt;="6/30/2021"+0),"FY 20-21",IF(AND(Table1[[#This Row],[Completed Date]]&gt;="07/01/2019"+0,Table1[[#This Row],[Completed Date]]&lt;="6/30/2020"+0),"FY 19-20",""))</f>
        <v>FY 19-20</v>
      </c>
      <c r="AO416" s="116" t="str">
        <f>IFERROR(FIND("R",Table1[[#This Row],[FS_Priority]]),"")</f>
        <v/>
      </c>
    </row>
    <row r="417" spans="1:41" hidden="1" x14ac:dyDescent="0.25">
      <c r="A417" s="48" t="s">
        <v>3386</v>
      </c>
      <c r="B417" s="193" t="s">
        <v>211</v>
      </c>
      <c r="C417" s="193" t="s">
        <v>3386</v>
      </c>
      <c r="D417" s="194" t="b">
        <v>0</v>
      </c>
      <c r="E417" s="48" t="s">
        <v>4257</v>
      </c>
      <c r="F417" s="48" t="s">
        <v>3387</v>
      </c>
      <c r="G417" s="48" t="s">
        <v>3965</v>
      </c>
      <c r="H417" s="48" t="s">
        <v>52</v>
      </c>
      <c r="I417" s="48" t="s">
        <v>3966</v>
      </c>
      <c r="J417" s="48" t="s">
        <v>2661</v>
      </c>
      <c r="K417" s="193" t="s">
        <v>3901</v>
      </c>
      <c r="L417" s="193" t="s">
        <v>439</v>
      </c>
      <c r="M417" s="48" t="s">
        <v>3967</v>
      </c>
      <c r="N417" s="193" t="s">
        <v>3968</v>
      </c>
      <c r="O417" s="48" t="s">
        <v>165</v>
      </c>
      <c r="P417" s="48"/>
      <c r="Q417" s="48" t="s">
        <v>218</v>
      </c>
      <c r="R417" s="193" t="s">
        <v>211</v>
      </c>
      <c r="S417" s="48" t="b">
        <v>0</v>
      </c>
      <c r="T417" s="48"/>
      <c r="U417" s="178"/>
      <c r="V417" s="178">
        <v>43563</v>
      </c>
      <c r="W417" s="48" t="s">
        <v>211</v>
      </c>
      <c r="X417" s="48"/>
      <c r="Y417" s="48"/>
      <c r="Z417" s="48" t="s">
        <v>211</v>
      </c>
      <c r="AA417" s="48"/>
      <c r="AB417" s="48"/>
      <c r="AC417" s="193" t="s">
        <v>4436</v>
      </c>
      <c r="AD417" s="48"/>
      <c r="AE417" s="193" t="s">
        <v>211</v>
      </c>
      <c r="AF417" s="193" t="s">
        <v>211</v>
      </c>
      <c r="AG417" s="193" t="s">
        <v>211</v>
      </c>
      <c r="AH417" s="197">
        <v>43715</v>
      </c>
      <c r="AI417" s="192" t="s">
        <v>4349</v>
      </c>
      <c r="AJ417" s="115" t="str">
        <f t="shared" si="6"/>
        <v>FS</v>
      </c>
      <c r="AK417" s="115" t="b">
        <f>ISNUMBER(SEARCH("IRT",Table1[[#This Row],[Current_Status]]))</f>
        <v>0</v>
      </c>
      <c r="AL417" s="116">
        <f>YEAR(Table1[[#This Row],[Project_Initiated]])</f>
        <v>2019</v>
      </c>
      <c r="AM417" s="53">
        <v>44075</v>
      </c>
      <c r="AN417" s="53" t="str">
        <f>IF(AND(Table1[[#This Row],[Completed Date]]&gt;="07/01/2020"+0,Table1[[#This Row],[Completed Date]]&lt;="6/30/2021"+0),"FY 20-21",IF(AND(Table1[[#This Row],[Completed Date]]&gt;="07/01/2019"+0,Table1[[#This Row],[Completed Date]]&lt;="6/30/2020"+0),"FY 19-20",""))</f>
        <v>FY 19-20</v>
      </c>
      <c r="AO417" s="116" t="str">
        <f>IFERROR(FIND("R",Table1[[#This Row],[FS_Priority]]),"")</f>
        <v/>
      </c>
    </row>
    <row r="418" spans="1:41" hidden="1" x14ac:dyDescent="0.25">
      <c r="A418" s="48" t="s">
        <v>3359</v>
      </c>
      <c r="B418" s="193" t="s">
        <v>211</v>
      </c>
      <c r="C418" s="193" t="s">
        <v>3359</v>
      </c>
      <c r="D418" s="194" t="b">
        <v>0</v>
      </c>
      <c r="E418" s="48" t="s">
        <v>21</v>
      </c>
      <c r="F418" s="48" t="s">
        <v>3360</v>
      </c>
      <c r="G418" s="48" t="s">
        <v>211</v>
      </c>
      <c r="H418" s="48" t="s">
        <v>323</v>
      </c>
      <c r="I418" s="48" t="s">
        <v>3906</v>
      </c>
      <c r="J418" s="48" t="s">
        <v>2661</v>
      </c>
      <c r="K418" s="193" t="s">
        <v>3455</v>
      </c>
      <c r="L418" s="193" t="s">
        <v>4315</v>
      </c>
      <c r="M418" s="48" t="s">
        <v>3456</v>
      </c>
      <c r="N418" s="193" t="s">
        <v>211</v>
      </c>
      <c r="O418" s="48" t="s">
        <v>183</v>
      </c>
      <c r="P418" s="48"/>
      <c r="Q418" s="48" t="s">
        <v>218</v>
      </c>
      <c r="R418" s="193" t="s">
        <v>211</v>
      </c>
      <c r="S418" s="48" t="b">
        <v>0</v>
      </c>
      <c r="T418" s="48"/>
      <c r="U418" s="178"/>
      <c r="V418" s="178">
        <v>43608</v>
      </c>
      <c r="W418" s="48" t="s">
        <v>211</v>
      </c>
      <c r="X418" s="48"/>
      <c r="Y418" s="48"/>
      <c r="Z418" s="48" t="s">
        <v>211</v>
      </c>
      <c r="AA418" s="48"/>
      <c r="AB418" s="48"/>
      <c r="AC418" s="193" t="s">
        <v>4138</v>
      </c>
      <c r="AD418" s="48"/>
      <c r="AE418" s="193" t="s">
        <v>183</v>
      </c>
      <c r="AF418" s="193" t="s">
        <v>4462</v>
      </c>
      <c r="AG418" s="193" t="s">
        <v>211</v>
      </c>
      <c r="AH418" s="197">
        <v>43724</v>
      </c>
      <c r="AI418" s="192" t="s">
        <v>4349</v>
      </c>
      <c r="AJ418" s="115" t="str">
        <f t="shared" si="6"/>
        <v>FS</v>
      </c>
      <c r="AK418" s="115" t="b">
        <f>ISNUMBER(SEARCH("IRT",Table1[[#This Row],[Current_Status]]))</f>
        <v>0</v>
      </c>
      <c r="AL418" s="116">
        <f>YEAR(Table1[[#This Row],[Project_Initiated]])</f>
        <v>2019</v>
      </c>
      <c r="AM418" s="53">
        <v>44075</v>
      </c>
      <c r="AN418" s="53" t="str">
        <f>IF(AND(Table1[[#This Row],[Completed Date]]&gt;="07/01/2020"+0,Table1[[#This Row],[Completed Date]]&lt;="6/30/2021"+0),"FY 20-21",IF(AND(Table1[[#This Row],[Completed Date]]&gt;="07/01/2019"+0,Table1[[#This Row],[Completed Date]]&lt;="6/30/2020"+0),"FY 19-20",""))</f>
        <v>FY 19-20</v>
      </c>
      <c r="AO418" s="116" t="str">
        <f>IFERROR(FIND("R",Table1[[#This Row],[FS_Priority]]),"")</f>
        <v/>
      </c>
    </row>
    <row r="419" spans="1:41" hidden="1" x14ac:dyDescent="0.25">
      <c r="A419" s="48" t="s">
        <v>4074</v>
      </c>
      <c r="B419" s="193" t="s">
        <v>211</v>
      </c>
      <c r="C419" s="193" t="s">
        <v>4074</v>
      </c>
      <c r="D419" s="194" t="b">
        <v>0</v>
      </c>
      <c r="E419" s="48" t="s">
        <v>53</v>
      </c>
      <c r="F419" s="48" t="s">
        <v>4136</v>
      </c>
      <c r="G419" s="48" t="s">
        <v>211</v>
      </c>
      <c r="H419" s="48" t="s">
        <v>932</v>
      </c>
      <c r="I419" s="48" t="s">
        <v>4137</v>
      </c>
      <c r="J419" s="48" t="s">
        <v>2661</v>
      </c>
      <c r="K419" s="193" t="s">
        <v>3514</v>
      </c>
      <c r="L419" s="193" t="s">
        <v>2636</v>
      </c>
      <c r="M419" s="48" t="s">
        <v>3543</v>
      </c>
      <c r="N419" s="193" t="s">
        <v>211</v>
      </c>
      <c r="O419" s="48" t="s">
        <v>165</v>
      </c>
      <c r="P419" s="48"/>
      <c r="Q419" s="48" t="s">
        <v>211</v>
      </c>
      <c r="R419" s="193" t="s">
        <v>211</v>
      </c>
      <c r="S419" s="48" t="b">
        <v>0</v>
      </c>
      <c r="T419" s="48"/>
      <c r="U419" s="178"/>
      <c r="V419" s="178">
        <v>43600</v>
      </c>
      <c r="W419" s="48" t="s">
        <v>211</v>
      </c>
      <c r="X419" s="48"/>
      <c r="Y419" s="48"/>
      <c r="Z419" s="48" t="s">
        <v>211</v>
      </c>
      <c r="AA419" s="48"/>
      <c r="AB419" s="48"/>
      <c r="AC419" s="193" t="s">
        <v>211</v>
      </c>
      <c r="AD419" s="48"/>
      <c r="AE419" s="193" t="s">
        <v>165</v>
      </c>
      <c r="AF419" s="193" t="s">
        <v>211</v>
      </c>
      <c r="AG419" s="193" t="s">
        <v>211</v>
      </c>
      <c r="AH419" s="197">
        <v>43724</v>
      </c>
      <c r="AI419" s="192" t="s">
        <v>4284</v>
      </c>
      <c r="AJ419" s="115" t="str">
        <f t="shared" si="6"/>
        <v>FS</v>
      </c>
      <c r="AK419" s="115" t="b">
        <f>ISNUMBER(SEARCH("IRT",Table1[[#This Row],[Current_Status]]))</f>
        <v>0</v>
      </c>
      <c r="AL419" s="116">
        <f>YEAR(Table1[[#This Row],[Project_Initiated]])</f>
        <v>2019</v>
      </c>
      <c r="AM419" s="53">
        <v>44075</v>
      </c>
      <c r="AN419" s="53" t="str">
        <f>IF(AND(Table1[[#This Row],[Completed Date]]&gt;="07/01/2020"+0,Table1[[#This Row],[Completed Date]]&lt;="6/30/2021"+0),"FY 20-21",IF(AND(Table1[[#This Row],[Completed Date]]&gt;="07/01/2019"+0,Table1[[#This Row],[Completed Date]]&lt;="6/30/2020"+0),"FY 19-20",""))</f>
        <v>FY 19-20</v>
      </c>
      <c r="AO419" s="116" t="str">
        <f>IFERROR(FIND("R",Table1[[#This Row],[FS_Priority]]),"")</f>
        <v/>
      </c>
    </row>
    <row r="420" spans="1:41" hidden="1" x14ac:dyDescent="0.25">
      <c r="A420" s="48" t="s">
        <v>4101</v>
      </c>
      <c r="B420" s="193" t="s">
        <v>211</v>
      </c>
      <c r="C420" s="193" t="s">
        <v>4101</v>
      </c>
      <c r="D420" s="194" t="b">
        <v>0</v>
      </c>
      <c r="E420" s="48" t="s">
        <v>107</v>
      </c>
      <c r="F420" s="48" t="s">
        <v>4128</v>
      </c>
      <c r="G420" s="48" t="s">
        <v>211</v>
      </c>
      <c r="H420" s="48" t="s">
        <v>472</v>
      </c>
      <c r="I420" s="48" t="s">
        <v>4129</v>
      </c>
      <c r="J420" s="48" t="s">
        <v>2661</v>
      </c>
      <c r="K420" s="193" t="s">
        <v>3674</v>
      </c>
      <c r="L420" s="193" t="s">
        <v>2636</v>
      </c>
      <c r="M420" s="48" t="s">
        <v>3687</v>
      </c>
      <c r="N420" s="193" t="s">
        <v>211</v>
      </c>
      <c r="O420" s="48" t="s">
        <v>165</v>
      </c>
      <c r="P420" s="48"/>
      <c r="Q420" s="48" t="s">
        <v>4130</v>
      </c>
      <c r="R420" s="193" t="s">
        <v>211</v>
      </c>
      <c r="S420" s="48" t="b">
        <v>0</v>
      </c>
      <c r="T420" s="48"/>
      <c r="U420" s="178"/>
      <c r="V420" s="178">
        <v>43257</v>
      </c>
      <c r="W420" s="48" t="s">
        <v>211</v>
      </c>
      <c r="X420" s="48"/>
      <c r="Y420" s="48"/>
      <c r="Z420" s="48" t="s">
        <v>211</v>
      </c>
      <c r="AA420" s="48"/>
      <c r="AB420" s="48"/>
      <c r="AC420" s="193" t="s">
        <v>211</v>
      </c>
      <c r="AD420" s="48"/>
      <c r="AE420" s="193" t="s">
        <v>165</v>
      </c>
      <c r="AF420" s="193" t="s">
        <v>211</v>
      </c>
      <c r="AG420" s="193" t="s">
        <v>211</v>
      </c>
      <c r="AH420" s="197">
        <v>43724</v>
      </c>
      <c r="AI420" s="192" t="s">
        <v>4284</v>
      </c>
      <c r="AJ420" s="115" t="str">
        <f t="shared" si="6"/>
        <v>FS</v>
      </c>
      <c r="AK420" s="115" t="b">
        <f>ISNUMBER(SEARCH("IRT",Table1[[#This Row],[Current_Status]]))</f>
        <v>0</v>
      </c>
      <c r="AL420" s="116">
        <f>YEAR(Table1[[#This Row],[Project_Initiated]])</f>
        <v>2018</v>
      </c>
      <c r="AM420" s="53">
        <v>44075</v>
      </c>
      <c r="AN420" s="53" t="str">
        <f>IF(AND(Table1[[#This Row],[Completed Date]]&gt;="07/01/2020"+0,Table1[[#This Row],[Completed Date]]&lt;="6/30/2021"+0),"FY 20-21",IF(AND(Table1[[#This Row],[Completed Date]]&gt;="07/01/2019"+0,Table1[[#This Row],[Completed Date]]&lt;="6/30/2020"+0),"FY 19-20",""))</f>
        <v>FY 19-20</v>
      </c>
      <c r="AO420" s="116" t="str">
        <f>IFERROR(FIND("R",Table1[[#This Row],[FS_Priority]]),"")</f>
        <v/>
      </c>
    </row>
    <row r="421" spans="1:41" hidden="1" x14ac:dyDescent="0.25">
      <c r="A421" s="48" t="s">
        <v>4108</v>
      </c>
      <c r="B421" s="193" t="s">
        <v>211</v>
      </c>
      <c r="C421" s="193" t="s">
        <v>4108</v>
      </c>
      <c r="D421" s="194" t="b">
        <v>0</v>
      </c>
      <c r="E421" s="48" t="s">
        <v>187</v>
      </c>
      <c r="F421" s="48" t="s">
        <v>4229</v>
      </c>
      <c r="G421" s="48" t="s">
        <v>211</v>
      </c>
      <c r="H421" s="48" t="s">
        <v>211</v>
      </c>
      <c r="I421" s="48" t="s">
        <v>4199</v>
      </c>
      <c r="J421" s="48" t="s">
        <v>2661</v>
      </c>
      <c r="K421" s="193" t="s">
        <v>30</v>
      </c>
      <c r="L421" s="193" t="s">
        <v>394</v>
      </c>
      <c r="M421" s="48" t="s">
        <v>4230</v>
      </c>
      <c r="N421" s="193" t="s">
        <v>211</v>
      </c>
      <c r="O421" s="48" t="s">
        <v>165</v>
      </c>
      <c r="P421" s="48"/>
      <c r="Q421" s="48" t="s">
        <v>4130</v>
      </c>
      <c r="R421" s="193" t="s">
        <v>211</v>
      </c>
      <c r="S421" s="48" t="b">
        <v>0</v>
      </c>
      <c r="T421" s="48"/>
      <c r="U421" s="178"/>
      <c r="V421" s="178">
        <v>43696</v>
      </c>
      <c r="W421" s="48" t="s">
        <v>211</v>
      </c>
      <c r="X421" s="48"/>
      <c r="Y421" s="48"/>
      <c r="Z421" s="48" t="s">
        <v>211</v>
      </c>
      <c r="AA421" s="48"/>
      <c r="AB421" s="48"/>
      <c r="AC421" s="193" t="s">
        <v>211</v>
      </c>
      <c r="AD421" s="48"/>
      <c r="AE421" s="193" t="s">
        <v>165</v>
      </c>
      <c r="AF421" s="193" t="s">
        <v>211</v>
      </c>
      <c r="AG421" s="193" t="s">
        <v>211</v>
      </c>
      <c r="AH421" s="197">
        <v>43724</v>
      </c>
      <c r="AI421" s="192" t="s">
        <v>4284</v>
      </c>
      <c r="AJ421" s="115" t="str">
        <f t="shared" si="6"/>
        <v>FS</v>
      </c>
      <c r="AK421" s="115" t="b">
        <f>ISNUMBER(SEARCH("IRT",Table1[[#This Row],[Current_Status]]))</f>
        <v>0</v>
      </c>
      <c r="AL421" s="116">
        <f>YEAR(Table1[[#This Row],[Project_Initiated]])</f>
        <v>2019</v>
      </c>
      <c r="AM421" s="53">
        <v>44075</v>
      </c>
      <c r="AN421" s="53" t="str">
        <f>IF(AND(Table1[[#This Row],[Completed Date]]&gt;="07/01/2020"+0,Table1[[#This Row],[Completed Date]]&lt;="6/30/2021"+0),"FY 20-21",IF(AND(Table1[[#This Row],[Completed Date]]&gt;="07/01/2019"+0,Table1[[#This Row],[Completed Date]]&lt;="6/30/2020"+0),"FY 19-20",""))</f>
        <v>FY 19-20</v>
      </c>
      <c r="AO421" s="116" t="str">
        <f>IFERROR(FIND("R",Table1[[#This Row],[FS_Priority]]),"")</f>
        <v/>
      </c>
    </row>
    <row r="422" spans="1:41" hidden="1" x14ac:dyDescent="0.25">
      <c r="A422" s="48" t="s">
        <v>4072</v>
      </c>
      <c r="B422" s="193" t="s">
        <v>211</v>
      </c>
      <c r="C422" s="193" t="s">
        <v>4072</v>
      </c>
      <c r="D422" s="194" t="b">
        <v>0</v>
      </c>
      <c r="E422" s="48" t="s">
        <v>53</v>
      </c>
      <c r="F422" s="48" t="s">
        <v>4212</v>
      </c>
      <c r="G422" s="48" t="s">
        <v>211</v>
      </c>
      <c r="H422" s="48" t="s">
        <v>932</v>
      </c>
      <c r="I422" s="48" t="s">
        <v>4213</v>
      </c>
      <c r="J422" s="48" t="s">
        <v>2661</v>
      </c>
      <c r="K422" s="193" t="s">
        <v>3514</v>
      </c>
      <c r="L422" s="193" t="s">
        <v>2636</v>
      </c>
      <c r="M422" s="48" t="s">
        <v>3517</v>
      </c>
      <c r="N422" s="193" t="s">
        <v>211</v>
      </c>
      <c r="O422" s="48" t="s">
        <v>165</v>
      </c>
      <c r="P422" s="48"/>
      <c r="Q422" s="48" t="s">
        <v>240</v>
      </c>
      <c r="R422" s="193" t="s">
        <v>211</v>
      </c>
      <c r="S422" s="48" t="b">
        <v>0</v>
      </c>
      <c r="T422" s="48"/>
      <c r="U422" s="178"/>
      <c r="V422" s="178">
        <v>43685</v>
      </c>
      <c r="W422" s="48" t="s">
        <v>211</v>
      </c>
      <c r="X422" s="48"/>
      <c r="Y422" s="48"/>
      <c r="Z422" s="48" t="s">
        <v>211</v>
      </c>
      <c r="AA422" s="48"/>
      <c r="AB422" s="48"/>
      <c r="AC422" s="193" t="s">
        <v>4436</v>
      </c>
      <c r="AD422" s="48"/>
      <c r="AE422" s="193" t="s">
        <v>165</v>
      </c>
      <c r="AF422" s="193" t="s">
        <v>211</v>
      </c>
      <c r="AG422" s="193" t="s">
        <v>211</v>
      </c>
      <c r="AH422" s="198">
        <v>43725</v>
      </c>
      <c r="AI422" s="192" t="s">
        <v>4284</v>
      </c>
      <c r="AJ422" s="115" t="str">
        <f t="shared" si="6"/>
        <v>FS</v>
      </c>
      <c r="AK422" s="115" t="b">
        <f>ISNUMBER(SEARCH("IRT",Table1[[#This Row],[Current_Status]]))</f>
        <v>0</v>
      </c>
      <c r="AL422" s="116">
        <f>YEAR(Table1[[#This Row],[Project_Initiated]])</f>
        <v>2019</v>
      </c>
      <c r="AM422" s="53">
        <v>44075</v>
      </c>
      <c r="AN422" s="53" t="str">
        <f>IF(AND(Table1[[#This Row],[Completed Date]]&gt;="07/01/2020"+0,Table1[[#This Row],[Completed Date]]&lt;="6/30/2021"+0),"FY 20-21",IF(AND(Table1[[#This Row],[Completed Date]]&gt;="07/01/2019"+0,Table1[[#This Row],[Completed Date]]&lt;="6/30/2020"+0),"FY 19-20",""))</f>
        <v>FY 19-20</v>
      </c>
      <c r="AO422" s="116" t="str">
        <f>IFERROR(FIND("R",Table1[[#This Row],[FS_Priority]]),"")</f>
        <v/>
      </c>
    </row>
    <row r="423" spans="1:41" hidden="1" x14ac:dyDescent="0.25">
      <c r="A423" s="48" t="s">
        <v>4082</v>
      </c>
      <c r="B423" s="193" t="s">
        <v>211</v>
      </c>
      <c r="C423" s="193" t="s">
        <v>4082</v>
      </c>
      <c r="D423" s="194" t="b">
        <v>0</v>
      </c>
      <c r="E423" s="48" t="s">
        <v>99</v>
      </c>
      <c r="F423" s="48" t="s">
        <v>4168</v>
      </c>
      <c r="G423" s="48" t="s">
        <v>211</v>
      </c>
      <c r="H423" s="48" t="s">
        <v>465</v>
      </c>
      <c r="I423" s="48" t="s">
        <v>3625</v>
      </c>
      <c r="J423" s="48" t="s">
        <v>2661</v>
      </c>
      <c r="K423" s="193" t="s">
        <v>4989</v>
      </c>
      <c r="L423" s="193" t="s">
        <v>297</v>
      </c>
      <c r="M423" s="48" t="s">
        <v>3627</v>
      </c>
      <c r="N423" s="193" t="s">
        <v>211</v>
      </c>
      <c r="O423" s="48" t="s">
        <v>165</v>
      </c>
      <c r="P423" s="48"/>
      <c r="Q423" s="48" t="s">
        <v>236</v>
      </c>
      <c r="R423" s="193" t="s">
        <v>211</v>
      </c>
      <c r="S423" s="48" t="b">
        <v>0</v>
      </c>
      <c r="T423" s="48"/>
      <c r="U423" s="178"/>
      <c r="V423" s="178">
        <v>43648</v>
      </c>
      <c r="W423" s="48" t="s">
        <v>211</v>
      </c>
      <c r="X423" s="48"/>
      <c r="Y423" s="48"/>
      <c r="Z423" s="48" t="s">
        <v>211</v>
      </c>
      <c r="AA423" s="48"/>
      <c r="AB423" s="48"/>
      <c r="AC423" s="193" t="s">
        <v>4436</v>
      </c>
      <c r="AD423" s="48"/>
      <c r="AE423" s="193" t="s">
        <v>165</v>
      </c>
      <c r="AF423" s="193" t="s">
        <v>211</v>
      </c>
      <c r="AG423" s="193" t="s">
        <v>211</v>
      </c>
      <c r="AH423" s="197">
        <v>43725</v>
      </c>
      <c r="AI423" s="192" t="s">
        <v>4284</v>
      </c>
      <c r="AJ423" s="115" t="str">
        <f t="shared" si="6"/>
        <v>FS</v>
      </c>
      <c r="AK423" s="115" t="b">
        <f>ISNUMBER(SEARCH("IRT",Table1[[#This Row],[Current_Status]]))</f>
        <v>0</v>
      </c>
      <c r="AL423" s="116">
        <f>YEAR(Table1[[#This Row],[Project_Initiated]])</f>
        <v>2019</v>
      </c>
      <c r="AM423" s="53">
        <v>44075</v>
      </c>
      <c r="AN423" s="53" t="str">
        <f>IF(AND(Table1[[#This Row],[Completed Date]]&gt;="07/01/2020"+0,Table1[[#This Row],[Completed Date]]&lt;="6/30/2021"+0),"FY 20-21",IF(AND(Table1[[#This Row],[Completed Date]]&gt;="07/01/2019"+0,Table1[[#This Row],[Completed Date]]&lt;="6/30/2020"+0),"FY 19-20",""))</f>
        <v>FY 19-20</v>
      </c>
      <c r="AO423" s="116" t="str">
        <f>IFERROR(FIND("R",Table1[[#This Row],[FS_Priority]]),"")</f>
        <v/>
      </c>
    </row>
    <row r="424" spans="1:41" hidden="1" x14ac:dyDescent="0.25">
      <c r="A424" s="48" t="s">
        <v>4084</v>
      </c>
      <c r="B424" s="193" t="s">
        <v>211</v>
      </c>
      <c r="C424" s="193" t="s">
        <v>4084</v>
      </c>
      <c r="D424" s="194" t="b">
        <v>0</v>
      </c>
      <c r="E424" s="48" t="s">
        <v>99</v>
      </c>
      <c r="F424" s="48" t="s">
        <v>4169</v>
      </c>
      <c r="G424" s="48" t="s">
        <v>211</v>
      </c>
      <c r="H424" s="48" t="s">
        <v>465</v>
      </c>
      <c r="I424" s="48" t="s">
        <v>4170</v>
      </c>
      <c r="J424" s="48" t="s">
        <v>2661</v>
      </c>
      <c r="K424" s="193" t="s">
        <v>4989</v>
      </c>
      <c r="L424" s="193" t="s">
        <v>297</v>
      </c>
      <c r="M424" s="48" t="s">
        <v>3627</v>
      </c>
      <c r="N424" s="193" t="s">
        <v>211</v>
      </c>
      <c r="O424" s="48" t="s">
        <v>165</v>
      </c>
      <c r="P424" s="48"/>
      <c r="Q424" s="48" t="s">
        <v>184</v>
      </c>
      <c r="R424" s="193" t="s">
        <v>211</v>
      </c>
      <c r="S424" s="48" t="b">
        <v>0</v>
      </c>
      <c r="T424" s="48"/>
      <c r="U424" s="178"/>
      <c r="V424" s="178">
        <v>43648</v>
      </c>
      <c r="W424" s="48" t="s">
        <v>211</v>
      </c>
      <c r="X424" s="48"/>
      <c r="Y424" s="48"/>
      <c r="Z424" s="48" t="s">
        <v>211</v>
      </c>
      <c r="AA424" s="48"/>
      <c r="AB424" s="48"/>
      <c r="AC424" s="193" t="s">
        <v>4436</v>
      </c>
      <c r="AD424" s="48"/>
      <c r="AE424" s="193" t="s">
        <v>165</v>
      </c>
      <c r="AF424" s="193" t="s">
        <v>211</v>
      </c>
      <c r="AG424" s="193" t="s">
        <v>211</v>
      </c>
      <c r="AH424" s="197">
        <v>43725</v>
      </c>
      <c r="AI424" s="192" t="s">
        <v>4284</v>
      </c>
      <c r="AJ424" s="115" t="str">
        <f t="shared" si="6"/>
        <v>FS</v>
      </c>
      <c r="AK424" s="115" t="b">
        <f>ISNUMBER(SEARCH("IRT",Table1[[#This Row],[Current_Status]]))</f>
        <v>0</v>
      </c>
      <c r="AL424" s="116">
        <f>YEAR(Table1[[#This Row],[Project_Initiated]])</f>
        <v>2019</v>
      </c>
      <c r="AM424" s="53">
        <v>44075</v>
      </c>
      <c r="AN424" s="53" t="str">
        <f>IF(AND(Table1[[#This Row],[Completed Date]]&gt;="07/01/2020"+0,Table1[[#This Row],[Completed Date]]&lt;="6/30/2021"+0),"FY 20-21",IF(AND(Table1[[#This Row],[Completed Date]]&gt;="07/01/2019"+0,Table1[[#This Row],[Completed Date]]&lt;="6/30/2020"+0),"FY 19-20",""))</f>
        <v>FY 19-20</v>
      </c>
      <c r="AO424" s="116" t="str">
        <f>IFERROR(FIND("R",Table1[[#This Row],[FS_Priority]]),"")</f>
        <v/>
      </c>
    </row>
    <row r="425" spans="1:41" hidden="1" x14ac:dyDescent="0.25">
      <c r="A425" s="48" t="s">
        <v>3443</v>
      </c>
      <c r="B425" s="193" t="s">
        <v>211</v>
      </c>
      <c r="C425" s="193" t="s">
        <v>3443</v>
      </c>
      <c r="D425" s="194" t="b">
        <v>0</v>
      </c>
      <c r="E425" s="48" t="s">
        <v>107</v>
      </c>
      <c r="F425" s="48" t="s">
        <v>3444</v>
      </c>
      <c r="G425" s="48" t="s">
        <v>4039</v>
      </c>
      <c r="H425" s="48" t="s">
        <v>460</v>
      </c>
      <c r="I425" s="48" t="s">
        <v>3992</v>
      </c>
      <c r="J425" s="48" t="s">
        <v>2672</v>
      </c>
      <c r="K425" s="193" t="s">
        <v>3674</v>
      </c>
      <c r="L425" s="193" t="s">
        <v>2636</v>
      </c>
      <c r="M425" s="48" t="s">
        <v>3679</v>
      </c>
      <c r="N425" s="193" t="s">
        <v>211</v>
      </c>
      <c r="O425" s="48" t="s">
        <v>183</v>
      </c>
      <c r="P425" s="48"/>
      <c r="Q425" s="48" t="s">
        <v>3445</v>
      </c>
      <c r="R425" s="193" t="s">
        <v>211</v>
      </c>
      <c r="S425" s="48" t="b">
        <v>0</v>
      </c>
      <c r="T425" s="48"/>
      <c r="U425" s="178"/>
      <c r="V425" s="178">
        <v>43581</v>
      </c>
      <c r="W425" s="48" t="s">
        <v>211</v>
      </c>
      <c r="X425" s="48"/>
      <c r="Y425" s="48"/>
      <c r="Z425" s="48" t="s">
        <v>211</v>
      </c>
      <c r="AA425" s="48"/>
      <c r="AB425" s="48"/>
      <c r="AC425" s="193" t="s">
        <v>211</v>
      </c>
      <c r="AD425" s="48"/>
      <c r="AE425" s="193" t="s">
        <v>498</v>
      </c>
      <c r="AF425" s="193" t="s">
        <v>2636</v>
      </c>
      <c r="AG425" s="193" t="s">
        <v>2693</v>
      </c>
      <c r="AH425" s="197">
        <v>43726</v>
      </c>
      <c r="AI425" s="192" t="s">
        <v>4349</v>
      </c>
      <c r="AJ425" s="115" t="str">
        <f t="shared" si="6"/>
        <v>FS</v>
      </c>
      <c r="AK425" s="115" t="b">
        <f>ISNUMBER(SEARCH("IRT",Table1[[#This Row],[Current_Status]]))</f>
        <v>0</v>
      </c>
      <c r="AL425" s="116">
        <f>YEAR(Table1[[#This Row],[Project_Initiated]])</f>
        <v>2019</v>
      </c>
      <c r="AM425" s="53">
        <v>44075</v>
      </c>
      <c r="AN425" s="53" t="str">
        <f>IF(AND(Table1[[#This Row],[Completed Date]]&gt;="07/01/2020"+0,Table1[[#This Row],[Completed Date]]&lt;="6/30/2021"+0),"FY 20-21",IF(AND(Table1[[#This Row],[Completed Date]]&gt;="07/01/2019"+0,Table1[[#This Row],[Completed Date]]&lt;="6/30/2020"+0),"FY 19-20",""))</f>
        <v>FY 19-20</v>
      </c>
      <c r="AO425" s="116">
        <f>IFERROR(FIND("R",Table1[[#This Row],[FS_Priority]]),"")</f>
        <v>1</v>
      </c>
    </row>
    <row r="426" spans="1:41" hidden="1" x14ac:dyDescent="0.25">
      <c r="A426" s="48" t="s">
        <v>4089</v>
      </c>
      <c r="B426" s="193" t="s">
        <v>211</v>
      </c>
      <c r="C426" s="193" t="s">
        <v>4089</v>
      </c>
      <c r="D426" s="194" t="b">
        <v>0</v>
      </c>
      <c r="E426" s="48" t="s">
        <v>99</v>
      </c>
      <c r="F426" s="48" t="s">
        <v>4237</v>
      </c>
      <c r="G426" s="48" t="s">
        <v>211</v>
      </c>
      <c r="H426" s="48" t="s">
        <v>177</v>
      </c>
      <c r="I426" s="48" t="s">
        <v>4238</v>
      </c>
      <c r="J426" s="48" t="s">
        <v>2661</v>
      </c>
      <c r="K426" s="193" t="s">
        <v>4989</v>
      </c>
      <c r="L426" s="193" t="s">
        <v>297</v>
      </c>
      <c r="M426" s="48" t="s">
        <v>3616</v>
      </c>
      <c r="N426" s="193" t="s">
        <v>211</v>
      </c>
      <c r="O426" s="48" t="s">
        <v>165</v>
      </c>
      <c r="P426" s="48"/>
      <c r="Q426" s="48" t="s">
        <v>244</v>
      </c>
      <c r="R426" s="193" t="s">
        <v>211</v>
      </c>
      <c r="S426" s="48" t="b">
        <v>0</v>
      </c>
      <c r="T426" s="48"/>
      <c r="U426" s="178"/>
      <c r="V426" s="178">
        <v>43699</v>
      </c>
      <c r="W426" s="48" t="s">
        <v>211</v>
      </c>
      <c r="X426" s="48"/>
      <c r="Y426" s="48"/>
      <c r="Z426" s="48" t="s">
        <v>211</v>
      </c>
      <c r="AA426" s="48"/>
      <c r="AB426" s="48"/>
      <c r="AC426" s="193" t="s">
        <v>4436</v>
      </c>
      <c r="AD426" s="48"/>
      <c r="AE426" s="193" t="s">
        <v>165</v>
      </c>
      <c r="AF426" s="193" t="s">
        <v>211</v>
      </c>
      <c r="AG426" s="193" t="s">
        <v>211</v>
      </c>
      <c r="AH426" s="198">
        <v>43726</v>
      </c>
      <c r="AI426" s="192" t="s">
        <v>4284</v>
      </c>
      <c r="AJ426" s="115" t="str">
        <f t="shared" si="6"/>
        <v>FS</v>
      </c>
      <c r="AK426" s="115" t="b">
        <f>ISNUMBER(SEARCH("IRT",Table1[[#This Row],[Current_Status]]))</f>
        <v>0</v>
      </c>
      <c r="AL426" s="116">
        <f>YEAR(Table1[[#This Row],[Project_Initiated]])</f>
        <v>2019</v>
      </c>
      <c r="AM426" s="53">
        <v>44075</v>
      </c>
      <c r="AN426" s="53" t="str">
        <f>IF(AND(Table1[[#This Row],[Completed Date]]&gt;="07/01/2020"+0,Table1[[#This Row],[Completed Date]]&lt;="6/30/2021"+0),"FY 20-21",IF(AND(Table1[[#This Row],[Completed Date]]&gt;="07/01/2019"+0,Table1[[#This Row],[Completed Date]]&lt;="6/30/2020"+0),"FY 19-20",""))</f>
        <v>FY 19-20</v>
      </c>
      <c r="AO426" s="116" t="str">
        <f>IFERROR(FIND("R",Table1[[#This Row],[FS_Priority]]),"")</f>
        <v/>
      </c>
    </row>
    <row r="427" spans="1:41" hidden="1" x14ac:dyDescent="0.25">
      <c r="A427" s="48" t="s">
        <v>4111</v>
      </c>
      <c r="B427" s="193" t="s">
        <v>211</v>
      </c>
      <c r="C427" s="193" t="s">
        <v>4111</v>
      </c>
      <c r="D427" s="194" t="b">
        <v>0</v>
      </c>
      <c r="E427" s="48" t="s">
        <v>4299</v>
      </c>
      <c r="F427" s="48" t="s">
        <v>4241</v>
      </c>
      <c r="G427" s="48" t="s">
        <v>211</v>
      </c>
      <c r="H427" s="48" t="s">
        <v>884</v>
      </c>
      <c r="I427" s="48" t="s">
        <v>211</v>
      </c>
      <c r="J427" s="48" t="s">
        <v>2661</v>
      </c>
      <c r="K427" s="193" t="s">
        <v>3471</v>
      </c>
      <c r="L427" s="193" t="s">
        <v>2636</v>
      </c>
      <c r="M427" s="48" t="s">
        <v>4242</v>
      </c>
      <c r="N427" s="193" t="s">
        <v>211</v>
      </c>
      <c r="O427" s="48" t="s">
        <v>534</v>
      </c>
      <c r="P427" s="48"/>
      <c r="Q427" s="48" t="s">
        <v>3291</v>
      </c>
      <c r="R427" s="193" t="s">
        <v>211</v>
      </c>
      <c r="S427" s="48" t="b">
        <v>0</v>
      </c>
      <c r="T427" s="48"/>
      <c r="U427" s="178"/>
      <c r="V427" s="178">
        <v>43713</v>
      </c>
      <c r="W427" s="48" t="s">
        <v>211</v>
      </c>
      <c r="X427" s="48"/>
      <c r="Y427" s="48"/>
      <c r="Z427" s="48" t="s">
        <v>211</v>
      </c>
      <c r="AA427" s="48"/>
      <c r="AB427" s="48"/>
      <c r="AC427" s="193" t="s">
        <v>211</v>
      </c>
      <c r="AD427" s="48"/>
      <c r="AE427" s="193" t="s">
        <v>534</v>
      </c>
      <c r="AF427" s="193" t="s">
        <v>211</v>
      </c>
      <c r="AG427" s="193" t="s">
        <v>211</v>
      </c>
      <c r="AH427" s="197">
        <v>43726</v>
      </c>
      <c r="AI427" s="192" t="s">
        <v>4284</v>
      </c>
      <c r="AJ427" s="115" t="str">
        <f t="shared" si="6"/>
        <v>FS</v>
      </c>
      <c r="AK427" s="115" t="b">
        <f>ISNUMBER(SEARCH("IRT",Table1[[#This Row],[Current_Status]]))</f>
        <v>0</v>
      </c>
      <c r="AL427" s="116">
        <f>YEAR(Table1[[#This Row],[Project_Initiated]])</f>
        <v>2019</v>
      </c>
      <c r="AM427" s="53">
        <v>44075</v>
      </c>
      <c r="AN427" s="53" t="str">
        <f>IF(AND(Table1[[#This Row],[Completed Date]]&gt;="07/01/2020"+0,Table1[[#This Row],[Completed Date]]&lt;="6/30/2021"+0),"FY 20-21",IF(AND(Table1[[#This Row],[Completed Date]]&gt;="07/01/2019"+0,Table1[[#This Row],[Completed Date]]&lt;="6/30/2020"+0),"FY 19-20",""))</f>
        <v>FY 19-20</v>
      </c>
      <c r="AO427" s="116">
        <f>IFERROR(FIND("R",Table1[[#This Row],[FS_Priority]]),"")</f>
        <v>1</v>
      </c>
    </row>
    <row r="428" spans="1:41" hidden="1" x14ac:dyDescent="0.25">
      <c r="A428" s="48" t="s">
        <v>4113</v>
      </c>
      <c r="B428" s="193" t="s">
        <v>211</v>
      </c>
      <c r="C428" s="193" t="s">
        <v>4113</v>
      </c>
      <c r="D428" s="194" t="b">
        <v>0</v>
      </c>
      <c r="E428" s="48" t="s">
        <v>4299</v>
      </c>
      <c r="F428" s="48" t="s">
        <v>4243</v>
      </c>
      <c r="G428" s="48" t="s">
        <v>211</v>
      </c>
      <c r="H428" s="48" t="s">
        <v>266</v>
      </c>
      <c r="I428" s="48" t="s">
        <v>4244</v>
      </c>
      <c r="J428" s="48" t="s">
        <v>2661</v>
      </c>
      <c r="K428" s="193" t="s">
        <v>3471</v>
      </c>
      <c r="L428" s="193" t="s">
        <v>2636</v>
      </c>
      <c r="M428" s="48" t="s">
        <v>4242</v>
      </c>
      <c r="N428" s="193" t="s">
        <v>211</v>
      </c>
      <c r="O428" s="48" t="s">
        <v>534</v>
      </c>
      <c r="P428" s="48"/>
      <c r="Q428" s="48" t="s">
        <v>3293</v>
      </c>
      <c r="R428" s="193" t="s">
        <v>211</v>
      </c>
      <c r="S428" s="48" t="b">
        <v>0</v>
      </c>
      <c r="T428" s="48"/>
      <c r="U428" s="178"/>
      <c r="V428" s="178">
        <v>43713</v>
      </c>
      <c r="W428" s="48" t="s">
        <v>211</v>
      </c>
      <c r="X428" s="48"/>
      <c r="Y428" s="48"/>
      <c r="Z428" s="48" t="s">
        <v>211</v>
      </c>
      <c r="AA428" s="48"/>
      <c r="AB428" s="48"/>
      <c r="AC428" s="193" t="s">
        <v>211</v>
      </c>
      <c r="AD428" s="48"/>
      <c r="AE428" s="193" t="s">
        <v>534</v>
      </c>
      <c r="AF428" s="193" t="s">
        <v>211</v>
      </c>
      <c r="AG428" s="193" t="s">
        <v>211</v>
      </c>
      <c r="AH428" s="197">
        <v>43726</v>
      </c>
      <c r="AI428" s="192" t="s">
        <v>4284</v>
      </c>
      <c r="AJ428" s="115" t="str">
        <f t="shared" si="6"/>
        <v>FS</v>
      </c>
      <c r="AK428" s="115" t="b">
        <f>ISNUMBER(SEARCH("IRT",Table1[[#This Row],[Current_Status]]))</f>
        <v>0</v>
      </c>
      <c r="AL428" s="116">
        <f>YEAR(Table1[[#This Row],[Project_Initiated]])</f>
        <v>2019</v>
      </c>
      <c r="AM428" s="53">
        <v>44075</v>
      </c>
      <c r="AN428" s="53" t="str">
        <f>IF(AND(Table1[[#This Row],[Completed Date]]&gt;="07/01/2020"+0,Table1[[#This Row],[Completed Date]]&lt;="6/30/2021"+0),"FY 20-21",IF(AND(Table1[[#This Row],[Completed Date]]&gt;="07/01/2019"+0,Table1[[#This Row],[Completed Date]]&lt;="6/30/2020"+0),"FY 19-20",""))</f>
        <v>FY 19-20</v>
      </c>
      <c r="AO428" s="116">
        <f>IFERROR(FIND("R",Table1[[#This Row],[FS_Priority]]),"")</f>
        <v>1</v>
      </c>
    </row>
    <row r="429" spans="1:41" hidden="1" x14ac:dyDescent="0.25">
      <c r="A429" s="48" t="s">
        <v>4114</v>
      </c>
      <c r="B429" s="193" t="s">
        <v>211</v>
      </c>
      <c r="C429" s="193" t="s">
        <v>4114</v>
      </c>
      <c r="D429" s="194" t="b">
        <v>0</v>
      </c>
      <c r="E429" s="48" t="s">
        <v>4299</v>
      </c>
      <c r="F429" s="48" t="s">
        <v>4245</v>
      </c>
      <c r="G429" s="48" t="s">
        <v>211</v>
      </c>
      <c r="H429" s="48" t="s">
        <v>266</v>
      </c>
      <c r="I429" s="48" t="s">
        <v>4244</v>
      </c>
      <c r="J429" s="48" t="s">
        <v>2661</v>
      </c>
      <c r="K429" s="193" t="s">
        <v>3471</v>
      </c>
      <c r="L429" s="193" t="s">
        <v>2636</v>
      </c>
      <c r="M429" s="48" t="s">
        <v>4242</v>
      </c>
      <c r="N429" s="193" t="s">
        <v>211</v>
      </c>
      <c r="O429" s="48" t="s">
        <v>534</v>
      </c>
      <c r="P429" s="48"/>
      <c r="Q429" s="48" t="s">
        <v>3429</v>
      </c>
      <c r="R429" s="193" t="s">
        <v>211</v>
      </c>
      <c r="S429" s="48" t="b">
        <v>0</v>
      </c>
      <c r="T429" s="48"/>
      <c r="U429" s="178"/>
      <c r="V429" s="178">
        <v>43713</v>
      </c>
      <c r="W429" s="48" t="s">
        <v>211</v>
      </c>
      <c r="X429" s="48"/>
      <c r="Y429" s="48"/>
      <c r="Z429" s="48" t="s">
        <v>211</v>
      </c>
      <c r="AA429" s="48"/>
      <c r="AB429" s="48"/>
      <c r="AC429" s="193" t="s">
        <v>211</v>
      </c>
      <c r="AD429" s="48"/>
      <c r="AE429" s="193" t="s">
        <v>534</v>
      </c>
      <c r="AF429" s="193" t="s">
        <v>211</v>
      </c>
      <c r="AG429" s="193" t="s">
        <v>211</v>
      </c>
      <c r="AH429" s="197">
        <v>43726</v>
      </c>
      <c r="AI429" s="192" t="s">
        <v>4284</v>
      </c>
      <c r="AJ429" s="115" t="str">
        <f t="shared" si="6"/>
        <v>FS</v>
      </c>
      <c r="AK429" s="115" t="b">
        <f>ISNUMBER(SEARCH("IRT",Table1[[#This Row],[Current_Status]]))</f>
        <v>0</v>
      </c>
      <c r="AL429" s="116">
        <f>YEAR(Table1[[#This Row],[Project_Initiated]])</f>
        <v>2019</v>
      </c>
      <c r="AM429" s="53">
        <v>44075</v>
      </c>
      <c r="AN429" s="53" t="str">
        <f>IF(AND(Table1[[#This Row],[Completed Date]]&gt;="07/01/2020"+0,Table1[[#This Row],[Completed Date]]&lt;="6/30/2021"+0),"FY 20-21",IF(AND(Table1[[#This Row],[Completed Date]]&gt;="07/01/2019"+0,Table1[[#This Row],[Completed Date]]&lt;="6/30/2020"+0),"FY 19-20",""))</f>
        <v>FY 19-20</v>
      </c>
      <c r="AO429" s="116">
        <f>IFERROR(FIND("R",Table1[[#This Row],[FS_Priority]]),"")</f>
        <v>1</v>
      </c>
    </row>
    <row r="430" spans="1:41" hidden="1" x14ac:dyDescent="0.25">
      <c r="A430" s="48" t="s">
        <v>4115</v>
      </c>
      <c r="B430" s="193" t="s">
        <v>211</v>
      </c>
      <c r="C430" s="193" t="s">
        <v>4115</v>
      </c>
      <c r="D430" s="194" t="b">
        <v>0</v>
      </c>
      <c r="E430" s="48" t="s">
        <v>4299</v>
      </c>
      <c r="F430" s="48" t="s">
        <v>4246</v>
      </c>
      <c r="G430" s="48" t="s">
        <v>211</v>
      </c>
      <c r="H430" s="48" t="s">
        <v>884</v>
      </c>
      <c r="I430" s="48" t="s">
        <v>4247</v>
      </c>
      <c r="J430" s="48" t="s">
        <v>2661</v>
      </c>
      <c r="K430" s="193" t="s">
        <v>3471</v>
      </c>
      <c r="L430" s="193" t="s">
        <v>2636</v>
      </c>
      <c r="M430" s="48" t="s">
        <v>4242</v>
      </c>
      <c r="N430" s="193" t="s">
        <v>211</v>
      </c>
      <c r="O430" s="48" t="s">
        <v>534</v>
      </c>
      <c r="P430" s="48"/>
      <c r="Q430" s="48" t="s">
        <v>3431</v>
      </c>
      <c r="R430" s="193" t="s">
        <v>211</v>
      </c>
      <c r="S430" s="48" t="b">
        <v>0</v>
      </c>
      <c r="T430" s="48"/>
      <c r="U430" s="178"/>
      <c r="V430" s="178">
        <v>43713</v>
      </c>
      <c r="W430" s="48" t="s">
        <v>211</v>
      </c>
      <c r="X430" s="48"/>
      <c r="Y430" s="48"/>
      <c r="Z430" s="48" t="s">
        <v>211</v>
      </c>
      <c r="AA430" s="48"/>
      <c r="AB430" s="48"/>
      <c r="AC430" s="193" t="s">
        <v>211</v>
      </c>
      <c r="AD430" s="179"/>
      <c r="AE430" s="193" t="s">
        <v>534</v>
      </c>
      <c r="AF430" s="193" t="s">
        <v>211</v>
      </c>
      <c r="AG430" s="193" t="s">
        <v>211</v>
      </c>
      <c r="AH430" s="197">
        <v>43726</v>
      </c>
      <c r="AI430" s="192" t="s">
        <v>4284</v>
      </c>
      <c r="AJ430" s="115" t="str">
        <f t="shared" si="6"/>
        <v>FS</v>
      </c>
      <c r="AK430" s="115" t="b">
        <f>ISNUMBER(SEARCH("IRT",Table1[[#This Row],[Current_Status]]))</f>
        <v>0</v>
      </c>
      <c r="AL430" s="116">
        <f>YEAR(Table1[[#This Row],[Project_Initiated]])</f>
        <v>2019</v>
      </c>
      <c r="AM430" s="53">
        <v>44075</v>
      </c>
      <c r="AN430" s="53" t="str">
        <f>IF(AND(Table1[[#This Row],[Completed Date]]&gt;="07/01/2020"+0,Table1[[#This Row],[Completed Date]]&lt;="6/30/2021"+0),"FY 20-21",IF(AND(Table1[[#This Row],[Completed Date]]&gt;="07/01/2019"+0,Table1[[#This Row],[Completed Date]]&lt;="6/30/2020"+0),"FY 19-20",""))</f>
        <v>FY 19-20</v>
      </c>
      <c r="AO430" s="116">
        <f>IFERROR(FIND("R",Table1[[#This Row],[FS_Priority]]),"")</f>
        <v>1</v>
      </c>
    </row>
    <row r="431" spans="1:41" hidden="1" x14ac:dyDescent="0.25">
      <c r="A431" s="48" t="s">
        <v>4062</v>
      </c>
      <c r="B431" s="193" t="s">
        <v>211</v>
      </c>
      <c r="C431" s="193" t="s">
        <v>4062</v>
      </c>
      <c r="D431" s="194" t="b">
        <v>0</v>
      </c>
      <c r="E431" s="48" t="s">
        <v>4299</v>
      </c>
      <c r="F431" s="48" t="s">
        <v>4248</v>
      </c>
      <c r="G431" s="48" t="s">
        <v>211</v>
      </c>
      <c r="H431" s="48" t="s">
        <v>266</v>
      </c>
      <c r="I431" s="48" t="s">
        <v>4249</v>
      </c>
      <c r="J431" s="48" t="s">
        <v>2661</v>
      </c>
      <c r="K431" s="193" t="s">
        <v>3471</v>
      </c>
      <c r="L431" s="193" t="s">
        <v>2636</v>
      </c>
      <c r="M431" s="48" t="s">
        <v>4242</v>
      </c>
      <c r="N431" s="193" t="s">
        <v>211</v>
      </c>
      <c r="O431" s="48" t="s">
        <v>534</v>
      </c>
      <c r="P431" s="48"/>
      <c r="Q431" s="48" t="s">
        <v>3434</v>
      </c>
      <c r="R431" s="193" t="s">
        <v>211</v>
      </c>
      <c r="S431" s="48" t="b">
        <v>0</v>
      </c>
      <c r="T431" s="48"/>
      <c r="U431" s="178"/>
      <c r="V431" s="178">
        <v>43713</v>
      </c>
      <c r="W431" s="48" t="s">
        <v>211</v>
      </c>
      <c r="X431" s="48"/>
      <c r="Y431" s="48"/>
      <c r="Z431" s="48" t="s">
        <v>211</v>
      </c>
      <c r="AA431" s="48"/>
      <c r="AB431" s="48"/>
      <c r="AC431" s="193" t="s">
        <v>211</v>
      </c>
      <c r="AD431" s="48"/>
      <c r="AE431" s="193" t="s">
        <v>534</v>
      </c>
      <c r="AF431" s="193" t="s">
        <v>211</v>
      </c>
      <c r="AG431" s="193" t="s">
        <v>211</v>
      </c>
      <c r="AH431" s="197">
        <v>43726</v>
      </c>
      <c r="AI431" s="192" t="s">
        <v>4284</v>
      </c>
      <c r="AJ431" s="115" t="str">
        <f t="shared" si="6"/>
        <v>FS</v>
      </c>
      <c r="AK431" s="115" t="b">
        <f>ISNUMBER(SEARCH("IRT",Table1[[#This Row],[Current_Status]]))</f>
        <v>0</v>
      </c>
      <c r="AL431" s="116">
        <f>YEAR(Table1[[#This Row],[Project_Initiated]])</f>
        <v>2019</v>
      </c>
      <c r="AM431" s="53">
        <v>44075</v>
      </c>
      <c r="AN431" s="53" t="str">
        <f>IF(AND(Table1[[#This Row],[Completed Date]]&gt;="07/01/2020"+0,Table1[[#This Row],[Completed Date]]&lt;="6/30/2021"+0),"FY 20-21",IF(AND(Table1[[#This Row],[Completed Date]]&gt;="07/01/2019"+0,Table1[[#This Row],[Completed Date]]&lt;="6/30/2020"+0),"FY 19-20",""))</f>
        <v>FY 19-20</v>
      </c>
      <c r="AO431" s="116">
        <f>IFERROR(FIND("R",Table1[[#This Row],[FS_Priority]]),"")</f>
        <v>1</v>
      </c>
    </row>
    <row r="432" spans="1:41" hidden="1" x14ac:dyDescent="0.25">
      <c r="A432" s="48" t="s">
        <v>4087</v>
      </c>
      <c r="B432" s="193" t="s">
        <v>211</v>
      </c>
      <c r="C432" s="193" t="s">
        <v>4087</v>
      </c>
      <c r="D432" s="194" t="b">
        <v>0</v>
      </c>
      <c r="E432" s="48" t="s">
        <v>99</v>
      </c>
      <c r="F432" s="48" t="s">
        <v>4157</v>
      </c>
      <c r="G432" s="48" t="s">
        <v>211</v>
      </c>
      <c r="H432" s="48" t="s">
        <v>465</v>
      </c>
      <c r="I432" s="48" t="s">
        <v>4158</v>
      </c>
      <c r="J432" s="48" t="s">
        <v>3454</v>
      </c>
      <c r="K432" s="193" t="s">
        <v>4989</v>
      </c>
      <c r="L432" s="193" t="s">
        <v>297</v>
      </c>
      <c r="M432" s="48" t="s">
        <v>4159</v>
      </c>
      <c r="N432" s="193" t="s">
        <v>211</v>
      </c>
      <c r="O432" s="48" t="s">
        <v>165</v>
      </c>
      <c r="P432" s="48"/>
      <c r="Q432" s="48" t="s">
        <v>242</v>
      </c>
      <c r="R432" s="193" t="s">
        <v>211</v>
      </c>
      <c r="S432" s="48" t="b">
        <v>0</v>
      </c>
      <c r="T432" s="48"/>
      <c r="U432" s="178"/>
      <c r="V432" s="178">
        <v>43635</v>
      </c>
      <c r="W432" s="48" t="s">
        <v>211</v>
      </c>
      <c r="X432" s="48"/>
      <c r="Y432" s="48"/>
      <c r="Z432" s="48" t="s">
        <v>211</v>
      </c>
      <c r="AA432" s="48"/>
      <c r="AB432" s="48"/>
      <c r="AC432" s="193" t="s">
        <v>4436</v>
      </c>
      <c r="AD432" s="48"/>
      <c r="AE432" s="193" t="s">
        <v>165</v>
      </c>
      <c r="AF432" s="193" t="s">
        <v>211</v>
      </c>
      <c r="AG432" s="193" t="s">
        <v>211</v>
      </c>
      <c r="AH432" s="198">
        <v>43731</v>
      </c>
      <c r="AI432" s="192" t="s">
        <v>4284</v>
      </c>
      <c r="AJ432" s="115" t="str">
        <f t="shared" si="6"/>
        <v>FS</v>
      </c>
      <c r="AK432" s="115" t="b">
        <f>ISNUMBER(SEARCH("IRT",Table1[[#This Row],[Current_Status]]))</f>
        <v>0</v>
      </c>
      <c r="AL432" s="116">
        <f>YEAR(Table1[[#This Row],[Project_Initiated]])</f>
        <v>2019</v>
      </c>
      <c r="AM432" s="53">
        <v>44075</v>
      </c>
      <c r="AN432" s="53" t="str">
        <f>IF(AND(Table1[[#This Row],[Completed Date]]&gt;="07/01/2020"+0,Table1[[#This Row],[Completed Date]]&lt;="6/30/2021"+0),"FY 20-21",IF(AND(Table1[[#This Row],[Completed Date]]&gt;="07/01/2019"+0,Table1[[#This Row],[Completed Date]]&lt;="6/30/2020"+0),"FY 19-20",""))</f>
        <v>FY 19-20</v>
      </c>
      <c r="AO432" s="116" t="str">
        <f>IFERROR(FIND("R",Table1[[#This Row],[FS_Priority]]),"")</f>
        <v/>
      </c>
    </row>
    <row r="433" spans="1:41" hidden="1" x14ac:dyDescent="0.25">
      <c r="A433" s="48" t="s">
        <v>4102</v>
      </c>
      <c r="B433" s="193" t="s">
        <v>211</v>
      </c>
      <c r="C433" s="193" t="s">
        <v>4102</v>
      </c>
      <c r="D433" s="194" t="b">
        <v>0</v>
      </c>
      <c r="E433" s="48" t="s">
        <v>107</v>
      </c>
      <c r="F433" s="48" t="s">
        <v>4192</v>
      </c>
      <c r="G433" s="48" t="s">
        <v>211</v>
      </c>
      <c r="H433" s="48" t="s">
        <v>294</v>
      </c>
      <c r="I433" s="48" t="s">
        <v>4193</v>
      </c>
      <c r="J433" s="48" t="s">
        <v>2672</v>
      </c>
      <c r="K433" s="193" t="s">
        <v>3674</v>
      </c>
      <c r="L433" s="193" t="s">
        <v>2636</v>
      </c>
      <c r="M433" s="48" t="s">
        <v>4194</v>
      </c>
      <c r="N433" s="193" t="s">
        <v>211</v>
      </c>
      <c r="O433" s="48" t="s">
        <v>183</v>
      </c>
      <c r="P433" s="48"/>
      <c r="Q433" s="48" t="s">
        <v>3291</v>
      </c>
      <c r="R433" s="193" t="s">
        <v>211</v>
      </c>
      <c r="S433" s="48" t="b">
        <v>0</v>
      </c>
      <c r="T433" s="48"/>
      <c r="U433" s="178"/>
      <c r="V433" s="178">
        <v>43670</v>
      </c>
      <c r="W433" s="48" t="s">
        <v>211</v>
      </c>
      <c r="X433" s="48"/>
      <c r="Y433" s="48"/>
      <c r="Z433" s="48" t="s">
        <v>211</v>
      </c>
      <c r="AA433" s="48"/>
      <c r="AB433" s="48"/>
      <c r="AC433" s="193" t="s">
        <v>4287</v>
      </c>
      <c r="AD433" s="179"/>
      <c r="AE433" s="193" t="s">
        <v>498</v>
      </c>
      <c r="AF433" s="193" t="s">
        <v>211</v>
      </c>
      <c r="AG433" s="193" t="s">
        <v>211</v>
      </c>
      <c r="AH433" s="197">
        <v>43732</v>
      </c>
      <c r="AI433" s="192" t="s">
        <v>4284</v>
      </c>
      <c r="AJ433" s="115" t="str">
        <f t="shared" si="6"/>
        <v>FS</v>
      </c>
      <c r="AK433" s="115" t="b">
        <f>ISNUMBER(SEARCH("IRT",Table1[[#This Row],[Current_Status]]))</f>
        <v>0</v>
      </c>
      <c r="AL433" s="116">
        <f>YEAR(Table1[[#This Row],[Project_Initiated]])</f>
        <v>2019</v>
      </c>
      <c r="AM433" s="53">
        <v>44075</v>
      </c>
      <c r="AN433" s="53" t="str">
        <f>IF(AND(Table1[[#This Row],[Completed Date]]&gt;="07/01/2020"+0,Table1[[#This Row],[Completed Date]]&lt;="6/30/2021"+0),"FY 20-21",IF(AND(Table1[[#This Row],[Completed Date]]&gt;="07/01/2019"+0,Table1[[#This Row],[Completed Date]]&lt;="6/30/2020"+0),"FY 19-20",""))</f>
        <v>FY 19-20</v>
      </c>
      <c r="AO433" s="116">
        <f>IFERROR(FIND("R",Table1[[#This Row],[FS_Priority]]),"")</f>
        <v>1</v>
      </c>
    </row>
    <row r="434" spans="1:41" hidden="1" x14ac:dyDescent="0.25">
      <c r="A434" s="48" t="s">
        <v>4090</v>
      </c>
      <c r="B434" s="193" t="s">
        <v>211</v>
      </c>
      <c r="C434" s="193" t="s">
        <v>4090</v>
      </c>
      <c r="D434" s="194" t="b">
        <v>0</v>
      </c>
      <c r="E434" s="48" t="s">
        <v>99</v>
      </c>
      <c r="F434" s="48" t="s">
        <v>4134</v>
      </c>
      <c r="G434" s="48" t="s">
        <v>4286</v>
      </c>
      <c r="H434" s="48" t="s">
        <v>465</v>
      </c>
      <c r="I434" s="48" t="s">
        <v>3645</v>
      </c>
      <c r="J434" s="48" t="s">
        <v>2661</v>
      </c>
      <c r="K434" s="193" t="s">
        <v>4989</v>
      </c>
      <c r="L434" s="193" t="s">
        <v>297</v>
      </c>
      <c r="M434" s="48" t="s">
        <v>3602</v>
      </c>
      <c r="N434" s="193" t="s">
        <v>211</v>
      </c>
      <c r="O434" s="48" t="s">
        <v>183</v>
      </c>
      <c r="P434" s="48"/>
      <c r="Q434" s="48" t="s">
        <v>3291</v>
      </c>
      <c r="R434" s="193" t="s">
        <v>211</v>
      </c>
      <c r="S434" s="48" t="b">
        <v>0</v>
      </c>
      <c r="T434" s="48"/>
      <c r="U434" s="178"/>
      <c r="V434" s="178">
        <v>43564</v>
      </c>
      <c r="W434" s="48" t="s">
        <v>211</v>
      </c>
      <c r="X434" s="48"/>
      <c r="Y434" s="48"/>
      <c r="Z434" s="48" t="s">
        <v>211</v>
      </c>
      <c r="AA434" s="48"/>
      <c r="AB434" s="48"/>
      <c r="AC434" s="193" t="s">
        <v>211</v>
      </c>
      <c r="AD434" s="48"/>
      <c r="AE434" s="193" t="s">
        <v>178</v>
      </c>
      <c r="AF434" s="193" t="s">
        <v>4449</v>
      </c>
      <c r="AG434" s="193" t="s">
        <v>211</v>
      </c>
      <c r="AH434" s="197">
        <v>43732</v>
      </c>
      <c r="AI434" s="192" t="s">
        <v>4284</v>
      </c>
      <c r="AJ434" s="115" t="str">
        <f t="shared" si="6"/>
        <v>FS</v>
      </c>
      <c r="AK434" s="115" t="b">
        <f>ISNUMBER(SEARCH("IRT",Table1[[#This Row],[Current_Status]]))</f>
        <v>0</v>
      </c>
      <c r="AL434" s="116">
        <f>YEAR(Table1[[#This Row],[Project_Initiated]])</f>
        <v>2019</v>
      </c>
      <c r="AM434" s="53">
        <v>44075</v>
      </c>
      <c r="AN434" s="53" t="str">
        <f>IF(AND(Table1[[#This Row],[Completed Date]]&gt;="07/01/2020"+0,Table1[[#This Row],[Completed Date]]&lt;="6/30/2021"+0),"FY 20-21",IF(AND(Table1[[#This Row],[Completed Date]]&gt;="07/01/2019"+0,Table1[[#This Row],[Completed Date]]&lt;="6/30/2020"+0),"FY 19-20",""))</f>
        <v>FY 19-20</v>
      </c>
      <c r="AO434" s="116">
        <f>IFERROR(FIND("R",Table1[[#This Row],[FS_Priority]]),"")</f>
        <v>1</v>
      </c>
    </row>
    <row r="435" spans="1:41" hidden="1" x14ac:dyDescent="0.25">
      <c r="A435" s="48" t="s">
        <v>4112</v>
      </c>
      <c r="B435" s="193" t="s">
        <v>211</v>
      </c>
      <c r="C435" s="193" t="s">
        <v>4112</v>
      </c>
      <c r="D435" s="194" t="b">
        <v>0</v>
      </c>
      <c r="E435" s="48" t="s">
        <v>4299</v>
      </c>
      <c r="F435" s="48" t="s">
        <v>4191</v>
      </c>
      <c r="G435" s="48" t="s">
        <v>211</v>
      </c>
      <c r="H435" s="48" t="s">
        <v>211</v>
      </c>
      <c r="I435" s="48" t="s">
        <v>3955</v>
      </c>
      <c r="J435" s="48" t="s">
        <v>2661</v>
      </c>
      <c r="K435" s="193" t="s">
        <v>3471</v>
      </c>
      <c r="L435" s="193" t="s">
        <v>2636</v>
      </c>
      <c r="M435" s="48" t="s">
        <v>3956</v>
      </c>
      <c r="N435" s="193" t="s">
        <v>211</v>
      </c>
      <c r="O435" s="48" t="s">
        <v>165</v>
      </c>
      <c r="P435" s="48"/>
      <c r="Q435" s="48" t="s">
        <v>3291</v>
      </c>
      <c r="R435" s="193" t="s">
        <v>211</v>
      </c>
      <c r="S435" s="48" t="b">
        <v>0</v>
      </c>
      <c r="T435" s="48"/>
      <c r="U435" s="178"/>
      <c r="V435" s="178">
        <v>43669</v>
      </c>
      <c r="W435" s="48" t="s">
        <v>211</v>
      </c>
      <c r="X435" s="48"/>
      <c r="Y435" s="48"/>
      <c r="Z435" s="48" t="s">
        <v>211</v>
      </c>
      <c r="AA435" s="48"/>
      <c r="AB435" s="48"/>
      <c r="AC435" s="193" t="s">
        <v>4436</v>
      </c>
      <c r="AD435" s="179"/>
      <c r="AE435" s="193" t="s">
        <v>165</v>
      </c>
      <c r="AF435" s="193" t="s">
        <v>211</v>
      </c>
      <c r="AG435" s="193" t="s">
        <v>211</v>
      </c>
      <c r="AH435" s="197">
        <v>43732</v>
      </c>
      <c r="AI435" s="192" t="s">
        <v>4284</v>
      </c>
      <c r="AJ435" s="115" t="str">
        <f t="shared" si="6"/>
        <v>FS</v>
      </c>
      <c r="AK435" s="115" t="b">
        <f>ISNUMBER(SEARCH("IRT",Table1[[#This Row],[Current_Status]]))</f>
        <v>0</v>
      </c>
      <c r="AL435" s="116">
        <f>YEAR(Table1[[#This Row],[Project_Initiated]])</f>
        <v>2019</v>
      </c>
      <c r="AM435" s="53">
        <v>44075</v>
      </c>
      <c r="AN435" s="53" t="str">
        <f>IF(AND(Table1[[#This Row],[Completed Date]]&gt;="07/01/2020"+0,Table1[[#This Row],[Completed Date]]&lt;="6/30/2021"+0),"FY 20-21",IF(AND(Table1[[#This Row],[Completed Date]]&gt;="07/01/2019"+0,Table1[[#This Row],[Completed Date]]&lt;="6/30/2020"+0),"FY 19-20",""))</f>
        <v>FY 19-20</v>
      </c>
      <c r="AO435" s="116">
        <f>IFERROR(FIND("R",Table1[[#This Row],[FS_Priority]]),"")</f>
        <v>1</v>
      </c>
    </row>
    <row r="436" spans="1:41" hidden="1" x14ac:dyDescent="0.25">
      <c r="A436" s="48" t="s">
        <v>4104</v>
      </c>
      <c r="B436" s="193" t="s">
        <v>211</v>
      </c>
      <c r="C436" s="193" t="s">
        <v>4104</v>
      </c>
      <c r="D436" s="194" t="b">
        <v>0</v>
      </c>
      <c r="E436" s="48" t="s">
        <v>107</v>
      </c>
      <c r="F436" s="48" t="s">
        <v>4231</v>
      </c>
      <c r="G436" s="48" t="s">
        <v>211</v>
      </c>
      <c r="H436" s="48" t="s">
        <v>3531</v>
      </c>
      <c r="I436" s="48" t="s">
        <v>4232</v>
      </c>
      <c r="J436" s="48" t="s">
        <v>2672</v>
      </c>
      <c r="K436" s="193" t="s">
        <v>3674</v>
      </c>
      <c r="L436" s="193" t="s">
        <v>2636</v>
      </c>
      <c r="M436" s="48" t="s">
        <v>3701</v>
      </c>
      <c r="N436" s="193" t="s">
        <v>211</v>
      </c>
      <c r="O436" s="48" t="s">
        <v>183</v>
      </c>
      <c r="P436" s="48"/>
      <c r="Q436" s="48" t="s">
        <v>3429</v>
      </c>
      <c r="R436" s="193" t="s">
        <v>211</v>
      </c>
      <c r="S436" s="48" t="b">
        <v>0</v>
      </c>
      <c r="T436" s="48"/>
      <c r="U436" s="178"/>
      <c r="V436" s="178">
        <v>43696</v>
      </c>
      <c r="W436" s="48" t="s">
        <v>211</v>
      </c>
      <c r="X436" s="48"/>
      <c r="Y436" s="48"/>
      <c r="Z436" s="48" t="s">
        <v>211</v>
      </c>
      <c r="AA436" s="48"/>
      <c r="AB436" s="48"/>
      <c r="AC436" s="193" t="s">
        <v>4318</v>
      </c>
      <c r="AD436" s="195">
        <v>43718</v>
      </c>
      <c r="AE436" s="193" t="s">
        <v>178</v>
      </c>
      <c r="AF436" s="193" t="s">
        <v>4480</v>
      </c>
      <c r="AG436" s="193" t="s">
        <v>2694</v>
      </c>
      <c r="AH436" s="197">
        <v>43734</v>
      </c>
      <c r="AI436" s="192" t="s">
        <v>4284</v>
      </c>
      <c r="AJ436" s="115" t="str">
        <f t="shared" si="6"/>
        <v>FS</v>
      </c>
      <c r="AK436" s="115" t="b">
        <f>ISNUMBER(SEARCH("IRT",Table1[[#This Row],[Current_Status]]))</f>
        <v>0</v>
      </c>
      <c r="AL436" s="116">
        <f>YEAR(Table1[[#This Row],[Project_Initiated]])</f>
        <v>2019</v>
      </c>
      <c r="AM436" s="53">
        <v>44075</v>
      </c>
      <c r="AN436" s="53" t="str">
        <f>IF(AND(Table1[[#This Row],[Completed Date]]&gt;="07/01/2020"+0,Table1[[#This Row],[Completed Date]]&lt;="6/30/2021"+0),"FY 20-21",IF(AND(Table1[[#This Row],[Completed Date]]&gt;="07/01/2019"+0,Table1[[#This Row],[Completed Date]]&lt;="6/30/2020"+0),"FY 19-20",""))</f>
        <v>FY 19-20</v>
      </c>
      <c r="AO436" s="116">
        <f>IFERROR(FIND("R",Table1[[#This Row],[FS_Priority]]),"")</f>
        <v>1</v>
      </c>
    </row>
    <row r="437" spans="1:41" hidden="1" x14ac:dyDescent="0.25">
      <c r="A437" s="48" t="s">
        <v>4066</v>
      </c>
      <c r="B437" s="193" t="s">
        <v>211</v>
      </c>
      <c r="C437" s="193" t="s">
        <v>4066</v>
      </c>
      <c r="D437" s="194" t="b">
        <v>0</v>
      </c>
      <c r="E437" s="48" t="s">
        <v>53</v>
      </c>
      <c r="F437" s="48" t="s">
        <v>4239</v>
      </c>
      <c r="G437" s="48" t="s">
        <v>211</v>
      </c>
      <c r="H437" s="48" t="s">
        <v>932</v>
      </c>
      <c r="I437" s="48" t="s">
        <v>4240</v>
      </c>
      <c r="J437" s="48" t="s">
        <v>2661</v>
      </c>
      <c r="K437" s="193" t="s">
        <v>3514</v>
      </c>
      <c r="L437" s="193" t="s">
        <v>2636</v>
      </c>
      <c r="M437" s="48" t="s">
        <v>3543</v>
      </c>
      <c r="N437" s="193" t="s">
        <v>211</v>
      </c>
      <c r="O437" s="48" t="s">
        <v>165</v>
      </c>
      <c r="P437" s="48"/>
      <c r="Q437" s="48" t="s">
        <v>218</v>
      </c>
      <c r="R437" s="193" t="s">
        <v>211</v>
      </c>
      <c r="S437" s="48" t="b">
        <v>0</v>
      </c>
      <c r="T437" s="48"/>
      <c r="U437" s="178"/>
      <c r="V437" s="178">
        <v>43706</v>
      </c>
      <c r="W437" s="48" t="s">
        <v>211</v>
      </c>
      <c r="X437" s="48"/>
      <c r="Y437" s="48"/>
      <c r="Z437" s="48" t="s">
        <v>211</v>
      </c>
      <c r="AA437" s="48"/>
      <c r="AB437" s="48"/>
      <c r="AC437" s="193" t="s">
        <v>4436</v>
      </c>
      <c r="AD437" s="48"/>
      <c r="AE437" s="193" t="s">
        <v>165</v>
      </c>
      <c r="AF437" s="193" t="s">
        <v>211</v>
      </c>
      <c r="AG437" s="193" t="s">
        <v>211</v>
      </c>
      <c r="AH437" s="197">
        <v>43734</v>
      </c>
      <c r="AI437" s="192" t="s">
        <v>4284</v>
      </c>
      <c r="AJ437" s="115" t="str">
        <f t="shared" si="6"/>
        <v>FS</v>
      </c>
      <c r="AK437" s="115" t="b">
        <f>ISNUMBER(SEARCH("IRT",Table1[[#This Row],[Current_Status]]))</f>
        <v>0</v>
      </c>
      <c r="AL437" s="116">
        <f>YEAR(Table1[[#This Row],[Project_Initiated]])</f>
        <v>2019</v>
      </c>
      <c r="AM437" s="53">
        <v>44075</v>
      </c>
      <c r="AN437" s="53" t="str">
        <f>IF(AND(Table1[[#This Row],[Completed Date]]&gt;="07/01/2020"+0,Table1[[#This Row],[Completed Date]]&lt;="6/30/2021"+0),"FY 20-21",IF(AND(Table1[[#This Row],[Completed Date]]&gt;="07/01/2019"+0,Table1[[#This Row],[Completed Date]]&lt;="6/30/2020"+0),"FY 19-20",""))</f>
        <v>FY 19-20</v>
      </c>
      <c r="AO437" s="116" t="str">
        <f>IFERROR(FIND("R",Table1[[#This Row],[FS_Priority]]),"")</f>
        <v/>
      </c>
    </row>
    <row r="438" spans="1:41" hidden="1" x14ac:dyDescent="0.25">
      <c r="A438" s="48" t="s">
        <v>4073</v>
      </c>
      <c r="B438" s="193" t="s">
        <v>211</v>
      </c>
      <c r="C438" s="193" t="s">
        <v>4073</v>
      </c>
      <c r="D438" s="194" t="b">
        <v>0</v>
      </c>
      <c r="E438" s="48" t="s">
        <v>53</v>
      </c>
      <c r="F438" s="48" t="s">
        <v>4139</v>
      </c>
      <c r="G438" s="48" t="s">
        <v>211</v>
      </c>
      <c r="H438" s="48" t="s">
        <v>932</v>
      </c>
      <c r="I438" s="48" t="s">
        <v>4140</v>
      </c>
      <c r="J438" s="48" t="s">
        <v>2661</v>
      </c>
      <c r="K438" s="193" t="s">
        <v>3514</v>
      </c>
      <c r="L438" s="193" t="s">
        <v>2636</v>
      </c>
      <c r="M438" s="48" t="s">
        <v>3543</v>
      </c>
      <c r="N438" s="193" t="s">
        <v>211</v>
      </c>
      <c r="O438" s="48" t="s">
        <v>165</v>
      </c>
      <c r="P438" s="48"/>
      <c r="Q438" s="48" t="s">
        <v>242</v>
      </c>
      <c r="R438" s="193" t="s">
        <v>211</v>
      </c>
      <c r="S438" s="48" t="b">
        <v>0</v>
      </c>
      <c r="T438" s="48"/>
      <c r="U438" s="178"/>
      <c r="V438" s="178">
        <v>43623</v>
      </c>
      <c r="W438" s="48" t="s">
        <v>211</v>
      </c>
      <c r="X438" s="48"/>
      <c r="Y438" s="48"/>
      <c r="Z438" s="48" t="s">
        <v>211</v>
      </c>
      <c r="AA438" s="48"/>
      <c r="AB438" s="48"/>
      <c r="AC438" s="193" t="s">
        <v>4436</v>
      </c>
      <c r="AD438" s="179"/>
      <c r="AE438" s="193" t="s">
        <v>165</v>
      </c>
      <c r="AF438" s="193" t="s">
        <v>211</v>
      </c>
      <c r="AG438" s="193" t="s">
        <v>211</v>
      </c>
      <c r="AH438" s="198">
        <v>43734</v>
      </c>
      <c r="AI438" s="192" t="s">
        <v>4284</v>
      </c>
      <c r="AJ438" s="115" t="str">
        <f t="shared" si="6"/>
        <v>FS</v>
      </c>
      <c r="AK438" s="115" t="b">
        <f>ISNUMBER(SEARCH("IRT",Table1[[#This Row],[Current_Status]]))</f>
        <v>0</v>
      </c>
      <c r="AL438" s="116">
        <f>YEAR(Table1[[#This Row],[Project_Initiated]])</f>
        <v>2019</v>
      </c>
      <c r="AM438" s="53">
        <v>44075</v>
      </c>
      <c r="AN438" s="53" t="str">
        <f>IF(AND(Table1[[#This Row],[Completed Date]]&gt;="07/01/2020"+0,Table1[[#This Row],[Completed Date]]&lt;="6/30/2021"+0),"FY 20-21",IF(AND(Table1[[#This Row],[Completed Date]]&gt;="07/01/2019"+0,Table1[[#This Row],[Completed Date]]&lt;="6/30/2020"+0),"FY 19-20",""))</f>
        <v>FY 19-20</v>
      </c>
      <c r="AO438" s="116" t="str">
        <f>IFERROR(FIND("R",Table1[[#This Row],[FS_Priority]]),"")</f>
        <v/>
      </c>
    </row>
    <row r="439" spans="1:41" hidden="1" x14ac:dyDescent="0.25">
      <c r="A439" s="48" t="s">
        <v>4091</v>
      </c>
      <c r="B439" s="193" t="s">
        <v>211</v>
      </c>
      <c r="C439" s="193" t="s">
        <v>4091</v>
      </c>
      <c r="D439" s="194" t="b">
        <v>0</v>
      </c>
      <c r="E439" s="48" t="s">
        <v>107</v>
      </c>
      <c r="F439" s="48" t="s">
        <v>4220</v>
      </c>
      <c r="G439" s="48" t="s">
        <v>211</v>
      </c>
      <c r="H439" s="48" t="s">
        <v>474</v>
      </c>
      <c r="I439" s="48" t="s">
        <v>4221</v>
      </c>
      <c r="J439" s="48" t="s">
        <v>2661</v>
      </c>
      <c r="K439" s="193" t="s">
        <v>3674</v>
      </c>
      <c r="L439" s="193" t="s">
        <v>2636</v>
      </c>
      <c r="M439" s="48" t="s">
        <v>3724</v>
      </c>
      <c r="N439" s="193" t="s">
        <v>211</v>
      </c>
      <c r="O439" s="48" t="s">
        <v>165</v>
      </c>
      <c r="P439" s="48"/>
      <c r="Q439" s="48" t="s">
        <v>218</v>
      </c>
      <c r="R439" s="193" t="s">
        <v>211</v>
      </c>
      <c r="S439" s="48" t="b">
        <v>0</v>
      </c>
      <c r="T439" s="48"/>
      <c r="U439" s="178"/>
      <c r="V439" s="178">
        <v>43690</v>
      </c>
      <c r="W439" s="48" t="s">
        <v>211</v>
      </c>
      <c r="X439" s="48"/>
      <c r="Y439" s="48"/>
      <c r="Z439" s="48" t="s">
        <v>211</v>
      </c>
      <c r="AA439" s="48"/>
      <c r="AB439" s="48"/>
      <c r="AC439" s="193" t="s">
        <v>4436</v>
      </c>
      <c r="AD439" s="179"/>
      <c r="AE439" s="193" t="s">
        <v>165</v>
      </c>
      <c r="AF439" s="193" t="s">
        <v>211</v>
      </c>
      <c r="AG439" s="193" t="s">
        <v>211</v>
      </c>
      <c r="AH439" s="197">
        <v>43735</v>
      </c>
      <c r="AI439" s="192" t="s">
        <v>4284</v>
      </c>
      <c r="AJ439" s="115" t="str">
        <f t="shared" si="6"/>
        <v>FS</v>
      </c>
      <c r="AK439" s="115" t="b">
        <f>ISNUMBER(SEARCH("IRT",Table1[[#This Row],[Current_Status]]))</f>
        <v>0</v>
      </c>
      <c r="AL439" s="116">
        <f>YEAR(Table1[[#This Row],[Project_Initiated]])</f>
        <v>2019</v>
      </c>
      <c r="AM439" s="53">
        <v>44075</v>
      </c>
      <c r="AN439" s="53" t="str">
        <f>IF(AND(Table1[[#This Row],[Completed Date]]&gt;="07/01/2020"+0,Table1[[#This Row],[Completed Date]]&lt;="6/30/2021"+0),"FY 20-21",IF(AND(Table1[[#This Row],[Completed Date]]&gt;="07/01/2019"+0,Table1[[#This Row],[Completed Date]]&lt;="6/30/2020"+0),"FY 19-20",""))</f>
        <v>FY 19-20</v>
      </c>
      <c r="AO439" s="116" t="str">
        <f>IFERROR(FIND("R",Table1[[#This Row],[FS_Priority]]),"")</f>
        <v/>
      </c>
    </row>
    <row r="440" spans="1:41" hidden="1" x14ac:dyDescent="0.25">
      <c r="A440" s="48" t="s">
        <v>4122</v>
      </c>
      <c r="B440" s="193" t="s">
        <v>211</v>
      </c>
      <c r="C440" s="193" t="s">
        <v>4122</v>
      </c>
      <c r="D440" s="194" t="b">
        <v>0</v>
      </c>
      <c r="E440" s="48" t="s">
        <v>147</v>
      </c>
      <c r="F440" s="48" t="s">
        <v>4207</v>
      </c>
      <c r="G440" s="48" t="s">
        <v>211</v>
      </c>
      <c r="H440" s="48" t="s">
        <v>490</v>
      </c>
      <c r="I440" s="48" t="s">
        <v>4208</v>
      </c>
      <c r="J440" s="48" t="s">
        <v>2661</v>
      </c>
      <c r="K440" s="193" t="s">
        <v>3839</v>
      </c>
      <c r="L440" s="193" t="s">
        <v>4330</v>
      </c>
      <c r="M440" s="48" t="s">
        <v>3840</v>
      </c>
      <c r="N440" s="193" t="s">
        <v>211</v>
      </c>
      <c r="O440" s="48" t="s">
        <v>165</v>
      </c>
      <c r="P440" s="48"/>
      <c r="Q440" s="48" t="s">
        <v>184</v>
      </c>
      <c r="R440" s="193" t="s">
        <v>211</v>
      </c>
      <c r="S440" s="48" t="b">
        <v>0</v>
      </c>
      <c r="T440" s="48"/>
      <c r="U440" s="178"/>
      <c r="V440" s="178">
        <v>43682</v>
      </c>
      <c r="W440" s="48" t="s">
        <v>211</v>
      </c>
      <c r="X440" s="48"/>
      <c r="Y440" s="48"/>
      <c r="Z440" s="48" t="s">
        <v>211</v>
      </c>
      <c r="AA440" s="48"/>
      <c r="AB440" s="48"/>
      <c r="AC440" s="193" t="s">
        <v>4436</v>
      </c>
      <c r="AD440" s="48"/>
      <c r="AE440" s="193" t="s">
        <v>165</v>
      </c>
      <c r="AF440" s="193" t="s">
        <v>211</v>
      </c>
      <c r="AG440" s="193" t="s">
        <v>211</v>
      </c>
      <c r="AH440" s="197">
        <v>43736</v>
      </c>
      <c r="AI440" s="192" t="s">
        <v>4284</v>
      </c>
      <c r="AJ440" s="115" t="str">
        <f t="shared" si="6"/>
        <v>FS</v>
      </c>
      <c r="AK440" s="115" t="b">
        <f>ISNUMBER(SEARCH("IRT",Table1[[#This Row],[Current_Status]]))</f>
        <v>0</v>
      </c>
      <c r="AL440" s="116">
        <f>YEAR(Table1[[#This Row],[Project_Initiated]])</f>
        <v>2019</v>
      </c>
      <c r="AM440" s="53">
        <v>44075</v>
      </c>
      <c r="AN440" s="53" t="str">
        <f>IF(AND(Table1[[#This Row],[Completed Date]]&gt;="07/01/2020"+0,Table1[[#This Row],[Completed Date]]&lt;="6/30/2021"+0),"FY 20-21",IF(AND(Table1[[#This Row],[Completed Date]]&gt;="07/01/2019"+0,Table1[[#This Row],[Completed Date]]&lt;="6/30/2020"+0),"FY 19-20",""))</f>
        <v>FY 19-20</v>
      </c>
      <c r="AO440" s="116" t="str">
        <f>IFERROR(FIND("R",Table1[[#This Row],[FS_Priority]]),"")</f>
        <v/>
      </c>
    </row>
    <row r="441" spans="1:41" hidden="1" x14ac:dyDescent="0.25">
      <c r="A441" s="48" t="s">
        <v>4121</v>
      </c>
      <c r="B441" s="193" t="s">
        <v>211</v>
      </c>
      <c r="C441" s="193" t="s">
        <v>4121</v>
      </c>
      <c r="D441" s="194" t="b">
        <v>0</v>
      </c>
      <c r="E441" s="48" t="s">
        <v>147</v>
      </c>
      <c r="F441" s="48" t="s">
        <v>4145</v>
      </c>
      <c r="G441" s="48" t="s">
        <v>211</v>
      </c>
      <c r="H441" s="48" t="s">
        <v>451</v>
      </c>
      <c r="I441" s="48" t="s">
        <v>4146</v>
      </c>
      <c r="J441" s="48" t="s">
        <v>2661</v>
      </c>
      <c r="K441" s="193" t="s">
        <v>3839</v>
      </c>
      <c r="L441" s="193" t="s">
        <v>4330</v>
      </c>
      <c r="M441" s="48" t="s">
        <v>3849</v>
      </c>
      <c r="N441" s="193" t="s">
        <v>211</v>
      </c>
      <c r="O441" s="48" t="s">
        <v>165</v>
      </c>
      <c r="P441" s="48"/>
      <c r="Q441" s="48" t="s">
        <v>236</v>
      </c>
      <c r="R441" s="193" t="s">
        <v>211</v>
      </c>
      <c r="S441" s="48" t="b">
        <v>0</v>
      </c>
      <c r="T441" s="48"/>
      <c r="U441" s="178"/>
      <c r="V441" s="178">
        <v>43627</v>
      </c>
      <c r="W441" s="48" t="s">
        <v>211</v>
      </c>
      <c r="X441" s="48"/>
      <c r="Y441" s="48"/>
      <c r="Z441" s="48" t="s">
        <v>211</v>
      </c>
      <c r="AA441" s="48"/>
      <c r="AB441" s="48"/>
      <c r="AC441" s="193" t="s">
        <v>4436</v>
      </c>
      <c r="AD441" s="48"/>
      <c r="AE441" s="193" t="s">
        <v>165</v>
      </c>
      <c r="AF441" s="193" t="s">
        <v>211</v>
      </c>
      <c r="AG441" s="193" t="s">
        <v>211</v>
      </c>
      <c r="AH441" s="198">
        <v>43738</v>
      </c>
      <c r="AI441" s="192" t="s">
        <v>4284</v>
      </c>
      <c r="AJ441" s="115" t="str">
        <f t="shared" si="6"/>
        <v>FS</v>
      </c>
      <c r="AK441" s="115" t="b">
        <f>ISNUMBER(SEARCH("IRT",Table1[[#This Row],[Current_Status]]))</f>
        <v>0</v>
      </c>
      <c r="AL441" s="116">
        <f>YEAR(Table1[[#This Row],[Project_Initiated]])</f>
        <v>2019</v>
      </c>
      <c r="AM441" s="53">
        <v>44075</v>
      </c>
      <c r="AN441" s="53" t="str">
        <f>IF(AND(Table1[[#This Row],[Completed Date]]&gt;="07/01/2020"+0,Table1[[#This Row],[Completed Date]]&lt;="6/30/2021"+0),"FY 20-21",IF(AND(Table1[[#This Row],[Completed Date]]&gt;="07/01/2019"+0,Table1[[#This Row],[Completed Date]]&lt;="6/30/2020"+0),"FY 19-20",""))</f>
        <v>FY 19-20</v>
      </c>
      <c r="AO441" s="116" t="str">
        <f>IFERROR(FIND("R",Table1[[#This Row],[FS_Priority]]),"")</f>
        <v/>
      </c>
    </row>
    <row r="442" spans="1:41" hidden="1" x14ac:dyDescent="0.25">
      <c r="A442" s="48" t="s">
        <v>4700</v>
      </c>
      <c r="B442" s="193" t="s">
        <v>211</v>
      </c>
      <c r="C442" s="193" t="s">
        <v>4700</v>
      </c>
      <c r="D442" s="194" t="b">
        <v>0</v>
      </c>
      <c r="E442" s="48" t="s">
        <v>148</v>
      </c>
      <c r="F442" s="48" t="s">
        <v>4701</v>
      </c>
      <c r="G442" s="48" t="s">
        <v>211</v>
      </c>
      <c r="H442" s="48" t="s">
        <v>211</v>
      </c>
      <c r="I442" s="48" t="s">
        <v>3663</v>
      </c>
      <c r="J442" s="48" t="s">
        <v>2661</v>
      </c>
      <c r="K442" s="193" t="s">
        <v>4320</v>
      </c>
      <c r="L442" s="193" t="s">
        <v>434</v>
      </c>
      <c r="M442" s="48" t="s">
        <v>3879</v>
      </c>
      <c r="N442" s="193" t="s">
        <v>211</v>
      </c>
      <c r="O442" s="48" t="s">
        <v>165</v>
      </c>
      <c r="P442" s="48"/>
      <c r="Q442" s="48" t="s">
        <v>4502</v>
      </c>
      <c r="R442" s="193" t="s">
        <v>211</v>
      </c>
      <c r="S442" s="48" t="b">
        <v>0</v>
      </c>
      <c r="T442" s="48"/>
      <c r="U442" s="178"/>
      <c r="V442" s="178">
        <v>43733</v>
      </c>
      <c r="W442" s="48" t="s">
        <v>211</v>
      </c>
      <c r="X442" s="48"/>
      <c r="Y442" s="48"/>
      <c r="Z442" s="48" t="s">
        <v>211</v>
      </c>
      <c r="AA442" s="48"/>
      <c r="AB442" s="48"/>
      <c r="AC442" s="193" t="s">
        <v>211</v>
      </c>
      <c r="AD442" s="48"/>
      <c r="AE442" s="193" t="s">
        <v>165</v>
      </c>
      <c r="AF442" s="193" t="s">
        <v>211</v>
      </c>
      <c r="AG442" s="193" t="s">
        <v>211</v>
      </c>
      <c r="AH442" s="198">
        <v>43738</v>
      </c>
      <c r="AI442" s="192" t="s">
        <v>4364</v>
      </c>
      <c r="AJ442" s="115" t="str">
        <f t="shared" si="6"/>
        <v>FS</v>
      </c>
      <c r="AK442" s="115" t="b">
        <f>ISNUMBER(SEARCH("IRT",Table1[[#This Row],[Current_Status]]))</f>
        <v>0</v>
      </c>
      <c r="AL442" s="116">
        <f>YEAR(Table1[[#This Row],[Project_Initiated]])</f>
        <v>2019</v>
      </c>
      <c r="AM442" s="53">
        <v>44075</v>
      </c>
      <c r="AN442" s="53" t="str">
        <f>IF(AND(Table1[[#This Row],[Completed Date]]&gt;="07/01/2020"+0,Table1[[#This Row],[Completed Date]]&lt;="6/30/2021"+0),"FY 20-21",IF(AND(Table1[[#This Row],[Completed Date]]&gt;="07/01/2019"+0,Table1[[#This Row],[Completed Date]]&lt;="6/30/2020"+0),"FY 19-20",""))</f>
        <v>FY 19-20</v>
      </c>
      <c r="AO442" s="116" t="str">
        <f>IFERROR(FIND("R",Table1[[#This Row],[FS_Priority]]),"")</f>
        <v/>
      </c>
    </row>
    <row r="443" spans="1:41" hidden="1" x14ac:dyDescent="0.25">
      <c r="A443" s="48" t="s">
        <v>4117</v>
      </c>
      <c r="B443" s="193" t="s">
        <v>211</v>
      </c>
      <c r="C443" s="193" t="s">
        <v>4117</v>
      </c>
      <c r="D443" s="194" t="b">
        <v>0</v>
      </c>
      <c r="E443" s="48" t="s">
        <v>198</v>
      </c>
      <c r="F443" s="48" t="s">
        <v>4155</v>
      </c>
      <c r="G443" s="48" t="s">
        <v>211</v>
      </c>
      <c r="H443" s="48" t="s">
        <v>3833</v>
      </c>
      <c r="I443" s="48" t="s">
        <v>4156</v>
      </c>
      <c r="J443" s="48" t="s">
        <v>2661</v>
      </c>
      <c r="K443" s="193" t="s">
        <v>3829</v>
      </c>
      <c r="L443" s="193" t="s">
        <v>141</v>
      </c>
      <c r="M443" s="48" t="s">
        <v>3830</v>
      </c>
      <c r="N443" s="193" t="s">
        <v>211</v>
      </c>
      <c r="O443" s="48" t="s">
        <v>183</v>
      </c>
      <c r="P443" s="48"/>
      <c r="Q443" s="48" t="s">
        <v>218</v>
      </c>
      <c r="R443" s="193" t="s">
        <v>211</v>
      </c>
      <c r="S443" s="48" t="b">
        <v>0</v>
      </c>
      <c r="T443" s="48"/>
      <c r="U443" s="178"/>
      <c r="V443" s="178">
        <v>43634</v>
      </c>
      <c r="W443" s="48" t="s">
        <v>211</v>
      </c>
      <c r="X443" s="48"/>
      <c r="Y443" s="48"/>
      <c r="Z443" s="48" t="s">
        <v>211</v>
      </c>
      <c r="AA443" s="48"/>
      <c r="AB443" s="48"/>
      <c r="AC443" s="193" t="s">
        <v>4319</v>
      </c>
      <c r="AD443" s="48"/>
      <c r="AE443" s="193" t="s">
        <v>178</v>
      </c>
      <c r="AF443" s="193" t="s">
        <v>211</v>
      </c>
      <c r="AG443" s="193" t="s">
        <v>211</v>
      </c>
      <c r="AH443" s="198">
        <v>43739</v>
      </c>
      <c r="AI443" s="192" t="s">
        <v>4284</v>
      </c>
      <c r="AJ443" s="115" t="str">
        <f t="shared" si="6"/>
        <v>FS</v>
      </c>
      <c r="AK443" s="115" t="b">
        <f>ISNUMBER(SEARCH("IRT",Table1[[#This Row],[Current_Status]]))</f>
        <v>0</v>
      </c>
      <c r="AL443" s="116">
        <f>YEAR(Table1[[#This Row],[Project_Initiated]])</f>
        <v>2019</v>
      </c>
      <c r="AM443" s="53">
        <v>44075</v>
      </c>
      <c r="AN443" s="53" t="str">
        <f>IF(AND(Table1[[#This Row],[Completed Date]]&gt;="07/01/2020"+0,Table1[[#This Row],[Completed Date]]&lt;="6/30/2021"+0),"FY 20-21",IF(AND(Table1[[#This Row],[Completed Date]]&gt;="07/01/2019"+0,Table1[[#This Row],[Completed Date]]&lt;="6/30/2020"+0),"FY 19-20",""))</f>
        <v>FY 19-20</v>
      </c>
      <c r="AO443" s="116" t="str">
        <f>IFERROR(FIND("R",Table1[[#This Row],[FS_Priority]]),"")</f>
        <v/>
      </c>
    </row>
    <row r="444" spans="1:41" hidden="1" x14ac:dyDescent="0.25">
      <c r="A444" s="48" t="s">
        <v>4078</v>
      </c>
      <c r="B444" s="193" t="s">
        <v>211</v>
      </c>
      <c r="C444" s="193" t="s">
        <v>4078</v>
      </c>
      <c r="D444" s="194" t="b">
        <v>0</v>
      </c>
      <c r="E444" s="48" t="s">
        <v>446</v>
      </c>
      <c r="F444" s="48" t="s">
        <v>4216</v>
      </c>
      <c r="G444" s="48" t="s">
        <v>211</v>
      </c>
      <c r="H444" s="48" t="s">
        <v>3531</v>
      </c>
      <c r="I444" s="48" t="s">
        <v>3589</v>
      </c>
      <c r="J444" s="48" t="s">
        <v>2661</v>
      </c>
      <c r="K444" s="193" t="s">
        <v>3578</v>
      </c>
      <c r="L444" s="193" t="s">
        <v>2636</v>
      </c>
      <c r="M444" s="48" t="s">
        <v>3726</v>
      </c>
      <c r="N444" s="193" t="s">
        <v>211</v>
      </c>
      <c r="O444" s="48" t="s">
        <v>165</v>
      </c>
      <c r="P444" s="48"/>
      <c r="Q444" s="48" t="s">
        <v>218</v>
      </c>
      <c r="R444" s="193" t="s">
        <v>211</v>
      </c>
      <c r="S444" s="48" t="b">
        <v>0</v>
      </c>
      <c r="T444" s="48"/>
      <c r="U444" s="178"/>
      <c r="V444" s="178">
        <v>43686</v>
      </c>
      <c r="W444" s="48" t="s">
        <v>211</v>
      </c>
      <c r="X444" s="48"/>
      <c r="Y444" s="48"/>
      <c r="Z444" s="48" t="s">
        <v>211</v>
      </c>
      <c r="AA444" s="48"/>
      <c r="AB444" s="48"/>
      <c r="AC444" s="193" t="s">
        <v>4436</v>
      </c>
      <c r="AD444" s="48"/>
      <c r="AE444" s="193" t="s">
        <v>165</v>
      </c>
      <c r="AF444" s="193" t="s">
        <v>211</v>
      </c>
      <c r="AG444" s="193" t="s">
        <v>211</v>
      </c>
      <c r="AH444" s="198">
        <v>43739</v>
      </c>
      <c r="AI444" s="192" t="s">
        <v>4284</v>
      </c>
      <c r="AJ444" s="115" t="str">
        <f t="shared" si="6"/>
        <v>FS</v>
      </c>
      <c r="AK444" s="115" t="b">
        <f>ISNUMBER(SEARCH("IRT",Table1[[#This Row],[Current_Status]]))</f>
        <v>0</v>
      </c>
      <c r="AL444" s="116">
        <f>YEAR(Table1[[#This Row],[Project_Initiated]])</f>
        <v>2019</v>
      </c>
      <c r="AM444" s="53">
        <v>44075</v>
      </c>
      <c r="AN444" s="53" t="str">
        <f>IF(AND(Table1[[#This Row],[Completed Date]]&gt;="07/01/2020"+0,Table1[[#This Row],[Completed Date]]&lt;="6/30/2021"+0),"FY 20-21",IF(AND(Table1[[#This Row],[Completed Date]]&gt;="07/01/2019"+0,Table1[[#This Row],[Completed Date]]&lt;="6/30/2020"+0),"FY 19-20",""))</f>
        <v>FY 19-20</v>
      </c>
      <c r="AO444" s="116" t="str">
        <f>IFERROR(FIND("R",Table1[[#This Row],[FS_Priority]]),"")</f>
        <v/>
      </c>
    </row>
    <row r="445" spans="1:41" hidden="1" x14ac:dyDescent="0.25">
      <c r="A445" s="48" t="s">
        <v>890</v>
      </c>
      <c r="B445" s="193" t="s">
        <v>211</v>
      </c>
      <c r="C445" s="193" t="s">
        <v>890</v>
      </c>
      <c r="D445" s="194" t="b">
        <v>0</v>
      </c>
      <c r="E445" s="48" t="s">
        <v>99</v>
      </c>
      <c r="F445" s="48" t="s">
        <v>3099</v>
      </c>
      <c r="G445" s="48" t="s">
        <v>2835</v>
      </c>
      <c r="H445" s="48" t="s">
        <v>467</v>
      </c>
      <c r="I445" s="48" t="s">
        <v>3636</v>
      </c>
      <c r="J445" s="48" t="s">
        <v>2661</v>
      </c>
      <c r="K445" s="193" t="s">
        <v>4989</v>
      </c>
      <c r="L445" s="193" t="s">
        <v>297</v>
      </c>
      <c r="M445" s="48" t="s">
        <v>3631</v>
      </c>
      <c r="N445" s="193" t="s">
        <v>211</v>
      </c>
      <c r="O445" s="48" t="s">
        <v>183</v>
      </c>
      <c r="P445" s="48"/>
      <c r="Q445" s="48" t="s">
        <v>218</v>
      </c>
      <c r="R445" s="193" t="s">
        <v>2612</v>
      </c>
      <c r="S445" s="48" t="b">
        <v>0</v>
      </c>
      <c r="T445" s="48"/>
      <c r="U445" s="178"/>
      <c r="V445" s="178">
        <v>43384</v>
      </c>
      <c r="W445" s="48" t="s">
        <v>211</v>
      </c>
      <c r="X445" s="48"/>
      <c r="Y445" s="48"/>
      <c r="Z445" s="48" t="s">
        <v>211</v>
      </c>
      <c r="AA445" s="48"/>
      <c r="AB445" s="48"/>
      <c r="AC445" s="193" t="s">
        <v>4317</v>
      </c>
      <c r="AD445" s="195">
        <v>43480</v>
      </c>
      <c r="AE445" s="193" t="s">
        <v>178</v>
      </c>
      <c r="AF445" s="193" t="s">
        <v>4416</v>
      </c>
      <c r="AG445" s="193" t="s">
        <v>2694</v>
      </c>
      <c r="AH445" s="198">
        <v>43739</v>
      </c>
      <c r="AI445" s="192" t="s">
        <v>4349</v>
      </c>
      <c r="AJ445" s="115" t="str">
        <f t="shared" si="6"/>
        <v>FS</v>
      </c>
      <c r="AK445" s="115" t="b">
        <f>ISNUMBER(SEARCH("IRT",Table1[[#This Row],[Current_Status]]))</f>
        <v>0</v>
      </c>
      <c r="AL445" s="116">
        <f>YEAR(Table1[[#This Row],[Project_Initiated]])</f>
        <v>2018</v>
      </c>
      <c r="AM445" s="53">
        <v>44075</v>
      </c>
      <c r="AN445" s="53" t="str">
        <f>IF(AND(Table1[[#This Row],[Completed Date]]&gt;="07/01/2020"+0,Table1[[#This Row],[Completed Date]]&lt;="6/30/2021"+0),"FY 20-21",IF(AND(Table1[[#This Row],[Completed Date]]&gt;="07/01/2019"+0,Table1[[#This Row],[Completed Date]]&lt;="6/30/2020"+0),"FY 19-20",""))</f>
        <v>FY 19-20</v>
      </c>
      <c r="AO445" s="116" t="str">
        <f>IFERROR(FIND("R",Table1[[#This Row],[FS_Priority]]),"")</f>
        <v/>
      </c>
    </row>
    <row r="446" spans="1:41" hidden="1" x14ac:dyDescent="0.25">
      <c r="A446" s="48" t="s">
        <v>4126</v>
      </c>
      <c r="B446" s="193" t="s">
        <v>211</v>
      </c>
      <c r="C446" s="193" t="s">
        <v>4126</v>
      </c>
      <c r="D446" s="194" t="b">
        <v>0</v>
      </c>
      <c r="E446" s="48" t="s">
        <v>147</v>
      </c>
      <c r="F446" s="48" t="s">
        <v>4201</v>
      </c>
      <c r="G446" s="48" t="s">
        <v>211</v>
      </c>
      <c r="H446" s="48" t="s">
        <v>451</v>
      </c>
      <c r="I446" s="48" t="s">
        <v>4202</v>
      </c>
      <c r="J446" s="48" t="s">
        <v>2661</v>
      </c>
      <c r="K446" s="193" t="s">
        <v>3839</v>
      </c>
      <c r="L446" s="193" t="s">
        <v>4330</v>
      </c>
      <c r="M446" s="48" t="s">
        <v>3849</v>
      </c>
      <c r="N446" s="193" t="s">
        <v>211</v>
      </c>
      <c r="O446" s="48" t="s">
        <v>165</v>
      </c>
      <c r="P446" s="48"/>
      <c r="Q446" s="48" t="s">
        <v>240</v>
      </c>
      <c r="R446" s="193" t="s">
        <v>211</v>
      </c>
      <c r="S446" s="48" t="b">
        <v>0</v>
      </c>
      <c r="T446" s="48"/>
      <c r="U446" s="178"/>
      <c r="V446" s="178">
        <v>43677</v>
      </c>
      <c r="W446" s="48" t="s">
        <v>211</v>
      </c>
      <c r="X446" s="48"/>
      <c r="Y446" s="48"/>
      <c r="Z446" s="48" t="s">
        <v>211</v>
      </c>
      <c r="AA446" s="48"/>
      <c r="AB446" s="48"/>
      <c r="AC446" s="193" t="s">
        <v>4436</v>
      </c>
      <c r="AD446" s="48"/>
      <c r="AE446" s="193" t="s">
        <v>165</v>
      </c>
      <c r="AF446" s="193" t="s">
        <v>211</v>
      </c>
      <c r="AG446" s="193" t="s">
        <v>211</v>
      </c>
      <c r="AH446" s="198">
        <v>43739</v>
      </c>
      <c r="AI446" s="192" t="s">
        <v>4284</v>
      </c>
      <c r="AJ446" s="115" t="str">
        <f t="shared" si="6"/>
        <v>FS</v>
      </c>
      <c r="AK446" s="115" t="b">
        <f>ISNUMBER(SEARCH("IRT",Table1[[#This Row],[Current_Status]]))</f>
        <v>0</v>
      </c>
      <c r="AL446" s="116">
        <f>YEAR(Table1[[#This Row],[Project_Initiated]])</f>
        <v>2019</v>
      </c>
      <c r="AM446" s="53">
        <v>44075</v>
      </c>
      <c r="AN446" s="53" t="str">
        <f>IF(AND(Table1[[#This Row],[Completed Date]]&gt;="07/01/2020"+0,Table1[[#This Row],[Completed Date]]&lt;="6/30/2021"+0),"FY 20-21",IF(AND(Table1[[#This Row],[Completed Date]]&gt;="07/01/2019"+0,Table1[[#This Row],[Completed Date]]&lt;="6/30/2020"+0),"FY 19-20",""))</f>
        <v>FY 19-20</v>
      </c>
      <c r="AO446" s="116" t="str">
        <f>IFERROR(FIND("R",Table1[[#This Row],[FS_Priority]]),"")</f>
        <v/>
      </c>
    </row>
    <row r="447" spans="1:41" hidden="1" x14ac:dyDescent="0.25">
      <c r="A447" s="48" t="s">
        <v>4093</v>
      </c>
      <c r="B447" s="193" t="s">
        <v>211</v>
      </c>
      <c r="C447" s="193" t="s">
        <v>4093</v>
      </c>
      <c r="D447" s="194" t="b">
        <v>0</v>
      </c>
      <c r="E447" s="48" t="s">
        <v>107</v>
      </c>
      <c r="F447" s="48" t="s">
        <v>4187</v>
      </c>
      <c r="G447" s="48" t="s">
        <v>211</v>
      </c>
      <c r="H447" s="48" t="s">
        <v>462</v>
      </c>
      <c r="I447" s="48" t="s">
        <v>4188</v>
      </c>
      <c r="J447" s="48" t="s">
        <v>2661</v>
      </c>
      <c r="K447" s="193" t="s">
        <v>3674</v>
      </c>
      <c r="L447" s="193" t="s">
        <v>2636</v>
      </c>
      <c r="M447" s="48" t="s">
        <v>3760</v>
      </c>
      <c r="N447" s="193" t="s">
        <v>211</v>
      </c>
      <c r="O447" s="48" t="s">
        <v>165</v>
      </c>
      <c r="P447" s="48"/>
      <c r="Q447" s="48" t="s">
        <v>236</v>
      </c>
      <c r="R447" s="193" t="s">
        <v>211</v>
      </c>
      <c r="S447" s="48" t="b">
        <v>0</v>
      </c>
      <c r="T447" s="48"/>
      <c r="U447" s="178"/>
      <c r="V447" s="178">
        <v>43668</v>
      </c>
      <c r="W447" s="48" t="s">
        <v>211</v>
      </c>
      <c r="X447" s="48"/>
      <c r="Y447" s="48"/>
      <c r="Z447" s="48" t="s">
        <v>211</v>
      </c>
      <c r="AA447" s="48"/>
      <c r="AB447" s="48"/>
      <c r="AC447" s="193" t="s">
        <v>4436</v>
      </c>
      <c r="AD447" s="48"/>
      <c r="AE447" s="193" t="s">
        <v>165</v>
      </c>
      <c r="AF447" s="193" t="s">
        <v>211</v>
      </c>
      <c r="AG447" s="193" t="s">
        <v>211</v>
      </c>
      <c r="AH447" s="198">
        <v>43740</v>
      </c>
      <c r="AI447" s="192" t="s">
        <v>4284</v>
      </c>
      <c r="AJ447" s="115" t="str">
        <f t="shared" si="6"/>
        <v>FS</v>
      </c>
      <c r="AK447" s="115" t="b">
        <f>ISNUMBER(SEARCH("IRT",Table1[[#This Row],[Current_Status]]))</f>
        <v>0</v>
      </c>
      <c r="AL447" s="116">
        <f>YEAR(Table1[[#This Row],[Project_Initiated]])</f>
        <v>2019</v>
      </c>
      <c r="AM447" s="53">
        <v>44075</v>
      </c>
      <c r="AN447" s="53" t="str">
        <f>IF(AND(Table1[[#This Row],[Completed Date]]&gt;="07/01/2020"+0,Table1[[#This Row],[Completed Date]]&lt;="6/30/2021"+0),"FY 20-21",IF(AND(Table1[[#This Row],[Completed Date]]&gt;="07/01/2019"+0,Table1[[#This Row],[Completed Date]]&lt;="6/30/2020"+0),"FY 19-20",""))</f>
        <v>FY 19-20</v>
      </c>
      <c r="AO447" s="116" t="str">
        <f>IFERROR(FIND("R",Table1[[#This Row],[FS_Priority]]),"")</f>
        <v/>
      </c>
    </row>
    <row r="448" spans="1:41" hidden="1" x14ac:dyDescent="0.25">
      <c r="A448" s="48" t="s">
        <v>4535</v>
      </c>
      <c r="B448" s="193" t="s">
        <v>211</v>
      </c>
      <c r="C448" s="193" t="s">
        <v>4535</v>
      </c>
      <c r="D448" s="194" t="b">
        <v>0</v>
      </c>
      <c r="E448" s="48" t="s">
        <v>99</v>
      </c>
      <c r="F448" s="48" t="s">
        <v>4536</v>
      </c>
      <c r="G448" s="48" t="s">
        <v>211</v>
      </c>
      <c r="H448" s="48" t="s">
        <v>211</v>
      </c>
      <c r="I448" s="48" t="s">
        <v>4537</v>
      </c>
      <c r="J448" s="48" t="s">
        <v>2661</v>
      </c>
      <c r="K448" s="193" t="s">
        <v>4989</v>
      </c>
      <c r="L448" s="193" t="s">
        <v>297</v>
      </c>
      <c r="M448" s="48" t="s">
        <v>3602</v>
      </c>
      <c r="N448" s="193" t="s">
        <v>211</v>
      </c>
      <c r="O448" s="48" t="s">
        <v>165</v>
      </c>
      <c r="P448" s="48"/>
      <c r="Q448" s="48" t="s">
        <v>4502</v>
      </c>
      <c r="R448" s="193" t="s">
        <v>211</v>
      </c>
      <c r="S448" s="48" t="b">
        <v>0</v>
      </c>
      <c r="T448" s="48"/>
      <c r="U448" s="178"/>
      <c r="V448" s="178">
        <v>43734</v>
      </c>
      <c r="W448" s="48" t="s">
        <v>211</v>
      </c>
      <c r="X448" s="48"/>
      <c r="Y448" s="48"/>
      <c r="Z448" s="48" t="s">
        <v>211</v>
      </c>
      <c r="AA448" s="48"/>
      <c r="AB448" s="48"/>
      <c r="AC448" s="193" t="s">
        <v>211</v>
      </c>
      <c r="AD448" s="48"/>
      <c r="AE448" s="193" t="s">
        <v>165</v>
      </c>
      <c r="AF448" s="193" t="s">
        <v>211</v>
      </c>
      <c r="AG448" s="193" t="s">
        <v>211</v>
      </c>
      <c r="AH448" s="197">
        <v>43741</v>
      </c>
      <c r="AI448" s="192" t="s">
        <v>4364</v>
      </c>
      <c r="AJ448" s="115" t="str">
        <f t="shared" si="6"/>
        <v>FS</v>
      </c>
      <c r="AK448" s="115" t="b">
        <f>ISNUMBER(SEARCH("IRT",Table1[[#This Row],[Current_Status]]))</f>
        <v>0</v>
      </c>
      <c r="AL448" s="116">
        <f>YEAR(Table1[[#This Row],[Project_Initiated]])</f>
        <v>2019</v>
      </c>
      <c r="AM448" s="53">
        <v>44075</v>
      </c>
      <c r="AN448" s="53" t="str">
        <f>IF(AND(Table1[[#This Row],[Completed Date]]&gt;="07/01/2020"+0,Table1[[#This Row],[Completed Date]]&lt;="6/30/2021"+0),"FY 20-21",IF(AND(Table1[[#This Row],[Completed Date]]&gt;="07/01/2019"+0,Table1[[#This Row],[Completed Date]]&lt;="6/30/2020"+0),"FY 19-20",""))</f>
        <v>FY 19-20</v>
      </c>
      <c r="AO448" s="116" t="str">
        <f>IFERROR(FIND("R",Table1[[#This Row],[FS_Priority]]),"")</f>
        <v/>
      </c>
    </row>
    <row r="449" spans="1:41" hidden="1" x14ac:dyDescent="0.25">
      <c r="A449" s="48" t="s">
        <v>4280</v>
      </c>
      <c r="B449" s="193" t="s">
        <v>211</v>
      </c>
      <c r="C449" s="193" t="s">
        <v>4280</v>
      </c>
      <c r="D449" s="194" t="b">
        <v>0</v>
      </c>
      <c r="E449" s="48" t="s">
        <v>398</v>
      </c>
      <c r="F449" s="48" t="s">
        <v>4294</v>
      </c>
      <c r="G449" s="48" t="s">
        <v>211</v>
      </c>
      <c r="H449" s="48" t="s">
        <v>453</v>
      </c>
      <c r="I449" s="48" t="s">
        <v>4295</v>
      </c>
      <c r="J449" s="48" t="s">
        <v>2661</v>
      </c>
      <c r="K449" s="193" t="s">
        <v>3786</v>
      </c>
      <c r="L449" s="193" t="s">
        <v>399</v>
      </c>
      <c r="M449" s="48" t="s">
        <v>4296</v>
      </c>
      <c r="N449" s="193" t="s">
        <v>211</v>
      </c>
      <c r="O449" s="48" t="s">
        <v>165</v>
      </c>
      <c r="P449" s="48"/>
      <c r="Q449" s="48" t="s">
        <v>218</v>
      </c>
      <c r="R449" s="193" t="s">
        <v>211</v>
      </c>
      <c r="S449" s="48" t="b">
        <v>0</v>
      </c>
      <c r="T449" s="48"/>
      <c r="U449" s="178"/>
      <c r="V449" s="178">
        <v>43668</v>
      </c>
      <c r="W449" s="48" t="s">
        <v>211</v>
      </c>
      <c r="X449" s="48"/>
      <c r="Y449" s="48"/>
      <c r="Z449" s="48" t="s">
        <v>211</v>
      </c>
      <c r="AA449" s="48"/>
      <c r="AB449" s="48"/>
      <c r="AC449" s="193" t="s">
        <v>4436</v>
      </c>
      <c r="AD449" s="48"/>
      <c r="AE449" s="193" t="s">
        <v>165</v>
      </c>
      <c r="AF449" s="193" t="s">
        <v>211</v>
      </c>
      <c r="AG449" s="193" t="s">
        <v>211</v>
      </c>
      <c r="AH449" s="197">
        <v>43741</v>
      </c>
      <c r="AI449" s="192" t="s">
        <v>4284</v>
      </c>
      <c r="AJ449" s="115" t="str">
        <f t="shared" si="6"/>
        <v>FS</v>
      </c>
      <c r="AK449" s="115" t="b">
        <f>ISNUMBER(SEARCH("IRT",Table1[[#This Row],[Current_Status]]))</f>
        <v>0</v>
      </c>
      <c r="AL449" s="116">
        <f>YEAR(Table1[[#This Row],[Project_Initiated]])</f>
        <v>2019</v>
      </c>
      <c r="AM449" s="53">
        <v>44075</v>
      </c>
      <c r="AN449" s="53" t="str">
        <f>IF(AND(Table1[[#This Row],[Completed Date]]&gt;="07/01/2020"+0,Table1[[#This Row],[Completed Date]]&lt;="6/30/2021"+0),"FY 20-21",IF(AND(Table1[[#This Row],[Completed Date]]&gt;="07/01/2019"+0,Table1[[#This Row],[Completed Date]]&lt;="6/30/2020"+0),"FY 19-20",""))</f>
        <v>FY 19-20</v>
      </c>
      <c r="AO449" s="116" t="str">
        <f>IFERROR(FIND("R",Table1[[#This Row],[FS_Priority]]),"")</f>
        <v/>
      </c>
    </row>
    <row r="450" spans="1:41" hidden="1" x14ac:dyDescent="0.25">
      <c r="A450" s="48" t="s">
        <v>4116</v>
      </c>
      <c r="B450" s="193" t="s">
        <v>211</v>
      </c>
      <c r="C450" s="193" t="s">
        <v>4116</v>
      </c>
      <c r="D450" s="194" t="b">
        <v>0</v>
      </c>
      <c r="E450" s="48" t="s">
        <v>2771</v>
      </c>
      <c r="F450" s="48" t="s">
        <v>4163</v>
      </c>
      <c r="G450" s="48" t="s">
        <v>211</v>
      </c>
      <c r="H450" s="48" t="s">
        <v>465</v>
      </c>
      <c r="I450" s="48" t="s">
        <v>4164</v>
      </c>
      <c r="J450" s="48" t="s">
        <v>2661</v>
      </c>
      <c r="K450" s="193" t="s">
        <v>3786</v>
      </c>
      <c r="L450" s="193" t="s">
        <v>2772</v>
      </c>
      <c r="M450" s="48" t="s">
        <v>3597</v>
      </c>
      <c r="N450" s="193" t="s">
        <v>211</v>
      </c>
      <c r="O450" s="48" t="s">
        <v>165</v>
      </c>
      <c r="P450" s="48"/>
      <c r="Q450" s="48" t="s">
        <v>218</v>
      </c>
      <c r="R450" s="193" t="s">
        <v>211</v>
      </c>
      <c r="S450" s="48" t="b">
        <v>0</v>
      </c>
      <c r="T450" s="48"/>
      <c r="U450" s="178"/>
      <c r="V450" s="178">
        <v>43641</v>
      </c>
      <c r="W450" s="48" t="s">
        <v>211</v>
      </c>
      <c r="X450" s="48"/>
      <c r="Y450" s="48"/>
      <c r="Z450" s="48" t="s">
        <v>211</v>
      </c>
      <c r="AA450" s="48"/>
      <c r="AB450" s="48"/>
      <c r="AC450" s="193" t="s">
        <v>4436</v>
      </c>
      <c r="AD450" s="48"/>
      <c r="AE450" s="193" t="s">
        <v>165</v>
      </c>
      <c r="AF450" s="193" t="s">
        <v>211</v>
      </c>
      <c r="AG450" s="193" t="s">
        <v>211</v>
      </c>
      <c r="AH450" s="198">
        <v>43741</v>
      </c>
      <c r="AI450" s="192" t="s">
        <v>4284</v>
      </c>
      <c r="AJ450" s="115" t="str">
        <f t="shared" ref="AJ450:AJ513" si="7">IF(LEN(A450)&gt;6,"FS","PD&amp;C")</f>
        <v>FS</v>
      </c>
      <c r="AK450" s="115" t="b">
        <f>ISNUMBER(SEARCH("IRT",Table1[[#This Row],[Current_Status]]))</f>
        <v>0</v>
      </c>
      <c r="AL450" s="116">
        <f>YEAR(Table1[[#This Row],[Project_Initiated]])</f>
        <v>2019</v>
      </c>
      <c r="AM450" s="53">
        <v>44075</v>
      </c>
      <c r="AN450" s="53" t="str">
        <f>IF(AND(Table1[[#This Row],[Completed Date]]&gt;="07/01/2020"+0,Table1[[#This Row],[Completed Date]]&lt;="6/30/2021"+0),"FY 20-21",IF(AND(Table1[[#This Row],[Completed Date]]&gt;="07/01/2019"+0,Table1[[#This Row],[Completed Date]]&lt;="6/30/2020"+0),"FY 19-20",""))</f>
        <v>FY 19-20</v>
      </c>
      <c r="AO450" s="116" t="str">
        <f>IFERROR(FIND("R",Table1[[#This Row],[FS_Priority]]),"")</f>
        <v/>
      </c>
    </row>
    <row r="451" spans="1:41" hidden="1" x14ac:dyDescent="0.25">
      <c r="A451" s="48" t="s">
        <v>4686</v>
      </c>
      <c r="B451" s="193" t="s">
        <v>211</v>
      </c>
      <c r="C451" s="193" t="s">
        <v>4686</v>
      </c>
      <c r="D451" s="194" t="b">
        <v>0</v>
      </c>
      <c r="E451" s="48" t="s">
        <v>147</v>
      </c>
      <c r="F451" s="48" t="s">
        <v>4687</v>
      </c>
      <c r="G451" s="48" t="s">
        <v>211</v>
      </c>
      <c r="H451" s="48" t="s">
        <v>211</v>
      </c>
      <c r="I451" s="48" t="s">
        <v>4688</v>
      </c>
      <c r="J451" s="48" t="s">
        <v>2661</v>
      </c>
      <c r="K451" s="193" t="s">
        <v>3839</v>
      </c>
      <c r="L451" s="193" t="s">
        <v>4330</v>
      </c>
      <c r="M451" s="48" t="s">
        <v>3849</v>
      </c>
      <c r="N451" s="193" t="s">
        <v>4689</v>
      </c>
      <c r="O451" s="48" t="s">
        <v>165</v>
      </c>
      <c r="P451" s="48"/>
      <c r="Q451" s="48" t="s">
        <v>4502</v>
      </c>
      <c r="R451" s="193" t="s">
        <v>211</v>
      </c>
      <c r="S451" s="48" t="b">
        <v>0</v>
      </c>
      <c r="T451" s="48"/>
      <c r="U451" s="178"/>
      <c r="V451" s="178">
        <v>43738</v>
      </c>
      <c r="W451" s="48" t="s">
        <v>211</v>
      </c>
      <c r="X451" s="48"/>
      <c r="Y451" s="48"/>
      <c r="Z451" s="48" t="s">
        <v>211</v>
      </c>
      <c r="AA451" s="48"/>
      <c r="AB451" s="48"/>
      <c r="AC451" s="193" t="s">
        <v>211</v>
      </c>
      <c r="AD451" s="179"/>
      <c r="AE451" s="193" t="s">
        <v>165</v>
      </c>
      <c r="AF451" s="193" t="s">
        <v>211</v>
      </c>
      <c r="AG451" s="193" t="s">
        <v>211</v>
      </c>
      <c r="AH451" s="198">
        <v>43741</v>
      </c>
      <c r="AI451" s="192" t="s">
        <v>4364</v>
      </c>
      <c r="AJ451" s="115" t="str">
        <f t="shared" si="7"/>
        <v>FS</v>
      </c>
      <c r="AK451" s="115" t="b">
        <f>ISNUMBER(SEARCH("IRT",Table1[[#This Row],[Current_Status]]))</f>
        <v>0</v>
      </c>
      <c r="AL451" s="116">
        <f>YEAR(Table1[[#This Row],[Project_Initiated]])</f>
        <v>2019</v>
      </c>
      <c r="AM451" s="53">
        <v>44075</v>
      </c>
      <c r="AN451" s="53" t="str">
        <f>IF(AND(Table1[[#This Row],[Completed Date]]&gt;="07/01/2020"+0,Table1[[#This Row],[Completed Date]]&lt;="6/30/2021"+0),"FY 20-21",IF(AND(Table1[[#This Row],[Completed Date]]&gt;="07/01/2019"+0,Table1[[#This Row],[Completed Date]]&lt;="6/30/2020"+0),"FY 19-20",""))</f>
        <v>FY 19-20</v>
      </c>
      <c r="AO451" s="116" t="str">
        <f>IFERROR(FIND("R",Table1[[#This Row],[FS_Priority]]),"")</f>
        <v/>
      </c>
    </row>
    <row r="452" spans="1:41" hidden="1" x14ac:dyDescent="0.25">
      <c r="A452" s="48" t="s">
        <v>4085</v>
      </c>
      <c r="B452" s="193" t="s">
        <v>211</v>
      </c>
      <c r="C452" s="193" t="s">
        <v>4085</v>
      </c>
      <c r="D452" s="194" t="b">
        <v>0</v>
      </c>
      <c r="E452" s="48" t="s">
        <v>99</v>
      </c>
      <c r="F452" s="48" t="s">
        <v>4233</v>
      </c>
      <c r="G452" s="48" t="s">
        <v>211</v>
      </c>
      <c r="H452" s="48" t="s">
        <v>464</v>
      </c>
      <c r="I452" s="48" t="s">
        <v>140</v>
      </c>
      <c r="J452" s="48" t="s">
        <v>2661</v>
      </c>
      <c r="K452" s="193" t="s">
        <v>4989</v>
      </c>
      <c r="L452" s="193" t="s">
        <v>297</v>
      </c>
      <c r="M452" s="48" t="s">
        <v>4234</v>
      </c>
      <c r="N452" s="193" t="s">
        <v>211</v>
      </c>
      <c r="O452" s="48" t="s">
        <v>165</v>
      </c>
      <c r="P452" s="48"/>
      <c r="Q452" s="48" t="s">
        <v>239</v>
      </c>
      <c r="R452" s="193" t="s">
        <v>211</v>
      </c>
      <c r="S452" s="48" t="b">
        <v>0</v>
      </c>
      <c r="T452" s="48"/>
      <c r="U452" s="178"/>
      <c r="V452" s="178">
        <v>43697</v>
      </c>
      <c r="W452" s="48" t="s">
        <v>211</v>
      </c>
      <c r="X452" s="48"/>
      <c r="Y452" s="48"/>
      <c r="Z452" s="48" t="s">
        <v>211</v>
      </c>
      <c r="AA452" s="48"/>
      <c r="AB452" s="48"/>
      <c r="AC452" s="193" t="s">
        <v>4436</v>
      </c>
      <c r="AD452" s="48"/>
      <c r="AE452" s="193" t="s">
        <v>165</v>
      </c>
      <c r="AF452" s="193" t="s">
        <v>211</v>
      </c>
      <c r="AG452" s="193" t="s">
        <v>211</v>
      </c>
      <c r="AH452" s="197">
        <v>43742</v>
      </c>
      <c r="AI452" s="192" t="s">
        <v>4284</v>
      </c>
      <c r="AJ452" s="115" t="str">
        <f t="shared" si="7"/>
        <v>FS</v>
      </c>
      <c r="AK452" s="115" t="b">
        <f>ISNUMBER(SEARCH("IRT",Table1[[#This Row],[Current_Status]]))</f>
        <v>0</v>
      </c>
      <c r="AL452" s="116">
        <f>YEAR(Table1[[#This Row],[Project_Initiated]])</f>
        <v>2019</v>
      </c>
      <c r="AM452" s="53">
        <v>44075</v>
      </c>
      <c r="AN452" s="53" t="str">
        <f>IF(AND(Table1[[#This Row],[Completed Date]]&gt;="07/01/2020"+0,Table1[[#This Row],[Completed Date]]&lt;="6/30/2021"+0),"FY 20-21",IF(AND(Table1[[#This Row],[Completed Date]]&gt;="07/01/2019"+0,Table1[[#This Row],[Completed Date]]&lt;="6/30/2020"+0),"FY 19-20",""))</f>
        <v>FY 19-20</v>
      </c>
      <c r="AO452" s="116" t="str">
        <f>IFERROR(FIND("R",Table1[[#This Row],[FS_Priority]]),"")</f>
        <v/>
      </c>
    </row>
    <row r="453" spans="1:41" hidden="1" x14ac:dyDescent="0.25">
      <c r="A453" s="48" t="s">
        <v>4086</v>
      </c>
      <c r="B453" s="193" t="s">
        <v>211</v>
      </c>
      <c r="C453" s="193" t="s">
        <v>4086</v>
      </c>
      <c r="D453" s="194" t="b">
        <v>0</v>
      </c>
      <c r="E453" s="48" t="s">
        <v>99</v>
      </c>
      <c r="F453" s="48" t="s">
        <v>4160</v>
      </c>
      <c r="G453" s="48" t="s">
        <v>211</v>
      </c>
      <c r="H453" s="48" t="s">
        <v>465</v>
      </c>
      <c r="I453" s="48" t="s">
        <v>4161</v>
      </c>
      <c r="J453" s="48" t="s">
        <v>2661</v>
      </c>
      <c r="K453" s="193" t="s">
        <v>4989</v>
      </c>
      <c r="L453" s="193" t="s">
        <v>297</v>
      </c>
      <c r="M453" s="48" t="s">
        <v>4162</v>
      </c>
      <c r="N453" s="193" t="s">
        <v>211</v>
      </c>
      <c r="O453" s="48" t="s">
        <v>165</v>
      </c>
      <c r="P453" s="48"/>
      <c r="Q453" s="48" t="s">
        <v>240</v>
      </c>
      <c r="R453" s="193" t="s">
        <v>211</v>
      </c>
      <c r="S453" s="48" t="b">
        <v>0</v>
      </c>
      <c r="T453" s="48"/>
      <c r="U453" s="178"/>
      <c r="V453" s="178">
        <v>43635</v>
      </c>
      <c r="W453" s="48" t="s">
        <v>211</v>
      </c>
      <c r="X453" s="48"/>
      <c r="Y453" s="48"/>
      <c r="Z453" s="48" t="s">
        <v>211</v>
      </c>
      <c r="AA453" s="48"/>
      <c r="AB453" s="48"/>
      <c r="AC453" s="193" t="s">
        <v>4436</v>
      </c>
      <c r="AD453" s="48"/>
      <c r="AE453" s="193" t="s">
        <v>165</v>
      </c>
      <c r="AF453" s="193" t="s">
        <v>211</v>
      </c>
      <c r="AG453" s="193" t="s">
        <v>211</v>
      </c>
      <c r="AH453" s="198">
        <v>43742</v>
      </c>
      <c r="AI453" s="192" t="s">
        <v>4284</v>
      </c>
      <c r="AJ453" s="115" t="str">
        <f t="shared" si="7"/>
        <v>FS</v>
      </c>
      <c r="AK453" s="115" t="b">
        <f>ISNUMBER(SEARCH("IRT",Table1[[#This Row],[Current_Status]]))</f>
        <v>0</v>
      </c>
      <c r="AL453" s="116">
        <f>YEAR(Table1[[#This Row],[Project_Initiated]])</f>
        <v>2019</v>
      </c>
      <c r="AM453" s="53">
        <v>44075</v>
      </c>
      <c r="AN453" s="53" t="str">
        <f>IF(AND(Table1[[#This Row],[Completed Date]]&gt;="07/01/2020"+0,Table1[[#This Row],[Completed Date]]&lt;="6/30/2021"+0),"FY 20-21",IF(AND(Table1[[#This Row],[Completed Date]]&gt;="07/01/2019"+0,Table1[[#This Row],[Completed Date]]&lt;="6/30/2020"+0),"FY 19-20",""))</f>
        <v>FY 19-20</v>
      </c>
      <c r="AO453" s="116" t="str">
        <f>IFERROR(FIND("R",Table1[[#This Row],[FS_Priority]]),"")</f>
        <v/>
      </c>
    </row>
    <row r="454" spans="1:41" hidden="1" x14ac:dyDescent="0.25">
      <c r="A454" s="48" t="s">
        <v>4110</v>
      </c>
      <c r="B454" s="193" t="s">
        <v>211</v>
      </c>
      <c r="C454" s="193" t="s">
        <v>4110</v>
      </c>
      <c r="D454" s="194" t="b">
        <v>0</v>
      </c>
      <c r="E454" s="48" t="s">
        <v>4299</v>
      </c>
      <c r="F454" s="48" t="s">
        <v>4171</v>
      </c>
      <c r="G454" s="48" t="s">
        <v>211</v>
      </c>
      <c r="H454" s="48" t="s">
        <v>1288</v>
      </c>
      <c r="I454" s="48" t="s">
        <v>4172</v>
      </c>
      <c r="J454" s="48" t="s">
        <v>2661</v>
      </c>
      <c r="K454" s="193" t="s">
        <v>3471</v>
      </c>
      <c r="L454" s="193" t="s">
        <v>2636</v>
      </c>
      <c r="M454" s="48" t="s">
        <v>4173</v>
      </c>
      <c r="N454" s="193" t="s">
        <v>211</v>
      </c>
      <c r="O454" s="48" t="s">
        <v>165</v>
      </c>
      <c r="P454" s="48"/>
      <c r="Q454" s="48" t="s">
        <v>218</v>
      </c>
      <c r="R454" s="193" t="s">
        <v>211</v>
      </c>
      <c r="S454" s="48" t="b">
        <v>0</v>
      </c>
      <c r="T454" s="48"/>
      <c r="U454" s="178"/>
      <c r="V454" s="178">
        <v>43654</v>
      </c>
      <c r="W454" s="48" t="s">
        <v>211</v>
      </c>
      <c r="X454" s="48"/>
      <c r="Y454" s="48"/>
      <c r="Z454" s="48" t="s">
        <v>211</v>
      </c>
      <c r="AA454" s="48"/>
      <c r="AB454" s="48"/>
      <c r="AC454" s="193" t="s">
        <v>4436</v>
      </c>
      <c r="AD454" s="48"/>
      <c r="AE454" s="193" t="s">
        <v>165</v>
      </c>
      <c r="AF454" s="193" t="s">
        <v>211</v>
      </c>
      <c r="AG454" s="193" t="s">
        <v>211</v>
      </c>
      <c r="AH454" s="197">
        <v>43745</v>
      </c>
      <c r="AI454" s="192" t="s">
        <v>4284</v>
      </c>
      <c r="AJ454" s="115" t="str">
        <f t="shared" si="7"/>
        <v>FS</v>
      </c>
      <c r="AK454" s="115" t="b">
        <f>ISNUMBER(SEARCH("IRT",Table1[[#This Row],[Current_Status]]))</f>
        <v>0</v>
      </c>
      <c r="AL454" s="116">
        <f>YEAR(Table1[[#This Row],[Project_Initiated]])</f>
        <v>2019</v>
      </c>
      <c r="AM454" s="53">
        <v>44075</v>
      </c>
      <c r="AN454" s="53" t="str">
        <f>IF(AND(Table1[[#This Row],[Completed Date]]&gt;="07/01/2020"+0,Table1[[#This Row],[Completed Date]]&lt;="6/30/2021"+0),"FY 20-21",IF(AND(Table1[[#This Row],[Completed Date]]&gt;="07/01/2019"+0,Table1[[#This Row],[Completed Date]]&lt;="6/30/2020"+0),"FY 19-20",""))</f>
        <v>FY 19-20</v>
      </c>
      <c r="AO454" s="116" t="str">
        <f>IFERROR(FIND("R",Table1[[#This Row],[FS_Priority]]),"")</f>
        <v/>
      </c>
    </row>
    <row r="455" spans="1:41" hidden="1" x14ac:dyDescent="0.25">
      <c r="A455" s="48" t="s">
        <v>4080</v>
      </c>
      <c r="B455" s="193" t="s">
        <v>211</v>
      </c>
      <c r="C455" s="193" t="s">
        <v>4080</v>
      </c>
      <c r="D455" s="194" t="b">
        <v>0</v>
      </c>
      <c r="E455" s="48" t="s">
        <v>99</v>
      </c>
      <c r="F455" s="48" t="s">
        <v>4149</v>
      </c>
      <c r="G455" s="48" t="s">
        <v>211</v>
      </c>
      <c r="H455" s="48" t="s">
        <v>452</v>
      </c>
      <c r="I455" s="48" t="s">
        <v>4150</v>
      </c>
      <c r="J455" s="48" t="s">
        <v>2661</v>
      </c>
      <c r="K455" s="193" t="s">
        <v>4989</v>
      </c>
      <c r="L455" s="193" t="s">
        <v>297</v>
      </c>
      <c r="M455" s="48" t="s">
        <v>3927</v>
      </c>
      <c r="N455" s="193" t="s">
        <v>211</v>
      </c>
      <c r="O455" s="48" t="s">
        <v>165</v>
      </c>
      <c r="P455" s="48"/>
      <c r="Q455" s="48" t="s">
        <v>218</v>
      </c>
      <c r="R455" s="193" t="s">
        <v>211</v>
      </c>
      <c r="S455" s="48" t="b">
        <v>0</v>
      </c>
      <c r="T455" s="48"/>
      <c r="U455" s="178"/>
      <c r="V455" s="178">
        <v>43628</v>
      </c>
      <c r="W455" s="48" t="s">
        <v>211</v>
      </c>
      <c r="X455" s="48"/>
      <c r="Y455" s="48"/>
      <c r="Z455" s="48" t="s">
        <v>211</v>
      </c>
      <c r="AA455" s="48"/>
      <c r="AB455" s="48"/>
      <c r="AC455" s="193" t="s">
        <v>4436</v>
      </c>
      <c r="AD455" s="48"/>
      <c r="AE455" s="193" t="s">
        <v>165</v>
      </c>
      <c r="AF455" s="193" t="s">
        <v>211</v>
      </c>
      <c r="AG455" s="193" t="s">
        <v>211</v>
      </c>
      <c r="AH455" s="197">
        <v>43746</v>
      </c>
      <c r="AI455" s="192" t="s">
        <v>4284</v>
      </c>
      <c r="AJ455" s="115" t="str">
        <f t="shared" si="7"/>
        <v>FS</v>
      </c>
      <c r="AK455" s="115" t="b">
        <f>ISNUMBER(SEARCH("IRT",Table1[[#This Row],[Current_Status]]))</f>
        <v>0</v>
      </c>
      <c r="AL455" s="116">
        <f>YEAR(Table1[[#This Row],[Project_Initiated]])</f>
        <v>2019</v>
      </c>
      <c r="AM455" s="53">
        <v>44075</v>
      </c>
      <c r="AN455" s="53" t="str">
        <f>IF(AND(Table1[[#This Row],[Completed Date]]&gt;="07/01/2020"+0,Table1[[#This Row],[Completed Date]]&lt;="6/30/2021"+0),"FY 20-21",IF(AND(Table1[[#This Row],[Completed Date]]&gt;="07/01/2019"+0,Table1[[#This Row],[Completed Date]]&lt;="6/30/2020"+0),"FY 19-20",""))</f>
        <v>FY 19-20</v>
      </c>
      <c r="AO455" s="116" t="str">
        <f>IFERROR(FIND("R",Table1[[#This Row],[FS_Priority]]),"")</f>
        <v/>
      </c>
    </row>
    <row r="456" spans="1:41" hidden="1" x14ac:dyDescent="0.25">
      <c r="A456" s="48" t="s">
        <v>4527</v>
      </c>
      <c r="B456" s="193" t="s">
        <v>211</v>
      </c>
      <c r="C456" s="193" t="s">
        <v>4527</v>
      </c>
      <c r="D456" s="194" t="b">
        <v>0</v>
      </c>
      <c r="E456" s="48" t="s">
        <v>99</v>
      </c>
      <c r="F456" s="48" t="s">
        <v>4528</v>
      </c>
      <c r="G456" s="48" t="s">
        <v>211</v>
      </c>
      <c r="H456" s="48" t="s">
        <v>211</v>
      </c>
      <c r="I456" s="48" t="s">
        <v>4529</v>
      </c>
      <c r="J456" s="48" t="s">
        <v>2661</v>
      </c>
      <c r="K456" s="193" t="s">
        <v>4989</v>
      </c>
      <c r="L456" s="193" t="s">
        <v>297</v>
      </c>
      <c r="M456" s="48" t="s">
        <v>3602</v>
      </c>
      <c r="N456" s="193" t="s">
        <v>211</v>
      </c>
      <c r="O456" s="48" t="s">
        <v>165</v>
      </c>
      <c r="P456" s="48"/>
      <c r="Q456" s="48" t="s">
        <v>4502</v>
      </c>
      <c r="R456" s="193" t="s">
        <v>211</v>
      </c>
      <c r="S456" s="48" t="b">
        <v>0</v>
      </c>
      <c r="T456" s="48"/>
      <c r="U456" s="178"/>
      <c r="V456" s="178">
        <v>43733</v>
      </c>
      <c r="W456" s="48" t="s">
        <v>211</v>
      </c>
      <c r="X456" s="48"/>
      <c r="Y456" s="48"/>
      <c r="Z456" s="48" t="s">
        <v>211</v>
      </c>
      <c r="AA456" s="48"/>
      <c r="AB456" s="48"/>
      <c r="AC456" s="193" t="s">
        <v>211</v>
      </c>
      <c r="AD456" s="48"/>
      <c r="AE456" s="193" t="s">
        <v>165</v>
      </c>
      <c r="AF456" s="193" t="s">
        <v>211</v>
      </c>
      <c r="AG456" s="193" t="s">
        <v>211</v>
      </c>
      <c r="AH456" s="197">
        <v>43747</v>
      </c>
      <c r="AI456" s="192" t="s">
        <v>4364</v>
      </c>
      <c r="AJ456" s="115" t="str">
        <f t="shared" si="7"/>
        <v>FS</v>
      </c>
      <c r="AK456" s="115" t="b">
        <f>ISNUMBER(SEARCH("IRT",Table1[[#This Row],[Current_Status]]))</f>
        <v>0</v>
      </c>
      <c r="AL456" s="116">
        <f>YEAR(Table1[[#This Row],[Project_Initiated]])</f>
        <v>2019</v>
      </c>
      <c r="AM456" s="53">
        <v>44075</v>
      </c>
      <c r="AN456" s="53" t="str">
        <f>IF(AND(Table1[[#This Row],[Completed Date]]&gt;="07/01/2020"+0,Table1[[#This Row],[Completed Date]]&lt;="6/30/2021"+0),"FY 20-21",IF(AND(Table1[[#This Row],[Completed Date]]&gt;="07/01/2019"+0,Table1[[#This Row],[Completed Date]]&lt;="6/30/2020"+0),"FY 19-20",""))</f>
        <v>FY 19-20</v>
      </c>
      <c r="AO456" s="116" t="str">
        <f>IFERROR(FIND("R",Table1[[#This Row],[FS_Priority]]),"")</f>
        <v/>
      </c>
    </row>
    <row r="457" spans="1:41" hidden="1" x14ac:dyDescent="0.25">
      <c r="A457" s="48" t="s">
        <v>4530</v>
      </c>
      <c r="B457" s="193" t="s">
        <v>211</v>
      </c>
      <c r="C457" s="193" t="s">
        <v>4530</v>
      </c>
      <c r="D457" s="194" t="b">
        <v>0</v>
      </c>
      <c r="E457" s="48" t="s">
        <v>99</v>
      </c>
      <c r="F457" s="48" t="s">
        <v>4531</v>
      </c>
      <c r="G457" s="48" t="s">
        <v>211</v>
      </c>
      <c r="H457" s="48" t="s">
        <v>211</v>
      </c>
      <c r="I457" s="48" t="s">
        <v>3658</v>
      </c>
      <c r="J457" s="48" t="s">
        <v>2661</v>
      </c>
      <c r="K457" s="193" t="s">
        <v>4989</v>
      </c>
      <c r="L457" s="193" t="s">
        <v>297</v>
      </c>
      <c r="M457" s="48" t="s">
        <v>3602</v>
      </c>
      <c r="N457" s="193" t="s">
        <v>211</v>
      </c>
      <c r="O457" s="48" t="s">
        <v>165</v>
      </c>
      <c r="P457" s="48"/>
      <c r="Q457" s="48" t="s">
        <v>4502</v>
      </c>
      <c r="R457" s="193" t="s">
        <v>211</v>
      </c>
      <c r="S457" s="48" t="b">
        <v>0</v>
      </c>
      <c r="T457" s="48"/>
      <c r="U457" s="178"/>
      <c r="V457" s="178">
        <v>43734</v>
      </c>
      <c r="W457" s="48" t="s">
        <v>211</v>
      </c>
      <c r="X457" s="48"/>
      <c r="Y457" s="48"/>
      <c r="Z457" s="48" t="s">
        <v>211</v>
      </c>
      <c r="AA457" s="48"/>
      <c r="AB457" s="48"/>
      <c r="AC457" s="193" t="s">
        <v>211</v>
      </c>
      <c r="AD457" s="48"/>
      <c r="AE457" s="193" t="s">
        <v>165</v>
      </c>
      <c r="AF457" s="193" t="s">
        <v>211</v>
      </c>
      <c r="AG457" s="193" t="s">
        <v>211</v>
      </c>
      <c r="AH457" s="197">
        <v>43748</v>
      </c>
      <c r="AI457" s="192" t="s">
        <v>4364</v>
      </c>
      <c r="AJ457" s="115" t="str">
        <f t="shared" si="7"/>
        <v>FS</v>
      </c>
      <c r="AK457" s="115" t="b">
        <f>ISNUMBER(SEARCH("IRT",Table1[[#This Row],[Current_Status]]))</f>
        <v>0</v>
      </c>
      <c r="AL457" s="116">
        <f>YEAR(Table1[[#This Row],[Project_Initiated]])</f>
        <v>2019</v>
      </c>
      <c r="AM457" s="53">
        <v>44075</v>
      </c>
      <c r="AN457" s="53" t="str">
        <f>IF(AND(Table1[[#This Row],[Completed Date]]&gt;="07/01/2020"+0,Table1[[#This Row],[Completed Date]]&lt;="6/30/2021"+0),"FY 20-21",IF(AND(Table1[[#This Row],[Completed Date]]&gt;="07/01/2019"+0,Table1[[#This Row],[Completed Date]]&lt;="6/30/2020"+0),"FY 19-20",""))</f>
        <v>FY 19-20</v>
      </c>
      <c r="AO457" s="116" t="str">
        <f>IFERROR(FIND("R",Table1[[#This Row],[FS_Priority]]),"")</f>
        <v/>
      </c>
    </row>
    <row r="458" spans="1:41" hidden="1" x14ac:dyDescent="0.25">
      <c r="A458" s="48" t="s">
        <v>4657</v>
      </c>
      <c r="B458" s="193" t="s">
        <v>211</v>
      </c>
      <c r="C458" s="193" t="s">
        <v>4657</v>
      </c>
      <c r="D458" s="194" t="b">
        <v>0</v>
      </c>
      <c r="E458" s="48" t="s">
        <v>4299</v>
      </c>
      <c r="F458" s="48" t="s">
        <v>4658</v>
      </c>
      <c r="G458" s="48" t="s">
        <v>211</v>
      </c>
      <c r="H458" s="48" t="s">
        <v>211</v>
      </c>
      <c r="I458" s="48" t="s">
        <v>211</v>
      </c>
      <c r="J458" s="48" t="s">
        <v>2661</v>
      </c>
      <c r="K458" s="193" t="s">
        <v>3471</v>
      </c>
      <c r="L458" s="193" t="s">
        <v>2636</v>
      </c>
      <c r="M458" s="48" t="s">
        <v>3579</v>
      </c>
      <c r="N458" s="193" t="s">
        <v>211</v>
      </c>
      <c r="O458" s="48" t="s">
        <v>165</v>
      </c>
      <c r="P458" s="48"/>
      <c r="Q458" s="48" t="s">
        <v>4502</v>
      </c>
      <c r="R458" s="193" t="s">
        <v>211</v>
      </c>
      <c r="S458" s="48" t="b">
        <v>0</v>
      </c>
      <c r="T458" s="48"/>
      <c r="U458" s="178"/>
      <c r="V458" s="178">
        <v>43741</v>
      </c>
      <c r="W458" s="48" t="s">
        <v>211</v>
      </c>
      <c r="X458" s="48"/>
      <c r="Y458" s="48"/>
      <c r="Z458" s="48" t="s">
        <v>211</v>
      </c>
      <c r="AA458" s="48"/>
      <c r="AB458" s="48"/>
      <c r="AC458" s="193" t="s">
        <v>211</v>
      </c>
      <c r="AD458" s="48"/>
      <c r="AE458" s="193" t="s">
        <v>165</v>
      </c>
      <c r="AF458" s="193" t="s">
        <v>211</v>
      </c>
      <c r="AG458" s="193" t="s">
        <v>211</v>
      </c>
      <c r="AH458" s="197">
        <v>43748</v>
      </c>
      <c r="AI458" s="192" t="s">
        <v>4364</v>
      </c>
      <c r="AJ458" s="115" t="str">
        <f t="shared" si="7"/>
        <v>FS</v>
      </c>
      <c r="AK458" s="115" t="b">
        <f>ISNUMBER(SEARCH("IRT",Table1[[#This Row],[Current_Status]]))</f>
        <v>0</v>
      </c>
      <c r="AL458" s="116">
        <f>YEAR(Table1[[#This Row],[Project_Initiated]])</f>
        <v>2019</v>
      </c>
      <c r="AM458" s="53">
        <v>44075</v>
      </c>
      <c r="AN458" s="53" t="str">
        <f>IF(AND(Table1[[#This Row],[Completed Date]]&gt;="07/01/2020"+0,Table1[[#This Row],[Completed Date]]&lt;="6/30/2021"+0),"FY 20-21",IF(AND(Table1[[#This Row],[Completed Date]]&gt;="07/01/2019"+0,Table1[[#This Row],[Completed Date]]&lt;="6/30/2020"+0),"FY 19-20",""))</f>
        <v>FY 19-20</v>
      </c>
      <c r="AO458" s="116" t="str">
        <f>IFERROR(FIND("R",Table1[[#This Row],[FS_Priority]]),"")</f>
        <v/>
      </c>
    </row>
    <row r="459" spans="1:41" hidden="1" x14ac:dyDescent="0.25">
      <c r="A459" s="48" t="s">
        <v>4124</v>
      </c>
      <c r="B459" s="193" t="s">
        <v>211</v>
      </c>
      <c r="C459" s="193" t="s">
        <v>4124</v>
      </c>
      <c r="D459" s="194" t="b">
        <v>0</v>
      </c>
      <c r="E459" s="48" t="s">
        <v>147</v>
      </c>
      <c r="F459" s="48" t="s">
        <v>4151</v>
      </c>
      <c r="G459" s="48" t="s">
        <v>4381</v>
      </c>
      <c r="H459" s="48" t="s">
        <v>490</v>
      </c>
      <c r="I459" s="48" t="s">
        <v>4152</v>
      </c>
      <c r="J459" s="48" t="s">
        <v>2661</v>
      </c>
      <c r="K459" s="193" t="s">
        <v>3839</v>
      </c>
      <c r="L459" s="193" t="s">
        <v>4330</v>
      </c>
      <c r="M459" s="48" t="s">
        <v>3849</v>
      </c>
      <c r="N459" s="193" t="s">
        <v>211</v>
      </c>
      <c r="O459" s="48" t="s">
        <v>165</v>
      </c>
      <c r="P459" s="48"/>
      <c r="Q459" s="48" t="s">
        <v>239</v>
      </c>
      <c r="R459" s="193" t="s">
        <v>211</v>
      </c>
      <c r="S459" s="48" t="b">
        <v>0</v>
      </c>
      <c r="T459" s="48"/>
      <c r="U459" s="178"/>
      <c r="V459" s="178">
        <v>43633</v>
      </c>
      <c r="W459" s="48" t="s">
        <v>211</v>
      </c>
      <c r="X459" s="48"/>
      <c r="Y459" s="48"/>
      <c r="Z459" s="48" t="s">
        <v>211</v>
      </c>
      <c r="AA459" s="48"/>
      <c r="AB459" s="48"/>
      <c r="AC459" s="193" t="s">
        <v>4436</v>
      </c>
      <c r="AD459" s="48"/>
      <c r="AE459" s="193" t="s">
        <v>165</v>
      </c>
      <c r="AF459" s="193" t="s">
        <v>211</v>
      </c>
      <c r="AG459" s="193" t="s">
        <v>211</v>
      </c>
      <c r="AH459" s="198">
        <v>43749</v>
      </c>
      <c r="AI459" s="192" t="s">
        <v>4284</v>
      </c>
      <c r="AJ459" s="115" t="str">
        <f t="shared" si="7"/>
        <v>FS</v>
      </c>
      <c r="AK459" s="115" t="b">
        <f>ISNUMBER(SEARCH("IRT",Table1[[#This Row],[Current_Status]]))</f>
        <v>0</v>
      </c>
      <c r="AL459" s="116">
        <f>YEAR(Table1[[#This Row],[Project_Initiated]])</f>
        <v>2019</v>
      </c>
      <c r="AM459" s="53">
        <v>44075</v>
      </c>
      <c r="AN459" s="53" t="str">
        <f>IF(AND(Table1[[#This Row],[Completed Date]]&gt;="07/01/2020"+0,Table1[[#This Row],[Completed Date]]&lt;="6/30/2021"+0),"FY 20-21",IF(AND(Table1[[#This Row],[Completed Date]]&gt;="07/01/2019"+0,Table1[[#This Row],[Completed Date]]&lt;="6/30/2020"+0),"FY 19-20",""))</f>
        <v>FY 19-20</v>
      </c>
      <c r="AO459" s="116" t="str">
        <f>IFERROR(FIND("R",Table1[[#This Row],[FS_Priority]]),"")</f>
        <v/>
      </c>
    </row>
    <row r="460" spans="1:41" hidden="1" x14ac:dyDescent="0.25">
      <c r="A460" s="48" t="s">
        <v>4673</v>
      </c>
      <c r="B460" s="193" t="s">
        <v>211</v>
      </c>
      <c r="C460" s="193" t="s">
        <v>4673</v>
      </c>
      <c r="D460" s="194" t="b">
        <v>0</v>
      </c>
      <c r="E460" s="48" t="s">
        <v>2771</v>
      </c>
      <c r="F460" s="48" t="s">
        <v>4674</v>
      </c>
      <c r="G460" s="48" t="s">
        <v>211</v>
      </c>
      <c r="H460" s="48" t="s">
        <v>211</v>
      </c>
      <c r="I460" s="48" t="s">
        <v>4675</v>
      </c>
      <c r="J460" s="48" t="s">
        <v>2670</v>
      </c>
      <c r="K460" s="193" t="s">
        <v>3786</v>
      </c>
      <c r="L460" s="193" t="s">
        <v>2772</v>
      </c>
      <c r="M460" s="48" t="s">
        <v>4676</v>
      </c>
      <c r="N460" s="193" t="s">
        <v>211</v>
      </c>
      <c r="O460" s="48" t="s">
        <v>165</v>
      </c>
      <c r="P460" s="48"/>
      <c r="Q460" s="48" t="s">
        <v>4502</v>
      </c>
      <c r="R460" s="193" t="s">
        <v>211</v>
      </c>
      <c r="S460" s="48" t="b">
        <v>0</v>
      </c>
      <c r="T460" s="48"/>
      <c r="U460" s="178"/>
      <c r="V460" s="178">
        <v>43745</v>
      </c>
      <c r="W460" s="48" t="s">
        <v>211</v>
      </c>
      <c r="X460" s="48"/>
      <c r="Y460" s="48"/>
      <c r="Z460" s="48" t="s">
        <v>211</v>
      </c>
      <c r="AA460" s="48"/>
      <c r="AB460" s="48"/>
      <c r="AC460" s="193" t="s">
        <v>211</v>
      </c>
      <c r="AD460" s="48"/>
      <c r="AE460" s="193" t="s">
        <v>165</v>
      </c>
      <c r="AF460" s="193" t="s">
        <v>211</v>
      </c>
      <c r="AG460" s="193" t="s">
        <v>211</v>
      </c>
      <c r="AH460" s="198">
        <v>43752</v>
      </c>
      <c r="AI460" s="192" t="s">
        <v>4364</v>
      </c>
      <c r="AJ460" s="115" t="str">
        <f t="shared" si="7"/>
        <v>FS</v>
      </c>
      <c r="AK460" s="115" t="b">
        <f>ISNUMBER(SEARCH("IRT",Table1[[#This Row],[Current_Status]]))</f>
        <v>0</v>
      </c>
      <c r="AL460" s="116">
        <f>YEAR(Table1[[#This Row],[Project_Initiated]])</f>
        <v>2019</v>
      </c>
      <c r="AM460" s="53">
        <v>44075</v>
      </c>
      <c r="AN460" s="53" t="str">
        <f>IF(AND(Table1[[#This Row],[Completed Date]]&gt;="07/01/2020"+0,Table1[[#This Row],[Completed Date]]&lt;="6/30/2021"+0),"FY 20-21",IF(AND(Table1[[#This Row],[Completed Date]]&gt;="07/01/2019"+0,Table1[[#This Row],[Completed Date]]&lt;="6/30/2020"+0),"FY 19-20",""))</f>
        <v>FY 19-20</v>
      </c>
      <c r="AO460" s="116" t="str">
        <f>IFERROR(FIND("R",Table1[[#This Row],[FS_Priority]]),"")</f>
        <v/>
      </c>
    </row>
    <row r="461" spans="1:41" hidden="1" x14ac:dyDescent="0.25">
      <c r="A461" s="48" t="s">
        <v>4532</v>
      </c>
      <c r="B461" s="193" t="s">
        <v>211</v>
      </c>
      <c r="C461" s="193" t="s">
        <v>4532</v>
      </c>
      <c r="D461" s="194" t="b">
        <v>0</v>
      </c>
      <c r="E461" s="48" t="s">
        <v>99</v>
      </c>
      <c r="F461" s="48" t="s">
        <v>4533</v>
      </c>
      <c r="G461" s="48" t="s">
        <v>211</v>
      </c>
      <c r="H461" s="48" t="s">
        <v>211</v>
      </c>
      <c r="I461" s="48" t="s">
        <v>4534</v>
      </c>
      <c r="J461" s="48" t="s">
        <v>2661</v>
      </c>
      <c r="K461" s="193" t="s">
        <v>4989</v>
      </c>
      <c r="L461" s="193" t="s">
        <v>297</v>
      </c>
      <c r="M461" s="48" t="s">
        <v>3602</v>
      </c>
      <c r="N461" s="193" t="s">
        <v>211</v>
      </c>
      <c r="O461" s="48" t="s">
        <v>165</v>
      </c>
      <c r="P461" s="48"/>
      <c r="Q461" s="48" t="s">
        <v>4502</v>
      </c>
      <c r="R461" s="193" t="s">
        <v>211</v>
      </c>
      <c r="S461" s="48" t="b">
        <v>0</v>
      </c>
      <c r="T461" s="48"/>
      <c r="U461" s="178"/>
      <c r="V461" s="178">
        <v>43734</v>
      </c>
      <c r="W461" s="48" t="s">
        <v>211</v>
      </c>
      <c r="X461" s="48"/>
      <c r="Y461" s="48"/>
      <c r="Z461" s="48" t="s">
        <v>211</v>
      </c>
      <c r="AA461" s="48"/>
      <c r="AB461" s="48"/>
      <c r="AC461" s="193" t="s">
        <v>211</v>
      </c>
      <c r="AD461" s="48"/>
      <c r="AE461" s="193" t="s">
        <v>165</v>
      </c>
      <c r="AF461" s="193" t="s">
        <v>211</v>
      </c>
      <c r="AG461" s="193" t="s">
        <v>211</v>
      </c>
      <c r="AH461" s="198">
        <v>43752</v>
      </c>
      <c r="AI461" s="192" t="s">
        <v>4364</v>
      </c>
      <c r="AJ461" s="115" t="str">
        <f t="shared" si="7"/>
        <v>FS</v>
      </c>
      <c r="AK461" s="115" t="b">
        <f>ISNUMBER(SEARCH("IRT",Table1[[#This Row],[Current_Status]]))</f>
        <v>0</v>
      </c>
      <c r="AL461" s="116">
        <f>YEAR(Table1[[#This Row],[Project_Initiated]])</f>
        <v>2019</v>
      </c>
      <c r="AM461" s="53">
        <v>44075</v>
      </c>
      <c r="AN461" s="53" t="str">
        <f>IF(AND(Table1[[#This Row],[Completed Date]]&gt;="07/01/2020"+0,Table1[[#This Row],[Completed Date]]&lt;="6/30/2021"+0),"FY 20-21",IF(AND(Table1[[#This Row],[Completed Date]]&gt;="07/01/2019"+0,Table1[[#This Row],[Completed Date]]&lt;="6/30/2020"+0),"FY 19-20",""))</f>
        <v>FY 19-20</v>
      </c>
      <c r="AO461" s="116" t="str">
        <f>IFERROR(FIND("R",Table1[[#This Row],[FS_Priority]]),"")</f>
        <v/>
      </c>
    </row>
    <row r="462" spans="1:41" hidden="1" x14ac:dyDescent="0.25">
      <c r="A462" s="48" t="s">
        <v>3391</v>
      </c>
      <c r="B462" s="193" t="s">
        <v>211</v>
      </c>
      <c r="C462" s="193" t="s">
        <v>3391</v>
      </c>
      <c r="D462" s="194" t="b">
        <v>0</v>
      </c>
      <c r="E462" s="48" t="s">
        <v>2771</v>
      </c>
      <c r="F462" s="48" t="s">
        <v>3401</v>
      </c>
      <c r="G462" s="48" t="s">
        <v>211</v>
      </c>
      <c r="H462" s="48" t="s">
        <v>52</v>
      </c>
      <c r="I462" s="48" t="s">
        <v>3976</v>
      </c>
      <c r="J462" s="48" t="s">
        <v>2661</v>
      </c>
      <c r="K462" s="193" t="s">
        <v>3786</v>
      </c>
      <c r="L462" s="193" t="s">
        <v>2772</v>
      </c>
      <c r="M462" s="48" t="s">
        <v>3977</v>
      </c>
      <c r="N462" s="193" t="s">
        <v>3978</v>
      </c>
      <c r="O462" s="48" t="s">
        <v>165</v>
      </c>
      <c r="P462" s="48"/>
      <c r="Q462" s="48" t="s">
        <v>218</v>
      </c>
      <c r="R462" s="193" t="s">
        <v>211</v>
      </c>
      <c r="S462" s="48" t="b">
        <v>0</v>
      </c>
      <c r="T462" s="48"/>
      <c r="U462" s="178"/>
      <c r="V462" s="178">
        <v>43494</v>
      </c>
      <c r="W462" s="48" t="s">
        <v>211</v>
      </c>
      <c r="X462" s="48"/>
      <c r="Y462" s="48"/>
      <c r="Z462" s="48" t="s">
        <v>211</v>
      </c>
      <c r="AA462" s="48"/>
      <c r="AB462" s="48"/>
      <c r="AC462" s="193" t="s">
        <v>4436</v>
      </c>
      <c r="AD462" s="48"/>
      <c r="AE462" s="193" t="s">
        <v>165</v>
      </c>
      <c r="AF462" s="193" t="s">
        <v>211</v>
      </c>
      <c r="AG462" s="193" t="s">
        <v>211</v>
      </c>
      <c r="AH462" s="198">
        <v>43766</v>
      </c>
      <c r="AI462" s="192" t="s">
        <v>4349</v>
      </c>
      <c r="AJ462" s="115" t="str">
        <f t="shared" si="7"/>
        <v>FS</v>
      </c>
      <c r="AK462" s="115" t="b">
        <f>ISNUMBER(SEARCH("IRT",Table1[[#This Row],[Current_Status]]))</f>
        <v>0</v>
      </c>
      <c r="AL462" s="116">
        <f>YEAR(Table1[[#This Row],[Project_Initiated]])</f>
        <v>2019</v>
      </c>
      <c r="AM462" s="53">
        <v>44075</v>
      </c>
      <c r="AN462" s="53" t="str">
        <f>IF(AND(Table1[[#This Row],[Completed Date]]&gt;="07/01/2020"+0,Table1[[#This Row],[Completed Date]]&lt;="6/30/2021"+0),"FY 20-21",IF(AND(Table1[[#This Row],[Completed Date]]&gt;="07/01/2019"+0,Table1[[#This Row],[Completed Date]]&lt;="6/30/2020"+0),"FY 19-20",""))</f>
        <v>FY 19-20</v>
      </c>
      <c r="AO462" s="116" t="str">
        <f>IFERROR(FIND("R",Table1[[#This Row],[FS_Priority]]),"")</f>
        <v/>
      </c>
    </row>
    <row r="463" spans="1:41" hidden="1" x14ac:dyDescent="0.25">
      <c r="A463" s="48" t="s">
        <v>3430</v>
      </c>
      <c r="B463" s="193" t="s">
        <v>211</v>
      </c>
      <c r="C463" s="193" t="s">
        <v>3430</v>
      </c>
      <c r="D463" s="194" t="b">
        <v>0</v>
      </c>
      <c r="E463" s="48" t="s">
        <v>107</v>
      </c>
      <c r="F463" s="48" t="s">
        <v>4003</v>
      </c>
      <c r="G463" s="48" t="s">
        <v>4036</v>
      </c>
      <c r="H463" s="48" t="s">
        <v>1242</v>
      </c>
      <c r="I463" s="48" t="s">
        <v>288</v>
      </c>
      <c r="J463" s="48" t="s">
        <v>2672</v>
      </c>
      <c r="K463" s="193" t="s">
        <v>3674</v>
      </c>
      <c r="L463" s="193" t="s">
        <v>2636</v>
      </c>
      <c r="M463" s="48" t="s">
        <v>3680</v>
      </c>
      <c r="N463" s="193" t="s">
        <v>211</v>
      </c>
      <c r="O463" s="48" t="s">
        <v>183</v>
      </c>
      <c r="P463" s="48"/>
      <c r="Q463" s="48" t="s">
        <v>3431</v>
      </c>
      <c r="R463" s="193" t="s">
        <v>211</v>
      </c>
      <c r="S463" s="48" t="b">
        <v>0</v>
      </c>
      <c r="T463" s="48"/>
      <c r="U463" s="178"/>
      <c r="V463" s="178">
        <v>43558</v>
      </c>
      <c r="W463" s="48" t="s">
        <v>211</v>
      </c>
      <c r="X463" s="48"/>
      <c r="Y463" s="48"/>
      <c r="Z463" s="48" t="s">
        <v>211</v>
      </c>
      <c r="AA463" s="48"/>
      <c r="AB463" s="48"/>
      <c r="AC463" s="193" t="s">
        <v>4385</v>
      </c>
      <c r="AD463" s="48"/>
      <c r="AE463" s="193" t="s">
        <v>498</v>
      </c>
      <c r="AF463" s="193" t="s">
        <v>4448</v>
      </c>
      <c r="AG463" s="193" t="s">
        <v>211</v>
      </c>
      <c r="AH463" s="198">
        <v>43768</v>
      </c>
      <c r="AI463" s="192" t="s">
        <v>4349</v>
      </c>
      <c r="AJ463" s="115" t="str">
        <f t="shared" si="7"/>
        <v>FS</v>
      </c>
      <c r="AK463" s="115" t="b">
        <f>ISNUMBER(SEARCH("IRT",Table1[[#This Row],[Current_Status]]))</f>
        <v>0</v>
      </c>
      <c r="AL463" s="116">
        <f>YEAR(Table1[[#This Row],[Project_Initiated]])</f>
        <v>2019</v>
      </c>
      <c r="AM463" s="53">
        <v>44075</v>
      </c>
      <c r="AN463" s="53" t="str">
        <f>IF(AND(Table1[[#This Row],[Completed Date]]&gt;="07/01/2020"+0,Table1[[#This Row],[Completed Date]]&lt;="6/30/2021"+0),"FY 20-21",IF(AND(Table1[[#This Row],[Completed Date]]&gt;="07/01/2019"+0,Table1[[#This Row],[Completed Date]]&lt;="6/30/2020"+0),"FY 19-20",""))</f>
        <v>FY 19-20</v>
      </c>
      <c r="AO463" s="116">
        <f>IFERROR(FIND("R",Table1[[#This Row],[FS_Priority]]),"")</f>
        <v>1</v>
      </c>
    </row>
    <row r="464" spans="1:41" hidden="1" x14ac:dyDescent="0.25">
      <c r="A464" s="48" t="s">
        <v>429</v>
      </c>
      <c r="B464" s="193" t="s">
        <v>211</v>
      </c>
      <c r="C464" s="193" t="s">
        <v>429</v>
      </c>
      <c r="D464" s="194" t="b">
        <v>0</v>
      </c>
      <c r="E464" s="48" t="s">
        <v>4313</v>
      </c>
      <c r="F464" s="48" t="s">
        <v>3348</v>
      </c>
      <c r="G464" s="48" t="s">
        <v>4053</v>
      </c>
      <c r="H464" s="48" t="s">
        <v>267</v>
      </c>
      <c r="I464" s="48" t="s">
        <v>288</v>
      </c>
      <c r="J464" s="48" t="s">
        <v>2672</v>
      </c>
      <c r="K464" s="193" t="s">
        <v>3883</v>
      </c>
      <c r="L464" s="193" t="s">
        <v>437</v>
      </c>
      <c r="M464" s="48" t="s">
        <v>3888</v>
      </c>
      <c r="N464" s="193" t="s">
        <v>211</v>
      </c>
      <c r="O464" s="48" t="s">
        <v>183</v>
      </c>
      <c r="P464" s="48"/>
      <c r="Q464" s="48" t="s">
        <v>3291</v>
      </c>
      <c r="R464" s="193" t="s">
        <v>240</v>
      </c>
      <c r="S464" s="48" t="b">
        <v>0</v>
      </c>
      <c r="T464" s="48"/>
      <c r="U464" s="178"/>
      <c r="V464" s="178">
        <v>43060</v>
      </c>
      <c r="W464" s="48" t="s">
        <v>211</v>
      </c>
      <c r="X464" s="48"/>
      <c r="Y464" s="48"/>
      <c r="Z464" s="48" t="s">
        <v>211</v>
      </c>
      <c r="AA464" s="48"/>
      <c r="AB464" s="48"/>
      <c r="AC464" s="193" t="s">
        <v>4383</v>
      </c>
      <c r="AD464" s="195">
        <v>43123</v>
      </c>
      <c r="AE464" s="193" t="s">
        <v>178</v>
      </c>
      <c r="AF464" s="193" t="s">
        <v>211</v>
      </c>
      <c r="AG464" s="193" t="s">
        <v>2694</v>
      </c>
      <c r="AH464" s="198">
        <v>43768</v>
      </c>
      <c r="AI464" s="192" t="s">
        <v>4353</v>
      </c>
      <c r="AJ464" s="115" t="str">
        <f t="shared" si="7"/>
        <v>FS</v>
      </c>
      <c r="AK464" s="115" t="b">
        <f>ISNUMBER(SEARCH("IRT",Table1[[#This Row],[Current_Status]]))</f>
        <v>0</v>
      </c>
      <c r="AL464" s="116">
        <f>YEAR(Table1[[#This Row],[Project_Initiated]])</f>
        <v>2017</v>
      </c>
      <c r="AM464" s="53">
        <v>44075</v>
      </c>
      <c r="AN464" s="53" t="str">
        <f>IF(AND(Table1[[#This Row],[Completed Date]]&gt;="07/01/2020"+0,Table1[[#This Row],[Completed Date]]&lt;="6/30/2021"+0),"FY 20-21",IF(AND(Table1[[#This Row],[Completed Date]]&gt;="07/01/2019"+0,Table1[[#This Row],[Completed Date]]&lt;="6/30/2020"+0),"FY 19-20",""))</f>
        <v>FY 19-20</v>
      </c>
      <c r="AO464" s="116">
        <f>IFERROR(FIND("R",Table1[[#This Row],[FS_Priority]]),"")</f>
        <v>1</v>
      </c>
    </row>
    <row r="465" spans="1:41" hidden="1" x14ac:dyDescent="0.25">
      <c r="A465" s="48" t="s">
        <v>4591</v>
      </c>
      <c r="B465" s="193" t="s">
        <v>211</v>
      </c>
      <c r="C465" s="193" t="s">
        <v>4591</v>
      </c>
      <c r="D465" s="194" t="b">
        <v>0</v>
      </c>
      <c r="E465" s="48" t="s">
        <v>107</v>
      </c>
      <c r="F465" s="48" t="s">
        <v>4592</v>
      </c>
      <c r="G465" s="48" t="s">
        <v>211</v>
      </c>
      <c r="H465" s="48" t="s">
        <v>211</v>
      </c>
      <c r="I465" s="48" t="s">
        <v>4590</v>
      </c>
      <c r="J465" s="48" t="s">
        <v>2670</v>
      </c>
      <c r="K465" s="193" t="s">
        <v>3674</v>
      </c>
      <c r="L465" s="193" t="s">
        <v>2636</v>
      </c>
      <c r="M465" s="48" t="s">
        <v>3687</v>
      </c>
      <c r="N465" s="193" t="s">
        <v>3724</v>
      </c>
      <c r="O465" s="48" t="s">
        <v>165</v>
      </c>
      <c r="P465" s="48"/>
      <c r="Q465" s="48" t="s">
        <v>4502</v>
      </c>
      <c r="R465" s="193" t="s">
        <v>211</v>
      </c>
      <c r="S465" s="48" t="b">
        <v>0</v>
      </c>
      <c r="T465" s="48"/>
      <c r="U465" s="178"/>
      <c r="V465" s="178">
        <v>43756</v>
      </c>
      <c r="W465" s="48" t="s">
        <v>211</v>
      </c>
      <c r="X465" s="48"/>
      <c r="Y465" s="48"/>
      <c r="Z465" s="48" t="s">
        <v>211</v>
      </c>
      <c r="AA465" s="48"/>
      <c r="AB465" s="48"/>
      <c r="AC465" s="193" t="s">
        <v>4723</v>
      </c>
      <c r="AD465" s="48"/>
      <c r="AE465" s="193" t="s">
        <v>165</v>
      </c>
      <c r="AF465" s="193" t="s">
        <v>211</v>
      </c>
      <c r="AG465" s="193" t="s">
        <v>211</v>
      </c>
      <c r="AH465" s="198">
        <v>43770</v>
      </c>
      <c r="AI465" s="192" t="s">
        <v>4364</v>
      </c>
      <c r="AJ465" s="115" t="str">
        <f t="shared" si="7"/>
        <v>FS</v>
      </c>
      <c r="AK465" s="115" t="b">
        <f>ISNUMBER(SEARCH("IRT",Table1[[#This Row],[Current_Status]]))</f>
        <v>0</v>
      </c>
      <c r="AL465" s="116">
        <f>YEAR(Table1[[#This Row],[Project_Initiated]])</f>
        <v>2019</v>
      </c>
      <c r="AM465" s="53">
        <v>44075</v>
      </c>
      <c r="AN465" s="53" t="str">
        <f>IF(AND(Table1[[#This Row],[Completed Date]]&gt;="07/01/2020"+0,Table1[[#This Row],[Completed Date]]&lt;="6/30/2021"+0),"FY 20-21",IF(AND(Table1[[#This Row],[Completed Date]]&gt;="07/01/2019"+0,Table1[[#This Row],[Completed Date]]&lt;="6/30/2020"+0),"FY 19-20",""))</f>
        <v>FY 19-20</v>
      </c>
      <c r="AO465" s="116" t="str">
        <f>IFERROR(FIND("R",Table1[[#This Row],[FS_Priority]]),"")</f>
        <v/>
      </c>
    </row>
    <row r="466" spans="1:41" hidden="1" x14ac:dyDescent="0.25">
      <c r="A466" s="48" t="s">
        <v>4588</v>
      </c>
      <c r="B466" s="193" t="s">
        <v>211</v>
      </c>
      <c r="C466" s="193" t="s">
        <v>4588</v>
      </c>
      <c r="D466" s="194" t="b">
        <v>0</v>
      </c>
      <c r="E466" s="48" t="s">
        <v>107</v>
      </c>
      <c r="F466" s="48" t="s">
        <v>4589</v>
      </c>
      <c r="G466" s="48" t="s">
        <v>211</v>
      </c>
      <c r="H466" s="48" t="s">
        <v>211</v>
      </c>
      <c r="I466" s="48" t="s">
        <v>4590</v>
      </c>
      <c r="J466" s="48" t="s">
        <v>2661</v>
      </c>
      <c r="K466" s="193" t="s">
        <v>3674</v>
      </c>
      <c r="L466" s="193" t="s">
        <v>2636</v>
      </c>
      <c r="M466" s="48" t="s">
        <v>3687</v>
      </c>
      <c r="N466" s="193" t="s">
        <v>3724</v>
      </c>
      <c r="O466" s="48" t="s">
        <v>165</v>
      </c>
      <c r="P466" s="48"/>
      <c r="Q466" s="48" t="s">
        <v>4502</v>
      </c>
      <c r="R466" s="193" t="s">
        <v>211</v>
      </c>
      <c r="S466" s="48" t="b">
        <v>0</v>
      </c>
      <c r="T466" s="48"/>
      <c r="U466" s="178"/>
      <c r="V466" s="178">
        <v>43761</v>
      </c>
      <c r="W466" s="48" t="s">
        <v>211</v>
      </c>
      <c r="X466" s="48"/>
      <c r="Y466" s="48"/>
      <c r="Z466" s="48" t="s">
        <v>211</v>
      </c>
      <c r="AA466" s="48"/>
      <c r="AB466" s="48"/>
      <c r="AC466" s="193" t="s">
        <v>211</v>
      </c>
      <c r="AD466" s="48"/>
      <c r="AE466" s="193" t="s">
        <v>165</v>
      </c>
      <c r="AF466" s="193" t="s">
        <v>211</v>
      </c>
      <c r="AG466" s="193" t="s">
        <v>211</v>
      </c>
      <c r="AH466" s="198">
        <v>43774</v>
      </c>
      <c r="AI466" s="192" t="s">
        <v>4364</v>
      </c>
      <c r="AJ466" s="115" t="str">
        <f t="shared" si="7"/>
        <v>FS</v>
      </c>
      <c r="AK466" s="115" t="b">
        <f>ISNUMBER(SEARCH("IRT",Table1[[#This Row],[Current_Status]]))</f>
        <v>0</v>
      </c>
      <c r="AL466" s="116">
        <f>YEAR(Table1[[#This Row],[Project_Initiated]])</f>
        <v>2019</v>
      </c>
      <c r="AM466" s="53">
        <v>44075</v>
      </c>
      <c r="AN466" s="53" t="str">
        <f>IF(AND(Table1[[#This Row],[Completed Date]]&gt;="07/01/2020"+0,Table1[[#This Row],[Completed Date]]&lt;="6/30/2021"+0),"FY 20-21",IF(AND(Table1[[#This Row],[Completed Date]]&gt;="07/01/2019"+0,Table1[[#This Row],[Completed Date]]&lt;="6/30/2020"+0),"FY 19-20",""))</f>
        <v>FY 19-20</v>
      </c>
      <c r="AO466" s="116" t="str">
        <f>IFERROR(FIND("R",Table1[[#This Row],[FS_Priority]]),"")</f>
        <v/>
      </c>
    </row>
    <row r="467" spans="1:41" hidden="1" x14ac:dyDescent="0.25">
      <c r="A467" s="48" t="s">
        <v>4653</v>
      </c>
      <c r="B467" s="193" t="s">
        <v>211</v>
      </c>
      <c r="C467" s="193" t="s">
        <v>4653</v>
      </c>
      <c r="D467" s="194" t="b">
        <v>0</v>
      </c>
      <c r="E467" s="48" t="s">
        <v>4299</v>
      </c>
      <c r="F467" s="48" t="s">
        <v>4654</v>
      </c>
      <c r="G467" s="48" t="s">
        <v>211</v>
      </c>
      <c r="H467" s="48" t="s">
        <v>211</v>
      </c>
      <c r="I467" s="48" t="s">
        <v>4655</v>
      </c>
      <c r="J467" s="48" t="s">
        <v>2672</v>
      </c>
      <c r="K467" s="193" t="s">
        <v>3471</v>
      </c>
      <c r="L467" s="193" t="s">
        <v>2636</v>
      </c>
      <c r="M467" s="48" t="s">
        <v>4656</v>
      </c>
      <c r="N467" s="193" t="s">
        <v>211</v>
      </c>
      <c r="O467" s="48" t="s">
        <v>534</v>
      </c>
      <c r="P467" s="48"/>
      <c r="Q467" s="48" t="s">
        <v>4502</v>
      </c>
      <c r="R467" s="193" t="s">
        <v>211</v>
      </c>
      <c r="S467" s="48" t="b">
        <v>0</v>
      </c>
      <c r="T467" s="48"/>
      <c r="U467" s="178"/>
      <c r="V467" s="178">
        <v>43747</v>
      </c>
      <c r="W467" s="48" t="s">
        <v>211</v>
      </c>
      <c r="X467" s="48"/>
      <c r="Y467" s="48"/>
      <c r="Z467" s="48" t="s">
        <v>211</v>
      </c>
      <c r="AA467" s="48"/>
      <c r="AB467" s="48"/>
      <c r="AC467" s="193" t="s">
        <v>211</v>
      </c>
      <c r="AD467" s="48"/>
      <c r="AE467" s="193" t="s">
        <v>178</v>
      </c>
      <c r="AF467" s="193" t="s">
        <v>211</v>
      </c>
      <c r="AG467" s="193" t="s">
        <v>211</v>
      </c>
      <c r="AH467" s="198">
        <v>43775</v>
      </c>
      <c r="AI467" s="192" t="s">
        <v>4364</v>
      </c>
      <c r="AJ467" s="115" t="str">
        <f t="shared" si="7"/>
        <v>FS</v>
      </c>
      <c r="AK467" s="115" t="b">
        <f>ISNUMBER(SEARCH("IRT",Table1[[#This Row],[Current_Status]]))</f>
        <v>0</v>
      </c>
      <c r="AL467" s="116">
        <f>YEAR(Table1[[#This Row],[Project_Initiated]])</f>
        <v>2019</v>
      </c>
      <c r="AM467" s="53">
        <v>44075</v>
      </c>
      <c r="AN467" s="53" t="str">
        <f>IF(AND(Table1[[#This Row],[Completed Date]]&gt;="07/01/2020"+0,Table1[[#This Row],[Completed Date]]&lt;="6/30/2021"+0),"FY 20-21",IF(AND(Table1[[#This Row],[Completed Date]]&gt;="07/01/2019"+0,Table1[[#This Row],[Completed Date]]&lt;="6/30/2020"+0),"FY 19-20",""))</f>
        <v>FY 19-20</v>
      </c>
      <c r="AO467" s="116" t="str">
        <f>IFERROR(FIND("R",Table1[[#This Row],[FS_Priority]]),"")</f>
        <v/>
      </c>
    </row>
    <row r="468" spans="1:41" hidden="1" x14ac:dyDescent="0.25">
      <c r="A468" s="48" t="s">
        <v>4709</v>
      </c>
      <c r="B468" s="193" t="s">
        <v>211</v>
      </c>
      <c r="C468" s="193" t="s">
        <v>4709</v>
      </c>
      <c r="D468" s="194" t="b">
        <v>0</v>
      </c>
      <c r="E468" s="48" t="s">
        <v>4313</v>
      </c>
      <c r="F468" s="48" t="s">
        <v>4710</v>
      </c>
      <c r="G468" s="48" t="s">
        <v>211</v>
      </c>
      <c r="H468" s="48" t="s">
        <v>211</v>
      </c>
      <c r="I468" s="48" t="s">
        <v>4711</v>
      </c>
      <c r="J468" s="48" t="s">
        <v>2672</v>
      </c>
      <c r="K468" s="193" t="s">
        <v>3883</v>
      </c>
      <c r="L468" s="193" t="s">
        <v>437</v>
      </c>
      <c r="M468" s="48" t="s">
        <v>3888</v>
      </c>
      <c r="N468" s="193" t="s">
        <v>211</v>
      </c>
      <c r="O468" s="48" t="s">
        <v>183</v>
      </c>
      <c r="P468" s="48"/>
      <c r="Q468" s="48" t="s">
        <v>4502</v>
      </c>
      <c r="R468" s="193" t="s">
        <v>211</v>
      </c>
      <c r="S468" s="48" t="b">
        <v>0</v>
      </c>
      <c r="T468" s="48"/>
      <c r="U468" s="178"/>
      <c r="V468" s="178">
        <v>43770</v>
      </c>
      <c r="W468" s="48" t="s">
        <v>211</v>
      </c>
      <c r="X468" s="48"/>
      <c r="Y468" s="48"/>
      <c r="Z468" s="48" t="s">
        <v>211</v>
      </c>
      <c r="AA468" s="48"/>
      <c r="AB468" s="48"/>
      <c r="AC468" s="193" t="s">
        <v>211</v>
      </c>
      <c r="AD468" s="48"/>
      <c r="AE468" s="193" t="s">
        <v>178</v>
      </c>
      <c r="AF468" s="193" t="s">
        <v>211</v>
      </c>
      <c r="AG468" s="193" t="s">
        <v>211</v>
      </c>
      <c r="AH468" s="198">
        <v>43775</v>
      </c>
      <c r="AI468" s="192" t="s">
        <v>4364</v>
      </c>
      <c r="AJ468" s="115" t="str">
        <f t="shared" si="7"/>
        <v>FS</v>
      </c>
      <c r="AK468" s="115" t="b">
        <f>ISNUMBER(SEARCH("IRT",Table1[[#This Row],[Current_Status]]))</f>
        <v>0</v>
      </c>
      <c r="AL468" s="116">
        <f>YEAR(Table1[[#This Row],[Project_Initiated]])</f>
        <v>2019</v>
      </c>
      <c r="AM468" s="53">
        <v>44075</v>
      </c>
      <c r="AN468" s="53" t="str">
        <f>IF(AND(Table1[[#This Row],[Completed Date]]&gt;="07/01/2020"+0,Table1[[#This Row],[Completed Date]]&lt;="6/30/2021"+0),"FY 20-21",IF(AND(Table1[[#This Row],[Completed Date]]&gt;="07/01/2019"+0,Table1[[#This Row],[Completed Date]]&lt;="6/30/2020"+0),"FY 19-20",""))</f>
        <v>FY 19-20</v>
      </c>
      <c r="AO468" s="116" t="str">
        <f>IFERROR(FIND("R",Table1[[#This Row],[FS_Priority]]),"")</f>
        <v/>
      </c>
    </row>
    <row r="469" spans="1:41" hidden="1" x14ac:dyDescent="0.25">
      <c r="A469" s="48" t="s">
        <v>4538</v>
      </c>
      <c r="B469" s="193" t="s">
        <v>211</v>
      </c>
      <c r="C469" s="193" t="s">
        <v>4538</v>
      </c>
      <c r="D469" s="194" t="b">
        <v>0</v>
      </c>
      <c r="E469" s="48" t="s">
        <v>99</v>
      </c>
      <c r="F469" s="48" t="s">
        <v>4539</v>
      </c>
      <c r="G469" s="48" t="s">
        <v>211</v>
      </c>
      <c r="H469" s="48" t="s">
        <v>211</v>
      </c>
      <c r="I469" s="48" t="s">
        <v>4540</v>
      </c>
      <c r="J469" s="48" t="s">
        <v>2661</v>
      </c>
      <c r="K469" s="193" t="s">
        <v>4989</v>
      </c>
      <c r="L469" s="193" t="s">
        <v>297</v>
      </c>
      <c r="M469" s="48" t="s">
        <v>3599</v>
      </c>
      <c r="N469" s="193" t="s">
        <v>211</v>
      </c>
      <c r="O469" s="48" t="s">
        <v>165</v>
      </c>
      <c r="P469" s="48"/>
      <c r="Q469" s="48" t="s">
        <v>4502</v>
      </c>
      <c r="R469" s="193" t="s">
        <v>211</v>
      </c>
      <c r="S469" s="48" t="b">
        <v>0</v>
      </c>
      <c r="T469" s="48"/>
      <c r="U469" s="178"/>
      <c r="V469" s="178">
        <v>43762</v>
      </c>
      <c r="W469" s="48" t="s">
        <v>211</v>
      </c>
      <c r="X469" s="48"/>
      <c r="Y469" s="48"/>
      <c r="Z469" s="48" t="s">
        <v>211</v>
      </c>
      <c r="AA469" s="48"/>
      <c r="AB469" s="48"/>
      <c r="AC469" s="193" t="s">
        <v>211</v>
      </c>
      <c r="AD469" s="48"/>
      <c r="AE469" s="193" t="s">
        <v>165</v>
      </c>
      <c r="AF469" s="193" t="s">
        <v>211</v>
      </c>
      <c r="AG469" s="193" t="s">
        <v>211</v>
      </c>
      <c r="AH469" s="198">
        <v>43775</v>
      </c>
      <c r="AI469" s="192" t="s">
        <v>4364</v>
      </c>
      <c r="AJ469" s="115" t="str">
        <f t="shared" si="7"/>
        <v>FS</v>
      </c>
      <c r="AK469" s="115" t="b">
        <f>ISNUMBER(SEARCH("IRT",Table1[[#This Row],[Current_Status]]))</f>
        <v>0</v>
      </c>
      <c r="AL469" s="116">
        <f>YEAR(Table1[[#This Row],[Project_Initiated]])</f>
        <v>2019</v>
      </c>
      <c r="AM469" s="53">
        <v>44075</v>
      </c>
      <c r="AN469" s="53" t="str">
        <f>IF(AND(Table1[[#This Row],[Completed Date]]&gt;="07/01/2020"+0,Table1[[#This Row],[Completed Date]]&lt;="6/30/2021"+0),"FY 20-21",IF(AND(Table1[[#This Row],[Completed Date]]&gt;="07/01/2019"+0,Table1[[#This Row],[Completed Date]]&lt;="6/30/2020"+0),"FY 19-20",""))</f>
        <v>FY 19-20</v>
      </c>
      <c r="AO469" s="116" t="str">
        <f>IFERROR(FIND("R",Table1[[#This Row],[FS_Priority]]),"")</f>
        <v/>
      </c>
    </row>
    <row r="470" spans="1:41" hidden="1" x14ac:dyDescent="0.25">
      <c r="A470" s="48" t="s">
        <v>3364</v>
      </c>
      <c r="B470" s="193" t="s">
        <v>211</v>
      </c>
      <c r="C470" s="193" t="s">
        <v>3364</v>
      </c>
      <c r="D470" s="194" t="b">
        <v>0</v>
      </c>
      <c r="E470" s="48" t="s">
        <v>53</v>
      </c>
      <c r="F470" s="48" t="s">
        <v>3365</v>
      </c>
      <c r="G470" s="48" t="s">
        <v>4044</v>
      </c>
      <c r="H470" s="48" t="s">
        <v>285</v>
      </c>
      <c r="I470" s="48" t="s">
        <v>3910</v>
      </c>
      <c r="J470" s="48" t="s">
        <v>2661</v>
      </c>
      <c r="K470" s="193" t="s">
        <v>3514</v>
      </c>
      <c r="L470" s="193" t="s">
        <v>2636</v>
      </c>
      <c r="M470" s="48" t="s">
        <v>3515</v>
      </c>
      <c r="N470" s="193" t="s">
        <v>211</v>
      </c>
      <c r="O470" s="48" t="s">
        <v>183</v>
      </c>
      <c r="P470" s="48"/>
      <c r="Q470" s="48" t="s">
        <v>218</v>
      </c>
      <c r="R470" s="193" t="s">
        <v>211</v>
      </c>
      <c r="S470" s="48" t="b">
        <v>0</v>
      </c>
      <c r="T470" s="48"/>
      <c r="U470" s="178"/>
      <c r="V470" s="178">
        <v>43601</v>
      </c>
      <c r="W470" s="48" t="s">
        <v>211</v>
      </c>
      <c r="X470" s="48"/>
      <c r="Y470" s="48"/>
      <c r="Z470" s="48" t="s">
        <v>211</v>
      </c>
      <c r="AA470" s="48"/>
      <c r="AB470" s="48"/>
      <c r="AC470" s="193" t="s">
        <v>4391</v>
      </c>
      <c r="AD470" s="195">
        <v>43665</v>
      </c>
      <c r="AE470" s="193" t="s">
        <v>498</v>
      </c>
      <c r="AF470" s="193" t="s">
        <v>4459</v>
      </c>
      <c r="AG470" s="193" t="s">
        <v>2694</v>
      </c>
      <c r="AH470" s="198">
        <v>43780</v>
      </c>
      <c r="AI470" s="192" t="s">
        <v>4349</v>
      </c>
      <c r="AJ470" s="115" t="str">
        <f t="shared" si="7"/>
        <v>FS</v>
      </c>
      <c r="AK470" s="115" t="b">
        <f>ISNUMBER(SEARCH("IRT",Table1[[#This Row],[Current_Status]]))</f>
        <v>0</v>
      </c>
      <c r="AL470" s="116">
        <f>YEAR(Table1[[#This Row],[Project_Initiated]])</f>
        <v>2019</v>
      </c>
      <c r="AM470" s="53">
        <v>44075</v>
      </c>
      <c r="AN470" s="53" t="str">
        <f>IF(AND(Table1[[#This Row],[Completed Date]]&gt;="07/01/2020"+0,Table1[[#This Row],[Completed Date]]&lt;="6/30/2021"+0),"FY 20-21",IF(AND(Table1[[#This Row],[Completed Date]]&gt;="07/01/2019"+0,Table1[[#This Row],[Completed Date]]&lt;="6/30/2020"+0),"FY 19-20",""))</f>
        <v>FY 19-20</v>
      </c>
      <c r="AO470" s="116" t="str">
        <f>IFERROR(FIND("R",Table1[[#This Row],[FS_Priority]]),"")</f>
        <v/>
      </c>
    </row>
    <row r="471" spans="1:41" hidden="1" x14ac:dyDescent="0.25">
      <c r="A471" s="48" t="s">
        <v>3378</v>
      </c>
      <c r="B471" s="193" t="s">
        <v>211</v>
      </c>
      <c r="C471" s="193" t="s">
        <v>3378</v>
      </c>
      <c r="D471" s="194" t="b">
        <v>0</v>
      </c>
      <c r="E471" s="48" t="s">
        <v>107</v>
      </c>
      <c r="F471" s="48" t="s">
        <v>3379</v>
      </c>
      <c r="G471" s="48" t="s">
        <v>4043</v>
      </c>
      <c r="H471" s="48" t="s">
        <v>393</v>
      </c>
      <c r="I471" s="48" t="s">
        <v>3945</v>
      </c>
      <c r="J471" s="48" t="s">
        <v>2661</v>
      </c>
      <c r="K471" s="193" t="s">
        <v>3674</v>
      </c>
      <c r="L471" s="193" t="s">
        <v>2636</v>
      </c>
      <c r="M471" s="48" t="s">
        <v>3946</v>
      </c>
      <c r="N471" s="193" t="s">
        <v>211</v>
      </c>
      <c r="O471" s="48" t="s">
        <v>183</v>
      </c>
      <c r="P471" s="48"/>
      <c r="Q471" s="48" t="s">
        <v>236</v>
      </c>
      <c r="R471" s="193" t="s">
        <v>211</v>
      </c>
      <c r="S471" s="48" t="b">
        <v>0</v>
      </c>
      <c r="T471" s="48"/>
      <c r="U471" s="178"/>
      <c r="V471" s="178">
        <v>43600</v>
      </c>
      <c r="W471" s="48" t="s">
        <v>211</v>
      </c>
      <c r="X471" s="48"/>
      <c r="Y471" s="48"/>
      <c r="Z471" s="48" t="s">
        <v>211</v>
      </c>
      <c r="AA471" s="48"/>
      <c r="AB471" s="48"/>
      <c r="AC471" s="193" t="s">
        <v>4393</v>
      </c>
      <c r="AD471" s="195">
        <v>43661</v>
      </c>
      <c r="AE471" s="193" t="s">
        <v>498</v>
      </c>
      <c r="AF471" s="193" t="s">
        <v>4456</v>
      </c>
      <c r="AG471" s="193" t="s">
        <v>2694</v>
      </c>
      <c r="AH471" s="198">
        <v>43780</v>
      </c>
      <c r="AI471" s="192" t="s">
        <v>4349</v>
      </c>
      <c r="AJ471" s="115" t="str">
        <f t="shared" si="7"/>
        <v>FS</v>
      </c>
      <c r="AK471" s="115" t="b">
        <f>ISNUMBER(SEARCH("IRT",Table1[[#This Row],[Current_Status]]))</f>
        <v>0</v>
      </c>
      <c r="AL471" s="116">
        <f>YEAR(Table1[[#This Row],[Project_Initiated]])</f>
        <v>2019</v>
      </c>
      <c r="AM471" s="53">
        <v>44075</v>
      </c>
      <c r="AN471" s="53" t="str">
        <f>IF(AND(Table1[[#This Row],[Completed Date]]&gt;="07/01/2020"+0,Table1[[#This Row],[Completed Date]]&lt;="6/30/2021"+0),"FY 20-21",IF(AND(Table1[[#This Row],[Completed Date]]&gt;="07/01/2019"+0,Table1[[#This Row],[Completed Date]]&lt;="6/30/2020"+0),"FY 19-20",""))</f>
        <v>FY 19-20</v>
      </c>
      <c r="AO471" s="116" t="str">
        <f>IFERROR(FIND("R",Table1[[#This Row],[FS_Priority]]),"")</f>
        <v/>
      </c>
    </row>
    <row r="472" spans="1:41" hidden="1" x14ac:dyDescent="0.25">
      <c r="A472" s="48" t="s">
        <v>4273</v>
      </c>
      <c r="B472" s="193" t="s">
        <v>211</v>
      </c>
      <c r="C472" s="193" t="s">
        <v>4273</v>
      </c>
      <c r="D472" s="194" t="b">
        <v>0</v>
      </c>
      <c r="E472" s="48" t="s">
        <v>148</v>
      </c>
      <c r="F472" s="48" t="s">
        <v>4306</v>
      </c>
      <c r="G472" s="48" t="s">
        <v>211</v>
      </c>
      <c r="H472" s="48" t="s">
        <v>4307</v>
      </c>
      <c r="I472" s="48" t="s">
        <v>4308</v>
      </c>
      <c r="J472" s="48" t="s">
        <v>2661</v>
      </c>
      <c r="K472" s="193" t="s">
        <v>4320</v>
      </c>
      <c r="L472" s="193" t="s">
        <v>434</v>
      </c>
      <c r="M472" s="48" t="s">
        <v>3983</v>
      </c>
      <c r="N472" s="193" t="s">
        <v>211</v>
      </c>
      <c r="O472" s="48" t="s">
        <v>183</v>
      </c>
      <c r="P472" s="48"/>
      <c r="Q472" s="48" t="s">
        <v>236</v>
      </c>
      <c r="R472" s="193" t="s">
        <v>211</v>
      </c>
      <c r="S472" s="48" t="b">
        <v>0</v>
      </c>
      <c r="T472" s="48"/>
      <c r="U472" s="178"/>
      <c r="V472" s="178">
        <v>43676</v>
      </c>
      <c r="W472" s="48" t="s">
        <v>211</v>
      </c>
      <c r="X472" s="48"/>
      <c r="Y472" s="48"/>
      <c r="Z472" s="48" t="s">
        <v>211</v>
      </c>
      <c r="AA472" s="48"/>
      <c r="AB472" s="48"/>
      <c r="AC472" s="193" t="s">
        <v>4470</v>
      </c>
      <c r="AD472" s="48"/>
      <c r="AE472" s="193" t="s">
        <v>498</v>
      </c>
      <c r="AF472" s="193" t="s">
        <v>4471</v>
      </c>
      <c r="AG472" s="193" t="s">
        <v>2693</v>
      </c>
      <c r="AH472" s="198">
        <v>43780</v>
      </c>
      <c r="AI472" s="192" t="s">
        <v>4284</v>
      </c>
      <c r="AJ472" s="115" t="str">
        <f t="shared" si="7"/>
        <v>FS</v>
      </c>
      <c r="AK472" s="115" t="b">
        <f>ISNUMBER(SEARCH("IRT",Table1[[#This Row],[Current_Status]]))</f>
        <v>0</v>
      </c>
      <c r="AL472" s="116">
        <f>YEAR(Table1[[#This Row],[Project_Initiated]])</f>
        <v>2019</v>
      </c>
      <c r="AM472" s="53">
        <v>44075</v>
      </c>
      <c r="AN472" s="53" t="str">
        <f>IF(AND(Table1[[#This Row],[Completed Date]]&gt;="07/01/2020"+0,Table1[[#This Row],[Completed Date]]&lt;="6/30/2021"+0),"FY 20-21",IF(AND(Table1[[#This Row],[Completed Date]]&gt;="07/01/2019"+0,Table1[[#This Row],[Completed Date]]&lt;="6/30/2020"+0),"FY 19-20",""))</f>
        <v>FY 19-20</v>
      </c>
      <c r="AO472" s="116" t="str">
        <f>IFERROR(FIND("R",Table1[[#This Row],[FS_Priority]]),"")</f>
        <v/>
      </c>
    </row>
    <row r="473" spans="1:41" hidden="1" x14ac:dyDescent="0.25">
      <c r="A473" s="48" t="s">
        <v>4677</v>
      </c>
      <c r="B473" s="193" t="s">
        <v>211</v>
      </c>
      <c r="C473" s="193" t="s">
        <v>4677</v>
      </c>
      <c r="D473" s="194" t="b">
        <v>0</v>
      </c>
      <c r="E473" s="48" t="s">
        <v>442</v>
      </c>
      <c r="F473" s="48" t="s">
        <v>4678</v>
      </c>
      <c r="G473" s="48" t="s">
        <v>211</v>
      </c>
      <c r="H473" s="48" t="s">
        <v>211</v>
      </c>
      <c r="I473" s="48" t="s">
        <v>236</v>
      </c>
      <c r="J473" s="48" t="s">
        <v>2672</v>
      </c>
      <c r="K473" s="193" t="s">
        <v>3829</v>
      </c>
      <c r="L473" s="193" t="s">
        <v>141</v>
      </c>
      <c r="M473" s="48" t="s">
        <v>3830</v>
      </c>
      <c r="N473" s="193" t="s">
        <v>4679</v>
      </c>
      <c r="O473" s="48" t="s">
        <v>183</v>
      </c>
      <c r="P473" s="48"/>
      <c r="Q473" s="48" t="s">
        <v>4502</v>
      </c>
      <c r="R473" s="193" t="s">
        <v>211</v>
      </c>
      <c r="S473" s="48" t="b">
        <v>0</v>
      </c>
      <c r="T473" s="48"/>
      <c r="U473" s="178"/>
      <c r="V473" s="178">
        <v>43763</v>
      </c>
      <c r="W473" s="48" t="s">
        <v>211</v>
      </c>
      <c r="X473" s="48"/>
      <c r="Y473" s="48"/>
      <c r="Z473" s="48" t="s">
        <v>211</v>
      </c>
      <c r="AA473" s="48"/>
      <c r="AB473" s="48"/>
      <c r="AC473" s="193" t="s">
        <v>211</v>
      </c>
      <c r="AD473" s="48"/>
      <c r="AE473" s="193" t="s">
        <v>178</v>
      </c>
      <c r="AF473" s="193" t="s">
        <v>211</v>
      </c>
      <c r="AG473" s="193" t="s">
        <v>211</v>
      </c>
      <c r="AH473" s="198">
        <v>43783</v>
      </c>
      <c r="AI473" s="192" t="s">
        <v>4364</v>
      </c>
      <c r="AJ473" s="115" t="str">
        <f t="shared" si="7"/>
        <v>FS</v>
      </c>
      <c r="AK473" s="115" t="b">
        <f>ISNUMBER(SEARCH("IRT",Table1[[#This Row],[Current_Status]]))</f>
        <v>0</v>
      </c>
      <c r="AL473" s="116">
        <f>YEAR(Table1[[#This Row],[Project_Initiated]])</f>
        <v>2019</v>
      </c>
      <c r="AM473" s="53">
        <v>44075</v>
      </c>
      <c r="AN473" s="53" t="str">
        <f>IF(AND(Table1[[#This Row],[Completed Date]]&gt;="07/01/2020"+0,Table1[[#This Row],[Completed Date]]&lt;="6/30/2021"+0),"FY 20-21",IF(AND(Table1[[#This Row],[Completed Date]]&gt;="07/01/2019"+0,Table1[[#This Row],[Completed Date]]&lt;="6/30/2020"+0),"FY 19-20",""))</f>
        <v>FY 19-20</v>
      </c>
      <c r="AO473" s="116" t="str">
        <f>IFERROR(FIND("R",Table1[[#This Row],[FS_Priority]]),"")</f>
        <v/>
      </c>
    </row>
    <row r="474" spans="1:41" hidden="1" x14ac:dyDescent="0.25">
      <c r="A474" s="48" t="s">
        <v>314</v>
      </c>
      <c r="B474" s="193" t="s">
        <v>211</v>
      </c>
      <c r="C474" s="193" t="s">
        <v>314</v>
      </c>
      <c r="D474" s="194" t="b">
        <v>0</v>
      </c>
      <c r="E474" s="48" t="s">
        <v>99</v>
      </c>
      <c r="F474" s="48" t="s">
        <v>3122</v>
      </c>
      <c r="G474" s="48" t="s">
        <v>211</v>
      </c>
      <c r="H474" s="48" t="s">
        <v>983</v>
      </c>
      <c r="I474" s="48" t="s">
        <v>3656</v>
      </c>
      <c r="J474" s="48" t="s">
        <v>2661</v>
      </c>
      <c r="K474" s="193" t="s">
        <v>4989</v>
      </c>
      <c r="L474" s="193" t="s">
        <v>297</v>
      </c>
      <c r="M474" s="48" t="s">
        <v>3599</v>
      </c>
      <c r="N474" s="193" t="s">
        <v>211</v>
      </c>
      <c r="O474" s="48" t="s">
        <v>183</v>
      </c>
      <c r="P474" s="48"/>
      <c r="Q474" s="48" t="s">
        <v>315</v>
      </c>
      <c r="R474" s="193" t="s">
        <v>236</v>
      </c>
      <c r="S474" s="48" t="b">
        <v>0</v>
      </c>
      <c r="T474" s="48"/>
      <c r="U474" s="178"/>
      <c r="V474" s="178">
        <v>43175</v>
      </c>
      <c r="W474" s="48" t="s">
        <v>211</v>
      </c>
      <c r="X474" s="48"/>
      <c r="Y474" s="48"/>
      <c r="Z474" s="48" t="s">
        <v>211</v>
      </c>
      <c r="AA474" s="48"/>
      <c r="AB474" s="48"/>
      <c r="AC474" s="193" t="s">
        <v>4392</v>
      </c>
      <c r="AD474" s="48"/>
      <c r="AE474" s="193" t="s">
        <v>178</v>
      </c>
      <c r="AF474" s="193" t="s">
        <v>211</v>
      </c>
      <c r="AG474" s="193" t="s">
        <v>2694</v>
      </c>
      <c r="AH474" s="198">
        <v>43784</v>
      </c>
      <c r="AI474" s="192" t="s">
        <v>4348</v>
      </c>
      <c r="AJ474" s="115" t="str">
        <f t="shared" si="7"/>
        <v>FS</v>
      </c>
      <c r="AK474" s="115" t="b">
        <f>ISNUMBER(SEARCH("IRT",Table1[[#This Row],[Current_Status]]))</f>
        <v>0</v>
      </c>
      <c r="AL474" s="116">
        <f>YEAR(Table1[[#This Row],[Project_Initiated]])</f>
        <v>2018</v>
      </c>
      <c r="AM474" s="53">
        <v>44075</v>
      </c>
      <c r="AN474" s="53" t="str">
        <f>IF(AND(Table1[[#This Row],[Completed Date]]&gt;="07/01/2020"+0,Table1[[#This Row],[Completed Date]]&lt;="6/30/2021"+0),"FY 20-21",IF(AND(Table1[[#This Row],[Completed Date]]&gt;="07/01/2019"+0,Table1[[#This Row],[Completed Date]]&lt;="6/30/2020"+0),"FY 19-20",""))</f>
        <v>FY 19-20</v>
      </c>
      <c r="AO474" s="116" t="str">
        <f>IFERROR(FIND("R",Table1[[#This Row],[FS_Priority]]),"")</f>
        <v/>
      </c>
    </row>
    <row r="475" spans="1:41" hidden="1" x14ac:dyDescent="0.25">
      <c r="A475" s="48" t="s">
        <v>3373</v>
      </c>
      <c r="B475" s="193" t="s">
        <v>211</v>
      </c>
      <c r="C475" s="193" t="s">
        <v>3373</v>
      </c>
      <c r="D475" s="194" t="b">
        <v>0</v>
      </c>
      <c r="E475" s="48" t="s">
        <v>99</v>
      </c>
      <c r="F475" s="48" t="s">
        <v>3374</v>
      </c>
      <c r="G475" s="48" t="s">
        <v>3397</v>
      </c>
      <c r="H475" s="48" t="s">
        <v>465</v>
      </c>
      <c r="I475" s="48" t="s">
        <v>3939</v>
      </c>
      <c r="J475" s="48" t="s">
        <v>2661</v>
      </c>
      <c r="K475" s="193" t="s">
        <v>4989</v>
      </c>
      <c r="L475" s="193" t="s">
        <v>297</v>
      </c>
      <c r="M475" s="48" t="s">
        <v>3599</v>
      </c>
      <c r="N475" s="193" t="s">
        <v>211</v>
      </c>
      <c r="O475" s="48" t="s">
        <v>183</v>
      </c>
      <c r="P475" s="48"/>
      <c r="Q475" s="48" t="s">
        <v>244</v>
      </c>
      <c r="R475" s="193" t="s">
        <v>211</v>
      </c>
      <c r="S475" s="48" t="b">
        <v>0</v>
      </c>
      <c r="T475" s="48"/>
      <c r="U475" s="178"/>
      <c r="V475" s="178">
        <v>43578</v>
      </c>
      <c r="W475" s="48" t="s">
        <v>211</v>
      </c>
      <c r="X475" s="48"/>
      <c r="Y475" s="48"/>
      <c r="Z475" s="48" t="s">
        <v>211</v>
      </c>
      <c r="AA475" s="48"/>
      <c r="AB475" s="48"/>
      <c r="AC475" s="193" t="s">
        <v>4451</v>
      </c>
      <c r="AD475" s="195">
        <v>43643</v>
      </c>
      <c r="AE475" s="193" t="s">
        <v>178</v>
      </c>
      <c r="AF475" s="193" t="s">
        <v>4452</v>
      </c>
      <c r="AG475" s="193" t="s">
        <v>2694</v>
      </c>
      <c r="AH475" s="197">
        <v>43788</v>
      </c>
      <c r="AI475" s="192" t="s">
        <v>4349</v>
      </c>
      <c r="AJ475" s="115" t="str">
        <f t="shared" si="7"/>
        <v>FS</v>
      </c>
      <c r="AK475" s="115" t="b">
        <f>ISNUMBER(SEARCH("IRT",Table1[[#This Row],[Current_Status]]))</f>
        <v>0</v>
      </c>
      <c r="AL475" s="116">
        <f>YEAR(Table1[[#This Row],[Project_Initiated]])</f>
        <v>2019</v>
      </c>
      <c r="AM475" s="53">
        <v>44075</v>
      </c>
      <c r="AN475" s="53" t="str">
        <f>IF(AND(Table1[[#This Row],[Completed Date]]&gt;="07/01/2020"+0,Table1[[#This Row],[Completed Date]]&lt;="6/30/2021"+0),"FY 20-21",IF(AND(Table1[[#This Row],[Completed Date]]&gt;="07/01/2019"+0,Table1[[#This Row],[Completed Date]]&lt;="6/30/2020"+0),"FY 19-20",""))</f>
        <v>FY 19-20</v>
      </c>
      <c r="AO475" s="116" t="str">
        <f>IFERROR(FIND("R",Table1[[#This Row],[FS_Priority]]),"")</f>
        <v/>
      </c>
    </row>
    <row r="476" spans="1:41" hidden="1" x14ac:dyDescent="0.25">
      <c r="A476" s="48" t="s">
        <v>2940</v>
      </c>
      <c r="B476" s="193" t="s">
        <v>211</v>
      </c>
      <c r="C476" s="193" t="s">
        <v>2940</v>
      </c>
      <c r="D476" s="194" t="b">
        <v>0</v>
      </c>
      <c r="E476" s="48" t="s">
        <v>107</v>
      </c>
      <c r="F476" s="48" t="s">
        <v>3253</v>
      </c>
      <c r="G476" s="48" t="s">
        <v>4133</v>
      </c>
      <c r="H476" s="48" t="s">
        <v>474</v>
      </c>
      <c r="I476" s="48" t="s">
        <v>64</v>
      </c>
      <c r="J476" s="48" t="s">
        <v>2661</v>
      </c>
      <c r="K476" s="193" t="s">
        <v>3674</v>
      </c>
      <c r="L476" s="193" t="s">
        <v>2636</v>
      </c>
      <c r="M476" s="48" t="s">
        <v>3561</v>
      </c>
      <c r="N476" s="193" t="s">
        <v>211</v>
      </c>
      <c r="O476" s="48" t="s">
        <v>165</v>
      </c>
      <c r="P476" s="48"/>
      <c r="Q476" s="48" t="s">
        <v>240</v>
      </c>
      <c r="R476" s="193" t="s">
        <v>108</v>
      </c>
      <c r="S476" s="48" t="b">
        <v>0</v>
      </c>
      <c r="T476" s="48"/>
      <c r="U476" s="178"/>
      <c r="V476" s="178">
        <v>43536</v>
      </c>
      <c r="W476" s="48" t="s">
        <v>211</v>
      </c>
      <c r="X476" s="48"/>
      <c r="Y476" s="48"/>
      <c r="Z476" s="48" t="s">
        <v>211</v>
      </c>
      <c r="AA476" s="48"/>
      <c r="AB476" s="48"/>
      <c r="AC476" s="193" t="s">
        <v>4436</v>
      </c>
      <c r="AD476" s="48"/>
      <c r="AE476" s="193" t="s">
        <v>165</v>
      </c>
      <c r="AF476" s="193" t="s">
        <v>211</v>
      </c>
      <c r="AG476" s="193" t="s">
        <v>211</v>
      </c>
      <c r="AH476" s="197">
        <v>43789</v>
      </c>
      <c r="AI476" s="192" t="s">
        <v>4284</v>
      </c>
      <c r="AJ476" s="115" t="str">
        <f t="shared" si="7"/>
        <v>FS</v>
      </c>
      <c r="AK476" s="115" t="b">
        <f>ISNUMBER(SEARCH("IRT",Table1[[#This Row],[Current_Status]]))</f>
        <v>0</v>
      </c>
      <c r="AL476" s="116">
        <f>YEAR(Table1[[#This Row],[Project_Initiated]])</f>
        <v>2019</v>
      </c>
      <c r="AM476" s="53">
        <v>44075</v>
      </c>
      <c r="AN476" s="53" t="str">
        <f>IF(AND(Table1[[#This Row],[Completed Date]]&gt;="07/01/2020"+0,Table1[[#This Row],[Completed Date]]&lt;="6/30/2021"+0),"FY 20-21",IF(AND(Table1[[#This Row],[Completed Date]]&gt;="07/01/2019"+0,Table1[[#This Row],[Completed Date]]&lt;="6/30/2020"+0),"FY 19-20",""))</f>
        <v>FY 19-20</v>
      </c>
      <c r="AO476" s="116" t="str">
        <f>IFERROR(FIND("R",Table1[[#This Row],[FS_Priority]]),"")</f>
        <v/>
      </c>
    </row>
    <row r="477" spans="1:41" hidden="1" x14ac:dyDescent="0.25">
      <c r="A477" s="48" t="s">
        <v>4586</v>
      </c>
      <c r="B477" s="193" t="s">
        <v>211</v>
      </c>
      <c r="C477" s="193" t="s">
        <v>4586</v>
      </c>
      <c r="D477" s="194" t="b">
        <v>0</v>
      </c>
      <c r="E477" s="48" t="s">
        <v>107</v>
      </c>
      <c r="F477" s="48" t="s">
        <v>4587</v>
      </c>
      <c r="G477" s="48" t="s">
        <v>211</v>
      </c>
      <c r="H477" s="48" t="s">
        <v>211</v>
      </c>
      <c r="I477" s="48" t="s">
        <v>211</v>
      </c>
      <c r="J477" s="48" t="s">
        <v>2672</v>
      </c>
      <c r="K477" s="193" t="s">
        <v>3674</v>
      </c>
      <c r="L477" s="193" t="s">
        <v>2636</v>
      </c>
      <c r="M477" s="48" t="s">
        <v>3561</v>
      </c>
      <c r="N477" s="193" t="s">
        <v>211</v>
      </c>
      <c r="O477" s="48" t="s">
        <v>183</v>
      </c>
      <c r="P477" s="48"/>
      <c r="Q477" s="48" t="s">
        <v>4502</v>
      </c>
      <c r="R477" s="193" t="s">
        <v>211</v>
      </c>
      <c r="S477" s="48" t="b">
        <v>0</v>
      </c>
      <c r="T477" s="48"/>
      <c r="U477" s="178"/>
      <c r="V477" s="178">
        <v>43783</v>
      </c>
      <c r="W477" s="48" t="s">
        <v>211</v>
      </c>
      <c r="X477" s="48"/>
      <c r="Y477" s="48"/>
      <c r="Z477" s="48" t="s">
        <v>211</v>
      </c>
      <c r="AA477" s="48"/>
      <c r="AB477" s="48"/>
      <c r="AC477" s="193" t="s">
        <v>211</v>
      </c>
      <c r="AD477" s="179"/>
      <c r="AE477" s="193" t="s">
        <v>498</v>
      </c>
      <c r="AF477" s="193" t="s">
        <v>211</v>
      </c>
      <c r="AG477" s="193" t="s">
        <v>211</v>
      </c>
      <c r="AH477" s="198">
        <v>43791</v>
      </c>
      <c r="AI477" s="192" t="s">
        <v>4364</v>
      </c>
      <c r="AJ477" s="115" t="str">
        <f t="shared" si="7"/>
        <v>FS</v>
      </c>
      <c r="AK477" s="115" t="b">
        <f>ISNUMBER(SEARCH("IRT",Table1[[#This Row],[Current_Status]]))</f>
        <v>0</v>
      </c>
      <c r="AL477" s="116">
        <f>YEAR(Table1[[#This Row],[Project_Initiated]])</f>
        <v>2019</v>
      </c>
      <c r="AM477" s="53">
        <v>44075</v>
      </c>
      <c r="AN477" s="53" t="str">
        <f>IF(AND(Table1[[#This Row],[Completed Date]]&gt;="07/01/2020"+0,Table1[[#This Row],[Completed Date]]&lt;="6/30/2021"+0),"FY 20-21",IF(AND(Table1[[#This Row],[Completed Date]]&gt;="07/01/2019"+0,Table1[[#This Row],[Completed Date]]&lt;="6/30/2020"+0),"FY 19-20",""))</f>
        <v>FY 19-20</v>
      </c>
      <c r="AO477" s="116" t="str">
        <f>IFERROR(FIND("R",Table1[[#This Row],[FS_Priority]]),"")</f>
        <v/>
      </c>
    </row>
    <row r="478" spans="1:41" hidden="1" x14ac:dyDescent="0.25">
      <c r="A478" s="48" t="s">
        <v>2951</v>
      </c>
      <c r="B478" s="193" t="s">
        <v>211</v>
      </c>
      <c r="C478" s="193" t="s">
        <v>2951</v>
      </c>
      <c r="D478" s="194" t="b">
        <v>0</v>
      </c>
      <c r="E478" s="48" t="s">
        <v>4313</v>
      </c>
      <c r="F478" s="48" t="s">
        <v>3353</v>
      </c>
      <c r="G478" s="48" t="s">
        <v>211</v>
      </c>
      <c r="H478" s="48" t="s">
        <v>461</v>
      </c>
      <c r="I478" s="48" t="s">
        <v>3964</v>
      </c>
      <c r="J478" s="48" t="s">
        <v>2661</v>
      </c>
      <c r="K478" s="193" t="s">
        <v>3883</v>
      </c>
      <c r="L478" s="193" t="s">
        <v>437</v>
      </c>
      <c r="M478" s="48" t="s">
        <v>3884</v>
      </c>
      <c r="N478" s="193" t="s">
        <v>211</v>
      </c>
      <c r="O478" s="48" t="s">
        <v>165</v>
      </c>
      <c r="P478" s="48"/>
      <c r="Q478" s="48" t="s">
        <v>184</v>
      </c>
      <c r="R478" s="193" t="s">
        <v>211</v>
      </c>
      <c r="S478" s="48" t="b">
        <v>0</v>
      </c>
      <c r="T478" s="48"/>
      <c r="U478" s="178"/>
      <c r="V478" s="178">
        <v>43497</v>
      </c>
      <c r="W478" s="48" t="s">
        <v>211</v>
      </c>
      <c r="X478" s="48"/>
      <c r="Y478" s="48"/>
      <c r="Z478" s="48" t="s">
        <v>211</v>
      </c>
      <c r="AA478" s="48"/>
      <c r="AB478" s="48"/>
      <c r="AC478" s="193" t="s">
        <v>4436</v>
      </c>
      <c r="AD478" s="48"/>
      <c r="AE478" s="193" t="s">
        <v>211</v>
      </c>
      <c r="AF478" s="193" t="s">
        <v>211</v>
      </c>
      <c r="AG478" s="193" t="s">
        <v>211</v>
      </c>
      <c r="AH478" s="197">
        <v>43791</v>
      </c>
      <c r="AI478" s="192" t="s">
        <v>4349</v>
      </c>
      <c r="AJ478" s="115" t="str">
        <f t="shared" si="7"/>
        <v>FS</v>
      </c>
      <c r="AK478" s="115" t="b">
        <f>ISNUMBER(SEARCH("IRT",Table1[[#This Row],[Current_Status]]))</f>
        <v>0</v>
      </c>
      <c r="AL478" s="116">
        <f>YEAR(Table1[[#This Row],[Project_Initiated]])</f>
        <v>2019</v>
      </c>
      <c r="AM478" s="53">
        <v>44075</v>
      </c>
      <c r="AN478" s="53" t="str">
        <f>IF(AND(Table1[[#This Row],[Completed Date]]&gt;="07/01/2020"+0,Table1[[#This Row],[Completed Date]]&lt;="6/30/2021"+0),"FY 20-21",IF(AND(Table1[[#This Row],[Completed Date]]&gt;="07/01/2019"+0,Table1[[#This Row],[Completed Date]]&lt;="6/30/2020"+0),"FY 19-20",""))</f>
        <v>FY 19-20</v>
      </c>
      <c r="AO478" s="116" t="str">
        <f>IFERROR(FIND("R",Table1[[#This Row],[FS_Priority]]),"")</f>
        <v/>
      </c>
    </row>
    <row r="479" spans="1:41" hidden="1" x14ac:dyDescent="0.25">
      <c r="A479" s="48" t="s">
        <v>4505</v>
      </c>
      <c r="B479" s="193" t="s">
        <v>211</v>
      </c>
      <c r="C479" s="193" t="s">
        <v>4505</v>
      </c>
      <c r="D479" s="194" t="b">
        <v>0</v>
      </c>
      <c r="E479" s="48" t="s">
        <v>53</v>
      </c>
      <c r="F479" s="48" t="s">
        <v>4506</v>
      </c>
      <c r="G479" s="48" t="s">
        <v>211</v>
      </c>
      <c r="H479" s="48" t="s">
        <v>211</v>
      </c>
      <c r="I479" s="48" t="s">
        <v>4507</v>
      </c>
      <c r="J479" s="48" t="s">
        <v>2661</v>
      </c>
      <c r="K479" s="193" t="s">
        <v>3514</v>
      </c>
      <c r="L479" s="193" t="s">
        <v>2636</v>
      </c>
      <c r="M479" s="48" t="s">
        <v>4219</v>
      </c>
      <c r="N479" s="193" t="s">
        <v>3914</v>
      </c>
      <c r="O479" s="48" t="s">
        <v>165</v>
      </c>
      <c r="P479" s="48"/>
      <c r="Q479" s="48" t="s">
        <v>4502</v>
      </c>
      <c r="R479" s="193" t="s">
        <v>211</v>
      </c>
      <c r="S479" s="48" t="b">
        <v>0</v>
      </c>
      <c r="T479" s="48"/>
      <c r="U479" s="178"/>
      <c r="V479" s="178">
        <v>43745</v>
      </c>
      <c r="W479" s="48" t="s">
        <v>211</v>
      </c>
      <c r="X479" s="48"/>
      <c r="Y479" s="48"/>
      <c r="Z479" s="48" t="s">
        <v>211</v>
      </c>
      <c r="AA479" s="48"/>
      <c r="AB479" s="48"/>
      <c r="AC479" s="193" t="s">
        <v>211</v>
      </c>
      <c r="AD479" s="48"/>
      <c r="AE479" s="193" t="s">
        <v>165</v>
      </c>
      <c r="AF479" s="193" t="s">
        <v>211</v>
      </c>
      <c r="AG479" s="193" t="s">
        <v>211</v>
      </c>
      <c r="AH479" s="197">
        <v>43794</v>
      </c>
      <c r="AI479" s="192" t="s">
        <v>4364</v>
      </c>
      <c r="AJ479" s="115" t="str">
        <f t="shared" si="7"/>
        <v>FS</v>
      </c>
      <c r="AK479" s="115" t="b">
        <f>ISNUMBER(SEARCH("IRT",Table1[[#This Row],[Current_Status]]))</f>
        <v>0</v>
      </c>
      <c r="AL479" s="116">
        <f>YEAR(Table1[[#This Row],[Project_Initiated]])</f>
        <v>2019</v>
      </c>
      <c r="AM479" s="53">
        <v>44075</v>
      </c>
      <c r="AN479" s="53" t="str">
        <f>IF(AND(Table1[[#This Row],[Completed Date]]&gt;="07/01/2020"+0,Table1[[#This Row],[Completed Date]]&lt;="6/30/2021"+0),"FY 20-21",IF(AND(Table1[[#This Row],[Completed Date]]&gt;="07/01/2019"+0,Table1[[#This Row],[Completed Date]]&lt;="6/30/2020"+0),"FY 19-20",""))</f>
        <v>FY 19-20</v>
      </c>
      <c r="AO479" s="116" t="str">
        <f>IFERROR(FIND("R",Table1[[#This Row],[FS_Priority]]),"")</f>
        <v/>
      </c>
    </row>
    <row r="480" spans="1:41" hidden="1" x14ac:dyDescent="0.25">
      <c r="A480" s="48" t="s">
        <v>4281</v>
      </c>
      <c r="B480" s="193" t="s">
        <v>211</v>
      </c>
      <c r="C480" s="193" t="s">
        <v>4281</v>
      </c>
      <c r="D480" s="194" t="b">
        <v>0</v>
      </c>
      <c r="E480" s="48" t="s">
        <v>398</v>
      </c>
      <c r="F480" s="48" t="s">
        <v>4297</v>
      </c>
      <c r="G480" s="48" t="s">
        <v>211</v>
      </c>
      <c r="H480" s="48" t="s">
        <v>453</v>
      </c>
      <c r="I480" s="48" t="s">
        <v>4298</v>
      </c>
      <c r="J480" s="48" t="s">
        <v>2661</v>
      </c>
      <c r="K480" s="193" t="s">
        <v>3786</v>
      </c>
      <c r="L480" s="193" t="s">
        <v>399</v>
      </c>
      <c r="M480" s="48" t="s">
        <v>3787</v>
      </c>
      <c r="N480" s="193" t="s">
        <v>211</v>
      </c>
      <c r="O480" s="48" t="s">
        <v>165</v>
      </c>
      <c r="P480" s="48"/>
      <c r="Q480" s="48" t="s">
        <v>236</v>
      </c>
      <c r="R480" s="193" t="s">
        <v>211</v>
      </c>
      <c r="S480" s="48" t="b">
        <v>0</v>
      </c>
      <c r="T480" s="48"/>
      <c r="U480" s="178"/>
      <c r="V480" s="178">
        <v>43683</v>
      </c>
      <c r="W480" s="48" t="s">
        <v>211</v>
      </c>
      <c r="X480" s="48"/>
      <c r="Y480" s="48"/>
      <c r="Z480" s="48" t="s">
        <v>211</v>
      </c>
      <c r="AA480" s="48"/>
      <c r="AB480" s="48"/>
      <c r="AC480" s="193" t="s">
        <v>4436</v>
      </c>
      <c r="AD480" s="48"/>
      <c r="AE480" s="193" t="s">
        <v>165</v>
      </c>
      <c r="AF480" s="193" t="s">
        <v>211</v>
      </c>
      <c r="AG480" s="193" t="s">
        <v>211</v>
      </c>
      <c r="AH480" s="197">
        <v>43794</v>
      </c>
      <c r="AI480" s="192" t="s">
        <v>4284</v>
      </c>
      <c r="AJ480" s="115" t="str">
        <f t="shared" si="7"/>
        <v>FS</v>
      </c>
      <c r="AK480" s="115" t="b">
        <f>ISNUMBER(SEARCH("IRT",Table1[[#This Row],[Current_Status]]))</f>
        <v>0</v>
      </c>
      <c r="AL480" s="116">
        <f>YEAR(Table1[[#This Row],[Project_Initiated]])</f>
        <v>2019</v>
      </c>
      <c r="AM480" s="53">
        <v>44075</v>
      </c>
      <c r="AN480" s="53" t="str">
        <f>IF(AND(Table1[[#This Row],[Completed Date]]&gt;="07/01/2020"+0,Table1[[#This Row],[Completed Date]]&lt;="6/30/2021"+0),"FY 20-21",IF(AND(Table1[[#This Row],[Completed Date]]&gt;="07/01/2019"+0,Table1[[#This Row],[Completed Date]]&lt;="6/30/2020"+0),"FY 19-20",""))</f>
        <v>FY 19-20</v>
      </c>
      <c r="AO480" s="116" t="str">
        <f>IFERROR(FIND("R",Table1[[#This Row],[FS_Priority]]),"")</f>
        <v/>
      </c>
    </row>
    <row r="481" spans="1:41" hidden="1" x14ac:dyDescent="0.25">
      <c r="A481" s="48" t="s">
        <v>4064</v>
      </c>
      <c r="B481" s="193" t="s">
        <v>211</v>
      </c>
      <c r="C481" s="193" t="s">
        <v>4064</v>
      </c>
      <c r="D481" s="194" t="b">
        <v>0</v>
      </c>
      <c r="E481" s="48" t="s">
        <v>21</v>
      </c>
      <c r="F481" s="48" t="s">
        <v>4235</v>
      </c>
      <c r="G481" s="48" t="s">
        <v>211</v>
      </c>
      <c r="H481" s="48" t="s">
        <v>323</v>
      </c>
      <c r="I481" s="48" t="s">
        <v>4236</v>
      </c>
      <c r="J481" s="48" t="s">
        <v>2672</v>
      </c>
      <c r="K481" s="193" t="s">
        <v>3455</v>
      </c>
      <c r="L481" s="193" t="s">
        <v>4315</v>
      </c>
      <c r="M481" s="48" t="s">
        <v>3456</v>
      </c>
      <c r="N481" s="193" t="s">
        <v>211</v>
      </c>
      <c r="O481" s="48" t="s">
        <v>183</v>
      </c>
      <c r="P481" s="48"/>
      <c r="Q481" s="48" t="s">
        <v>3291</v>
      </c>
      <c r="R481" s="193" t="s">
        <v>211</v>
      </c>
      <c r="S481" s="48" t="b">
        <v>0</v>
      </c>
      <c r="T481" s="48"/>
      <c r="U481" s="178"/>
      <c r="V481" s="178">
        <v>43697</v>
      </c>
      <c r="W481" s="48" t="s">
        <v>211</v>
      </c>
      <c r="X481" s="48"/>
      <c r="Y481" s="48"/>
      <c r="Z481" s="48" t="s">
        <v>211</v>
      </c>
      <c r="AA481" s="48"/>
      <c r="AB481" s="48"/>
      <c r="AC481" s="193" t="s">
        <v>4481</v>
      </c>
      <c r="AD481" s="195">
        <v>43742</v>
      </c>
      <c r="AE481" s="193" t="s">
        <v>178</v>
      </c>
      <c r="AF481" s="193" t="s">
        <v>4482</v>
      </c>
      <c r="AG481" s="193" t="s">
        <v>2694</v>
      </c>
      <c r="AH481" s="197">
        <v>43795</v>
      </c>
      <c r="AI481" s="192" t="s">
        <v>4284</v>
      </c>
      <c r="AJ481" s="115" t="str">
        <f t="shared" si="7"/>
        <v>FS</v>
      </c>
      <c r="AK481" s="115" t="b">
        <f>ISNUMBER(SEARCH("IRT",Table1[[#This Row],[Current_Status]]))</f>
        <v>0</v>
      </c>
      <c r="AL481" s="116">
        <f>YEAR(Table1[[#This Row],[Project_Initiated]])</f>
        <v>2019</v>
      </c>
      <c r="AM481" s="53">
        <v>44075</v>
      </c>
      <c r="AN481" s="53" t="str">
        <f>IF(AND(Table1[[#This Row],[Completed Date]]&gt;="07/01/2020"+0,Table1[[#This Row],[Completed Date]]&lt;="6/30/2021"+0),"FY 20-21",IF(AND(Table1[[#This Row],[Completed Date]]&gt;="07/01/2019"+0,Table1[[#This Row],[Completed Date]]&lt;="6/30/2020"+0),"FY 19-20",""))</f>
        <v>FY 19-20</v>
      </c>
      <c r="AO481" s="116">
        <f>IFERROR(FIND("R",Table1[[#This Row],[FS_Priority]]),"")</f>
        <v>1</v>
      </c>
    </row>
    <row r="482" spans="1:41" hidden="1" x14ac:dyDescent="0.25">
      <c r="A482" s="48" t="s">
        <v>4118</v>
      </c>
      <c r="B482" s="193" t="s">
        <v>211</v>
      </c>
      <c r="C482" s="193" t="s">
        <v>4118</v>
      </c>
      <c r="D482" s="194" t="b">
        <v>0</v>
      </c>
      <c r="E482" s="48" t="s">
        <v>147</v>
      </c>
      <c r="F482" s="48" t="s">
        <v>4205</v>
      </c>
      <c r="G482" s="48" t="s">
        <v>211</v>
      </c>
      <c r="H482" s="48" t="s">
        <v>451</v>
      </c>
      <c r="I482" s="48" t="s">
        <v>4206</v>
      </c>
      <c r="J482" s="48" t="s">
        <v>2672</v>
      </c>
      <c r="K482" s="193" t="s">
        <v>3839</v>
      </c>
      <c r="L482" s="193" t="s">
        <v>4330</v>
      </c>
      <c r="M482" s="48" t="s">
        <v>3849</v>
      </c>
      <c r="N482" s="193" t="s">
        <v>211</v>
      </c>
      <c r="O482" s="48" t="s">
        <v>165</v>
      </c>
      <c r="P482" s="48"/>
      <c r="Q482" s="48" t="s">
        <v>218</v>
      </c>
      <c r="R482" s="193" t="s">
        <v>211</v>
      </c>
      <c r="S482" s="48" t="b">
        <v>0</v>
      </c>
      <c r="T482" s="48"/>
      <c r="U482" s="178"/>
      <c r="V482" s="178">
        <v>43682</v>
      </c>
      <c r="W482" s="48" t="s">
        <v>211</v>
      </c>
      <c r="X482" s="48"/>
      <c r="Y482" s="48"/>
      <c r="Z482" s="48" t="s">
        <v>211</v>
      </c>
      <c r="AA482" s="48"/>
      <c r="AB482" s="48"/>
      <c r="AC482" s="193" t="s">
        <v>4474</v>
      </c>
      <c r="AD482" s="48"/>
      <c r="AE482" s="193" t="s">
        <v>165</v>
      </c>
      <c r="AF482" s="193" t="s">
        <v>211</v>
      </c>
      <c r="AG482" s="193" t="s">
        <v>211</v>
      </c>
      <c r="AH482" s="197">
        <v>43795</v>
      </c>
      <c r="AI482" s="192" t="s">
        <v>4284</v>
      </c>
      <c r="AJ482" s="115" t="str">
        <f t="shared" si="7"/>
        <v>FS</v>
      </c>
      <c r="AK482" s="115" t="b">
        <f>ISNUMBER(SEARCH("IRT",Table1[[#This Row],[Current_Status]]))</f>
        <v>0</v>
      </c>
      <c r="AL482" s="116">
        <f>YEAR(Table1[[#This Row],[Project_Initiated]])</f>
        <v>2019</v>
      </c>
      <c r="AM482" s="53">
        <v>44075</v>
      </c>
      <c r="AN482" s="53" t="str">
        <f>IF(AND(Table1[[#This Row],[Completed Date]]&gt;="07/01/2020"+0,Table1[[#This Row],[Completed Date]]&lt;="6/30/2021"+0),"FY 20-21",IF(AND(Table1[[#This Row],[Completed Date]]&gt;="07/01/2019"+0,Table1[[#This Row],[Completed Date]]&lt;="6/30/2020"+0),"FY 19-20",""))</f>
        <v>FY 19-20</v>
      </c>
      <c r="AO482" s="116" t="str">
        <f>IFERROR(FIND("R",Table1[[#This Row],[FS_Priority]]),"")</f>
        <v/>
      </c>
    </row>
    <row r="483" spans="1:41" hidden="1" x14ac:dyDescent="0.25">
      <c r="A483" s="48" t="s">
        <v>3440</v>
      </c>
      <c r="B483" s="193" t="s">
        <v>211</v>
      </c>
      <c r="C483" s="193" t="s">
        <v>3440</v>
      </c>
      <c r="D483" s="194" t="b">
        <v>0</v>
      </c>
      <c r="E483" s="48" t="s">
        <v>107</v>
      </c>
      <c r="F483" s="48" t="s">
        <v>3441</v>
      </c>
      <c r="G483" s="48" t="s">
        <v>4033</v>
      </c>
      <c r="H483" s="48" t="s">
        <v>462</v>
      </c>
      <c r="I483" s="48" t="s">
        <v>3990</v>
      </c>
      <c r="J483" s="48" t="s">
        <v>2670</v>
      </c>
      <c r="K483" s="193" t="s">
        <v>3674</v>
      </c>
      <c r="L483" s="193" t="s">
        <v>2636</v>
      </c>
      <c r="M483" s="48" t="s">
        <v>3991</v>
      </c>
      <c r="N483" s="193" t="s">
        <v>211</v>
      </c>
      <c r="O483" s="48" t="s">
        <v>183</v>
      </c>
      <c r="P483" s="48"/>
      <c r="Q483" s="48" t="s">
        <v>3442</v>
      </c>
      <c r="R483" s="193" t="s">
        <v>211</v>
      </c>
      <c r="S483" s="48" t="b">
        <v>0</v>
      </c>
      <c r="T483" s="48"/>
      <c r="U483" s="178"/>
      <c r="V483" s="178">
        <v>43545</v>
      </c>
      <c r="W483" s="48" t="s">
        <v>211</v>
      </c>
      <c r="X483" s="48"/>
      <c r="Y483" s="48"/>
      <c r="Z483" s="48" t="s">
        <v>211</v>
      </c>
      <c r="AA483" s="48"/>
      <c r="AB483" s="48"/>
      <c r="AC483" s="193" t="s">
        <v>211</v>
      </c>
      <c r="AD483" s="195">
        <v>43739</v>
      </c>
      <c r="AE483" s="193" t="s">
        <v>498</v>
      </c>
      <c r="AF483" s="193" t="s">
        <v>4446</v>
      </c>
      <c r="AG483" s="193" t="s">
        <v>2694</v>
      </c>
      <c r="AH483" s="197">
        <v>43795</v>
      </c>
      <c r="AI483" s="192" t="s">
        <v>4349</v>
      </c>
      <c r="AJ483" s="115" t="str">
        <f t="shared" si="7"/>
        <v>FS</v>
      </c>
      <c r="AK483" s="115" t="b">
        <f>ISNUMBER(SEARCH("IRT",Table1[[#This Row],[Current_Status]]))</f>
        <v>0</v>
      </c>
      <c r="AL483" s="116">
        <f>YEAR(Table1[[#This Row],[Project_Initiated]])</f>
        <v>2019</v>
      </c>
      <c r="AM483" s="53">
        <v>44075</v>
      </c>
      <c r="AN483" s="53" t="str">
        <f>IF(AND(Table1[[#This Row],[Completed Date]]&gt;="07/01/2020"+0,Table1[[#This Row],[Completed Date]]&lt;="6/30/2021"+0),"FY 20-21",IF(AND(Table1[[#This Row],[Completed Date]]&gt;="07/01/2019"+0,Table1[[#This Row],[Completed Date]]&lt;="6/30/2020"+0),"FY 19-20",""))</f>
        <v>FY 19-20</v>
      </c>
      <c r="AO483" s="116">
        <f>IFERROR(FIND("R",Table1[[#This Row],[FS_Priority]]),"")</f>
        <v>1</v>
      </c>
    </row>
    <row r="484" spans="1:41" hidden="1" x14ac:dyDescent="0.25">
      <c r="A484" s="48" t="s">
        <v>4123</v>
      </c>
      <c r="B484" s="193" t="s">
        <v>211</v>
      </c>
      <c r="C484" s="193" t="s">
        <v>4123</v>
      </c>
      <c r="D484" s="194" t="b">
        <v>0</v>
      </c>
      <c r="E484" s="48" t="s">
        <v>147</v>
      </c>
      <c r="F484" s="48" t="s">
        <v>4147</v>
      </c>
      <c r="G484" s="48" t="s">
        <v>4397</v>
      </c>
      <c r="H484" s="48" t="s">
        <v>451</v>
      </c>
      <c r="I484" s="48" t="s">
        <v>4148</v>
      </c>
      <c r="J484" s="48" t="s">
        <v>2670</v>
      </c>
      <c r="K484" s="193" t="s">
        <v>3839</v>
      </c>
      <c r="L484" s="193" t="s">
        <v>4330</v>
      </c>
      <c r="M484" s="48" t="s">
        <v>3849</v>
      </c>
      <c r="N484" s="193" t="s">
        <v>211</v>
      </c>
      <c r="O484" s="48" t="s">
        <v>183</v>
      </c>
      <c r="P484" s="48"/>
      <c r="Q484" s="48" t="s">
        <v>184</v>
      </c>
      <c r="R484" s="193" t="s">
        <v>211</v>
      </c>
      <c r="S484" s="48" t="b">
        <v>0</v>
      </c>
      <c r="T484" s="48"/>
      <c r="U484" s="178"/>
      <c r="V484" s="178">
        <v>43628</v>
      </c>
      <c r="W484" s="48" t="s">
        <v>211</v>
      </c>
      <c r="X484" s="48"/>
      <c r="Y484" s="48"/>
      <c r="Z484" s="48" t="s">
        <v>211</v>
      </c>
      <c r="AA484" s="48"/>
      <c r="AB484" s="48"/>
      <c r="AC484" s="193" t="s">
        <v>211</v>
      </c>
      <c r="AD484" s="48"/>
      <c r="AE484" s="193" t="s">
        <v>498</v>
      </c>
      <c r="AF484" s="193" t="s">
        <v>4397</v>
      </c>
      <c r="AG484" s="193" t="s">
        <v>2693</v>
      </c>
      <c r="AH484" s="197">
        <v>43795</v>
      </c>
      <c r="AI484" s="192" t="s">
        <v>4284</v>
      </c>
      <c r="AJ484" s="115" t="str">
        <f t="shared" si="7"/>
        <v>FS</v>
      </c>
      <c r="AK484" s="115" t="b">
        <f>ISNUMBER(SEARCH("IRT",Table1[[#This Row],[Current_Status]]))</f>
        <v>0</v>
      </c>
      <c r="AL484" s="116">
        <f>YEAR(Table1[[#This Row],[Project_Initiated]])</f>
        <v>2019</v>
      </c>
      <c r="AM484" s="53">
        <v>44075</v>
      </c>
      <c r="AN484" s="53" t="str">
        <f>IF(AND(Table1[[#This Row],[Completed Date]]&gt;="07/01/2020"+0,Table1[[#This Row],[Completed Date]]&lt;="6/30/2021"+0),"FY 20-21",IF(AND(Table1[[#This Row],[Completed Date]]&gt;="07/01/2019"+0,Table1[[#This Row],[Completed Date]]&lt;="6/30/2020"+0),"FY 19-20",""))</f>
        <v>FY 19-20</v>
      </c>
      <c r="AO484" s="116" t="str">
        <f>IFERROR(FIND("R",Table1[[#This Row],[FS_Priority]]),"")</f>
        <v/>
      </c>
    </row>
    <row r="485" spans="1:41" hidden="1" x14ac:dyDescent="0.25">
      <c r="A485" s="48" t="s">
        <v>4068</v>
      </c>
      <c r="B485" s="193" t="s">
        <v>211</v>
      </c>
      <c r="C485" s="193" t="s">
        <v>4068</v>
      </c>
      <c r="D485" s="194" t="b">
        <v>0</v>
      </c>
      <c r="E485" s="48" t="s">
        <v>53</v>
      </c>
      <c r="F485" s="48" t="s">
        <v>4183</v>
      </c>
      <c r="G485" s="48" t="s">
        <v>211</v>
      </c>
      <c r="H485" s="48" t="s">
        <v>285</v>
      </c>
      <c r="I485" s="48" t="s">
        <v>4184</v>
      </c>
      <c r="J485" s="48" t="s">
        <v>2661</v>
      </c>
      <c r="K485" s="193" t="s">
        <v>3514</v>
      </c>
      <c r="L485" s="193" t="s">
        <v>2636</v>
      </c>
      <c r="M485" s="48" t="s">
        <v>3914</v>
      </c>
      <c r="N485" s="193" t="s">
        <v>211</v>
      </c>
      <c r="O485" s="48" t="s">
        <v>165</v>
      </c>
      <c r="P485" s="48"/>
      <c r="Q485" s="48" t="s">
        <v>236</v>
      </c>
      <c r="R485" s="193" t="s">
        <v>211</v>
      </c>
      <c r="S485" s="48" t="b">
        <v>0</v>
      </c>
      <c r="T485" s="48"/>
      <c r="U485" s="178"/>
      <c r="V485" s="178">
        <v>43665</v>
      </c>
      <c r="W485" s="48" t="s">
        <v>211</v>
      </c>
      <c r="X485" s="48"/>
      <c r="Y485" s="48"/>
      <c r="Z485" s="48" t="s">
        <v>211</v>
      </c>
      <c r="AA485" s="48"/>
      <c r="AB485" s="48"/>
      <c r="AC485" s="193" t="s">
        <v>4436</v>
      </c>
      <c r="AD485" s="48"/>
      <c r="AE485" s="193" t="s">
        <v>165</v>
      </c>
      <c r="AF485" s="193" t="s">
        <v>211</v>
      </c>
      <c r="AG485" s="193" t="s">
        <v>211</v>
      </c>
      <c r="AH485" s="197">
        <v>43795</v>
      </c>
      <c r="AI485" s="192" t="s">
        <v>4284</v>
      </c>
      <c r="AJ485" s="115" t="str">
        <f t="shared" si="7"/>
        <v>FS</v>
      </c>
      <c r="AK485" s="115" t="b">
        <f>ISNUMBER(SEARCH("IRT",Table1[[#This Row],[Current_Status]]))</f>
        <v>0</v>
      </c>
      <c r="AL485" s="116">
        <f>YEAR(Table1[[#This Row],[Project_Initiated]])</f>
        <v>2019</v>
      </c>
      <c r="AM485" s="53">
        <v>44075</v>
      </c>
      <c r="AN485" s="53" t="str">
        <f>IF(AND(Table1[[#This Row],[Completed Date]]&gt;="07/01/2020"+0,Table1[[#This Row],[Completed Date]]&lt;="6/30/2021"+0),"FY 20-21",IF(AND(Table1[[#This Row],[Completed Date]]&gt;="07/01/2019"+0,Table1[[#This Row],[Completed Date]]&lt;="6/30/2020"+0),"FY 19-20",""))</f>
        <v>FY 19-20</v>
      </c>
      <c r="AO485" s="116" t="str">
        <f>IFERROR(FIND("R",Table1[[#This Row],[FS_Priority]]),"")</f>
        <v/>
      </c>
    </row>
    <row r="486" spans="1:41" hidden="1" x14ac:dyDescent="0.25">
      <c r="A486" s="48" t="s">
        <v>4088</v>
      </c>
      <c r="B486" s="193" t="s">
        <v>211</v>
      </c>
      <c r="C486" s="193" t="s">
        <v>4088</v>
      </c>
      <c r="D486" s="194" t="b">
        <v>0</v>
      </c>
      <c r="E486" s="48" t="s">
        <v>99</v>
      </c>
      <c r="F486" s="48" t="s">
        <v>4225</v>
      </c>
      <c r="G486" s="48" t="s">
        <v>211</v>
      </c>
      <c r="H486" s="48" t="s">
        <v>983</v>
      </c>
      <c r="I486" s="48" t="s">
        <v>4226</v>
      </c>
      <c r="J486" s="48" t="s">
        <v>2661</v>
      </c>
      <c r="K486" s="193" t="s">
        <v>4989</v>
      </c>
      <c r="L486" s="193" t="s">
        <v>297</v>
      </c>
      <c r="M486" s="48" t="s">
        <v>3647</v>
      </c>
      <c r="N486" s="193" t="s">
        <v>211</v>
      </c>
      <c r="O486" s="48" t="s">
        <v>165</v>
      </c>
      <c r="P486" s="48"/>
      <c r="Q486" s="48" t="s">
        <v>243</v>
      </c>
      <c r="R486" s="193" t="s">
        <v>211</v>
      </c>
      <c r="S486" s="48" t="b">
        <v>0</v>
      </c>
      <c r="T486" s="48"/>
      <c r="U486" s="178"/>
      <c r="V486" s="178">
        <v>43692</v>
      </c>
      <c r="W486" s="48" t="s">
        <v>211</v>
      </c>
      <c r="X486" s="48"/>
      <c r="Y486" s="48"/>
      <c r="Z486" s="48" t="s">
        <v>211</v>
      </c>
      <c r="AA486" s="48"/>
      <c r="AB486" s="48"/>
      <c r="AC486" s="193" t="s">
        <v>4436</v>
      </c>
      <c r="AD486" s="179"/>
      <c r="AE486" s="193" t="s">
        <v>165</v>
      </c>
      <c r="AF486" s="193" t="s">
        <v>211</v>
      </c>
      <c r="AG486" s="193" t="s">
        <v>211</v>
      </c>
      <c r="AH486" s="197">
        <v>43795</v>
      </c>
      <c r="AI486" s="192" t="s">
        <v>4284</v>
      </c>
      <c r="AJ486" s="115" t="str">
        <f t="shared" si="7"/>
        <v>FS</v>
      </c>
      <c r="AK486" s="115" t="b">
        <f>ISNUMBER(SEARCH("IRT",Table1[[#This Row],[Current_Status]]))</f>
        <v>0</v>
      </c>
      <c r="AL486" s="116">
        <f>YEAR(Table1[[#This Row],[Project_Initiated]])</f>
        <v>2019</v>
      </c>
      <c r="AM486" s="53">
        <v>44075</v>
      </c>
      <c r="AN486" s="53" t="str">
        <f>IF(AND(Table1[[#This Row],[Completed Date]]&gt;="07/01/2020"+0,Table1[[#This Row],[Completed Date]]&lt;="6/30/2021"+0),"FY 20-21",IF(AND(Table1[[#This Row],[Completed Date]]&gt;="07/01/2019"+0,Table1[[#This Row],[Completed Date]]&lt;="6/30/2020"+0),"FY 19-20",""))</f>
        <v>FY 19-20</v>
      </c>
      <c r="AO486" s="116" t="str">
        <f>IFERROR(FIND("R",Table1[[#This Row],[FS_Priority]]),"")</f>
        <v/>
      </c>
    </row>
    <row r="487" spans="1:41" hidden="1" x14ac:dyDescent="0.25">
      <c r="A487" s="48" t="s">
        <v>2625</v>
      </c>
      <c r="B487" s="193" t="s">
        <v>211</v>
      </c>
      <c r="C487" s="193" t="s">
        <v>2625</v>
      </c>
      <c r="D487" s="194" t="b">
        <v>0</v>
      </c>
      <c r="E487" s="48" t="s">
        <v>107</v>
      </c>
      <c r="F487" s="48" t="s">
        <v>3192</v>
      </c>
      <c r="G487" s="48" t="s">
        <v>3718</v>
      </c>
      <c r="H487" s="48" t="s">
        <v>211</v>
      </c>
      <c r="I487" s="48" t="s">
        <v>211</v>
      </c>
      <c r="J487" s="48" t="s">
        <v>2661</v>
      </c>
      <c r="K487" s="193" t="s">
        <v>3674</v>
      </c>
      <c r="L487" s="193" t="s">
        <v>2636</v>
      </c>
      <c r="M487" s="48" t="s">
        <v>3680</v>
      </c>
      <c r="N487" s="193" t="s">
        <v>211</v>
      </c>
      <c r="O487" s="48" t="s">
        <v>183</v>
      </c>
      <c r="P487" s="48"/>
      <c r="Q487" s="48" t="s">
        <v>3293</v>
      </c>
      <c r="R487" s="193" t="s">
        <v>2842</v>
      </c>
      <c r="S487" s="48" t="b">
        <v>0</v>
      </c>
      <c r="T487" s="48"/>
      <c r="U487" s="178"/>
      <c r="V487" s="178">
        <v>43412</v>
      </c>
      <c r="W487" s="48" t="s">
        <v>211</v>
      </c>
      <c r="X487" s="48"/>
      <c r="Y487" s="48"/>
      <c r="Z487" s="48" t="s">
        <v>211</v>
      </c>
      <c r="AA487" s="48"/>
      <c r="AB487" s="48"/>
      <c r="AC487" s="193" t="s">
        <v>4419</v>
      </c>
      <c r="AD487" s="196">
        <v>43560</v>
      </c>
      <c r="AE487" s="193" t="s">
        <v>498</v>
      </c>
      <c r="AF487" s="193" t="s">
        <v>4420</v>
      </c>
      <c r="AG487" s="193" t="s">
        <v>2694</v>
      </c>
      <c r="AH487" s="197">
        <v>43795</v>
      </c>
      <c r="AI487" s="192" t="s">
        <v>4349</v>
      </c>
      <c r="AJ487" s="115" t="str">
        <f t="shared" si="7"/>
        <v>FS</v>
      </c>
      <c r="AK487" s="115" t="b">
        <f>ISNUMBER(SEARCH("IRT",Table1[[#This Row],[Current_Status]]))</f>
        <v>0</v>
      </c>
      <c r="AL487" s="116">
        <f>YEAR(Table1[[#This Row],[Project_Initiated]])</f>
        <v>2018</v>
      </c>
      <c r="AM487" s="53">
        <v>44075</v>
      </c>
      <c r="AN487" s="53" t="str">
        <f>IF(AND(Table1[[#This Row],[Completed Date]]&gt;="07/01/2020"+0,Table1[[#This Row],[Completed Date]]&lt;="6/30/2021"+0),"FY 20-21",IF(AND(Table1[[#This Row],[Completed Date]]&gt;="07/01/2019"+0,Table1[[#This Row],[Completed Date]]&lt;="6/30/2020"+0),"FY 19-20",""))</f>
        <v>FY 19-20</v>
      </c>
      <c r="AO487" s="116">
        <f>IFERROR(FIND("R",Table1[[#This Row],[FS_Priority]]),"")</f>
        <v>1</v>
      </c>
    </row>
    <row r="488" spans="1:41" hidden="1" x14ac:dyDescent="0.25">
      <c r="A488" s="48" t="s">
        <v>2941</v>
      </c>
      <c r="B488" s="193" t="s">
        <v>211</v>
      </c>
      <c r="C488" s="193" t="s">
        <v>2941</v>
      </c>
      <c r="D488" s="194" t="b">
        <v>0</v>
      </c>
      <c r="E488" s="48" t="s">
        <v>4291</v>
      </c>
      <c r="F488" s="48" t="s">
        <v>3264</v>
      </c>
      <c r="G488" s="48" t="s">
        <v>211</v>
      </c>
      <c r="H488" s="48" t="s">
        <v>457</v>
      </c>
      <c r="I488" s="48" t="s">
        <v>3952</v>
      </c>
      <c r="J488" s="48" t="s">
        <v>2661</v>
      </c>
      <c r="K488" s="193" t="s">
        <v>3784</v>
      </c>
      <c r="L488" s="193" t="s">
        <v>2769</v>
      </c>
      <c r="M488" s="48" t="s">
        <v>3785</v>
      </c>
      <c r="N488" s="193" t="s">
        <v>211</v>
      </c>
      <c r="O488" s="48" t="s">
        <v>165</v>
      </c>
      <c r="P488" s="48"/>
      <c r="Q488" s="48" t="s">
        <v>218</v>
      </c>
      <c r="R488" s="193" t="s">
        <v>211</v>
      </c>
      <c r="S488" s="48" t="b">
        <v>0</v>
      </c>
      <c r="T488" s="48"/>
      <c r="U488" s="178"/>
      <c r="V488" s="178">
        <v>43566</v>
      </c>
      <c r="W488" s="48" t="s">
        <v>211</v>
      </c>
      <c r="X488" s="48"/>
      <c r="Y488" s="48"/>
      <c r="Z488" s="48" t="s">
        <v>211</v>
      </c>
      <c r="AA488" s="48"/>
      <c r="AB488" s="48"/>
      <c r="AC488" s="193" t="s">
        <v>3399</v>
      </c>
      <c r="AD488" s="48"/>
      <c r="AE488" s="193" t="s">
        <v>211</v>
      </c>
      <c r="AF488" s="193" t="s">
        <v>211</v>
      </c>
      <c r="AG488" s="193" t="s">
        <v>211</v>
      </c>
      <c r="AH488" s="197">
        <v>43795</v>
      </c>
      <c r="AI488" s="192" t="s">
        <v>4349</v>
      </c>
      <c r="AJ488" s="115" t="str">
        <f t="shared" si="7"/>
        <v>FS</v>
      </c>
      <c r="AK488" s="115" t="b">
        <f>ISNUMBER(SEARCH("IRT",Table1[[#This Row],[Current_Status]]))</f>
        <v>0</v>
      </c>
      <c r="AL488" s="116">
        <f>YEAR(Table1[[#This Row],[Project_Initiated]])</f>
        <v>2019</v>
      </c>
      <c r="AM488" s="53">
        <v>44075</v>
      </c>
      <c r="AN488" s="53" t="str">
        <f>IF(AND(Table1[[#This Row],[Completed Date]]&gt;="07/01/2020"+0,Table1[[#This Row],[Completed Date]]&lt;="6/30/2021"+0),"FY 20-21",IF(AND(Table1[[#This Row],[Completed Date]]&gt;="07/01/2019"+0,Table1[[#This Row],[Completed Date]]&lt;="6/30/2020"+0),"FY 19-20",""))</f>
        <v>FY 19-20</v>
      </c>
      <c r="AO488" s="116" t="str">
        <f>IFERROR(FIND("R",Table1[[#This Row],[FS_Priority]]),"")</f>
        <v/>
      </c>
    </row>
    <row r="489" spans="1:41" hidden="1" x14ac:dyDescent="0.25">
      <c r="A489" s="48" t="s">
        <v>2950</v>
      </c>
      <c r="B489" s="193" t="s">
        <v>211</v>
      </c>
      <c r="C489" s="193" t="s">
        <v>2950</v>
      </c>
      <c r="D489" s="194" t="b">
        <v>0</v>
      </c>
      <c r="E489" s="48" t="s">
        <v>4313</v>
      </c>
      <c r="F489" s="48" t="s">
        <v>3350</v>
      </c>
      <c r="G489" s="48" t="s">
        <v>211</v>
      </c>
      <c r="H489" s="48" t="s">
        <v>461</v>
      </c>
      <c r="I489" s="48" t="s">
        <v>3963</v>
      </c>
      <c r="J489" s="48" t="s">
        <v>2670</v>
      </c>
      <c r="K489" s="193" t="s">
        <v>3883</v>
      </c>
      <c r="L489" s="193" t="s">
        <v>437</v>
      </c>
      <c r="M489" s="48" t="s">
        <v>3892</v>
      </c>
      <c r="N489" s="193" t="s">
        <v>211</v>
      </c>
      <c r="O489" s="48" t="s">
        <v>165</v>
      </c>
      <c r="P489" s="48"/>
      <c r="Q489" s="48" t="s">
        <v>236</v>
      </c>
      <c r="R489" s="193" t="s">
        <v>211</v>
      </c>
      <c r="S489" s="48" t="b">
        <v>0</v>
      </c>
      <c r="T489" s="48"/>
      <c r="U489" s="178"/>
      <c r="V489" s="178">
        <v>43539</v>
      </c>
      <c r="W489" s="48" t="s">
        <v>211</v>
      </c>
      <c r="X489" s="48"/>
      <c r="Y489" s="48"/>
      <c r="Z489" s="48" t="s">
        <v>211</v>
      </c>
      <c r="AA489" s="48"/>
      <c r="AB489" s="48"/>
      <c r="AC489" s="193" t="s">
        <v>4716</v>
      </c>
      <c r="AD489" s="48"/>
      <c r="AE489" s="193" t="s">
        <v>211</v>
      </c>
      <c r="AF489" s="193" t="s">
        <v>211</v>
      </c>
      <c r="AG489" s="193" t="s">
        <v>211</v>
      </c>
      <c r="AH489" s="198">
        <v>43805</v>
      </c>
      <c r="AI489" s="192" t="s">
        <v>4349</v>
      </c>
      <c r="AJ489" s="115" t="str">
        <f t="shared" si="7"/>
        <v>FS</v>
      </c>
      <c r="AK489" s="115" t="b">
        <f>ISNUMBER(SEARCH("IRT",Table1[[#This Row],[Current_Status]]))</f>
        <v>0</v>
      </c>
      <c r="AL489" s="116">
        <f>YEAR(Table1[[#This Row],[Project_Initiated]])</f>
        <v>2019</v>
      </c>
      <c r="AM489" s="53">
        <v>44075</v>
      </c>
      <c r="AN489" s="53" t="str">
        <f>IF(AND(Table1[[#This Row],[Completed Date]]&gt;="07/01/2020"+0,Table1[[#This Row],[Completed Date]]&lt;="6/30/2021"+0),"FY 20-21",IF(AND(Table1[[#This Row],[Completed Date]]&gt;="07/01/2019"+0,Table1[[#This Row],[Completed Date]]&lt;="6/30/2020"+0),"FY 19-20",""))</f>
        <v>FY 19-20</v>
      </c>
      <c r="AO489" s="116" t="str">
        <f>IFERROR(FIND("R",Table1[[#This Row],[FS_Priority]]),"")</f>
        <v/>
      </c>
    </row>
    <row r="490" spans="1:41" hidden="1" x14ac:dyDescent="0.25">
      <c r="A490" s="48" t="s">
        <v>4500</v>
      </c>
      <c r="B490" s="193" t="s">
        <v>211</v>
      </c>
      <c r="C490" s="193" t="s">
        <v>4500</v>
      </c>
      <c r="D490" s="194" t="b">
        <v>0</v>
      </c>
      <c r="E490" s="48" t="s">
        <v>53</v>
      </c>
      <c r="F490" s="48" t="s">
        <v>4501</v>
      </c>
      <c r="G490" s="48" t="s">
        <v>211</v>
      </c>
      <c r="H490" s="48" t="s">
        <v>211</v>
      </c>
      <c r="I490" s="48" t="s">
        <v>2852</v>
      </c>
      <c r="J490" s="48" t="s">
        <v>2661</v>
      </c>
      <c r="K490" s="193" t="s">
        <v>3514</v>
      </c>
      <c r="L490" s="193" t="s">
        <v>2636</v>
      </c>
      <c r="M490" s="48" t="s">
        <v>3517</v>
      </c>
      <c r="N490" s="193" t="s">
        <v>211</v>
      </c>
      <c r="O490" s="48" t="s">
        <v>165</v>
      </c>
      <c r="P490" s="48"/>
      <c r="Q490" s="48" t="s">
        <v>4502</v>
      </c>
      <c r="R490" s="193" t="s">
        <v>211</v>
      </c>
      <c r="S490" s="48" t="b">
        <v>0</v>
      </c>
      <c r="T490" s="48"/>
      <c r="U490" s="178"/>
      <c r="V490" s="178">
        <v>43749</v>
      </c>
      <c r="W490" s="48" t="s">
        <v>211</v>
      </c>
      <c r="X490" s="48"/>
      <c r="Y490" s="48"/>
      <c r="Z490" s="48" t="s">
        <v>211</v>
      </c>
      <c r="AA490" s="48"/>
      <c r="AB490" s="48"/>
      <c r="AC490" s="193" t="s">
        <v>211</v>
      </c>
      <c r="AD490" s="48"/>
      <c r="AE490" s="193" t="s">
        <v>498</v>
      </c>
      <c r="AF490" s="193" t="s">
        <v>4797</v>
      </c>
      <c r="AG490" s="193" t="s">
        <v>211</v>
      </c>
      <c r="AH490" s="197">
        <v>43810</v>
      </c>
      <c r="AI490" s="192" t="s">
        <v>4364</v>
      </c>
      <c r="AJ490" s="115" t="str">
        <f t="shared" si="7"/>
        <v>FS</v>
      </c>
      <c r="AK490" s="115" t="b">
        <f>ISNUMBER(SEARCH("IRT",Table1[[#This Row],[Current_Status]]))</f>
        <v>0</v>
      </c>
      <c r="AL490" s="116">
        <f>YEAR(Table1[[#This Row],[Project_Initiated]])</f>
        <v>2019</v>
      </c>
      <c r="AM490" s="53">
        <v>44075</v>
      </c>
      <c r="AN490" s="53" t="str">
        <f>IF(AND(Table1[[#This Row],[Completed Date]]&gt;="07/01/2020"+0,Table1[[#This Row],[Completed Date]]&lt;="6/30/2021"+0),"FY 20-21",IF(AND(Table1[[#This Row],[Completed Date]]&gt;="07/01/2019"+0,Table1[[#This Row],[Completed Date]]&lt;="6/30/2020"+0),"FY 19-20",""))</f>
        <v>FY 19-20</v>
      </c>
      <c r="AO490" s="116" t="str">
        <f>IFERROR(FIND("R",Table1[[#This Row],[FS_Priority]]),"")</f>
        <v/>
      </c>
    </row>
    <row r="491" spans="1:41" hidden="1" x14ac:dyDescent="0.25">
      <c r="A491" s="48" t="s">
        <v>4503</v>
      </c>
      <c r="B491" s="193" t="s">
        <v>211</v>
      </c>
      <c r="C491" s="193" t="s">
        <v>4503</v>
      </c>
      <c r="D491" s="194" t="b">
        <v>0</v>
      </c>
      <c r="E491" s="48" t="s">
        <v>53</v>
      </c>
      <c r="F491" s="48" t="s">
        <v>4504</v>
      </c>
      <c r="G491" s="48" t="s">
        <v>211</v>
      </c>
      <c r="H491" s="48" t="s">
        <v>211</v>
      </c>
      <c r="I491" s="48" t="s">
        <v>2852</v>
      </c>
      <c r="J491" s="48" t="s">
        <v>2661</v>
      </c>
      <c r="K491" s="193" t="s">
        <v>3514</v>
      </c>
      <c r="L491" s="193" t="s">
        <v>2636</v>
      </c>
      <c r="M491" s="48" t="s">
        <v>3530</v>
      </c>
      <c r="N491" s="193" t="s">
        <v>211</v>
      </c>
      <c r="O491" s="48" t="s">
        <v>165</v>
      </c>
      <c r="P491" s="48"/>
      <c r="Q491" s="48" t="s">
        <v>4502</v>
      </c>
      <c r="R491" s="193" t="s">
        <v>211</v>
      </c>
      <c r="S491" s="48" t="b">
        <v>0</v>
      </c>
      <c r="T491" s="48"/>
      <c r="U491" s="178"/>
      <c r="V491" s="178">
        <v>43742</v>
      </c>
      <c r="W491" s="48" t="s">
        <v>211</v>
      </c>
      <c r="X491" s="48"/>
      <c r="Y491" s="48"/>
      <c r="Z491" s="48" t="s">
        <v>211</v>
      </c>
      <c r="AA491" s="48"/>
      <c r="AB491" s="48"/>
      <c r="AC491" s="193" t="s">
        <v>211</v>
      </c>
      <c r="AD491" s="48"/>
      <c r="AE491" s="193" t="s">
        <v>165</v>
      </c>
      <c r="AF491" s="193" t="s">
        <v>211</v>
      </c>
      <c r="AG491" s="193" t="s">
        <v>211</v>
      </c>
      <c r="AH491" s="197">
        <v>43810</v>
      </c>
      <c r="AI491" s="192" t="s">
        <v>4364</v>
      </c>
      <c r="AJ491" s="115" t="str">
        <f t="shared" si="7"/>
        <v>FS</v>
      </c>
      <c r="AK491" s="115" t="b">
        <f>ISNUMBER(SEARCH("IRT",Table1[[#This Row],[Current_Status]]))</f>
        <v>0</v>
      </c>
      <c r="AL491" s="116">
        <f>YEAR(Table1[[#This Row],[Project_Initiated]])</f>
        <v>2019</v>
      </c>
      <c r="AM491" s="53">
        <v>44075</v>
      </c>
      <c r="AN491" s="53" t="str">
        <f>IF(AND(Table1[[#This Row],[Completed Date]]&gt;="07/01/2020"+0,Table1[[#This Row],[Completed Date]]&lt;="6/30/2021"+0),"FY 20-21",IF(AND(Table1[[#This Row],[Completed Date]]&gt;="07/01/2019"+0,Table1[[#This Row],[Completed Date]]&lt;="6/30/2020"+0),"FY 19-20",""))</f>
        <v>FY 19-20</v>
      </c>
      <c r="AO491" s="116" t="str">
        <f>IFERROR(FIND("R",Table1[[#This Row],[FS_Priority]]),"")</f>
        <v/>
      </c>
    </row>
    <row r="492" spans="1:41" hidden="1" x14ac:dyDescent="0.25">
      <c r="A492" s="48" t="s">
        <v>4698</v>
      </c>
      <c r="B492" s="193" t="s">
        <v>211</v>
      </c>
      <c r="C492" s="193" t="s">
        <v>4698</v>
      </c>
      <c r="D492" s="194" t="b">
        <v>0</v>
      </c>
      <c r="E492" s="48" t="s">
        <v>148</v>
      </c>
      <c r="F492" s="48" t="s">
        <v>4699</v>
      </c>
      <c r="G492" s="48" t="s">
        <v>211</v>
      </c>
      <c r="H492" s="48" t="s">
        <v>211</v>
      </c>
      <c r="I492" s="48" t="s">
        <v>3737</v>
      </c>
      <c r="J492" s="48" t="s">
        <v>2661</v>
      </c>
      <c r="K492" s="193" t="s">
        <v>4320</v>
      </c>
      <c r="L492" s="193" t="s">
        <v>434</v>
      </c>
      <c r="M492" s="48" t="s">
        <v>3879</v>
      </c>
      <c r="N492" s="193" t="s">
        <v>211</v>
      </c>
      <c r="O492" s="48" t="s">
        <v>165</v>
      </c>
      <c r="P492" s="48"/>
      <c r="Q492" s="48" t="s">
        <v>4502</v>
      </c>
      <c r="R492" s="193" t="s">
        <v>211</v>
      </c>
      <c r="S492" s="48" t="b">
        <v>0</v>
      </c>
      <c r="T492" s="48"/>
      <c r="U492" s="178"/>
      <c r="V492" s="178">
        <v>43733</v>
      </c>
      <c r="W492" s="48" t="s">
        <v>211</v>
      </c>
      <c r="X492" s="48"/>
      <c r="Y492" s="48"/>
      <c r="Z492" s="48" t="s">
        <v>211</v>
      </c>
      <c r="AA492" s="48"/>
      <c r="AB492" s="48"/>
      <c r="AC492" s="193" t="s">
        <v>211</v>
      </c>
      <c r="AD492" s="48"/>
      <c r="AE492" s="193" t="s">
        <v>165</v>
      </c>
      <c r="AF492" s="193" t="s">
        <v>211</v>
      </c>
      <c r="AG492" s="193" t="s">
        <v>211</v>
      </c>
      <c r="AH492" s="197">
        <v>43810</v>
      </c>
      <c r="AI492" s="192" t="s">
        <v>4364</v>
      </c>
      <c r="AJ492" s="115" t="str">
        <f t="shared" si="7"/>
        <v>FS</v>
      </c>
      <c r="AK492" s="115" t="b">
        <f>ISNUMBER(SEARCH("IRT",Table1[[#This Row],[Current_Status]]))</f>
        <v>0</v>
      </c>
      <c r="AL492" s="116">
        <f>YEAR(Table1[[#This Row],[Project_Initiated]])</f>
        <v>2019</v>
      </c>
      <c r="AM492" s="53">
        <v>44075</v>
      </c>
      <c r="AN492" s="53" t="str">
        <f>IF(AND(Table1[[#This Row],[Completed Date]]&gt;="07/01/2020"+0,Table1[[#This Row],[Completed Date]]&lt;="6/30/2021"+0),"FY 20-21",IF(AND(Table1[[#This Row],[Completed Date]]&gt;="07/01/2019"+0,Table1[[#This Row],[Completed Date]]&lt;="6/30/2020"+0),"FY 19-20",""))</f>
        <v>FY 19-20</v>
      </c>
      <c r="AO492" s="116" t="str">
        <f>IFERROR(FIND("R",Table1[[#This Row],[FS_Priority]]),"")</f>
        <v/>
      </c>
    </row>
    <row r="493" spans="1:41" hidden="1" x14ac:dyDescent="0.25">
      <c r="A493" s="48" t="s">
        <v>4069</v>
      </c>
      <c r="B493" s="193" t="s">
        <v>211</v>
      </c>
      <c r="C493" s="193" t="s">
        <v>4069</v>
      </c>
      <c r="D493" s="194" t="b">
        <v>0</v>
      </c>
      <c r="E493" s="48" t="s">
        <v>53</v>
      </c>
      <c r="F493" s="48" t="s">
        <v>4185</v>
      </c>
      <c r="G493" s="48" t="s">
        <v>211</v>
      </c>
      <c r="H493" s="48" t="s">
        <v>285</v>
      </c>
      <c r="I493" s="48" t="s">
        <v>4186</v>
      </c>
      <c r="J493" s="48" t="s">
        <v>2661</v>
      </c>
      <c r="K493" s="193" t="s">
        <v>3514</v>
      </c>
      <c r="L493" s="193" t="s">
        <v>2636</v>
      </c>
      <c r="M493" s="48" t="s">
        <v>3914</v>
      </c>
      <c r="N493" s="193" t="s">
        <v>211</v>
      </c>
      <c r="O493" s="48" t="s">
        <v>165</v>
      </c>
      <c r="P493" s="48"/>
      <c r="Q493" s="48" t="s">
        <v>184</v>
      </c>
      <c r="R493" s="193" t="s">
        <v>211</v>
      </c>
      <c r="S493" s="48" t="b">
        <v>0</v>
      </c>
      <c r="T493" s="48"/>
      <c r="U493" s="178"/>
      <c r="V493" s="178">
        <v>43665</v>
      </c>
      <c r="W493" s="48" t="s">
        <v>211</v>
      </c>
      <c r="X493" s="48"/>
      <c r="Y493" s="48"/>
      <c r="Z493" s="48" t="s">
        <v>211</v>
      </c>
      <c r="AA493" s="48"/>
      <c r="AB493" s="48"/>
      <c r="AC493" s="193" t="s">
        <v>4764</v>
      </c>
      <c r="AD493" s="48"/>
      <c r="AE493" s="193" t="s">
        <v>165</v>
      </c>
      <c r="AF493" s="193" t="s">
        <v>211</v>
      </c>
      <c r="AG493" s="193" t="s">
        <v>211</v>
      </c>
      <c r="AH493" s="197">
        <v>43811</v>
      </c>
      <c r="AI493" s="192" t="s">
        <v>4284</v>
      </c>
      <c r="AJ493" s="115" t="str">
        <f t="shared" si="7"/>
        <v>FS</v>
      </c>
      <c r="AK493" s="115" t="b">
        <f>ISNUMBER(SEARCH("IRT",Table1[[#This Row],[Current_Status]]))</f>
        <v>0</v>
      </c>
      <c r="AL493" s="116">
        <f>YEAR(Table1[[#This Row],[Project_Initiated]])</f>
        <v>2019</v>
      </c>
      <c r="AM493" s="53">
        <v>44075</v>
      </c>
      <c r="AN493" s="53" t="str">
        <f>IF(AND(Table1[[#This Row],[Completed Date]]&gt;="07/01/2020"+0,Table1[[#This Row],[Completed Date]]&lt;="6/30/2021"+0),"FY 20-21",IF(AND(Table1[[#This Row],[Completed Date]]&gt;="07/01/2019"+0,Table1[[#This Row],[Completed Date]]&lt;="6/30/2020"+0),"FY 19-20",""))</f>
        <v>FY 19-20</v>
      </c>
      <c r="AO493" s="116" t="str">
        <f>IFERROR(FIND("R",Table1[[#This Row],[FS_Priority]]),"")</f>
        <v/>
      </c>
    </row>
    <row r="494" spans="1:41" hidden="1" x14ac:dyDescent="0.25">
      <c r="A494" s="48" t="s">
        <v>4275</v>
      </c>
      <c r="B494" s="193" t="s">
        <v>211</v>
      </c>
      <c r="C494" s="193" t="s">
        <v>4275</v>
      </c>
      <c r="D494" s="194" t="b">
        <v>0</v>
      </c>
      <c r="E494" s="48" t="s">
        <v>4313</v>
      </c>
      <c r="F494" s="48" t="s">
        <v>4301</v>
      </c>
      <c r="G494" s="48" t="s">
        <v>4302</v>
      </c>
      <c r="H494" s="48" t="s">
        <v>267</v>
      </c>
      <c r="I494" s="48" t="s">
        <v>3491</v>
      </c>
      <c r="J494" s="48" t="s">
        <v>2672</v>
      </c>
      <c r="K494" s="193" t="s">
        <v>3883</v>
      </c>
      <c r="L494" s="193" t="s">
        <v>437</v>
      </c>
      <c r="M494" s="48" t="s">
        <v>4303</v>
      </c>
      <c r="N494" s="193" t="s">
        <v>211</v>
      </c>
      <c r="O494" s="48" t="s">
        <v>183</v>
      </c>
      <c r="P494" s="48"/>
      <c r="Q494" s="48" t="s">
        <v>4336</v>
      </c>
      <c r="R494" s="193" t="s">
        <v>211</v>
      </c>
      <c r="S494" s="48" t="b">
        <v>0</v>
      </c>
      <c r="T494" s="48"/>
      <c r="U494" s="178"/>
      <c r="V494" s="178">
        <v>43689</v>
      </c>
      <c r="W494" s="48" t="s">
        <v>211</v>
      </c>
      <c r="X494" s="48"/>
      <c r="Y494" s="48"/>
      <c r="Z494" s="48" t="s">
        <v>211</v>
      </c>
      <c r="AA494" s="48"/>
      <c r="AB494" s="48"/>
      <c r="AC494" s="193" t="s">
        <v>4721</v>
      </c>
      <c r="AD494" s="195">
        <v>43740</v>
      </c>
      <c r="AE494" s="193" t="s">
        <v>178</v>
      </c>
      <c r="AF494" s="193" t="s">
        <v>4477</v>
      </c>
      <c r="AG494" s="193" t="s">
        <v>2694</v>
      </c>
      <c r="AH494" s="197">
        <v>43812</v>
      </c>
      <c r="AI494" s="192" t="s">
        <v>4355</v>
      </c>
      <c r="AJ494" s="115" t="str">
        <f t="shared" si="7"/>
        <v>FS</v>
      </c>
      <c r="AK494" s="115" t="b">
        <f>ISNUMBER(SEARCH("IRT",Table1[[#This Row],[Current_Status]]))</f>
        <v>0</v>
      </c>
      <c r="AL494" s="116">
        <f>YEAR(Table1[[#This Row],[Project_Initiated]])</f>
        <v>2019</v>
      </c>
      <c r="AM494" s="53">
        <v>44075</v>
      </c>
      <c r="AN494" s="53" t="str">
        <f>IF(AND(Table1[[#This Row],[Completed Date]]&gt;="07/01/2020"+0,Table1[[#This Row],[Completed Date]]&lt;="6/30/2021"+0),"FY 20-21",IF(AND(Table1[[#This Row],[Completed Date]]&gt;="07/01/2019"+0,Table1[[#This Row],[Completed Date]]&lt;="6/30/2020"+0),"FY 19-20",""))</f>
        <v>FY 19-20</v>
      </c>
      <c r="AO494" s="116" t="str">
        <f>IFERROR(FIND("R",Table1[[#This Row],[FS_Priority]]),"")</f>
        <v/>
      </c>
    </row>
    <row r="495" spans="1:41" hidden="1" x14ac:dyDescent="0.25">
      <c r="A495" s="48" t="s">
        <v>4596</v>
      </c>
      <c r="B495" s="193" t="s">
        <v>211</v>
      </c>
      <c r="C495" s="193" t="s">
        <v>4596</v>
      </c>
      <c r="D495" s="194" t="b">
        <v>0</v>
      </c>
      <c r="E495" s="48" t="s">
        <v>107</v>
      </c>
      <c r="F495" s="48" t="s">
        <v>4597</v>
      </c>
      <c r="G495" s="48" t="s">
        <v>211</v>
      </c>
      <c r="H495" s="48" t="s">
        <v>211</v>
      </c>
      <c r="I495" s="48" t="s">
        <v>4598</v>
      </c>
      <c r="J495" s="48" t="s">
        <v>2670</v>
      </c>
      <c r="K495" s="193" t="s">
        <v>3674</v>
      </c>
      <c r="L495" s="193" t="s">
        <v>2636</v>
      </c>
      <c r="M495" s="48" t="s">
        <v>3697</v>
      </c>
      <c r="N495" s="193" t="s">
        <v>3701</v>
      </c>
      <c r="O495" s="48" t="s">
        <v>165</v>
      </c>
      <c r="P495" s="48"/>
      <c r="Q495" s="48" t="s">
        <v>221</v>
      </c>
      <c r="R495" s="193" t="s">
        <v>211</v>
      </c>
      <c r="S495" s="48" t="b">
        <v>1</v>
      </c>
      <c r="T495" s="48"/>
      <c r="U495" s="178"/>
      <c r="V495" s="178">
        <v>43794</v>
      </c>
      <c r="W495" s="48" t="s">
        <v>211</v>
      </c>
      <c r="X495" s="48"/>
      <c r="Y495" s="48"/>
      <c r="Z495" s="48" t="s">
        <v>211</v>
      </c>
      <c r="AA495" s="48"/>
      <c r="AB495" s="48"/>
      <c r="AC495" s="193" t="s">
        <v>4728</v>
      </c>
      <c r="AD495" s="48"/>
      <c r="AE495" s="193" t="s">
        <v>165</v>
      </c>
      <c r="AF495" s="193" t="s">
        <v>211</v>
      </c>
      <c r="AG495" s="193" t="s">
        <v>211</v>
      </c>
      <c r="AH495" s="197">
        <v>43812</v>
      </c>
      <c r="AI495" s="192" t="s">
        <v>4364</v>
      </c>
      <c r="AJ495" s="115" t="str">
        <f t="shared" si="7"/>
        <v>FS</v>
      </c>
      <c r="AK495" s="115" t="b">
        <f>ISNUMBER(SEARCH("IRT",Table1[[#This Row],[Current_Status]]))</f>
        <v>0</v>
      </c>
      <c r="AL495" s="116">
        <f>YEAR(Table1[[#This Row],[Project_Initiated]])</f>
        <v>2019</v>
      </c>
      <c r="AM495" s="53">
        <v>44075</v>
      </c>
      <c r="AN495" s="53" t="str">
        <f>IF(AND(Table1[[#This Row],[Completed Date]]&gt;="07/01/2020"+0,Table1[[#This Row],[Completed Date]]&lt;="6/30/2021"+0),"FY 20-21",IF(AND(Table1[[#This Row],[Completed Date]]&gt;="07/01/2019"+0,Table1[[#This Row],[Completed Date]]&lt;="6/30/2020"+0),"FY 19-20",""))</f>
        <v>FY 19-20</v>
      </c>
      <c r="AO495" s="116" t="str">
        <f>IFERROR(FIND("R",Table1[[#This Row],[FS_Priority]]),"")</f>
        <v/>
      </c>
    </row>
    <row r="496" spans="1:41" hidden="1" x14ac:dyDescent="0.25">
      <c r="A496" s="48" t="s">
        <v>4608</v>
      </c>
      <c r="B496" s="193" t="s">
        <v>211</v>
      </c>
      <c r="C496" s="193" t="s">
        <v>4608</v>
      </c>
      <c r="D496" s="194" t="b">
        <v>0</v>
      </c>
      <c r="E496" s="48" t="s">
        <v>107</v>
      </c>
      <c r="F496" s="48" t="s">
        <v>4597</v>
      </c>
      <c r="G496" s="48" t="s">
        <v>211</v>
      </c>
      <c r="H496" s="48" t="s">
        <v>211</v>
      </c>
      <c r="I496" s="48" t="s">
        <v>4598</v>
      </c>
      <c r="J496" s="48" t="s">
        <v>2670</v>
      </c>
      <c r="K496" s="193" t="s">
        <v>3674</v>
      </c>
      <c r="L496" s="193" t="s">
        <v>2636</v>
      </c>
      <c r="M496" s="48" t="s">
        <v>3697</v>
      </c>
      <c r="N496" s="193" t="s">
        <v>3701</v>
      </c>
      <c r="O496" s="48" t="s">
        <v>165</v>
      </c>
      <c r="P496" s="48"/>
      <c r="Q496" s="48" t="s">
        <v>229</v>
      </c>
      <c r="R496" s="193" t="s">
        <v>211</v>
      </c>
      <c r="S496" s="48" t="b">
        <v>1</v>
      </c>
      <c r="T496" s="48"/>
      <c r="U496" s="178"/>
      <c r="V496" s="178">
        <v>43794</v>
      </c>
      <c r="W496" s="48" t="s">
        <v>211</v>
      </c>
      <c r="X496" s="48"/>
      <c r="Y496" s="48"/>
      <c r="Z496" s="48" t="s">
        <v>211</v>
      </c>
      <c r="AA496" s="48"/>
      <c r="AB496" s="48"/>
      <c r="AC496" s="193" t="s">
        <v>4728</v>
      </c>
      <c r="AD496" s="179"/>
      <c r="AE496" s="193" t="s">
        <v>165</v>
      </c>
      <c r="AF496" s="193" t="s">
        <v>211</v>
      </c>
      <c r="AG496" s="193" t="s">
        <v>211</v>
      </c>
      <c r="AH496" s="197">
        <v>43812</v>
      </c>
      <c r="AI496" s="192" t="s">
        <v>4364</v>
      </c>
      <c r="AJ496" s="115" t="str">
        <f t="shared" si="7"/>
        <v>FS</v>
      </c>
      <c r="AK496" s="115" t="b">
        <f>ISNUMBER(SEARCH("IRT",Table1[[#This Row],[Current_Status]]))</f>
        <v>0</v>
      </c>
      <c r="AL496" s="116">
        <f>YEAR(Table1[[#This Row],[Project_Initiated]])</f>
        <v>2019</v>
      </c>
      <c r="AM496" s="53">
        <v>44075</v>
      </c>
      <c r="AN496" s="53" t="str">
        <f>IF(AND(Table1[[#This Row],[Completed Date]]&gt;="07/01/2020"+0,Table1[[#This Row],[Completed Date]]&lt;="6/30/2021"+0),"FY 20-21",IF(AND(Table1[[#This Row],[Completed Date]]&gt;="07/01/2019"+0,Table1[[#This Row],[Completed Date]]&lt;="6/30/2020"+0),"FY 19-20",""))</f>
        <v>FY 19-20</v>
      </c>
      <c r="AO496" s="116" t="str">
        <f>IFERROR(FIND("R",Table1[[#This Row],[FS_Priority]]),"")</f>
        <v/>
      </c>
    </row>
    <row r="497" spans="1:41" hidden="1" x14ac:dyDescent="0.25">
      <c r="A497" s="48" t="s">
        <v>4576</v>
      </c>
      <c r="B497" s="193" t="s">
        <v>211</v>
      </c>
      <c r="C497" s="193" t="s">
        <v>4576</v>
      </c>
      <c r="D497" s="194" t="b">
        <v>0</v>
      </c>
      <c r="E497" s="48" t="s">
        <v>99</v>
      </c>
      <c r="F497" s="48" t="s">
        <v>4577</v>
      </c>
      <c r="G497" s="48" t="s">
        <v>211</v>
      </c>
      <c r="H497" s="48" t="s">
        <v>211</v>
      </c>
      <c r="I497" s="48" t="s">
        <v>4578</v>
      </c>
      <c r="J497" s="48" t="s">
        <v>2661</v>
      </c>
      <c r="K497" s="193" t="s">
        <v>4989</v>
      </c>
      <c r="L497" s="193" t="s">
        <v>297</v>
      </c>
      <c r="M497" s="48" t="s">
        <v>4234</v>
      </c>
      <c r="N497" s="193" t="s">
        <v>211</v>
      </c>
      <c r="O497" s="48" t="s">
        <v>165</v>
      </c>
      <c r="P497" s="48"/>
      <c r="Q497" s="48" t="s">
        <v>108</v>
      </c>
      <c r="R497" s="193" t="s">
        <v>211</v>
      </c>
      <c r="S497" s="48" t="b">
        <v>0</v>
      </c>
      <c r="T497" s="48"/>
      <c r="U497" s="178"/>
      <c r="V497" s="178">
        <v>43789</v>
      </c>
      <c r="W497" s="48" t="s">
        <v>211</v>
      </c>
      <c r="X497" s="48"/>
      <c r="Y497" s="48"/>
      <c r="Z497" s="48" t="s">
        <v>211</v>
      </c>
      <c r="AA497" s="48"/>
      <c r="AB497" s="48"/>
      <c r="AC497" s="193" t="s">
        <v>4767</v>
      </c>
      <c r="AD497" s="179"/>
      <c r="AE497" s="193" t="s">
        <v>165</v>
      </c>
      <c r="AF497" s="193" t="s">
        <v>211</v>
      </c>
      <c r="AG497" s="193" t="s">
        <v>211</v>
      </c>
      <c r="AH497" s="197">
        <v>43812</v>
      </c>
      <c r="AI497" s="192" t="s">
        <v>4364</v>
      </c>
      <c r="AJ497" s="115" t="str">
        <f t="shared" si="7"/>
        <v>FS</v>
      </c>
      <c r="AK497" s="115" t="b">
        <f>ISNUMBER(SEARCH("IRT",Table1[[#This Row],[Current_Status]]))</f>
        <v>0</v>
      </c>
      <c r="AL497" s="116">
        <f>YEAR(Table1[[#This Row],[Project_Initiated]])</f>
        <v>2019</v>
      </c>
      <c r="AM497" s="53">
        <v>44075</v>
      </c>
      <c r="AN497" s="53" t="str">
        <f>IF(AND(Table1[[#This Row],[Completed Date]]&gt;="07/01/2020"+0,Table1[[#This Row],[Completed Date]]&lt;="6/30/2021"+0),"FY 20-21",IF(AND(Table1[[#This Row],[Completed Date]]&gt;="07/01/2019"+0,Table1[[#This Row],[Completed Date]]&lt;="6/30/2020"+0),"FY 19-20",""))</f>
        <v>FY 19-20</v>
      </c>
      <c r="AO497" s="116" t="str">
        <f>IFERROR(FIND("R",Table1[[#This Row],[FS_Priority]]),"")</f>
        <v/>
      </c>
    </row>
    <row r="498" spans="1:41" hidden="1" x14ac:dyDescent="0.25">
      <c r="A498" s="48" t="s">
        <v>4643</v>
      </c>
      <c r="B498" s="193" t="s">
        <v>211</v>
      </c>
      <c r="C498" s="193" t="s">
        <v>4643</v>
      </c>
      <c r="D498" s="194" t="b">
        <v>0</v>
      </c>
      <c r="E498" s="48" t="s">
        <v>107</v>
      </c>
      <c r="F498" s="48" t="s">
        <v>4644</v>
      </c>
      <c r="G498" s="48" t="s">
        <v>211</v>
      </c>
      <c r="H498" s="48" t="s">
        <v>211</v>
      </c>
      <c r="I498" s="48" t="s">
        <v>4645</v>
      </c>
      <c r="J498" s="48" t="s">
        <v>2661</v>
      </c>
      <c r="K498" s="193" t="s">
        <v>3674</v>
      </c>
      <c r="L498" s="193" t="s">
        <v>2636</v>
      </c>
      <c r="M498" s="48" t="s">
        <v>3687</v>
      </c>
      <c r="N498" s="193" t="s">
        <v>211</v>
      </c>
      <c r="O498" s="48" t="s">
        <v>165</v>
      </c>
      <c r="P498" s="48"/>
      <c r="Q498" s="48" t="s">
        <v>243</v>
      </c>
      <c r="R498" s="193" t="s">
        <v>211</v>
      </c>
      <c r="S498" s="48" t="b">
        <v>0</v>
      </c>
      <c r="T498" s="48"/>
      <c r="U498" s="178"/>
      <c r="V498" s="178">
        <v>43712</v>
      </c>
      <c r="W498" s="48" t="s">
        <v>211</v>
      </c>
      <c r="X498" s="48"/>
      <c r="Y498" s="48"/>
      <c r="Z498" s="48" t="s">
        <v>211</v>
      </c>
      <c r="AA498" s="48"/>
      <c r="AB498" s="48"/>
      <c r="AC498" s="193" t="s">
        <v>4767</v>
      </c>
      <c r="AD498" s="179"/>
      <c r="AE498" s="193" t="s">
        <v>165</v>
      </c>
      <c r="AF498" s="193" t="s">
        <v>211</v>
      </c>
      <c r="AG498" s="193" t="s">
        <v>211</v>
      </c>
      <c r="AH498" s="197">
        <v>43812</v>
      </c>
      <c r="AI498" s="192" t="s">
        <v>4364</v>
      </c>
      <c r="AJ498" s="115" t="str">
        <f t="shared" si="7"/>
        <v>FS</v>
      </c>
      <c r="AK498" s="115" t="b">
        <f>ISNUMBER(SEARCH("IRT",Table1[[#This Row],[Current_Status]]))</f>
        <v>0</v>
      </c>
      <c r="AL498" s="116">
        <f>YEAR(Table1[[#This Row],[Project_Initiated]])</f>
        <v>2019</v>
      </c>
      <c r="AM498" s="53">
        <v>44075</v>
      </c>
      <c r="AN498" s="53" t="str">
        <f>IF(AND(Table1[[#This Row],[Completed Date]]&gt;="07/01/2020"+0,Table1[[#This Row],[Completed Date]]&lt;="6/30/2021"+0),"FY 20-21",IF(AND(Table1[[#This Row],[Completed Date]]&gt;="07/01/2019"+0,Table1[[#This Row],[Completed Date]]&lt;="6/30/2020"+0),"FY 19-20",""))</f>
        <v>FY 19-20</v>
      </c>
      <c r="AO498" s="116" t="str">
        <f>IFERROR(FIND("R",Table1[[#This Row],[FS_Priority]]),"")</f>
        <v/>
      </c>
    </row>
    <row r="499" spans="1:41" hidden="1" x14ac:dyDescent="0.25">
      <c r="A499" s="48" t="s">
        <v>2830</v>
      </c>
      <c r="B499" s="193" t="s">
        <v>211</v>
      </c>
      <c r="C499" s="193" t="s">
        <v>2830</v>
      </c>
      <c r="D499" s="194" t="b">
        <v>0</v>
      </c>
      <c r="E499" s="48" t="s">
        <v>99</v>
      </c>
      <c r="F499" s="48" t="s">
        <v>3425</v>
      </c>
      <c r="G499" s="48" t="s">
        <v>4024</v>
      </c>
      <c r="H499" s="48" t="s">
        <v>445</v>
      </c>
      <c r="I499" s="48" t="s">
        <v>3637</v>
      </c>
      <c r="J499" s="48" t="s">
        <v>2661</v>
      </c>
      <c r="K499" s="193" t="s">
        <v>4989</v>
      </c>
      <c r="L499" s="193" t="s">
        <v>297</v>
      </c>
      <c r="M499" s="48" t="s">
        <v>3599</v>
      </c>
      <c r="N499" s="193" t="s">
        <v>211</v>
      </c>
      <c r="O499" s="48" t="s">
        <v>183</v>
      </c>
      <c r="P499" s="48"/>
      <c r="Q499" s="48" t="s">
        <v>236</v>
      </c>
      <c r="R499" s="193" t="s">
        <v>211</v>
      </c>
      <c r="S499" s="48" t="b">
        <v>0</v>
      </c>
      <c r="T499" s="48"/>
      <c r="U499" s="178"/>
      <c r="V499" s="178">
        <v>43452</v>
      </c>
      <c r="W499" s="48" t="s">
        <v>211</v>
      </c>
      <c r="X499" s="48"/>
      <c r="Y499" s="48"/>
      <c r="Z499" s="48" t="s">
        <v>211</v>
      </c>
      <c r="AA499" s="48"/>
      <c r="AB499" s="48"/>
      <c r="AC499" s="193" t="s">
        <v>4730</v>
      </c>
      <c r="AD499" s="195">
        <v>43545</v>
      </c>
      <c r="AE499" s="193" t="s">
        <v>178</v>
      </c>
      <c r="AF499" s="193" t="s">
        <v>4426</v>
      </c>
      <c r="AG499" s="193" t="s">
        <v>2694</v>
      </c>
      <c r="AH499" s="197">
        <v>43815</v>
      </c>
      <c r="AI499" s="192" t="s">
        <v>4349</v>
      </c>
      <c r="AJ499" s="115" t="str">
        <f t="shared" si="7"/>
        <v>FS</v>
      </c>
      <c r="AK499" s="115" t="b">
        <f>ISNUMBER(SEARCH("IRT",Table1[[#This Row],[Current_Status]]))</f>
        <v>0</v>
      </c>
      <c r="AL499" s="116">
        <f>YEAR(Table1[[#This Row],[Project_Initiated]])</f>
        <v>2018</v>
      </c>
      <c r="AM499" s="53">
        <v>44075</v>
      </c>
      <c r="AN499" s="53" t="str">
        <f>IF(AND(Table1[[#This Row],[Completed Date]]&gt;="07/01/2020"+0,Table1[[#This Row],[Completed Date]]&lt;="6/30/2021"+0),"FY 20-21",IF(AND(Table1[[#This Row],[Completed Date]]&gt;="07/01/2019"+0,Table1[[#This Row],[Completed Date]]&lt;="6/30/2020"+0),"FY 19-20",""))</f>
        <v>FY 19-20</v>
      </c>
      <c r="AO499" s="116" t="str">
        <f>IFERROR(FIND("R",Table1[[#This Row],[FS_Priority]]),"")</f>
        <v/>
      </c>
    </row>
    <row r="500" spans="1:41" hidden="1" x14ac:dyDescent="0.25">
      <c r="A500" s="48" t="s">
        <v>3376</v>
      </c>
      <c r="B500" s="193" t="s">
        <v>211</v>
      </c>
      <c r="C500" s="193" t="s">
        <v>3376</v>
      </c>
      <c r="D500" s="194" t="b">
        <v>0</v>
      </c>
      <c r="E500" s="48" t="s">
        <v>107</v>
      </c>
      <c r="F500" s="48" t="s">
        <v>3377</v>
      </c>
      <c r="G500" s="48" t="s">
        <v>4045</v>
      </c>
      <c r="H500" s="48" t="s">
        <v>462</v>
      </c>
      <c r="I500" s="48" t="s">
        <v>3942</v>
      </c>
      <c r="J500" s="48" t="s">
        <v>2661</v>
      </c>
      <c r="K500" s="193" t="s">
        <v>3674</v>
      </c>
      <c r="L500" s="193" t="s">
        <v>2636</v>
      </c>
      <c r="M500" s="48" t="s">
        <v>3682</v>
      </c>
      <c r="N500" s="193" t="s">
        <v>211</v>
      </c>
      <c r="O500" s="48" t="s">
        <v>183</v>
      </c>
      <c r="P500" s="48"/>
      <c r="Q500" s="48" t="s">
        <v>218</v>
      </c>
      <c r="R500" s="193" t="s">
        <v>211</v>
      </c>
      <c r="S500" s="48" t="b">
        <v>0</v>
      </c>
      <c r="T500" s="48"/>
      <c r="U500" s="178"/>
      <c r="V500" s="178">
        <v>43602</v>
      </c>
      <c r="W500" s="48" t="s">
        <v>211</v>
      </c>
      <c r="X500" s="48"/>
      <c r="Y500" s="48"/>
      <c r="Z500" s="48" t="s">
        <v>211</v>
      </c>
      <c r="AA500" s="48"/>
      <c r="AB500" s="48"/>
      <c r="AC500" s="193" t="s">
        <v>4731</v>
      </c>
      <c r="AD500" s="195">
        <v>43665</v>
      </c>
      <c r="AE500" s="193" t="s">
        <v>498</v>
      </c>
      <c r="AF500" s="193" t="s">
        <v>4460</v>
      </c>
      <c r="AG500" s="193" t="s">
        <v>2694</v>
      </c>
      <c r="AH500" s="197">
        <v>43815</v>
      </c>
      <c r="AI500" s="192" t="s">
        <v>4349</v>
      </c>
      <c r="AJ500" s="115" t="str">
        <f t="shared" si="7"/>
        <v>FS</v>
      </c>
      <c r="AK500" s="115" t="b">
        <f>ISNUMBER(SEARCH("IRT",Table1[[#This Row],[Current_Status]]))</f>
        <v>0</v>
      </c>
      <c r="AL500" s="116">
        <f>YEAR(Table1[[#This Row],[Project_Initiated]])</f>
        <v>2019</v>
      </c>
      <c r="AM500" s="53">
        <v>44075</v>
      </c>
      <c r="AN500" s="53" t="str">
        <f>IF(AND(Table1[[#This Row],[Completed Date]]&gt;="07/01/2020"+0,Table1[[#This Row],[Completed Date]]&lt;="6/30/2021"+0),"FY 20-21",IF(AND(Table1[[#This Row],[Completed Date]]&gt;="07/01/2019"+0,Table1[[#This Row],[Completed Date]]&lt;="6/30/2020"+0),"FY 19-20",""))</f>
        <v>FY 19-20</v>
      </c>
      <c r="AO500" s="116" t="str">
        <f>IFERROR(FIND("R",Table1[[#This Row],[FS_Priority]]),"")</f>
        <v/>
      </c>
    </row>
    <row r="501" spans="1:41" hidden="1" x14ac:dyDescent="0.25">
      <c r="A501" s="48" t="s">
        <v>4630</v>
      </c>
      <c r="B501" s="193" t="s">
        <v>211</v>
      </c>
      <c r="C501" s="193" t="s">
        <v>4630</v>
      </c>
      <c r="D501" s="194" t="b">
        <v>0</v>
      </c>
      <c r="E501" s="48" t="s">
        <v>107</v>
      </c>
      <c r="F501" s="48" t="s">
        <v>4631</v>
      </c>
      <c r="G501" s="48" t="s">
        <v>211</v>
      </c>
      <c r="H501" s="48" t="s">
        <v>211</v>
      </c>
      <c r="I501" s="48" t="s">
        <v>4632</v>
      </c>
      <c r="J501" s="48" t="s">
        <v>2661</v>
      </c>
      <c r="K501" s="193" t="s">
        <v>3674</v>
      </c>
      <c r="L501" s="193" t="s">
        <v>2636</v>
      </c>
      <c r="M501" s="48" t="s">
        <v>3697</v>
      </c>
      <c r="N501" s="193" t="s">
        <v>3701</v>
      </c>
      <c r="O501" s="48" t="s">
        <v>165</v>
      </c>
      <c r="P501" s="48"/>
      <c r="Q501" s="48" t="s">
        <v>239</v>
      </c>
      <c r="R501" s="193" t="s">
        <v>211</v>
      </c>
      <c r="S501" s="48" t="b">
        <v>1</v>
      </c>
      <c r="T501" s="48"/>
      <c r="U501" s="178"/>
      <c r="V501" s="178">
        <v>43794</v>
      </c>
      <c r="W501" s="48" t="s">
        <v>211</v>
      </c>
      <c r="X501" s="48"/>
      <c r="Y501" s="48"/>
      <c r="Z501" s="48" t="s">
        <v>211</v>
      </c>
      <c r="AA501" s="48"/>
      <c r="AB501" s="48"/>
      <c r="AC501" s="193" t="s">
        <v>4777</v>
      </c>
      <c r="AD501" s="48"/>
      <c r="AE501" s="193" t="s">
        <v>165</v>
      </c>
      <c r="AF501" s="193" t="s">
        <v>211</v>
      </c>
      <c r="AG501" s="193" t="s">
        <v>211</v>
      </c>
      <c r="AH501" s="197">
        <v>43816</v>
      </c>
      <c r="AI501" s="192" t="s">
        <v>4364</v>
      </c>
      <c r="AJ501" s="115" t="str">
        <f t="shared" si="7"/>
        <v>FS</v>
      </c>
      <c r="AK501" s="115" t="b">
        <f>ISNUMBER(SEARCH("IRT",Table1[[#This Row],[Current_Status]]))</f>
        <v>0</v>
      </c>
      <c r="AL501" s="116">
        <f>YEAR(Table1[[#This Row],[Project_Initiated]])</f>
        <v>2019</v>
      </c>
      <c r="AM501" s="53">
        <v>44075</v>
      </c>
      <c r="AN501" s="53" t="str">
        <f>IF(AND(Table1[[#This Row],[Completed Date]]&gt;="07/01/2020"+0,Table1[[#This Row],[Completed Date]]&lt;="6/30/2021"+0),"FY 20-21",IF(AND(Table1[[#This Row],[Completed Date]]&gt;="07/01/2019"+0,Table1[[#This Row],[Completed Date]]&lt;="6/30/2020"+0),"FY 19-20",""))</f>
        <v>FY 19-20</v>
      </c>
      <c r="AO501" s="116" t="str">
        <f>IFERROR(FIND("R",Table1[[#This Row],[FS_Priority]]),"")</f>
        <v/>
      </c>
    </row>
    <row r="502" spans="1:41" hidden="1" x14ac:dyDescent="0.25">
      <c r="A502" s="48" t="s">
        <v>4633</v>
      </c>
      <c r="B502" s="193" t="s">
        <v>211</v>
      </c>
      <c r="C502" s="193" t="s">
        <v>4633</v>
      </c>
      <c r="D502" s="194" t="b">
        <v>0</v>
      </c>
      <c r="E502" s="48" t="s">
        <v>107</v>
      </c>
      <c r="F502" s="48" t="s">
        <v>4634</v>
      </c>
      <c r="G502" s="48" t="s">
        <v>211</v>
      </c>
      <c r="H502" s="48" t="s">
        <v>211</v>
      </c>
      <c r="I502" s="48" t="s">
        <v>4635</v>
      </c>
      <c r="J502" s="48" t="s">
        <v>2661</v>
      </c>
      <c r="K502" s="193" t="s">
        <v>3674</v>
      </c>
      <c r="L502" s="193" t="s">
        <v>2636</v>
      </c>
      <c r="M502" s="48" t="s">
        <v>3697</v>
      </c>
      <c r="N502" s="193" t="s">
        <v>3701</v>
      </c>
      <c r="O502" s="48" t="s">
        <v>165</v>
      </c>
      <c r="P502" s="48"/>
      <c r="Q502" s="48" t="s">
        <v>240</v>
      </c>
      <c r="R502" s="193" t="s">
        <v>211</v>
      </c>
      <c r="S502" s="48" t="b">
        <v>1</v>
      </c>
      <c r="T502" s="48"/>
      <c r="U502" s="178"/>
      <c r="V502" s="178">
        <v>43794</v>
      </c>
      <c r="W502" s="48" t="s">
        <v>211</v>
      </c>
      <c r="X502" s="48"/>
      <c r="Y502" s="48"/>
      <c r="Z502" s="48" t="s">
        <v>211</v>
      </c>
      <c r="AA502" s="48"/>
      <c r="AB502" s="48"/>
      <c r="AC502" s="193" t="s">
        <v>4777</v>
      </c>
      <c r="AD502" s="48"/>
      <c r="AE502" s="193" t="s">
        <v>165</v>
      </c>
      <c r="AF502" s="193" t="s">
        <v>211</v>
      </c>
      <c r="AG502" s="193" t="s">
        <v>211</v>
      </c>
      <c r="AH502" s="198">
        <v>43816</v>
      </c>
      <c r="AI502" s="192" t="s">
        <v>4364</v>
      </c>
      <c r="AJ502" s="115" t="str">
        <f t="shared" si="7"/>
        <v>FS</v>
      </c>
      <c r="AK502" s="115" t="b">
        <f>ISNUMBER(SEARCH("IRT",Table1[[#This Row],[Current_Status]]))</f>
        <v>0</v>
      </c>
      <c r="AL502" s="116">
        <f>YEAR(Table1[[#This Row],[Project_Initiated]])</f>
        <v>2019</v>
      </c>
      <c r="AM502" s="53">
        <v>44075</v>
      </c>
      <c r="AN502" s="53" t="str">
        <f>IF(AND(Table1[[#This Row],[Completed Date]]&gt;="07/01/2020"+0,Table1[[#This Row],[Completed Date]]&lt;="6/30/2021"+0),"FY 20-21",IF(AND(Table1[[#This Row],[Completed Date]]&gt;="07/01/2019"+0,Table1[[#This Row],[Completed Date]]&lt;="6/30/2020"+0),"FY 19-20",""))</f>
        <v>FY 19-20</v>
      </c>
      <c r="AO502" s="116" t="str">
        <f>IFERROR(FIND("R",Table1[[#This Row],[FS_Priority]]),"")</f>
        <v/>
      </c>
    </row>
    <row r="503" spans="1:41" hidden="1" x14ac:dyDescent="0.25">
      <c r="A503" s="48" t="s">
        <v>4640</v>
      </c>
      <c r="B503" s="193" t="s">
        <v>211</v>
      </c>
      <c r="C503" s="193" t="s">
        <v>4640</v>
      </c>
      <c r="D503" s="194" t="b">
        <v>0</v>
      </c>
      <c r="E503" s="48" t="s">
        <v>107</v>
      </c>
      <c r="F503" s="48" t="s">
        <v>4641</v>
      </c>
      <c r="G503" s="48" t="s">
        <v>211</v>
      </c>
      <c r="H503" s="48" t="s">
        <v>211</v>
      </c>
      <c r="I503" s="48" t="s">
        <v>4642</v>
      </c>
      <c r="J503" s="48" t="s">
        <v>2661</v>
      </c>
      <c r="K503" s="193" t="s">
        <v>3674</v>
      </c>
      <c r="L503" s="193" t="s">
        <v>2636</v>
      </c>
      <c r="M503" s="48" t="s">
        <v>3701</v>
      </c>
      <c r="N503" s="193" t="s">
        <v>211</v>
      </c>
      <c r="O503" s="48" t="s">
        <v>165</v>
      </c>
      <c r="P503" s="48"/>
      <c r="Q503" s="48" t="s">
        <v>242</v>
      </c>
      <c r="R503" s="193" t="s">
        <v>211</v>
      </c>
      <c r="S503" s="48" t="b">
        <v>0</v>
      </c>
      <c r="T503" s="48"/>
      <c r="U503" s="178"/>
      <c r="V503" s="178">
        <v>43713</v>
      </c>
      <c r="W503" s="48" t="s">
        <v>211</v>
      </c>
      <c r="X503" s="48"/>
      <c r="Y503" s="48"/>
      <c r="Z503" s="48" t="s">
        <v>211</v>
      </c>
      <c r="AA503" s="48"/>
      <c r="AB503" s="48"/>
      <c r="AC503" s="193" t="s">
        <v>4763</v>
      </c>
      <c r="AD503" s="48"/>
      <c r="AE503" s="193" t="s">
        <v>165</v>
      </c>
      <c r="AF503" s="193" t="s">
        <v>211</v>
      </c>
      <c r="AG503" s="193" t="s">
        <v>211</v>
      </c>
      <c r="AH503" s="197">
        <v>43817</v>
      </c>
      <c r="AI503" s="192" t="s">
        <v>4364</v>
      </c>
      <c r="AJ503" s="115" t="str">
        <f t="shared" si="7"/>
        <v>FS</v>
      </c>
      <c r="AK503" s="115" t="b">
        <f>ISNUMBER(SEARCH("IRT",Table1[[#This Row],[Current_Status]]))</f>
        <v>0</v>
      </c>
      <c r="AL503" s="116">
        <f>YEAR(Table1[[#This Row],[Project_Initiated]])</f>
        <v>2019</v>
      </c>
      <c r="AM503" s="53">
        <v>44075</v>
      </c>
      <c r="AN503" s="53" t="str">
        <f>IF(AND(Table1[[#This Row],[Completed Date]]&gt;="07/01/2020"+0,Table1[[#This Row],[Completed Date]]&lt;="6/30/2021"+0),"FY 20-21",IF(AND(Table1[[#This Row],[Completed Date]]&gt;="07/01/2019"+0,Table1[[#This Row],[Completed Date]]&lt;="6/30/2020"+0),"FY 19-20",""))</f>
        <v>FY 19-20</v>
      </c>
      <c r="AO503" s="116" t="str">
        <f>IFERROR(FIND("R",Table1[[#This Row],[FS_Priority]]),"")</f>
        <v/>
      </c>
    </row>
    <row r="504" spans="1:41" hidden="1" x14ac:dyDescent="0.25">
      <c r="A504" s="48" t="s">
        <v>4100</v>
      </c>
      <c r="B504" s="193" t="s">
        <v>211</v>
      </c>
      <c r="C504" s="193" t="s">
        <v>4100</v>
      </c>
      <c r="D504" s="194" t="b">
        <v>0</v>
      </c>
      <c r="E504" s="48" t="s">
        <v>107</v>
      </c>
      <c r="F504" s="48" t="s">
        <v>4178</v>
      </c>
      <c r="G504" s="48" t="s">
        <v>211</v>
      </c>
      <c r="H504" s="48" t="s">
        <v>81</v>
      </c>
      <c r="I504" s="48" t="s">
        <v>4179</v>
      </c>
      <c r="J504" s="48" t="s">
        <v>2661</v>
      </c>
      <c r="K504" s="193" t="s">
        <v>3674</v>
      </c>
      <c r="L504" s="193" t="s">
        <v>2636</v>
      </c>
      <c r="M504" s="48" t="s">
        <v>4180</v>
      </c>
      <c r="N504" s="193" t="s">
        <v>211</v>
      </c>
      <c r="O504" s="48" t="s">
        <v>165</v>
      </c>
      <c r="P504" s="48"/>
      <c r="Q504" s="48" t="s">
        <v>242</v>
      </c>
      <c r="R504" s="193" t="s">
        <v>211</v>
      </c>
      <c r="S504" s="48" t="b">
        <v>0</v>
      </c>
      <c r="T504" s="48"/>
      <c r="U504" s="178"/>
      <c r="V504" s="178">
        <v>43664</v>
      </c>
      <c r="W504" s="48" t="s">
        <v>211</v>
      </c>
      <c r="X504" s="48"/>
      <c r="Y504" s="48"/>
      <c r="Z504" s="48" t="s">
        <v>211</v>
      </c>
      <c r="AA504" s="48"/>
      <c r="AB504" s="48"/>
      <c r="AC504" s="193" t="s">
        <v>4763</v>
      </c>
      <c r="AD504" s="48"/>
      <c r="AE504" s="193" t="s">
        <v>165</v>
      </c>
      <c r="AF504" s="193" t="s">
        <v>211</v>
      </c>
      <c r="AG504" s="193" t="s">
        <v>211</v>
      </c>
      <c r="AH504" s="198">
        <v>43817</v>
      </c>
      <c r="AI504" s="192" t="s">
        <v>4284</v>
      </c>
      <c r="AJ504" s="115" t="str">
        <f t="shared" si="7"/>
        <v>FS</v>
      </c>
      <c r="AK504" s="115" t="b">
        <f>ISNUMBER(SEARCH("IRT",Table1[[#This Row],[Current_Status]]))</f>
        <v>0</v>
      </c>
      <c r="AL504" s="116">
        <f>YEAR(Table1[[#This Row],[Project_Initiated]])</f>
        <v>2019</v>
      </c>
      <c r="AM504" s="53">
        <v>44075</v>
      </c>
      <c r="AN504" s="53" t="str">
        <f>IF(AND(Table1[[#This Row],[Completed Date]]&gt;="07/01/2020"+0,Table1[[#This Row],[Completed Date]]&lt;="6/30/2021"+0),"FY 20-21",IF(AND(Table1[[#This Row],[Completed Date]]&gt;="07/01/2019"+0,Table1[[#This Row],[Completed Date]]&lt;="6/30/2020"+0),"FY 19-20",""))</f>
        <v>FY 19-20</v>
      </c>
      <c r="AO504" s="116" t="str">
        <f>IFERROR(FIND("R",Table1[[#This Row],[FS_Priority]]),"")</f>
        <v/>
      </c>
    </row>
    <row r="505" spans="1:41" hidden="1" x14ac:dyDescent="0.25">
      <c r="A505" s="48" t="s">
        <v>4569</v>
      </c>
      <c r="B505" s="193" t="s">
        <v>211</v>
      </c>
      <c r="C505" s="193" t="s">
        <v>4569</v>
      </c>
      <c r="D505" s="194" t="b">
        <v>0</v>
      </c>
      <c r="E505" s="48" t="s">
        <v>99</v>
      </c>
      <c r="F505" s="48" t="s">
        <v>4570</v>
      </c>
      <c r="G505" s="48" t="s">
        <v>211</v>
      </c>
      <c r="H505" s="48" t="s">
        <v>211</v>
      </c>
      <c r="I505" s="48" t="s">
        <v>4571</v>
      </c>
      <c r="J505" s="48" t="s">
        <v>2661</v>
      </c>
      <c r="K505" s="193" t="s">
        <v>4989</v>
      </c>
      <c r="L505" s="193" t="s">
        <v>297</v>
      </c>
      <c r="M505" s="48" t="s">
        <v>4572</v>
      </c>
      <c r="N505" s="193" t="s">
        <v>211</v>
      </c>
      <c r="O505" s="48" t="s">
        <v>165</v>
      </c>
      <c r="P505" s="48"/>
      <c r="Q505" s="48" t="s">
        <v>243</v>
      </c>
      <c r="R505" s="193" t="s">
        <v>211</v>
      </c>
      <c r="S505" s="48" t="b">
        <v>0</v>
      </c>
      <c r="T505" s="48"/>
      <c r="U505" s="178"/>
      <c r="V505" s="178">
        <v>43769</v>
      </c>
      <c r="W505" s="48" t="s">
        <v>211</v>
      </c>
      <c r="X505" s="48"/>
      <c r="Y505" s="48"/>
      <c r="Z505" s="48" t="s">
        <v>211</v>
      </c>
      <c r="AA505" s="48"/>
      <c r="AB505" s="48"/>
      <c r="AC505" s="193" t="s">
        <v>4776</v>
      </c>
      <c r="AD505" s="48"/>
      <c r="AE505" s="193" t="s">
        <v>165</v>
      </c>
      <c r="AF505" s="193" t="s">
        <v>211</v>
      </c>
      <c r="AG505" s="193" t="s">
        <v>211</v>
      </c>
      <c r="AH505" s="198">
        <v>43819</v>
      </c>
      <c r="AI505" s="192" t="s">
        <v>4364</v>
      </c>
      <c r="AJ505" s="115" t="str">
        <f t="shared" si="7"/>
        <v>FS</v>
      </c>
      <c r="AK505" s="115" t="b">
        <f>ISNUMBER(SEARCH("IRT",Table1[[#This Row],[Current_Status]]))</f>
        <v>0</v>
      </c>
      <c r="AL505" s="116">
        <f>YEAR(Table1[[#This Row],[Project_Initiated]])</f>
        <v>2019</v>
      </c>
      <c r="AM505" s="53">
        <v>44075</v>
      </c>
      <c r="AN505" s="53" t="str">
        <f>IF(AND(Table1[[#This Row],[Completed Date]]&gt;="07/01/2020"+0,Table1[[#This Row],[Completed Date]]&lt;="6/30/2021"+0),"FY 20-21",IF(AND(Table1[[#This Row],[Completed Date]]&gt;="07/01/2019"+0,Table1[[#This Row],[Completed Date]]&lt;="6/30/2020"+0),"FY 19-20",""))</f>
        <v>FY 19-20</v>
      </c>
      <c r="AO505" s="116" t="str">
        <f>IFERROR(FIND("R",Table1[[#This Row],[FS_Priority]]),"")</f>
        <v/>
      </c>
    </row>
    <row r="506" spans="1:41" hidden="1" x14ac:dyDescent="0.25">
      <c r="A506" s="48" t="s">
        <v>2949</v>
      </c>
      <c r="B506" s="193" t="s">
        <v>211</v>
      </c>
      <c r="C506" s="193" t="s">
        <v>2949</v>
      </c>
      <c r="D506" s="194" t="b">
        <v>0</v>
      </c>
      <c r="E506" s="48" t="s">
        <v>4313</v>
      </c>
      <c r="F506" s="48" t="s">
        <v>3347</v>
      </c>
      <c r="G506" s="48" t="s">
        <v>211</v>
      </c>
      <c r="H506" s="48" t="s">
        <v>461</v>
      </c>
      <c r="I506" s="48" t="s">
        <v>3470</v>
      </c>
      <c r="J506" s="48" t="s">
        <v>2661</v>
      </c>
      <c r="K506" s="193" t="s">
        <v>3883</v>
      </c>
      <c r="L506" s="193" t="s">
        <v>437</v>
      </c>
      <c r="M506" s="48" t="s">
        <v>3892</v>
      </c>
      <c r="N506" s="193" t="s">
        <v>211</v>
      </c>
      <c r="O506" s="48" t="s">
        <v>165</v>
      </c>
      <c r="P506" s="48"/>
      <c r="Q506" s="48" t="s">
        <v>218</v>
      </c>
      <c r="R506" s="193" t="s">
        <v>211</v>
      </c>
      <c r="S506" s="48" t="b">
        <v>0</v>
      </c>
      <c r="T506" s="48"/>
      <c r="U506" s="178"/>
      <c r="V506" s="178">
        <v>43482</v>
      </c>
      <c r="W506" s="48" t="s">
        <v>211</v>
      </c>
      <c r="X506" s="48"/>
      <c r="Y506" s="48"/>
      <c r="Z506" s="48" t="s">
        <v>211</v>
      </c>
      <c r="AA506" s="48"/>
      <c r="AB506" s="48"/>
      <c r="AC506" s="193" t="s">
        <v>4758</v>
      </c>
      <c r="AD506" s="48"/>
      <c r="AE506" s="193" t="s">
        <v>211</v>
      </c>
      <c r="AF506" s="193" t="s">
        <v>211</v>
      </c>
      <c r="AG506" s="193" t="s">
        <v>211</v>
      </c>
      <c r="AH506" s="198">
        <v>43826</v>
      </c>
      <c r="AI506" s="192" t="s">
        <v>4349</v>
      </c>
      <c r="AJ506" s="115" t="str">
        <f t="shared" si="7"/>
        <v>FS</v>
      </c>
      <c r="AK506" s="115" t="b">
        <f>ISNUMBER(SEARCH("IRT",Table1[[#This Row],[Current_Status]]))</f>
        <v>0</v>
      </c>
      <c r="AL506" s="116">
        <f>YEAR(Table1[[#This Row],[Project_Initiated]])</f>
        <v>2019</v>
      </c>
      <c r="AM506" s="53">
        <v>44075</v>
      </c>
      <c r="AN506" s="53" t="str">
        <f>IF(AND(Table1[[#This Row],[Completed Date]]&gt;="07/01/2020"+0,Table1[[#This Row],[Completed Date]]&lt;="6/30/2021"+0),"FY 20-21",IF(AND(Table1[[#This Row],[Completed Date]]&gt;="07/01/2019"+0,Table1[[#This Row],[Completed Date]]&lt;="6/30/2020"+0),"FY 19-20",""))</f>
        <v>FY 19-20</v>
      </c>
      <c r="AO506" s="116" t="str">
        <f>IFERROR(FIND("R",Table1[[#This Row],[FS_Priority]]),"")</f>
        <v/>
      </c>
    </row>
    <row r="507" spans="1:41" hidden="1" x14ac:dyDescent="0.25">
      <c r="A507" s="48" t="s">
        <v>4659</v>
      </c>
      <c r="B507" s="193" t="s">
        <v>211</v>
      </c>
      <c r="C507" s="193" t="s">
        <v>4659</v>
      </c>
      <c r="D507" s="194" t="b">
        <v>0</v>
      </c>
      <c r="E507" s="48" t="s">
        <v>4299</v>
      </c>
      <c r="F507" s="48" t="s">
        <v>4660</v>
      </c>
      <c r="G507" s="48" t="s">
        <v>211</v>
      </c>
      <c r="H507" s="48" t="s">
        <v>211</v>
      </c>
      <c r="I507" s="48" t="s">
        <v>4661</v>
      </c>
      <c r="J507" s="48" t="s">
        <v>2661</v>
      </c>
      <c r="K507" s="193" t="s">
        <v>3471</v>
      </c>
      <c r="L507" s="193" t="s">
        <v>2636</v>
      </c>
      <c r="M507" s="48" t="s">
        <v>4242</v>
      </c>
      <c r="N507" s="193" t="s">
        <v>211</v>
      </c>
      <c r="O507" s="48" t="s">
        <v>534</v>
      </c>
      <c r="P507" s="48"/>
      <c r="Q507" s="48" t="s">
        <v>3291</v>
      </c>
      <c r="R507" s="193" t="s">
        <v>211</v>
      </c>
      <c r="S507" s="48" t="b">
        <v>0</v>
      </c>
      <c r="T507" s="48"/>
      <c r="U507" s="178"/>
      <c r="V507" s="178">
        <v>43721</v>
      </c>
      <c r="W507" s="48" t="s">
        <v>211</v>
      </c>
      <c r="X507" s="48"/>
      <c r="Y507" s="48"/>
      <c r="Z507" s="48" t="s">
        <v>211</v>
      </c>
      <c r="AA507" s="48"/>
      <c r="AB507" s="48"/>
      <c r="AC507" s="193" t="s">
        <v>4993</v>
      </c>
      <c r="AD507" s="48"/>
      <c r="AE507" s="193" t="s">
        <v>534</v>
      </c>
      <c r="AF507" s="193" t="s">
        <v>211</v>
      </c>
      <c r="AG507" s="193" t="s">
        <v>211</v>
      </c>
      <c r="AH507" s="197">
        <v>43831</v>
      </c>
      <c r="AI507" s="192" t="s">
        <v>4364</v>
      </c>
      <c r="AJ507" s="115" t="str">
        <f t="shared" si="7"/>
        <v>FS</v>
      </c>
      <c r="AK507" s="115" t="b">
        <f>ISNUMBER(SEARCH("IRT",Table1[[#This Row],[Current_Status]]))</f>
        <v>0</v>
      </c>
      <c r="AL507" s="116">
        <f>YEAR(Table1[[#This Row],[Project_Initiated]])</f>
        <v>2019</v>
      </c>
      <c r="AM507" s="53">
        <v>44075</v>
      </c>
      <c r="AN507" s="53" t="str">
        <f>IF(AND(Table1[[#This Row],[Completed Date]]&gt;="07/01/2020"+0,Table1[[#This Row],[Completed Date]]&lt;="6/30/2021"+0),"FY 20-21",IF(AND(Table1[[#This Row],[Completed Date]]&gt;="07/01/2019"+0,Table1[[#This Row],[Completed Date]]&lt;="6/30/2020"+0),"FY 19-20",""))</f>
        <v>FY 19-20</v>
      </c>
      <c r="AO507" s="116">
        <f>IFERROR(FIND("R",Table1[[#This Row],[FS_Priority]]),"")</f>
        <v>1</v>
      </c>
    </row>
    <row r="508" spans="1:41" hidden="1" x14ac:dyDescent="0.25">
      <c r="A508" s="48" t="s">
        <v>4662</v>
      </c>
      <c r="B508" s="193" t="s">
        <v>211</v>
      </c>
      <c r="C508" s="193" t="s">
        <v>4662</v>
      </c>
      <c r="D508" s="194" t="b">
        <v>0</v>
      </c>
      <c r="E508" s="48" t="s">
        <v>4299</v>
      </c>
      <c r="F508" s="48" t="s">
        <v>4663</v>
      </c>
      <c r="G508" s="48" t="s">
        <v>4749</v>
      </c>
      <c r="H508" s="48" t="s">
        <v>211</v>
      </c>
      <c r="I508" s="48" t="s">
        <v>4664</v>
      </c>
      <c r="J508" s="48" t="s">
        <v>2661</v>
      </c>
      <c r="K508" s="193" t="s">
        <v>3471</v>
      </c>
      <c r="L508" s="193" t="s">
        <v>2636</v>
      </c>
      <c r="M508" s="48" t="s">
        <v>4242</v>
      </c>
      <c r="N508" s="193" t="s">
        <v>4665</v>
      </c>
      <c r="O508" s="48" t="s">
        <v>534</v>
      </c>
      <c r="P508" s="48"/>
      <c r="Q508" s="48" t="s">
        <v>3293</v>
      </c>
      <c r="R508" s="193" t="s">
        <v>211</v>
      </c>
      <c r="S508" s="48" t="b">
        <v>0</v>
      </c>
      <c r="T508" s="48"/>
      <c r="U508" s="178"/>
      <c r="V508" s="178">
        <v>43770</v>
      </c>
      <c r="W508" s="48" t="s">
        <v>211</v>
      </c>
      <c r="X508" s="48"/>
      <c r="Y508" s="48"/>
      <c r="Z508" s="48" t="s">
        <v>211</v>
      </c>
      <c r="AA508" s="48"/>
      <c r="AB508" s="48"/>
      <c r="AC508" s="193" t="s">
        <v>4993</v>
      </c>
      <c r="AD508" s="48"/>
      <c r="AE508" s="193" t="s">
        <v>534</v>
      </c>
      <c r="AF508" s="193" t="s">
        <v>211</v>
      </c>
      <c r="AG508" s="193" t="s">
        <v>211</v>
      </c>
      <c r="AH508" s="197">
        <v>43831</v>
      </c>
      <c r="AI508" s="192" t="s">
        <v>4364</v>
      </c>
      <c r="AJ508" s="115" t="str">
        <f t="shared" si="7"/>
        <v>FS</v>
      </c>
      <c r="AK508" s="115" t="b">
        <f>ISNUMBER(SEARCH("IRT",Table1[[#This Row],[Current_Status]]))</f>
        <v>0</v>
      </c>
      <c r="AL508" s="116">
        <f>YEAR(Table1[[#This Row],[Project_Initiated]])</f>
        <v>2019</v>
      </c>
      <c r="AM508" s="53">
        <v>44075</v>
      </c>
      <c r="AN508" s="53" t="str">
        <f>IF(AND(Table1[[#This Row],[Completed Date]]&gt;="07/01/2020"+0,Table1[[#This Row],[Completed Date]]&lt;="6/30/2021"+0),"FY 20-21",IF(AND(Table1[[#This Row],[Completed Date]]&gt;="07/01/2019"+0,Table1[[#This Row],[Completed Date]]&lt;="6/30/2020"+0),"FY 19-20",""))</f>
        <v>FY 19-20</v>
      </c>
      <c r="AO508" s="116">
        <f>IFERROR(FIND("R",Table1[[#This Row],[FS_Priority]]),"")</f>
        <v>1</v>
      </c>
    </row>
    <row r="509" spans="1:41" hidden="1" x14ac:dyDescent="0.25">
      <c r="A509" s="48" t="s">
        <v>4684</v>
      </c>
      <c r="B509" s="193" t="s">
        <v>211</v>
      </c>
      <c r="C509" s="193" t="s">
        <v>4684</v>
      </c>
      <c r="D509" s="194" t="b">
        <v>0</v>
      </c>
      <c r="E509" s="48" t="s">
        <v>442</v>
      </c>
      <c r="F509" s="48" t="s">
        <v>4683</v>
      </c>
      <c r="G509" s="48" t="s">
        <v>211</v>
      </c>
      <c r="H509" s="48" t="s">
        <v>211</v>
      </c>
      <c r="I509" s="48" t="s">
        <v>4685</v>
      </c>
      <c r="J509" s="48" t="s">
        <v>2661</v>
      </c>
      <c r="K509" s="193" t="s">
        <v>3829</v>
      </c>
      <c r="L509" s="193" t="s">
        <v>141</v>
      </c>
      <c r="M509" s="48" t="s">
        <v>3830</v>
      </c>
      <c r="N509" s="193" t="s">
        <v>211</v>
      </c>
      <c r="O509" s="48" t="s">
        <v>165</v>
      </c>
      <c r="P509" s="48"/>
      <c r="Q509" s="48" t="s">
        <v>184</v>
      </c>
      <c r="R509" s="193" t="s">
        <v>211</v>
      </c>
      <c r="S509" s="48" t="b">
        <v>0</v>
      </c>
      <c r="T509" s="48"/>
      <c r="U509" s="178"/>
      <c r="V509" s="178">
        <v>43761</v>
      </c>
      <c r="W509" s="48" t="s">
        <v>211</v>
      </c>
      <c r="X509" s="48"/>
      <c r="Y509" s="48"/>
      <c r="Z509" s="48" t="s">
        <v>211</v>
      </c>
      <c r="AA509" s="48"/>
      <c r="AB509" s="48"/>
      <c r="AC509" s="193" t="s">
        <v>4774</v>
      </c>
      <c r="AD509" s="48"/>
      <c r="AE509" s="193" t="s">
        <v>165</v>
      </c>
      <c r="AF509" s="193" t="s">
        <v>211</v>
      </c>
      <c r="AG509" s="193" t="s">
        <v>211</v>
      </c>
      <c r="AH509" s="197">
        <v>43832</v>
      </c>
      <c r="AI509" s="192" t="s">
        <v>4364</v>
      </c>
      <c r="AJ509" s="115" t="str">
        <f t="shared" si="7"/>
        <v>FS</v>
      </c>
      <c r="AK509" s="115" t="b">
        <f>ISNUMBER(SEARCH("IRT",Table1[[#This Row],[Current_Status]]))</f>
        <v>0</v>
      </c>
      <c r="AL509" s="116">
        <f>YEAR(Table1[[#This Row],[Project_Initiated]])</f>
        <v>2019</v>
      </c>
      <c r="AM509" s="53">
        <v>44075</v>
      </c>
      <c r="AN509" s="53" t="str">
        <f>IF(AND(Table1[[#This Row],[Completed Date]]&gt;="07/01/2020"+0,Table1[[#This Row],[Completed Date]]&lt;="6/30/2021"+0),"FY 20-21",IF(AND(Table1[[#This Row],[Completed Date]]&gt;="07/01/2019"+0,Table1[[#This Row],[Completed Date]]&lt;="6/30/2020"+0),"FY 19-20",""))</f>
        <v>FY 19-20</v>
      </c>
      <c r="AO509" s="116" t="str">
        <f>IFERROR(FIND("R",Table1[[#This Row],[FS_Priority]]),"")</f>
        <v/>
      </c>
    </row>
    <row r="510" spans="1:41" hidden="1" x14ac:dyDescent="0.25">
      <c r="A510" s="48" t="s">
        <v>4565</v>
      </c>
      <c r="B510" s="193" t="s">
        <v>211</v>
      </c>
      <c r="C510" s="193" t="s">
        <v>4565</v>
      </c>
      <c r="D510" s="194" t="b">
        <v>0</v>
      </c>
      <c r="E510" s="48" t="s">
        <v>99</v>
      </c>
      <c r="F510" s="48" t="s">
        <v>4566</v>
      </c>
      <c r="G510" s="48" t="s">
        <v>211</v>
      </c>
      <c r="H510" s="48" t="s">
        <v>211</v>
      </c>
      <c r="I510" s="48" t="s">
        <v>4567</v>
      </c>
      <c r="J510" s="48" t="s">
        <v>2661</v>
      </c>
      <c r="K510" s="193" t="s">
        <v>4989</v>
      </c>
      <c r="L510" s="193" t="s">
        <v>297</v>
      </c>
      <c r="M510" s="48" t="s">
        <v>4568</v>
      </c>
      <c r="N510" s="193" t="s">
        <v>211</v>
      </c>
      <c r="O510" s="48" t="s">
        <v>165</v>
      </c>
      <c r="P510" s="48"/>
      <c r="Q510" s="48" t="s">
        <v>242</v>
      </c>
      <c r="R510" s="193" t="s">
        <v>211</v>
      </c>
      <c r="S510" s="48" t="b">
        <v>0</v>
      </c>
      <c r="T510" s="48"/>
      <c r="U510" s="178"/>
      <c r="V510" s="178">
        <v>43748</v>
      </c>
      <c r="W510" s="48" t="s">
        <v>211</v>
      </c>
      <c r="X510" s="48"/>
      <c r="Y510" s="48"/>
      <c r="Z510" s="48" t="s">
        <v>211</v>
      </c>
      <c r="AA510" s="48"/>
      <c r="AB510" s="48"/>
      <c r="AC510" s="193" t="s">
        <v>4772</v>
      </c>
      <c r="AD510" s="48"/>
      <c r="AE510" s="193" t="s">
        <v>165</v>
      </c>
      <c r="AF510" s="193" t="s">
        <v>211</v>
      </c>
      <c r="AG510" s="193" t="s">
        <v>211</v>
      </c>
      <c r="AH510" s="197">
        <v>43833</v>
      </c>
      <c r="AI510" s="192" t="s">
        <v>4364</v>
      </c>
      <c r="AJ510" s="115" t="str">
        <f t="shared" si="7"/>
        <v>FS</v>
      </c>
      <c r="AK510" s="115" t="b">
        <f>ISNUMBER(SEARCH("IRT",Table1[[#This Row],[Current_Status]]))</f>
        <v>0</v>
      </c>
      <c r="AL510" s="116">
        <f>YEAR(Table1[[#This Row],[Project_Initiated]])</f>
        <v>2019</v>
      </c>
      <c r="AM510" s="53">
        <v>44075</v>
      </c>
      <c r="AN510" s="53" t="str">
        <f>IF(AND(Table1[[#This Row],[Completed Date]]&gt;="07/01/2020"+0,Table1[[#This Row],[Completed Date]]&lt;="6/30/2021"+0),"FY 20-21",IF(AND(Table1[[#This Row],[Completed Date]]&gt;="07/01/2019"+0,Table1[[#This Row],[Completed Date]]&lt;="6/30/2020"+0),"FY 19-20",""))</f>
        <v>FY 19-20</v>
      </c>
      <c r="AO510" s="116" t="str">
        <f>IFERROR(FIND("R",Table1[[#This Row],[FS_Priority]]),"")</f>
        <v/>
      </c>
    </row>
    <row r="511" spans="1:41" hidden="1" x14ac:dyDescent="0.25">
      <c r="A511" s="48" t="s">
        <v>4516</v>
      </c>
      <c r="B511" s="193" t="s">
        <v>211</v>
      </c>
      <c r="C511" s="193" t="s">
        <v>4516</v>
      </c>
      <c r="D511" s="194" t="b">
        <v>0</v>
      </c>
      <c r="E511" s="48" t="s">
        <v>53</v>
      </c>
      <c r="F511" s="48" t="s">
        <v>4517</v>
      </c>
      <c r="G511" s="48" t="s">
        <v>211</v>
      </c>
      <c r="H511" s="48" t="s">
        <v>211</v>
      </c>
      <c r="I511" s="48" t="s">
        <v>4518</v>
      </c>
      <c r="J511" s="48" t="s">
        <v>2670</v>
      </c>
      <c r="K511" s="193" t="s">
        <v>3514</v>
      </c>
      <c r="L511" s="193" t="s">
        <v>2636</v>
      </c>
      <c r="M511" s="48" t="s">
        <v>3517</v>
      </c>
      <c r="N511" s="193" t="s">
        <v>211</v>
      </c>
      <c r="O511" s="48" t="s">
        <v>165</v>
      </c>
      <c r="P511" s="48"/>
      <c r="Q511" s="48" t="s">
        <v>236</v>
      </c>
      <c r="R511" s="193" t="s">
        <v>211</v>
      </c>
      <c r="S511" s="48" t="b">
        <v>0</v>
      </c>
      <c r="T511" s="48"/>
      <c r="U511" s="178"/>
      <c r="V511" s="178">
        <v>43791</v>
      </c>
      <c r="W511" s="48" t="s">
        <v>211</v>
      </c>
      <c r="X511" s="48"/>
      <c r="Y511" s="48"/>
      <c r="Z511" s="48" t="s">
        <v>211</v>
      </c>
      <c r="AA511" s="48"/>
      <c r="AB511" s="48"/>
      <c r="AC511" s="193" t="s">
        <v>4736</v>
      </c>
      <c r="AD511" s="48"/>
      <c r="AE511" s="193" t="s">
        <v>165</v>
      </c>
      <c r="AF511" s="193" t="s">
        <v>211</v>
      </c>
      <c r="AG511" s="193" t="s">
        <v>211</v>
      </c>
      <c r="AH511" s="197">
        <v>43837</v>
      </c>
      <c r="AI511" s="192" t="s">
        <v>4364</v>
      </c>
      <c r="AJ511" s="115" t="str">
        <f t="shared" si="7"/>
        <v>FS</v>
      </c>
      <c r="AK511" s="115" t="b">
        <f>ISNUMBER(SEARCH("IRT",Table1[[#This Row],[Current_Status]]))</f>
        <v>0</v>
      </c>
      <c r="AL511" s="116">
        <f>YEAR(Table1[[#This Row],[Project_Initiated]])</f>
        <v>2019</v>
      </c>
      <c r="AM511" s="53">
        <v>44075</v>
      </c>
      <c r="AN511" s="53" t="str">
        <f>IF(AND(Table1[[#This Row],[Completed Date]]&gt;="07/01/2020"+0,Table1[[#This Row],[Completed Date]]&lt;="6/30/2021"+0),"FY 20-21",IF(AND(Table1[[#This Row],[Completed Date]]&gt;="07/01/2019"+0,Table1[[#This Row],[Completed Date]]&lt;="6/30/2020"+0),"FY 19-20",""))</f>
        <v>FY 19-20</v>
      </c>
      <c r="AO511" s="116" t="str">
        <f>IFERROR(FIND("R",Table1[[#This Row],[FS_Priority]]),"")</f>
        <v/>
      </c>
    </row>
    <row r="512" spans="1:41" hidden="1" x14ac:dyDescent="0.25">
      <c r="A512" s="48" t="s">
        <v>4682</v>
      </c>
      <c r="B512" s="193" t="s">
        <v>211</v>
      </c>
      <c r="C512" s="193" t="s">
        <v>4682</v>
      </c>
      <c r="D512" s="194" t="b">
        <v>0</v>
      </c>
      <c r="E512" s="48" t="s">
        <v>442</v>
      </c>
      <c r="F512" s="48" t="s">
        <v>4683</v>
      </c>
      <c r="G512" s="48" t="s">
        <v>211</v>
      </c>
      <c r="H512" s="48" t="s">
        <v>211</v>
      </c>
      <c r="I512" s="48" t="s">
        <v>4249</v>
      </c>
      <c r="J512" s="48" t="s">
        <v>2670</v>
      </c>
      <c r="K512" s="193" t="s">
        <v>3829</v>
      </c>
      <c r="L512" s="193" t="s">
        <v>141</v>
      </c>
      <c r="M512" s="48" t="s">
        <v>3830</v>
      </c>
      <c r="N512" s="193" t="s">
        <v>211</v>
      </c>
      <c r="O512" s="48" t="s">
        <v>165</v>
      </c>
      <c r="P512" s="48"/>
      <c r="Q512" s="48" t="s">
        <v>236</v>
      </c>
      <c r="R512" s="193" t="s">
        <v>211</v>
      </c>
      <c r="S512" s="48" t="b">
        <v>0</v>
      </c>
      <c r="T512" s="48"/>
      <c r="U512" s="178"/>
      <c r="V512" s="178">
        <v>43761</v>
      </c>
      <c r="W512" s="48" t="s">
        <v>211</v>
      </c>
      <c r="X512" s="48"/>
      <c r="Y512" s="48"/>
      <c r="Z512" s="48" t="s">
        <v>211</v>
      </c>
      <c r="AA512" s="48"/>
      <c r="AB512" s="48"/>
      <c r="AC512" s="193" t="s">
        <v>4736</v>
      </c>
      <c r="AD512" s="48"/>
      <c r="AE512" s="193" t="s">
        <v>165</v>
      </c>
      <c r="AF512" s="193" t="s">
        <v>211</v>
      </c>
      <c r="AG512" s="193" t="s">
        <v>211</v>
      </c>
      <c r="AH512" s="197">
        <v>43837</v>
      </c>
      <c r="AI512" s="192" t="s">
        <v>4364</v>
      </c>
      <c r="AJ512" s="115" t="str">
        <f t="shared" si="7"/>
        <v>FS</v>
      </c>
      <c r="AK512" s="115" t="b">
        <f>ISNUMBER(SEARCH("IRT",Table1[[#This Row],[Current_Status]]))</f>
        <v>0</v>
      </c>
      <c r="AL512" s="116">
        <f>YEAR(Table1[[#This Row],[Project_Initiated]])</f>
        <v>2019</v>
      </c>
      <c r="AM512" s="53">
        <v>44075</v>
      </c>
      <c r="AN512" s="53" t="str">
        <f>IF(AND(Table1[[#This Row],[Completed Date]]&gt;="07/01/2020"+0,Table1[[#This Row],[Completed Date]]&lt;="6/30/2021"+0),"FY 20-21",IF(AND(Table1[[#This Row],[Completed Date]]&gt;="07/01/2019"+0,Table1[[#This Row],[Completed Date]]&lt;="6/30/2020"+0),"FY 19-20",""))</f>
        <v>FY 19-20</v>
      </c>
      <c r="AO512" s="116" t="str">
        <f>IFERROR(FIND("R",Table1[[#This Row],[FS_Priority]]),"")</f>
        <v/>
      </c>
    </row>
    <row r="513" spans="1:41" hidden="1" x14ac:dyDescent="0.25">
      <c r="A513" s="48" t="s">
        <v>4599</v>
      </c>
      <c r="B513" s="193" t="s">
        <v>211</v>
      </c>
      <c r="C513" s="193" t="s">
        <v>4599</v>
      </c>
      <c r="D513" s="194" t="b">
        <v>0</v>
      </c>
      <c r="E513" s="48" t="s">
        <v>107</v>
      </c>
      <c r="F513" s="48" t="s">
        <v>4600</v>
      </c>
      <c r="G513" s="48" t="s">
        <v>211</v>
      </c>
      <c r="H513" s="48" t="s">
        <v>211</v>
      </c>
      <c r="I513" s="48" t="s">
        <v>4601</v>
      </c>
      <c r="J513" s="48" t="s">
        <v>2661</v>
      </c>
      <c r="K513" s="193" t="s">
        <v>3674</v>
      </c>
      <c r="L513" s="193" t="s">
        <v>2636</v>
      </c>
      <c r="M513" s="48" t="s">
        <v>3697</v>
      </c>
      <c r="N513" s="193" t="s">
        <v>3701</v>
      </c>
      <c r="O513" s="48" t="s">
        <v>165</v>
      </c>
      <c r="P513" s="48"/>
      <c r="Q513" s="48" t="s">
        <v>223</v>
      </c>
      <c r="R513" s="193" t="s">
        <v>211</v>
      </c>
      <c r="S513" s="48" t="b">
        <v>0</v>
      </c>
      <c r="T513" s="48"/>
      <c r="U513" s="178"/>
      <c r="V513" s="178">
        <v>43794</v>
      </c>
      <c r="W513" s="48" t="s">
        <v>211</v>
      </c>
      <c r="X513" s="48"/>
      <c r="Y513" s="48"/>
      <c r="Z513" s="48" t="s">
        <v>211</v>
      </c>
      <c r="AA513" s="48"/>
      <c r="AB513" s="48"/>
      <c r="AC513" s="193" t="s">
        <v>4778</v>
      </c>
      <c r="AD513" s="48"/>
      <c r="AE513" s="193" t="s">
        <v>165</v>
      </c>
      <c r="AF513" s="193" t="s">
        <v>211</v>
      </c>
      <c r="AG513" s="193" t="s">
        <v>211</v>
      </c>
      <c r="AH513" s="197">
        <v>43837</v>
      </c>
      <c r="AI513" s="192" t="s">
        <v>4364</v>
      </c>
      <c r="AJ513" s="115" t="str">
        <f t="shared" si="7"/>
        <v>FS</v>
      </c>
      <c r="AK513" s="115" t="b">
        <f>ISNUMBER(SEARCH("IRT",Table1[[#This Row],[Current_Status]]))</f>
        <v>0</v>
      </c>
      <c r="AL513" s="116">
        <f>YEAR(Table1[[#This Row],[Project_Initiated]])</f>
        <v>2019</v>
      </c>
      <c r="AM513" s="53">
        <v>44075</v>
      </c>
      <c r="AN513" s="53" t="str">
        <f>IF(AND(Table1[[#This Row],[Completed Date]]&gt;="07/01/2020"+0,Table1[[#This Row],[Completed Date]]&lt;="6/30/2021"+0),"FY 20-21",IF(AND(Table1[[#This Row],[Completed Date]]&gt;="07/01/2019"+0,Table1[[#This Row],[Completed Date]]&lt;="6/30/2020"+0),"FY 19-20",""))</f>
        <v>FY 19-20</v>
      </c>
      <c r="AO513" s="116" t="str">
        <f>IFERROR(FIND("R",Table1[[#This Row],[FS_Priority]]),"")</f>
        <v/>
      </c>
    </row>
    <row r="514" spans="1:41" hidden="1" x14ac:dyDescent="0.25">
      <c r="A514" s="48" t="s">
        <v>4602</v>
      </c>
      <c r="B514" s="193" t="s">
        <v>211</v>
      </c>
      <c r="C514" s="193" t="s">
        <v>4602</v>
      </c>
      <c r="D514" s="194" t="b">
        <v>0</v>
      </c>
      <c r="E514" s="48" t="s">
        <v>107</v>
      </c>
      <c r="F514" s="48" t="s">
        <v>4603</v>
      </c>
      <c r="G514" s="48" t="s">
        <v>211</v>
      </c>
      <c r="H514" s="48" t="s">
        <v>211</v>
      </c>
      <c r="I514" s="48" t="s">
        <v>4604</v>
      </c>
      <c r="J514" s="48" t="s">
        <v>2661</v>
      </c>
      <c r="K514" s="193" t="s">
        <v>3674</v>
      </c>
      <c r="L514" s="193" t="s">
        <v>2636</v>
      </c>
      <c r="M514" s="48" t="s">
        <v>3697</v>
      </c>
      <c r="N514" s="193" t="s">
        <v>3701</v>
      </c>
      <c r="O514" s="48" t="s">
        <v>165</v>
      </c>
      <c r="P514" s="48"/>
      <c r="Q514" s="48" t="s">
        <v>225</v>
      </c>
      <c r="R514" s="193" t="s">
        <v>211</v>
      </c>
      <c r="S514" s="48" t="b">
        <v>0</v>
      </c>
      <c r="T514" s="48"/>
      <c r="U514" s="178"/>
      <c r="V514" s="178">
        <v>43794</v>
      </c>
      <c r="W514" s="48" t="s">
        <v>211</v>
      </c>
      <c r="X514" s="48"/>
      <c r="Y514" s="48"/>
      <c r="Z514" s="48" t="s">
        <v>211</v>
      </c>
      <c r="AA514" s="48"/>
      <c r="AB514" s="48"/>
      <c r="AC514" s="193" t="s">
        <v>4778</v>
      </c>
      <c r="AD514" s="48"/>
      <c r="AE514" s="193" t="s">
        <v>165</v>
      </c>
      <c r="AF514" s="193" t="s">
        <v>211</v>
      </c>
      <c r="AG514" s="193" t="s">
        <v>211</v>
      </c>
      <c r="AH514" s="197">
        <v>43837</v>
      </c>
      <c r="AI514" s="192" t="s">
        <v>4364</v>
      </c>
      <c r="AJ514" s="115" t="str">
        <f t="shared" ref="AJ514:AJ577" si="8">IF(LEN(A514)&gt;6,"FS","PD&amp;C")</f>
        <v>FS</v>
      </c>
      <c r="AK514" s="115" t="b">
        <f>ISNUMBER(SEARCH("IRT",Table1[[#This Row],[Current_Status]]))</f>
        <v>0</v>
      </c>
      <c r="AL514" s="116">
        <f>YEAR(Table1[[#This Row],[Project_Initiated]])</f>
        <v>2019</v>
      </c>
      <c r="AM514" s="53">
        <v>44075</v>
      </c>
      <c r="AN514" s="53" t="str">
        <f>IF(AND(Table1[[#This Row],[Completed Date]]&gt;="07/01/2020"+0,Table1[[#This Row],[Completed Date]]&lt;="6/30/2021"+0),"FY 20-21",IF(AND(Table1[[#This Row],[Completed Date]]&gt;="07/01/2019"+0,Table1[[#This Row],[Completed Date]]&lt;="6/30/2020"+0),"FY 19-20",""))</f>
        <v>FY 19-20</v>
      </c>
      <c r="AO514" s="116" t="str">
        <f>IFERROR(FIND("R",Table1[[#This Row],[FS_Priority]]),"")</f>
        <v/>
      </c>
    </row>
    <row r="515" spans="1:41" hidden="1" x14ac:dyDescent="0.25">
      <c r="A515" s="48" t="s">
        <v>4605</v>
      </c>
      <c r="B515" s="193" t="s">
        <v>211</v>
      </c>
      <c r="C515" s="193" t="s">
        <v>4605</v>
      </c>
      <c r="D515" s="194" t="b">
        <v>0</v>
      </c>
      <c r="E515" s="48" t="s">
        <v>107</v>
      </c>
      <c r="F515" s="48" t="s">
        <v>4606</v>
      </c>
      <c r="G515" s="48" t="s">
        <v>211</v>
      </c>
      <c r="H515" s="48" t="s">
        <v>211</v>
      </c>
      <c r="I515" s="48" t="s">
        <v>4607</v>
      </c>
      <c r="J515" s="48" t="s">
        <v>2661</v>
      </c>
      <c r="K515" s="193" t="s">
        <v>3674</v>
      </c>
      <c r="L515" s="193" t="s">
        <v>2636</v>
      </c>
      <c r="M515" s="48" t="s">
        <v>3697</v>
      </c>
      <c r="N515" s="193" t="s">
        <v>3701</v>
      </c>
      <c r="O515" s="48" t="s">
        <v>165</v>
      </c>
      <c r="P515" s="48"/>
      <c r="Q515" s="48" t="s">
        <v>227</v>
      </c>
      <c r="R515" s="193" t="s">
        <v>211</v>
      </c>
      <c r="S515" s="48" t="b">
        <v>0</v>
      </c>
      <c r="T515" s="48"/>
      <c r="U515" s="178"/>
      <c r="V515" s="178">
        <v>43794</v>
      </c>
      <c r="W515" s="48" t="s">
        <v>211</v>
      </c>
      <c r="X515" s="48"/>
      <c r="Y515" s="48"/>
      <c r="Z515" s="48" t="s">
        <v>211</v>
      </c>
      <c r="AA515" s="48"/>
      <c r="AB515" s="48"/>
      <c r="AC515" s="193" t="s">
        <v>4778</v>
      </c>
      <c r="AD515" s="48"/>
      <c r="AE515" s="193" t="s">
        <v>165</v>
      </c>
      <c r="AF515" s="193" t="s">
        <v>211</v>
      </c>
      <c r="AG515" s="193" t="s">
        <v>211</v>
      </c>
      <c r="AH515" s="197">
        <v>43837</v>
      </c>
      <c r="AI515" s="192" t="s">
        <v>4364</v>
      </c>
      <c r="AJ515" s="115" t="str">
        <f t="shared" si="8"/>
        <v>FS</v>
      </c>
      <c r="AK515" s="115" t="b">
        <f>ISNUMBER(SEARCH("IRT",Table1[[#This Row],[Current_Status]]))</f>
        <v>0</v>
      </c>
      <c r="AL515" s="116">
        <f>YEAR(Table1[[#This Row],[Project_Initiated]])</f>
        <v>2019</v>
      </c>
      <c r="AM515" s="53">
        <v>44075</v>
      </c>
      <c r="AN515" s="53" t="str">
        <f>IF(AND(Table1[[#This Row],[Completed Date]]&gt;="07/01/2020"+0,Table1[[#This Row],[Completed Date]]&lt;="6/30/2021"+0),"FY 20-21",IF(AND(Table1[[#This Row],[Completed Date]]&gt;="07/01/2019"+0,Table1[[#This Row],[Completed Date]]&lt;="6/30/2020"+0),"FY 19-20",""))</f>
        <v>FY 19-20</v>
      </c>
      <c r="AO515" s="116" t="str">
        <f>IFERROR(FIND("R",Table1[[#This Row],[FS_Priority]]),"")</f>
        <v/>
      </c>
    </row>
    <row r="516" spans="1:41" hidden="1" x14ac:dyDescent="0.25">
      <c r="A516" s="48" t="s">
        <v>4549</v>
      </c>
      <c r="B516" s="193" t="s">
        <v>211</v>
      </c>
      <c r="C516" s="193" t="s">
        <v>4549</v>
      </c>
      <c r="D516" s="194" t="b">
        <v>0</v>
      </c>
      <c r="E516" s="48" t="s">
        <v>99</v>
      </c>
      <c r="F516" s="48" t="s">
        <v>4550</v>
      </c>
      <c r="G516" s="48" t="s">
        <v>211</v>
      </c>
      <c r="H516" s="48" t="s">
        <v>211</v>
      </c>
      <c r="I516" s="48" t="s">
        <v>4551</v>
      </c>
      <c r="J516" s="48" t="s">
        <v>2661</v>
      </c>
      <c r="K516" s="193" t="s">
        <v>4989</v>
      </c>
      <c r="L516" s="193" t="s">
        <v>297</v>
      </c>
      <c r="M516" s="48" t="s">
        <v>3631</v>
      </c>
      <c r="N516" s="193" t="s">
        <v>211</v>
      </c>
      <c r="O516" s="48" t="s">
        <v>165</v>
      </c>
      <c r="P516" s="48"/>
      <c r="Q516" s="48" t="s">
        <v>236</v>
      </c>
      <c r="R516" s="193" t="s">
        <v>211</v>
      </c>
      <c r="S516" s="48" t="b">
        <v>0</v>
      </c>
      <c r="T516" s="48"/>
      <c r="U516" s="178"/>
      <c r="V516" s="178">
        <v>43733</v>
      </c>
      <c r="W516" s="48" t="s">
        <v>211</v>
      </c>
      <c r="X516" s="48"/>
      <c r="Y516" s="48"/>
      <c r="Z516" s="48" t="s">
        <v>211</v>
      </c>
      <c r="AA516" s="48"/>
      <c r="AB516" s="48"/>
      <c r="AC516" s="193" t="s">
        <v>4770</v>
      </c>
      <c r="AD516" s="48"/>
      <c r="AE516" s="193" t="s">
        <v>165</v>
      </c>
      <c r="AF516" s="193" t="s">
        <v>211</v>
      </c>
      <c r="AG516" s="193" t="s">
        <v>211</v>
      </c>
      <c r="AH516" s="197">
        <v>43838</v>
      </c>
      <c r="AI516" s="192" t="s">
        <v>4364</v>
      </c>
      <c r="AJ516" s="115" t="str">
        <f t="shared" si="8"/>
        <v>FS</v>
      </c>
      <c r="AK516" s="115" t="b">
        <f>ISNUMBER(SEARCH("IRT",Table1[[#This Row],[Current_Status]]))</f>
        <v>0</v>
      </c>
      <c r="AL516" s="116">
        <f>YEAR(Table1[[#This Row],[Project_Initiated]])</f>
        <v>2019</v>
      </c>
      <c r="AM516" s="53">
        <v>44075</v>
      </c>
      <c r="AN516" s="53" t="str">
        <f>IF(AND(Table1[[#This Row],[Completed Date]]&gt;="07/01/2020"+0,Table1[[#This Row],[Completed Date]]&lt;="6/30/2021"+0),"FY 20-21",IF(AND(Table1[[#This Row],[Completed Date]]&gt;="07/01/2019"+0,Table1[[#This Row],[Completed Date]]&lt;="6/30/2020"+0),"FY 19-20",""))</f>
        <v>FY 19-20</v>
      </c>
      <c r="AO516" s="116" t="str">
        <f>IFERROR(FIND("R",Table1[[#This Row],[FS_Priority]]),"")</f>
        <v/>
      </c>
    </row>
    <row r="517" spans="1:41" hidden="1" x14ac:dyDescent="0.25">
      <c r="A517" s="48" t="s">
        <v>4095</v>
      </c>
      <c r="B517" s="193" t="s">
        <v>211</v>
      </c>
      <c r="C517" s="193" t="s">
        <v>4095</v>
      </c>
      <c r="D517" s="194" t="b">
        <v>0</v>
      </c>
      <c r="E517" s="48" t="s">
        <v>107</v>
      </c>
      <c r="F517" s="48" t="s">
        <v>4189</v>
      </c>
      <c r="G517" s="48" t="s">
        <v>211</v>
      </c>
      <c r="H517" s="48" t="s">
        <v>211</v>
      </c>
      <c r="I517" s="48" t="s">
        <v>4190</v>
      </c>
      <c r="J517" s="48" t="s">
        <v>2661</v>
      </c>
      <c r="K517" s="193" t="s">
        <v>3674</v>
      </c>
      <c r="L517" s="193" t="s">
        <v>2636</v>
      </c>
      <c r="M517" s="48" t="s">
        <v>3679</v>
      </c>
      <c r="N517" s="193" t="s">
        <v>211</v>
      </c>
      <c r="O517" s="48" t="s">
        <v>165</v>
      </c>
      <c r="P517" s="48"/>
      <c r="Q517" s="48" t="s">
        <v>218</v>
      </c>
      <c r="R517" s="193" t="s">
        <v>211</v>
      </c>
      <c r="S517" s="48" t="b">
        <v>1</v>
      </c>
      <c r="T517" s="48"/>
      <c r="U517" s="178"/>
      <c r="V517" s="178">
        <v>43669</v>
      </c>
      <c r="W517" s="48" t="s">
        <v>211</v>
      </c>
      <c r="X517" s="48"/>
      <c r="Y517" s="48"/>
      <c r="Z517" s="48" t="s">
        <v>211</v>
      </c>
      <c r="AA517" s="48"/>
      <c r="AB517" s="48"/>
      <c r="AC517" s="193" t="s">
        <v>4765</v>
      </c>
      <c r="AD517" s="48"/>
      <c r="AE517" s="193" t="s">
        <v>165</v>
      </c>
      <c r="AF517" s="193" t="s">
        <v>211</v>
      </c>
      <c r="AG517" s="193" t="s">
        <v>211</v>
      </c>
      <c r="AH517" s="197">
        <v>43838</v>
      </c>
      <c r="AI517" s="192" t="s">
        <v>4364</v>
      </c>
      <c r="AJ517" s="115" t="str">
        <f t="shared" si="8"/>
        <v>FS</v>
      </c>
      <c r="AK517" s="115" t="b">
        <f>ISNUMBER(SEARCH("IRT",Table1[[#This Row],[Current_Status]]))</f>
        <v>0</v>
      </c>
      <c r="AL517" s="116">
        <f>YEAR(Table1[[#This Row],[Project_Initiated]])</f>
        <v>2019</v>
      </c>
      <c r="AM517" s="53">
        <v>44075</v>
      </c>
      <c r="AN517" s="53" t="str">
        <f>IF(AND(Table1[[#This Row],[Completed Date]]&gt;="07/01/2020"+0,Table1[[#This Row],[Completed Date]]&lt;="6/30/2021"+0),"FY 20-21",IF(AND(Table1[[#This Row],[Completed Date]]&gt;="07/01/2019"+0,Table1[[#This Row],[Completed Date]]&lt;="6/30/2020"+0),"FY 19-20",""))</f>
        <v>FY 19-20</v>
      </c>
      <c r="AO517" s="116" t="str">
        <f>IFERROR(FIND("R",Table1[[#This Row],[FS_Priority]]),"")</f>
        <v/>
      </c>
    </row>
    <row r="518" spans="1:41" hidden="1" x14ac:dyDescent="0.25">
      <c r="A518" s="48" t="s">
        <v>4541</v>
      </c>
      <c r="B518" s="193" t="s">
        <v>211</v>
      </c>
      <c r="C518" s="193" t="s">
        <v>4541</v>
      </c>
      <c r="D518" s="194" t="b">
        <v>0</v>
      </c>
      <c r="E518" s="48" t="s">
        <v>99</v>
      </c>
      <c r="F518" s="48" t="s">
        <v>4542</v>
      </c>
      <c r="G518" s="48" t="s">
        <v>211</v>
      </c>
      <c r="H518" s="48" t="s">
        <v>211</v>
      </c>
      <c r="I518" s="48" t="s">
        <v>4543</v>
      </c>
      <c r="J518" s="48" t="s">
        <v>2661</v>
      </c>
      <c r="K518" s="193" t="s">
        <v>4989</v>
      </c>
      <c r="L518" s="193" t="s">
        <v>297</v>
      </c>
      <c r="M518" s="48" t="s">
        <v>3927</v>
      </c>
      <c r="N518" s="193" t="s">
        <v>211</v>
      </c>
      <c r="O518" s="48" t="s">
        <v>165</v>
      </c>
      <c r="P518" s="48"/>
      <c r="Q518" s="48" t="s">
        <v>218</v>
      </c>
      <c r="R518" s="193" t="s">
        <v>211</v>
      </c>
      <c r="S518" s="48" t="b">
        <v>1</v>
      </c>
      <c r="T518" s="48"/>
      <c r="U518" s="178"/>
      <c r="V518" s="178">
        <v>43755</v>
      </c>
      <c r="W518" s="48" t="s">
        <v>211</v>
      </c>
      <c r="X518" s="48"/>
      <c r="Y518" s="48"/>
      <c r="Z518" s="48" t="s">
        <v>211</v>
      </c>
      <c r="AA518" s="48"/>
      <c r="AB518" s="48"/>
      <c r="AC518" s="193" t="s">
        <v>4775</v>
      </c>
      <c r="AD518" s="48"/>
      <c r="AE518" s="193" t="s">
        <v>165</v>
      </c>
      <c r="AF518" s="193" t="s">
        <v>211</v>
      </c>
      <c r="AG518" s="193" t="s">
        <v>211</v>
      </c>
      <c r="AH518" s="197">
        <v>43839</v>
      </c>
      <c r="AI518" s="192" t="s">
        <v>4364</v>
      </c>
      <c r="AJ518" s="115" t="str">
        <f t="shared" si="8"/>
        <v>FS</v>
      </c>
      <c r="AK518" s="115" t="b">
        <f>ISNUMBER(SEARCH("IRT",Table1[[#This Row],[Current_Status]]))</f>
        <v>0</v>
      </c>
      <c r="AL518" s="116">
        <f>YEAR(Table1[[#This Row],[Project_Initiated]])</f>
        <v>2019</v>
      </c>
      <c r="AM518" s="53">
        <v>44075</v>
      </c>
      <c r="AN518" s="53" t="str">
        <f>IF(AND(Table1[[#This Row],[Completed Date]]&gt;="07/01/2020"+0,Table1[[#This Row],[Completed Date]]&lt;="6/30/2021"+0),"FY 20-21",IF(AND(Table1[[#This Row],[Completed Date]]&gt;="07/01/2019"+0,Table1[[#This Row],[Completed Date]]&lt;="6/30/2020"+0),"FY 19-20",""))</f>
        <v>FY 19-20</v>
      </c>
      <c r="AO518" s="116" t="str">
        <f>IFERROR(FIND("R",Table1[[#This Row],[FS_Priority]]),"")</f>
        <v/>
      </c>
    </row>
    <row r="519" spans="1:41" hidden="1" x14ac:dyDescent="0.25">
      <c r="A519" s="48" t="s">
        <v>4552</v>
      </c>
      <c r="B519" s="193" t="s">
        <v>211</v>
      </c>
      <c r="C519" s="193" t="s">
        <v>4552</v>
      </c>
      <c r="D519" s="194" t="b">
        <v>0</v>
      </c>
      <c r="E519" s="48" t="s">
        <v>99</v>
      </c>
      <c r="F519" s="48" t="s">
        <v>4553</v>
      </c>
      <c r="G519" s="48" t="s">
        <v>211</v>
      </c>
      <c r="H519" s="48" t="s">
        <v>211</v>
      </c>
      <c r="I519" s="48" t="s">
        <v>4554</v>
      </c>
      <c r="J519" s="48" t="s">
        <v>2661</v>
      </c>
      <c r="K519" s="193" t="s">
        <v>4989</v>
      </c>
      <c r="L519" s="193" t="s">
        <v>297</v>
      </c>
      <c r="M519" s="48" t="s">
        <v>3631</v>
      </c>
      <c r="N519" s="193" t="s">
        <v>211</v>
      </c>
      <c r="O519" s="48" t="s">
        <v>165</v>
      </c>
      <c r="P519" s="48"/>
      <c r="Q519" s="48" t="s">
        <v>184</v>
      </c>
      <c r="R519" s="193" t="s">
        <v>211</v>
      </c>
      <c r="S519" s="48" t="b">
        <v>1</v>
      </c>
      <c r="T519" s="48"/>
      <c r="U519" s="178"/>
      <c r="V519" s="178">
        <v>43713</v>
      </c>
      <c r="W519" s="48" t="s">
        <v>211</v>
      </c>
      <c r="X519" s="48"/>
      <c r="Y519" s="48"/>
      <c r="Z519" s="48" t="s">
        <v>211</v>
      </c>
      <c r="AA519" s="48"/>
      <c r="AB519" s="48"/>
      <c r="AC519" s="193" t="s">
        <v>4768</v>
      </c>
      <c r="AD519" s="48"/>
      <c r="AE519" s="193" t="s">
        <v>165</v>
      </c>
      <c r="AF519" s="193" t="s">
        <v>211</v>
      </c>
      <c r="AG519" s="193" t="s">
        <v>211</v>
      </c>
      <c r="AH519" s="197">
        <v>43844</v>
      </c>
      <c r="AI519" s="192" t="s">
        <v>4364</v>
      </c>
      <c r="AJ519" s="115" t="str">
        <f t="shared" si="8"/>
        <v>FS</v>
      </c>
      <c r="AK519" s="115" t="b">
        <f>ISNUMBER(SEARCH("IRT",Table1[[#This Row],[Current_Status]]))</f>
        <v>0</v>
      </c>
      <c r="AL519" s="116">
        <f>YEAR(Table1[[#This Row],[Project_Initiated]])</f>
        <v>2019</v>
      </c>
      <c r="AM519" s="53">
        <v>44075</v>
      </c>
      <c r="AN519" s="53" t="str">
        <f>IF(AND(Table1[[#This Row],[Completed Date]]&gt;="07/01/2020"+0,Table1[[#This Row],[Completed Date]]&lt;="6/30/2021"+0),"FY 20-21",IF(AND(Table1[[#This Row],[Completed Date]]&gt;="07/01/2019"+0,Table1[[#This Row],[Completed Date]]&lt;="6/30/2020"+0),"FY 19-20",""))</f>
        <v>FY 19-20</v>
      </c>
      <c r="AO519" s="116" t="str">
        <f>IFERROR(FIND("R",Table1[[#This Row],[FS_Priority]]),"")</f>
        <v/>
      </c>
    </row>
    <row r="520" spans="1:41" hidden="1" x14ac:dyDescent="0.25">
      <c r="A520" s="48" t="s">
        <v>4094</v>
      </c>
      <c r="B520" s="193" t="s">
        <v>211</v>
      </c>
      <c r="C520" s="193" t="s">
        <v>4094</v>
      </c>
      <c r="D520" s="194" t="b">
        <v>0</v>
      </c>
      <c r="E520" s="48" t="s">
        <v>107</v>
      </c>
      <c r="F520" s="48" t="s">
        <v>4222</v>
      </c>
      <c r="G520" s="48" t="s">
        <v>4377</v>
      </c>
      <c r="H520" s="48" t="s">
        <v>462</v>
      </c>
      <c r="I520" s="48" t="s">
        <v>4223</v>
      </c>
      <c r="J520" s="48" t="s">
        <v>2661</v>
      </c>
      <c r="K520" s="193" t="s">
        <v>3674</v>
      </c>
      <c r="L520" s="193" t="s">
        <v>2636</v>
      </c>
      <c r="M520" s="48" t="s">
        <v>4224</v>
      </c>
      <c r="N520" s="193" t="s">
        <v>211</v>
      </c>
      <c r="O520" s="48" t="s">
        <v>183</v>
      </c>
      <c r="P520" s="48"/>
      <c r="Q520" s="48" t="s">
        <v>236</v>
      </c>
      <c r="R520" s="193" t="s">
        <v>211</v>
      </c>
      <c r="S520" s="48" t="b">
        <v>0</v>
      </c>
      <c r="T520" s="48"/>
      <c r="U520" s="178"/>
      <c r="V520" s="178">
        <v>43692</v>
      </c>
      <c r="W520" s="48" t="s">
        <v>211</v>
      </c>
      <c r="X520" s="48"/>
      <c r="Y520" s="48"/>
      <c r="Z520" s="48" t="s">
        <v>211</v>
      </c>
      <c r="AA520" s="48"/>
      <c r="AB520" s="48"/>
      <c r="AC520" s="193" t="s">
        <v>4742</v>
      </c>
      <c r="AD520" s="48"/>
      <c r="AE520" s="193" t="s">
        <v>498</v>
      </c>
      <c r="AF520" s="193" t="s">
        <v>4478</v>
      </c>
      <c r="AG520" s="193" t="s">
        <v>2694</v>
      </c>
      <c r="AH520" s="197">
        <v>43844</v>
      </c>
      <c r="AI520" s="192" t="s">
        <v>4284</v>
      </c>
      <c r="AJ520" s="115" t="str">
        <f t="shared" si="8"/>
        <v>FS</v>
      </c>
      <c r="AK520" s="115" t="b">
        <f>ISNUMBER(SEARCH("IRT",Table1[[#This Row],[Current_Status]]))</f>
        <v>0</v>
      </c>
      <c r="AL520" s="116">
        <f>YEAR(Table1[[#This Row],[Project_Initiated]])</f>
        <v>2019</v>
      </c>
      <c r="AM520" s="53">
        <v>44075</v>
      </c>
      <c r="AN520" s="53" t="str">
        <f>IF(AND(Table1[[#This Row],[Completed Date]]&gt;="07/01/2020"+0,Table1[[#This Row],[Completed Date]]&lt;="6/30/2021"+0),"FY 20-21",IF(AND(Table1[[#This Row],[Completed Date]]&gt;="07/01/2019"+0,Table1[[#This Row],[Completed Date]]&lt;="6/30/2020"+0),"FY 19-20",""))</f>
        <v>FY 19-20</v>
      </c>
      <c r="AO520" s="116" t="str">
        <f>IFERROR(FIND("R",Table1[[#This Row],[FS_Priority]]),"")</f>
        <v/>
      </c>
    </row>
    <row r="521" spans="1:41" hidden="1" x14ac:dyDescent="0.25">
      <c r="A521" s="48" t="s">
        <v>4098</v>
      </c>
      <c r="B521" s="193" t="s">
        <v>211</v>
      </c>
      <c r="C521" s="193" t="s">
        <v>4098</v>
      </c>
      <c r="D521" s="194" t="b">
        <v>0</v>
      </c>
      <c r="E521" s="48" t="s">
        <v>107</v>
      </c>
      <c r="F521" s="48" t="s">
        <v>4165</v>
      </c>
      <c r="G521" s="48" t="s">
        <v>4333</v>
      </c>
      <c r="H521" s="48" t="s">
        <v>441</v>
      </c>
      <c r="I521" s="48" t="s">
        <v>3961</v>
      </c>
      <c r="J521" s="48" t="s">
        <v>2661</v>
      </c>
      <c r="K521" s="193" t="s">
        <v>3674</v>
      </c>
      <c r="L521" s="193" t="s">
        <v>2636</v>
      </c>
      <c r="M521" s="48" t="s">
        <v>4166</v>
      </c>
      <c r="N521" s="193" t="s">
        <v>211</v>
      </c>
      <c r="O521" s="48" t="s">
        <v>183</v>
      </c>
      <c r="P521" s="48"/>
      <c r="Q521" s="48" t="s">
        <v>239</v>
      </c>
      <c r="R521" s="193" t="s">
        <v>211</v>
      </c>
      <c r="S521" s="48" t="b">
        <v>0</v>
      </c>
      <c r="T521" s="48"/>
      <c r="U521" s="178"/>
      <c r="V521" s="178">
        <v>43644</v>
      </c>
      <c r="W521" s="48" t="s">
        <v>211</v>
      </c>
      <c r="X521" s="48"/>
      <c r="Y521" s="48"/>
      <c r="Z521" s="48" t="s">
        <v>211</v>
      </c>
      <c r="AA521" s="48"/>
      <c r="AB521" s="48"/>
      <c r="AC521" s="193" t="s">
        <v>4743</v>
      </c>
      <c r="AD521" s="195">
        <v>43754</v>
      </c>
      <c r="AE521" s="193" t="s">
        <v>498</v>
      </c>
      <c r="AF521" s="193" t="s">
        <v>4463</v>
      </c>
      <c r="AG521" s="193" t="s">
        <v>2694</v>
      </c>
      <c r="AH521" s="197">
        <v>43844</v>
      </c>
      <c r="AI521" s="192" t="s">
        <v>4284</v>
      </c>
      <c r="AJ521" s="115" t="str">
        <f t="shared" si="8"/>
        <v>FS</v>
      </c>
      <c r="AK521" s="115" t="b">
        <f>ISNUMBER(SEARCH("IRT",Table1[[#This Row],[Current_Status]]))</f>
        <v>0</v>
      </c>
      <c r="AL521" s="116">
        <f>YEAR(Table1[[#This Row],[Project_Initiated]])</f>
        <v>2019</v>
      </c>
      <c r="AM521" s="53">
        <v>44075</v>
      </c>
      <c r="AN521" s="53" t="str">
        <f>IF(AND(Table1[[#This Row],[Completed Date]]&gt;="07/01/2020"+0,Table1[[#This Row],[Completed Date]]&lt;="6/30/2021"+0),"FY 20-21",IF(AND(Table1[[#This Row],[Completed Date]]&gt;="07/01/2019"+0,Table1[[#This Row],[Completed Date]]&lt;="6/30/2020"+0),"FY 19-20",""))</f>
        <v>FY 19-20</v>
      </c>
      <c r="AO521" s="116" t="str">
        <f>IFERROR(FIND("R",Table1[[#This Row],[FS_Priority]]),"")</f>
        <v/>
      </c>
    </row>
    <row r="522" spans="1:41" hidden="1" x14ac:dyDescent="0.25">
      <c r="A522" s="48" t="s">
        <v>3410</v>
      </c>
      <c r="B522" s="193" t="s">
        <v>211</v>
      </c>
      <c r="C522" s="193" t="s">
        <v>3410</v>
      </c>
      <c r="D522" s="194" t="b">
        <v>0</v>
      </c>
      <c r="E522" s="48" t="s">
        <v>187</v>
      </c>
      <c r="F522" s="48" t="s">
        <v>3411</v>
      </c>
      <c r="G522" s="48" t="s">
        <v>3409</v>
      </c>
      <c r="H522" s="48" t="s">
        <v>452</v>
      </c>
      <c r="I522" s="48" t="s">
        <v>3973</v>
      </c>
      <c r="J522" s="48" t="s">
        <v>2661</v>
      </c>
      <c r="K522" s="193" t="s">
        <v>30</v>
      </c>
      <c r="L522" s="193" t="s">
        <v>394</v>
      </c>
      <c r="M522" s="48" t="s">
        <v>3972</v>
      </c>
      <c r="N522" s="193" t="s">
        <v>211</v>
      </c>
      <c r="O522" s="48" t="s">
        <v>183</v>
      </c>
      <c r="P522" s="48"/>
      <c r="Q522" s="48" t="s">
        <v>218</v>
      </c>
      <c r="R522" s="193" t="s">
        <v>218</v>
      </c>
      <c r="S522" s="48" t="b">
        <v>0</v>
      </c>
      <c r="T522" s="48"/>
      <c r="U522" s="178"/>
      <c r="V522" s="178">
        <v>43487</v>
      </c>
      <c r="W522" s="48" t="s">
        <v>211</v>
      </c>
      <c r="X522" s="48"/>
      <c r="Y522" s="48"/>
      <c r="Z522" s="48" t="s">
        <v>211</v>
      </c>
      <c r="AA522" s="48"/>
      <c r="AB522" s="48"/>
      <c r="AC522" s="193" t="s">
        <v>4745</v>
      </c>
      <c r="AD522" s="48"/>
      <c r="AE522" s="193" t="s">
        <v>178</v>
      </c>
      <c r="AF522" s="193" t="s">
        <v>211</v>
      </c>
      <c r="AG522" s="193" t="s">
        <v>211</v>
      </c>
      <c r="AH522" s="197">
        <v>43844</v>
      </c>
      <c r="AI522" s="192" t="s">
        <v>4284</v>
      </c>
      <c r="AJ522" s="115" t="str">
        <f t="shared" si="8"/>
        <v>FS</v>
      </c>
      <c r="AK522" s="115" t="b">
        <f>ISNUMBER(SEARCH("IRT",Table1[[#This Row],[Current_Status]]))</f>
        <v>0</v>
      </c>
      <c r="AL522" s="116">
        <f>YEAR(Table1[[#This Row],[Project_Initiated]])</f>
        <v>2019</v>
      </c>
      <c r="AM522" s="53">
        <v>44075</v>
      </c>
      <c r="AN522" s="53" t="str">
        <f>IF(AND(Table1[[#This Row],[Completed Date]]&gt;="07/01/2020"+0,Table1[[#This Row],[Completed Date]]&lt;="6/30/2021"+0),"FY 20-21",IF(AND(Table1[[#This Row],[Completed Date]]&gt;="07/01/2019"+0,Table1[[#This Row],[Completed Date]]&lt;="6/30/2020"+0),"FY 19-20",""))</f>
        <v>FY 19-20</v>
      </c>
      <c r="AO522" s="116" t="str">
        <f>IFERROR(FIND("R",Table1[[#This Row],[FS_Priority]]),"")</f>
        <v/>
      </c>
    </row>
    <row r="523" spans="1:41" hidden="1" x14ac:dyDescent="0.25">
      <c r="A523" s="48" t="s">
        <v>4109</v>
      </c>
      <c r="B523" s="193" t="s">
        <v>211</v>
      </c>
      <c r="C523" s="193" t="s">
        <v>4109</v>
      </c>
      <c r="D523" s="194" t="b">
        <v>0</v>
      </c>
      <c r="E523" s="48" t="s">
        <v>4299</v>
      </c>
      <c r="F523" s="48" t="s">
        <v>4227</v>
      </c>
      <c r="G523" s="48" t="s">
        <v>4300</v>
      </c>
      <c r="H523" s="48" t="s">
        <v>447</v>
      </c>
      <c r="I523" s="48" t="s">
        <v>4228</v>
      </c>
      <c r="J523" s="48" t="s">
        <v>2661</v>
      </c>
      <c r="K523" s="193" t="s">
        <v>3471</v>
      </c>
      <c r="L523" s="193" t="s">
        <v>2636</v>
      </c>
      <c r="M523" s="48" t="s">
        <v>3533</v>
      </c>
      <c r="N523" s="193" t="s">
        <v>211</v>
      </c>
      <c r="O523" s="48" t="s">
        <v>183</v>
      </c>
      <c r="P523" s="48"/>
      <c r="Q523" s="48" t="s">
        <v>218</v>
      </c>
      <c r="R523" s="193" t="s">
        <v>211</v>
      </c>
      <c r="S523" s="48" t="b">
        <v>0</v>
      </c>
      <c r="T523" s="48"/>
      <c r="U523" s="178"/>
      <c r="V523" s="178">
        <v>43641</v>
      </c>
      <c r="W523" s="48" t="s">
        <v>211</v>
      </c>
      <c r="X523" s="48"/>
      <c r="Y523" s="48"/>
      <c r="Z523" s="48" t="s">
        <v>211</v>
      </c>
      <c r="AA523" s="48"/>
      <c r="AB523" s="48"/>
      <c r="AC523" s="193" t="s">
        <v>4747</v>
      </c>
      <c r="AD523" s="48"/>
      <c r="AE523" s="193" t="s">
        <v>178</v>
      </c>
      <c r="AF523" s="193" t="s">
        <v>4479</v>
      </c>
      <c r="AG523" s="193" t="s">
        <v>2694</v>
      </c>
      <c r="AH523" s="197">
        <v>43844</v>
      </c>
      <c r="AI523" s="192" t="s">
        <v>4284</v>
      </c>
      <c r="AJ523" s="115" t="str">
        <f t="shared" si="8"/>
        <v>FS</v>
      </c>
      <c r="AK523" s="115" t="b">
        <f>ISNUMBER(SEARCH("IRT",Table1[[#This Row],[Current_Status]]))</f>
        <v>0</v>
      </c>
      <c r="AL523" s="116">
        <f>YEAR(Table1[[#This Row],[Project_Initiated]])</f>
        <v>2019</v>
      </c>
      <c r="AM523" s="53">
        <v>44075</v>
      </c>
      <c r="AN523" s="53" t="str">
        <f>IF(AND(Table1[[#This Row],[Completed Date]]&gt;="07/01/2020"+0,Table1[[#This Row],[Completed Date]]&lt;="6/30/2021"+0),"FY 20-21",IF(AND(Table1[[#This Row],[Completed Date]]&gt;="07/01/2019"+0,Table1[[#This Row],[Completed Date]]&lt;="6/30/2020"+0),"FY 19-20",""))</f>
        <v>FY 19-20</v>
      </c>
      <c r="AO523" s="116" t="str">
        <f>IFERROR(FIND("R",Table1[[#This Row],[FS_Priority]]),"")</f>
        <v/>
      </c>
    </row>
    <row r="524" spans="1:41" hidden="1" x14ac:dyDescent="0.25">
      <c r="A524" s="48" t="s">
        <v>4557</v>
      </c>
      <c r="B524" s="193" t="s">
        <v>211</v>
      </c>
      <c r="C524" s="193" t="s">
        <v>4557</v>
      </c>
      <c r="D524" s="194" t="b">
        <v>0</v>
      </c>
      <c r="E524" s="48" t="s">
        <v>99</v>
      </c>
      <c r="F524" s="48" t="s">
        <v>4558</v>
      </c>
      <c r="G524" s="48" t="s">
        <v>211</v>
      </c>
      <c r="H524" s="48" t="s">
        <v>211</v>
      </c>
      <c r="I524" s="48" t="s">
        <v>4559</v>
      </c>
      <c r="J524" s="48" t="s">
        <v>2661</v>
      </c>
      <c r="K524" s="193" t="s">
        <v>4989</v>
      </c>
      <c r="L524" s="193" t="s">
        <v>297</v>
      </c>
      <c r="M524" s="48" t="s">
        <v>4234</v>
      </c>
      <c r="N524" s="193" t="s">
        <v>211</v>
      </c>
      <c r="O524" s="48" t="s">
        <v>165</v>
      </c>
      <c r="P524" s="48"/>
      <c r="Q524" s="48" t="s">
        <v>239</v>
      </c>
      <c r="R524" s="193" t="s">
        <v>211</v>
      </c>
      <c r="S524" s="48" t="b">
        <v>0</v>
      </c>
      <c r="T524" s="48"/>
      <c r="U524" s="178"/>
      <c r="V524" s="178">
        <v>43712</v>
      </c>
      <c r="W524" s="48" t="s">
        <v>211</v>
      </c>
      <c r="X524" s="48"/>
      <c r="Y524" s="48"/>
      <c r="Z524" s="48" t="s">
        <v>211</v>
      </c>
      <c r="AA524" s="48"/>
      <c r="AB524" s="48"/>
      <c r="AC524" s="193" t="s">
        <v>4766</v>
      </c>
      <c r="AD524" s="48"/>
      <c r="AE524" s="193" t="s">
        <v>165</v>
      </c>
      <c r="AF524" s="193" t="s">
        <v>211</v>
      </c>
      <c r="AG524" s="193" t="s">
        <v>211</v>
      </c>
      <c r="AH524" s="198">
        <v>43845</v>
      </c>
      <c r="AI524" s="192" t="s">
        <v>4364</v>
      </c>
      <c r="AJ524" s="115" t="str">
        <f t="shared" si="8"/>
        <v>FS</v>
      </c>
      <c r="AK524" s="115" t="b">
        <f>ISNUMBER(SEARCH("IRT",Table1[[#This Row],[Current_Status]]))</f>
        <v>0</v>
      </c>
      <c r="AL524" s="116">
        <f>YEAR(Table1[[#This Row],[Project_Initiated]])</f>
        <v>2019</v>
      </c>
      <c r="AM524" s="53">
        <v>44075</v>
      </c>
      <c r="AN524" s="53" t="str">
        <f>IF(AND(Table1[[#This Row],[Completed Date]]&gt;="07/01/2020"+0,Table1[[#This Row],[Completed Date]]&lt;="6/30/2021"+0),"FY 20-21",IF(AND(Table1[[#This Row],[Completed Date]]&gt;="07/01/2019"+0,Table1[[#This Row],[Completed Date]]&lt;="6/30/2020"+0),"FY 19-20",""))</f>
        <v>FY 19-20</v>
      </c>
      <c r="AO524" s="116" t="str">
        <f>IFERROR(FIND("R",Table1[[#This Row],[FS_Priority]]),"")</f>
        <v/>
      </c>
    </row>
    <row r="525" spans="1:41" hidden="1" x14ac:dyDescent="0.25">
      <c r="A525" s="48" t="s">
        <v>4560</v>
      </c>
      <c r="B525" s="193" t="s">
        <v>211</v>
      </c>
      <c r="C525" s="193" t="s">
        <v>4560</v>
      </c>
      <c r="D525" s="194" t="b">
        <v>0</v>
      </c>
      <c r="E525" s="48" t="s">
        <v>99</v>
      </c>
      <c r="F525" s="48" t="s">
        <v>4561</v>
      </c>
      <c r="G525" s="48" t="s">
        <v>211</v>
      </c>
      <c r="H525" s="48" t="s">
        <v>211</v>
      </c>
      <c r="I525" s="48" t="s">
        <v>4562</v>
      </c>
      <c r="J525" s="48" t="s">
        <v>2661</v>
      </c>
      <c r="K525" s="193" t="s">
        <v>4989</v>
      </c>
      <c r="L525" s="193" t="s">
        <v>297</v>
      </c>
      <c r="M525" s="48" t="s">
        <v>4563</v>
      </c>
      <c r="N525" s="193" t="s">
        <v>4564</v>
      </c>
      <c r="O525" s="48" t="s">
        <v>165</v>
      </c>
      <c r="P525" s="48"/>
      <c r="Q525" s="48" t="s">
        <v>240</v>
      </c>
      <c r="R525" s="193" t="s">
        <v>211</v>
      </c>
      <c r="S525" s="48" t="b">
        <v>0</v>
      </c>
      <c r="T525" s="48"/>
      <c r="U525" s="178"/>
      <c r="V525" s="178">
        <v>43748</v>
      </c>
      <c r="W525" s="48" t="s">
        <v>211</v>
      </c>
      <c r="X525" s="48"/>
      <c r="Y525" s="48"/>
      <c r="Z525" s="48" t="s">
        <v>211</v>
      </c>
      <c r="AA525" s="48"/>
      <c r="AB525" s="48"/>
      <c r="AC525" s="193" t="s">
        <v>4766</v>
      </c>
      <c r="AD525" s="48"/>
      <c r="AE525" s="193" t="s">
        <v>165</v>
      </c>
      <c r="AF525" s="193" t="s">
        <v>211</v>
      </c>
      <c r="AG525" s="193" t="s">
        <v>211</v>
      </c>
      <c r="AH525" s="197">
        <v>43845</v>
      </c>
      <c r="AI525" s="192" t="s">
        <v>4364</v>
      </c>
      <c r="AJ525" s="115" t="str">
        <f t="shared" si="8"/>
        <v>FS</v>
      </c>
      <c r="AK525" s="115" t="b">
        <f>ISNUMBER(SEARCH("IRT",Table1[[#This Row],[Current_Status]]))</f>
        <v>0</v>
      </c>
      <c r="AL525" s="116">
        <f>YEAR(Table1[[#This Row],[Project_Initiated]])</f>
        <v>2019</v>
      </c>
      <c r="AM525" s="53">
        <v>44075</v>
      </c>
      <c r="AN525" s="53" t="str">
        <f>IF(AND(Table1[[#This Row],[Completed Date]]&gt;="07/01/2020"+0,Table1[[#This Row],[Completed Date]]&lt;="6/30/2021"+0),"FY 20-21",IF(AND(Table1[[#This Row],[Completed Date]]&gt;="07/01/2019"+0,Table1[[#This Row],[Completed Date]]&lt;="6/30/2020"+0),"FY 19-20",""))</f>
        <v>FY 19-20</v>
      </c>
      <c r="AO525" s="116" t="str">
        <f>IFERROR(FIND("R",Table1[[#This Row],[FS_Priority]]),"")</f>
        <v/>
      </c>
    </row>
    <row r="526" spans="1:41" hidden="1" x14ac:dyDescent="0.25">
      <c r="A526" s="48" t="s">
        <v>4717</v>
      </c>
      <c r="B526" s="193" t="s">
        <v>211</v>
      </c>
      <c r="C526" s="193" t="s">
        <v>4717</v>
      </c>
      <c r="D526" s="194" t="b">
        <v>0</v>
      </c>
      <c r="E526" s="48" t="s">
        <v>4257</v>
      </c>
      <c r="F526" s="48" t="s">
        <v>4718</v>
      </c>
      <c r="G526" s="48" t="s">
        <v>4756</v>
      </c>
      <c r="H526" s="48" t="s">
        <v>211</v>
      </c>
      <c r="I526" s="48" t="s">
        <v>4719</v>
      </c>
      <c r="J526" s="48" t="s">
        <v>2672</v>
      </c>
      <c r="K526" s="193" t="s">
        <v>3901</v>
      </c>
      <c r="L526" s="193" t="s">
        <v>439</v>
      </c>
      <c r="M526" s="48" t="s">
        <v>3903</v>
      </c>
      <c r="N526" s="193" t="s">
        <v>4720</v>
      </c>
      <c r="O526" s="48" t="s">
        <v>183</v>
      </c>
      <c r="P526" s="48"/>
      <c r="Q526" s="48" t="s">
        <v>218</v>
      </c>
      <c r="R526" s="193" t="s">
        <v>211</v>
      </c>
      <c r="S526" s="48" t="b">
        <v>0</v>
      </c>
      <c r="T526" s="48"/>
      <c r="U526" s="178"/>
      <c r="V526" s="178">
        <v>43784</v>
      </c>
      <c r="W526" s="48" t="s">
        <v>211</v>
      </c>
      <c r="X526" s="48"/>
      <c r="Y526" s="48"/>
      <c r="Z526" s="48" t="s">
        <v>211</v>
      </c>
      <c r="AA526" s="48"/>
      <c r="AB526" s="48"/>
      <c r="AC526" s="193" t="s">
        <v>4757</v>
      </c>
      <c r="AD526" s="195">
        <v>43852</v>
      </c>
      <c r="AE526" s="193" t="s">
        <v>178</v>
      </c>
      <c r="AF526" s="193" t="s">
        <v>211</v>
      </c>
      <c r="AG526" s="193" t="s">
        <v>2694</v>
      </c>
      <c r="AH526" s="197">
        <v>43852</v>
      </c>
      <c r="AI526" s="192" t="s">
        <v>4364</v>
      </c>
      <c r="AJ526" s="115" t="str">
        <f t="shared" si="8"/>
        <v>FS</v>
      </c>
      <c r="AK526" s="115" t="b">
        <f>ISNUMBER(SEARCH("IRT",Table1[[#This Row],[Current_Status]]))</f>
        <v>0</v>
      </c>
      <c r="AL526" s="116">
        <f>YEAR(Table1[[#This Row],[Project_Initiated]])</f>
        <v>2019</v>
      </c>
      <c r="AM526" s="53">
        <v>44075</v>
      </c>
      <c r="AN526" s="53" t="str">
        <f>IF(AND(Table1[[#This Row],[Completed Date]]&gt;="07/01/2020"+0,Table1[[#This Row],[Completed Date]]&lt;="6/30/2021"+0),"FY 20-21",IF(AND(Table1[[#This Row],[Completed Date]]&gt;="07/01/2019"+0,Table1[[#This Row],[Completed Date]]&lt;="6/30/2020"+0),"FY 19-20",""))</f>
        <v>FY 19-20</v>
      </c>
      <c r="AO526" s="116" t="str">
        <f>IFERROR(FIND("R",Table1[[#This Row],[FS_Priority]]),"")</f>
        <v/>
      </c>
    </row>
    <row r="527" spans="1:41" hidden="1" x14ac:dyDescent="0.25">
      <c r="A527" s="48" t="s">
        <v>4512</v>
      </c>
      <c r="B527" s="193" t="s">
        <v>211</v>
      </c>
      <c r="C527" s="193" t="s">
        <v>4512</v>
      </c>
      <c r="D527" s="194" t="b">
        <v>0</v>
      </c>
      <c r="E527" s="48" t="s">
        <v>53</v>
      </c>
      <c r="F527" s="48" t="s">
        <v>4513</v>
      </c>
      <c r="G527" s="48" t="s">
        <v>211</v>
      </c>
      <c r="H527" s="48" t="s">
        <v>211</v>
      </c>
      <c r="I527" s="48" t="s">
        <v>4514</v>
      </c>
      <c r="J527" s="48" t="s">
        <v>2661</v>
      </c>
      <c r="K527" s="193" t="s">
        <v>3514</v>
      </c>
      <c r="L527" s="193" t="s">
        <v>2636</v>
      </c>
      <c r="M527" s="48" t="s">
        <v>3914</v>
      </c>
      <c r="N527" s="193" t="s">
        <v>4515</v>
      </c>
      <c r="O527" s="48" t="s">
        <v>165</v>
      </c>
      <c r="P527" s="48"/>
      <c r="Q527" s="48" t="s">
        <v>218</v>
      </c>
      <c r="R527" s="193" t="s">
        <v>211</v>
      </c>
      <c r="S527" s="48" t="b">
        <v>1</v>
      </c>
      <c r="T527" s="48"/>
      <c r="U527" s="178"/>
      <c r="V527" s="178">
        <v>43720</v>
      </c>
      <c r="W527" s="48" t="s">
        <v>211</v>
      </c>
      <c r="X527" s="48"/>
      <c r="Y527" s="48"/>
      <c r="Z527" s="48" t="s">
        <v>211</v>
      </c>
      <c r="AA527" s="48"/>
      <c r="AB527" s="48"/>
      <c r="AC527" s="193" t="s">
        <v>4769</v>
      </c>
      <c r="AD527" s="48"/>
      <c r="AE527" s="193" t="s">
        <v>165</v>
      </c>
      <c r="AF527" s="193" t="s">
        <v>211</v>
      </c>
      <c r="AG527" s="193" t="s">
        <v>211</v>
      </c>
      <c r="AH527" s="198">
        <v>43852</v>
      </c>
      <c r="AI527" s="192" t="s">
        <v>4364</v>
      </c>
      <c r="AJ527" s="115" t="str">
        <f t="shared" si="8"/>
        <v>FS</v>
      </c>
      <c r="AK527" s="115" t="b">
        <f>ISNUMBER(SEARCH("IRT",Table1[[#This Row],[Current_Status]]))</f>
        <v>0</v>
      </c>
      <c r="AL527" s="116">
        <f>YEAR(Table1[[#This Row],[Project_Initiated]])</f>
        <v>2019</v>
      </c>
      <c r="AM527" s="53">
        <v>44075</v>
      </c>
      <c r="AN527" s="53" t="str">
        <f>IF(AND(Table1[[#This Row],[Completed Date]]&gt;="07/01/2020"+0,Table1[[#This Row],[Completed Date]]&lt;="6/30/2021"+0),"FY 20-21",IF(AND(Table1[[#This Row],[Completed Date]]&gt;="07/01/2019"+0,Table1[[#This Row],[Completed Date]]&lt;="6/30/2020"+0),"FY 19-20",""))</f>
        <v>FY 19-20</v>
      </c>
      <c r="AO527" s="116" t="str">
        <f>IFERROR(FIND("R",Table1[[#This Row],[FS_Priority]]),"")</f>
        <v/>
      </c>
    </row>
    <row r="528" spans="1:41" hidden="1" x14ac:dyDescent="0.25">
      <c r="A528" s="48" t="s">
        <v>219</v>
      </c>
      <c r="B528" s="193" t="s">
        <v>211</v>
      </c>
      <c r="C528" s="193" t="s">
        <v>219</v>
      </c>
      <c r="D528" s="194" t="b">
        <v>0</v>
      </c>
      <c r="E528" s="48" t="s">
        <v>21</v>
      </c>
      <c r="F528" s="48" t="s">
        <v>2957</v>
      </c>
      <c r="G528" s="48" t="s">
        <v>220</v>
      </c>
      <c r="H528" s="48" t="s">
        <v>323</v>
      </c>
      <c r="I528" s="48" t="s">
        <v>211</v>
      </c>
      <c r="J528" s="48" t="s">
        <v>2672</v>
      </c>
      <c r="K528" s="193" t="s">
        <v>3455</v>
      </c>
      <c r="L528" s="193" t="s">
        <v>4315</v>
      </c>
      <c r="M528" s="48" t="s">
        <v>3458</v>
      </c>
      <c r="N528" s="193" t="s">
        <v>211</v>
      </c>
      <c r="O528" s="48" t="s">
        <v>183</v>
      </c>
      <c r="P528" s="48"/>
      <c r="Q528" s="48" t="s">
        <v>221</v>
      </c>
      <c r="R528" s="193" t="s">
        <v>211</v>
      </c>
      <c r="S528" s="48" t="b">
        <v>0</v>
      </c>
      <c r="T528" s="48"/>
      <c r="U528" s="178"/>
      <c r="V528" s="178">
        <v>43355</v>
      </c>
      <c r="W528" s="48" t="s">
        <v>211</v>
      </c>
      <c r="X528" s="48"/>
      <c r="Y528" s="48"/>
      <c r="Z528" s="48" t="s">
        <v>211</v>
      </c>
      <c r="AA528" s="48"/>
      <c r="AB528" s="48"/>
      <c r="AC528" s="193" t="s">
        <v>4820</v>
      </c>
      <c r="AD528" s="195">
        <v>43370</v>
      </c>
      <c r="AE528" s="193" t="s">
        <v>178</v>
      </c>
      <c r="AF528" s="193" t="s">
        <v>211</v>
      </c>
      <c r="AG528" s="193" t="s">
        <v>2694</v>
      </c>
      <c r="AH528" s="197">
        <v>43854</v>
      </c>
      <c r="AI528" s="192" t="s">
        <v>4347</v>
      </c>
      <c r="AJ528" s="115" t="str">
        <f t="shared" si="8"/>
        <v>FS</v>
      </c>
      <c r="AK528" s="115" t="b">
        <f>ISNUMBER(SEARCH("IRT",Table1[[#This Row],[Current_Status]]))</f>
        <v>0</v>
      </c>
      <c r="AL528" s="116">
        <f>YEAR(Table1[[#This Row],[Project_Initiated]])</f>
        <v>2018</v>
      </c>
      <c r="AM528" s="53">
        <v>44075</v>
      </c>
      <c r="AN528" s="53" t="str">
        <f>IF(AND(Table1[[#This Row],[Completed Date]]&gt;="07/01/2020"+0,Table1[[#This Row],[Completed Date]]&lt;="6/30/2021"+0),"FY 20-21",IF(AND(Table1[[#This Row],[Completed Date]]&gt;="07/01/2019"+0,Table1[[#This Row],[Completed Date]]&lt;="6/30/2020"+0),"FY 19-20",""))</f>
        <v>FY 19-20</v>
      </c>
      <c r="AO528" s="116" t="str">
        <f>IFERROR(FIND("R",Table1[[#This Row],[FS_Priority]]),"")</f>
        <v/>
      </c>
    </row>
    <row r="529" spans="1:41" hidden="1" x14ac:dyDescent="0.25">
      <c r="A529" s="48" t="s">
        <v>4617</v>
      </c>
      <c r="B529" s="193" t="s">
        <v>211</v>
      </c>
      <c r="C529" s="193" t="s">
        <v>4617</v>
      </c>
      <c r="D529" s="194" t="b">
        <v>0</v>
      </c>
      <c r="E529" s="48" t="s">
        <v>107</v>
      </c>
      <c r="F529" s="48" t="s">
        <v>4618</v>
      </c>
      <c r="G529" s="48" t="s">
        <v>211</v>
      </c>
      <c r="H529" s="48" t="s">
        <v>211</v>
      </c>
      <c r="I529" s="48" t="s">
        <v>4619</v>
      </c>
      <c r="J529" s="48" t="s">
        <v>2661</v>
      </c>
      <c r="K529" s="193" t="s">
        <v>3674</v>
      </c>
      <c r="L529" s="193" t="s">
        <v>2636</v>
      </c>
      <c r="M529" s="48" t="s">
        <v>4620</v>
      </c>
      <c r="N529" s="193" t="s">
        <v>4621</v>
      </c>
      <c r="O529" s="48" t="s">
        <v>165</v>
      </c>
      <c r="P529" s="48"/>
      <c r="Q529" s="48" t="s">
        <v>236</v>
      </c>
      <c r="R529" s="193" t="s">
        <v>211</v>
      </c>
      <c r="S529" s="48" t="b">
        <v>0</v>
      </c>
      <c r="T529" s="48"/>
      <c r="U529" s="178"/>
      <c r="V529" s="178">
        <v>43761</v>
      </c>
      <c r="W529" s="48" t="s">
        <v>211</v>
      </c>
      <c r="X529" s="48"/>
      <c r="Y529" s="48"/>
      <c r="Z529" s="48" t="s">
        <v>211</v>
      </c>
      <c r="AA529" s="48"/>
      <c r="AB529" s="48"/>
      <c r="AC529" s="193" t="s">
        <v>4773</v>
      </c>
      <c r="AD529" s="48"/>
      <c r="AE529" s="193" t="s">
        <v>165</v>
      </c>
      <c r="AF529" s="193" t="s">
        <v>211</v>
      </c>
      <c r="AG529" s="193" t="s">
        <v>211</v>
      </c>
      <c r="AH529" s="197">
        <v>43858</v>
      </c>
      <c r="AI529" s="192" t="s">
        <v>4364</v>
      </c>
      <c r="AJ529" s="115" t="str">
        <f t="shared" si="8"/>
        <v>FS</v>
      </c>
      <c r="AK529" s="115" t="b">
        <f>ISNUMBER(SEARCH("IRT",Table1[[#This Row],[Current_Status]]))</f>
        <v>0</v>
      </c>
      <c r="AL529" s="116">
        <f>YEAR(Table1[[#This Row],[Project_Initiated]])</f>
        <v>2019</v>
      </c>
      <c r="AM529" s="53">
        <v>44075</v>
      </c>
      <c r="AN529" s="53" t="str">
        <f>IF(AND(Table1[[#This Row],[Completed Date]]&gt;="07/01/2020"+0,Table1[[#This Row],[Completed Date]]&lt;="6/30/2021"+0),"FY 20-21",IF(AND(Table1[[#This Row],[Completed Date]]&gt;="07/01/2019"+0,Table1[[#This Row],[Completed Date]]&lt;="6/30/2020"+0),"FY 19-20",""))</f>
        <v>FY 19-20</v>
      </c>
      <c r="AO529" s="116" t="str">
        <f>IFERROR(FIND("R",Table1[[#This Row],[FS_Priority]]),"")</f>
        <v/>
      </c>
    </row>
    <row r="530" spans="1:41" hidden="1" x14ac:dyDescent="0.25">
      <c r="A530" s="48" t="s">
        <v>4097</v>
      </c>
      <c r="B530" s="193" t="s">
        <v>211</v>
      </c>
      <c r="C530" s="193" t="s">
        <v>4097</v>
      </c>
      <c r="D530" s="194" t="b">
        <v>0</v>
      </c>
      <c r="E530" s="48" t="s">
        <v>107</v>
      </c>
      <c r="F530" s="48" t="s">
        <v>4174</v>
      </c>
      <c r="G530" s="48" t="s">
        <v>211</v>
      </c>
      <c r="H530" s="48" t="s">
        <v>476</v>
      </c>
      <c r="I530" s="48" t="s">
        <v>4175</v>
      </c>
      <c r="J530" s="48" t="s">
        <v>2672</v>
      </c>
      <c r="K530" s="193" t="s">
        <v>3674</v>
      </c>
      <c r="L530" s="193" t="s">
        <v>2636</v>
      </c>
      <c r="M530" s="48" t="s">
        <v>3687</v>
      </c>
      <c r="N530" s="193" t="s">
        <v>211</v>
      </c>
      <c r="O530" s="48" t="s">
        <v>183</v>
      </c>
      <c r="P530" s="48"/>
      <c r="Q530" s="48" t="s">
        <v>3431</v>
      </c>
      <c r="R530" s="193" t="s">
        <v>211</v>
      </c>
      <c r="S530" s="48" t="b">
        <v>0</v>
      </c>
      <c r="T530" s="48"/>
      <c r="U530" s="178"/>
      <c r="V530" s="178">
        <v>43661</v>
      </c>
      <c r="W530" s="48" t="s">
        <v>211</v>
      </c>
      <c r="X530" s="48"/>
      <c r="Y530" s="48"/>
      <c r="Z530" s="48" t="s">
        <v>211</v>
      </c>
      <c r="AA530" s="48"/>
      <c r="AB530" s="48"/>
      <c r="AC530" s="193" t="s">
        <v>4755</v>
      </c>
      <c r="AD530" s="48"/>
      <c r="AE530" s="193" t="s">
        <v>183</v>
      </c>
      <c r="AF530" s="193" t="s">
        <v>211</v>
      </c>
      <c r="AG530" s="193" t="s">
        <v>211</v>
      </c>
      <c r="AH530" s="197">
        <v>43860</v>
      </c>
      <c r="AI530" s="192" t="s">
        <v>4284</v>
      </c>
      <c r="AJ530" s="115" t="str">
        <f t="shared" si="8"/>
        <v>FS</v>
      </c>
      <c r="AK530" s="115" t="b">
        <f>ISNUMBER(SEARCH("IRT",Table1[[#This Row],[Current_Status]]))</f>
        <v>0</v>
      </c>
      <c r="AL530" s="116">
        <f>YEAR(Table1[[#This Row],[Project_Initiated]])</f>
        <v>2019</v>
      </c>
      <c r="AM530" s="53">
        <v>44075</v>
      </c>
      <c r="AN530" s="53" t="str">
        <f>IF(AND(Table1[[#This Row],[Completed Date]]&gt;="07/01/2020"+0,Table1[[#This Row],[Completed Date]]&lt;="6/30/2021"+0),"FY 20-21",IF(AND(Table1[[#This Row],[Completed Date]]&gt;="07/01/2019"+0,Table1[[#This Row],[Completed Date]]&lt;="6/30/2020"+0),"FY 19-20",""))</f>
        <v>FY 19-20</v>
      </c>
      <c r="AO530" s="116">
        <f>IFERROR(FIND("R",Table1[[#This Row],[FS_Priority]]),"")</f>
        <v>1</v>
      </c>
    </row>
    <row r="531" spans="1:41" hidden="1" x14ac:dyDescent="0.25">
      <c r="A531" s="48" t="s">
        <v>4083</v>
      </c>
      <c r="B531" s="193" t="s">
        <v>211</v>
      </c>
      <c r="C531" s="193" t="s">
        <v>4083</v>
      </c>
      <c r="D531" s="194" t="b">
        <v>0</v>
      </c>
      <c r="E531" s="48" t="s">
        <v>99</v>
      </c>
      <c r="F531" s="48" t="s">
        <v>4167</v>
      </c>
      <c r="G531" s="48" t="s">
        <v>211</v>
      </c>
      <c r="H531" s="48" t="s">
        <v>465</v>
      </c>
      <c r="I531" s="48" t="s">
        <v>3621</v>
      </c>
      <c r="J531" s="48" t="s">
        <v>2661</v>
      </c>
      <c r="K531" s="193" t="s">
        <v>4989</v>
      </c>
      <c r="L531" s="193" t="s">
        <v>297</v>
      </c>
      <c r="M531" s="48" t="s">
        <v>3602</v>
      </c>
      <c r="N531" s="193" t="s">
        <v>211</v>
      </c>
      <c r="O531" s="48" t="s">
        <v>183</v>
      </c>
      <c r="P531" s="48"/>
      <c r="Q531" s="48" t="s">
        <v>236</v>
      </c>
      <c r="R531" s="193" t="s">
        <v>211</v>
      </c>
      <c r="S531" s="48" t="b">
        <v>0</v>
      </c>
      <c r="T531" s="48"/>
      <c r="U531" s="178"/>
      <c r="V531" s="178">
        <v>43647</v>
      </c>
      <c r="W531" s="48" t="s">
        <v>211</v>
      </c>
      <c r="X531" s="48"/>
      <c r="Y531" s="48"/>
      <c r="Z531" s="48" t="s">
        <v>211</v>
      </c>
      <c r="AA531" s="48"/>
      <c r="AB531" s="48"/>
      <c r="AC531" s="193" t="s">
        <v>4762</v>
      </c>
      <c r="AD531" s="195">
        <v>43739</v>
      </c>
      <c r="AE531" s="193" t="s">
        <v>183</v>
      </c>
      <c r="AF531" s="193" t="s">
        <v>4734</v>
      </c>
      <c r="AG531" s="193" t="s">
        <v>2694</v>
      </c>
      <c r="AH531" s="197">
        <v>43860</v>
      </c>
      <c r="AI531" s="192" t="s">
        <v>4284</v>
      </c>
      <c r="AJ531" s="115" t="str">
        <f t="shared" si="8"/>
        <v>FS</v>
      </c>
      <c r="AK531" s="115" t="b">
        <f>ISNUMBER(SEARCH("IRT",Table1[[#This Row],[Current_Status]]))</f>
        <v>0</v>
      </c>
      <c r="AL531" s="116">
        <f>YEAR(Table1[[#This Row],[Project_Initiated]])</f>
        <v>2019</v>
      </c>
      <c r="AM531" s="53">
        <v>44075</v>
      </c>
      <c r="AN531" s="53" t="str">
        <f>IF(AND(Table1[[#This Row],[Completed Date]]&gt;="07/01/2020"+0,Table1[[#This Row],[Completed Date]]&lt;="6/30/2021"+0),"FY 20-21",IF(AND(Table1[[#This Row],[Completed Date]]&gt;="07/01/2019"+0,Table1[[#This Row],[Completed Date]]&lt;="6/30/2020"+0),"FY 19-20",""))</f>
        <v>FY 19-20</v>
      </c>
      <c r="AO531" s="116" t="str">
        <f>IFERROR(FIND("R",Table1[[#This Row],[FS_Priority]]),"")</f>
        <v/>
      </c>
    </row>
    <row r="532" spans="1:41" hidden="1" x14ac:dyDescent="0.25">
      <c r="A532" s="48" t="s">
        <v>3382</v>
      </c>
      <c r="B532" s="193" t="s">
        <v>211</v>
      </c>
      <c r="C532" s="193" t="s">
        <v>3382</v>
      </c>
      <c r="D532" s="194" t="b">
        <v>0</v>
      </c>
      <c r="E532" s="48" t="s">
        <v>107</v>
      </c>
      <c r="F532" s="48" t="s">
        <v>3383</v>
      </c>
      <c r="G532" s="48" t="s">
        <v>4029</v>
      </c>
      <c r="H532" s="48" t="s">
        <v>466</v>
      </c>
      <c r="I532" s="48" t="s">
        <v>3947</v>
      </c>
      <c r="J532" s="48" t="s">
        <v>2661</v>
      </c>
      <c r="K532" s="193" t="s">
        <v>3674</v>
      </c>
      <c r="L532" s="193" t="s">
        <v>2636</v>
      </c>
      <c r="M532" s="48" t="s">
        <v>3689</v>
      </c>
      <c r="N532" s="193" t="s">
        <v>211</v>
      </c>
      <c r="O532" s="48" t="s">
        <v>183</v>
      </c>
      <c r="P532" s="48"/>
      <c r="Q532" s="48" t="s">
        <v>239</v>
      </c>
      <c r="R532" s="193" t="s">
        <v>211</v>
      </c>
      <c r="S532" s="48" t="b">
        <v>0</v>
      </c>
      <c r="T532" s="48"/>
      <c r="U532" s="178"/>
      <c r="V532" s="178">
        <v>43517</v>
      </c>
      <c r="W532" s="48" t="s">
        <v>211</v>
      </c>
      <c r="X532" s="48"/>
      <c r="Y532" s="48"/>
      <c r="Z532" s="48" t="s">
        <v>211</v>
      </c>
      <c r="AA532" s="48"/>
      <c r="AB532" s="48"/>
      <c r="AC532" s="193" t="s">
        <v>4759</v>
      </c>
      <c r="AD532" s="195">
        <v>43738</v>
      </c>
      <c r="AE532" s="193" t="s">
        <v>498</v>
      </c>
      <c r="AF532" s="193" t="s">
        <v>4760</v>
      </c>
      <c r="AG532" s="193" t="s">
        <v>2694</v>
      </c>
      <c r="AH532" s="197">
        <v>43860</v>
      </c>
      <c r="AI532" s="192" t="s">
        <v>4349</v>
      </c>
      <c r="AJ532" s="115" t="str">
        <f t="shared" si="8"/>
        <v>FS</v>
      </c>
      <c r="AK532" s="115" t="b">
        <f>ISNUMBER(SEARCH("IRT",Table1[[#This Row],[Current_Status]]))</f>
        <v>0</v>
      </c>
      <c r="AL532" s="116">
        <f>YEAR(Table1[[#This Row],[Project_Initiated]])</f>
        <v>2019</v>
      </c>
      <c r="AM532" s="53">
        <v>44075</v>
      </c>
      <c r="AN532" s="53" t="str">
        <f>IF(AND(Table1[[#This Row],[Completed Date]]&gt;="07/01/2020"+0,Table1[[#This Row],[Completed Date]]&lt;="6/30/2021"+0),"FY 20-21",IF(AND(Table1[[#This Row],[Completed Date]]&gt;="07/01/2019"+0,Table1[[#This Row],[Completed Date]]&lt;="6/30/2020"+0),"FY 19-20",""))</f>
        <v>FY 19-20</v>
      </c>
      <c r="AO532" s="116" t="str">
        <f>IFERROR(FIND("R",Table1[[#This Row],[FS_Priority]]),"")</f>
        <v/>
      </c>
    </row>
    <row r="533" spans="1:41" hidden="1" x14ac:dyDescent="0.25">
      <c r="A533" s="48" t="s">
        <v>4646</v>
      </c>
      <c r="B533" s="193" t="s">
        <v>211</v>
      </c>
      <c r="C533" s="193" t="s">
        <v>4646</v>
      </c>
      <c r="D533" s="194" t="b">
        <v>0</v>
      </c>
      <c r="E533" s="48" t="s">
        <v>107</v>
      </c>
      <c r="F533" s="48" t="s">
        <v>4647</v>
      </c>
      <c r="G533" s="48" t="s">
        <v>211</v>
      </c>
      <c r="H533" s="48" t="s">
        <v>211</v>
      </c>
      <c r="I533" s="48" t="s">
        <v>23</v>
      </c>
      <c r="J533" s="48" t="s">
        <v>2661</v>
      </c>
      <c r="K533" s="193" t="s">
        <v>3674</v>
      </c>
      <c r="L533" s="193" t="s">
        <v>2636</v>
      </c>
      <c r="M533" s="48" t="s">
        <v>3698</v>
      </c>
      <c r="N533" s="193" t="s">
        <v>211</v>
      </c>
      <c r="O533" s="48" t="s">
        <v>165</v>
      </c>
      <c r="P533" s="48"/>
      <c r="Q533" s="48" t="s">
        <v>244</v>
      </c>
      <c r="R533" s="193" t="s">
        <v>211</v>
      </c>
      <c r="S533" s="48" t="b">
        <v>1</v>
      </c>
      <c r="T533" s="48"/>
      <c r="U533" s="178"/>
      <c r="V533" s="178">
        <v>43739</v>
      </c>
      <c r="W533" s="48" t="s">
        <v>211</v>
      </c>
      <c r="X533" s="48"/>
      <c r="Y533" s="48"/>
      <c r="Z533" s="48" t="s">
        <v>211</v>
      </c>
      <c r="AA533" s="48"/>
      <c r="AB533" s="48"/>
      <c r="AC533" s="193" t="s">
        <v>4771</v>
      </c>
      <c r="AD533" s="48"/>
      <c r="AE533" s="193" t="s">
        <v>165</v>
      </c>
      <c r="AF533" s="193" t="s">
        <v>211</v>
      </c>
      <c r="AG533" s="193" t="s">
        <v>211</v>
      </c>
      <c r="AH533" s="197">
        <v>43860</v>
      </c>
      <c r="AI533" s="192" t="s">
        <v>4364</v>
      </c>
      <c r="AJ533" s="115" t="str">
        <f t="shared" si="8"/>
        <v>FS</v>
      </c>
      <c r="AK533" s="115" t="b">
        <f>ISNUMBER(SEARCH("IRT",Table1[[#This Row],[Current_Status]]))</f>
        <v>0</v>
      </c>
      <c r="AL533" s="116">
        <f>YEAR(Table1[[#This Row],[Project_Initiated]])</f>
        <v>2019</v>
      </c>
      <c r="AM533" s="53">
        <v>44075</v>
      </c>
      <c r="AN533" s="53" t="str">
        <f>IF(AND(Table1[[#This Row],[Completed Date]]&gt;="07/01/2020"+0,Table1[[#This Row],[Completed Date]]&lt;="6/30/2021"+0),"FY 20-21",IF(AND(Table1[[#This Row],[Completed Date]]&gt;="07/01/2019"+0,Table1[[#This Row],[Completed Date]]&lt;="6/30/2020"+0),"FY 19-20",""))</f>
        <v>FY 19-20</v>
      </c>
      <c r="AO533" s="116" t="str">
        <f>IFERROR(FIND("R",Table1[[#This Row],[FS_Priority]]),"")</f>
        <v/>
      </c>
    </row>
    <row r="534" spans="1:41" hidden="1" x14ac:dyDescent="0.25">
      <c r="A534" s="48" t="s">
        <v>4712</v>
      </c>
      <c r="B534" s="193" t="s">
        <v>211</v>
      </c>
      <c r="C534" s="193" t="s">
        <v>4712</v>
      </c>
      <c r="D534" s="194" t="b">
        <v>0</v>
      </c>
      <c r="E534" s="48" t="s">
        <v>4313</v>
      </c>
      <c r="F534" s="48" t="s">
        <v>4713</v>
      </c>
      <c r="G534" s="48" t="s">
        <v>211</v>
      </c>
      <c r="H534" s="48" t="s">
        <v>211</v>
      </c>
      <c r="I534" s="48" t="s">
        <v>3591</v>
      </c>
      <c r="J534" s="48" t="s">
        <v>2661</v>
      </c>
      <c r="K534" s="193" t="s">
        <v>3883</v>
      </c>
      <c r="L534" s="193" t="s">
        <v>437</v>
      </c>
      <c r="M534" s="48" t="s">
        <v>4714</v>
      </c>
      <c r="N534" s="193" t="s">
        <v>4715</v>
      </c>
      <c r="O534" s="48" t="s">
        <v>165</v>
      </c>
      <c r="P534" s="48"/>
      <c r="Q534" s="48" t="s">
        <v>218</v>
      </c>
      <c r="R534" s="193" t="s">
        <v>211</v>
      </c>
      <c r="S534" s="48" t="b">
        <v>0</v>
      </c>
      <c r="T534" s="48"/>
      <c r="U534" s="178"/>
      <c r="V534" s="178">
        <v>43740</v>
      </c>
      <c r="W534" s="48" t="s">
        <v>211</v>
      </c>
      <c r="X534" s="48"/>
      <c r="Y534" s="48"/>
      <c r="Z534" s="48" t="s">
        <v>211</v>
      </c>
      <c r="AA534" s="48"/>
      <c r="AB534" s="48"/>
      <c r="AC534" s="193" t="s">
        <v>4835</v>
      </c>
      <c r="AD534" s="179"/>
      <c r="AE534" s="193" t="s">
        <v>165</v>
      </c>
      <c r="AF534" s="193" t="s">
        <v>211</v>
      </c>
      <c r="AG534" s="193" t="s">
        <v>211</v>
      </c>
      <c r="AH534" s="197">
        <v>43861</v>
      </c>
      <c r="AI534" s="192" t="s">
        <v>4364</v>
      </c>
      <c r="AJ534" s="115" t="str">
        <f t="shared" si="8"/>
        <v>FS</v>
      </c>
      <c r="AK534" s="115" t="b">
        <f>ISNUMBER(SEARCH("IRT",Table1[[#This Row],[Current_Status]]))</f>
        <v>0</v>
      </c>
      <c r="AL534" s="116">
        <f>YEAR(Table1[[#This Row],[Project_Initiated]])</f>
        <v>2019</v>
      </c>
      <c r="AM534" s="53">
        <v>44075</v>
      </c>
      <c r="AN534" s="53" t="str">
        <f>IF(AND(Table1[[#This Row],[Completed Date]]&gt;="07/01/2020"+0,Table1[[#This Row],[Completed Date]]&lt;="6/30/2021"+0),"FY 20-21",IF(AND(Table1[[#This Row],[Completed Date]]&gt;="07/01/2019"+0,Table1[[#This Row],[Completed Date]]&lt;="6/30/2020"+0),"FY 19-20",""))</f>
        <v>FY 19-20</v>
      </c>
      <c r="AO534" s="116" t="str">
        <f>IFERROR(FIND("R",Table1[[#This Row],[FS_Priority]]),"")</f>
        <v/>
      </c>
    </row>
    <row r="535" spans="1:41" hidden="1" x14ac:dyDescent="0.25">
      <c r="A535" s="48" t="s">
        <v>4573</v>
      </c>
      <c r="B535" s="193" t="s">
        <v>211</v>
      </c>
      <c r="C535" s="193" t="s">
        <v>4573</v>
      </c>
      <c r="D535" s="194" t="b">
        <v>0</v>
      </c>
      <c r="E535" s="48" t="s">
        <v>99</v>
      </c>
      <c r="F535" s="48" t="s">
        <v>4574</v>
      </c>
      <c r="G535" s="48" t="s">
        <v>211</v>
      </c>
      <c r="H535" s="48" t="s">
        <v>211</v>
      </c>
      <c r="I535" s="48" t="s">
        <v>65</v>
      </c>
      <c r="J535" s="48" t="s">
        <v>2661</v>
      </c>
      <c r="K535" s="193" t="s">
        <v>4989</v>
      </c>
      <c r="L535" s="193" t="s">
        <v>297</v>
      </c>
      <c r="M535" s="48" t="s">
        <v>4159</v>
      </c>
      <c r="N535" s="193" t="s">
        <v>4575</v>
      </c>
      <c r="O535" s="48" t="s">
        <v>165</v>
      </c>
      <c r="P535" s="48"/>
      <c r="Q535" s="48" t="s">
        <v>244</v>
      </c>
      <c r="R535" s="193" t="s">
        <v>211</v>
      </c>
      <c r="S535" s="48" t="b">
        <v>1</v>
      </c>
      <c r="T535" s="48"/>
      <c r="U535" s="178"/>
      <c r="V535" s="178">
        <v>43787</v>
      </c>
      <c r="W535" s="48" t="s">
        <v>211</v>
      </c>
      <c r="X535" s="48"/>
      <c r="Y535" s="48"/>
      <c r="Z535" s="48" t="s">
        <v>211</v>
      </c>
      <c r="AA535" s="48"/>
      <c r="AB535" s="48"/>
      <c r="AC535" s="193" t="s">
        <v>4840</v>
      </c>
      <c r="AD535" s="179"/>
      <c r="AE535" s="193" t="s">
        <v>165</v>
      </c>
      <c r="AF535" s="193" t="s">
        <v>211</v>
      </c>
      <c r="AG535" s="193" t="s">
        <v>211</v>
      </c>
      <c r="AH535" s="197">
        <v>43864</v>
      </c>
      <c r="AI535" s="192" t="s">
        <v>4364</v>
      </c>
      <c r="AJ535" s="115" t="str">
        <f t="shared" si="8"/>
        <v>FS</v>
      </c>
      <c r="AK535" s="115" t="b">
        <f>ISNUMBER(SEARCH("IRT",Table1[[#This Row],[Current_Status]]))</f>
        <v>0</v>
      </c>
      <c r="AL535" s="116">
        <f>YEAR(Table1[[#This Row],[Project_Initiated]])</f>
        <v>2019</v>
      </c>
      <c r="AM535" s="53">
        <v>44075</v>
      </c>
      <c r="AN535" s="53" t="str">
        <f>IF(AND(Table1[[#This Row],[Completed Date]]&gt;="07/01/2020"+0,Table1[[#This Row],[Completed Date]]&lt;="6/30/2021"+0),"FY 20-21",IF(AND(Table1[[#This Row],[Completed Date]]&gt;="07/01/2019"+0,Table1[[#This Row],[Completed Date]]&lt;="6/30/2020"+0),"FY 19-20",""))</f>
        <v>FY 19-20</v>
      </c>
      <c r="AO535" s="116" t="str">
        <f>IFERROR(FIND("R",Table1[[#This Row],[FS_Priority]]),"")</f>
        <v/>
      </c>
    </row>
    <row r="536" spans="1:41" hidden="1" x14ac:dyDescent="0.25">
      <c r="A536" s="48" t="s">
        <v>4625</v>
      </c>
      <c r="B536" s="193" t="s">
        <v>211</v>
      </c>
      <c r="C536" s="193" t="s">
        <v>4625</v>
      </c>
      <c r="D536" s="194" t="b">
        <v>0</v>
      </c>
      <c r="E536" s="48" t="s">
        <v>107</v>
      </c>
      <c r="F536" s="48" t="s">
        <v>4626</v>
      </c>
      <c r="G536" s="48" t="s">
        <v>211</v>
      </c>
      <c r="H536" s="48" t="s">
        <v>211</v>
      </c>
      <c r="I536" s="48" t="s">
        <v>3617</v>
      </c>
      <c r="J536" s="48" t="s">
        <v>2661</v>
      </c>
      <c r="K536" s="193" t="s">
        <v>3674</v>
      </c>
      <c r="L536" s="193" t="s">
        <v>2636</v>
      </c>
      <c r="M536" s="48" t="s">
        <v>3675</v>
      </c>
      <c r="N536" s="193" t="s">
        <v>4166</v>
      </c>
      <c r="O536" s="48" t="s">
        <v>165</v>
      </c>
      <c r="P536" s="48"/>
      <c r="Q536" s="48" t="s">
        <v>184</v>
      </c>
      <c r="R536" s="193" t="s">
        <v>211</v>
      </c>
      <c r="S536" s="48" t="b">
        <v>0</v>
      </c>
      <c r="T536" s="48"/>
      <c r="U536" s="178"/>
      <c r="V536" s="178">
        <v>43773</v>
      </c>
      <c r="W536" s="48" t="s">
        <v>211</v>
      </c>
      <c r="X536" s="48"/>
      <c r="Y536" s="48"/>
      <c r="Z536" s="48" t="s">
        <v>211</v>
      </c>
      <c r="AA536" s="48"/>
      <c r="AB536" s="48"/>
      <c r="AC536" s="193" t="s">
        <v>4886</v>
      </c>
      <c r="AD536" s="48"/>
      <c r="AE536" s="193" t="s">
        <v>165</v>
      </c>
      <c r="AF536" s="193" t="s">
        <v>211</v>
      </c>
      <c r="AG536" s="193" t="s">
        <v>211</v>
      </c>
      <c r="AH536" s="197">
        <v>43865</v>
      </c>
      <c r="AI536" s="192" t="s">
        <v>4364</v>
      </c>
      <c r="AJ536" s="115" t="str">
        <f t="shared" si="8"/>
        <v>FS</v>
      </c>
      <c r="AK536" s="115" t="b">
        <f>ISNUMBER(SEARCH("IRT",Table1[[#This Row],[Current_Status]]))</f>
        <v>0</v>
      </c>
      <c r="AL536" s="116">
        <f>YEAR(Table1[[#This Row],[Project_Initiated]])</f>
        <v>2019</v>
      </c>
      <c r="AM536" s="53">
        <v>44075</v>
      </c>
      <c r="AN536" s="53" t="str">
        <f>IF(AND(Table1[[#This Row],[Completed Date]]&gt;="07/01/2020"+0,Table1[[#This Row],[Completed Date]]&lt;="6/30/2021"+0),"FY 20-21",IF(AND(Table1[[#This Row],[Completed Date]]&gt;="07/01/2019"+0,Table1[[#This Row],[Completed Date]]&lt;="6/30/2020"+0),"FY 19-20",""))</f>
        <v>FY 19-20</v>
      </c>
      <c r="AO536" s="116" t="str">
        <f>IFERROR(FIND("R",Table1[[#This Row],[FS_Priority]]),"")</f>
        <v/>
      </c>
    </row>
    <row r="537" spans="1:41" hidden="1" x14ac:dyDescent="0.25">
      <c r="A537" s="48" t="s">
        <v>878</v>
      </c>
      <c r="B537" s="193" t="s">
        <v>211</v>
      </c>
      <c r="C537" s="193" t="s">
        <v>878</v>
      </c>
      <c r="D537" s="194" t="b">
        <v>0</v>
      </c>
      <c r="E537" s="48" t="s">
        <v>21</v>
      </c>
      <c r="F537" s="48" t="s">
        <v>2969</v>
      </c>
      <c r="G537" s="48" t="s">
        <v>220</v>
      </c>
      <c r="H537" s="48" t="s">
        <v>323</v>
      </c>
      <c r="I537" s="48" t="s">
        <v>211</v>
      </c>
      <c r="J537" s="48" t="s">
        <v>2661</v>
      </c>
      <c r="K537" s="193" t="s">
        <v>3455</v>
      </c>
      <c r="L537" s="193" t="s">
        <v>4315</v>
      </c>
      <c r="M537" s="48" t="s">
        <v>3458</v>
      </c>
      <c r="N537" s="193" t="s">
        <v>211</v>
      </c>
      <c r="O537" s="48" t="s">
        <v>183</v>
      </c>
      <c r="P537" s="48"/>
      <c r="Q537" s="48" t="s">
        <v>243</v>
      </c>
      <c r="R537" s="193" t="s">
        <v>211</v>
      </c>
      <c r="S537" s="48" t="b">
        <v>0</v>
      </c>
      <c r="T537" s="48"/>
      <c r="U537" s="178"/>
      <c r="V537" s="178">
        <v>43355</v>
      </c>
      <c r="W537" s="48" t="s">
        <v>211</v>
      </c>
      <c r="X537" s="48"/>
      <c r="Y537" s="48"/>
      <c r="Z537" s="48" t="s">
        <v>211</v>
      </c>
      <c r="AA537" s="48"/>
      <c r="AB537" s="48"/>
      <c r="AC537" s="193" t="s">
        <v>4796</v>
      </c>
      <c r="AD537" s="195">
        <v>43370</v>
      </c>
      <c r="AE537" s="193" t="s">
        <v>178</v>
      </c>
      <c r="AF537" s="193" t="s">
        <v>211</v>
      </c>
      <c r="AG537" s="193" t="s">
        <v>2694</v>
      </c>
      <c r="AH537" s="197">
        <v>43866</v>
      </c>
      <c r="AI537" s="192" t="s">
        <v>4347</v>
      </c>
      <c r="AJ537" s="115" t="str">
        <f t="shared" si="8"/>
        <v>FS</v>
      </c>
      <c r="AK537" s="115" t="b">
        <f>ISNUMBER(SEARCH("IRT",Table1[[#This Row],[Current_Status]]))</f>
        <v>0</v>
      </c>
      <c r="AL537" s="116">
        <f>YEAR(Table1[[#This Row],[Project_Initiated]])</f>
        <v>2018</v>
      </c>
      <c r="AM537" s="53">
        <v>44075</v>
      </c>
      <c r="AN537" s="53" t="str">
        <f>IF(AND(Table1[[#This Row],[Completed Date]]&gt;="07/01/2020"+0,Table1[[#This Row],[Completed Date]]&lt;="6/30/2021"+0),"FY 20-21",IF(AND(Table1[[#This Row],[Completed Date]]&gt;="07/01/2019"+0,Table1[[#This Row],[Completed Date]]&lt;="6/30/2020"+0),"FY 19-20",""))</f>
        <v>FY 19-20</v>
      </c>
      <c r="AO537" s="116" t="str">
        <f>IFERROR(FIND("R",Table1[[#This Row],[FS_Priority]]),"")</f>
        <v/>
      </c>
    </row>
    <row r="538" spans="1:41" hidden="1" x14ac:dyDescent="0.25">
      <c r="A538" s="48" t="s">
        <v>4609</v>
      </c>
      <c r="B538" s="193" t="s">
        <v>211</v>
      </c>
      <c r="C538" s="193" t="s">
        <v>4609</v>
      </c>
      <c r="D538" s="194" t="b">
        <v>0</v>
      </c>
      <c r="E538" s="48" t="s">
        <v>107</v>
      </c>
      <c r="F538" s="48" t="s">
        <v>4610</v>
      </c>
      <c r="G538" s="48" t="s">
        <v>211</v>
      </c>
      <c r="H538" s="48" t="s">
        <v>211</v>
      </c>
      <c r="I538" s="48" t="s">
        <v>4611</v>
      </c>
      <c r="J538" s="48" t="s">
        <v>2661</v>
      </c>
      <c r="K538" s="193" t="s">
        <v>3674</v>
      </c>
      <c r="L538" s="193" t="s">
        <v>2636</v>
      </c>
      <c r="M538" s="48" t="s">
        <v>3687</v>
      </c>
      <c r="N538" s="193" t="s">
        <v>211</v>
      </c>
      <c r="O538" s="48" t="s">
        <v>165</v>
      </c>
      <c r="P538" s="48"/>
      <c r="Q538" s="48" t="s">
        <v>231</v>
      </c>
      <c r="R538" s="193" t="s">
        <v>211</v>
      </c>
      <c r="S538" s="48" t="b">
        <v>0</v>
      </c>
      <c r="T538" s="48"/>
      <c r="U538" s="178"/>
      <c r="V538" s="178">
        <v>43767</v>
      </c>
      <c r="W538" s="48" t="s">
        <v>211</v>
      </c>
      <c r="X538" s="48"/>
      <c r="Y538" s="48"/>
      <c r="Z538" s="48" t="s">
        <v>211</v>
      </c>
      <c r="AA538" s="48"/>
      <c r="AB538" s="48"/>
      <c r="AC538" s="193" t="s">
        <v>4836</v>
      </c>
      <c r="AD538" s="48"/>
      <c r="AE538" s="193" t="s">
        <v>165</v>
      </c>
      <c r="AF538" s="193" t="s">
        <v>211</v>
      </c>
      <c r="AG538" s="193" t="s">
        <v>211</v>
      </c>
      <c r="AH538" s="197">
        <v>43867</v>
      </c>
      <c r="AI538" s="192" t="s">
        <v>4364</v>
      </c>
      <c r="AJ538" s="115" t="str">
        <f t="shared" si="8"/>
        <v>FS</v>
      </c>
      <c r="AK538" s="115" t="b">
        <f>ISNUMBER(SEARCH("IRT",Table1[[#This Row],[Current_Status]]))</f>
        <v>0</v>
      </c>
      <c r="AL538" s="116">
        <f>YEAR(Table1[[#This Row],[Project_Initiated]])</f>
        <v>2019</v>
      </c>
      <c r="AM538" s="53">
        <v>44075</v>
      </c>
      <c r="AN538" s="53" t="str">
        <f>IF(AND(Table1[[#This Row],[Completed Date]]&gt;="07/01/2020"+0,Table1[[#This Row],[Completed Date]]&lt;="6/30/2021"+0),"FY 20-21",IF(AND(Table1[[#This Row],[Completed Date]]&gt;="07/01/2019"+0,Table1[[#This Row],[Completed Date]]&lt;="6/30/2020"+0),"FY 19-20",""))</f>
        <v>FY 19-20</v>
      </c>
      <c r="AO538" s="116" t="str">
        <f>IFERROR(FIND("R",Table1[[#This Row],[FS_Priority]]),"")</f>
        <v/>
      </c>
    </row>
    <row r="539" spans="1:41" hidden="1" x14ac:dyDescent="0.25">
      <c r="A539" s="48" t="s">
        <v>4612</v>
      </c>
      <c r="B539" s="193" t="s">
        <v>211</v>
      </c>
      <c r="C539" s="193" t="s">
        <v>4612</v>
      </c>
      <c r="D539" s="194" t="b">
        <v>0</v>
      </c>
      <c r="E539" s="48" t="s">
        <v>107</v>
      </c>
      <c r="F539" s="48" t="s">
        <v>4613</v>
      </c>
      <c r="G539" s="48" t="s">
        <v>211</v>
      </c>
      <c r="H539" s="48" t="s">
        <v>211</v>
      </c>
      <c r="I539" s="48" t="s">
        <v>4177</v>
      </c>
      <c r="J539" s="48" t="s">
        <v>2661</v>
      </c>
      <c r="K539" s="193" t="s">
        <v>3674</v>
      </c>
      <c r="L539" s="193" t="s">
        <v>2636</v>
      </c>
      <c r="M539" s="48" t="s">
        <v>4166</v>
      </c>
      <c r="N539" s="193" t="s">
        <v>211</v>
      </c>
      <c r="O539" s="48" t="s">
        <v>165</v>
      </c>
      <c r="P539" s="48"/>
      <c r="Q539" s="48" t="s">
        <v>306</v>
      </c>
      <c r="R539" s="193" t="s">
        <v>211</v>
      </c>
      <c r="S539" s="48" t="b">
        <v>0</v>
      </c>
      <c r="T539" s="48"/>
      <c r="U539" s="178"/>
      <c r="V539" s="178">
        <v>43705</v>
      </c>
      <c r="W539" s="48" t="s">
        <v>211</v>
      </c>
      <c r="X539" s="48"/>
      <c r="Y539" s="48"/>
      <c r="Z539" s="48" t="s">
        <v>211</v>
      </c>
      <c r="AA539" s="48"/>
      <c r="AB539" s="48"/>
      <c r="AC539" s="193" t="s">
        <v>211</v>
      </c>
      <c r="AD539" s="48"/>
      <c r="AE539" s="193" t="s">
        <v>165</v>
      </c>
      <c r="AF539" s="193" t="s">
        <v>5023</v>
      </c>
      <c r="AG539" s="193" t="s">
        <v>211</v>
      </c>
      <c r="AH539" s="197">
        <v>43867</v>
      </c>
      <c r="AI539" s="192" t="s">
        <v>4364</v>
      </c>
      <c r="AJ539" s="115" t="str">
        <f t="shared" si="8"/>
        <v>FS</v>
      </c>
      <c r="AK539" s="115" t="b">
        <f>ISNUMBER(SEARCH("IRT",Table1[[#This Row],[Current_Status]]))</f>
        <v>0</v>
      </c>
      <c r="AL539" s="116">
        <f>YEAR(Table1[[#This Row],[Project_Initiated]])</f>
        <v>2019</v>
      </c>
      <c r="AM539" s="53">
        <v>44075</v>
      </c>
      <c r="AN539" s="53" t="str">
        <f>IF(AND(Table1[[#This Row],[Completed Date]]&gt;="07/01/2020"+0,Table1[[#This Row],[Completed Date]]&lt;="6/30/2021"+0),"FY 20-21",IF(AND(Table1[[#This Row],[Completed Date]]&gt;="07/01/2019"+0,Table1[[#This Row],[Completed Date]]&lt;="6/30/2020"+0),"FY 19-20",""))</f>
        <v>FY 19-20</v>
      </c>
      <c r="AO539" s="116" t="str">
        <f>IFERROR(FIND("R",Table1[[#This Row],[FS_Priority]]),"")</f>
        <v/>
      </c>
    </row>
    <row r="540" spans="1:41" hidden="1" x14ac:dyDescent="0.25">
      <c r="A540" s="48" t="s">
        <v>3421</v>
      </c>
      <c r="B540" s="193" t="s">
        <v>211</v>
      </c>
      <c r="C540" s="193" t="s">
        <v>3421</v>
      </c>
      <c r="D540" s="194" t="b">
        <v>0</v>
      </c>
      <c r="E540" s="48" t="s">
        <v>21</v>
      </c>
      <c r="F540" s="48" t="s">
        <v>3422</v>
      </c>
      <c r="G540" s="48" t="s">
        <v>4023</v>
      </c>
      <c r="H540" s="48" t="s">
        <v>323</v>
      </c>
      <c r="I540" s="48" t="s">
        <v>3982</v>
      </c>
      <c r="J540" s="48" t="s">
        <v>2672</v>
      </c>
      <c r="K540" s="193" t="s">
        <v>3455</v>
      </c>
      <c r="L540" s="193" t="s">
        <v>4315</v>
      </c>
      <c r="M540" s="48" t="s">
        <v>3458</v>
      </c>
      <c r="N540" s="193" t="s">
        <v>211</v>
      </c>
      <c r="O540" s="48" t="s">
        <v>183</v>
      </c>
      <c r="P540" s="48"/>
      <c r="Q540" s="48" t="s">
        <v>3293</v>
      </c>
      <c r="R540" s="193" t="s">
        <v>211</v>
      </c>
      <c r="S540" s="48" t="b">
        <v>0</v>
      </c>
      <c r="T540" s="48"/>
      <c r="U540" s="178"/>
      <c r="V540" s="178">
        <v>43375</v>
      </c>
      <c r="W540" s="48" t="s">
        <v>211</v>
      </c>
      <c r="X540" s="48"/>
      <c r="Y540" s="48"/>
      <c r="Z540" s="48" t="s">
        <v>211</v>
      </c>
      <c r="AA540" s="48"/>
      <c r="AB540" s="48"/>
      <c r="AC540" s="193" t="s">
        <v>4802</v>
      </c>
      <c r="AD540" s="195">
        <v>43370</v>
      </c>
      <c r="AE540" s="193" t="s">
        <v>178</v>
      </c>
      <c r="AF540" s="193" t="s">
        <v>4414</v>
      </c>
      <c r="AG540" s="193" t="s">
        <v>2694</v>
      </c>
      <c r="AH540" s="197">
        <v>43868</v>
      </c>
      <c r="AI540" s="192" t="s">
        <v>4349</v>
      </c>
      <c r="AJ540" s="115" t="str">
        <f t="shared" si="8"/>
        <v>FS</v>
      </c>
      <c r="AK540" s="115" t="b">
        <f>ISNUMBER(SEARCH("IRT",Table1[[#This Row],[Current_Status]]))</f>
        <v>0</v>
      </c>
      <c r="AL540" s="116">
        <f>YEAR(Table1[[#This Row],[Project_Initiated]])</f>
        <v>2018</v>
      </c>
      <c r="AM540" s="53">
        <v>44075</v>
      </c>
      <c r="AN540" s="53" t="str">
        <f>IF(AND(Table1[[#This Row],[Completed Date]]&gt;="07/01/2020"+0,Table1[[#This Row],[Completed Date]]&lt;="6/30/2021"+0),"FY 20-21",IF(AND(Table1[[#This Row],[Completed Date]]&gt;="07/01/2019"+0,Table1[[#This Row],[Completed Date]]&lt;="6/30/2020"+0),"FY 19-20",""))</f>
        <v>FY 19-20</v>
      </c>
      <c r="AO540" s="116">
        <f>IFERROR(FIND("R",Table1[[#This Row],[FS_Priority]]),"")</f>
        <v>1</v>
      </c>
    </row>
    <row r="541" spans="1:41" hidden="1" x14ac:dyDescent="0.25">
      <c r="A541" s="48" t="s">
        <v>4752</v>
      </c>
      <c r="B541" s="193" t="s">
        <v>211</v>
      </c>
      <c r="C541" s="193" t="s">
        <v>4752</v>
      </c>
      <c r="D541" s="194" t="b">
        <v>0</v>
      </c>
      <c r="E541" s="48" t="s">
        <v>4313</v>
      </c>
      <c r="F541" s="48" t="s">
        <v>4788</v>
      </c>
      <c r="G541" s="48" t="s">
        <v>4789</v>
      </c>
      <c r="H541" s="48" t="s">
        <v>211</v>
      </c>
      <c r="I541" s="48" t="s">
        <v>4790</v>
      </c>
      <c r="J541" s="48" t="s">
        <v>2672</v>
      </c>
      <c r="K541" s="193" t="s">
        <v>3883</v>
      </c>
      <c r="L541" s="193" t="s">
        <v>437</v>
      </c>
      <c r="M541" s="48" t="s">
        <v>4791</v>
      </c>
      <c r="N541" s="193" t="s">
        <v>211</v>
      </c>
      <c r="O541" s="48" t="s">
        <v>183</v>
      </c>
      <c r="P541" s="48"/>
      <c r="Q541" s="48" t="s">
        <v>3291</v>
      </c>
      <c r="R541" s="193" t="s">
        <v>211</v>
      </c>
      <c r="S541" s="48" t="b">
        <v>0</v>
      </c>
      <c r="T541" s="48"/>
      <c r="U541" s="178"/>
      <c r="V541" s="178">
        <v>43755</v>
      </c>
      <c r="W541" s="48" t="s">
        <v>211</v>
      </c>
      <c r="X541" s="48"/>
      <c r="Y541" s="48"/>
      <c r="Z541" s="48" t="s">
        <v>211</v>
      </c>
      <c r="AA541" s="48"/>
      <c r="AB541" s="48"/>
      <c r="AC541" s="193" t="s">
        <v>4810</v>
      </c>
      <c r="AD541" s="195">
        <v>43774</v>
      </c>
      <c r="AE541" s="193" t="s">
        <v>178</v>
      </c>
      <c r="AF541" s="193" t="s">
        <v>4811</v>
      </c>
      <c r="AG541" s="193" t="s">
        <v>2694</v>
      </c>
      <c r="AH541" s="197">
        <v>43868</v>
      </c>
      <c r="AI541" s="192" t="s">
        <v>4364</v>
      </c>
      <c r="AJ541" s="115" t="str">
        <f t="shared" si="8"/>
        <v>FS</v>
      </c>
      <c r="AK541" s="115" t="b">
        <f>ISNUMBER(SEARCH("IRT",Table1[[#This Row],[Current_Status]]))</f>
        <v>0</v>
      </c>
      <c r="AL541" s="116">
        <f>YEAR(Table1[[#This Row],[Project_Initiated]])</f>
        <v>2019</v>
      </c>
      <c r="AM541" s="53">
        <v>44075</v>
      </c>
      <c r="AN541" s="53" t="str">
        <f>IF(AND(Table1[[#This Row],[Completed Date]]&gt;="07/01/2020"+0,Table1[[#This Row],[Completed Date]]&lt;="6/30/2021"+0),"FY 20-21",IF(AND(Table1[[#This Row],[Completed Date]]&gt;="07/01/2019"+0,Table1[[#This Row],[Completed Date]]&lt;="6/30/2020"+0),"FY 19-20",""))</f>
        <v>FY 19-20</v>
      </c>
      <c r="AO541" s="116">
        <f>IFERROR(FIND("R",Table1[[#This Row],[FS_Priority]]),"")</f>
        <v>1</v>
      </c>
    </row>
    <row r="542" spans="1:41" hidden="1" x14ac:dyDescent="0.25">
      <c r="A542" s="48" t="s">
        <v>4680</v>
      </c>
      <c r="B542" s="193" t="s">
        <v>211</v>
      </c>
      <c r="C542" s="193" t="s">
        <v>4680</v>
      </c>
      <c r="D542" s="194" t="b">
        <v>0</v>
      </c>
      <c r="E542" s="48" t="s">
        <v>442</v>
      </c>
      <c r="F542" s="48" t="s">
        <v>4681</v>
      </c>
      <c r="G542" s="48" t="s">
        <v>211</v>
      </c>
      <c r="H542" s="48" t="s">
        <v>211</v>
      </c>
      <c r="I542" s="48" t="s">
        <v>3835</v>
      </c>
      <c r="J542" s="48" t="s">
        <v>2661</v>
      </c>
      <c r="K542" s="193" t="s">
        <v>3829</v>
      </c>
      <c r="L542" s="193" t="s">
        <v>141</v>
      </c>
      <c r="M542" s="48" t="s">
        <v>3830</v>
      </c>
      <c r="N542" s="193" t="s">
        <v>211</v>
      </c>
      <c r="O542" s="48" t="s">
        <v>165</v>
      </c>
      <c r="P542" s="48"/>
      <c r="Q542" s="48" t="s">
        <v>218</v>
      </c>
      <c r="R542" s="193" t="s">
        <v>211</v>
      </c>
      <c r="S542" s="48" t="b">
        <v>0</v>
      </c>
      <c r="T542" s="48"/>
      <c r="U542" s="178"/>
      <c r="V542" s="178">
        <v>43738</v>
      </c>
      <c r="W542" s="48" t="s">
        <v>211</v>
      </c>
      <c r="X542" s="48"/>
      <c r="Y542" s="48"/>
      <c r="Z542" s="48" t="s">
        <v>211</v>
      </c>
      <c r="AA542" s="48"/>
      <c r="AB542" s="48"/>
      <c r="AC542" s="193" t="s">
        <v>4913</v>
      </c>
      <c r="AD542" s="48"/>
      <c r="AE542" s="193" t="s">
        <v>165</v>
      </c>
      <c r="AF542" s="193" t="s">
        <v>211</v>
      </c>
      <c r="AG542" s="193" t="s">
        <v>211</v>
      </c>
      <c r="AH542" s="197">
        <v>43868</v>
      </c>
      <c r="AI542" s="192" t="s">
        <v>4364</v>
      </c>
      <c r="AJ542" s="115" t="str">
        <f t="shared" si="8"/>
        <v>FS</v>
      </c>
      <c r="AK542" s="115" t="b">
        <f>ISNUMBER(SEARCH("IRT",Table1[[#This Row],[Current_Status]]))</f>
        <v>0</v>
      </c>
      <c r="AL542" s="116">
        <f>YEAR(Table1[[#This Row],[Project_Initiated]])</f>
        <v>2019</v>
      </c>
      <c r="AM542" s="53">
        <v>44075</v>
      </c>
      <c r="AN542" s="53" t="str">
        <f>IF(AND(Table1[[#This Row],[Completed Date]]&gt;="07/01/2020"+0,Table1[[#This Row],[Completed Date]]&lt;="6/30/2021"+0),"FY 20-21",IF(AND(Table1[[#This Row],[Completed Date]]&gt;="07/01/2019"+0,Table1[[#This Row],[Completed Date]]&lt;="6/30/2020"+0),"FY 19-20",""))</f>
        <v>FY 19-20</v>
      </c>
      <c r="AO542" s="116" t="str">
        <f>IFERROR(FIND("R",Table1[[#This Row],[FS_Priority]]),"")</f>
        <v/>
      </c>
    </row>
    <row r="543" spans="1:41" hidden="1" x14ac:dyDescent="0.25">
      <c r="A543" s="48" t="s">
        <v>4923</v>
      </c>
      <c r="B543" s="193" t="s">
        <v>211</v>
      </c>
      <c r="C543" s="193" t="s">
        <v>4923</v>
      </c>
      <c r="D543" s="194" t="b">
        <v>0</v>
      </c>
      <c r="E543" s="48" t="s">
        <v>4313</v>
      </c>
      <c r="F543" s="48" t="s">
        <v>4924</v>
      </c>
      <c r="G543" s="48" t="s">
        <v>211</v>
      </c>
      <c r="H543" s="48" t="s">
        <v>461</v>
      </c>
      <c r="I543" s="48" t="s">
        <v>4601</v>
      </c>
      <c r="J543" s="48" t="s">
        <v>2661</v>
      </c>
      <c r="K543" s="193" t="s">
        <v>3883</v>
      </c>
      <c r="L543" s="193" t="s">
        <v>437</v>
      </c>
      <c r="M543" s="48" t="s">
        <v>3884</v>
      </c>
      <c r="N543" s="193" t="s">
        <v>211</v>
      </c>
      <c r="O543" s="48" t="s">
        <v>4852</v>
      </c>
      <c r="P543" s="48"/>
      <c r="Q543" s="48" t="s">
        <v>218</v>
      </c>
      <c r="R543" s="193" t="s">
        <v>211</v>
      </c>
      <c r="S543" s="48" t="b">
        <v>0</v>
      </c>
      <c r="T543" s="48"/>
      <c r="U543" s="178"/>
      <c r="V543" s="178">
        <v>43853</v>
      </c>
      <c r="W543" s="48" t="s">
        <v>211</v>
      </c>
      <c r="X543" s="48"/>
      <c r="Y543" s="48"/>
      <c r="Z543" s="48" t="s">
        <v>211</v>
      </c>
      <c r="AA543" s="48"/>
      <c r="AB543" s="48"/>
      <c r="AC543" s="193" t="s">
        <v>5049</v>
      </c>
      <c r="AD543" s="48"/>
      <c r="AE543" s="193" t="s">
        <v>4852</v>
      </c>
      <c r="AF543" s="193" t="s">
        <v>211</v>
      </c>
      <c r="AG543" s="193" t="s">
        <v>211</v>
      </c>
      <c r="AH543" s="197">
        <v>43872</v>
      </c>
      <c r="AI543" s="192" t="s">
        <v>4360</v>
      </c>
      <c r="AJ543" s="115" t="str">
        <f t="shared" si="8"/>
        <v>FS</v>
      </c>
      <c r="AK543" s="115" t="b">
        <f>ISNUMBER(SEARCH("IRT",Table1[[#This Row],[Current_Status]]))</f>
        <v>0</v>
      </c>
      <c r="AL543" s="116">
        <f>YEAR(Table1[[#This Row],[Project_Initiated]])</f>
        <v>2020</v>
      </c>
      <c r="AM543" s="53">
        <v>44075</v>
      </c>
      <c r="AN543" s="53" t="str">
        <f>IF(AND(Table1[[#This Row],[Completed Date]]&gt;="07/01/2020"+0,Table1[[#This Row],[Completed Date]]&lt;="6/30/2021"+0),"FY 20-21",IF(AND(Table1[[#This Row],[Completed Date]]&gt;="07/01/2019"+0,Table1[[#This Row],[Completed Date]]&lt;="6/30/2020"+0),"FY 19-20",""))</f>
        <v>FY 19-20</v>
      </c>
      <c r="AO543" s="116" t="str">
        <f>IFERROR(FIND("R",Table1[[#This Row],[FS_Priority]]),"")</f>
        <v/>
      </c>
    </row>
    <row r="544" spans="1:41" hidden="1" x14ac:dyDescent="0.25">
      <c r="A544" s="48" t="s">
        <v>4868</v>
      </c>
      <c r="B544" s="193" t="s">
        <v>211</v>
      </c>
      <c r="C544" s="193" t="s">
        <v>4868</v>
      </c>
      <c r="D544" s="194" t="b">
        <v>0</v>
      </c>
      <c r="E544" s="48" t="s">
        <v>99</v>
      </c>
      <c r="F544" s="48" t="s">
        <v>4869</v>
      </c>
      <c r="G544" s="48" t="s">
        <v>211</v>
      </c>
      <c r="H544" s="48" t="s">
        <v>4870</v>
      </c>
      <c r="I544" s="48" t="s">
        <v>4871</v>
      </c>
      <c r="J544" s="48" t="s">
        <v>2661</v>
      </c>
      <c r="K544" s="193" t="s">
        <v>4989</v>
      </c>
      <c r="L544" s="193" t="s">
        <v>297</v>
      </c>
      <c r="M544" s="48" t="s">
        <v>4872</v>
      </c>
      <c r="N544" s="193" t="s">
        <v>211</v>
      </c>
      <c r="O544" s="48" t="s">
        <v>4852</v>
      </c>
      <c r="P544" s="48"/>
      <c r="Q544" s="48" t="s">
        <v>218</v>
      </c>
      <c r="R544" s="193" t="s">
        <v>211</v>
      </c>
      <c r="S544" s="48" t="b">
        <v>0</v>
      </c>
      <c r="T544" s="48"/>
      <c r="U544" s="178"/>
      <c r="V544" s="178">
        <v>43791</v>
      </c>
      <c r="W544" s="48" t="s">
        <v>211</v>
      </c>
      <c r="X544" s="48"/>
      <c r="Y544" s="48"/>
      <c r="Z544" s="48" t="s">
        <v>211</v>
      </c>
      <c r="AA544" s="48"/>
      <c r="AB544" s="48"/>
      <c r="AC544" s="193" t="s">
        <v>211</v>
      </c>
      <c r="AD544" s="179"/>
      <c r="AE544" s="193" t="s">
        <v>4852</v>
      </c>
      <c r="AF544" s="193" t="s">
        <v>5016</v>
      </c>
      <c r="AG544" s="193" t="s">
        <v>211</v>
      </c>
      <c r="AH544" s="197">
        <v>43875</v>
      </c>
      <c r="AI544" s="192" t="s">
        <v>4360</v>
      </c>
      <c r="AJ544" s="115" t="str">
        <f t="shared" si="8"/>
        <v>FS</v>
      </c>
      <c r="AK544" s="115" t="b">
        <f>ISNUMBER(SEARCH("IRT",Table1[[#This Row],[Current_Status]]))</f>
        <v>0</v>
      </c>
      <c r="AL544" s="116">
        <f>YEAR(Table1[[#This Row],[Project_Initiated]])</f>
        <v>2019</v>
      </c>
      <c r="AM544" s="53">
        <v>44075</v>
      </c>
      <c r="AN544" s="53" t="str">
        <f>IF(AND(Table1[[#This Row],[Completed Date]]&gt;="07/01/2020"+0,Table1[[#This Row],[Completed Date]]&lt;="6/30/2021"+0),"FY 20-21",IF(AND(Table1[[#This Row],[Completed Date]]&gt;="07/01/2019"+0,Table1[[#This Row],[Completed Date]]&lt;="6/30/2020"+0),"FY 19-20",""))</f>
        <v>FY 19-20</v>
      </c>
      <c r="AO544" s="116" t="str">
        <f>IFERROR(FIND("R",Table1[[#This Row],[FS_Priority]]),"")</f>
        <v/>
      </c>
    </row>
    <row r="545" spans="1:41" hidden="1" x14ac:dyDescent="0.25">
      <c r="A545" s="48" t="s">
        <v>3375</v>
      </c>
      <c r="B545" s="193" t="s">
        <v>211</v>
      </c>
      <c r="C545" s="193" t="s">
        <v>3375</v>
      </c>
      <c r="D545" s="194" t="b">
        <v>0</v>
      </c>
      <c r="E545" s="48" t="s">
        <v>99</v>
      </c>
      <c r="F545" s="48" t="s">
        <v>3417</v>
      </c>
      <c r="G545" s="48" t="s">
        <v>3404</v>
      </c>
      <c r="H545" s="48" t="s">
        <v>465</v>
      </c>
      <c r="I545" s="48" t="s">
        <v>3940</v>
      </c>
      <c r="J545" s="48" t="s">
        <v>2661</v>
      </c>
      <c r="K545" s="193" t="s">
        <v>4989</v>
      </c>
      <c r="L545" s="193" t="s">
        <v>297</v>
      </c>
      <c r="M545" s="48" t="s">
        <v>4444</v>
      </c>
      <c r="N545" s="193" t="s">
        <v>211</v>
      </c>
      <c r="O545" s="48" t="s">
        <v>183</v>
      </c>
      <c r="P545" s="48"/>
      <c r="Q545" s="48" t="s">
        <v>108</v>
      </c>
      <c r="R545" s="193" t="s">
        <v>211</v>
      </c>
      <c r="S545" s="48" t="b">
        <v>0</v>
      </c>
      <c r="T545" s="48"/>
      <c r="U545" s="178"/>
      <c r="V545" s="178">
        <v>43544</v>
      </c>
      <c r="W545" s="48" t="s">
        <v>211</v>
      </c>
      <c r="X545" s="48"/>
      <c r="Y545" s="48"/>
      <c r="Z545" s="48" t="s">
        <v>211</v>
      </c>
      <c r="AA545" s="48"/>
      <c r="AB545" s="48"/>
      <c r="AC545" s="193" t="s">
        <v>4817</v>
      </c>
      <c r="AD545" s="195">
        <v>43671</v>
      </c>
      <c r="AE545" s="193" t="s">
        <v>178</v>
      </c>
      <c r="AF545" s="193" t="s">
        <v>4445</v>
      </c>
      <c r="AG545" s="193" t="s">
        <v>2694</v>
      </c>
      <c r="AH545" s="197">
        <v>43879</v>
      </c>
      <c r="AI545" s="192" t="s">
        <v>4349</v>
      </c>
      <c r="AJ545" s="115" t="str">
        <f t="shared" si="8"/>
        <v>FS</v>
      </c>
      <c r="AK545" s="115" t="b">
        <f>ISNUMBER(SEARCH("IRT",Table1[[#This Row],[Current_Status]]))</f>
        <v>0</v>
      </c>
      <c r="AL545" s="116">
        <f>YEAR(Table1[[#This Row],[Project_Initiated]])</f>
        <v>2019</v>
      </c>
      <c r="AM545" s="53">
        <v>44075</v>
      </c>
      <c r="AN545" s="53" t="str">
        <f>IF(AND(Table1[[#This Row],[Completed Date]]&gt;="07/01/2020"+0,Table1[[#This Row],[Completed Date]]&lt;="6/30/2021"+0),"FY 20-21",IF(AND(Table1[[#This Row],[Completed Date]]&gt;="07/01/2019"+0,Table1[[#This Row],[Completed Date]]&lt;="6/30/2020"+0),"FY 19-20",""))</f>
        <v>FY 19-20</v>
      </c>
      <c r="AO545" s="116" t="str">
        <f>IFERROR(FIND("R",Table1[[#This Row],[FS_Priority]]),"")</f>
        <v/>
      </c>
    </row>
    <row r="546" spans="1:41" hidden="1" x14ac:dyDescent="0.25">
      <c r="A546" s="48" t="s">
        <v>4081</v>
      </c>
      <c r="B546" s="193" t="s">
        <v>211</v>
      </c>
      <c r="C546" s="193" t="s">
        <v>4081</v>
      </c>
      <c r="D546" s="194" t="b">
        <v>0</v>
      </c>
      <c r="E546" s="48" t="s">
        <v>99</v>
      </c>
      <c r="F546" s="48" t="s">
        <v>4197</v>
      </c>
      <c r="G546" s="48" t="s">
        <v>4398</v>
      </c>
      <c r="H546" s="48" t="s">
        <v>452</v>
      </c>
      <c r="I546" s="48" t="s">
        <v>3715</v>
      </c>
      <c r="J546" s="48" t="s">
        <v>2661</v>
      </c>
      <c r="K546" s="193" t="s">
        <v>4989</v>
      </c>
      <c r="L546" s="193" t="s">
        <v>297</v>
      </c>
      <c r="M546" s="48" t="s">
        <v>3599</v>
      </c>
      <c r="N546" s="193" t="s">
        <v>211</v>
      </c>
      <c r="O546" s="48" t="s">
        <v>183</v>
      </c>
      <c r="P546" s="48"/>
      <c r="Q546" s="48" t="s">
        <v>218</v>
      </c>
      <c r="R546" s="193" t="s">
        <v>211</v>
      </c>
      <c r="S546" s="48" t="b">
        <v>0</v>
      </c>
      <c r="T546" s="48"/>
      <c r="U546" s="178"/>
      <c r="V546" s="178">
        <v>43676</v>
      </c>
      <c r="W546" s="48" t="s">
        <v>211</v>
      </c>
      <c r="X546" s="48"/>
      <c r="Y546" s="48"/>
      <c r="Z546" s="48" t="s">
        <v>211</v>
      </c>
      <c r="AA546" s="48"/>
      <c r="AB546" s="48"/>
      <c r="AC546" s="193" t="s">
        <v>4816</v>
      </c>
      <c r="AD546" s="196">
        <v>43731</v>
      </c>
      <c r="AE546" s="193" t="s">
        <v>178</v>
      </c>
      <c r="AF546" s="193" t="s">
        <v>4469</v>
      </c>
      <c r="AG546" s="193" t="s">
        <v>2694</v>
      </c>
      <c r="AH546" s="197">
        <v>43880</v>
      </c>
      <c r="AI546" s="192" t="s">
        <v>4284</v>
      </c>
      <c r="AJ546" s="115" t="str">
        <f t="shared" si="8"/>
        <v>FS</v>
      </c>
      <c r="AK546" s="115" t="b">
        <f>ISNUMBER(SEARCH("IRT",Table1[[#This Row],[Current_Status]]))</f>
        <v>0</v>
      </c>
      <c r="AL546" s="116">
        <f>YEAR(Table1[[#This Row],[Project_Initiated]])</f>
        <v>2019</v>
      </c>
      <c r="AM546" s="53">
        <v>44075</v>
      </c>
      <c r="AN546" s="53" t="str">
        <f>IF(AND(Table1[[#This Row],[Completed Date]]&gt;="07/01/2020"+0,Table1[[#This Row],[Completed Date]]&lt;="6/30/2021"+0),"FY 20-21",IF(AND(Table1[[#This Row],[Completed Date]]&gt;="07/01/2019"+0,Table1[[#This Row],[Completed Date]]&lt;="6/30/2020"+0),"FY 19-20",""))</f>
        <v>FY 19-20</v>
      </c>
      <c r="AO546" s="116" t="str">
        <f>IFERROR(FIND("R",Table1[[#This Row],[FS_Priority]]),"")</f>
        <v/>
      </c>
    </row>
    <row r="547" spans="1:41" hidden="1" x14ac:dyDescent="0.25">
      <c r="A547" s="48" t="s">
        <v>4013</v>
      </c>
      <c r="B547" s="193" t="s">
        <v>211</v>
      </c>
      <c r="C547" s="193" t="s">
        <v>4013</v>
      </c>
      <c r="D547" s="194" t="b">
        <v>0</v>
      </c>
      <c r="E547" s="48" t="s">
        <v>4299</v>
      </c>
      <c r="F547" s="48" t="s">
        <v>4014</v>
      </c>
      <c r="G547" s="48" t="s">
        <v>4015</v>
      </c>
      <c r="H547" s="48" t="s">
        <v>1611</v>
      </c>
      <c r="I547" s="48" t="s">
        <v>211</v>
      </c>
      <c r="J547" s="48" t="s">
        <v>2661</v>
      </c>
      <c r="K547" s="193" t="s">
        <v>3471</v>
      </c>
      <c r="L547" s="193" t="s">
        <v>2636</v>
      </c>
      <c r="M547" s="48" t="s">
        <v>4016</v>
      </c>
      <c r="N547" s="193" t="s">
        <v>3509</v>
      </c>
      <c r="O547" s="48" t="s">
        <v>183</v>
      </c>
      <c r="P547" s="48"/>
      <c r="Q547" s="48" t="s">
        <v>236</v>
      </c>
      <c r="R547" s="193" t="s">
        <v>211</v>
      </c>
      <c r="S547" s="48" t="b">
        <v>0</v>
      </c>
      <c r="T547" s="48"/>
      <c r="U547" s="178"/>
      <c r="V547" s="178">
        <v>43649</v>
      </c>
      <c r="W547" s="48" t="s">
        <v>211</v>
      </c>
      <c r="X547" s="48"/>
      <c r="Y547" s="48"/>
      <c r="Z547" s="48" t="s">
        <v>211</v>
      </c>
      <c r="AA547" s="48"/>
      <c r="AB547" s="48"/>
      <c r="AC547" s="193" t="s">
        <v>4819</v>
      </c>
      <c r="AD547" s="48"/>
      <c r="AE547" s="193" t="s">
        <v>178</v>
      </c>
      <c r="AF547" s="193" t="s">
        <v>211</v>
      </c>
      <c r="AG547" s="193" t="s">
        <v>211</v>
      </c>
      <c r="AH547" s="197">
        <v>43880</v>
      </c>
      <c r="AI547" s="192" t="s">
        <v>4349</v>
      </c>
      <c r="AJ547" s="115" t="str">
        <f t="shared" si="8"/>
        <v>FS</v>
      </c>
      <c r="AK547" s="115" t="b">
        <f>ISNUMBER(SEARCH("IRT",Table1[[#This Row],[Current_Status]]))</f>
        <v>0</v>
      </c>
      <c r="AL547" s="116">
        <f>YEAR(Table1[[#This Row],[Project_Initiated]])</f>
        <v>2019</v>
      </c>
      <c r="AM547" s="53">
        <v>44075</v>
      </c>
      <c r="AN547" s="53" t="str">
        <f>IF(AND(Table1[[#This Row],[Completed Date]]&gt;="07/01/2020"+0,Table1[[#This Row],[Completed Date]]&lt;="6/30/2021"+0),"FY 20-21",IF(AND(Table1[[#This Row],[Completed Date]]&gt;="07/01/2019"+0,Table1[[#This Row],[Completed Date]]&lt;="6/30/2020"+0),"FY 19-20",""))</f>
        <v>FY 19-20</v>
      </c>
      <c r="AO547" s="116" t="str">
        <f>IFERROR(FIND("R",Table1[[#This Row],[FS_Priority]]),"")</f>
        <v/>
      </c>
    </row>
    <row r="548" spans="1:41" hidden="1" x14ac:dyDescent="0.25">
      <c r="A548" s="48" t="s">
        <v>4065</v>
      </c>
      <c r="B548" s="193" t="s">
        <v>211</v>
      </c>
      <c r="C548" s="193" t="s">
        <v>4065</v>
      </c>
      <c r="D548" s="194" t="b">
        <v>0</v>
      </c>
      <c r="E548" s="48" t="s">
        <v>53</v>
      </c>
      <c r="F548" s="48" t="s">
        <v>4217</v>
      </c>
      <c r="G548" s="48" t="s">
        <v>4372</v>
      </c>
      <c r="H548" s="48" t="s">
        <v>285</v>
      </c>
      <c r="I548" s="48" t="s">
        <v>4218</v>
      </c>
      <c r="J548" s="48" t="s">
        <v>2661</v>
      </c>
      <c r="K548" s="193" t="s">
        <v>3514</v>
      </c>
      <c r="L548" s="193" t="s">
        <v>2636</v>
      </c>
      <c r="M548" s="48" t="s">
        <v>4219</v>
      </c>
      <c r="N548" s="193" t="s">
        <v>211</v>
      </c>
      <c r="O548" s="48" t="s">
        <v>183</v>
      </c>
      <c r="P548" s="48"/>
      <c r="Q548" s="48" t="s">
        <v>218</v>
      </c>
      <c r="R548" s="193" t="s">
        <v>211</v>
      </c>
      <c r="S548" s="48" t="b">
        <v>0</v>
      </c>
      <c r="T548" s="48"/>
      <c r="U548" s="178"/>
      <c r="V548" s="178">
        <v>43686</v>
      </c>
      <c r="W548" s="48" t="s">
        <v>211</v>
      </c>
      <c r="X548" s="48"/>
      <c r="Y548" s="48"/>
      <c r="Z548" s="48" t="s">
        <v>211</v>
      </c>
      <c r="AA548" s="48"/>
      <c r="AB548" s="48"/>
      <c r="AC548" s="193" t="s">
        <v>4834</v>
      </c>
      <c r="AD548" s="195">
        <v>43775</v>
      </c>
      <c r="AE548" s="193" t="s">
        <v>498</v>
      </c>
      <c r="AF548" s="193" t="s">
        <v>4732</v>
      </c>
      <c r="AG548" s="193" t="s">
        <v>2694</v>
      </c>
      <c r="AH548" s="197">
        <v>43889</v>
      </c>
      <c r="AI548" s="192" t="s">
        <v>4284</v>
      </c>
      <c r="AJ548" s="115" t="str">
        <f t="shared" si="8"/>
        <v>FS</v>
      </c>
      <c r="AK548" s="115" t="b">
        <f>ISNUMBER(SEARCH("IRT",Table1[[#This Row],[Current_Status]]))</f>
        <v>0</v>
      </c>
      <c r="AL548" s="116">
        <f>YEAR(Table1[[#This Row],[Project_Initiated]])</f>
        <v>2019</v>
      </c>
      <c r="AM548" s="53">
        <v>44075</v>
      </c>
      <c r="AN548" s="53" t="str">
        <f>IF(AND(Table1[[#This Row],[Completed Date]]&gt;="07/01/2020"+0,Table1[[#This Row],[Completed Date]]&lt;="6/30/2021"+0),"FY 20-21",IF(AND(Table1[[#This Row],[Completed Date]]&gt;="07/01/2019"+0,Table1[[#This Row],[Completed Date]]&lt;="6/30/2020"+0),"FY 19-20",""))</f>
        <v>FY 19-20</v>
      </c>
      <c r="AO548" s="116" t="str">
        <f>IFERROR(FIND("R",Table1[[#This Row],[FS_Priority]]),"")</f>
        <v/>
      </c>
    </row>
    <row r="549" spans="1:41" hidden="1" x14ac:dyDescent="0.25">
      <c r="A549" s="48" t="s">
        <v>3368</v>
      </c>
      <c r="B549" s="193" t="s">
        <v>211</v>
      </c>
      <c r="C549" s="193" t="s">
        <v>3368</v>
      </c>
      <c r="D549" s="194" t="b">
        <v>0</v>
      </c>
      <c r="E549" s="48" t="s">
        <v>53</v>
      </c>
      <c r="F549" s="48" t="s">
        <v>3369</v>
      </c>
      <c r="G549" s="48" t="s">
        <v>4041</v>
      </c>
      <c r="H549" s="48" t="s">
        <v>285</v>
      </c>
      <c r="I549" s="48" t="s">
        <v>3917</v>
      </c>
      <c r="J549" s="48" t="s">
        <v>2661</v>
      </c>
      <c r="K549" s="193" t="s">
        <v>3514</v>
      </c>
      <c r="L549" s="193" t="s">
        <v>2636</v>
      </c>
      <c r="M549" s="48" t="s">
        <v>3916</v>
      </c>
      <c r="N549" s="193" t="s">
        <v>211</v>
      </c>
      <c r="O549" s="48" t="s">
        <v>183</v>
      </c>
      <c r="P549" s="48"/>
      <c r="Q549" s="48" t="s">
        <v>184</v>
      </c>
      <c r="R549" s="193" t="s">
        <v>211</v>
      </c>
      <c r="S549" s="48" t="b">
        <v>0</v>
      </c>
      <c r="T549" s="48"/>
      <c r="U549" s="178"/>
      <c r="V549" s="178">
        <v>43594</v>
      </c>
      <c r="W549" s="48" t="s">
        <v>211</v>
      </c>
      <c r="X549" s="48"/>
      <c r="Y549" s="48"/>
      <c r="Z549" s="48" t="s">
        <v>211</v>
      </c>
      <c r="AA549" s="48"/>
      <c r="AB549" s="48"/>
      <c r="AC549" s="193" t="s">
        <v>4833</v>
      </c>
      <c r="AD549" s="195">
        <v>43683</v>
      </c>
      <c r="AE549" s="193" t="s">
        <v>498</v>
      </c>
      <c r="AF549" s="193" t="s">
        <v>4454</v>
      </c>
      <c r="AG549" s="193" t="s">
        <v>2694</v>
      </c>
      <c r="AH549" s="197">
        <v>43889</v>
      </c>
      <c r="AI549" s="192" t="s">
        <v>4349</v>
      </c>
      <c r="AJ549" s="115" t="str">
        <f t="shared" si="8"/>
        <v>FS</v>
      </c>
      <c r="AK549" s="115" t="b">
        <f>ISNUMBER(SEARCH("IRT",Table1[[#This Row],[Current_Status]]))</f>
        <v>0</v>
      </c>
      <c r="AL549" s="116">
        <f>YEAR(Table1[[#This Row],[Project_Initiated]])</f>
        <v>2019</v>
      </c>
      <c r="AM549" s="53">
        <v>44075</v>
      </c>
      <c r="AN549" s="53" t="str">
        <f>IF(AND(Table1[[#This Row],[Completed Date]]&gt;="07/01/2020"+0,Table1[[#This Row],[Completed Date]]&lt;="6/30/2021"+0),"FY 20-21",IF(AND(Table1[[#This Row],[Completed Date]]&gt;="07/01/2019"+0,Table1[[#This Row],[Completed Date]]&lt;="6/30/2020"+0),"FY 19-20",""))</f>
        <v>FY 19-20</v>
      </c>
      <c r="AO549" s="116" t="str">
        <f>IFERROR(FIND("R",Table1[[#This Row],[FS_Priority]]),"")</f>
        <v/>
      </c>
    </row>
    <row r="550" spans="1:41" hidden="1" x14ac:dyDescent="0.25">
      <c r="A550" s="48" t="s">
        <v>2832</v>
      </c>
      <c r="B550" s="193" t="s">
        <v>211</v>
      </c>
      <c r="C550" s="193" t="s">
        <v>2832</v>
      </c>
      <c r="D550" s="194" t="b">
        <v>0</v>
      </c>
      <c r="E550" s="48" t="s">
        <v>99</v>
      </c>
      <c r="F550" s="48" t="s">
        <v>3105</v>
      </c>
      <c r="G550" s="48" t="s">
        <v>2836</v>
      </c>
      <c r="H550" s="48" t="s">
        <v>464</v>
      </c>
      <c r="I550" s="48" t="s">
        <v>3641</v>
      </c>
      <c r="J550" s="48" t="s">
        <v>2661</v>
      </c>
      <c r="K550" s="193" t="s">
        <v>4989</v>
      </c>
      <c r="L550" s="193" t="s">
        <v>297</v>
      </c>
      <c r="M550" s="48" t="s">
        <v>3631</v>
      </c>
      <c r="N550" s="193" t="s">
        <v>211</v>
      </c>
      <c r="O550" s="48" t="s">
        <v>183</v>
      </c>
      <c r="P550" s="48"/>
      <c r="Q550" s="48" t="s">
        <v>240</v>
      </c>
      <c r="R550" s="193" t="s">
        <v>2837</v>
      </c>
      <c r="S550" s="48" t="b">
        <v>1</v>
      </c>
      <c r="T550" s="48"/>
      <c r="U550" s="178"/>
      <c r="V550" s="178">
        <v>43453</v>
      </c>
      <c r="W550" s="48" t="s">
        <v>211</v>
      </c>
      <c r="X550" s="48"/>
      <c r="Y550" s="48"/>
      <c r="Z550" s="48" t="s">
        <v>211</v>
      </c>
      <c r="AA550" s="48"/>
      <c r="AB550" s="48"/>
      <c r="AC550" s="193" t="s">
        <v>4828</v>
      </c>
      <c r="AD550" s="195">
        <v>43501</v>
      </c>
      <c r="AE550" s="193" t="s">
        <v>178</v>
      </c>
      <c r="AF550" s="193" t="s">
        <v>4427</v>
      </c>
      <c r="AG550" s="193" t="s">
        <v>2694</v>
      </c>
      <c r="AH550" s="197">
        <v>43889</v>
      </c>
      <c r="AI550" s="192" t="s">
        <v>4349</v>
      </c>
      <c r="AJ550" s="115" t="str">
        <f t="shared" si="8"/>
        <v>FS</v>
      </c>
      <c r="AK550" s="115" t="b">
        <f>ISNUMBER(SEARCH("IRT",Table1[[#This Row],[Current_Status]]))</f>
        <v>0</v>
      </c>
      <c r="AL550" s="116">
        <f>YEAR(Table1[[#This Row],[Project_Initiated]])</f>
        <v>2018</v>
      </c>
      <c r="AM550" s="53">
        <v>44075</v>
      </c>
      <c r="AN550" s="53" t="str">
        <f>IF(AND(Table1[[#This Row],[Completed Date]]&gt;="07/01/2020"+0,Table1[[#This Row],[Completed Date]]&lt;="6/30/2021"+0),"FY 20-21",IF(AND(Table1[[#This Row],[Completed Date]]&gt;="07/01/2019"+0,Table1[[#This Row],[Completed Date]]&lt;="6/30/2020"+0),"FY 19-20",""))</f>
        <v>FY 19-20</v>
      </c>
      <c r="AO550" s="116" t="str">
        <f>IFERROR(FIND("R",Table1[[#This Row],[FS_Priority]]),"")</f>
        <v/>
      </c>
    </row>
    <row r="551" spans="1:41" hidden="1" x14ac:dyDescent="0.25">
      <c r="A551" s="48" t="s">
        <v>4883</v>
      </c>
      <c r="B551" s="193" t="s">
        <v>211</v>
      </c>
      <c r="C551" s="193" t="s">
        <v>4883</v>
      </c>
      <c r="D551" s="194" t="b">
        <v>0</v>
      </c>
      <c r="E551" s="48" t="s">
        <v>107</v>
      </c>
      <c r="F551" s="48" t="s">
        <v>4884</v>
      </c>
      <c r="G551" s="48" t="s">
        <v>211</v>
      </c>
      <c r="H551" s="48" t="s">
        <v>472</v>
      </c>
      <c r="I551" s="48" t="s">
        <v>4885</v>
      </c>
      <c r="J551" s="48" t="s">
        <v>2661</v>
      </c>
      <c r="K551" s="193" t="s">
        <v>3674</v>
      </c>
      <c r="L551" s="193" t="s">
        <v>2636</v>
      </c>
      <c r="M551" s="48" t="s">
        <v>3568</v>
      </c>
      <c r="N551" s="193" t="s">
        <v>4879</v>
      </c>
      <c r="O551" s="48" t="s">
        <v>4852</v>
      </c>
      <c r="P551" s="48"/>
      <c r="Q551" s="48" t="s">
        <v>184</v>
      </c>
      <c r="R551" s="193" t="s">
        <v>211</v>
      </c>
      <c r="S551" s="48" t="b">
        <v>0</v>
      </c>
      <c r="T551" s="48"/>
      <c r="U551" s="178"/>
      <c r="V551" s="178">
        <v>43818</v>
      </c>
      <c r="W551" s="48" t="s">
        <v>211</v>
      </c>
      <c r="X551" s="48"/>
      <c r="Y551" s="48"/>
      <c r="Z551" s="48" t="s">
        <v>211</v>
      </c>
      <c r="AA551" s="48"/>
      <c r="AB551" s="48"/>
      <c r="AC551" s="193" t="s">
        <v>211</v>
      </c>
      <c r="AD551" s="48"/>
      <c r="AE551" s="193" t="s">
        <v>4852</v>
      </c>
      <c r="AF551" s="193" t="s">
        <v>4933</v>
      </c>
      <c r="AG551" s="193" t="s">
        <v>211</v>
      </c>
      <c r="AH551" s="197">
        <v>43893</v>
      </c>
      <c r="AI551" s="192" t="s">
        <v>4360</v>
      </c>
      <c r="AJ551" s="115" t="str">
        <f t="shared" si="8"/>
        <v>FS</v>
      </c>
      <c r="AK551" s="115" t="b">
        <f>ISNUMBER(SEARCH("IRT",Table1[[#This Row],[Current_Status]]))</f>
        <v>0</v>
      </c>
      <c r="AL551" s="116">
        <f>YEAR(Table1[[#This Row],[Project_Initiated]])</f>
        <v>2019</v>
      </c>
      <c r="AM551" s="53">
        <v>44075</v>
      </c>
      <c r="AN551" s="53" t="str">
        <f>IF(AND(Table1[[#This Row],[Completed Date]]&gt;="07/01/2020"+0,Table1[[#This Row],[Completed Date]]&lt;="6/30/2021"+0),"FY 20-21",IF(AND(Table1[[#This Row],[Completed Date]]&gt;="07/01/2019"+0,Table1[[#This Row],[Completed Date]]&lt;="6/30/2020"+0),"FY 19-20",""))</f>
        <v>FY 19-20</v>
      </c>
      <c r="AO551" s="116" t="str">
        <f>IFERROR(FIND("R",Table1[[#This Row],[FS_Priority]]),"")</f>
        <v/>
      </c>
    </row>
    <row r="552" spans="1:41" hidden="1" x14ac:dyDescent="0.25">
      <c r="A552" s="48" t="s">
        <v>4890</v>
      </c>
      <c r="B552" s="193" t="s">
        <v>211</v>
      </c>
      <c r="C552" s="193" t="s">
        <v>4890</v>
      </c>
      <c r="D552" s="194" t="b">
        <v>0</v>
      </c>
      <c r="E552" s="48" t="s">
        <v>107</v>
      </c>
      <c r="F552" s="48" t="s">
        <v>4891</v>
      </c>
      <c r="G552" s="48" t="s">
        <v>211</v>
      </c>
      <c r="H552" s="48" t="s">
        <v>472</v>
      </c>
      <c r="I552" s="48" t="s">
        <v>4892</v>
      </c>
      <c r="J552" s="48" t="s">
        <v>2661</v>
      </c>
      <c r="K552" s="193" t="s">
        <v>3674</v>
      </c>
      <c r="L552" s="193" t="s">
        <v>2636</v>
      </c>
      <c r="M552" s="48" t="s">
        <v>3568</v>
      </c>
      <c r="N552" s="193" t="s">
        <v>4879</v>
      </c>
      <c r="O552" s="48" t="s">
        <v>4852</v>
      </c>
      <c r="P552" s="48"/>
      <c r="Q552" s="48" t="s">
        <v>240</v>
      </c>
      <c r="R552" s="193" t="s">
        <v>211</v>
      </c>
      <c r="S552" s="48" t="b">
        <v>0</v>
      </c>
      <c r="T552" s="48"/>
      <c r="U552" s="178"/>
      <c r="V552" s="178">
        <v>43818</v>
      </c>
      <c r="W552" s="48" t="s">
        <v>211</v>
      </c>
      <c r="X552" s="48"/>
      <c r="Y552" s="48"/>
      <c r="Z552" s="48" t="s">
        <v>211</v>
      </c>
      <c r="AA552" s="48"/>
      <c r="AB552" s="48"/>
      <c r="AC552" s="193" t="s">
        <v>4933</v>
      </c>
      <c r="AD552" s="48"/>
      <c r="AE552" s="193" t="s">
        <v>4852</v>
      </c>
      <c r="AF552" s="193" t="s">
        <v>211</v>
      </c>
      <c r="AG552" s="193" t="s">
        <v>211</v>
      </c>
      <c r="AH552" s="197">
        <v>43893</v>
      </c>
      <c r="AI552" s="192" t="s">
        <v>4360</v>
      </c>
      <c r="AJ552" s="115" t="str">
        <f t="shared" si="8"/>
        <v>FS</v>
      </c>
      <c r="AK552" s="115" t="b">
        <f>ISNUMBER(SEARCH("IRT",Table1[[#This Row],[Current_Status]]))</f>
        <v>0</v>
      </c>
      <c r="AL552" s="116">
        <f>YEAR(Table1[[#This Row],[Project_Initiated]])</f>
        <v>2019</v>
      </c>
      <c r="AM552" s="53">
        <v>44075</v>
      </c>
      <c r="AN552" s="53" t="str">
        <f>IF(AND(Table1[[#This Row],[Completed Date]]&gt;="07/01/2020"+0,Table1[[#This Row],[Completed Date]]&lt;="6/30/2021"+0),"FY 20-21",IF(AND(Table1[[#This Row],[Completed Date]]&gt;="07/01/2019"+0,Table1[[#This Row],[Completed Date]]&lt;="6/30/2020"+0),"FY 19-20",""))</f>
        <v>FY 19-20</v>
      </c>
      <c r="AO552" s="116" t="str">
        <f>IFERROR(FIND("R",Table1[[#This Row],[FS_Priority]]),"")</f>
        <v/>
      </c>
    </row>
    <row r="553" spans="1:41" hidden="1" x14ac:dyDescent="0.25">
      <c r="A553" s="48" t="s">
        <v>4896</v>
      </c>
      <c r="B553" s="193" t="s">
        <v>211</v>
      </c>
      <c r="C553" s="193" t="s">
        <v>4896</v>
      </c>
      <c r="D553" s="194" t="b">
        <v>0</v>
      </c>
      <c r="E553" s="48" t="s">
        <v>107</v>
      </c>
      <c r="F553" s="48" t="s">
        <v>4897</v>
      </c>
      <c r="G553" s="48" t="s">
        <v>211</v>
      </c>
      <c r="H553" s="48" t="s">
        <v>472</v>
      </c>
      <c r="I553" s="48" t="s">
        <v>4898</v>
      </c>
      <c r="J553" s="48" t="s">
        <v>2661</v>
      </c>
      <c r="K553" s="193" t="s">
        <v>3674</v>
      </c>
      <c r="L553" s="193" t="s">
        <v>2636</v>
      </c>
      <c r="M553" s="48" t="s">
        <v>3568</v>
      </c>
      <c r="N553" s="193" t="s">
        <v>4879</v>
      </c>
      <c r="O553" s="48" t="s">
        <v>4852</v>
      </c>
      <c r="P553" s="48"/>
      <c r="Q553" s="48" t="s">
        <v>243</v>
      </c>
      <c r="R553" s="193" t="s">
        <v>211</v>
      </c>
      <c r="S553" s="48" t="b">
        <v>0</v>
      </c>
      <c r="T553" s="48"/>
      <c r="U553" s="178"/>
      <c r="V553" s="178">
        <v>43818</v>
      </c>
      <c r="W553" s="48" t="s">
        <v>211</v>
      </c>
      <c r="X553" s="48"/>
      <c r="Y553" s="48"/>
      <c r="Z553" s="48" t="s">
        <v>211</v>
      </c>
      <c r="AA553" s="48"/>
      <c r="AB553" s="48"/>
      <c r="AC553" s="193" t="s">
        <v>4933</v>
      </c>
      <c r="AD553" s="48"/>
      <c r="AE553" s="193" t="s">
        <v>4852</v>
      </c>
      <c r="AF553" s="193" t="s">
        <v>211</v>
      </c>
      <c r="AG553" s="193" t="s">
        <v>211</v>
      </c>
      <c r="AH553" s="197">
        <v>43893</v>
      </c>
      <c r="AI553" s="192" t="s">
        <v>4360</v>
      </c>
      <c r="AJ553" s="115" t="str">
        <f t="shared" si="8"/>
        <v>FS</v>
      </c>
      <c r="AK553" s="115" t="b">
        <f>ISNUMBER(SEARCH("IRT",Table1[[#This Row],[Current_Status]]))</f>
        <v>0</v>
      </c>
      <c r="AL553" s="116">
        <f>YEAR(Table1[[#This Row],[Project_Initiated]])</f>
        <v>2019</v>
      </c>
      <c r="AM553" s="53">
        <v>44075</v>
      </c>
      <c r="AN553" s="53" t="str">
        <f>IF(AND(Table1[[#This Row],[Completed Date]]&gt;="07/01/2020"+0,Table1[[#This Row],[Completed Date]]&lt;="6/30/2021"+0),"FY 20-21",IF(AND(Table1[[#This Row],[Completed Date]]&gt;="07/01/2019"+0,Table1[[#This Row],[Completed Date]]&lt;="6/30/2020"+0),"FY 19-20",""))</f>
        <v>FY 19-20</v>
      </c>
      <c r="AO553" s="116" t="str">
        <f>IFERROR(FIND("R",Table1[[#This Row],[FS_Priority]]),"")</f>
        <v/>
      </c>
    </row>
    <row r="554" spans="1:41" hidden="1" x14ac:dyDescent="0.25">
      <c r="A554" s="48" t="s">
        <v>4887</v>
      </c>
      <c r="B554" s="193" t="s">
        <v>211</v>
      </c>
      <c r="C554" s="193" t="s">
        <v>4887</v>
      </c>
      <c r="D554" s="194" t="b">
        <v>0</v>
      </c>
      <c r="E554" s="48" t="s">
        <v>107</v>
      </c>
      <c r="F554" s="48" t="s">
        <v>4888</v>
      </c>
      <c r="G554" s="48" t="s">
        <v>211</v>
      </c>
      <c r="H554" s="48" t="s">
        <v>472</v>
      </c>
      <c r="I554" s="48" t="s">
        <v>4889</v>
      </c>
      <c r="J554" s="48" t="s">
        <v>2661</v>
      </c>
      <c r="K554" s="193" t="s">
        <v>3674</v>
      </c>
      <c r="L554" s="193" t="s">
        <v>2636</v>
      </c>
      <c r="M554" s="48" t="s">
        <v>3568</v>
      </c>
      <c r="N554" s="193" t="s">
        <v>4879</v>
      </c>
      <c r="O554" s="48" t="s">
        <v>4852</v>
      </c>
      <c r="P554" s="48"/>
      <c r="Q554" s="48" t="s">
        <v>239</v>
      </c>
      <c r="R554" s="193" t="s">
        <v>211</v>
      </c>
      <c r="S554" s="48" t="b">
        <v>0</v>
      </c>
      <c r="T554" s="48"/>
      <c r="U554" s="178"/>
      <c r="V554" s="178">
        <v>43818</v>
      </c>
      <c r="W554" s="48" t="s">
        <v>211</v>
      </c>
      <c r="X554" s="48"/>
      <c r="Y554" s="48"/>
      <c r="Z554" s="48" t="s">
        <v>211</v>
      </c>
      <c r="AA554" s="48"/>
      <c r="AB554" s="48"/>
      <c r="AC554" s="193" t="s">
        <v>211</v>
      </c>
      <c r="AD554" s="48"/>
      <c r="AE554" s="193" t="s">
        <v>4852</v>
      </c>
      <c r="AF554" s="193" t="s">
        <v>4934</v>
      </c>
      <c r="AG554" s="193" t="s">
        <v>211</v>
      </c>
      <c r="AH554" s="197">
        <v>43894</v>
      </c>
      <c r="AI554" s="192" t="s">
        <v>4360</v>
      </c>
      <c r="AJ554" s="115" t="str">
        <f t="shared" si="8"/>
        <v>FS</v>
      </c>
      <c r="AK554" s="115" t="b">
        <f>ISNUMBER(SEARCH("IRT",Table1[[#This Row],[Current_Status]]))</f>
        <v>0</v>
      </c>
      <c r="AL554" s="116">
        <f>YEAR(Table1[[#This Row],[Project_Initiated]])</f>
        <v>2019</v>
      </c>
      <c r="AM554" s="53">
        <v>44075</v>
      </c>
      <c r="AN554" s="53" t="str">
        <f>IF(AND(Table1[[#This Row],[Completed Date]]&gt;="07/01/2020"+0,Table1[[#This Row],[Completed Date]]&lt;="6/30/2021"+0),"FY 20-21",IF(AND(Table1[[#This Row],[Completed Date]]&gt;="07/01/2019"+0,Table1[[#This Row],[Completed Date]]&lt;="6/30/2020"+0),"FY 19-20",""))</f>
        <v>FY 19-20</v>
      </c>
      <c r="AO554" s="116" t="str">
        <f>IFERROR(FIND("R",Table1[[#This Row],[FS_Priority]]),"")</f>
        <v/>
      </c>
    </row>
    <row r="555" spans="1:41" hidden="1" x14ac:dyDescent="0.25">
      <c r="A555" s="48" t="s">
        <v>4125</v>
      </c>
      <c r="B555" s="193" t="s">
        <v>211</v>
      </c>
      <c r="C555" s="193" t="s">
        <v>4125</v>
      </c>
      <c r="D555" s="194" t="b">
        <v>0</v>
      </c>
      <c r="E555" s="48" t="s">
        <v>147</v>
      </c>
      <c r="F555" s="48" t="s">
        <v>4141</v>
      </c>
      <c r="G555" s="48" t="s">
        <v>4382</v>
      </c>
      <c r="H555" s="48" t="s">
        <v>458</v>
      </c>
      <c r="I555" s="48" t="s">
        <v>4142</v>
      </c>
      <c r="J555" s="48" t="s">
        <v>2672</v>
      </c>
      <c r="K555" s="193" t="s">
        <v>3839</v>
      </c>
      <c r="L555" s="193" t="s">
        <v>4330</v>
      </c>
      <c r="M555" s="48" t="s">
        <v>3788</v>
      </c>
      <c r="N555" s="193" t="s">
        <v>211</v>
      </c>
      <c r="O555" s="48" t="s">
        <v>183</v>
      </c>
      <c r="P555" s="48"/>
      <c r="Q555" s="48" t="s">
        <v>239</v>
      </c>
      <c r="R555" s="193" t="s">
        <v>211</v>
      </c>
      <c r="S555" s="48" t="b">
        <v>0</v>
      </c>
      <c r="T555" s="48"/>
      <c r="U555" s="178"/>
      <c r="V555" s="178">
        <v>43627</v>
      </c>
      <c r="W555" s="48" t="s">
        <v>211</v>
      </c>
      <c r="X555" s="48"/>
      <c r="Y555" s="48"/>
      <c r="Z555" s="48" t="s">
        <v>211</v>
      </c>
      <c r="AA555" s="48"/>
      <c r="AB555" s="48"/>
      <c r="AC555" s="193" t="s">
        <v>4916</v>
      </c>
      <c r="AD555" s="179"/>
      <c r="AE555" s="193" t="s">
        <v>498</v>
      </c>
      <c r="AF555" s="193" t="s">
        <v>2636</v>
      </c>
      <c r="AG555" s="193" t="s">
        <v>2693</v>
      </c>
      <c r="AH555" s="197">
        <v>43895</v>
      </c>
      <c r="AI555" s="192" t="s">
        <v>4284</v>
      </c>
      <c r="AJ555" s="115" t="str">
        <f t="shared" si="8"/>
        <v>FS</v>
      </c>
      <c r="AK555" s="115" t="b">
        <f>ISNUMBER(SEARCH("IRT",Table1[[#This Row],[Current_Status]]))</f>
        <v>0</v>
      </c>
      <c r="AL555" s="116">
        <f>YEAR(Table1[[#This Row],[Project_Initiated]])</f>
        <v>2019</v>
      </c>
      <c r="AM555" s="53">
        <v>44075</v>
      </c>
      <c r="AN555" s="53" t="str">
        <f>IF(AND(Table1[[#This Row],[Completed Date]]&gt;="07/01/2020"+0,Table1[[#This Row],[Completed Date]]&lt;="6/30/2021"+0),"FY 20-21",IF(AND(Table1[[#This Row],[Completed Date]]&gt;="07/01/2019"+0,Table1[[#This Row],[Completed Date]]&lt;="6/30/2020"+0),"FY 19-20",""))</f>
        <v>FY 19-20</v>
      </c>
      <c r="AO555" s="116" t="str">
        <f>IFERROR(FIND("R",Table1[[#This Row],[FS_Priority]]),"")</f>
        <v/>
      </c>
    </row>
    <row r="556" spans="1:41" hidden="1" x14ac:dyDescent="0.25">
      <c r="A556" s="48" t="s">
        <v>4893</v>
      </c>
      <c r="B556" s="193" t="s">
        <v>211</v>
      </c>
      <c r="C556" s="193" t="s">
        <v>4893</v>
      </c>
      <c r="D556" s="194" t="b">
        <v>0</v>
      </c>
      <c r="E556" s="48" t="s">
        <v>107</v>
      </c>
      <c r="F556" s="48" t="s">
        <v>4894</v>
      </c>
      <c r="G556" s="48" t="s">
        <v>211</v>
      </c>
      <c r="H556" s="48" t="s">
        <v>472</v>
      </c>
      <c r="I556" s="48" t="s">
        <v>4895</v>
      </c>
      <c r="J556" s="48" t="s">
        <v>2661</v>
      </c>
      <c r="K556" s="193" t="s">
        <v>3674</v>
      </c>
      <c r="L556" s="193" t="s">
        <v>2636</v>
      </c>
      <c r="M556" s="48" t="s">
        <v>3568</v>
      </c>
      <c r="N556" s="193" t="s">
        <v>4879</v>
      </c>
      <c r="O556" s="48" t="s">
        <v>4852</v>
      </c>
      <c r="P556" s="48"/>
      <c r="Q556" s="48" t="s">
        <v>242</v>
      </c>
      <c r="R556" s="193" t="s">
        <v>211</v>
      </c>
      <c r="S556" s="48" t="b">
        <v>0</v>
      </c>
      <c r="T556" s="48"/>
      <c r="U556" s="178"/>
      <c r="V556" s="178">
        <v>43818</v>
      </c>
      <c r="W556" s="48" t="s">
        <v>211</v>
      </c>
      <c r="X556" s="48"/>
      <c r="Y556" s="48"/>
      <c r="Z556" s="48" t="s">
        <v>211</v>
      </c>
      <c r="AA556" s="48"/>
      <c r="AB556" s="48"/>
      <c r="AC556" s="193" t="s">
        <v>4935</v>
      </c>
      <c r="AD556" s="48"/>
      <c r="AE556" s="193" t="s">
        <v>4852</v>
      </c>
      <c r="AF556" s="193" t="s">
        <v>211</v>
      </c>
      <c r="AG556" s="193" t="s">
        <v>211</v>
      </c>
      <c r="AH556" s="197">
        <v>43895</v>
      </c>
      <c r="AI556" s="192" t="s">
        <v>4360</v>
      </c>
      <c r="AJ556" s="115" t="str">
        <f t="shared" si="8"/>
        <v>FS</v>
      </c>
      <c r="AK556" s="115" t="b">
        <f>ISNUMBER(SEARCH("IRT",Table1[[#This Row],[Current_Status]]))</f>
        <v>0</v>
      </c>
      <c r="AL556" s="116">
        <f>YEAR(Table1[[#This Row],[Project_Initiated]])</f>
        <v>2019</v>
      </c>
      <c r="AM556" s="53">
        <v>44075</v>
      </c>
      <c r="AN556" s="53" t="str">
        <f>IF(AND(Table1[[#This Row],[Completed Date]]&gt;="07/01/2020"+0,Table1[[#This Row],[Completed Date]]&lt;="6/30/2021"+0),"FY 20-21",IF(AND(Table1[[#This Row],[Completed Date]]&gt;="07/01/2019"+0,Table1[[#This Row],[Completed Date]]&lt;="6/30/2020"+0),"FY 19-20",""))</f>
        <v>FY 19-20</v>
      </c>
      <c r="AO556" s="116" t="str">
        <f>IFERROR(FIND("R",Table1[[#This Row],[FS_Priority]]),"")</f>
        <v/>
      </c>
    </row>
    <row r="557" spans="1:41" hidden="1" x14ac:dyDescent="0.25">
      <c r="A557" s="48" t="s">
        <v>4899</v>
      </c>
      <c r="B557" s="193" t="s">
        <v>211</v>
      </c>
      <c r="C557" s="193" t="s">
        <v>4899</v>
      </c>
      <c r="D557" s="194" t="b">
        <v>0</v>
      </c>
      <c r="E557" s="48" t="s">
        <v>107</v>
      </c>
      <c r="F557" s="48" t="s">
        <v>4900</v>
      </c>
      <c r="G557" s="48" t="s">
        <v>211</v>
      </c>
      <c r="H557" s="48" t="s">
        <v>472</v>
      </c>
      <c r="I557" s="48" t="s">
        <v>4901</v>
      </c>
      <c r="J557" s="48" t="s">
        <v>2661</v>
      </c>
      <c r="K557" s="193" t="s">
        <v>3674</v>
      </c>
      <c r="L557" s="193" t="s">
        <v>2636</v>
      </c>
      <c r="M557" s="48" t="s">
        <v>3568</v>
      </c>
      <c r="N557" s="193" t="s">
        <v>4879</v>
      </c>
      <c r="O557" s="48" t="s">
        <v>4852</v>
      </c>
      <c r="P557" s="48"/>
      <c r="Q557" s="48" t="s">
        <v>244</v>
      </c>
      <c r="R557" s="193" t="s">
        <v>211</v>
      </c>
      <c r="S557" s="48" t="b">
        <v>0</v>
      </c>
      <c r="T557" s="48"/>
      <c r="U557" s="178"/>
      <c r="V557" s="178">
        <v>43818</v>
      </c>
      <c r="W557" s="48" t="s">
        <v>211</v>
      </c>
      <c r="X557" s="48"/>
      <c r="Y557" s="48"/>
      <c r="Z557" s="48" t="s">
        <v>211</v>
      </c>
      <c r="AA557" s="48"/>
      <c r="AB557" s="48"/>
      <c r="AC557" s="193" t="s">
        <v>4936</v>
      </c>
      <c r="AD557" s="48"/>
      <c r="AE557" s="193" t="s">
        <v>4852</v>
      </c>
      <c r="AF557" s="193" t="s">
        <v>211</v>
      </c>
      <c r="AG557" s="193" t="s">
        <v>211</v>
      </c>
      <c r="AH557" s="197">
        <v>43896</v>
      </c>
      <c r="AI557" s="192" t="s">
        <v>4360</v>
      </c>
      <c r="AJ557" s="115" t="str">
        <f t="shared" si="8"/>
        <v>FS</v>
      </c>
      <c r="AK557" s="115" t="b">
        <f>ISNUMBER(SEARCH("IRT",Table1[[#This Row],[Current_Status]]))</f>
        <v>0</v>
      </c>
      <c r="AL557" s="116">
        <f>YEAR(Table1[[#This Row],[Project_Initiated]])</f>
        <v>2019</v>
      </c>
      <c r="AM557" s="53">
        <v>44075</v>
      </c>
      <c r="AN557" s="53" t="str">
        <f>IF(AND(Table1[[#This Row],[Completed Date]]&gt;="07/01/2020"+0,Table1[[#This Row],[Completed Date]]&lt;="6/30/2021"+0),"FY 20-21",IF(AND(Table1[[#This Row],[Completed Date]]&gt;="07/01/2019"+0,Table1[[#This Row],[Completed Date]]&lt;="6/30/2020"+0),"FY 19-20",""))</f>
        <v>FY 19-20</v>
      </c>
      <c r="AO557" s="116" t="str">
        <f>IFERROR(FIND("R",Table1[[#This Row],[FS_Priority]]),"")</f>
        <v/>
      </c>
    </row>
    <row r="558" spans="1:41" hidden="1" x14ac:dyDescent="0.25">
      <c r="A558" s="48" t="s">
        <v>4850</v>
      </c>
      <c r="B558" s="193" t="s">
        <v>211</v>
      </c>
      <c r="C558" s="193" t="s">
        <v>4850</v>
      </c>
      <c r="D558" s="194" t="b">
        <v>0</v>
      </c>
      <c r="E558" s="48" t="s">
        <v>53</v>
      </c>
      <c r="F558" s="48" t="s">
        <v>4851</v>
      </c>
      <c r="G558" s="48" t="s">
        <v>211</v>
      </c>
      <c r="H558" s="48" t="s">
        <v>440</v>
      </c>
      <c r="I558" s="48" t="s">
        <v>3591</v>
      </c>
      <c r="J558" s="48" t="s">
        <v>2661</v>
      </c>
      <c r="K558" s="193" t="s">
        <v>3514</v>
      </c>
      <c r="L558" s="193" t="s">
        <v>2636</v>
      </c>
      <c r="M558" s="48" t="s">
        <v>3554</v>
      </c>
      <c r="N558" s="193" t="s">
        <v>211</v>
      </c>
      <c r="O558" s="48" t="s">
        <v>4852</v>
      </c>
      <c r="P558" s="48"/>
      <c r="Q558" s="48" t="s">
        <v>218</v>
      </c>
      <c r="R558" s="193" t="s">
        <v>211</v>
      </c>
      <c r="S558" s="48" t="b">
        <v>0</v>
      </c>
      <c r="T558" s="48"/>
      <c r="U558" s="178"/>
      <c r="V558" s="178">
        <v>43794</v>
      </c>
      <c r="W558" s="48" t="s">
        <v>211</v>
      </c>
      <c r="X558" s="48"/>
      <c r="Y558" s="48"/>
      <c r="Z558" s="48" t="s">
        <v>211</v>
      </c>
      <c r="AA558" s="48"/>
      <c r="AB558" s="48"/>
      <c r="AC558" s="193" t="s">
        <v>4931</v>
      </c>
      <c r="AD558" s="48"/>
      <c r="AE558" s="193" t="s">
        <v>4852</v>
      </c>
      <c r="AF558" s="193" t="s">
        <v>211</v>
      </c>
      <c r="AG558" s="193" t="s">
        <v>211</v>
      </c>
      <c r="AH558" s="197">
        <v>43903</v>
      </c>
      <c r="AI558" s="192" t="s">
        <v>4360</v>
      </c>
      <c r="AJ558" s="115" t="str">
        <f t="shared" si="8"/>
        <v>FS</v>
      </c>
      <c r="AK558" s="115" t="b">
        <f>ISNUMBER(SEARCH("IRT",Table1[[#This Row],[Current_Status]]))</f>
        <v>0</v>
      </c>
      <c r="AL558" s="116">
        <f>YEAR(Table1[[#This Row],[Project_Initiated]])</f>
        <v>2019</v>
      </c>
      <c r="AM558" s="53">
        <v>44075</v>
      </c>
      <c r="AN558" s="53" t="str">
        <f>IF(AND(Table1[[#This Row],[Completed Date]]&gt;="07/01/2020"+0,Table1[[#This Row],[Completed Date]]&lt;="6/30/2021"+0),"FY 20-21",IF(AND(Table1[[#This Row],[Completed Date]]&gt;="07/01/2019"+0,Table1[[#This Row],[Completed Date]]&lt;="6/30/2020"+0),"FY 19-20",""))</f>
        <v>FY 19-20</v>
      </c>
      <c r="AO558" s="116" t="str">
        <f>IFERROR(FIND("R",Table1[[#This Row],[FS_Priority]]),"")</f>
        <v/>
      </c>
    </row>
    <row r="559" spans="1:41" hidden="1" x14ac:dyDescent="0.25">
      <c r="A559" s="48" t="s">
        <v>4880</v>
      </c>
      <c r="B559" s="193" t="s">
        <v>211</v>
      </c>
      <c r="C559" s="193" t="s">
        <v>4880</v>
      </c>
      <c r="D559" s="194" t="b">
        <v>0</v>
      </c>
      <c r="E559" s="48" t="s">
        <v>107</v>
      </c>
      <c r="F559" s="48" t="s">
        <v>4881</v>
      </c>
      <c r="G559" s="48" t="s">
        <v>211</v>
      </c>
      <c r="H559" s="48" t="s">
        <v>472</v>
      </c>
      <c r="I559" s="48" t="s">
        <v>4882</v>
      </c>
      <c r="J559" s="48" t="s">
        <v>2661</v>
      </c>
      <c r="K559" s="193" t="s">
        <v>3674</v>
      </c>
      <c r="L559" s="193" t="s">
        <v>2636</v>
      </c>
      <c r="M559" s="48" t="s">
        <v>3568</v>
      </c>
      <c r="N559" s="193" t="s">
        <v>3731</v>
      </c>
      <c r="O559" s="48" t="s">
        <v>4852</v>
      </c>
      <c r="P559" s="48"/>
      <c r="Q559" s="48" t="s">
        <v>236</v>
      </c>
      <c r="R559" s="193" t="s">
        <v>211</v>
      </c>
      <c r="S559" s="48" t="b">
        <v>0</v>
      </c>
      <c r="T559" s="48"/>
      <c r="U559" s="178"/>
      <c r="V559" s="178">
        <v>43870</v>
      </c>
      <c r="W559" s="48" t="s">
        <v>211</v>
      </c>
      <c r="X559" s="48"/>
      <c r="Y559" s="48"/>
      <c r="Z559" s="48" t="s">
        <v>211</v>
      </c>
      <c r="AA559" s="48"/>
      <c r="AB559" s="48"/>
      <c r="AC559" s="193" t="s">
        <v>211</v>
      </c>
      <c r="AD559" s="48"/>
      <c r="AE559" s="193" t="s">
        <v>4852</v>
      </c>
      <c r="AF559" s="193" t="s">
        <v>5024</v>
      </c>
      <c r="AG559" s="193" t="s">
        <v>211</v>
      </c>
      <c r="AH559" s="197">
        <v>43903</v>
      </c>
      <c r="AI559" s="192" t="s">
        <v>4360</v>
      </c>
      <c r="AJ559" s="115" t="str">
        <f t="shared" si="8"/>
        <v>FS</v>
      </c>
      <c r="AK559" s="115" t="b">
        <f>ISNUMBER(SEARCH("IRT",Table1[[#This Row],[Current_Status]]))</f>
        <v>0</v>
      </c>
      <c r="AL559" s="116">
        <f>YEAR(Table1[[#This Row],[Project_Initiated]])</f>
        <v>2020</v>
      </c>
      <c r="AM559" s="53">
        <v>44075</v>
      </c>
      <c r="AN559" s="53" t="str">
        <f>IF(AND(Table1[[#This Row],[Completed Date]]&gt;="07/01/2020"+0,Table1[[#This Row],[Completed Date]]&lt;="6/30/2021"+0),"FY 20-21",IF(AND(Table1[[#This Row],[Completed Date]]&gt;="07/01/2019"+0,Table1[[#This Row],[Completed Date]]&lt;="6/30/2020"+0),"FY 19-20",""))</f>
        <v>FY 19-20</v>
      </c>
      <c r="AO559" s="116" t="str">
        <f>IFERROR(FIND("R",Table1[[#This Row],[FS_Priority]]),"")</f>
        <v/>
      </c>
    </row>
    <row r="560" spans="1:41" hidden="1" x14ac:dyDescent="0.25">
      <c r="A560" s="48" t="s">
        <v>4067</v>
      </c>
      <c r="B560" s="193" t="s">
        <v>211</v>
      </c>
      <c r="C560" s="193" t="s">
        <v>4067</v>
      </c>
      <c r="D560" s="194" t="b">
        <v>0</v>
      </c>
      <c r="E560" s="48" t="s">
        <v>53</v>
      </c>
      <c r="F560" s="48" t="s">
        <v>4821</v>
      </c>
      <c r="G560" s="48" t="s">
        <v>211</v>
      </c>
      <c r="H560" s="48" t="s">
        <v>285</v>
      </c>
      <c r="I560" s="48" t="s">
        <v>4135</v>
      </c>
      <c r="J560" s="48" t="s">
        <v>2661</v>
      </c>
      <c r="K560" s="193" t="s">
        <v>3514</v>
      </c>
      <c r="L560" s="193" t="s">
        <v>2636</v>
      </c>
      <c r="M560" s="48" t="s">
        <v>3916</v>
      </c>
      <c r="N560" s="193" t="s">
        <v>211</v>
      </c>
      <c r="O560" s="48" t="s">
        <v>183</v>
      </c>
      <c r="P560" s="48"/>
      <c r="Q560" s="48" t="s">
        <v>236</v>
      </c>
      <c r="R560" s="193" t="s">
        <v>211</v>
      </c>
      <c r="S560" s="48" t="b">
        <v>0</v>
      </c>
      <c r="T560" s="48"/>
      <c r="U560" s="178"/>
      <c r="V560" s="178">
        <v>43594</v>
      </c>
      <c r="W560" s="48" t="s">
        <v>211</v>
      </c>
      <c r="X560" s="48"/>
      <c r="Y560" s="48"/>
      <c r="Z560" s="48" t="s">
        <v>211</v>
      </c>
      <c r="AA560" s="48"/>
      <c r="AB560" s="48"/>
      <c r="AC560" s="193" t="s">
        <v>4928</v>
      </c>
      <c r="AD560" s="195">
        <v>43735</v>
      </c>
      <c r="AE560" s="193" t="s">
        <v>498</v>
      </c>
      <c r="AF560" s="193" t="s">
        <v>4455</v>
      </c>
      <c r="AG560" s="193" t="s">
        <v>2694</v>
      </c>
      <c r="AH560" s="197">
        <v>43915</v>
      </c>
      <c r="AI560" s="192" t="s">
        <v>4284</v>
      </c>
      <c r="AJ560" s="115" t="str">
        <f t="shared" si="8"/>
        <v>FS</v>
      </c>
      <c r="AK560" s="115" t="b">
        <f>ISNUMBER(SEARCH("IRT",Table1[[#This Row],[Current_Status]]))</f>
        <v>0</v>
      </c>
      <c r="AL560" s="116">
        <f>YEAR(Table1[[#This Row],[Project_Initiated]])</f>
        <v>2019</v>
      </c>
      <c r="AM560" s="53">
        <v>44075</v>
      </c>
      <c r="AN560" s="53" t="str">
        <f>IF(AND(Table1[[#This Row],[Completed Date]]&gt;="07/01/2020"+0,Table1[[#This Row],[Completed Date]]&lt;="6/30/2021"+0),"FY 20-21",IF(AND(Table1[[#This Row],[Completed Date]]&gt;="07/01/2019"+0,Table1[[#This Row],[Completed Date]]&lt;="6/30/2020"+0),"FY 19-20",""))</f>
        <v>FY 19-20</v>
      </c>
      <c r="AO560" s="116" t="str">
        <f>IFERROR(FIND("R",Table1[[#This Row],[FS_Priority]]),"")</f>
        <v/>
      </c>
    </row>
    <row r="561" spans="1:41" hidden="1" x14ac:dyDescent="0.25">
      <c r="A561" s="48" t="s">
        <v>4096</v>
      </c>
      <c r="B561" s="193" t="s">
        <v>211</v>
      </c>
      <c r="C561" s="193" t="s">
        <v>4096</v>
      </c>
      <c r="D561" s="194" t="b">
        <v>0</v>
      </c>
      <c r="E561" s="48" t="s">
        <v>107</v>
      </c>
      <c r="F561" s="48" t="s">
        <v>4181</v>
      </c>
      <c r="G561" s="48" t="s">
        <v>4332</v>
      </c>
      <c r="H561" s="48" t="s">
        <v>441</v>
      </c>
      <c r="I561" s="48" t="s">
        <v>4182</v>
      </c>
      <c r="J561" s="48" t="s">
        <v>2661</v>
      </c>
      <c r="K561" s="193" t="s">
        <v>3674</v>
      </c>
      <c r="L561" s="193" t="s">
        <v>2636</v>
      </c>
      <c r="M561" s="48" t="s">
        <v>4166</v>
      </c>
      <c r="N561" s="193" t="s">
        <v>211</v>
      </c>
      <c r="O561" s="48" t="s">
        <v>183</v>
      </c>
      <c r="P561" s="48"/>
      <c r="Q561" s="48" t="s">
        <v>184</v>
      </c>
      <c r="R561" s="193" t="s">
        <v>211</v>
      </c>
      <c r="S561" s="48" t="b">
        <v>0</v>
      </c>
      <c r="T561" s="48"/>
      <c r="U561" s="178"/>
      <c r="V561" s="178">
        <v>43664</v>
      </c>
      <c r="W561" s="48" t="s">
        <v>211</v>
      </c>
      <c r="X561" s="48"/>
      <c r="Y561" s="48"/>
      <c r="Z561" s="48" t="s">
        <v>211</v>
      </c>
      <c r="AA561" s="48"/>
      <c r="AB561" s="48"/>
      <c r="AC561" s="193" t="s">
        <v>4930</v>
      </c>
      <c r="AD561" s="195">
        <v>43754</v>
      </c>
      <c r="AE561" s="193" t="s">
        <v>498</v>
      </c>
      <c r="AF561" s="193" t="s">
        <v>4467</v>
      </c>
      <c r="AG561" s="193" t="s">
        <v>2694</v>
      </c>
      <c r="AH561" s="197">
        <v>43915</v>
      </c>
      <c r="AI561" s="192" t="s">
        <v>4284</v>
      </c>
      <c r="AJ561" s="115" t="str">
        <f t="shared" si="8"/>
        <v>FS</v>
      </c>
      <c r="AK561" s="115" t="b">
        <f>ISNUMBER(SEARCH("IRT",Table1[[#This Row],[Current_Status]]))</f>
        <v>0</v>
      </c>
      <c r="AL561" s="116">
        <f>YEAR(Table1[[#This Row],[Project_Initiated]])</f>
        <v>2019</v>
      </c>
      <c r="AM561" s="53">
        <v>44075</v>
      </c>
      <c r="AN561" s="53" t="str">
        <f>IF(AND(Table1[[#This Row],[Completed Date]]&gt;="07/01/2020"+0,Table1[[#This Row],[Completed Date]]&lt;="6/30/2021"+0),"FY 20-21",IF(AND(Table1[[#This Row],[Completed Date]]&gt;="07/01/2019"+0,Table1[[#This Row],[Completed Date]]&lt;="6/30/2020"+0),"FY 19-20",""))</f>
        <v>FY 19-20</v>
      </c>
      <c r="AO561" s="116" t="str">
        <f>IFERROR(FIND("R",Table1[[#This Row],[FS_Priority]]),"")</f>
        <v/>
      </c>
    </row>
    <row r="562" spans="1:41" hidden="1" x14ac:dyDescent="0.25">
      <c r="A562" s="48" t="s">
        <v>4099</v>
      </c>
      <c r="B562" s="193" t="s">
        <v>211</v>
      </c>
      <c r="C562" s="193" t="s">
        <v>4099</v>
      </c>
      <c r="D562" s="194" t="b">
        <v>0</v>
      </c>
      <c r="E562" s="48" t="s">
        <v>107</v>
      </c>
      <c r="F562" s="48" t="s">
        <v>4176</v>
      </c>
      <c r="G562" s="48" t="s">
        <v>4378</v>
      </c>
      <c r="H562" s="48" t="s">
        <v>441</v>
      </c>
      <c r="I562" s="48" t="s">
        <v>4177</v>
      </c>
      <c r="J562" s="48" t="s">
        <v>2661</v>
      </c>
      <c r="K562" s="193" t="s">
        <v>3674</v>
      </c>
      <c r="L562" s="193" t="s">
        <v>2636</v>
      </c>
      <c r="M562" s="48" t="s">
        <v>4166</v>
      </c>
      <c r="N562" s="193" t="s">
        <v>211</v>
      </c>
      <c r="O562" s="48" t="s">
        <v>183</v>
      </c>
      <c r="P562" s="48"/>
      <c r="Q562" s="48" t="s">
        <v>240</v>
      </c>
      <c r="R562" s="193" t="s">
        <v>211</v>
      </c>
      <c r="S562" s="48" t="b">
        <v>0</v>
      </c>
      <c r="T562" s="48"/>
      <c r="U562" s="178"/>
      <c r="V562" s="178">
        <v>43662</v>
      </c>
      <c r="W562" s="48" t="s">
        <v>211</v>
      </c>
      <c r="X562" s="48"/>
      <c r="Y562" s="48"/>
      <c r="Z562" s="48" t="s">
        <v>211</v>
      </c>
      <c r="AA562" s="48"/>
      <c r="AB562" s="48"/>
      <c r="AC562" s="193" t="s">
        <v>4824</v>
      </c>
      <c r="AD562" s="195">
        <v>43796</v>
      </c>
      <c r="AE562" s="193" t="s">
        <v>498</v>
      </c>
      <c r="AF562" s="193" t="s">
        <v>4466</v>
      </c>
      <c r="AG562" s="193" t="s">
        <v>2694</v>
      </c>
      <c r="AH562" s="197">
        <v>43915</v>
      </c>
      <c r="AI562" s="192" t="s">
        <v>4284</v>
      </c>
      <c r="AJ562" s="115" t="str">
        <f t="shared" si="8"/>
        <v>FS</v>
      </c>
      <c r="AK562" s="115" t="b">
        <f>ISNUMBER(SEARCH("IRT",Table1[[#This Row],[Current_Status]]))</f>
        <v>0</v>
      </c>
      <c r="AL562" s="116">
        <f>YEAR(Table1[[#This Row],[Project_Initiated]])</f>
        <v>2019</v>
      </c>
      <c r="AM562" s="53">
        <v>44075</v>
      </c>
      <c r="AN562" s="53" t="str">
        <f>IF(AND(Table1[[#This Row],[Completed Date]]&gt;="07/01/2020"+0,Table1[[#This Row],[Completed Date]]&lt;="6/30/2021"+0),"FY 20-21",IF(AND(Table1[[#This Row],[Completed Date]]&gt;="07/01/2019"+0,Table1[[#This Row],[Completed Date]]&lt;="6/30/2020"+0),"FY 19-20",""))</f>
        <v>FY 19-20</v>
      </c>
      <c r="AO562" s="116" t="str">
        <f>IFERROR(FIND("R",Table1[[#This Row],[FS_Priority]]),"")</f>
        <v/>
      </c>
    </row>
    <row r="563" spans="1:41" hidden="1" x14ac:dyDescent="0.25">
      <c r="A563" s="48" t="s">
        <v>4092</v>
      </c>
      <c r="B563" s="193" t="s">
        <v>211</v>
      </c>
      <c r="C563" s="193" t="s">
        <v>4092</v>
      </c>
      <c r="D563" s="194" t="b">
        <v>0</v>
      </c>
      <c r="E563" s="48" t="s">
        <v>107</v>
      </c>
      <c r="F563" s="48" t="s">
        <v>4209</v>
      </c>
      <c r="G563" s="48" t="s">
        <v>4256</v>
      </c>
      <c r="H563" s="48" t="s">
        <v>441</v>
      </c>
      <c r="I563" s="48" t="s">
        <v>4210</v>
      </c>
      <c r="J563" s="48" t="s">
        <v>2661</v>
      </c>
      <c r="K563" s="193" t="s">
        <v>3674</v>
      </c>
      <c r="L563" s="193" t="s">
        <v>2636</v>
      </c>
      <c r="M563" s="48" t="s">
        <v>4211</v>
      </c>
      <c r="N563" s="193" t="s">
        <v>211</v>
      </c>
      <c r="O563" s="48" t="s">
        <v>183</v>
      </c>
      <c r="P563" s="48"/>
      <c r="Q563" s="48" t="s">
        <v>218</v>
      </c>
      <c r="R563" s="193" t="s">
        <v>211</v>
      </c>
      <c r="S563" s="48" t="b">
        <v>0</v>
      </c>
      <c r="T563" s="48"/>
      <c r="U563" s="178"/>
      <c r="V563" s="178">
        <v>43683</v>
      </c>
      <c r="W563" s="48" t="s">
        <v>211</v>
      </c>
      <c r="X563" s="48"/>
      <c r="Y563" s="48"/>
      <c r="Z563" s="48" t="s">
        <v>211</v>
      </c>
      <c r="AA563" s="48"/>
      <c r="AB563" s="48"/>
      <c r="AC563" s="193" t="s">
        <v>4932</v>
      </c>
      <c r="AD563" s="195">
        <v>43754</v>
      </c>
      <c r="AE563" s="193" t="s">
        <v>498</v>
      </c>
      <c r="AF563" s="193" t="s">
        <v>4475</v>
      </c>
      <c r="AG563" s="193" t="s">
        <v>2694</v>
      </c>
      <c r="AH563" s="197">
        <v>43944</v>
      </c>
      <c r="AI563" s="192" t="s">
        <v>4284</v>
      </c>
      <c r="AJ563" s="115" t="str">
        <f t="shared" si="8"/>
        <v>FS</v>
      </c>
      <c r="AK563" s="115" t="b">
        <f>ISNUMBER(SEARCH("IRT",Table1[[#This Row],[Current_Status]]))</f>
        <v>0</v>
      </c>
      <c r="AL563" s="116">
        <f>YEAR(Table1[[#This Row],[Project_Initiated]])</f>
        <v>2019</v>
      </c>
      <c r="AM563" s="53">
        <v>44075</v>
      </c>
      <c r="AN563" s="53" t="str">
        <f>IF(AND(Table1[[#This Row],[Completed Date]]&gt;="07/01/2020"+0,Table1[[#This Row],[Completed Date]]&lt;="6/30/2021"+0),"FY 20-21",IF(AND(Table1[[#This Row],[Completed Date]]&gt;="07/01/2019"+0,Table1[[#This Row],[Completed Date]]&lt;="6/30/2020"+0),"FY 19-20",""))</f>
        <v>FY 19-20</v>
      </c>
      <c r="AO563" s="116" t="str">
        <f>IFERROR(FIND("R",Table1[[#This Row],[FS_Priority]]),"")</f>
        <v/>
      </c>
    </row>
    <row r="564" spans="1:41" hidden="1" x14ac:dyDescent="0.25">
      <c r="A564" s="48" t="s">
        <v>4873</v>
      </c>
      <c r="B564" s="193" t="s">
        <v>211</v>
      </c>
      <c r="C564" s="193" t="s">
        <v>4873</v>
      </c>
      <c r="D564" s="194" t="b">
        <v>0</v>
      </c>
      <c r="E564" s="48" t="s">
        <v>107</v>
      </c>
      <c r="F564" s="48" t="s">
        <v>4874</v>
      </c>
      <c r="G564" s="48" t="s">
        <v>211</v>
      </c>
      <c r="H564" s="48" t="s">
        <v>460</v>
      </c>
      <c r="I564" s="48" t="s">
        <v>4875</v>
      </c>
      <c r="J564" s="48" t="s">
        <v>2672</v>
      </c>
      <c r="K564" s="193" t="s">
        <v>3674</v>
      </c>
      <c r="L564" s="193" t="s">
        <v>2636</v>
      </c>
      <c r="M564" s="48" t="s">
        <v>3679</v>
      </c>
      <c r="N564" s="193" t="s">
        <v>211</v>
      </c>
      <c r="O564" s="48" t="s">
        <v>4852</v>
      </c>
      <c r="P564" s="48"/>
      <c r="Q564" s="48" t="s">
        <v>218</v>
      </c>
      <c r="R564" s="193" t="s">
        <v>211</v>
      </c>
      <c r="S564" s="48" t="b">
        <v>0</v>
      </c>
      <c r="T564" s="48"/>
      <c r="U564" s="178"/>
      <c r="V564" s="178">
        <v>43852</v>
      </c>
      <c r="W564" s="48" t="s">
        <v>211</v>
      </c>
      <c r="X564" s="48"/>
      <c r="Y564" s="48"/>
      <c r="Z564" s="48" t="s">
        <v>211</v>
      </c>
      <c r="AA564" s="48"/>
      <c r="AB564" s="48"/>
      <c r="AC564" s="193" t="s">
        <v>5006</v>
      </c>
      <c r="AD564" s="48"/>
      <c r="AE564" s="193" t="s">
        <v>4852</v>
      </c>
      <c r="AF564" s="193" t="s">
        <v>5021</v>
      </c>
      <c r="AG564" s="193" t="s">
        <v>211</v>
      </c>
      <c r="AH564" s="198">
        <v>43973</v>
      </c>
      <c r="AI564" s="192" t="s">
        <v>4360</v>
      </c>
      <c r="AJ564" s="115" t="str">
        <f t="shared" si="8"/>
        <v>FS</v>
      </c>
      <c r="AK564" s="115" t="b">
        <f>ISNUMBER(SEARCH("IRT",Table1[[#This Row],[Current_Status]]))</f>
        <v>0</v>
      </c>
      <c r="AL564" s="116">
        <f>YEAR(Table1[[#This Row],[Project_Initiated]])</f>
        <v>2020</v>
      </c>
      <c r="AM564" s="53">
        <v>44075</v>
      </c>
      <c r="AN564" s="53" t="str">
        <f>IF(AND(Table1[[#This Row],[Completed Date]]&gt;="07/01/2020"+0,Table1[[#This Row],[Completed Date]]&lt;="6/30/2021"+0),"FY 20-21",IF(AND(Table1[[#This Row],[Completed Date]]&gt;="07/01/2019"+0,Table1[[#This Row],[Completed Date]]&lt;="6/30/2020"+0),"FY 19-20",""))</f>
        <v>FY 19-20</v>
      </c>
      <c r="AO564" s="116" t="str">
        <f>IFERROR(FIND("R",Table1[[#This Row],[FS_Priority]]),"")</f>
        <v/>
      </c>
    </row>
    <row r="565" spans="1:41" hidden="1" x14ac:dyDescent="0.25">
      <c r="A565" s="48" t="s">
        <v>2909</v>
      </c>
      <c r="B565" s="193" t="s">
        <v>211</v>
      </c>
      <c r="C565" s="193" t="s">
        <v>2909</v>
      </c>
      <c r="D565" s="194" t="b">
        <v>0</v>
      </c>
      <c r="E565" s="48" t="s">
        <v>53</v>
      </c>
      <c r="F565" s="48" t="s">
        <v>3016</v>
      </c>
      <c r="G565" s="48" t="s">
        <v>211</v>
      </c>
      <c r="H565" s="48" t="s">
        <v>285</v>
      </c>
      <c r="I565" s="48" t="s">
        <v>3911</v>
      </c>
      <c r="J565" s="48" t="s">
        <v>2670</v>
      </c>
      <c r="K565" s="193" t="s">
        <v>3514</v>
      </c>
      <c r="L565" s="193" t="s">
        <v>2636</v>
      </c>
      <c r="M565" s="48" t="s">
        <v>3515</v>
      </c>
      <c r="N565" s="193" t="s">
        <v>211</v>
      </c>
      <c r="O565" s="48" t="s">
        <v>165</v>
      </c>
      <c r="P565" s="48"/>
      <c r="Q565" s="48" t="s">
        <v>221</v>
      </c>
      <c r="R565" s="193" t="s">
        <v>211</v>
      </c>
      <c r="S565" s="48" t="b">
        <v>1</v>
      </c>
      <c r="T565" s="48"/>
      <c r="U565" s="178"/>
      <c r="V565" s="178">
        <v>43599</v>
      </c>
      <c r="W565" s="48" t="s">
        <v>211</v>
      </c>
      <c r="X565" s="48"/>
      <c r="Y565" s="48"/>
      <c r="Z565" s="48" t="s">
        <v>211</v>
      </c>
      <c r="AA565" s="48"/>
      <c r="AB565" s="48"/>
      <c r="AC565" s="193" t="s">
        <v>4943</v>
      </c>
      <c r="AD565" s="48"/>
      <c r="AE565" s="193" t="s">
        <v>211</v>
      </c>
      <c r="AF565" s="193" t="s">
        <v>211</v>
      </c>
      <c r="AG565" s="193" t="s">
        <v>211</v>
      </c>
      <c r="AH565" s="198">
        <v>43973</v>
      </c>
      <c r="AI565" s="192" t="s">
        <v>4349</v>
      </c>
      <c r="AJ565" s="115" t="str">
        <f t="shared" si="8"/>
        <v>FS</v>
      </c>
      <c r="AK565" s="115" t="b">
        <f>ISNUMBER(SEARCH("IRT",Table1[[#This Row],[Current_Status]]))</f>
        <v>0</v>
      </c>
      <c r="AL565" s="116">
        <f>YEAR(Table1[[#This Row],[Project_Initiated]])</f>
        <v>2019</v>
      </c>
      <c r="AM565" s="53">
        <v>44075</v>
      </c>
      <c r="AN565" s="53" t="str">
        <f>IF(AND(Table1[[#This Row],[Completed Date]]&gt;="07/01/2020"+0,Table1[[#This Row],[Completed Date]]&lt;="6/30/2021"+0),"FY 20-21",IF(AND(Table1[[#This Row],[Completed Date]]&gt;="07/01/2019"+0,Table1[[#This Row],[Completed Date]]&lt;="6/30/2020"+0),"FY 19-20",""))</f>
        <v>FY 19-20</v>
      </c>
      <c r="AO565" s="116" t="str">
        <f>IFERROR(FIND("R",Table1[[#This Row],[FS_Priority]]),"")</f>
        <v/>
      </c>
    </row>
    <row r="566" spans="1:41" hidden="1" x14ac:dyDescent="0.25">
      <c r="A566" s="48" t="s">
        <v>2918</v>
      </c>
      <c r="B566" s="193" t="s">
        <v>211</v>
      </c>
      <c r="C566" s="193" t="s">
        <v>2918</v>
      </c>
      <c r="D566" s="194" t="b">
        <v>0</v>
      </c>
      <c r="E566" s="48" t="s">
        <v>53</v>
      </c>
      <c r="F566" s="48" t="s">
        <v>3039</v>
      </c>
      <c r="G566" s="48" t="s">
        <v>211</v>
      </c>
      <c r="H566" s="48" t="s">
        <v>285</v>
      </c>
      <c r="I566" s="48" t="s">
        <v>3924</v>
      </c>
      <c r="J566" s="48" t="s">
        <v>2670</v>
      </c>
      <c r="K566" s="193" t="s">
        <v>3514</v>
      </c>
      <c r="L566" s="193" t="s">
        <v>2636</v>
      </c>
      <c r="M566" s="48" t="s">
        <v>3515</v>
      </c>
      <c r="N566" s="193" t="s">
        <v>211</v>
      </c>
      <c r="O566" s="48" t="s">
        <v>165</v>
      </c>
      <c r="P566" s="48"/>
      <c r="Q566" s="48" t="s">
        <v>108</v>
      </c>
      <c r="R566" s="193" t="s">
        <v>211</v>
      </c>
      <c r="S566" s="48" t="b">
        <v>1</v>
      </c>
      <c r="T566" s="48"/>
      <c r="U566" s="178"/>
      <c r="V566" s="178">
        <v>43599</v>
      </c>
      <c r="W566" s="48" t="s">
        <v>211</v>
      </c>
      <c r="X566" s="48"/>
      <c r="Y566" s="48"/>
      <c r="Z566" s="48" t="s">
        <v>211</v>
      </c>
      <c r="AA566" s="48"/>
      <c r="AB566" s="48"/>
      <c r="AC566" s="193" t="s">
        <v>4943</v>
      </c>
      <c r="AD566" s="48"/>
      <c r="AE566" s="193" t="s">
        <v>211</v>
      </c>
      <c r="AF566" s="193" t="s">
        <v>211</v>
      </c>
      <c r="AG566" s="193" t="s">
        <v>211</v>
      </c>
      <c r="AH566" s="198">
        <v>43973</v>
      </c>
      <c r="AI566" s="192" t="s">
        <v>4349</v>
      </c>
      <c r="AJ566" s="115" t="str">
        <f t="shared" si="8"/>
        <v>FS</v>
      </c>
      <c r="AK566" s="115" t="b">
        <f>ISNUMBER(SEARCH("IRT",Table1[[#This Row],[Current_Status]]))</f>
        <v>0</v>
      </c>
      <c r="AL566" s="116">
        <f>YEAR(Table1[[#This Row],[Project_Initiated]])</f>
        <v>2019</v>
      </c>
      <c r="AM566" s="53">
        <v>44075</v>
      </c>
      <c r="AN566" s="53" t="str">
        <f>IF(AND(Table1[[#This Row],[Completed Date]]&gt;="07/01/2020"+0,Table1[[#This Row],[Completed Date]]&lt;="6/30/2021"+0),"FY 20-21",IF(AND(Table1[[#This Row],[Completed Date]]&gt;="07/01/2019"+0,Table1[[#This Row],[Completed Date]]&lt;="6/30/2020"+0),"FY 19-20",""))</f>
        <v>FY 19-20</v>
      </c>
      <c r="AO566" s="116" t="str">
        <f>IFERROR(FIND("R",Table1[[#This Row],[FS_Priority]]),"")</f>
        <v/>
      </c>
    </row>
    <row r="567" spans="1:41" hidden="1" x14ac:dyDescent="0.25">
      <c r="A567" s="48" t="s">
        <v>4669</v>
      </c>
      <c r="B567" s="193" t="s">
        <v>211</v>
      </c>
      <c r="C567" s="193" t="s">
        <v>4669</v>
      </c>
      <c r="D567" s="194" t="b">
        <v>0</v>
      </c>
      <c r="E567" s="48" t="s">
        <v>4299</v>
      </c>
      <c r="F567" s="48" t="s">
        <v>4670</v>
      </c>
      <c r="G567" s="48" t="s">
        <v>4751</v>
      </c>
      <c r="H567" s="48" t="s">
        <v>211</v>
      </c>
      <c r="I567" s="48" t="s">
        <v>4671</v>
      </c>
      <c r="J567" s="48" t="s">
        <v>2661</v>
      </c>
      <c r="K567" s="193" t="s">
        <v>3471</v>
      </c>
      <c r="L567" s="193" t="s">
        <v>2636</v>
      </c>
      <c r="M567" s="48" t="s">
        <v>4672</v>
      </c>
      <c r="N567" s="193" t="s">
        <v>211</v>
      </c>
      <c r="O567" s="48" t="s">
        <v>534</v>
      </c>
      <c r="P567" s="48"/>
      <c r="Q567" s="48" t="s">
        <v>3431</v>
      </c>
      <c r="R567" s="193" t="s">
        <v>211</v>
      </c>
      <c r="S567" s="48" t="b">
        <v>0</v>
      </c>
      <c r="T567" s="48"/>
      <c r="U567" s="178"/>
      <c r="V567" s="178">
        <v>43785</v>
      </c>
      <c r="W567" s="48" t="s">
        <v>211</v>
      </c>
      <c r="X567" s="48"/>
      <c r="Y567" s="48"/>
      <c r="Z567" s="48" t="s">
        <v>211</v>
      </c>
      <c r="AA567" s="48"/>
      <c r="AB567" s="48"/>
      <c r="AC567" s="193" t="s">
        <v>4995</v>
      </c>
      <c r="AD567" s="48"/>
      <c r="AE567" s="193" t="s">
        <v>534</v>
      </c>
      <c r="AF567" s="193" t="s">
        <v>211</v>
      </c>
      <c r="AG567" s="193" t="s">
        <v>211</v>
      </c>
      <c r="AH567" s="198">
        <v>43983</v>
      </c>
      <c r="AI567" s="192" t="s">
        <v>4364</v>
      </c>
      <c r="AJ567" s="115" t="str">
        <f t="shared" si="8"/>
        <v>FS</v>
      </c>
      <c r="AK567" s="115" t="b">
        <f>ISNUMBER(SEARCH("IRT",Table1[[#This Row],[Current_Status]]))</f>
        <v>0</v>
      </c>
      <c r="AL567" s="116">
        <f>YEAR(Table1[[#This Row],[Project_Initiated]])</f>
        <v>2019</v>
      </c>
      <c r="AM567" s="53">
        <v>44075</v>
      </c>
      <c r="AN567" s="53" t="str">
        <f>IF(AND(Table1[[#This Row],[Completed Date]]&gt;="07/01/2020"+0,Table1[[#This Row],[Completed Date]]&lt;="6/30/2021"+0),"FY 20-21",IF(AND(Table1[[#This Row],[Completed Date]]&gt;="07/01/2019"+0,Table1[[#This Row],[Completed Date]]&lt;="6/30/2020"+0),"FY 19-20",""))</f>
        <v>FY 19-20</v>
      </c>
      <c r="AO567" s="116">
        <f>IFERROR(FIND("R",Table1[[#This Row],[FS_Priority]]),"")</f>
        <v>1</v>
      </c>
    </row>
    <row r="568" spans="1:41" hidden="1" x14ac:dyDescent="0.25">
      <c r="A568" s="48" t="s">
        <v>4400</v>
      </c>
      <c r="B568" s="193" t="s">
        <v>4400</v>
      </c>
      <c r="C568" s="193" t="s">
        <v>211</v>
      </c>
      <c r="D568" s="194" t="b">
        <v>0</v>
      </c>
      <c r="E568" s="48" t="s">
        <v>99</v>
      </c>
      <c r="F568" s="48" t="s">
        <v>4808</v>
      </c>
      <c r="G568" s="48" t="s">
        <v>4488</v>
      </c>
      <c r="H568" s="48" t="s">
        <v>211</v>
      </c>
      <c r="I568" s="48" t="s">
        <v>211</v>
      </c>
      <c r="J568" s="48" t="s">
        <v>2698</v>
      </c>
      <c r="K568" s="193" t="s">
        <v>4989</v>
      </c>
      <c r="L568" s="193" t="s">
        <v>297</v>
      </c>
      <c r="M568" s="48" t="s">
        <v>4489</v>
      </c>
      <c r="N568" s="193" t="s">
        <v>211</v>
      </c>
      <c r="O568" s="48" t="s">
        <v>67</v>
      </c>
      <c r="P568" s="48">
        <v>2</v>
      </c>
      <c r="Q568" s="48" t="s">
        <v>211</v>
      </c>
      <c r="R568" s="193" t="s">
        <v>211</v>
      </c>
      <c r="S568" s="48" t="b">
        <v>0</v>
      </c>
      <c r="T568" s="48">
        <v>82000</v>
      </c>
      <c r="U568" s="178"/>
      <c r="V568" s="178">
        <v>43796</v>
      </c>
      <c r="W568" s="48" t="s">
        <v>31</v>
      </c>
      <c r="X568" s="48">
        <v>44075</v>
      </c>
      <c r="Y568" s="48">
        <v>44105</v>
      </c>
      <c r="Z568" s="48" t="s">
        <v>211</v>
      </c>
      <c r="AA568" s="48"/>
      <c r="AB568" s="48"/>
      <c r="AC568" s="193" t="s">
        <v>211</v>
      </c>
      <c r="AD568" s="48"/>
      <c r="AE568" s="193" t="s">
        <v>211</v>
      </c>
      <c r="AF568" s="193" t="s">
        <v>211</v>
      </c>
      <c r="AG568" s="193" t="s">
        <v>211</v>
      </c>
      <c r="AH568" s="198"/>
      <c r="AI568" s="192" t="s">
        <v>211</v>
      </c>
      <c r="AJ568" s="115" t="str">
        <f t="shared" si="8"/>
        <v>PD&amp;C</v>
      </c>
      <c r="AK568" s="115" t="b">
        <f>ISNUMBER(SEARCH("IRT",Table1[[#This Row],[Current_Status]]))</f>
        <v>0</v>
      </c>
      <c r="AL568" s="116">
        <f>YEAR(Table1[[#This Row],[Project_Initiated]])</f>
        <v>2019</v>
      </c>
      <c r="AM568" s="53">
        <v>44075</v>
      </c>
      <c r="AN568" s="53" t="str">
        <f>IF(AND(Table1[[#This Row],[Completed Date]]&gt;="07/01/2020"+0,Table1[[#This Row],[Completed Date]]&lt;="6/30/2021"+0),"FY 20-21",IF(AND(Table1[[#This Row],[Completed Date]]&gt;="07/01/2019"+0,Table1[[#This Row],[Completed Date]]&lt;="6/30/2020"+0),"FY 19-20",""))</f>
        <v/>
      </c>
      <c r="AO568" s="116" t="str">
        <f>IFERROR(FIND("R",Table1[[#This Row],[FS_Priority]]),"")</f>
        <v/>
      </c>
    </row>
    <row r="569" spans="1:41" hidden="1" x14ac:dyDescent="0.25">
      <c r="A569" s="48" t="s">
        <v>75</v>
      </c>
      <c r="B569" s="193" t="s">
        <v>75</v>
      </c>
      <c r="C569" s="193" t="s">
        <v>211</v>
      </c>
      <c r="D569" s="194" t="b">
        <v>0</v>
      </c>
      <c r="E569" s="48" t="s">
        <v>4285</v>
      </c>
      <c r="F569" s="48" t="s">
        <v>76</v>
      </c>
      <c r="G569" s="48" t="s">
        <v>3571</v>
      </c>
      <c r="H569" s="48" t="s">
        <v>211</v>
      </c>
      <c r="I569" s="48" t="s">
        <v>211</v>
      </c>
      <c r="J569" s="48" t="s">
        <v>50</v>
      </c>
      <c r="K569" s="193" t="s">
        <v>59</v>
      </c>
      <c r="L569" s="193" t="s">
        <v>28</v>
      </c>
      <c r="M569" s="48" t="s">
        <v>77</v>
      </c>
      <c r="N569" s="193" t="s">
        <v>211</v>
      </c>
      <c r="O569" s="48" t="s">
        <v>118</v>
      </c>
      <c r="P569" s="48">
        <v>4</v>
      </c>
      <c r="Q569" s="48" t="s">
        <v>211</v>
      </c>
      <c r="R569" s="193" t="s">
        <v>211</v>
      </c>
      <c r="S569" s="48" t="b">
        <v>0</v>
      </c>
      <c r="T569" s="48">
        <v>10000000</v>
      </c>
      <c r="U569" s="178"/>
      <c r="V569" s="178">
        <v>42725</v>
      </c>
      <c r="W569" s="48" t="s">
        <v>4970</v>
      </c>
      <c r="X569" s="48">
        <v>44105</v>
      </c>
      <c r="Y569" s="48">
        <v>44162</v>
      </c>
      <c r="Z569" s="48" t="s">
        <v>211</v>
      </c>
      <c r="AA569" s="48"/>
      <c r="AB569" s="48"/>
      <c r="AC569" s="193" t="s">
        <v>211</v>
      </c>
      <c r="AD569" s="48"/>
      <c r="AE569" s="193" t="s">
        <v>211</v>
      </c>
      <c r="AF569" s="193" t="s">
        <v>211</v>
      </c>
      <c r="AG569" s="193" t="s">
        <v>211</v>
      </c>
      <c r="AH569" s="198"/>
      <c r="AI569" s="192" t="s">
        <v>211</v>
      </c>
      <c r="AJ569" s="115" t="str">
        <f t="shared" si="8"/>
        <v>PD&amp;C</v>
      </c>
      <c r="AK569" s="115" t="b">
        <f>ISNUMBER(SEARCH("IRT",Table1[[#This Row],[Current_Status]]))</f>
        <v>0</v>
      </c>
      <c r="AL569" s="116">
        <f>YEAR(Table1[[#This Row],[Project_Initiated]])</f>
        <v>2016</v>
      </c>
      <c r="AM569" s="53">
        <v>44075</v>
      </c>
      <c r="AN569" s="53" t="str">
        <f>IF(AND(Table1[[#This Row],[Completed Date]]&gt;="07/01/2020"+0,Table1[[#This Row],[Completed Date]]&lt;="6/30/2021"+0),"FY 20-21",IF(AND(Table1[[#This Row],[Completed Date]]&gt;="07/01/2019"+0,Table1[[#This Row],[Completed Date]]&lt;="6/30/2020"+0),"FY 19-20",""))</f>
        <v/>
      </c>
      <c r="AO569" s="116" t="str">
        <f>IFERROR(FIND("R",Table1[[#This Row],[FS_Priority]]),"")</f>
        <v/>
      </c>
    </row>
    <row r="570" spans="1:41" hidden="1" x14ac:dyDescent="0.25">
      <c r="A570" s="48" t="s">
        <v>4010</v>
      </c>
      <c r="B570" s="193" t="s">
        <v>4010</v>
      </c>
      <c r="C570" s="193" t="s">
        <v>211</v>
      </c>
      <c r="D570" s="194" t="b">
        <v>0</v>
      </c>
      <c r="E570" s="48" t="s">
        <v>4285</v>
      </c>
      <c r="F570" s="48" t="s">
        <v>4961</v>
      </c>
      <c r="G570" s="48" t="s">
        <v>93</v>
      </c>
      <c r="H570" s="48" t="s">
        <v>211</v>
      </c>
      <c r="I570" s="48" t="s">
        <v>211</v>
      </c>
      <c r="J570" s="48" t="s">
        <v>50</v>
      </c>
      <c r="K570" s="193" t="s">
        <v>59</v>
      </c>
      <c r="L570" s="193" t="s">
        <v>28</v>
      </c>
      <c r="M570" s="48" t="s">
        <v>63</v>
      </c>
      <c r="N570" s="193" t="s">
        <v>211</v>
      </c>
      <c r="O570" s="48" t="s">
        <v>67</v>
      </c>
      <c r="P570" s="48">
        <v>15</v>
      </c>
      <c r="Q570" s="48" t="s">
        <v>211</v>
      </c>
      <c r="R570" s="193" t="s">
        <v>211</v>
      </c>
      <c r="S570" s="48" t="b">
        <v>0</v>
      </c>
      <c r="T570" s="48"/>
      <c r="U570" s="178"/>
      <c r="V570" s="178">
        <v>42340</v>
      </c>
      <c r="W570" s="48" t="s">
        <v>5053</v>
      </c>
      <c r="X570" s="48">
        <v>44136</v>
      </c>
      <c r="Y570" s="48">
        <v>44197</v>
      </c>
      <c r="Z570" s="48" t="s">
        <v>211</v>
      </c>
      <c r="AA570" s="48"/>
      <c r="AB570" s="48"/>
      <c r="AC570" s="193" t="s">
        <v>211</v>
      </c>
      <c r="AD570" s="48"/>
      <c r="AE570" s="193" t="s">
        <v>211</v>
      </c>
      <c r="AF570" s="193" t="s">
        <v>211</v>
      </c>
      <c r="AG570" s="193" t="s">
        <v>211</v>
      </c>
      <c r="AH570" s="198"/>
      <c r="AI570" s="192" t="s">
        <v>211</v>
      </c>
      <c r="AJ570" s="115" t="str">
        <f t="shared" si="8"/>
        <v>PD&amp;C</v>
      </c>
      <c r="AK570" s="115" t="b">
        <f>ISNUMBER(SEARCH("IRT",Table1[[#This Row],[Current_Status]]))</f>
        <v>0</v>
      </c>
      <c r="AL570" s="116">
        <f>YEAR(Table1[[#This Row],[Project_Initiated]])</f>
        <v>2015</v>
      </c>
      <c r="AM570" s="53">
        <v>44075</v>
      </c>
      <c r="AN570" s="53" t="str">
        <f>IF(AND(Table1[[#This Row],[Completed Date]]&gt;="07/01/2020"+0,Table1[[#This Row],[Completed Date]]&lt;="6/30/2021"+0),"FY 20-21",IF(AND(Table1[[#This Row],[Completed Date]]&gt;="07/01/2019"+0,Table1[[#This Row],[Completed Date]]&lt;="6/30/2020"+0),"FY 19-20",""))</f>
        <v/>
      </c>
      <c r="AO570" s="116" t="str">
        <f>IFERROR(FIND("R",Table1[[#This Row],[FS_Priority]]),"")</f>
        <v/>
      </c>
    </row>
    <row r="571" spans="1:41" hidden="1" x14ac:dyDescent="0.25">
      <c r="A571" s="48" t="s">
        <v>4316</v>
      </c>
      <c r="B571" s="193" t="s">
        <v>4316</v>
      </c>
      <c r="C571" s="193" t="s">
        <v>211</v>
      </c>
      <c r="D571" s="194" t="b">
        <v>0</v>
      </c>
      <c r="E571" s="48" t="s">
        <v>4341</v>
      </c>
      <c r="F571" s="48" t="s">
        <v>4342</v>
      </c>
      <c r="G571" s="48" t="s">
        <v>4343</v>
      </c>
      <c r="H571" s="48" t="s">
        <v>452</v>
      </c>
      <c r="I571" s="48" t="s">
        <v>211</v>
      </c>
      <c r="J571" s="48" t="s">
        <v>50</v>
      </c>
      <c r="K571" s="193" t="s">
        <v>3471</v>
      </c>
      <c r="L571" s="193" t="s">
        <v>28</v>
      </c>
      <c r="M571" s="48" t="s">
        <v>3469</v>
      </c>
      <c r="N571" s="193" t="s">
        <v>211</v>
      </c>
      <c r="O571" s="48" t="s">
        <v>3500</v>
      </c>
      <c r="P571" s="48">
        <v>2</v>
      </c>
      <c r="Q571" s="48" t="s">
        <v>211</v>
      </c>
      <c r="R571" s="193" t="s">
        <v>211</v>
      </c>
      <c r="S571" s="48" t="b">
        <v>0</v>
      </c>
      <c r="T571" s="48">
        <v>50000</v>
      </c>
      <c r="U571" s="178"/>
      <c r="V571" s="178">
        <v>43676</v>
      </c>
      <c r="W571" s="48" t="s">
        <v>51</v>
      </c>
      <c r="X571" s="48">
        <v>44136</v>
      </c>
      <c r="Y571" s="48">
        <v>44136</v>
      </c>
      <c r="Z571" s="48" t="s">
        <v>211</v>
      </c>
      <c r="AA571" s="48"/>
      <c r="AB571" s="48"/>
      <c r="AC571" s="193" t="s">
        <v>211</v>
      </c>
      <c r="AD571" s="48"/>
      <c r="AE571" s="193" t="s">
        <v>211</v>
      </c>
      <c r="AF571" s="193" t="s">
        <v>211</v>
      </c>
      <c r="AG571" s="193" t="s">
        <v>211</v>
      </c>
      <c r="AH571" s="197"/>
      <c r="AI571" s="192" t="s">
        <v>211</v>
      </c>
      <c r="AJ571" s="115" t="str">
        <f t="shared" si="8"/>
        <v>PD&amp;C</v>
      </c>
      <c r="AK571" s="115" t="b">
        <f>ISNUMBER(SEARCH("IRT",Table1[[#This Row],[Current_Status]]))</f>
        <v>0</v>
      </c>
      <c r="AL571" s="116">
        <f>YEAR(Table1[[#This Row],[Project_Initiated]])</f>
        <v>2019</v>
      </c>
      <c r="AM571" s="53">
        <v>44075</v>
      </c>
      <c r="AN571" s="53" t="str">
        <f>IF(AND(Table1[[#This Row],[Completed Date]]&gt;="07/01/2020"+0,Table1[[#This Row],[Completed Date]]&lt;="6/30/2021"+0),"FY 20-21",IF(AND(Table1[[#This Row],[Completed Date]]&gt;="07/01/2019"+0,Table1[[#This Row],[Completed Date]]&lt;="6/30/2020"+0),"FY 19-20",""))</f>
        <v/>
      </c>
      <c r="AO571" s="116" t="str">
        <f>IFERROR(FIND("R",Table1[[#This Row],[FS_Priority]]),"")</f>
        <v/>
      </c>
    </row>
    <row r="572" spans="1:41" hidden="1" x14ac:dyDescent="0.25">
      <c r="A572" s="48" t="s">
        <v>43</v>
      </c>
      <c r="B572" s="193" t="s">
        <v>43</v>
      </c>
      <c r="C572" s="193" t="s">
        <v>211</v>
      </c>
      <c r="D572" s="194" t="b">
        <v>0</v>
      </c>
      <c r="E572" s="48" t="s">
        <v>4299</v>
      </c>
      <c r="F572" s="48" t="s">
        <v>2656</v>
      </c>
      <c r="G572" s="48" t="s">
        <v>3506</v>
      </c>
      <c r="H572" s="48" t="s">
        <v>269</v>
      </c>
      <c r="I572" s="48" t="s">
        <v>211</v>
      </c>
      <c r="J572" s="48" t="s">
        <v>50</v>
      </c>
      <c r="K572" s="193" t="s">
        <v>3471</v>
      </c>
      <c r="L572" s="193" t="s">
        <v>2636</v>
      </c>
      <c r="M572" s="48" t="s">
        <v>3476</v>
      </c>
      <c r="N572" s="193" t="s">
        <v>211</v>
      </c>
      <c r="O572" s="48" t="s">
        <v>3500</v>
      </c>
      <c r="P572" s="48">
        <v>1</v>
      </c>
      <c r="Q572" s="48" t="s">
        <v>211</v>
      </c>
      <c r="R572" s="193" t="s">
        <v>211</v>
      </c>
      <c r="S572" s="48" t="b">
        <v>0</v>
      </c>
      <c r="T572" s="48">
        <v>315000</v>
      </c>
      <c r="U572" s="178"/>
      <c r="V572" s="178">
        <v>43312</v>
      </c>
      <c r="W572" s="48" t="s">
        <v>4968</v>
      </c>
      <c r="X572" s="48">
        <v>44197</v>
      </c>
      <c r="Y572" s="48">
        <v>44256</v>
      </c>
      <c r="Z572" s="48" t="s">
        <v>211</v>
      </c>
      <c r="AA572" s="48"/>
      <c r="AB572" s="48"/>
      <c r="AC572" s="193" t="s">
        <v>211</v>
      </c>
      <c r="AD572" s="48"/>
      <c r="AE572" s="193" t="s">
        <v>211</v>
      </c>
      <c r="AF572" s="193" t="s">
        <v>211</v>
      </c>
      <c r="AG572" s="193" t="s">
        <v>211</v>
      </c>
      <c r="AH572" s="198"/>
      <c r="AI572" s="192" t="s">
        <v>211</v>
      </c>
      <c r="AJ572" s="115" t="str">
        <f t="shared" si="8"/>
        <v>PD&amp;C</v>
      </c>
      <c r="AK572" s="115" t="b">
        <f>ISNUMBER(SEARCH("IRT",Table1[[#This Row],[Current_Status]]))</f>
        <v>0</v>
      </c>
      <c r="AL572" s="116">
        <f>YEAR(Table1[[#This Row],[Project_Initiated]])</f>
        <v>2018</v>
      </c>
      <c r="AM572" s="53">
        <v>44075</v>
      </c>
      <c r="AN572" s="53" t="str">
        <f>IF(AND(Table1[[#This Row],[Completed Date]]&gt;="07/01/2020"+0,Table1[[#This Row],[Completed Date]]&lt;="6/30/2021"+0),"FY 20-21",IF(AND(Table1[[#This Row],[Completed Date]]&gt;="07/01/2019"+0,Table1[[#This Row],[Completed Date]]&lt;="6/30/2020"+0),"FY 19-20",""))</f>
        <v/>
      </c>
      <c r="AO572" s="116" t="str">
        <f>IFERROR(FIND("R",Table1[[#This Row],[FS_Priority]]),"")</f>
        <v/>
      </c>
    </row>
    <row r="573" spans="1:41" hidden="1" x14ac:dyDescent="0.25">
      <c r="A573" s="48" t="s">
        <v>2815</v>
      </c>
      <c r="B573" s="193" t="s">
        <v>2815</v>
      </c>
      <c r="C573" s="193" t="s">
        <v>211</v>
      </c>
      <c r="D573" s="194" t="b">
        <v>0</v>
      </c>
      <c r="E573" s="48" t="s">
        <v>4299</v>
      </c>
      <c r="F573" s="48" t="s">
        <v>4809</v>
      </c>
      <c r="G573" s="48" t="s">
        <v>3818</v>
      </c>
      <c r="H573" s="48" t="s">
        <v>451</v>
      </c>
      <c r="I573" s="48" t="s">
        <v>211</v>
      </c>
      <c r="J573" s="48" t="s">
        <v>50</v>
      </c>
      <c r="K573" s="193" t="s">
        <v>3471</v>
      </c>
      <c r="L573" s="193" t="s">
        <v>2636</v>
      </c>
      <c r="M573" s="48" t="s">
        <v>3500</v>
      </c>
      <c r="N573" s="193" t="s">
        <v>211</v>
      </c>
      <c r="O573" s="48" t="s">
        <v>67</v>
      </c>
      <c r="P573" s="48">
        <v>4</v>
      </c>
      <c r="Q573" s="48" t="s">
        <v>211</v>
      </c>
      <c r="R573" s="193" t="s">
        <v>211</v>
      </c>
      <c r="S573" s="48" t="b">
        <v>0</v>
      </c>
      <c r="T573" s="48">
        <v>1220000</v>
      </c>
      <c r="U573" s="178"/>
      <c r="V573" s="178">
        <v>43528</v>
      </c>
      <c r="W573" s="48" t="s">
        <v>51</v>
      </c>
      <c r="X573" s="48">
        <v>44197</v>
      </c>
      <c r="Y573" s="48">
        <v>44317</v>
      </c>
      <c r="Z573" s="48" t="s">
        <v>211</v>
      </c>
      <c r="AA573" s="48"/>
      <c r="AB573" s="48"/>
      <c r="AC573" s="193" t="s">
        <v>211</v>
      </c>
      <c r="AD573" s="48"/>
      <c r="AE573" s="193" t="s">
        <v>211</v>
      </c>
      <c r="AF573" s="193" t="s">
        <v>211</v>
      </c>
      <c r="AG573" s="193" t="s">
        <v>211</v>
      </c>
      <c r="AH573" s="198"/>
      <c r="AI573" s="192" t="s">
        <v>211</v>
      </c>
      <c r="AJ573" s="115" t="str">
        <f t="shared" si="8"/>
        <v>PD&amp;C</v>
      </c>
      <c r="AK573" s="115" t="b">
        <f>ISNUMBER(SEARCH("IRT",Table1[[#This Row],[Current_Status]]))</f>
        <v>0</v>
      </c>
      <c r="AL573" s="116">
        <f>YEAR(Table1[[#This Row],[Project_Initiated]])</f>
        <v>2019</v>
      </c>
      <c r="AM573" s="53">
        <v>44075</v>
      </c>
      <c r="AN573" s="53" t="str">
        <f>IF(AND(Table1[[#This Row],[Completed Date]]&gt;="07/01/2020"+0,Table1[[#This Row],[Completed Date]]&lt;="6/30/2021"+0),"FY 20-21",IF(AND(Table1[[#This Row],[Completed Date]]&gt;="07/01/2019"+0,Table1[[#This Row],[Completed Date]]&lt;="6/30/2020"+0),"FY 19-20",""))</f>
        <v/>
      </c>
      <c r="AO573" s="116" t="str">
        <f>IFERROR(FIND("R",Table1[[#This Row],[FS_Priority]]),"")</f>
        <v/>
      </c>
    </row>
    <row r="574" spans="1:41" hidden="1" x14ac:dyDescent="0.25">
      <c r="A574" s="48" t="s">
        <v>2901</v>
      </c>
      <c r="B574" s="193" t="s">
        <v>2901</v>
      </c>
      <c r="C574" s="193" t="s">
        <v>211</v>
      </c>
      <c r="D574" s="194" t="b">
        <v>0</v>
      </c>
      <c r="E574" s="48" t="s">
        <v>4299</v>
      </c>
      <c r="F574" s="48" t="s">
        <v>2903</v>
      </c>
      <c r="G574" s="48" t="s">
        <v>3908</v>
      </c>
      <c r="H574" s="48" t="s">
        <v>4780</v>
      </c>
      <c r="I574" s="48" t="s">
        <v>211</v>
      </c>
      <c r="J574" s="48" t="s">
        <v>50</v>
      </c>
      <c r="K574" s="193" t="s">
        <v>3471</v>
      </c>
      <c r="L574" s="193" t="s">
        <v>2636</v>
      </c>
      <c r="M574" s="48" t="s">
        <v>3476</v>
      </c>
      <c r="N574" s="193" t="s">
        <v>211</v>
      </c>
      <c r="O574" s="48" t="s">
        <v>268</v>
      </c>
      <c r="P574" s="48">
        <v>18</v>
      </c>
      <c r="Q574" s="48" t="s">
        <v>211</v>
      </c>
      <c r="R574" s="193" t="s">
        <v>211</v>
      </c>
      <c r="S574" s="48" t="b">
        <v>0</v>
      </c>
      <c r="T574" s="48">
        <v>3000000</v>
      </c>
      <c r="U574" s="178"/>
      <c r="V574" s="178">
        <v>43619</v>
      </c>
      <c r="W574" s="48" t="s">
        <v>2698</v>
      </c>
      <c r="X574" s="48">
        <v>44105</v>
      </c>
      <c r="Y574" s="48">
        <v>44197</v>
      </c>
      <c r="Z574" s="48" t="s">
        <v>211</v>
      </c>
      <c r="AA574" s="48"/>
      <c r="AB574" s="48"/>
      <c r="AC574" s="193" t="s">
        <v>211</v>
      </c>
      <c r="AD574" s="48"/>
      <c r="AE574" s="193" t="s">
        <v>211</v>
      </c>
      <c r="AF574" s="193" t="s">
        <v>211</v>
      </c>
      <c r="AG574" s="193" t="s">
        <v>211</v>
      </c>
      <c r="AH574" s="198"/>
      <c r="AI574" s="192" t="s">
        <v>211</v>
      </c>
      <c r="AJ574" s="115" t="str">
        <f t="shared" si="8"/>
        <v>PD&amp;C</v>
      </c>
      <c r="AK574" s="115" t="b">
        <f>ISNUMBER(SEARCH("IRT",Table1[[#This Row],[Current_Status]]))</f>
        <v>0</v>
      </c>
      <c r="AL574" s="116">
        <f>YEAR(Table1[[#This Row],[Project_Initiated]])</f>
        <v>2019</v>
      </c>
      <c r="AM574" s="53">
        <v>44075</v>
      </c>
      <c r="AN574" s="53" t="str">
        <f>IF(AND(Table1[[#This Row],[Completed Date]]&gt;="07/01/2020"+0,Table1[[#This Row],[Completed Date]]&lt;="6/30/2021"+0),"FY 20-21",IF(AND(Table1[[#This Row],[Completed Date]]&gt;="07/01/2019"+0,Table1[[#This Row],[Completed Date]]&lt;="6/30/2020"+0),"FY 19-20",""))</f>
        <v/>
      </c>
      <c r="AO574" s="116" t="str">
        <f>IFERROR(FIND("R",Table1[[#This Row],[FS_Priority]]),"")</f>
        <v/>
      </c>
    </row>
    <row r="575" spans="1:41" hidden="1" x14ac:dyDescent="0.25">
      <c r="A575" s="48" t="s">
        <v>2871</v>
      </c>
      <c r="B575" s="193" t="s">
        <v>2871</v>
      </c>
      <c r="C575" s="193" t="s">
        <v>211</v>
      </c>
      <c r="D575" s="194" t="b">
        <v>0</v>
      </c>
      <c r="E575" s="48" t="s">
        <v>4313</v>
      </c>
      <c r="F575" s="48" t="s">
        <v>4486</v>
      </c>
      <c r="G575" s="48" t="s">
        <v>3886</v>
      </c>
      <c r="H575" s="48" t="s">
        <v>447</v>
      </c>
      <c r="I575" s="48" t="s">
        <v>211</v>
      </c>
      <c r="J575" s="48" t="s">
        <v>50</v>
      </c>
      <c r="K575" s="193" t="s">
        <v>3883</v>
      </c>
      <c r="L575" s="193" t="s">
        <v>437</v>
      </c>
      <c r="M575" s="48" t="s">
        <v>3887</v>
      </c>
      <c r="N575" s="193" t="s">
        <v>211</v>
      </c>
      <c r="O575" s="48" t="s">
        <v>3500</v>
      </c>
      <c r="P575" s="48">
        <v>1</v>
      </c>
      <c r="Q575" s="48" t="s">
        <v>211</v>
      </c>
      <c r="R575" s="193" t="s">
        <v>211</v>
      </c>
      <c r="S575" s="48" t="b">
        <v>0</v>
      </c>
      <c r="T575" s="48">
        <v>450000</v>
      </c>
      <c r="U575" s="178"/>
      <c r="V575" s="178">
        <v>43571</v>
      </c>
      <c r="W575" s="48" t="s">
        <v>5054</v>
      </c>
      <c r="X575" s="48">
        <v>44166</v>
      </c>
      <c r="Y575" s="48">
        <v>44197</v>
      </c>
      <c r="Z575" s="48" t="s">
        <v>211</v>
      </c>
      <c r="AA575" s="48"/>
      <c r="AB575" s="48"/>
      <c r="AC575" s="193" t="s">
        <v>211</v>
      </c>
      <c r="AD575" s="48"/>
      <c r="AE575" s="193" t="s">
        <v>211</v>
      </c>
      <c r="AF575" s="193" t="s">
        <v>211</v>
      </c>
      <c r="AG575" s="193" t="s">
        <v>211</v>
      </c>
      <c r="AH575" s="198"/>
      <c r="AI575" s="192" t="s">
        <v>211</v>
      </c>
      <c r="AJ575" s="115" t="str">
        <f t="shared" si="8"/>
        <v>PD&amp;C</v>
      </c>
      <c r="AK575" s="115" t="b">
        <f>ISNUMBER(SEARCH("IRT",Table1[[#This Row],[Current_Status]]))</f>
        <v>0</v>
      </c>
      <c r="AL575" s="116">
        <f>YEAR(Table1[[#This Row],[Project_Initiated]])</f>
        <v>2019</v>
      </c>
      <c r="AM575" s="53">
        <v>44075</v>
      </c>
      <c r="AN575" s="53" t="str">
        <f>IF(AND(Table1[[#This Row],[Completed Date]]&gt;="07/01/2020"+0,Table1[[#This Row],[Completed Date]]&lt;="6/30/2021"+0),"FY 20-21",IF(AND(Table1[[#This Row],[Completed Date]]&gt;="07/01/2019"+0,Table1[[#This Row],[Completed Date]]&lt;="6/30/2020"+0),"FY 19-20",""))</f>
        <v/>
      </c>
      <c r="AO575" s="116" t="str">
        <f>IFERROR(FIND("R",Table1[[#This Row],[FS_Priority]]),"")</f>
        <v/>
      </c>
    </row>
    <row r="576" spans="1:41" hidden="1" x14ac:dyDescent="0.25">
      <c r="A576" s="48" t="s">
        <v>152</v>
      </c>
      <c r="B576" s="193" t="s">
        <v>152</v>
      </c>
      <c r="C576" s="193" t="s">
        <v>211</v>
      </c>
      <c r="D576" s="194" t="b">
        <v>0</v>
      </c>
      <c r="E576" s="48" t="s">
        <v>4313</v>
      </c>
      <c r="F576" s="48" t="s">
        <v>4356</v>
      </c>
      <c r="G576" s="48" t="s">
        <v>3899</v>
      </c>
      <c r="H576" s="48" t="s">
        <v>267</v>
      </c>
      <c r="I576" s="48" t="s">
        <v>211</v>
      </c>
      <c r="J576" s="48" t="s">
        <v>50</v>
      </c>
      <c r="K576" s="193" t="s">
        <v>3883</v>
      </c>
      <c r="L576" s="193" t="s">
        <v>437</v>
      </c>
      <c r="M576" s="48" t="s">
        <v>3900</v>
      </c>
      <c r="N576" s="193" t="s">
        <v>211</v>
      </c>
      <c r="O576" s="48" t="s">
        <v>67</v>
      </c>
      <c r="P576" s="48">
        <v>3</v>
      </c>
      <c r="Q576" s="48" t="s">
        <v>211</v>
      </c>
      <c r="R576" s="193" t="s">
        <v>211</v>
      </c>
      <c r="S576" s="48" t="b">
        <v>0</v>
      </c>
      <c r="T576" s="48">
        <v>200000</v>
      </c>
      <c r="U576" s="178"/>
      <c r="V576" s="178">
        <v>43332</v>
      </c>
      <c r="W576" s="48" t="s">
        <v>4969</v>
      </c>
      <c r="X576" s="48">
        <v>44105</v>
      </c>
      <c r="Y576" s="48">
        <v>44166</v>
      </c>
      <c r="Z576" s="48" t="s">
        <v>211</v>
      </c>
      <c r="AA576" s="48"/>
      <c r="AB576" s="48"/>
      <c r="AC576" s="193" t="s">
        <v>211</v>
      </c>
      <c r="AD576" s="48"/>
      <c r="AE576" s="193" t="s">
        <v>211</v>
      </c>
      <c r="AF576" s="193" t="s">
        <v>211</v>
      </c>
      <c r="AG576" s="193" t="s">
        <v>211</v>
      </c>
      <c r="AH576" s="198"/>
      <c r="AI576" s="192" t="s">
        <v>211</v>
      </c>
      <c r="AJ576" s="115" t="str">
        <f t="shared" si="8"/>
        <v>PD&amp;C</v>
      </c>
      <c r="AK576" s="115" t="b">
        <f>ISNUMBER(SEARCH("IRT",Table1[[#This Row],[Current_Status]]))</f>
        <v>0</v>
      </c>
      <c r="AL576" s="116">
        <f>YEAR(Table1[[#This Row],[Project_Initiated]])</f>
        <v>2018</v>
      </c>
      <c r="AM576" s="53">
        <v>44075</v>
      </c>
      <c r="AN576" s="53" t="str">
        <f>IF(AND(Table1[[#This Row],[Completed Date]]&gt;="07/01/2020"+0,Table1[[#This Row],[Completed Date]]&lt;="6/30/2021"+0),"FY 20-21",IF(AND(Table1[[#This Row],[Completed Date]]&gt;="07/01/2019"+0,Table1[[#This Row],[Completed Date]]&lt;="6/30/2020"+0),"FY 19-20",""))</f>
        <v/>
      </c>
      <c r="AO576" s="116" t="str">
        <f>IFERROR(FIND("R",Table1[[#This Row],[FS_Priority]]),"")</f>
        <v/>
      </c>
    </row>
    <row r="577" spans="1:41" hidden="1" x14ac:dyDescent="0.25">
      <c r="A577" s="48" t="s">
        <v>41</v>
      </c>
      <c r="B577" s="193" t="s">
        <v>41</v>
      </c>
      <c r="C577" s="193" t="s">
        <v>211</v>
      </c>
      <c r="D577" s="194" t="b">
        <v>0</v>
      </c>
      <c r="E577" s="48" t="s">
        <v>4299</v>
      </c>
      <c r="F577" s="48" t="s">
        <v>42</v>
      </c>
      <c r="G577" s="48" t="s">
        <v>3505</v>
      </c>
      <c r="H577" s="48" t="s">
        <v>275</v>
      </c>
      <c r="I577" s="48" t="s">
        <v>211</v>
      </c>
      <c r="J577" s="48" t="s">
        <v>5000</v>
      </c>
      <c r="K577" s="193" t="s">
        <v>3471</v>
      </c>
      <c r="L577" s="193" t="s">
        <v>2636</v>
      </c>
      <c r="M577" s="48" t="s">
        <v>3476</v>
      </c>
      <c r="N577" s="193" t="s">
        <v>211</v>
      </c>
      <c r="O577" s="48" t="s">
        <v>3500</v>
      </c>
      <c r="P577" s="48">
        <v>28</v>
      </c>
      <c r="Q577" s="48" t="s">
        <v>211</v>
      </c>
      <c r="R577" s="193" t="s">
        <v>211</v>
      </c>
      <c r="S577" s="48" t="b">
        <v>0</v>
      </c>
      <c r="T577" s="48">
        <v>235000</v>
      </c>
      <c r="U577" s="178"/>
      <c r="V577" s="178">
        <v>43312</v>
      </c>
      <c r="W577" s="48" t="s">
        <v>51</v>
      </c>
      <c r="X577" s="48">
        <v>44197</v>
      </c>
      <c r="Y577" s="48">
        <v>44228</v>
      </c>
      <c r="Z577" s="48" t="s">
        <v>211</v>
      </c>
      <c r="AA577" s="48"/>
      <c r="AB577" s="48"/>
      <c r="AC577" s="193" t="s">
        <v>211</v>
      </c>
      <c r="AD577" s="48"/>
      <c r="AE577" s="193" t="s">
        <v>211</v>
      </c>
      <c r="AF577" s="193" t="s">
        <v>211</v>
      </c>
      <c r="AG577" s="193" t="s">
        <v>211</v>
      </c>
      <c r="AH577" s="198"/>
      <c r="AI577" s="192" t="s">
        <v>211</v>
      </c>
      <c r="AJ577" s="115" t="str">
        <f t="shared" si="8"/>
        <v>PD&amp;C</v>
      </c>
      <c r="AK577" s="115" t="b">
        <f>ISNUMBER(SEARCH("IRT",Table1[[#This Row],[Current_Status]]))</f>
        <v>0</v>
      </c>
      <c r="AL577" s="116">
        <f>YEAR(Table1[[#This Row],[Project_Initiated]])</f>
        <v>2018</v>
      </c>
      <c r="AM577" s="53">
        <v>44075</v>
      </c>
      <c r="AN577" s="53" t="str">
        <f>IF(AND(Table1[[#This Row],[Completed Date]]&gt;="07/01/2020"+0,Table1[[#This Row],[Completed Date]]&lt;="6/30/2021"+0),"FY 20-21",IF(AND(Table1[[#This Row],[Completed Date]]&gt;="07/01/2019"+0,Table1[[#This Row],[Completed Date]]&lt;="6/30/2020"+0),"FY 19-20",""))</f>
        <v/>
      </c>
      <c r="AO577" s="116" t="str">
        <f>IFERROR(FIND("R",Table1[[#This Row],[FS_Priority]]),"")</f>
        <v/>
      </c>
    </row>
    <row r="578" spans="1:41" hidden="1" x14ac:dyDescent="0.25">
      <c r="A578" s="48" t="s">
        <v>2817</v>
      </c>
      <c r="B578" s="193" t="s">
        <v>2817</v>
      </c>
      <c r="C578" s="193" t="s">
        <v>211</v>
      </c>
      <c r="D578" s="194" t="b">
        <v>0</v>
      </c>
      <c r="E578" s="48" t="s">
        <v>4299</v>
      </c>
      <c r="F578" s="48" t="s">
        <v>2827</v>
      </c>
      <c r="G578" s="48" t="s">
        <v>3816</v>
      </c>
      <c r="H578" s="48" t="s">
        <v>211</v>
      </c>
      <c r="I578" s="48" t="s">
        <v>211</v>
      </c>
      <c r="J578" s="48" t="s">
        <v>4996</v>
      </c>
      <c r="K578" s="193" t="s">
        <v>3471</v>
      </c>
      <c r="L578" s="193" t="s">
        <v>2636</v>
      </c>
      <c r="M578" s="48" t="s">
        <v>3503</v>
      </c>
      <c r="N578" s="193" t="s">
        <v>211</v>
      </c>
      <c r="O578" s="48" t="s">
        <v>4331</v>
      </c>
      <c r="P578" s="48">
        <v>1</v>
      </c>
      <c r="Q578" s="48" t="s">
        <v>211</v>
      </c>
      <c r="R578" s="193" t="s">
        <v>211</v>
      </c>
      <c r="S578" s="48" t="b">
        <v>0</v>
      </c>
      <c r="T578" s="48">
        <v>33980000</v>
      </c>
      <c r="U578" s="178"/>
      <c r="V578" s="178">
        <v>43528</v>
      </c>
      <c r="W578" s="48" t="s">
        <v>4997</v>
      </c>
      <c r="X578" s="48">
        <v>44440</v>
      </c>
      <c r="Y578" s="48">
        <v>44985</v>
      </c>
      <c r="Z578" s="48" t="s">
        <v>211</v>
      </c>
      <c r="AA578" s="48"/>
      <c r="AB578" s="48"/>
      <c r="AC578" s="193" t="s">
        <v>211</v>
      </c>
      <c r="AD578" s="48"/>
      <c r="AE578" s="193" t="s">
        <v>211</v>
      </c>
      <c r="AF578" s="193" t="s">
        <v>211</v>
      </c>
      <c r="AG578" s="193" t="s">
        <v>211</v>
      </c>
      <c r="AH578" s="198"/>
      <c r="AI578" s="192" t="s">
        <v>211</v>
      </c>
      <c r="AJ578" s="115" t="str">
        <f t="shared" ref="AJ578:AJ641" si="9">IF(LEN(A578)&gt;6,"FS","PD&amp;C")</f>
        <v>PD&amp;C</v>
      </c>
      <c r="AK578" s="115" t="b">
        <f>ISNUMBER(SEARCH("IRT",Table1[[#This Row],[Current_Status]]))</f>
        <v>0</v>
      </c>
      <c r="AL578" s="116">
        <f>YEAR(Table1[[#This Row],[Project_Initiated]])</f>
        <v>2019</v>
      </c>
      <c r="AM578" s="53">
        <v>44075</v>
      </c>
      <c r="AN578" s="53" t="str">
        <f>IF(AND(Table1[[#This Row],[Completed Date]]&gt;="07/01/2020"+0,Table1[[#This Row],[Completed Date]]&lt;="6/30/2021"+0),"FY 20-21",IF(AND(Table1[[#This Row],[Completed Date]]&gt;="07/01/2019"+0,Table1[[#This Row],[Completed Date]]&lt;="6/30/2020"+0),"FY 19-20",""))</f>
        <v/>
      </c>
      <c r="AO578" s="116" t="str">
        <f>IFERROR(FIND("R",Table1[[#This Row],[FS_Priority]]),"")</f>
        <v/>
      </c>
    </row>
    <row r="579" spans="1:41" hidden="1" x14ac:dyDescent="0.25">
      <c r="A579" s="48" t="s">
        <v>2869</v>
      </c>
      <c r="B579" s="193" t="s">
        <v>2869</v>
      </c>
      <c r="C579" s="193" t="s">
        <v>211</v>
      </c>
      <c r="D579" s="194" t="b">
        <v>0</v>
      </c>
      <c r="E579" s="48" t="s">
        <v>4299</v>
      </c>
      <c r="F579" s="48" t="s">
        <v>5055</v>
      </c>
      <c r="G579" s="48" t="s">
        <v>3511</v>
      </c>
      <c r="H579" s="48" t="s">
        <v>275</v>
      </c>
      <c r="I579" s="48" t="s">
        <v>211</v>
      </c>
      <c r="J579" s="48" t="s">
        <v>4998</v>
      </c>
      <c r="K579" s="193" t="s">
        <v>3471</v>
      </c>
      <c r="L579" s="193" t="s">
        <v>2636</v>
      </c>
      <c r="M579" s="48" t="s">
        <v>3476</v>
      </c>
      <c r="N579" s="193" t="s">
        <v>211</v>
      </c>
      <c r="O579" s="48" t="s">
        <v>3500</v>
      </c>
      <c r="P579" s="48">
        <v>6</v>
      </c>
      <c r="Q579" s="48" t="s">
        <v>211</v>
      </c>
      <c r="R579" s="193" t="s">
        <v>211</v>
      </c>
      <c r="S579" s="48" t="b">
        <v>0</v>
      </c>
      <c r="T579" s="48"/>
      <c r="U579" s="178"/>
      <c r="V579" s="178">
        <v>42653</v>
      </c>
      <c r="W579" s="48" t="s">
        <v>4959</v>
      </c>
      <c r="X579" s="48"/>
      <c r="Y579" s="48"/>
      <c r="Z579" s="48" t="s">
        <v>211</v>
      </c>
      <c r="AA579" s="48"/>
      <c r="AB579" s="48"/>
      <c r="AC579" s="193" t="s">
        <v>211</v>
      </c>
      <c r="AD579" s="48"/>
      <c r="AE579" s="193" t="s">
        <v>211</v>
      </c>
      <c r="AF579" s="193" t="s">
        <v>211</v>
      </c>
      <c r="AG579" s="193" t="s">
        <v>211</v>
      </c>
      <c r="AH579" s="198"/>
      <c r="AI579" s="192" t="s">
        <v>211</v>
      </c>
      <c r="AJ579" s="115" t="str">
        <f t="shared" si="9"/>
        <v>PD&amp;C</v>
      </c>
      <c r="AK579" s="115" t="b">
        <f>ISNUMBER(SEARCH("IRT",Table1[[#This Row],[Current_Status]]))</f>
        <v>0</v>
      </c>
      <c r="AL579" s="116">
        <f>YEAR(Table1[[#This Row],[Project_Initiated]])</f>
        <v>2016</v>
      </c>
      <c r="AM579" s="53">
        <v>44075</v>
      </c>
      <c r="AN579" s="53" t="str">
        <f>IF(AND(Table1[[#This Row],[Completed Date]]&gt;="07/01/2020"+0,Table1[[#This Row],[Completed Date]]&lt;="6/30/2021"+0),"FY 20-21",IF(AND(Table1[[#This Row],[Completed Date]]&gt;="07/01/2019"+0,Table1[[#This Row],[Completed Date]]&lt;="6/30/2020"+0),"FY 19-20",""))</f>
        <v/>
      </c>
      <c r="AO579" s="116" t="str">
        <f>IFERROR(FIND("R",Table1[[#This Row],[FS_Priority]]),"")</f>
        <v/>
      </c>
    </row>
    <row r="580" spans="1:41" hidden="1" x14ac:dyDescent="0.25">
      <c r="A580" s="48" t="s">
        <v>4076</v>
      </c>
      <c r="B580" s="193" t="s">
        <v>211</v>
      </c>
      <c r="C580" s="193" t="s">
        <v>4076</v>
      </c>
      <c r="D580" s="194" t="b">
        <v>0</v>
      </c>
      <c r="E580" s="48" t="s">
        <v>53</v>
      </c>
      <c r="F580" s="48" t="s">
        <v>4822</v>
      </c>
      <c r="G580" s="48" t="s">
        <v>4394</v>
      </c>
      <c r="H580" s="48" t="s">
        <v>932</v>
      </c>
      <c r="I580" s="48" t="s">
        <v>4131</v>
      </c>
      <c r="J580" s="48" t="s">
        <v>2671</v>
      </c>
      <c r="K580" s="193" t="s">
        <v>3514</v>
      </c>
      <c r="L580" s="193" t="s">
        <v>2636</v>
      </c>
      <c r="M580" s="48" t="s">
        <v>3517</v>
      </c>
      <c r="N580" s="193" t="s">
        <v>211</v>
      </c>
      <c r="O580" s="48" t="s">
        <v>183</v>
      </c>
      <c r="P580" s="48"/>
      <c r="Q580" s="48" t="s">
        <v>3293</v>
      </c>
      <c r="R580" s="193" t="s">
        <v>211</v>
      </c>
      <c r="S580" s="48" t="b">
        <v>0</v>
      </c>
      <c r="T580" s="48"/>
      <c r="U580" s="178"/>
      <c r="V580" s="178">
        <v>43468</v>
      </c>
      <c r="W580" s="48" t="s">
        <v>211</v>
      </c>
      <c r="X580" s="48"/>
      <c r="Y580" s="48"/>
      <c r="Z580" s="48" t="s">
        <v>211</v>
      </c>
      <c r="AA580" s="48"/>
      <c r="AB580" s="48"/>
      <c r="AC580" s="193" t="s">
        <v>5013</v>
      </c>
      <c r="AD580" s="195">
        <v>43726</v>
      </c>
      <c r="AE580" s="193" t="s">
        <v>498</v>
      </c>
      <c r="AF580" s="193" t="s">
        <v>4428</v>
      </c>
      <c r="AG580" s="193" t="s">
        <v>2694</v>
      </c>
      <c r="AH580" s="198"/>
      <c r="AI580" s="192" t="s">
        <v>4284</v>
      </c>
      <c r="AJ580" s="115" t="str">
        <f t="shared" si="9"/>
        <v>FS</v>
      </c>
      <c r="AK580" s="115" t="b">
        <f>ISNUMBER(SEARCH("IRT",Table1[[#This Row],[Current_Status]]))</f>
        <v>0</v>
      </c>
      <c r="AL580" s="116">
        <f>YEAR(Table1[[#This Row],[Project_Initiated]])</f>
        <v>2019</v>
      </c>
      <c r="AM580" s="53">
        <v>44075</v>
      </c>
      <c r="AN580" s="53" t="str">
        <f>IF(AND(Table1[[#This Row],[Completed Date]]&gt;="07/01/2020"+0,Table1[[#This Row],[Completed Date]]&lt;="6/30/2021"+0),"FY 20-21",IF(AND(Table1[[#This Row],[Completed Date]]&gt;="07/01/2019"+0,Table1[[#This Row],[Completed Date]]&lt;="6/30/2020"+0),"FY 19-20",""))</f>
        <v/>
      </c>
      <c r="AO580" s="116">
        <f>IFERROR(FIND("R",Table1[[#This Row],[FS_Priority]]),"")</f>
        <v>1</v>
      </c>
    </row>
    <row r="581" spans="1:41" hidden="1" x14ac:dyDescent="0.25">
      <c r="A581" s="48" t="s">
        <v>4648</v>
      </c>
      <c r="B581" s="193" t="s">
        <v>211</v>
      </c>
      <c r="C581" s="193" t="s">
        <v>4648</v>
      </c>
      <c r="D581" s="194" t="b">
        <v>0</v>
      </c>
      <c r="E581" s="48" t="s">
        <v>107</v>
      </c>
      <c r="F581" s="48" t="s">
        <v>4649</v>
      </c>
      <c r="G581" s="48" t="s">
        <v>211</v>
      </c>
      <c r="H581" s="48" t="s">
        <v>211</v>
      </c>
      <c r="I581" s="48" t="s">
        <v>3663</v>
      </c>
      <c r="J581" s="48" t="s">
        <v>2671</v>
      </c>
      <c r="K581" s="193" t="s">
        <v>3674</v>
      </c>
      <c r="L581" s="193" t="s">
        <v>2636</v>
      </c>
      <c r="M581" s="48" t="s">
        <v>3697</v>
      </c>
      <c r="N581" s="193" t="s">
        <v>3701</v>
      </c>
      <c r="O581" s="48" t="s">
        <v>165</v>
      </c>
      <c r="P581" s="48"/>
      <c r="Q581" s="48" t="s">
        <v>108</v>
      </c>
      <c r="R581" s="193" t="s">
        <v>211</v>
      </c>
      <c r="S581" s="48" t="b">
        <v>1</v>
      </c>
      <c r="T581" s="48"/>
      <c r="U581" s="178"/>
      <c r="V581" s="178">
        <v>43794</v>
      </c>
      <c r="W581" s="48" t="s">
        <v>211</v>
      </c>
      <c r="X581" s="48"/>
      <c r="Y581" s="48"/>
      <c r="Z581" s="48" t="s">
        <v>211</v>
      </c>
      <c r="AA581" s="48"/>
      <c r="AB581" s="48"/>
      <c r="AC581" s="193" t="s">
        <v>4951</v>
      </c>
      <c r="AD581" s="48"/>
      <c r="AE581" s="193" t="s">
        <v>165</v>
      </c>
      <c r="AF581" s="193" t="s">
        <v>211</v>
      </c>
      <c r="AG581" s="193" t="s">
        <v>211</v>
      </c>
      <c r="AH581" s="198"/>
      <c r="AI581" s="192" t="s">
        <v>4364</v>
      </c>
      <c r="AJ581" s="115" t="str">
        <f t="shared" si="9"/>
        <v>FS</v>
      </c>
      <c r="AK581" s="115" t="b">
        <f>ISNUMBER(SEARCH("IRT",Table1[[#This Row],[Current_Status]]))</f>
        <v>0</v>
      </c>
      <c r="AL581" s="116">
        <f>YEAR(Table1[[#This Row],[Project_Initiated]])</f>
        <v>2019</v>
      </c>
      <c r="AM581" s="53">
        <v>44075</v>
      </c>
      <c r="AN581" s="53" t="str">
        <f>IF(AND(Table1[[#This Row],[Completed Date]]&gt;="07/01/2020"+0,Table1[[#This Row],[Completed Date]]&lt;="6/30/2021"+0),"FY 20-21",IF(AND(Table1[[#This Row],[Completed Date]]&gt;="07/01/2019"+0,Table1[[#This Row],[Completed Date]]&lt;="6/30/2020"+0),"FY 19-20",""))</f>
        <v/>
      </c>
      <c r="AO581" s="116" t="str">
        <f>IFERROR(FIND("R",Table1[[#This Row],[FS_Priority]]),"")</f>
        <v/>
      </c>
    </row>
    <row r="582" spans="1:41" hidden="1" x14ac:dyDescent="0.25">
      <c r="A582" s="48" t="s">
        <v>414</v>
      </c>
      <c r="B582" s="193" t="s">
        <v>211</v>
      </c>
      <c r="C582" s="193" t="s">
        <v>414</v>
      </c>
      <c r="D582" s="194" t="b">
        <v>0</v>
      </c>
      <c r="E582" s="48" t="s">
        <v>148</v>
      </c>
      <c r="F582" s="48" t="s">
        <v>3339</v>
      </c>
      <c r="G582" s="48" t="s">
        <v>319</v>
      </c>
      <c r="H582" s="48" t="s">
        <v>2338</v>
      </c>
      <c r="I582" s="48" t="s">
        <v>3877</v>
      </c>
      <c r="J582" s="48" t="s">
        <v>2671</v>
      </c>
      <c r="K582" s="193" t="s">
        <v>4320</v>
      </c>
      <c r="L582" s="193" t="s">
        <v>434</v>
      </c>
      <c r="M582" s="48" t="s">
        <v>3871</v>
      </c>
      <c r="N582" s="193" t="s">
        <v>211</v>
      </c>
      <c r="O582" s="48" t="s">
        <v>183</v>
      </c>
      <c r="P582" s="48"/>
      <c r="Q582" s="48" t="s">
        <v>184</v>
      </c>
      <c r="R582" s="193" t="s">
        <v>211</v>
      </c>
      <c r="S582" s="48" t="b">
        <v>0</v>
      </c>
      <c r="T582" s="48"/>
      <c r="U582" s="178"/>
      <c r="V582" s="178">
        <v>43340</v>
      </c>
      <c r="W582" s="48" t="s">
        <v>211</v>
      </c>
      <c r="X582" s="48"/>
      <c r="Y582" s="48"/>
      <c r="Z582" s="48" t="s">
        <v>211</v>
      </c>
      <c r="AA582" s="48"/>
      <c r="AB582" s="48"/>
      <c r="AC582" s="193" t="s">
        <v>5047</v>
      </c>
      <c r="AD582" s="195">
        <v>43370</v>
      </c>
      <c r="AE582" s="193" t="s">
        <v>178</v>
      </c>
      <c r="AF582" s="193" t="s">
        <v>211</v>
      </c>
      <c r="AG582" s="193" t="s">
        <v>2694</v>
      </c>
      <c r="AH582" s="198"/>
      <c r="AI582" s="192" t="s">
        <v>4347</v>
      </c>
      <c r="AJ582" s="115" t="str">
        <f t="shared" si="9"/>
        <v>FS</v>
      </c>
      <c r="AK582" s="115" t="b">
        <f>ISNUMBER(SEARCH("IRT",Table1[[#This Row],[Current_Status]]))</f>
        <v>0</v>
      </c>
      <c r="AL582" s="116">
        <f>YEAR(Table1[[#This Row],[Project_Initiated]])</f>
        <v>2018</v>
      </c>
      <c r="AM582" s="53">
        <v>44075</v>
      </c>
      <c r="AN582" s="53" t="str">
        <f>IF(AND(Table1[[#This Row],[Completed Date]]&gt;="07/01/2020"+0,Table1[[#This Row],[Completed Date]]&lt;="6/30/2021"+0),"FY 20-21",IF(AND(Table1[[#This Row],[Completed Date]]&gt;="07/01/2019"+0,Table1[[#This Row],[Completed Date]]&lt;="6/30/2020"+0),"FY 19-20",""))</f>
        <v/>
      </c>
      <c r="AO582" s="116" t="str">
        <f>IFERROR(FIND("R",Table1[[#This Row],[FS_Priority]]),"")</f>
        <v/>
      </c>
    </row>
    <row r="583" spans="1:41" hidden="1" x14ac:dyDescent="0.25">
      <c r="A583" s="48" t="s">
        <v>4519</v>
      </c>
      <c r="B583" s="193" t="s">
        <v>211</v>
      </c>
      <c r="C583" s="193" t="s">
        <v>4519</v>
      </c>
      <c r="D583" s="194" t="b">
        <v>0</v>
      </c>
      <c r="E583" s="48" t="s">
        <v>53</v>
      </c>
      <c r="F583" s="48" t="s">
        <v>4520</v>
      </c>
      <c r="G583" s="48" t="s">
        <v>4814</v>
      </c>
      <c r="H583" s="48" t="s">
        <v>211</v>
      </c>
      <c r="I583" s="48" t="s">
        <v>4190</v>
      </c>
      <c r="J583" s="48" t="s">
        <v>2657</v>
      </c>
      <c r="K583" s="193" t="s">
        <v>3514</v>
      </c>
      <c r="L583" s="193" t="s">
        <v>2636</v>
      </c>
      <c r="M583" s="48" t="s">
        <v>3530</v>
      </c>
      <c r="N583" s="193" t="s">
        <v>211</v>
      </c>
      <c r="O583" s="48" t="s">
        <v>183</v>
      </c>
      <c r="P583" s="48"/>
      <c r="Q583" s="48" t="s">
        <v>236</v>
      </c>
      <c r="R583" s="193" t="s">
        <v>211</v>
      </c>
      <c r="S583" s="48" t="b">
        <v>0</v>
      </c>
      <c r="T583" s="48"/>
      <c r="U583" s="178"/>
      <c r="V583" s="178">
        <v>43774</v>
      </c>
      <c r="W583" s="48" t="s">
        <v>211</v>
      </c>
      <c r="X583" s="48"/>
      <c r="Y583" s="48"/>
      <c r="Z583" s="48" t="s">
        <v>211</v>
      </c>
      <c r="AA583" s="48"/>
      <c r="AB583" s="48"/>
      <c r="AC583" s="193" t="s">
        <v>5008</v>
      </c>
      <c r="AD583" s="195">
        <v>43872</v>
      </c>
      <c r="AE583" s="193" t="s">
        <v>498</v>
      </c>
      <c r="AF583" s="193" t="s">
        <v>4815</v>
      </c>
      <c r="AG583" s="193" t="s">
        <v>2694</v>
      </c>
      <c r="AH583" s="198"/>
      <c r="AI583" s="192" t="s">
        <v>4364</v>
      </c>
      <c r="AJ583" s="115" t="str">
        <f t="shared" si="9"/>
        <v>FS</v>
      </c>
      <c r="AK583" s="115" t="b">
        <f>ISNUMBER(SEARCH("IRT",Table1[[#This Row],[Current_Status]]))</f>
        <v>0</v>
      </c>
      <c r="AL583" s="116">
        <f>YEAR(Table1[[#This Row],[Project_Initiated]])</f>
        <v>2019</v>
      </c>
      <c r="AM583" s="53">
        <v>44075</v>
      </c>
      <c r="AN583" s="53" t="str">
        <f>IF(AND(Table1[[#This Row],[Completed Date]]&gt;="07/01/2020"+0,Table1[[#This Row],[Completed Date]]&lt;="6/30/2021"+0),"FY 20-21",IF(AND(Table1[[#This Row],[Completed Date]]&gt;="07/01/2019"+0,Table1[[#This Row],[Completed Date]]&lt;="6/30/2020"+0),"FY 19-20",""))</f>
        <v/>
      </c>
      <c r="AO583" s="116" t="str">
        <f>IFERROR(FIND("R",Table1[[#This Row],[FS_Priority]]),"")</f>
        <v/>
      </c>
    </row>
    <row r="584" spans="1:41" hidden="1" x14ac:dyDescent="0.25">
      <c r="A584" s="48" t="s">
        <v>4853</v>
      </c>
      <c r="B584" s="193" t="s">
        <v>211</v>
      </c>
      <c r="C584" s="193" t="s">
        <v>4853</v>
      </c>
      <c r="D584" s="194" t="b">
        <v>0</v>
      </c>
      <c r="E584" s="48" t="s">
        <v>53</v>
      </c>
      <c r="F584" s="48" t="s">
        <v>4854</v>
      </c>
      <c r="G584" s="48" t="s">
        <v>211</v>
      </c>
      <c r="H584" s="48" t="s">
        <v>285</v>
      </c>
      <c r="I584" s="48" t="s">
        <v>4855</v>
      </c>
      <c r="J584" s="48" t="s">
        <v>2657</v>
      </c>
      <c r="K584" s="193" t="s">
        <v>3514</v>
      </c>
      <c r="L584" s="193" t="s">
        <v>2636</v>
      </c>
      <c r="M584" s="48" t="s">
        <v>3517</v>
      </c>
      <c r="N584" s="193" t="s">
        <v>211</v>
      </c>
      <c r="O584" s="48" t="s">
        <v>4852</v>
      </c>
      <c r="P584" s="48"/>
      <c r="Q584" s="48" t="s">
        <v>236</v>
      </c>
      <c r="R584" s="193" t="s">
        <v>211</v>
      </c>
      <c r="S584" s="48" t="b">
        <v>0</v>
      </c>
      <c r="T584" s="48"/>
      <c r="U584" s="178"/>
      <c r="V584" s="178">
        <v>43840</v>
      </c>
      <c r="W584" s="48" t="s">
        <v>211</v>
      </c>
      <c r="X584" s="48"/>
      <c r="Y584" s="48"/>
      <c r="Z584" s="48" t="s">
        <v>211</v>
      </c>
      <c r="AA584" s="48"/>
      <c r="AB584" s="48"/>
      <c r="AC584" s="193" t="s">
        <v>5006</v>
      </c>
      <c r="AD584" s="48"/>
      <c r="AE584" s="193" t="s">
        <v>4852</v>
      </c>
      <c r="AF584" s="193" t="s">
        <v>211</v>
      </c>
      <c r="AG584" s="193" t="s">
        <v>211</v>
      </c>
      <c r="AH584" s="198"/>
      <c r="AI584" s="192" t="s">
        <v>4360</v>
      </c>
      <c r="AJ584" s="115" t="str">
        <f t="shared" si="9"/>
        <v>FS</v>
      </c>
      <c r="AK584" s="115" t="b">
        <f>ISNUMBER(SEARCH("IRT",Table1[[#This Row],[Current_Status]]))</f>
        <v>0</v>
      </c>
      <c r="AL584" s="116">
        <f>YEAR(Table1[[#This Row],[Project_Initiated]])</f>
        <v>2020</v>
      </c>
      <c r="AM584" s="53">
        <v>44075</v>
      </c>
      <c r="AN584" s="53" t="str">
        <f>IF(AND(Table1[[#This Row],[Completed Date]]&gt;="07/01/2020"+0,Table1[[#This Row],[Completed Date]]&lt;="6/30/2021"+0),"FY 20-21",IF(AND(Table1[[#This Row],[Completed Date]]&gt;="07/01/2019"+0,Table1[[#This Row],[Completed Date]]&lt;="6/30/2020"+0),"FY 19-20",""))</f>
        <v/>
      </c>
      <c r="AO584" s="116" t="str">
        <f>IFERROR(FIND("R",Table1[[#This Row],[FS_Priority]]),"")</f>
        <v/>
      </c>
    </row>
    <row r="585" spans="1:41" hidden="1" x14ac:dyDescent="0.25">
      <c r="A585" s="48" t="s">
        <v>4070</v>
      </c>
      <c r="B585" s="193" t="s">
        <v>211</v>
      </c>
      <c r="C585" s="193" t="s">
        <v>4070</v>
      </c>
      <c r="D585" s="194" t="b">
        <v>0</v>
      </c>
      <c r="E585" s="48" t="s">
        <v>53</v>
      </c>
      <c r="F585" s="48" t="s">
        <v>4457</v>
      </c>
      <c r="G585" s="48" t="s">
        <v>4396</v>
      </c>
      <c r="H585" s="48" t="s">
        <v>285</v>
      </c>
      <c r="I585" s="48" t="s">
        <v>3516</v>
      </c>
      <c r="J585" s="48" t="s">
        <v>2657</v>
      </c>
      <c r="K585" s="193" t="s">
        <v>3514</v>
      </c>
      <c r="L585" s="193" t="s">
        <v>2636</v>
      </c>
      <c r="M585" s="48" t="s">
        <v>3515</v>
      </c>
      <c r="N585" s="193" t="s">
        <v>211</v>
      </c>
      <c r="O585" s="48" t="s">
        <v>183</v>
      </c>
      <c r="P585" s="48"/>
      <c r="Q585" s="48" t="s">
        <v>184</v>
      </c>
      <c r="R585" s="193" t="s">
        <v>211</v>
      </c>
      <c r="S585" s="48" t="b">
        <v>0</v>
      </c>
      <c r="T585" s="48"/>
      <c r="U585" s="178"/>
      <c r="V585" s="178">
        <v>43600</v>
      </c>
      <c r="W585" s="48" t="s">
        <v>211</v>
      </c>
      <c r="X585" s="48"/>
      <c r="Y585" s="48"/>
      <c r="Z585" s="48" t="s">
        <v>211</v>
      </c>
      <c r="AA585" s="48"/>
      <c r="AB585" s="48"/>
      <c r="AC585" s="193" t="s">
        <v>5009</v>
      </c>
      <c r="AD585" s="195">
        <v>43776</v>
      </c>
      <c r="AE585" s="193" t="s">
        <v>498</v>
      </c>
      <c r="AF585" s="193" t="s">
        <v>4458</v>
      </c>
      <c r="AG585" s="193" t="s">
        <v>2694</v>
      </c>
      <c r="AH585" s="198"/>
      <c r="AI585" s="192" t="s">
        <v>4284</v>
      </c>
      <c r="AJ585" s="115" t="str">
        <f t="shared" si="9"/>
        <v>FS</v>
      </c>
      <c r="AK585" s="115" t="b">
        <f>ISNUMBER(SEARCH("IRT",Table1[[#This Row],[Current_Status]]))</f>
        <v>0</v>
      </c>
      <c r="AL585" s="116">
        <f>YEAR(Table1[[#This Row],[Project_Initiated]])</f>
        <v>2019</v>
      </c>
      <c r="AM585" s="53">
        <v>44075</v>
      </c>
      <c r="AN585" s="53" t="str">
        <f>IF(AND(Table1[[#This Row],[Completed Date]]&gt;="07/01/2020"+0,Table1[[#This Row],[Completed Date]]&lt;="6/30/2021"+0),"FY 20-21",IF(AND(Table1[[#This Row],[Completed Date]]&gt;="07/01/2019"+0,Table1[[#This Row],[Completed Date]]&lt;="6/30/2020"+0),"FY 19-20",""))</f>
        <v/>
      </c>
      <c r="AO585" s="116" t="str">
        <f>IFERROR(FIND("R",Table1[[#This Row],[FS_Priority]]),"")</f>
        <v/>
      </c>
    </row>
    <row r="586" spans="1:41" hidden="1" x14ac:dyDescent="0.25">
      <c r="A586" s="48" t="s">
        <v>4856</v>
      </c>
      <c r="B586" s="193" t="s">
        <v>211</v>
      </c>
      <c r="C586" s="193" t="s">
        <v>4856</v>
      </c>
      <c r="D586" s="194" t="b">
        <v>0</v>
      </c>
      <c r="E586" s="48" t="s">
        <v>53</v>
      </c>
      <c r="F586" s="48" t="s">
        <v>4857</v>
      </c>
      <c r="G586" s="48" t="s">
        <v>211</v>
      </c>
      <c r="H586" s="48" t="s">
        <v>932</v>
      </c>
      <c r="I586" s="48" t="s">
        <v>4858</v>
      </c>
      <c r="J586" s="48" t="s">
        <v>2657</v>
      </c>
      <c r="K586" s="193" t="s">
        <v>3514</v>
      </c>
      <c r="L586" s="193" t="s">
        <v>2636</v>
      </c>
      <c r="M586" s="48" t="s">
        <v>4859</v>
      </c>
      <c r="N586" s="193" t="s">
        <v>4860</v>
      </c>
      <c r="O586" s="48" t="s">
        <v>4852</v>
      </c>
      <c r="P586" s="48"/>
      <c r="Q586" s="48" t="s">
        <v>184</v>
      </c>
      <c r="R586" s="193" t="s">
        <v>211</v>
      </c>
      <c r="S586" s="48" t="b">
        <v>0</v>
      </c>
      <c r="T586" s="48"/>
      <c r="U586" s="178"/>
      <c r="V586" s="178">
        <v>43874</v>
      </c>
      <c r="W586" s="48" t="s">
        <v>211</v>
      </c>
      <c r="X586" s="48"/>
      <c r="Y586" s="48"/>
      <c r="Z586" s="48" t="s">
        <v>211</v>
      </c>
      <c r="AA586" s="48"/>
      <c r="AB586" s="48"/>
      <c r="AC586" s="193" t="s">
        <v>5006</v>
      </c>
      <c r="AD586" s="48"/>
      <c r="AE586" s="193" t="s">
        <v>4852</v>
      </c>
      <c r="AF586" s="193" t="s">
        <v>211</v>
      </c>
      <c r="AG586" s="193" t="s">
        <v>211</v>
      </c>
      <c r="AH586" s="198"/>
      <c r="AI586" s="192" t="s">
        <v>4360</v>
      </c>
      <c r="AJ586" s="115" t="str">
        <f t="shared" si="9"/>
        <v>FS</v>
      </c>
      <c r="AK586" s="115" t="b">
        <f>ISNUMBER(SEARCH("IRT",Table1[[#This Row],[Current_Status]]))</f>
        <v>0</v>
      </c>
      <c r="AL586" s="116">
        <f>YEAR(Table1[[#This Row],[Project_Initiated]])</f>
        <v>2020</v>
      </c>
      <c r="AM586" s="53">
        <v>44075</v>
      </c>
      <c r="AN586" s="53" t="str">
        <f>IF(AND(Table1[[#This Row],[Completed Date]]&gt;="07/01/2020"+0,Table1[[#This Row],[Completed Date]]&lt;="6/30/2021"+0),"FY 20-21",IF(AND(Table1[[#This Row],[Completed Date]]&gt;="07/01/2019"+0,Table1[[#This Row],[Completed Date]]&lt;="6/30/2020"+0),"FY 19-20",""))</f>
        <v/>
      </c>
      <c r="AO586" s="116" t="str">
        <f>IFERROR(FIND("R",Table1[[#This Row],[FS_Priority]]),"")</f>
        <v/>
      </c>
    </row>
    <row r="587" spans="1:41" hidden="1" x14ac:dyDescent="0.25">
      <c r="A587" s="48" t="s">
        <v>4071</v>
      </c>
      <c r="B587" s="193" t="s">
        <v>211</v>
      </c>
      <c r="C587" s="193" t="s">
        <v>4071</v>
      </c>
      <c r="D587" s="194" t="b">
        <v>0</v>
      </c>
      <c r="E587" s="48" t="s">
        <v>53</v>
      </c>
      <c r="F587" s="48" t="s">
        <v>4468</v>
      </c>
      <c r="G587" s="48" t="s">
        <v>211</v>
      </c>
      <c r="H587" s="48" t="s">
        <v>285</v>
      </c>
      <c r="I587" s="48" t="s">
        <v>4195</v>
      </c>
      <c r="J587" s="48" t="s">
        <v>2657</v>
      </c>
      <c r="K587" s="193" t="s">
        <v>3514</v>
      </c>
      <c r="L587" s="193" t="s">
        <v>2636</v>
      </c>
      <c r="M587" s="48" t="s">
        <v>4196</v>
      </c>
      <c r="N587" s="193" t="s">
        <v>211</v>
      </c>
      <c r="O587" s="48" t="s">
        <v>183</v>
      </c>
      <c r="P587" s="48"/>
      <c r="Q587" s="48" t="s">
        <v>239</v>
      </c>
      <c r="R587" s="193" t="s">
        <v>211</v>
      </c>
      <c r="S587" s="48" t="b">
        <v>0</v>
      </c>
      <c r="T587" s="48"/>
      <c r="U587" s="178"/>
      <c r="V587" s="178">
        <v>43598</v>
      </c>
      <c r="W587" s="48" t="s">
        <v>211</v>
      </c>
      <c r="X587" s="48"/>
      <c r="Y587" s="48"/>
      <c r="Z587" s="48" t="s">
        <v>211</v>
      </c>
      <c r="AA587" s="48"/>
      <c r="AB587" s="48"/>
      <c r="AC587" s="193" t="s">
        <v>5011</v>
      </c>
      <c r="AD587" s="48"/>
      <c r="AE587" s="193" t="s">
        <v>165</v>
      </c>
      <c r="AF587" s="193" t="s">
        <v>211</v>
      </c>
      <c r="AG587" s="193" t="s">
        <v>211</v>
      </c>
      <c r="AH587" s="197"/>
      <c r="AI587" s="192" t="s">
        <v>4284</v>
      </c>
      <c r="AJ587" s="115" t="str">
        <f t="shared" si="9"/>
        <v>FS</v>
      </c>
      <c r="AK587" s="115" t="b">
        <f>ISNUMBER(SEARCH("IRT",Table1[[#This Row],[Current_Status]]))</f>
        <v>0</v>
      </c>
      <c r="AL587" s="116">
        <f>YEAR(Table1[[#This Row],[Project_Initiated]])</f>
        <v>2019</v>
      </c>
      <c r="AM587" s="53">
        <v>44075</v>
      </c>
      <c r="AN587" s="53" t="str">
        <f>IF(AND(Table1[[#This Row],[Completed Date]]&gt;="07/01/2020"+0,Table1[[#This Row],[Completed Date]]&lt;="6/30/2021"+0),"FY 20-21",IF(AND(Table1[[#This Row],[Completed Date]]&gt;="07/01/2019"+0,Table1[[#This Row],[Completed Date]]&lt;="6/30/2020"+0),"FY 19-20",""))</f>
        <v/>
      </c>
      <c r="AO587" s="116" t="str">
        <f>IFERROR(FIND("R",Table1[[#This Row],[FS_Priority]]),"")</f>
        <v/>
      </c>
    </row>
    <row r="588" spans="1:41" hidden="1" x14ac:dyDescent="0.25">
      <c r="A588" s="48" t="s">
        <v>4525</v>
      </c>
      <c r="B588" s="193" t="s">
        <v>211</v>
      </c>
      <c r="C588" s="193" t="s">
        <v>4525</v>
      </c>
      <c r="D588" s="194" t="b">
        <v>0</v>
      </c>
      <c r="E588" s="48" t="s">
        <v>53</v>
      </c>
      <c r="F588" s="48" t="s">
        <v>4526</v>
      </c>
      <c r="G588" s="48" t="s">
        <v>4987</v>
      </c>
      <c r="H588" s="48" t="s">
        <v>211</v>
      </c>
      <c r="I588" s="48" t="s">
        <v>3917</v>
      </c>
      <c r="J588" s="48" t="s">
        <v>2657</v>
      </c>
      <c r="K588" s="193" t="s">
        <v>3514</v>
      </c>
      <c r="L588" s="193" t="s">
        <v>2636</v>
      </c>
      <c r="M588" s="48" t="s">
        <v>3530</v>
      </c>
      <c r="N588" s="193" t="s">
        <v>211</v>
      </c>
      <c r="O588" s="48" t="s">
        <v>183</v>
      </c>
      <c r="P588" s="48"/>
      <c r="Q588" s="48" t="s">
        <v>3291</v>
      </c>
      <c r="R588" s="193" t="s">
        <v>211</v>
      </c>
      <c r="S588" s="48" t="b">
        <v>0</v>
      </c>
      <c r="T588" s="48"/>
      <c r="U588" s="178"/>
      <c r="V588" s="178">
        <v>43774</v>
      </c>
      <c r="W588" s="48" t="s">
        <v>211</v>
      </c>
      <c r="X588" s="48"/>
      <c r="Y588" s="48"/>
      <c r="Z588" s="48" t="s">
        <v>211</v>
      </c>
      <c r="AA588" s="48"/>
      <c r="AB588" s="48"/>
      <c r="AC588" s="193" t="s">
        <v>5012</v>
      </c>
      <c r="AD588" s="179"/>
      <c r="AE588" s="193" t="s">
        <v>498</v>
      </c>
      <c r="AF588" s="193" t="s">
        <v>4988</v>
      </c>
      <c r="AG588" s="193" t="s">
        <v>211</v>
      </c>
      <c r="AH588" s="197"/>
      <c r="AI588" s="192" t="s">
        <v>4364</v>
      </c>
      <c r="AJ588" s="115" t="str">
        <f t="shared" si="9"/>
        <v>FS</v>
      </c>
      <c r="AK588" s="115" t="b">
        <f>ISNUMBER(SEARCH("IRT",Table1[[#This Row],[Current_Status]]))</f>
        <v>0</v>
      </c>
      <c r="AL588" s="116">
        <f>YEAR(Table1[[#This Row],[Project_Initiated]])</f>
        <v>2019</v>
      </c>
      <c r="AM588" s="53">
        <v>44075</v>
      </c>
      <c r="AN588" s="53" t="str">
        <f>IF(AND(Table1[[#This Row],[Completed Date]]&gt;="07/01/2020"+0,Table1[[#This Row],[Completed Date]]&lt;="6/30/2021"+0),"FY 20-21",IF(AND(Table1[[#This Row],[Completed Date]]&gt;="07/01/2019"+0,Table1[[#This Row],[Completed Date]]&lt;="6/30/2020"+0),"FY 19-20",""))</f>
        <v/>
      </c>
      <c r="AO588" s="116">
        <f>IFERROR(FIND("R",Table1[[#This Row],[FS_Priority]]),"")</f>
        <v>1</v>
      </c>
    </row>
    <row r="589" spans="1:41" hidden="1" x14ac:dyDescent="0.25">
      <c r="A589" s="48" t="s">
        <v>4075</v>
      </c>
      <c r="B589" s="193" t="s">
        <v>211</v>
      </c>
      <c r="C589" s="193" t="s">
        <v>4075</v>
      </c>
      <c r="D589" s="194" t="b">
        <v>0</v>
      </c>
      <c r="E589" s="48" t="s">
        <v>53</v>
      </c>
      <c r="F589" s="48" t="s">
        <v>4214</v>
      </c>
      <c r="G589" s="48" t="s">
        <v>4373</v>
      </c>
      <c r="H589" s="48" t="s">
        <v>285</v>
      </c>
      <c r="I589" s="48" t="s">
        <v>4215</v>
      </c>
      <c r="J589" s="48" t="s">
        <v>2657</v>
      </c>
      <c r="K589" s="193" t="s">
        <v>3514</v>
      </c>
      <c r="L589" s="193" t="s">
        <v>2636</v>
      </c>
      <c r="M589" s="48" t="s">
        <v>3530</v>
      </c>
      <c r="N589" s="193" t="s">
        <v>211</v>
      </c>
      <c r="O589" s="48" t="s">
        <v>183</v>
      </c>
      <c r="P589" s="48"/>
      <c r="Q589" s="48" t="s">
        <v>3291</v>
      </c>
      <c r="R589" s="193" t="s">
        <v>211</v>
      </c>
      <c r="S589" s="48" t="b">
        <v>0</v>
      </c>
      <c r="T589" s="48"/>
      <c r="U589" s="178"/>
      <c r="V589" s="178">
        <v>42688</v>
      </c>
      <c r="W589" s="48" t="s">
        <v>211</v>
      </c>
      <c r="X589" s="48"/>
      <c r="Y589" s="48"/>
      <c r="Z589" s="48" t="s">
        <v>211</v>
      </c>
      <c r="AA589" s="48"/>
      <c r="AB589" s="48"/>
      <c r="AC589" s="193" t="s">
        <v>5008</v>
      </c>
      <c r="AD589" s="48"/>
      <c r="AE589" s="193" t="s">
        <v>498</v>
      </c>
      <c r="AF589" s="193" t="s">
        <v>4476</v>
      </c>
      <c r="AG589" s="193" t="s">
        <v>211</v>
      </c>
      <c r="AH589" s="197"/>
      <c r="AI589" s="192" t="s">
        <v>4284</v>
      </c>
      <c r="AJ589" s="115" t="str">
        <f t="shared" si="9"/>
        <v>FS</v>
      </c>
      <c r="AK589" s="115" t="b">
        <f>ISNUMBER(SEARCH("IRT",Table1[[#This Row],[Current_Status]]))</f>
        <v>0</v>
      </c>
      <c r="AL589" s="116">
        <f>YEAR(Table1[[#This Row],[Project_Initiated]])</f>
        <v>2016</v>
      </c>
      <c r="AM589" s="53">
        <v>44075</v>
      </c>
      <c r="AN589" s="53" t="str">
        <f>IF(AND(Table1[[#This Row],[Completed Date]]&gt;="07/01/2020"+0,Table1[[#This Row],[Completed Date]]&lt;="6/30/2021"+0),"FY 20-21",IF(AND(Table1[[#This Row],[Completed Date]]&gt;="07/01/2019"+0,Table1[[#This Row],[Completed Date]]&lt;="6/30/2020"+0),"FY 19-20",""))</f>
        <v/>
      </c>
      <c r="AO589" s="116">
        <f>IFERROR(FIND("R",Table1[[#This Row],[FS_Priority]]),"")</f>
        <v>1</v>
      </c>
    </row>
    <row r="590" spans="1:41" hidden="1" x14ac:dyDescent="0.25">
      <c r="A590" s="48" t="s">
        <v>4077</v>
      </c>
      <c r="B590" s="193" t="s">
        <v>211</v>
      </c>
      <c r="C590" s="193" t="s">
        <v>4077</v>
      </c>
      <c r="D590" s="194" t="b">
        <v>0</v>
      </c>
      <c r="E590" s="48" t="s">
        <v>53</v>
      </c>
      <c r="F590" s="48" t="s">
        <v>4823</v>
      </c>
      <c r="G590" s="48" t="s">
        <v>4255</v>
      </c>
      <c r="H590" s="48" t="s">
        <v>932</v>
      </c>
      <c r="I590" s="48" t="s">
        <v>4132</v>
      </c>
      <c r="J590" s="48" t="s">
        <v>2657</v>
      </c>
      <c r="K590" s="193" t="s">
        <v>3514</v>
      </c>
      <c r="L590" s="193" t="s">
        <v>2636</v>
      </c>
      <c r="M590" s="48" t="s">
        <v>3551</v>
      </c>
      <c r="N590" s="193" t="s">
        <v>211</v>
      </c>
      <c r="O590" s="48" t="s">
        <v>183</v>
      </c>
      <c r="P590" s="48"/>
      <c r="Q590" s="48" t="s">
        <v>3429</v>
      </c>
      <c r="R590" s="193" t="s">
        <v>211</v>
      </c>
      <c r="S590" s="48" t="b">
        <v>0</v>
      </c>
      <c r="T590" s="48"/>
      <c r="U590" s="178"/>
      <c r="V590" s="178">
        <v>43515</v>
      </c>
      <c r="W590" s="48" t="s">
        <v>211</v>
      </c>
      <c r="X590" s="48"/>
      <c r="Y590" s="48"/>
      <c r="Z590" s="48" t="s">
        <v>211</v>
      </c>
      <c r="AA590" s="48"/>
      <c r="AB590" s="48"/>
      <c r="AC590" s="193" t="s">
        <v>5014</v>
      </c>
      <c r="AD590" s="195">
        <v>43725</v>
      </c>
      <c r="AE590" s="193" t="s">
        <v>498</v>
      </c>
      <c r="AF590" s="193" t="s">
        <v>4439</v>
      </c>
      <c r="AG590" s="193" t="s">
        <v>2694</v>
      </c>
      <c r="AH590" s="197"/>
      <c r="AI590" s="192" t="s">
        <v>4284</v>
      </c>
      <c r="AJ590" s="115" t="str">
        <f t="shared" si="9"/>
        <v>FS</v>
      </c>
      <c r="AK590" s="115" t="b">
        <f>ISNUMBER(SEARCH("IRT",Table1[[#This Row],[Current_Status]]))</f>
        <v>0</v>
      </c>
      <c r="AL590" s="116">
        <f>YEAR(Table1[[#This Row],[Project_Initiated]])</f>
        <v>2019</v>
      </c>
      <c r="AM590" s="53">
        <v>44075</v>
      </c>
      <c r="AN590" s="53" t="str">
        <f>IF(AND(Table1[[#This Row],[Completed Date]]&gt;="07/01/2020"+0,Table1[[#This Row],[Completed Date]]&lt;="6/30/2021"+0),"FY 20-21",IF(AND(Table1[[#This Row],[Completed Date]]&gt;="07/01/2019"+0,Table1[[#This Row],[Completed Date]]&lt;="6/30/2020"+0),"FY 19-20",""))</f>
        <v/>
      </c>
      <c r="AO590" s="116">
        <f>IFERROR(FIND("R",Table1[[#This Row],[FS_Priority]]),"")</f>
        <v>1</v>
      </c>
    </row>
    <row r="591" spans="1:41" hidden="1" x14ac:dyDescent="0.25">
      <c r="A591" s="48" t="s">
        <v>4544</v>
      </c>
      <c r="B591" s="193" t="s">
        <v>211</v>
      </c>
      <c r="C591" s="193" t="s">
        <v>4544</v>
      </c>
      <c r="D591" s="194" t="b">
        <v>0</v>
      </c>
      <c r="E591" s="48" t="s">
        <v>99</v>
      </c>
      <c r="F591" s="48" t="s">
        <v>4545</v>
      </c>
      <c r="G591" s="48" t="s">
        <v>4726</v>
      </c>
      <c r="H591" s="48" t="s">
        <v>211</v>
      </c>
      <c r="I591" s="48" t="s">
        <v>4540</v>
      </c>
      <c r="J591" s="48" t="s">
        <v>2657</v>
      </c>
      <c r="K591" s="193" t="s">
        <v>4989</v>
      </c>
      <c r="L591" s="193" t="s">
        <v>297</v>
      </c>
      <c r="M591" s="48" t="s">
        <v>3599</v>
      </c>
      <c r="N591" s="193" t="s">
        <v>211</v>
      </c>
      <c r="O591" s="48" t="s">
        <v>183</v>
      </c>
      <c r="P591" s="48"/>
      <c r="Q591" s="48" t="s">
        <v>218</v>
      </c>
      <c r="R591" s="193" t="s">
        <v>211</v>
      </c>
      <c r="S591" s="48" t="b">
        <v>0</v>
      </c>
      <c r="T591" s="48"/>
      <c r="U591" s="178"/>
      <c r="V591" s="178">
        <v>43788</v>
      </c>
      <c r="W591" s="48" t="s">
        <v>211</v>
      </c>
      <c r="X591" s="48"/>
      <c r="Y591" s="48"/>
      <c r="Z591" s="48" t="s">
        <v>211</v>
      </c>
      <c r="AA591" s="48"/>
      <c r="AB591" s="48"/>
      <c r="AC591" s="193" t="s">
        <v>5015</v>
      </c>
      <c r="AD591" s="195">
        <v>43790</v>
      </c>
      <c r="AE591" s="193" t="s">
        <v>178</v>
      </c>
      <c r="AF591" s="193" t="s">
        <v>4727</v>
      </c>
      <c r="AG591" s="193" t="s">
        <v>2694</v>
      </c>
      <c r="AH591" s="197"/>
      <c r="AI591" s="192" t="s">
        <v>4364</v>
      </c>
      <c r="AJ591" s="115" t="str">
        <f t="shared" si="9"/>
        <v>FS</v>
      </c>
      <c r="AK591" s="115" t="b">
        <f>ISNUMBER(SEARCH("IRT",Table1[[#This Row],[Current_Status]]))</f>
        <v>0</v>
      </c>
      <c r="AL591" s="116">
        <f>YEAR(Table1[[#This Row],[Project_Initiated]])</f>
        <v>2019</v>
      </c>
      <c r="AM591" s="53">
        <v>44075</v>
      </c>
      <c r="AN591" s="53" t="str">
        <f>IF(AND(Table1[[#This Row],[Completed Date]]&gt;="07/01/2020"+0,Table1[[#This Row],[Completed Date]]&lt;="6/30/2021"+0),"FY 20-21",IF(AND(Table1[[#This Row],[Completed Date]]&gt;="07/01/2019"+0,Table1[[#This Row],[Completed Date]]&lt;="6/30/2020"+0),"FY 19-20",""))</f>
        <v/>
      </c>
      <c r="AO591" s="116" t="str">
        <f>IFERROR(FIND("R",Table1[[#This Row],[FS_Priority]]),"")</f>
        <v/>
      </c>
    </row>
    <row r="592" spans="1:41" hidden="1" x14ac:dyDescent="0.25">
      <c r="A592" s="48" t="s">
        <v>4582</v>
      </c>
      <c r="B592" s="193" t="s">
        <v>211</v>
      </c>
      <c r="C592" s="193" t="s">
        <v>4582</v>
      </c>
      <c r="D592" s="194" t="b">
        <v>0</v>
      </c>
      <c r="E592" s="48" t="s">
        <v>99</v>
      </c>
      <c r="F592" s="48" t="s">
        <v>4583</v>
      </c>
      <c r="G592" s="48" t="s">
        <v>4740</v>
      </c>
      <c r="H592" s="48" t="s">
        <v>211</v>
      </c>
      <c r="I592" s="48" t="s">
        <v>3940</v>
      </c>
      <c r="J592" s="48" t="s">
        <v>2657</v>
      </c>
      <c r="K592" s="193" t="s">
        <v>4989</v>
      </c>
      <c r="L592" s="193" t="s">
        <v>297</v>
      </c>
      <c r="M592" s="48" t="s">
        <v>3599</v>
      </c>
      <c r="N592" s="193" t="s">
        <v>211</v>
      </c>
      <c r="O592" s="48" t="s">
        <v>183</v>
      </c>
      <c r="P592" s="48"/>
      <c r="Q592" s="48" t="s">
        <v>3293</v>
      </c>
      <c r="R592" s="193" t="s">
        <v>211</v>
      </c>
      <c r="S592" s="48" t="b">
        <v>0</v>
      </c>
      <c r="T592" s="48"/>
      <c r="U592" s="178"/>
      <c r="V592" s="178">
        <v>43756</v>
      </c>
      <c r="W592" s="48" t="s">
        <v>211</v>
      </c>
      <c r="X592" s="48"/>
      <c r="Y592" s="48"/>
      <c r="Z592" s="48" t="s">
        <v>211</v>
      </c>
      <c r="AA592" s="48"/>
      <c r="AB592" s="48"/>
      <c r="AC592" s="193" t="s">
        <v>5008</v>
      </c>
      <c r="AD592" s="195">
        <v>43782</v>
      </c>
      <c r="AE592" s="193" t="s">
        <v>178</v>
      </c>
      <c r="AF592" s="193" t="s">
        <v>4741</v>
      </c>
      <c r="AG592" s="193" t="s">
        <v>2694</v>
      </c>
      <c r="AH592" s="197"/>
      <c r="AI592" s="192" t="s">
        <v>4364</v>
      </c>
      <c r="AJ592" s="115" t="str">
        <f t="shared" si="9"/>
        <v>FS</v>
      </c>
      <c r="AK592" s="115" t="b">
        <f>ISNUMBER(SEARCH("IRT",Table1[[#This Row],[Current_Status]]))</f>
        <v>0</v>
      </c>
      <c r="AL592" s="116">
        <f>YEAR(Table1[[#This Row],[Project_Initiated]])</f>
        <v>2019</v>
      </c>
      <c r="AM592" s="53">
        <v>44075</v>
      </c>
      <c r="AN592" s="53" t="str">
        <f>IF(AND(Table1[[#This Row],[Completed Date]]&gt;="07/01/2020"+0,Table1[[#This Row],[Completed Date]]&lt;="6/30/2021"+0),"FY 20-21",IF(AND(Table1[[#This Row],[Completed Date]]&gt;="07/01/2019"+0,Table1[[#This Row],[Completed Date]]&lt;="6/30/2020"+0),"FY 19-20",""))</f>
        <v/>
      </c>
      <c r="AO592" s="116">
        <f>IFERROR(FIND("R",Table1[[#This Row],[FS_Priority]]),"")</f>
        <v>1</v>
      </c>
    </row>
    <row r="593" spans="1:41" hidden="1" x14ac:dyDescent="0.25">
      <c r="A593" s="48" t="s">
        <v>4584</v>
      </c>
      <c r="B593" s="193" t="s">
        <v>211</v>
      </c>
      <c r="C593" s="193" t="s">
        <v>4584</v>
      </c>
      <c r="D593" s="194" t="b">
        <v>0</v>
      </c>
      <c r="E593" s="48" t="s">
        <v>99</v>
      </c>
      <c r="F593" s="48" t="s">
        <v>4585</v>
      </c>
      <c r="G593" s="48" t="s">
        <v>4805</v>
      </c>
      <c r="H593" s="48" t="s">
        <v>211</v>
      </c>
      <c r="I593" s="48" t="s">
        <v>4540</v>
      </c>
      <c r="J593" s="48" t="s">
        <v>2657</v>
      </c>
      <c r="K593" s="193" t="s">
        <v>4989</v>
      </c>
      <c r="L593" s="193" t="s">
        <v>297</v>
      </c>
      <c r="M593" s="48" t="s">
        <v>3599</v>
      </c>
      <c r="N593" s="193" t="s">
        <v>211</v>
      </c>
      <c r="O593" s="48" t="s">
        <v>183</v>
      </c>
      <c r="P593" s="48"/>
      <c r="Q593" s="48" t="s">
        <v>3429</v>
      </c>
      <c r="R593" s="193" t="s">
        <v>211</v>
      </c>
      <c r="S593" s="48" t="b">
        <v>0</v>
      </c>
      <c r="T593" s="48"/>
      <c r="U593" s="178"/>
      <c r="V593" s="178">
        <v>43776</v>
      </c>
      <c r="W593" s="48" t="s">
        <v>211</v>
      </c>
      <c r="X593" s="48"/>
      <c r="Y593" s="48"/>
      <c r="Z593" s="48" t="s">
        <v>211</v>
      </c>
      <c r="AA593" s="48"/>
      <c r="AB593" s="48"/>
      <c r="AC593" s="193" t="s">
        <v>5008</v>
      </c>
      <c r="AD593" s="195">
        <v>43850</v>
      </c>
      <c r="AE593" s="193" t="s">
        <v>178</v>
      </c>
      <c r="AF593" s="193" t="s">
        <v>4806</v>
      </c>
      <c r="AG593" s="193" t="s">
        <v>2694</v>
      </c>
      <c r="AH593" s="197"/>
      <c r="AI593" s="192" t="s">
        <v>4364</v>
      </c>
      <c r="AJ593" s="115" t="str">
        <f t="shared" si="9"/>
        <v>FS</v>
      </c>
      <c r="AK593" s="115" t="b">
        <f>ISNUMBER(SEARCH("IRT",Table1[[#This Row],[Current_Status]]))</f>
        <v>0</v>
      </c>
      <c r="AL593" s="116">
        <f>YEAR(Table1[[#This Row],[Project_Initiated]])</f>
        <v>2019</v>
      </c>
      <c r="AM593" s="53">
        <v>44075</v>
      </c>
      <c r="AN593" s="53" t="str">
        <f>IF(AND(Table1[[#This Row],[Completed Date]]&gt;="07/01/2020"+0,Table1[[#This Row],[Completed Date]]&lt;="6/30/2021"+0),"FY 20-21",IF(AND(Table1[[#This Row],[Completed Date]]&gt;="07/01/2019"+0,Table1[[#This Row],[Completed Date]]&lt;="6/30/2020"+0),"FY 19-20",""))</f>
        <v/>
      </c>
      <c r="AO593" s="116">
        <f>IFERROR(FIND("R",Table1[[#This Row],[FS_Priority]]),"")</f>
        <v>1</v>
      </c>
    </row>
    <row r="594" spans="1:41" hidden="1" x14ac:dyDescent="0.25">
      <c r="A594" s="48" t="s">
        <v>4593</v>
      </c>
      <c r="B594" s="193" t="s">
        <v>211</v>
      </c>
      <c r="C594" s="193" t="s">
        <v>4593</v>
      </c>
      <c r="D594" s="194" t="b">
        <v>0</v>
      </c>
      <c r="E594" s="48" t="s">
        <v>107</v>
      </c>
      <c r="F594" s="48" t="s">
        <v>4724</v>
      </c>
      <c r="G594" s="48" t="s">
        <v>4744</v>
      </c>
      <c r="H594" s="48" t="s">
        <v>211</v>
      </c>
      <c r="I594" s="48" t="s">
        <v>4594</v>
      </c>
      <c r="J594" s="48" t="s">
        <v>2657</v>
      </c>
      <c r="K594" s="193" t="s">
        <v>3674</v>
      </c>
      <c r="L594" s="193" t="s">
        <v>2636</v>
      </c>
      <c r="M594" s="48" t="s">
        <v>3701</v>
      </c>
      <c r="N594" s="193" t="s">
        <v>4595</v>
      </c>
      <c r="O594" s="48" t="s">
        <v>183</v>
      </c>
      <c r="P594" s="48"/>
      <c r="Q594" s="48" t="s">
        <v>218</v>
      </c>
      <c r="R594" s="193" t="s">
        <v>211</v>
      </c>
      <c r="S594" s="48" t="b">
        <v>0</v>
      </c>
      <c r="T594" s="48"/>
      <c r="U594" s="178"/>
      <c r="V594" s="178">
        <v>43768</v>
      </c>
      <c r="W594" s="48" t="s">
        <v>211</v>
      </c>
      <c r="X594" s="48"/>
      <c r="Y594" s="48"/>
      <c r="Z594" s="48" t="s">
        <v>211</v>
      </c>
      <c r="AA594" s="48"/>
      <c r="AB594" s="48"/>
      <c r="AC594" s="193" t="s">
        <v>5020</v>
      </c>
      <c r="AD594" s="48"/>
      <c r="AE594" s="193" t="s">
        <v>498</v>
      </c>
      <c r="AF594" s="193" t="s">
        <v>4725</v>
      </c>
      <c r="AG594" s="193" t="s">
        <v>211</v>
      </c>
      <c r="AH594" s="197"/>
      <c r="AI594" s="192" t="s">
        <v>4364</v>
      </c>
      <c r="AJ594" s="115" t="str">
        <f t="shared" si="9"/>
        <v>FS</v>
      </c>
      <c r="AK594" s="115" t="b">
        <f>ISNUMBER(SEARCH("IRT",Table1[[#This Row],[Current_Status]]))</f>
        <v>0</v>
      </c>
      <c r="AL594" s="116">
        <f>YEAR(Table1[[#This Row],[Project_Initiated]])</f>
        <v>2019</v>
      </c>
      <c r="AM594" s="53">
        <v>44075</v>
      </c>
      <c r="AN594" s="53" t="str">
        <f>IF(AND(Table1[[#This Row],[Completed Date]]&gt;="07/01/2020"+0,Table1[[#This Row],[Completed Date]]&lt;="6/30/2021"+0),"FY 20-21",IF(AND(Table1[[#This Row],[Completed Date]]&gt;="07/01/2019"+0,Table1[[#This Row],[Completed Date]]&lt;="6/30/2020"+0),"FY 19-20",""))</f>
        <v/>
      </c>
      <c r="AO594" s="116" t="str">
        <f>IFERROR(FIND("R",Table1[[#This Row],[FS_Priority]]),"")</f>
        <v/>
      </c>
    </row>
    <row r="595" spans="1:41" hidden="1" x14ac:dyDescent="0.25">
      <c r="A595" s="48" t="s">
        <v>4876</v>
      </c>
      <c r="B595" s="193" t="s">
        <v>211</v>
      </c>
      <c r="C595" s="193" t="s">
        <v>4876</v>
      </c>
      <c r="D595" s="194" t="b">
        <v>0</v>
      </c>
      <c r="E595" s="48" t="s">
        <v>107</v>
      </c>
      <c r="F595" s="48" t="s">
        <v>4877</v>
      </c>
      <c r="G595" s="48" t="s">
        <v>211</v>
      </c>
      <c r="H595" s="48" t="s">
        <v>473</v>
      </c>
      <c r="I595" s="48" t="s">
        <v>4878</v>
      </c>
      <c r="J595" s="48" t="s">
        <v>2657</v>
      </c>
      <c r="K595" s="193" t="s">
        <v>3674</v>
      </c>
      <c r="L595" s="193" t="s">
        <v>2636</v>
      </c>
      <c r="M595" s="48" t="s">
        <v>3568</v>
      </c>
      <c r="N595" s="193" t="s">
        <v>4879</v>
      </c>
      <c r="O595" s="48" t="s">
        <v>4852</v>
      </c>
      <c r="P595" s="48"/>
      <c r="Q595" s="48" t="s">
        <v>221</v>
      </c>
      <c r="R595" s="193" t="s">
        <v>211</v>
      </c>
      <c r="S595" s="48" t="b">
        <v>0</v>
      </c>
      <c r="T595" s="48"/>
      <c r="U595" s="178"/>
      <c r="V595" s="178">
        <v>43879</v>
      </c>
      <c r="W595" s="48" t="s">
        <v>211</v>
      </c>
      <c r="X595" s="48"/>
      <c r="Y595" s="48"/>
      <c r="Z595" s="48" t="s">
        <v>211</v>
      </c>
      <c r="AA595" s="48"/>
      <c r="AB595" s="48"/>
      <c r="AC595" s="193" t="s">
        <v>5006</v>
      </c>
      <c r="AD595" s="48"/>
      <c r="AE595" s="193" t="s">
        <v>4852</v>
      </c>
      <c r="AF595" s="193" t="s">
        <v>211</v>
      </c>
      <c r="AG595" s="193" t="s">
        <v>211</v>
      </c>
      <c r="AH595" s="197"/>
      <c r="AI595" s="192" t="s">
        <v>4360</v>
      </c>
      <c r="AJ595" s="115" t="str">
        <f t="shared" si="9"/>
        <v>FS</v>
      </c>
      <c r="AK595" s="115" t="b">
        <f>ISNUMBER(SEARCH("IRT",Table1[[#This Row],[Current_Status]]))</f>
        <v>0</v>
      </c>
      <c r="AL595" s="116">
        <f>YEAR(Table1[[#This Row],[Project_Initiated]])</f>
        <v>2020</v>
      </c>
      <c r="AM595" s="53">
        <v>44075</v>
      </c>
      <c r="AN595" s="53" t="str">
        <f>IF(AND(Table1[[#This Row],[Completed Date]]&gt;="07/01/2020"+0,Table1[[#This Row],[Completed Date]]&lt;="6/30/2021"+0),"FY 20-21",IF(AND(Table1[[#This Row],[Completed Date]]&gt;="07/01/2019"+0,Table1[[#This Row],[Completed Date]]&lt;="6/30/2020"+0),"FY 19-20",""))</f>
        <v/>
      </c>
      <c r="AO595" s="116" t="str">
        <f>IFERROR(FIND("R",Table1[[#This Row],[FS_Priority]]),"")</f>
        <v/>
      </c>
    </row>
    <row r="596" spans="1:41" hidden="1" x14ac:dyDescent="0.25">
      <c r="A596" s="48" t="s">
        <v>4614</v>
      </c>
      <c r="B596" s="193" t="s">
        <v>211</v>
      </c>
      <c r="C596" s="193" t="s">
        <v>4614</v>
      </c>
      <c r="D596" s="194" t="b">
        <v>0</v>
      </c>
      <c r="E596" s="48" t="s">
        <v>107</v>
      </c>
      <c r="F596" s="48" t="s">
        <v>4615</v>
      </c>
      <c r="G596" s="48" t="s">
        <v>4800</v>
      </c>
      <c r="H596" s="48" t="s">
        <v>211</v>
      </c>
      <c r="I596" s="48" t="s">
        <v>4616</v>
      </c>
      <c r="J596" s="48" t="s">
        <v>2657</v>
      </c>
      <c r="K596" s="193" t="s">
        <v>3674</v>
      </c>
      <c r="L596" s="193" t="s">
        <v>2636</v>
      </c>
      <c r="M596" s="48" t="s">
        <v>3675</v>
      </c>
      <c r="N596" s="193" t="s">
        <v>4166</v>
      </c>
      <c r="O596" s="48" t="s">
        <v>183</v>
      </c>
      <c r="P596" s="48"/>
      <c r="Q596" s="48" t="s">
        <v>236</v>
      </c>
      <c r="R596" s="193" t="s">
        <v>211</v>
      </c>
      <c r="S596" s="48" t="b">
        <v>1</v>
      </c>
      <c r="T596" s="48"/>
      <c r="U596" s="178"/>
      <c r="V596" s="178">
        <v>43749</v>
      </c>
      <c r="W596" s="48" t="s">
        <v>211</v>
      </c>
      <c r="X596" s="48"/>
      <c r="Y596" s="48"/>
      <c r="Z596" s="48" t="s">
        <v>211</v>
      </c>
      <c r="AA596" s="48"/>
      <c r="AB596" s="48"/>
      <c r="AC596" s="193" t="s">
        <v>5025</v>
      </c>
      <c r="AD596" s="195">
        <v>43861</v>
      </c>
      <c r="AE596" s="193" t="s">
        <v>498</v>
      </c>
      <c r="AF596" s="193" t="s">
        <v>4801</v>
      </c>
      <c r="AG596" s="193" t="s">
        <v>2694</v>
      </c>
      <c r="AH596" s="197"/>
      <c r="AI596" s="192" t="s">
        <v>4364</v>
      </c>
      <c r="AJ596" s="115" t="str">
        <f t="shared" si="9"/>
        <v>FS</v>
      </c>
      <c r="AK596" s="115" t="b">
        <f>ISNUMBER(SEARCH("IRT",Table1[[#This Row],[Current_Status]]))</f>
        <v>0</v>
      </c>
      <c r="AL596" s="116">
        <f>YEAR(Table1[[#This Row],[Project_Initiated]])</f>
        <v>2019</v>
      </c>
      <c r="AM596" s="53">
        <v>44075</v>
      </c>
      <c r="AN596" s="53" t="str">
        <f>IF(AND(Table1[[#This Row],[Completed Date]]&gt;="07/01/2020"+0,Table1[[#This Row],[Completed Date]]&lt;="6/30/2021"+0),"FY 20-21",IF(AND(Table1[[#This Row],[Completed Date]]&gt;="07/01/2019"+0,Table1[[#This Row],[Completed Date]]&lt;="6/30/2020"+0),"FY 19-20",""))</f>
        <v/>
      </c>
      <c r="AO596" s="116" t="str">
        <f>IFERROR(FIND("R",Table1[[#This Row],[FS_Priority]]),"")</f>
        <v/>
      </c>
    </row>
    <row r="597" spans="1:41" hidden="1" x14ac:dyDescent="0.25">
      <c r="A597" s="48" t="s">
        <v>4627</v>
      </c>
      <c r="B597" s="193" t="s">
        <v>211</v>
      </c>
      <c r="C597" s="193" t="s">
        <v>4627</v>
      </c>
      <c r="D597" s="194" t="b">
        <v>0</v>
      </c>
      <c r="E597" s="48" t="s">
        <v>107</v>
      </c>
      <c r="F597" s="48" t="s">
        <v>4628</v>
      </c>
      <c r="G597" s="48" t="s">
        <v>211</v>
      </c>
      <c r="H597" s="48" t="s">
        <v>211</v>
      </c>
      <c r="I597" s="48" t="s">
        <v>4629</v>
      </c>
      <c r="J597" s="48" t="s">
        <v>2657</v>
      </c>
      <c r="K597" s="193" t="s">
        <v>3674</v>
      </c>
      <c r="L597" s="193" t="s">
        <v>2636</v>
      </c>
      <c r="M597" s="48" t="s">
        <v>3724</v>
      </c>
      <c r="N597" s="193" t="s">
        <v>3533</v>
      </c>
      <c r="O597" s="48" t="s">
        <v>183</v>
      </c>
      <c r="P597" s="48"/>
      <c r="Q597" s="48" t="s">
        <v>239</v>
      </c>
      <c r="R597" s="193" t="s">
        <v>211</v>
      </c>
      <c r="S597" s="48" t="b">
        <v>0</v>
      </c>
      <c r="T597" s="48"/>
      <c r="U597" s="178"/>
      <c r="V597" s="178">
        <v>43796</v>
      </c>
      <c r="W597" s="48" t="s">
        <v>211</v>
      </c>
      <c r="X597" s="48"/>
      <c r="Y597" s="48"/>
      <c r="Z597" s="48" t="s">
        <v>211</v>
      </c>
      <c r="AA597" s="48"/>
      <c r="AB597" s="48"/>
      <c r="AC597" s="193" t="s">
        <v>5028</v>
      </c>
      <c r="AD597" s="48"/>
      <c r="AE597" s="193" t="s">
        <v>498</v>
      </c>
      <c r="AF597" s="193" t="s">
        <v>4725</v>
      </c>
      <c r="AG597" s="193" t="s">
        <v>211</v>
      </c>
      <c r="AH597" s="197"/>
      <c r="AI597" s="192" t="s">
        <v>4364</v>
      </c>
      <c r="AJ597" s="115" t="str">
        <f t="shared" si="9"/>
        <v>FS</v>
      </c>
      <c r="AK597" s="115" t="b">
        <f>ISNUMBER(SEARCH("IRT",Table1[[#This Row],[Current_Status]]))</f>
        <v>0</v>
      </c>
      <c r="AL597" s="116">
        <f>YEAR(Table1[[#This Row],[Project_Initiated]])</f>
        <v>2019</v>
      </c>
      <c r="AM597" s="53">
        <v>44075</v>
      </c>
      <c r="AN597" s="53" t="str">
        <f>IF(AND(Table1[[#This Row],[Completed Date]]&gt;="07/01/2020"+0,Table1[[#This Row],[Completed Date]]&lt;="6/30/2021"+0),"FY 20-21",IF(AND(Table1[[#This Row],[Completed Date]]&gt;="07/01/2019"+0,Table1[[#This Row],[Completed Date]]&lt;="6/30/2020"+0),"FY 19-20",""))</f>
        <v/>
      </c>
      <c r="AO597" s="116" t="str">
        <f>IFERROR(FIND("R",Table1[[#This Row],[FS_Priority]]),"")</f>
        <v/>
      </c>
    </row>
    <row r="598" spans="1:41" hidden="1" x14ac:dyDescent="0.25">
      <c r="A598" s="48" t="s">
        <v>3435</v>
      </c>
      <c r="B598" s="193" t="s">
        <v>211</v>
      </c>
      <c r="C598" s="193" t="s">
        <v>3435</v>
      </c>
      <c r="D598" s="194" t="b">
        <v>0</v>
      </c>
      <c r="E598" s="48" t="s">
        <v>107</v>
      </c>
      <c r="F598" s="48" t="s">
        <v>3436</v>
      </c>
      <c r="G598" s="48" t="s">
        <v>4334</v>
      </c>
      <c r="H598" s="48" t="s">
        <v>474</v>
      </c>
      <c r="I598" s="48" t="s">
        <v>3988</v>
      </c>
      <c r="J598" s="48" t="s">
        <v>2657</v>
      </c>
      <c r="K598" s="193" t="s">
        <v>3674</v>
      </c>
      <c r="L598" s="193" t="s">
        <v>2636</v>
      </c>
      <c r="M598" s="48" t="s">
        <v>3561</v>
      </c>
      <c r="N598" s="193" t="s">
        <v>211</v>
      </c>
      <c r="O598" s="48" t="s">
        <v>183</v>
      </c>
      <c r="P598" s="48"/>
      <c r="Q598" s="48" t="s">
        <v>240</v>
      </c>
      <c r="R598" s="193" t="s">
        <v>211</v>
      </c>
      <c r="S598" s="48" t="b">
        <v>0</v>
      </c>
      <c r="T598" s="48"/>
      <c r="U598" s="178"/>
      <c r="V598" s="178">
        <v>43516</v>
      </c>
      <c r="W598" s="48" t="s">
        <v>211</v>
      </c>
      <c r="X598" s="48"/>
      <c r="Y598" s="48"/>
      <c r="Z598" s="48" t="s">
        <v>211</v>
      </c>
      <c r="AA598" s="48"/>
      <c r="AB598" s="48"/>
      <c r="AC598" s="193" t="s">
        <v>5030</v>
      </c>
      <c r="AD598" s="195">
        <v>43888</v>
      </c>
      <c r="AE598" s="193" t="s">
        <v>498</v>
      </c>
      <c r="AF598" s="193" t="s">
        <v>4440</v>
      </c>
      <c r="AG598" s="193" t="s">
        <v>2694</v>
      </c>
      <c r="AH598" s="197"/>
      <c r="AI598" s="192" t="s">
        <v>4364</v>
      </c>
      <c r="AJ598" s="115" t="str">
        <f t="shared" si="9"/>
        <v>FS</v>
      </c>
      <c r="AK598" s="115" t="b">
        <f>ISNUMBER(SEARCH("IRT",Table1[[#This Row],[Current_Status]]))</f>
        <v>0</v>
      </c>
      <c r="AL598" s="116">
        <f>YEAR(Table1[[#This Row],[Project_Initiated]])</f>
        <v>2019</v>
      </c>
      <c r="AM598" s="53">
        <v>44075</v>
      </c>
      <c r="AN598" s="53" t="str">
        <f>IF(AND(Table1[[#This Row],[Completed Date]]&gt;="07/01/2020"+0,Table1[[#This Row],[Completed Date]]&lt;="6/30/2021"+0),"FY 20-21",IF(AND(Table1[[#This Row],[Completed Date]]&gt;="07/01/2019"+0,Table1[[#This Row],[Completed Date]]&lt;="6/30/2020"+0),"FY 19-20",""))</f>
        <v/>
      </c>
      <c r="AO598" s="116" t="str">
        <f>IFERROR(FIND("R",Table1[[#This Row],[FS_Priority]]),"")</f>
        <v/>
      </c>
    </row>
    <row r="599" spans="1:41" hidden="1" x14ac:dyDescent="0.25">
      <c r="A599" s="48" t="s">
        <v>4902</v>
      </c>
      <c r="B599" s="193" t="s">
        <v>211</v>
      </c>
      <c r="C599" s="193" t="s">
        <v>4902</v>
      </c>
      <c r="D599" s="194" t="b">
        <v>0</v>
      </c>
      <c r="E599" s="48" t="s">
        <v>107</v>
      </c>
      <c r="F599" s="48" t="s">
        <v>4903</v>
      </c>
      <c r="G599" s="48" t="s">
        <v>211</v>
      </c>
      <c r="H599" s="48" t="s">
        <v>473</v>
      </c>
      <c r="I599" s="48" t="s">
        <v>3555</v>
      </c>
      <c r="J599" s="48" t="s">
        <v>2657</v>
      </c>
      <c r="K599" s="193" t="s">
        <v>3674</v>
      </c>
      <c r="L599" s="193" t="s">
        <v>2636</v>
      </c>
      <c r="M599" s="48" t="s">
        <v>3568</v>
      </c>
      <c r="N599" s="193" t="s">
        <v>4879</v>
      </c>
      <c r="O599" s="48" t="s">
        <v>4852</v>
      </c>
      <c r="P599" s="48"/>
      <c r="Q599" s="48" t="s">
        <v>108</v>
      </c>
      <c r="R599" s="193" t="s">
        <v>211</v>
      </c>
      <c r="S599" s="48" t="b">
        <v>0</v>
      </c>
      <c r="T599" s="48"/>
      <c r="U599" s="178"/>
      <c r="V599" s="178">
        <v>43880</v>
      </c>
      <c r="W599" s="48" t="s">
        <v>211</v>
      </c>
      <c r="X599" s="48"/>
      <c r="Y599" s="48"/>
      <c r="Z599" s="48" t="s">
        <v>211</v>
      </c>
      <c r="AA599" s="48"/>
      <c r="AB599" s="48"/>
      <c r="AC599" s="193" t="s">
        <v>5006</v>
      </c>
      <c r="AD599" s="48"/>
      <c r="AE599" s="193" t="s">
        <v>4852</v>
      </c>
      <c r="AF599" s="193" t="s">
        <v>211</v>
      </c>
      <c r="AG599" s="193" t="s">
        <v>211</v>
      </c>
      <c r="AH599" s="197"/>
      <c r="AI599" s="192" t="s">
        <v>4360</v>
      </c>
      <c r="AJ599" s="115" t="str">
        <f t="shared" si="9"/>
        <v>FS</v>
      </c>
      <c r="AK599" s="115" t="b">
        <f>ISNUMBER(SEARCH("IRT",Table1[[#This Row],[Current_Status]]))</f>
        <v>0</v>
      </c>
      <c r="AL599" s="116">
        <f>YEAR(Table1[[#This Row],[Project_Initiated]])</f>
        <v>2020</v>
      </c>
      <c r="AM599" s="53">
        <v>44075</v>
      </c>
      <c r="AN599" s="53" t="str">
        <f>IF(AND(Table1[[#This Row],[Completed Date]]&gt;="07/01/2020"+0,Table1[[#This Row],[Completed Date]]&lt;="6/30/2021"+0),"FY 20-21",IF(AND(Table1[[#This Row],[Completed Date]]&gt;="07/01/2019"+0,Table1[[#This Row],[Completed Date]]&lt;="6/30/2020"+0),"FY 19-20",""))</f>
        <v/>
      </c>
      <c r="AO599" s="116" t="str">
        <f>IFERROR(FIND("R",Table1[[#This Row],[FS_Priority]]),"")</f>
        <v/>
      </c>
    </row>
    <row r="600" spans="1:41" hidden="1" x14ac:dyDescent="0.25">
      <c r="A600" s="48" t="s">
        <v>4103</v>
      </c>
      <c r="B600" s="193" t="s">
        <v>211</v>
      </c>
      <c r="C600" s="193" t="s">
        <v>4103</v>
      </c>
      <c r="D600" s="194" t="b">
        <v>0</v>
      </c>
      <c r="E600" s="48" t="s">
        <v>107</v>
      </c>
      <c r="F600" s="48" t="s">
        <v>4198</v>
      </c>
      <c r="G600" s="48" t="s">
        <v>4379</v>
      </c>
      <c r="H600" s="48" t="s">
        <v>396</v>
      </c>
      <c r="I600" s="48" t="s">
        <v>4199</v>
      </c>
      <c r="J600" s="48" t="s">
        <v>2657</v>
      </c>
      <c r="K600" s="193" t="s">
        <v>3674</v>
      </c>
      <c r="L600" s="193" t="s">
        <v>2636</v>
      </c>
      <c r="M600" s="48" t="s">
        <v>4200</v>
      </c>
      <c r="N600" s="193" t="s">
        <v>211</v>
      </c>
      <c r="O600" s="48" t="s">
        <v>183</v>
      </c>
      <c r="P600" s="48"/>
      <c r="Q600" s="48" t="s">
        <v>3293</v>
      </c>
      <c r="R600" s="193" t="s">
        <v>211</v>
      </c>
      <c r="S600" s="48" t="b">
        <v>0</v>
      </c>
      <c r="T600" s="48"/>
      <c r="U600" s="178"/>
      <c r="V600" s="178">
        <v>43677</v>
      </c>
      <c r="W600" s="48" t="s">
        <v>211</v>
      </c>
      <c r="X600" s="48"/>
      <c r="Y600" s="48"/>
      <c r="Z600" s="48" t="s">
        <v>211</v>
      </c>
      <c r="AA600" s="48"/>
      <c r="AB600" s="48"/>
      <c r="AC600" s="193" t="s">
        <v>5008</v>
      </c>
      <c r="AD600" s="48"/>
      <c r="AE600" s="193" t="s">
        <v>498</v>
      </c>
      <c r="AF600" s="193" t="s">
        <v>4472</v>
      </c>
      <c r="AG600" s="193" t="s">
        <v>2694</v>
      </c>
      <c r="AH600" s="197"/>
      <c r="AI600" s="192" t="s">
        <v>4284</v>
      </c>
      <c r="AJ600" s="115" t="str">
        <f t="shared" si="9"/>
        <v>FS</v>
      </c>
      <c r="AK600" s="115" t="b">
        <f>ISNUMBER(SEARCH("IRT",Table1[[#This Row],[Current_Status]]))</f>
        <v>0</v>
      </c>
      <c r="AL600" s="116">
        <f>YEAR(Table1[[#This Row],[Project_Initiated]])</f>
        <v>2019</v>
      </c>
      <c r="AM600" s="53">
        <v>44075</v>
      </c>
      <c r="AN600" s="53" t="str">
        <f>IF(AND(Table1[[#This Row],[Completed Date]]&gt;="07/01/2020"+0,Table1[[#This Row],[Completed Date]]&lt;="6/30/2021"+0),"FY 20-21",IF(AND(Table1[[#This Row],[Completed Date]]&gt;="07/01/2019"+0,Table1[[#This Row],[Completed Date]]&lt;="6/30/2020"+0),"FY 19-20",""))</f>
        <v/>
      </c>
      <c r="AO600" s="116">
        <f>IFERROR(FIND("R",Table1[[#This Row],[FS_Priority]]),"")</f>
        <v>1</v>
      </c>
    </row>
    <row r="601" spans="1:41" hidden="1" x14ac:dyDescent="0.25">
      <c r="A601" s="48" t="s">
        <v>3437</v>
      </c>
      <c r="B601" s="193" t="s">
        <v>211</v>
      </c>
      <c r="C601" s="193" t="s">
        <v>3437</v>
      </c>
      <c r="D601" s="194" t="b">
        <v>0</v>
      </c>
      <c r="E601" s="48" t="s">
        <v>107</v>
      </c>
      <c r="F601" s="48" t="s">
        <v>3438</v>
      </c>
      <c r="G601" s="48" t="s">
        <v>4030</v>
      </c>
      <c r="H601" s="48" t="s">
        <v>3531</v>
      </c>
      <c r="I601" s="48" t="s">
        <v>3989</v>
      </c>
      <c r="J601" s="48" t="s">
        <v>2657</v>
      </c>
      <c r="K601" s="193" t="s">
        <v>3674</v>
      </c>
      <c r="L601" s="193" t="s">
        <v>2636</v>
      </c>
      <c r="M601" s="48" t="s">
        <v>3701</v>
      </c>
      <c r="N601" s="193" t="s">
        <v>211</v>
      </c>
      <c r="O601" s="48" t="s">
        <v>183</v>
      </c>
      <c r="P601" s="48"/>
      <c r="Q601" s="48" t="s">
        <v>3439</v>
      </c>
      <c r="R601" s="193" t="s">
        <v>211</v>
      </c>
      <c r="S601" s="48" t="b">
        <v>0</v>
      </c>
      <c r="T601" s="48"/>
      <c r="U601" s="178"/>
      <c r="V601" s="178">
        <v>43523</v>
      </c>
      <c r="W601" s="48" t="s">
        <v>211</v>
      </c>
      <c r="X601" s="48"/>
      <c r="Y601" s="48"/>
      <c r="Z601" s="48" t="s">
        <v>211</v>
      </c>
      <c r="AA601" s="48"/>
      <c r="AB601" s="48"/>
      <c r="AC601" s="193" t="s">
        <v>5034</v>
      </c>
      <c r="AD601" s="195">
        <v>43392</v>
      </c>
      <c r="AE601" s="193" t="s">
        <v>178</v>
      </c>
      <c r="AF601" s="193" t="s">
        <v>4441</v>
      </c>
      <c r="AG601" s="193" t="s">
        <v>2694</v>
      </c>
      <c r="AH601" s="197"/>
      <c r="AI601" s="192" t="s">
        <v>4349</v>
      </c>
      <c r="AJ601" s="115" t="str">
        <f t="shared" si="9"/>
        <v>FS</v>
      </c>
      <c r="AK601" s="115" t="b">
        <f>ISNUMBER(SEARCH("IRT",Table1[[#This Row],[Current_Status]]))</f>
        <v>0</v>
      </c>
      <c r="AL601" s="116">
        <f>YEAR(Table1[[#This Row],[Project_Initiated]])</f>
        <v>2019</v>
      </c>
      <c r="AM601" s="53">
        <v>44075</v>
      </c>
      <c r="AN601" s="53" t="str">
        <f>IF(AND(Table1[[#This Row],[Completed Date]]&gt;="07/01/2020"+0,Table1[[#This Row],[Completed Date]]&lt;="6/30/2021"+0),"FY 20-21",IF(AND(Table1[[#This Row],[Completed Date]]&gt;="07/01/2019"+0,Table1[[#This Row],[Completed Date]]&lt;="6/30/2020"+0),"FY 19-20",""))</f>
        <v/>
      </c>
      <c r="AO601" s="116">
        <f>IFERROR(FIND("R",Table1[[#This Row],[FS_Priority]]),"")</f>
        <v>1</v>
      </c>
    </row>
    <row r="602" spans="1:41" hidden="1" x14ac:dyDescent="0.25">
      <c r="A602" s="48" t="s">
        <v>4904</v>
      </c>
      <c r="B602" s="193" t="s">
        <v>211</v>
      </c>
      <c r="C602" s="193" t="s">
        <v>4904</v>
      </c>
      <c r="D602" s="194" t="b">
        <v>0</v>
      </c>
      <c r="E602" s="48" t="s">
        <v>2651</v>
      </c>
      <c r="F602" s="48" t="s">
        <v>4905</v>
      </c>
      <c r="G602" s="48" t="s">
        <v>211</v>
      </c>
      <c r="H602" s="48" t="s">
        <v>447</v>
      </c>
      <c r="I602" s="48" t="s">
        <v>4906</v>
      </c>
      <c r="J602" s="48" t="s">
        <v>2657</v>
      </c>
      <c r="K602" s="193" t="s">
        <v>3773</v>
      </c>
      <c r="L602" s="193" t="s">
        <v>2636</v>
      </c>
      <c r="M602" s="48" t="s">
        <v>4907</v>
      </c>
      <c r="N602" s="193" t="s">
        <v>4908</v>
      </c>
      <c r="O602" s="48" t="s">
        <v>4852</v>
      </c>
      <c r="P602" s="48"/>
      <c r="Q602" s="48" t="s">
        <v>218</v>
      </c>
      <c r="R602" s="193" t="s">
        <v>211</v>
      </c>
      <c r="S602" s="48" t="b">
        <v>0</v>
      </c>
      <c r="T602" s="48"/>
      <c r="U602" s="178"/>
      <c r="V602" s="178">
        <v>43852</v>
      </c>
      <c r="W602" s="48" t="s">
        <v>211</v>
      </c>
      <c r="X602" s="48"/>
      <c r="Y602" s="48"/>
      <c r="Z602" s="48" t="s">
        <v>211</v>
      </c>
      <c r="AA602" s="48"/>
      <c r="AB602" s="48"/>
      <c r="AC602" s="193" t="s">
        <v>5006</v>
      </c>
      <c r="AD602" s="48"/>
      <c r="AE602" s="193" t="s">
        <v>4852</v>
      </c>
      <c r="AF602" s="193" t="s">
        <v>211</v>
      </c>
      <c r="AG602" s="193" t="s">
        <v>211</v>
      </c>
      <c r="AH602" s="197"/>
      <c r="AI602" s="192" t="s">
        <v>4360</v>
      </c>
      <c r="AJ602" s="115" t="str">
        <f t="shared" si="9"/>
        <v>FS</v>
      </c>
      <c r="AK602" s="115" t="b">
        <f>ISNUMBER(SEARCH("IRT",Table1[[#This Row],[Current_Status]]))</f>
        <v>0</v>
      </c>
      <c r="AL602" s="116">
        <f>YEAR(Table1[[#This Row],[Project_Initiated]])</f>
        <v>2020</v>
      </c>
      <c r="AM602" s="53">
        <v>44075</v>
      </c>
      <c r="AN602" s="53" t="str">
        <f>IF(AND(Table1[[#This Row],[Completed Date]]&gt;="07/01/2020"+0,Table1[[#This Row],[Completed Date]]&lt;="6/30/2021"+0),"FY 20-21",IF(AND(Table1[[#This Row],[Completed Date]]&gt;="07/01/2019"+0,Table1[[#This Row],[Completed Date]]&lt;="6/30/2020"+0),"FY 19-20",""))</f>
        <v/>
      </c>
      <c r="AO602" s="116" t="str">
        <f>IFERROR(FIND("R",Table1[[#This Row],[FS_Priority]]),"")</f>
        <v/>
      </c>
    </row>
    <row r="603" spans="1:41" hidden="1" x14ac:dyDescent="0.25">
      <c r="A603" s="48" t="s">
        <v>4270</v>
      </c>
      <c r="B603" s="193" t="s">
        <v>211</v>
      </c>
      <c r="C603" s="193" t="s">
        <v>4270</v>
      </c>
      <c r="D603" s="194" t="b">
        <v>0</v>
      </c>
      <c r="E603" s="48" t="s">
        <v>2651</v>
      </c>
      <c r="F603" s="48" t="s">
        <v>4288</v>
      </c>
      <c r="G603" s="48" t="s">
        <v>4289</v>
      </c>
      <c r="H603" s="48" t="s">
        <v>447</v>
      </c>
      <c r="I603" s="48" t="s">
        <v>4290</v>
      </c>
      <c r="J603" s="48" t="s">
        <v>2657</v>
      </c>
      <c r="K603" s="193" t="s">
        <v>3773</v>
      </c>
      <c r="L603" s="193" t="s">
        <v>2636</v>
      </c>
      <c r="M603" s="48" t="s">
        <v>3586</v>
      </c>
      <c r="N603" s="193" t="s">
        <v>211</v>
      </c>
      <c r="O603" s="48" t="s">
        <v>183</v>
      </c>
      <c r="P603" s="48"/>
      <c r="Q603" s="48" t="s">
        <v>218</v>
      </c>
      <c r="R603" s="193" t="s">
        <v>211</v>
      </c>
      <c r="S603" s="48" t="b">
        <v>0</v>
      </c>
      <c r="T603" s="48"/>
      <c r="U603" s="178"/>
      <c r="V603" s="178">
        <v>43531</v>
      </c>
      <c r="W603" s="48" t="s">
        <v>211</v>
      </c>
      <c r="X603" s="48"/>
      <c r="Y603" s="48"/>
      <c r="Z603" s="48" t="s">
        <v>211</v>
      </c>
      <c r="AA603" s="48"/>
      <c r="AB603" s="48"/>
      <c r="AC603" s="193" t="s">
        <v>5035</v>
      </c>
      <c r="AD603" s="195">
        <v>43633</v>
      </c>
      <c r="AE603" s="193" t="s">
        <v>178</v>
      </c>
      <c r="AF603" s="193" t="s">
        <v>4442</v>
      </c>
      <c r="AG603" s="193" t="s">
        <v>2694</v>
      </c>
      <c r="AH603" s="197"/>
      <c r="AI603" s="192" t="s">
        <v>4355</v>
      </c>
      <c r="AJ603" s="115" t="str">
        <f t="shared" si="9"/>
        <v>FS</v>
      </c>
      <c r="AK603" s="115" t="b">
        <f>ISNUMBER(SEARCH("IRT",Table1[[#This Row],[Current_Status]]))</f>
        <v>0</v>
      </c>
      <c r="AL603" s="116">
        <f>YEAR(Table1[[#This Row],[Project_Initiated]])</f>
        <v>2019</v>
      </c>
      <c r="AM603" s="53">
        <v>44075</v>
      </c>
      <c r="AN603" s="53" t="str">
        <f>IF(AND(Table1[[#This Row],[Completed Date]]&gt;="07/01/2020"+0,Table1[[#This Row],[Completed Date]]&lt;="6/30/2021"+0),"FY 20-21",IF(AND(Table1[[#This Row],[Completed Date]]&gt;="07/01/2019"+0,Table1[[#This Row],[Completed Date]]&lt;="6/30/2020"+0),"FY 19-20",""))</f>
        <v/>
      </c>
      <c r="AO603" s="116" t="str">
        <f>IFERROR(FIND("R",Table1[[#This Row],[FS_Priority]]),"")</f>
        <v/>
      </c>
    </row>
    <row r="604" spans="1:41" hidden="1" x14ac:dyDescent="0.25">
      <c r="A604" s="48" t="s">
        <v>4271</v>
      </c>
      <c r="B604" s="193" t="s">
        <v>211</v>
      </c>
      <c r="C604" s="193" t="s">
        <v>4271</v>
      </c>
      <c r="D604" s="194" t="b">
        <v>0</v>
      </c>
      <c r="E604" s="48" t="s">
        <v>4291</v>
      </c>
      <c r="F604" s="48" t="s">
        <v>4292</v>
      </c>
      <c r="G604" s="48" t="s">
        <v>4293</v>
      </c>
      <c r="H604" s="48" t="s">
        <v>457</v>
      </c>
      <c r="I604" s="48" t="s">
        <v>211</v>
      </c>
      <c r="J604" s="48" t="s">
        <v>2657</v>
      </c>
      <c r="K604" s="193" t="s">
        <v>3784</v>
      </c>
      <c r="L604" s="193" t="s">
        <v>2769</v>
      </c>
      <c r="M604" s="48" t="s">
        <v>3785</v>
      </c>
      <c r="N604" s="193" t="s">
        <v>3689</v>
      </c>
      <c r="O604" s="48" t="s">
        <v>183</v>
      </c>
      <c r="P604" s="48"/>
      <c r="Q604" s="48" t="s">
        <v>218</v>
      </c>
      <c r="R604" s="193" t="s">
        <v>211</v>
      </c>
      <c r="S604" s="48" t="b">
        <v>0</v>
      </c>
      <c r="T604" s="48"/>
      <c r="U604" s="178"/>
      <c r="V604" s="178">
        <v>43648</v>
      </c>
      <c r="W604" s="48" t="s">
        <v>211</v>
      </c>
      <c r="X604" s="48"/>
      <c r="Y604" s="48"/>
      <c r="Z604" s="48" t="s">
        <v>211</v>
      </c>
      <c r="AA604" s="48"/>
      <c r="AB604" s="48"/>
      <c r="AC604" s="193" t="s">
        <v>5037</v>
      </c>
      <c r="AD604" s="195">
        <v>43629</v>
      </c>
      <c r="AE604" s="193" t="s">
        <v>178</v>
      </c>
      <c r="AF604" s="193" t="s">
        <v>4465</v>
      </c>
      <c r="AG604" s="193" t="s">
        <v>2694</v>
      </c>
      <c r="AH604" s="197"/>
      <c r="AI604" s="192" t="s">
        <v>4355</v>
      </c>
      <c r="AJ604" s="115" t="str">
        <f t="shared" si="9"/>
        <v>FS</v>
      </c>
      <c r="AK604" s="115" t="b">
        <f>ISNUMBER(SEARCH("IRT",Table1[[#This Row],[Current_Status]]))</f>
        <v>0</v>
      </c>
      <c r="AL604" s="116">
        <f>YEAR(Table1[[#This Row],[Project_Initiated]])</f>
        <v>2019</v>
      </c>
      <c r="AM604" s="53">
        <v>44075</v>
      </c>
      <c r="AN604" s="53" t="str">
        <f>IF(AND(Table1[[#This Row],[Completed Date]]&gt;="07/01/2020"+0,Table1[[#This Row],[Completed Date]]&lt;="6/30/2021"+0),"FY 20-21",IF(AND(Table1[[#This Row],[Completed Date]]&gt;="07/01/2019"+0,Table1[[#This Row],[Completed Date]]&lt;="6/30/2020"+0),"FY 19-20",""))</f>
        <v/>
      </c>
      <c r="AO604" s="116" t="str">
        <f>IFERROR(FIND("R",Table1[[#This Row],[FS_Priority]]),"")</f>
        <v/>
      </c>
    </row>
    <row r="605" spans="1:41" hidden="1" x14ac:dyDescent="0.25">
      <c r="A605" s="48" t="s">
        <v>4651</v>
      </c>
      <c r="B605" s="193" t="s">
        <v>211</v>
      </c>
      <c r="C605" s="193" t="s">
        <v>4651</v>
      </c>
      <c r="D605" s="194" t="b">
        <v>0</v>
      </c>
      <c r="E605" s="48" t="s">
        <v>131</v>
      </c>
      <c r="F605" s="48" t="s">
        <v>4652</v>
      </c>
      <c r="G605" s="48" t="s">
        <v>211</v>
      </c>
      <c r="H605" s="48" t="s">
        <v>292</v>
      </c>
      <c r="I605" s="48" t="s">
        <v>3945</v>
      </c>
      <c r="J605" s="48" t="s">
        <v>2657</v>
      </c>
      <c r="K605" s="193" t="s">
        <v>3802</v>
      </c>
      <c r="L605" s="193" t="s">
        <v>2770</v>
      </c>
      <c r="M605" s="48" t="s">
        <v>3803</v>
      </c>
      <c r="N605" s="193" t="s">
        <v>211</v>
      </c>
      <c r="O605" s="48" t="s">
        <v>183</v>
      </c>
      <c r="P605" s="48"/>
      <c r="Q605" s="48" t="s">
        <v>218</v>
      </c>
      <c r="R605" s="193" t="s">
        <v>211</v>
      </c>
      <c r="S605" s="48" t="b">
        <v>0</v>
      </c>
      <c r="T605" s="48"/>
      <c r="U605" s="178"/>
      <c r="V605" s="178">
        <v>43761</v>
      </c>
      <c r="W605" s="48" t="s">
        <v>211</v>
      </c>
      <c r="X605" s="48"/>
      <c r="Y605" s="48"/>
      <c r="Z605" s="48" t="s">
        <v>211</v>
      </c>
      <c r="AA605" s="48"/>
      <c r="AB605" s="48"/>
      <c r="AC605" s="193" t="s">
        <v>5039</v>
      </c>
      <c r="AD605" s="48"/>
      <c r="AE605" s="193" t="s">
        <v>178</v>
      </c>
      <c r="AF605" s="193" t="s">
        <v>211</v>
      </c>
      <c r="AG605" s="193" t="s">
        <v>211</v>
      </c>
      <c r="AH605" s="197"/>
      <c r="AI605" s="192" t="s">
        <v>4364</v>
      </c>
      <c r="AJ605" s="115" t="str">
        <f t="shared" si="9"/>
        <v>FS</v>
      </c>
      <c r="AK605" s="115" t="b">
        <f>ISNUMBER(SEARCH("IRT",Table1[[#This Row],[Current_Status]]))</f>
        <v>0</v>
      </c>
      <c r="AL605" s="116">
        <f>YEAR(Table1[[#This Row],[Project_Initiated]])</f>
        <v>2019</v>
      </c>
      <c r="AM605" s="53">
        <v>44075</v>
      </c>
      <c r="AN605" s="53" t="str">
        <f>IF(AND(Table1[[#This Row],[Completed Date]]&gt;="07/01/2020"+0,Table1[[#This Row],[Completed Date]]&lt;="6/30/2021"+0),"FY 20-21",IF(AND(Table1[[#This Row],[Completed Date]]&gt;="07/01/2019"+0,Table1[[#This Row],[Completed Date]]&lt;="6/30/2020"+0),"FY 19-20",""))</f>
        <v/>
      </c>
      <c r="AO605" s="116" t="str">
        <f>IFERROR(FIND("R",Table1[[#This Row],[FS_Priority]]),"")</f>
        <v/>
      </c>
    </row>
    <row r="606" spans="1:41" hidden="1" x14ac:dyDescent="0.25">
      <c r="A606" s="48" t="s">
        <v>4909</v>
      </c>
      <c r="B606" s="193" t="s">
        <v>211</v>
      </c>
      <c r="C606" s="193" t="s">
        <v>4909</v>
      </c>
      <c r="D606" s="194" t="b">
        <v>0</v>
      </c>
      <c r="E606" s="48" t="s">
        <v>4299</v>
      </c>
      <c r="F606" s="48" t="s">
        <v>4910</v>
      </c>
      <c r="G606" s="48" t="s">
        <v>211</v>
      </c>
      <c r="H606" s="48" t="s">
        <v>272</v>
      </c>
      <c r="I606" s="48" t="s">
        <v>3482</v>
      </c>
      <c r="J606" s="48" t="s">
        <v>2657</v>
      </c>
      <c r="K606" s="193" t="s">
        <v>3471</v>
      </c>
      <c r="L606" s="193" t="s">
        <v>2636</v>
      </c>
      <c r="M606" s="48" t="s">
        <v>4911</v>
      </c>
      <c r="N606" s="193" t="s">
        <v>4912</v>
      </c>
      <c r="O606" s="48" t="s">
        <v>4852</v>
      </c>
      <c r="P606" s="48"/>
      <c r="Q606" s="48" t="s">
        <v>218</v>
      </c>
      <c r="R606" s="193" t="s">
        <v>211</v>
      </c>
      <c r="S606" s="48" t="b">
        <v>0</v>
      </c>
      <c r="T606" s="48"/>
      <c r="U606" s="178"/>
      <c r="V606" s="178">
        <v>43803</v>
      </c>
      <c r="W606" s="48" t="s">
        <v>211</v>
      </c>
      <c r="X606" s="48"/>
      <c r="Y606" s="48"/>
      <c r="Z606" s="48" t="s">
        <v>211</v>
      </c>
      <c r="AA606" s="48"/>
      <c r="AB606" s="48"/>
      <c r="AC606" s="193" t="s">
        <v>5006</v>
      </c>
      <c r="AD606" s="48"/>
      <c r="AE606" s="193" t="s">
        <v>4852</v>
      </c>
      <c r="AF606" s="193" t="s">
        <v>211</v>
      </c>
      <c r="AG606" s="193" t="s">
        <v>211</v>
      </c>
      <c r="AH606" s="197"/>
      <c r="AI606" s="192" t="s">
        <v>4360</v>
      </c>
      <c r="AJ606" s="115" t="str">
        <f t="shared" si="9"/>
        <v>FS</v>
      </c>
      <c r="AK606" s="115" t="b">
        <f>ISNUMBER(SEARCH("IRT",Table1[[#This Row],[Current_Status]]))</f>
        <v>0</v>
      </c>
      <c r="AL606" s="116">
        <f>YEAR(Table1[[#This Row],[Project_Initiated]])</f>
        <v>2019</v>
      </c>
      <c r="AM606" s="53">
        <v>44075</v>
      </c>
      <c r="AN606" s="53" t="str">
        <f>IF(AND(Table1[[#This Row],[Completed Date]]&gt;="07/01/2020"+0,Table1[[#This Row],[Completed Date]]&lt;="6/30/2021"+0),"FY 20-21",IF(AND(Table1[[#This Row],[Completed Date]]&gt;="07/01/2019"+0,Table1[[#This Row],[Completed Date]]&lt;="6/30/2020"+0),"FY 19-20",""))</f>
        <v/>
      </c>
      <c r="AO606" s="116" t="str">
        <f>IFERROR(FIND("R",Table1[[#This Row],[FS_Priority]]),"")</f>
        <v/>
      </c>
    </row>
    <row r="607" spans="1:41" hidden="1" x14ac:dyDescent="0.25">
      <c r="A607" s="48" t="s">
        <v>4921</v>
      </c>
      <c r="B607" s="193" t="s">
        <v>211</v>
      </c>
      <c r="C607" s="193" t="s">
        <v>4921</v>
      </c>
      <c r="D607" s="194" t="b">
        <v>0</v>
      </c>
      <c r="E607" s="48" t="s">
        <v>148</v>
      </c>
      <c r="F607" s="48" t="s">
        <v>4922</v>
      </c>
      <c r="G607" s="48" t="s">
        <v>211</v>
      </c>
      <c r="H607" s="48" t="s">
        <v>457</v>
      </c>
      <c r="I607" s="48" t="s">
        <v>3743</v>
      </c>
      <c r="J607" s="48" t="s">
        <v>2657</v>
      </c>
      <c r="K607" s="193" t="s">
        <v>4320</v>
      </c>
      <c r="L607" s="193" t="s">
        <v>434</v>
      </c>
      <c r="M607" s="48" t="s">
        <v>3854</v>
      </c>
      <c r="N607" s="193" t="s">
        <v>211</v>
      </c>
      <c r="O607" s="48" t="s">
        <v>4852</v>
      </c>
      <c r="P607" s="48"/>
      <c r="Q607" s="48" t="s">
        <v>218</v>
      </c>
      <c r="R607" s="193" t="s">
        <v>211</v>
      </c>
      <c r="S607" s="48" t="b">
        <v>0</v>
      </c>
      <c r="T607" s="48"/>
      <c r="U607" s="178"/>
      <c r="V607" s="178">
        <v>43868</v>
      </c>
      <c r="W607" s="48" t="s">
        <v>211</v>
      </c>
      <c r="X607" s="48"/>
      <c r="Y607" s="48"/>
      <c r="Z607" s="48" t="s">
        <v>211</v>
      </c>
      <c r="AA607" s="48"/>
      <c r="AB607" s="48"/>
      <c r="AC607" s="193" t="s">
        <v>5006</v>
      </c>
      <c r="AD607" s="48"/>
      <c r="AE607" s="193" t="s">
        <v>4852</v>
      </c>
      <c r="AF607" s="193" t="s">
        <v>211</v>
      </c>
      <c r="AG607" s="193" t="s">
        <v>211</v>
      </c>
      <c r="AH607" s="197"/>
      <c r="AI607" s="192" t="s">
        <v>4360</v>
      </c>
      <c r="AJ607" s="115" t="str">
        <f t="shared" si="9"/>
        <v>FS</v>
      </c>
      <c r="AK607" s="115" t="b">
        <f>ISNUMBER(SEARCH("IRT",Table1[[#This Row],[Current_Status]]))</f>
        <v>0</v>
      </c>
      <c r="AL607" s="116">
        <f>YEAR(Table1[[#This Row],[Project_Initiated]])</f>
        <v>2020</v>
      </c>
      <c r="AM607" s="53">
        <v>44075</v>
      </c>
      <c r="AN607" s="53" t="str">
        <f>IF(AND(Table1[[#This Row],[Completed Date]]&gt;="07/01/2020"+0,Table1[[#This Row],[Completed Date]]&lt;="6/30/2021"+0),"FY 20-21",IF(AND(Table1[[#This Row],[Completed Date]]&gt;="07/01/2019"+0,Table1[[#This Row],[Completed Date]]&lt;="6/30/2020"+0),"FY 19-20",""))</f>
        <v/>
      </c>
      <c r="AO607" s="116" t="str">
        <f>IFERROR(FIND("R",Table1[[#This Row],[FS_Priority]]),"")</f>
        <v/>
      </c>
    </row>
    <row r="608" spans="1:41" hidden="1" x14ac:dyDescent="0.25">
      <c r="A608" s="48" t="s">
        <v>4707</v>
      </c>
      <c r="B608" s="193" t="s">
        <v>211</v>
      </c>
      <c r="C608" s="193" t="s">
        <v>4707</v>
      </c>
      <c r="D608" s="194" t="b">
        <v>0</v>
      </c>
      <c r="E608" s="48" t="s">
        <v>148</v>
      </c>
      <c r="F608" s="48" t="s">
        <v>4708</v>
      </c>
      <c r="G608" s="48" t="s">
        <v>211</v>
      </c>
      <c r="H608" s="48" t="s">
        <v>211</v>
      </c>
      <c r="I608" s="48" t="s">
        <v>3740</v>
      </c>
      <c r="J608" s="48" t="s">
        <v>2657</v>
      </c>
      <c r="K608" s="193" t="s">
        <v>4320</v>
      </c>
      <c r="L608" s="193" t="s">
        <v>434</v>
      </c>
      <c r="M608" s="48" t="s">
        <v>3871</v>
      </c>
      <c r="N608" s="193" t="s">
        <v>211</v>
      </c>
      <c r="O608" s="48" t="s">
        <v>183</v>
      </c>
      <c r="P608" s="48"/>
      <c r="Q608" s="48" t="s">
        <v>236</v>
      </c>
      <c r="R608" s="193" t="s">
        <v>211</v>
      </c>
      <c r="S608" s="48" t="b">
        <v>0</v>
      </c>
      <c r="T608" s="48"/>
      <c r="U608" s="178"/>
      <c r="V608" s="178">
        <v>43762</v>
      </c>
      <c r="W608" s="48" t="s">
        <v>211</v>
      </c>
      <c r="X608" s="48"/>
      <c r="Y608" s="48"/>
      <c r="Z608" s="48" t="s">
        <v>211</v>
      </c>
      <c r="AA608" s="48"/>
      <c r="AB608" s="48"/>
      <c r="AC608" s="193" t="s">
        <v>5008</v>
      </c>
      <c r="AD608" s="48"/>
      <c r="AE608" s="193" t="s">
        <v>178</v>
      </c>
      <c r="AF608" s="193" t="s">
        <v>211</v>
      </c>
      <c r="AG608" s="193" t="s">
        <v>211</v>
      </c>
      <c r="AH608" s="197"/>
      <c r="AI608" s="192" t="s">
        <v>4364</v>
      </c>
      <c r="AJ608" s="115" t="str">
        <f t="shared" si="9"/>
        <v>FS</v>
      </c>
      <c r="AK608" s="115" t="b">
        <f>ISNUMBER(SEARCH("IRT",Table1[[#This Row],[Current_Status]]))</f>
        <v>0</v>
      </c>
      <c r="AL608" s="116">
        <f>YEAR(Table1[[#This Row],[Project_Initiated]])</f>
        <v>2019</v>
      </c>
      <c r="AM608" s="53">
        <v>44075</v>
      </c>
      <c r="AN608" s="53" t="str">
        <f>IF(AND(Table1[[#This Row],[Completed Date]]&gt;="07/01/2020"+0,Table1[[#This Row],[Completed Date]]&lt;="6/30/2021"+0),"FY 20-21",IF(AND(Table1[[#This Row],[Completed Date]]&gt;="07/01/2019"+0,Table1[[#This Row],[Completed Date]]&lt;="6/30/2020"+0),"FY 19-20",""))</f>
        <v/>
      </c>
      <c r="AO608" s="116" t="str">
        <f>IFERROR(FIND("R",Table1[[#This Row],[FS_Priority]]),"")</f>
        <v/>
      </c>
    </row>
    <row r="609" spans="1:41" hidden="1" x14ac:dyDescent="0.25">
      <c r="A609" s="48" t="s">
        <v>4274</v>
      </c>
      <c r="B609" s="193" t="s">
        <v>211</v>
      </c>
      <c r="C609" s="193" t="s">
        <v>4274</v>
      </c>
      <c r="D609" s="194" t="b">
        <v>0</v>
      </c>
      <c r="E609" s="48" t="s">
        <v>148</v>
      </c>
      <c r="F609" s="48" t="s">
        <v>4309</v>
      </c>
      <c r="G609" s="48" t="s">
        <v>4310</v>
      </c>
      <c r="H609" s="48" t="s">
        <v>4311</v>
      </c>
      <c r="I609" s="48" t="s">
        <v>211</v>
      </c>
      <c r="J609" s="48" t="s">
        <v>2657</v>
      </c>
      <c r="K609" s="193" t="s">
        <v>4320</v>
      </c>
      <c r="L609" s="193" t="s">
        <v>434</v>
      </c>
      <c r="M609" s="48" t="s">
        <v>4312</v>
      </c>
      <c r="N609" s="193" t="s">
        <v>211</v>
      </c>
      <c r="O609" s="48" t="s">
        <v>183</v>
      </c>
      <c r="P609" s="48"/>
      <c r="Q609" s="48" t="s">
        <v>184</v>
      </c>
      <c r="R609" s="193" t="s">
        <v>211</v>
      </c>
      <c r="S609" s="48" t="b">
        <v>0</v>
      </c>
      <c r="T609" s="48"/>
      <c r="U609" s="178"/>
      <c r="V609" s="178">
        <v>43677</v>
      </c>
      <c r="W609" s="48" t="s">
        <v>211</v>
      </c>
      <c r="X609" s="48"/>
      <c r="Y609" s="48"/>
      <c r="Z609" s="48" t="s">
        <v>211</v>
      </c>
      <c r="AA609" s="48"/>
      <c r="AB609" s="48"/>
      <c r="AC609" s="193" t="s">
        <v>5048</v>
      </c>
      <c r="AD609" s="195">
        <v>43732</v>
      </c>
      <c r="AE609" s="193" t="s">
        <v>498</v>
      </c>
      <c r="AF609" s="193" t="s">
        <v>4473</v>
      </c>
      <c r="AG609" s="193" t="s">
        <v>2694</v>
      </c>
      <c r="AH609" s="197"/>
      <c r="AI609" s="192" t="s">
        <v>4284</v>
      </c>
      <c r="AJ609" s="115" t="str">
        <f t="shared" si="9"/>
        <v>FS</v>
      </c>
      <c r="AK609" s="115" t="b">
        <f>ISNUMBER(SEARCH("IRT",Table1[[#This Row],[Current_Status]]))</f>
        <v>0</v>
      </c>
      <c r="AL609" s="116">
        <f>YEAR(Table1[[#This Row],[Project_Initiated]])</f>
        <v>2019</v>
      </c>
      <c r="AM609" s="53">
        <v>44075</v>
      </c>
      <c r="AN609" s="53" t="str">
        <f>IF(AND(Table1[[#This Row],[Completed Date]]&gt;="07/01/2020"+0,Table1[[#This Row],[Completed Date]]&lt;="6/30/2021"+0),"FY 20-21",IF(AND(Table1[[#This Row],[Completed Date]]&gt;="07/01/2019"+0,Table1[[#This Row],[Completed Date]]&lt;="6/30/2020"+0),"FY 19-20",""))</f>
        <v/>
      </c>
      <c r="AO609" s="116" t="str">
        <f>IFERROR(FIND("R",Table1[[#This Row],[FS_Priority]]),"")</f>
        <v/>
      </c>
    </row>
    <row r="610" spans="1:41" hidden="1" x14ac:dyDescent="0.25">
      <c r="A610" s="48" t="s">
        <v>4753</v>
      </c>
      <c r="B610" s="193" t="s">
        <v>211</v>
      </c>
      <c r="C610" s="193" t="s">
        <v>4753</v>
      </c>
      <c r="D610" s="194" t="b">
        <v>0</v>
      </c>
      <c r="E610" s="48" t="s">
        <v>4313</v>
      </c>
      <c r="F610" s="48" t="s">
        <v>4792</v>
      </c>
      <c r="G610" s="48" t="s">
        <v>4793</v>
      </c>
      <c r="H610" s="48" t="s">
        <v>211</v>
      </c>
      <c r="I610" s="48" t="s">
        <v>211</v>
      </c>
      <c r="J610" s="48" t="s">
        <v>2657</v>
      </c>
      <c r="K610" s="193" t="s">
        <v>3883</v>
      </c>
      <c r="L610" s="193" t="s">
        <v>437</v>
      </c>
      <c r="M610" s="48" t="s">
        <v>4791</v>
      </c>
      <c r="N610" s="193" t="s">
        <v>211</v>
      </c>
      <c r="O610" s="48" t="s">
        <v>183</v>
      </c>
      <c r="P610" s="48"/>
      <c r="Q610" s="48" t="s">
        <v>3293</v>
      </c>
      <c r="R610" s="193" t="s">
        <v>211</v>
      </c>
      <c r="S610" s="48" t="b">
        <v>0</v>
      </c>
      <c r="T610" s="48"/>
      <c r="U610" s="178"/>
      <c r="V610" s="178">
        <v>43762</v>
      </c>
      <c r="W610" s="48" t="s">
        <v>211</v>
      </c>
      <c r="X610" s="48"/>
      <c r="Y610" s="48"/>
      <c r="Z610" s="48" t="s">
        <v>211</v>
      </c>
      <c r="AA610" s="48"/>
      <c r="AB610" s="48"/>
      <c r="AC610" s="193" t="s">
        <v>5008</v>
      </c>
      <c r="AD610" s="48"/>
      <c r="AE610" s="193" t="s">
        <v>178</v>
      </c>
      <c r="AF610" s="193" t="s">
        <v>211</v>
      </c>
      <c r="AG610" s="193" t="s">
        <v>211</v>
      </c>
      <c r="AH610" s="197"/>
      <c r="AI610" s="192" t="s">
        <v>4364</v>
      </c>
      <c r="AJ610" s="115" t="str">
        <f t="shared" si="9"/>
        <v>FS</v>
      </c>
      <c r="AK610" s="115" t="b">
        <f>ISNUMBER(SEARCH("IRT",Table1[[#This Row],[Current_Status]]))</f>
        <v>0</v>
      </c>
      <c r="AL610" s="116">
        <f>YEAR(Table1[[#This Row],[Project_Initiated]])</f>
        <v>2019</v>
      </c>
      <c r="AM610" s="53">
        <v>44075</v>
      </c>
      <c r="AN610" s="53" t="str">
        <f>IF(AND(Table1[[#This Row],[Completed Date]]&gt;="07/01/2020"+0,Table1[[#This Row],[Completed Date]]&lt;="6/30/2021"+0),"FY 20-21",IF(AND(Table1[[#This Row],[Completed Date]]&gt;="07/01/2019"+0,Table1[[#This Row],[Completed Date]]&lt;="6/30/2020"+0),"FY 19-20",""))</f>
        <v/>
      </c>
      <c r="AO610" s="116">
        <f>IFERROR(FIND("R",Table1[[#This Row],[FS_Priority]]),"")</f>
        <v>1</v>
      </c>
    </row>
    <row r="611" spans="1:41" hidden="1" x14ac:dyDescent="0.25">
      <c r="A611" s="48" t="s">
        <v>4925</v>
      </c>
      <c r="B611" s="193" t="s">
        <v>211</v>
      </c>
      <c r="C611" s="193" t="s">
        <v>4925</v>
      </c>
      <c r="D611" s="194" t="b">
        <v>0</v>
      </c>
      <c r="E611" s="48" t="s">
        <v>4257</v>
      </c>
      <c r="F611" s="48" t="s">
        <v>4926</v>
      </c>
      <c r="G611" s="48" t="s">
        <v>211</v>
      </c>
      <c r="H611" s="48" t="s">
        <v>2260</v>
      </c>
      <c r="I611" s="48" t="s">
        <v>3743</v>
      </c>
      <c r="J611" s="48" t="s">
        <v>2657</v>
      </c>
      <c r="K611" s="193" t="s">
        <v>3901</v>
      </c>
      <c r="L611" s="193" t="s">
        <v>439</v>
      </c>
      <c r="M611" s="48" t="s">
        <v>4927</v>
      </c>
      <c r="N611" s="193" t="s">
        <v>211</v>
      </c>
      <c r="O611" s="48" t="s">
        <v>4852</v>
      </c>
      <c r="P611" s="48"/>
      <c r="Q611" s="48" t="s">
        <v>218</v>
      </c>
      <c r="R611" s="193" t="s">
        <v>211</v>
      </c>
      <c r="S611" s="48" t="b">
        <v>0</v>
      </c>
      <c r="T611" s="48"/>
      <c r="U611" s="178"/>
      <c r="V611" s="178">
        <v>43840</v>
      </c>
      <c r="W611" s="48" t="s">
        <v>211</v>
      </c>
      <c r="X611" s="48"/>
      <c r="Y611" s="48"/>
      <c r="Z611" s="48" t="s">
        <v>211</v>
      </c>
      <c r="AA611" s="48"/>
      <c r="AB611" s="48"/>
      <c r="AC611" s="193" t="s">
        <v>5006</v>
      </c>
      <c r="AD611" s="48"/>
      <c r="AE611" s="193" t="s">
        <v>4852</v>
      </c>
      <c r="AF611" s="193" t="s">
        <v>211</v>
      </c>
      <c r="AG611" s="193" t="s">
        <v>211</v>
      </c>
      <c r="AH611" s="198"/>
      <c r="AI611" s="192" t="s">
        <v>4360</v>
      </c>
      <c r="AJ611" s="115" t="str">
        <f t="shared" si="9"/>
        <v>FS</v>
      </c>
      <c r="AK611" s="115" t="b">
        <f>ISNUMBER(SEARCH("IRT",Table1[[#This Row],[Current_Status]]))</f>
        <v>0</v>
      </c>
      <c r="AL611" s="116">
        <f>YEAR(Table1[[#This Row],[Project_Initiated]])</f>
        <v>2020</v>
      </c>
      <c r="AM611" s="53">
        <v>44075</v>
      </c>
      <c r="AN611" s="53" t="str">
        <f>IF(AND(Table1[[#This Row],[Completed Date]]&gt;="07/01/2020"+0,Table1[[#This Row],[Completed Date]]&lt;="6/30/2021"+0),"FY 20-21",IF(AND(Table1[[#This Row],[Completed Date]]&gt;="07/01/2019"+0,Table1[[#This Row],[Completed Date]]&lt;="6/30/2020"+0),"FY 19-20",""))</f>
        <v/>
      </c>
      <c r="AO611" s="116" t="str">
        <f>IFERROR(FIND("R",Table1[[#This Row],[FS_Priority]]),"")</f>
        <v/>
      </c>
    </row>
    <row r="612" spans="1:41" hidden="1" x14ac:dyDescent="0.25">
      <c r="A612" s="48" t="s">
        <v>91</v>
      </c>
      <c r="B612" s="193" t="s">
        <v>91</v>
      </c>
      <c r="C612" s="193" t="s">
        <v>211</v>
      </c>
      <c r="D612" s="194" t="b">
        <v>0</v>
      </c>
      <c r="E612" s="48" t="s">
        <v>4285</v>
      </c>
      <c r="F612" s="48" t="s">
        <v>92</v>
      </c>
      <c r="G612" s="48" t="s">
        <v>3984</v>
      </c>
      <c r="H612" s="48" t="s">
        <v>294</v>
      </c>
      <c r="I612" s="48" t="s">
        <v>211</v>
      </c>
      <c r="J612" s="48" t="s">
        <v>3499</v>
      </c>
      <c r="K612" s="193" t="s">
        <v>59</v>
      </c>
      <c r="L612" s="193" t="s">
        <v>28</v>
      </c>
      <c r="M612" s="48" t="s">
        <v>28</v>
      </c>
      <c r="N612" s="193" t="s">
        <v>211</v>
      </c>
      <c r="O612" s="48" t="s">
        <v>293</v>
      </c>
      <c r="P612" s="48">
        <v>13</v>
      </c>
      <c r="Q612" s="48" t="s">
        <v>211</v>
      </c>
      <c r="R612" s="193" t="s">
        <v>211</v>
      </c>
      <c r="S612" s="48" t="b">
        <v>0</v>
      </c>
      <c r="T612" s="48">
        <v>8837000</v>
      </c>
      <c r="U612" s="178"/>
      <c r="V612" s="178">
        <v>42402</v>
      </c>
      <c r="W612" s="48" t="s">
        <v>27</v>
      </c>
      <c r="X612" s="48">
        <v>44105</v>
      </c>
      <c r="Y612" s="48">
        <v>45047</v>
      </c>
      <c r="Z612" s="48" t="s">
        <v>211</v>
      </c>
      <c r="AA612" s="48"/>
      <c r="AB612" s="48"/>
      <c r="AC612" s="193" t="s">
        <v>211</v>
      </c>
      <c r="AD612" s="48"/>
      <c r="AE612" s="193" t="s">
        <v>211</v>
      </c>
      <c r="AF612" s="193" t="s">
        <v>211</v>
      </c>
      <c r="AG612" s="193" t="s">
        <v>211</v>
      </c>
      <c r="AH612" s="197"/>
      <c r="AI612" s="192" t="s">
        <v>211</v>
      </c>
      <c r="AJ612" s="115" t="str">
        <f t="shared" si="9"/>
        <v>PD&amp;C</v>
      </c>
      <c r="AK612" s="115" t="b">
        <f>ISNUMBER(SEARCH("IRT",Table1[[#This Row],[Current_Status]]))</f>
        <v>0</v>
      </c>
      <c r="AL612" s="116">
        <f>YEAR(Table1[[#This Row],[Project_Initiated]])</f>
        <v>2016</v>
      </c>
      <c r="AM612" s="53">
        <v>44075</v>
      </c>
      <c r="AN612" s="53" t="str">
        <f>IF(AND(Table1[[#This Row],[Completed Date]]&gt;="07/01/2020"+0,Table1[[#This Row],[Completed Date]]&lt;="6/30/2021"+0),"FY 20-21",IF(AND(Table1[[#This Row],[Completed Date]]&gt;="07/01/2019"+0,Table1[[#This Row],[Completed Date]]&lt;="6/30/2020"+0),"FY 19-20",""))</f>
        <v/>
      </c>
      <c r="AO612" s="116" t="str">
        <f>IFERROR(FIND("R",Table1[[#This Row],[FS_Priority]]),"")</f>
        <v/>
      </c>
    </row>
    <row r="613" spans="1:41" hidden="1" x14ac:dyDescent="0.25">
      <c r="A613" s="48" t="s">
        <v>4105</v>
      </c>
      <c r="B613" s="193" t="s">
        <v>4105</v>
      </c>
      <c r="C613" s="193" t="s">
        <v>211</v>
      </c>
      <c r="D613" s="194" t="b">
        <v>0</v>
      </c>
      <c r="E613" s="48" t="s">
        <v>187</v>
      </c>
      <c r="F613" s="48" t="s">
        <v>4495</v>
      </c>
      <c r="G613" s="48" t="s">
        <v>4254</v>
      </c>
      <c r="H613" s="48" t="s">
        <v>3531</v>
      </c>
      <c r="I613" s="48" t="s">
        <v>211</v>
      </c>
      <c r="J613" s="48" t="s">
        <v>3499</v>
      </c>
      <c r="K613" s="193" t="s">
        <v>30</v>
      </c>
      <c r="L613" s="193" t="s">
        <v>394</v>
      </c>
      <c r="M613" s="48" t="s">
        <v>120</v>
      </c>
      <c r="N613" s="193" t="s">
        <v>211</v>
      </c>
      <c r="O613" s="48" t="s">
        <v>120</v>
      </c>
      <c r="P613" s="48">
        <v>7</v>
      </c>
      <c r="Q613" s="48" t="s">
        <v>211</v>
      </c>
      <c r="R613" s="193" t="s">
        <v>211</v>
      </c>
      <c r="S613" s="48" t="b">
        <v>0</v>
      </c>
      <c r="T613" s="48">
        <v>1177000</v>
      </c>
      <c r="U613" s="178"/>
      <c r="V613" s="178">
        <v>43713</v>
      </c>
      <c r="W613" s="48" t="s">
        <v>27</v>
      </c>
      <c r="X613" s="48">
        <v>44136</v>
      </c>
      <c r="Y613" s="48">
        <v>44256</v>
      </c>
      <c r="Z613" s="48" t="s">
        <v>211</v>
      </c>
      <c r="AA613" s="48"/>
      <c r="AB613" s="48"/>
      <c r="AC613" s="193" t="s">
        <v>211</v>
      </c>
      <c r="AD613" s="48"/>
      <c r="AE613" s="193" t="s">
        <v>211</v>
      </c>
      <c r="AF613" s="193" t="s">
        <v>211</v>
      </c>
      <c r="AG613" s="193" t="s">
        <v>211</v>
      </c>
      <c r="AH613" s="197"/>
      <c r="AI613" s="192" t="s">
        <v>211</v>
      </c>
      <c r="AJ613" s="115" t="str">
        <f t="shared" si="9"/>
        <v>PD&amp;C</v>
      </c>
      <c r="AK613" s="115" t="b">
        <f>ISNUMBER(SEARCH("IRT",Table1[[#This Row],[Current_Status]]))</f>
        <v>0</v>
      </c>
      <c r="AL613" s="116">
        <f>YEAR(Table1[[#This Row],[Project_Initiated]])</f>
        <v>2019</v>
      </c>
      <c r="AM613" s="53">
        <v>44075</v>
      </c>
      <c r="AN613" s="53" t="str">
        <f>IF(AND(Table1[[#This Row],[Completed Date]]&gt;="07/01/2020"+0,Table1[[#This Row],[Completed Date]]&lt;="6/30/2021"+0),"FY 20-21",IF(AND(Table1[[#This Row],[Completed Date]]&gt;="07/01/2019"+0,Table1[[#This Row],[Completed Date]]&lt;="6/30/2020"+0),"FY 19-20",""))</f>
        <v/>
      </c>
      <c r="AO613" s="116" t="str">
        <f>IFERROR(FIND("R",Table1[[#This Row],[FS_Priority]]),"")</f>
        <v/>
      </c>
    </row>
    <row r="614" spans="1:41" hidden="1" x14ac:dyDescent="0.25">
      <c r="A614" s="48" t="s">
        <v>87</v>
      </c>
      <c r="B614" s="193" t="s">
        <v>87</v>
      </c>
      <c r="C614" s="193" t="s">
        <v>211</v>
      </c>
      <c r="D614" s="194" t="b">
        <v>0</v>
      </c>
      <c r="E614" s="48" t="s">
        <v>4299</v>
      </c>
      <c r="F614" s="48" t="s">
        <v>88</v>
      </c>
      <c r="G614" s="48" t="s">
        <v>3984</v>
      </c>
      <c r="H614" s="48" t="s">
        <v>294</v>
      </c>
      <c r="I614" s="48" t="s">
        <v>211</v>
      </c>
      <c r="J614" s="48" t="s">
        <v>3499</v>
      </c>
      <c r="K614" s="193" t="s">
        <v>3471</v>
      </c>
      <c r="L614" s="193" t="s">
        <v>2636</v>
      </c>
      <c r="M614" s="48" t="s">
        <v>28</v>
      </c>
      <c r="N614" s="193" t="s">
        <v>211</v>
      </c>
      <c r="O614" s="48" t="s">
        <v>293</v>
      </c>
      <c r="P614" s="48">
        <v>16</v>
      </c>
      <c r="Q614" s="48" t="s">
        <v>211</v>
      </c>
      <c r="R614" s="193" t="s">
        <v>211</v>
      </c>
      <c r="S614" s="48" t="b">
        <v>0</v>
      </c>
      <c r="T614" s="48">
        <v>18179000</v>
      </c>
      <c r="U614" s="178"/>
      <c r="V614" s="178">
        <v>42353</v>
      </c>
      <c r="W614" s="48" t="s">
        <v>27</v>
      </c>
      <c r="X614" s="48">
        <v>44105</v>
      </c>
      <c r="Y614" s="48">
        <v>45047</v>
      </c>
      <c r="Z614" s="48" t="s">
        <v>211</v>
      </c>
      <c r="AA614" s="48"/>
      <c r="AB614" s="48"/>
      <c r="AC614" s="193" t="s">
        <v>211</v>
      </c>
      <c r="AD614" s="48"/>
      <c r="AE614" s="193" t="s">
        <v>211</v>
      </c>
      <c r="AF614" s="193" t="s">
        <v>211</v>
      </c>
      <c r="AG614" s="193" t="s">
        <v>211</v>
      </c>
      <c r="AH614" s="197"/>
      <c r="AI614" s="192" t="s">
        <v>211</v>
      </c>
      <c r="AJ614" s="115" t="str">
        <f t="shared" si="9"/>
        <v>PD&amp;C</v>
      </c>
      <c r="AK614" s="115" t="b">
        <f>ISNUMBER(SEARCH("IRT",Table1[[#This Row],[Current_Status]]))</f>
        <v>0</v>
      </c>
      <c r="AL614" s="116">
        <f>YEAR(Table1[[#This Row],[Project_Initiated]])</f>
        <v>2015</v>
      </c>
      <c r="AM614" s="53">
        <v>44075</v>
      </c>
      <c r="AN614" s="53" t="str">
        <f>IF(AND(Table1[[#This Row],[Completed Date]]&gt;="07/01/2020"+0,Table1[[#This Row],[Completed Date]]&lt;="6/30/2021"+0),"FY 20-21",IF(AND(Table1[[#This Row],[Completed Date]]&gt;="07/01/2019"+0,Table1[[#This Row],[Completed Date]]&lt;="6/30/2020"+0),"FY 19-20",""))</f>
        <v/>
      </c>
      <c r="AO614" s="116" t="str">
        <f>IFERROR(FIND("R",Table1[[#This Row],[FS_Priority]]),"")</f>
        <v/>
      </c>
    </row>
    <row r="615" spans="1:41" hidden="1" x14ac:dyDescent="0.25">
      <c r="A615" s="48" t="s">
        <v>4861</v>
      </c>
      <c r="B615" s="193" t="s">
        <v>4861</v>
      </c>
      <c r="C615" s="193" t="s">
        <v>211</v>
      </c>
      <c r="D615" s="194" t="b">
        <v>0</v>
      </c>
      <c r="E615" s="48" t="s">
        <v>4285</v>
      </c>
      <c r="F615" s="48" t="s">
        <v>4862</v>
      </c>
      <c r="G615" s="48" t="s">
        <v>4863</v>
      </c>
      <c r="H615" s="48" t="s">
        <v>211</v>
      </c>
      <c r="I615" s="48" t="s">
        <v>211</v>
      </c>
      <c r="J615" s="48" t="s">
        <v>3504</v>
      </c>
      <c r="K615" s="193" t="s">
        <v>59</v>
      </c>
      <c r="L615" s="193" t="s">
        <v>28</v>
      </c>
      <c r="M615" s="48" t="s">
        <v>4331</v>
      </c>
      <c r="N615" s="193" t="s">
        <v>211</v>
      </c>
      <c r="O615" s="48" t="s">
        <v>4331</v>
      </c>
      <c r="P615" s="48">
        <v>8</v>
      </c>
      <c r="Q615" s="48" t="s">
        <v>211</v>
      </c>
      <c r="R615" s="193" t="s">
        <v>211</v>
      </c>
      <c r="S615" s="48" t="b">
        <v>0</v>
      </c>
      <c r="T615" s="48">
        <v>78500</v>
      </c>
      <c r="U615" s="178"/>
      <c r="V615" s="178">
        <v>43893</v>
      </c>
      <c r="W615" s="48" t="s">
        <v>31</v>
      </c>
      <c r="X615" s="48">
        <v>44013</v>
      </c>
      <c r="Y615" s="48">
        <v>44075</v>
      </c>
      <c r="Z615" s="48" t="s">
        <v>211</v>
      </c>
      <c r="AA615" s="48"/>
      <c r="AB615" s="48"/>
      <c r="AC615" s="193" t="s">
        <v>211</v>
      </c>
      <c r="AD615" s="48"/>
      <c r="AE615" s="193" t="s">
        <v>211</v>
      </c>
      <c r="AF615" s="193" t="s">
        <v>211</v>
      </c>
      <c r="AG615" s="193" t="s">
        <v>211</v>
      </c>
      <c r="AH615" s="197"/>
      <c r="AI615" s="192" t="s">
        <v>211</v>
      </c>
      <c r="AJ615" s="115" t="str">
        <f t="shared" si="9"/>
        <v>PD&amp;C</v>
      </c>
      <c r="AK615" s="115" t="b">
        <f>ISNUMBER(SEARCH("IRT",Table1[[#This Row],[Current_Status]]))</f>
        <v>0</v>
      </c>
      <c r="AL615" s="116">
        <f>YEAR(Table1[[#This Row],[Project_Initiated]])</f>
        <v>2020</v>
      </c>
      <c r="AM615" s="53">
        <v>44075</v>
      </c>
      <c r="AN615" s="53" t="str">
        <f>IF(AND(Table1[[#This Row],[Completed Date]]&gt;="07/01/2020"+0,Table1[[#This Row],[Completed Date]]&lt;="6/30/2021"+0),"FY 20-21",IF(AND(Table1[[#This Row],[Completed Date]]&gt;="07/01/2019"+0,Table1[[#This Row],[Completed Date]]&lt;="6/30/2020"+0),"FY 19-20",""))</f>
        <v/>
      </c>
      <c r="AO615" s="116" t="str">
        <f>IFERROR(FIND("R",Table1[[#This Row],[FS_Priority]]),"")</f>
        <v/>
      </c>
    </row>
    <row r="616" spans="1:41" hidden="1" x14ac:dyDescent="0.25">
      <c r="A616" s="48" t="s">
        <v>89</v>
      </c>
      <c r="B616" s="193" t="s">
        <v>89</v>
      </c>
      <c r="C616" s="193" t="s">
        <v>211</v>
      </c>
      <c r="D616" s="194" t="b">
        <v>0</v>
      </c>
      <c r="E616" s="48" t="s">
        <v>4285</v>
      </c>
      <c r="F616" s="48" t="s">
        <v>90</v>
      </c>
      <c r="G616" s="48" t="s">
        <v>3572</v>
      </c>
      <c r="H616" s="48" t="s">
        <v>211</v>
      </c>
      <c r="I616" s="48" t="s">
        <v>211</v>
      </c>
      <c r="J616" s="48" t="s">
        <v>3504</v>
      </c>
      <c r="K616" s="193" t="s">
        <v>59</v>
      </c>
      <c r="L616" s="193" t="s">
        <v>28</v>
      </c>
      <c r="M616" s="48" t="s">
        <v>3503</v>
      </c>
      <c r="N616" s="193" t="s">
        <v>211</v>
      </c>
      <c r="O616" s="48" t="s">
        <v>189</v>
      </c>
      <c r="P616" s="48">
        <v>12</v>
      </c>
      <c r="Q616" s="48" t="s">
        <v>211</v>
      </c>
      <c r="R616" s="193" t="s">
        <v>211</v>
      </c>
      <c r="S616" s="48" t="b">
        <v>0</v>
      </c>
      <c r="T616" s="48">
        <v>57950000</v>
      </c>
      <c r="U616" s="178"/>
      <c r="V616" s="178">
        <v>42887</v>
      </c>
      <c r="W616" s="48" t="s">
        <v>31</v>
      </c>
      <c r="X616" s="48">
        <v>43770</v>
      </c>
      <c r="Y616" s="48">
        <v>44409</v>
      </c>
      <c r="Z616" s="48" t="s">
        <v>211</v>
      </c>
      <c r="AA616" s="48"/>
      <c r="AB616" s="48"/>
      <c r="AC616" s="193" t="s">
        <v>211</v>
      </c>
      <c r="AD616" s="48"/>
      <c r="AE616" s="193" t="s">
        <v>211</v>
      </c>
      <c r="AF616" s="193" t="s">
        <v>211</v>
      </c>
      <c r="AG616" s="193" t="s">
        <v>211</v>
      </c>
      <c r="AH616" s="197"/>
      <c r="AI616" s="192" t="s">
        <v>211</v>
      </c>
      <c r="AJ616" s="115" t="str">
        <f t="shared" si="9"/>
        <v>PD&amp;C</v>
      </c>
      <c r="AK616" s="115" t="b">
        <f>ISNUMBER(SEARCH("IRT",Table1[[#This Row],[Current_Status]]))</f>
        <v>0</v>
      </c>
      <c r="AL616" s="116">
        <f>YEAR(Table1[[#This Row],[Project_Initiated]])</f>
        <v>2017</v>
      </c>
      <c r="AM616" s="53">
        <v>44075</v>
      </c>
      <c r="AN616" s="53" t="str">
        <f>IF(AND(Table1[[#This Row],[Completed Date]]&gt;="07/01/2020"+0,Table1[[#This Row],[Completed Date]]&lt;="6/30/2021"+0),"FY 20-21",IF(AND(Table1[[#This Row],[Completed Date]]&gt;="07/01/2019"+0,Table1[[#This Row],[Completed Date]]&lt;="6/30/2020"+0),"FY 19-20",""))</f>
        <v/>
      </c>
      <c r="AO616" s="116" t="str">
        <f>IFERROR(FIND("R",Table1[[#This Row],[FS_Priority]]),"")</f>
        <v/>
      </c>
    </row>
    <row r="617" spans="1:41" hidden="1" x14ac:dyDescent="0.25">
      <c r="A617" s="48" t="s">
        <v>4012</v>
      </c>
      <c r="B617" s="193" t="s">
        <v>4012</v>
      </c>
      <c r="C617" s="193" t="s">
        <v>211</v>
      </c>
      <c r="D617" s="194" t="b">
        <v>0</v>
      </c>
      <c r="E617" s="48" t="s">
        <v>4285</v>
      </c>
      <c r="F617" s="48" t="s">
        <v>4961</v>
      </c>
      <c r="G617" s="48" t="s">
        <v>93</v>
      </c>
      <c r="H617" s="48" t="s">
        <v>211</v>
      </c>
      <c r="I617" s="48" t="s">
        <v>211</v>
      </c>
      <c r="J617" s="48" t="s">
        <v>3504</v>
      </c>
      <c r="K617" s="193" t="s">
        <v>59</v>
      </c>
      <c r="L617" s="193" t="s">
        <v>28</v>
      </c>
      <c r="M617" s="48" t="s">
        <v>63</v>
      </c>
      <c r="N617" s="193" t="s">
        <v>211</v>
      </c>
      <c r="O617" s="48" t="s">
        <v>67</v>
      </c>
      <c r="P617" s="48">
        <v>15</v>
      </c>
      <c r="Q617" s="48" t="s">
        <v>211</v>
      </c>
      <c r="R617" s="193" t="s">
        <v>211</v>
      </c>
      <c r="S617" s="48" t="b">
        <v>0</v>
      </c>
      <c r="T617" s="48">
        <v>2842000</v>
      </c>
      <c r="U617" s="178"/>
      <c r="V617" s="178">
        <v>42340</v>
      </c>
      <c r="W617" s="48" t="s">
        <v>31</v>
      </c>
      <c r="X617" s="48">
        <v>44044</v>
      </c>
      <c r="Y617" s="48">
        <v>44105</v>
      </c>
      <c r="Z617" s="48" t="s">
        <v>211</v>
      </c>
      <c r="AA617" s="48"/>
      <c r="AB617" s="48"/>
      <c r="AC617" s="193" t="s">
        <v>211</v>
      </c>
      <c r="AD617" s="48"/>
      <c r="AE617" s="193" t="s">
        <v>211</v>
      </c>
      <c r="AF617" s="193" t="s">
        <v>211</v>
      </c>
      <c r="AG617" s="193" t="s">
        <v>211</v>
      </c>
      <c r="AH617" s="197"/>
      <c r="AI617" s="192" t="s">
        <v>211</v>
      </c>
      <c r="AJ617" s="115" t="str">
        <f t="shared" si="9"/>
        <v>PD&amp;C</v>
      </c>
      <c r="AK617" s="115" t="b">
        <f>ISNUMBER(SEARCH("IRT",Table1[[#This Row],[Current_Status]]))</f>
        <v>0</v>
      </c>
      <c r="AL617" s="116">
        <f>YEAR(Table1[[#This Row],[Project_Initiated]])</f>
        <v>2015</v>
      </c>
      <c r="AM617" s="53">
        <v>44075</v>
      </c>
      <c r="AN617" s="53" t="str">
        <f>IF(AND(Table1[[#This Row],[Completed Date]]&gt;="07/01/2020"+0,Table1[[#This Row],[Completed Date]]&lt;="6/30/2021"+0),"FY 20-21",IF(AND(Table1[[#This Row],[Completed Date]]&gt;="07/01/2019"+0,Table1[[#This Row],[Completed Date]]&lt;="6/30/2020"+0),"FY 19-20",""))</f>
        <v/>
      </c>
      <c r="AO617" s="116" t="str">
        <f>IFERROR(FIND("R",Table1[[#This Row],[FS_Priority]]),"")</f>
        <v/>
      </c>
    </row>
    <row r="618" spans="1:41" hidden="1" x14ac:dyDescent="0.25">
      <c r="A618" s="48" t="s">
        <v>65</v>
      </c>
      <c r="B618" s="193" t="s">
        <v>65</v>
      </c>
      <c r="C618" s="193" t="s">
        <v>211</v>
      </c>
      <c r="D618" s="194" t="b">
        <v>0</v>
      </c>
      <c r="E618" s="48" t="s">
        <v>4285</v>
      </c>
      <c r="F618" s="48" t="s">
        <v>2791</v>
      </c>
      <c r="G618" s="48" t="s">
        <v>3574</v>
      </c>
      <c r="H618" s="48" t="s">
        <v>292</v>
      </c>
      <c r="I618" s="48" t="s">
        <v>211</v>
      </c>
      <c r="J618" s="48" t="s">
        <v>3504</v>
      </c>
      <c r="K618" s="193" t="s">
        <v>59</v>
      </c>
      <c r="L618" s="193" t="s">
        <v>28</v>
      </c>
      <c r="M618" s="48" t="s">
        <v>189</v>
      </c>
      <c r="N618" s="193" t="s">
        <v>211</v>
      </c>
      <c r="O618" s="48" t="s">
        <v>4331</v>
      </c>
      <c r="P618" s="48">
        <v>16</v>
      </c>
      <c r="Q618" s="48" t="s">
        <v>211</v>
      </c>
      <c r="R618" s="193" t="s">
        <v>211</v>
      </c>
      <c r="S618" s="48" t="b">
        <v>0</v>
      </c>
      <c r="T618" s="48">
        <v>8285623.1100000003</v>
      </c>
      <c r="U618" s="178"/>
      <c r="V618" s="178">
        <v>43072</v>
      </c>
      <c r="W618" s="48" t="s">
        <v>31</v>
      </c>
      <c r="X618" s="48">
        <v>43952</v>
      </c>
      <c r="Y618" s="48">
        <v>44197</v>
      </c>
      <c r="Z618" s="48" t="s">
        <v>211</v>
      </c>
      <c r="AA618" s="48"/>
      <c r="AB618" s="48"/>
      <c r="AC618" s="193" t="s">
        <v>211</v>
      </c>
      <c r="AD618" s="48"/>
      <c r="AE618" s="193" t="s">
        <v>211</v>
      </c>
      <c r="AF618" s="193" t="s">
        <v>211</v>
      </c>
      <c r="AG618" s="193" t="s">
        <v>211</v>
      </c>
      <c r="AH618" s="198"/>
      <c r="AI618" s="192" t="s">
        <v>211</v>
      </c>
      <c r="AJ618" s="115" t="str">
        <f t="shared" si="9"/>
        <v>PD&amp;C</v>
      </c>
      <c r="AK618" s="115" t="b">
        <f>ISNUMBER(SEARCH("IRT",Table1[[#This Row],[Current_Status]]))</f>
        <v>0</v>
      </c>
      <c r="AL618" s="116">
        <f>YEAR(Table1[[#This Row],[Project_Initiated]])</f>
        <v>2017</v>
      </c>
      <c r="AM618" s="53">
        <v>44075</v>
      </c>
      <c r="AN618" s="53" t="str">
        <f>IF(AND(Table1[[#This Row],[Completed Date]]&gt;="07/01/2020"+0,Table1[[#This Row],[Completed Date]]&lt;="6/30/2021"+0),"FY 20-21",IF(AND(Table1[[#This Row],[Completed Date]]&gt;="07/01/2019"+0,Table1[[#This Row],[Completed Date]]&lt;="6/30/2020"+0),"FY 19-20",""))</f>
        <v/>
      </c>
      <c r="AO618" s="116" t="str">
        <f>IFERROR(FIND("R",Table1[[#This Row],[FS_Priority]]),"")</f>
        <v/>
      </c>
    </row>
    <row r="619" spans="1:41" hidden="1" x14ac:dyDescent="0.25">
      <c r="A619" s="48" t="s">
        <v>94</v>
      </c>
      <c r="B619" s="193" t="s">
        <v>94</v>
      </c>
      <c r="C619" s="193" t="s">
        <v>211</v>
      </c>
      <c r="D619" s="194" t="b">
        <v>0</v>
      </c>
      <c r="E619" s="48" t="s">
        <v>4285</v>
      </c>
      <c r="F619" s="48" t="s">
        <v>95</v>
      </c>
      <c r="G619" s="48" t="s">
        <v>96</v>
      </c>
      <c r="H619" s="48" t="s">
        <v>81</v>
      </c>
      <c r="I619" s="48" t="s">
        <v>211</v>
      </c>
      <c r="J619" s="48" t="s">
        <v>3504</v>
      </c>
      <c r="K619" s="193" t="s">
        <v>59</v>
      </c>
      <c r="L619" s="193" t="s">
        <v>28</v>
      </c>
      <c r="M619" s="48" t="s">
        <v>3575</v>
      </c>
      <c r="N619" s="193" t="s">
        <v>211</v>
      </c>
      <c r="O619" s="48" t="s">
        <v>3469</v>
      </c>
      <c r="P619" s="48">
        <v>17</v>
      </c>
      <c r="Q619" s="48" t="s">
        <v>211</v>
      </c>
      <c r="R619" s="193" t="s">
        <v>211</v>
      </c>
      <c r="S619" s="48" t="b">
        <v>0</v>
      </c>
      <c r="T619" s="48">
        <v>23895000</v>
      </c>
      <c r="U619" s="178"/>
      <c r="V619" s="178">
        <v>42258</v>
      </c>
      <c r="W619" s="48" t="s">
        <v>4060</v>
      </c>
      <c r="X619" s="48">
        <v>43467</v>
      </c>
      <c r="Y619" s="48">
        <v>44409</v>
      </c>
      <c r="Z619" s="48" t="s">
        <v>211</v>
      </c>
      <c r="AA619" s="48"/>
      <c r="AB619" s="48"/>
      <c r="AC619" s="193" t="s">
        <v>211</v>
      </c>
      <c r="AD619" s="48"/>
      <c r="AE619" s="193" t="s">
        <v>211</v>
      </c>
      <c r="AF619" s="193" t="s">
        <v>211</v>
      </c>
      <c r="AG619" s="193" t="s">
        <v>211</v>
      </c>
      <c r="AH619" s="197"/>
      <c r="AI619" s="192" t="s">
        <v>211</v>
      </c>
      <c r="AJ619" s="115" t="str">
        <f t="shared" si="9"/>
        <v>PD&amp;C</v>
      </c>
      <c r="AK619" s="115" t="b">
        <f>ISNUMBER(SEARCH("IRT",Table1[[#This Row],[Current_Status]]))</f>
        <v>0</v>
      </c>
      <c r="AL619" s="116">
        <f>YEAR(Table1[[#This Row],[Project_Initiated]])</f>
        <v>2015</v>
      </c>
      <c r="AM619" s="53">
        <v>44075</v>
      </c>
      <c r="AN619" s="53" t="str">
        <f>IF(AND(Table1[[#This Row],[Completed Date]]&gt;="07/01/2020"+0,Table1[[#This Row],[Completed Date]]&lt;="6/30/2021"+0),"FY 20-21",IF(AND(Table1[[#This Row],[Completed Date]]&gt;="07/01/2019"+0,Table1[[#This Row],[Completed Date]]&lt;="6/30/2020"+0),"FY 19-20",""))</f>
        <v/>
      </c>
      <c r="AO619" s="116" t="str">
        <f>IFERROR(FIND("R",Table1[[#This Row],[FS_Priority]]),"")</f>
        <v/>
      </c>
    </row>
    <row r="620" spans="1:41" hidden="1" x14ac:dyDescent="0.25">
      <c r="A620" s="48" t="s">
        <v>110</v>
      </c>
      <c r="B620" s="193" t="s">
        <v>110</v>
      </c>
      <c r="C620" s="193" t="s">
        <v>211</v>
      </c>
      <c r="D620" s="194" t="b">
        <v>0</v>
      </c>
      <c r="E620" s="48" t="s">
        <v>107</v>
      </c>
      <c r="F620" s="48" t="s">
        <v>111</v>
      </c>
      <c r="G620" s="48" t="s">
        <v>112</v>
      </c>
      <c r="H620" s="48" t="s">
        <v>392</v>
      </c>
      <c r="I620" s="48" t="s">
        <v>211</v>
      </c>
      <c r="J620" s="48" t="s">
        <v>3504</v>
      </c>
      <c r="K620" s="193" t="s">
        <v>3674</v>
      </c>
      <c r="L620" s="193" t="s">
        <v>2636</v>
      </c>
      <c r="M620" s="48" t="s">
        <v>3769</v>
      </c>
      <c r="N620" s="193" t="s">
        <v>211</v>
      </c>
      <c r="O620" s="48" t="s">
        <v>120</v>
      </c>
      <c r="P620" s="48">
        <v>1</v>
      </c>
      <c r="Q620" s="48" t="s">
        <v>211</v>
      </c>
      <c r="R620" s="193" t="s">
        <v>211</v>
      </c>
      <c r="S620" s="48" t="b">
        <v>0</v>
      </c>
      <c r="T620" s="48">
        <v>1080000</v>
      </c>
      <c r="U620" s="178"/>
      <c r="V620" s="178">
        <v>42710</v>
      </c>
      <c r="W620" s="48" t="s">
        <v>31</v>
      </c>
      <c r="X620" s="48">
        <v>44044</v>
      </c>
      <c r="Y620" s="48">
        <v>44075</v>
      </c>
      <c r="Z620" s="48" t="s">
        <v>211</v>
      </c>
      <c r="AA620" s="48"/>
      <c r="AB620" s="48"/>
      <c r="AC620" s="193" t="s">
        <v>211</v>
      </c>
      <c r="AD620" s="48"/>
      <c r="AE620" s="193" t="s">
        <v>211</v>
      </c>
      <c r="AF620" s="193" t="s">
        <v>211</v>
      </c>
      <c r="AG620" s="193" t="s">
        <v>211</v>
      </c>
      <c r="AH620" s="198"/>
      <c r="AI620" s="192" t="s">
        <v>211</v>
      </c>
      <c r="AJ620" s="115" t="str">
        <f t="shared" si="9"/>
        <v>PD&amp;C</v>
      </c>
      <c r="AK620" s="115" t="b">
        <f>ISNUMBER(SEARCH("IRT",Table1[[#This Row],[Current_Status]]))</f>
        <v>0</v>
      </c>
      <c r="AL620" s="116">
        <f>YEAR(Table1[[#This Row],[Project_Initiated]])</f>
        <v>2016</v>
      </c>
      <c r="AM620" s="53">
        <v>44075</v>
      </c>
      <c r="AN620" s="53" t="str">
        <f>IF(AND(Table1[[#This Row],[Completed Date]]&gt;="07/01/2020"+0,Table1[[#This Row],[Completed Date]]&lt;="6/30/2021"+0),"FY 20-21",IF(AND(Table1[[#This Row],[Completed Date]]&gt;="07/01/2019"+0,Table1[[#This Row],[Completed Date]]&lt;="6/30/2020"+0),"FY 19-20",""))</f>
        <v/>
      </c>
      <c r="AO620" s="116" t="str">
        <f>IFERROR(FIND("R",Table1[[#This Row],[FS_Priority]]),"")</f>
        <v/>
      </c>
    </row>
    <row r="621" spans="1:41" hidden="1" x14ac:dyDescent="0.25">
      <c r="A621" s="48" t="s">
        <v>97</v>
      </c>
      <c r="B621" s="193" t="s">
        <v>97</v>
      </c>
      <c r="C621" s="193" t="s">
        <v>211</v>
      </c>
      <c r="D621" s="194" t="b">
        <v>0</v>
      </c>
      <c r="E621" s="48" t="s">
        <v>187</v>
      </c>
      <c r="F621" s="48" t="s">
        <v>4781</v>
      </c>
      <c r="G621" s="48" t="s">
        <v>98</v>
      </c>
      <c r="H621" s="48" t="s">
        <v>211</v>
      </c>
      <c r="I621" s="48" t="s">
        <v>211</v>
      </c>
      <c r="J621" s="48" t="s">
        <v>3504</v>
      </c>
      <c r="K621" s="193" t="s">
        <v>30</v>
      </c>
      <c r="L621" s="193" t="s">
        <v>394</v>
      </c>
      <c r="M621" s="48" t="s">
        <v>3825</v>
      </c>
      <c r="N621" s="193" t="s">
        <v>211</v>
      </c>
      <c r="O621" s="48" t="s">
        <v>274</v>
      </c>
      <c r="P621" s="48">
        <v>99</v>
      </c>
      <c r="Q621" s="48" t="s">
        <v>211</v>
      </c>
      <c r="R621" s="193" t="s">
        <v>211</v>
      </c>
      <c r="S621" s="48" t="b">
        <v>0</v>
      </c>
      <c r="T621" s="48">
        <v>4146146.55</v>
      </c>
      <c r="U621" s="178"/>
      <c r="V621" s="178">
        <v>42669</v>
      </c>
      <c r="W621" s="48" t="s">
        <v>31</v>
      </c>
      <c r="X621" s="48">
        <v>43647</v>
      </c>
      <c r="Y621" s="48">
        <v>44409</v>
      </c>
      <c r="Z621" s="48" t="s">
        <v>211</v>
      </c>
      <c r="AA621" s="48"/>
      <c r="AB621" s="48"/>
      <c r="AC621" s="193" t="s">
        <v>211</v>
      </c>
      <c r="AD621" s="48"/>
      <c r="AE621" s="193" t="s">
        <v>211</v>
      </c>
      <c r="AF621" s="193" t="s">
        <v>211</v>
      </c>
      <c r="AG621" s="193" t="s">
        <v>211</v>
      </c>
      <c r="AH621" s="197"/>
      <c r="AI621" s="192" t="s">
        <v>211</v>
      </c>
      <c r="AJ621" s="115" t="str">
        <f t="shared" si="9"/>
        <v>PD&amp;C</v>
      </c>
      <c r="AK621" s="115" t="b">
        <f>ISNUMBER(SEARCH("IRT",Table1[[#This Row],[Current_Status]]))</f>
        <v>0</v>
      </c>
      <c r="AL621" s="116">
        <f>YEAR(Table1[[#This Row],[Project_Initiated]])</f>
        <v>2016</v>
      </c>
      <c r="AM621" s="53">
        <v>44075</v>
      </c>
      <c r="AN621" s="53" t="str">
        <f>IF(AND(Table1[[#This Row],[Completed Date]]&gt;="07/01/2020"+0,Table1[[#This Row],[Completed Date]]&lt;="6/30/2021"+0),"FY 20-21",IF(AND(Table1[[#This Row],[Completed Date]]&gt;="07/01/2019"+0,Table1[[#This Row],[Completed Date]]&lt;="6/30/2020"+0),"FY 19-20",""))</f>
        <v/>
      </c>
      <c r="AO621" s="116" t="str">
        <f>IFERROR(FIND("R",Table1[[#This Row],[FS_Priority]]),"")</f>
        <v/>
      </c>
    </row>
    <row r="622" spans="1:41" hidden="1" x14ac:dyDescent="0.25">
      <c r="A622" s="48" t="s">
        <v>2813</v>
      </c>
      <c r="B622" s="193" t="s">
        <v>2813</v>
      </c>
      <c r="C622" s="193" t="s">
        <v>211</v>
      </c>
      <c r="D622" s="194" t="b">
        <v>0</v>
      </c>
      <c r="E622" s="48" t="s">
        <v>4299</v>
      </c>
      <c r="F622" s="48" t="s">
        <v>4492</v>
      </c>
      <c r="G622" s="48" t="s">
        <v>2826</v>
      </c>
      <c r="H622" s="48" t="s">
        <v>452</v>
      </c>
      <c r="I622" s="48" t="s">
        <v>211</v>
      </c>
      <c r="J622" s="48" t="s">
        <v>3504</v>
      </c>
      <c r="K622" s="193" t="s">
        <v>3471</v>
      </c>
      <c r="L622" s="193" t="s">
        <v>2636</v>
      </c>
      <c r="M622" s="48" t="s">
        <v>120</v>
      </c>
      <c r="N622" s="193" t="s">
        <v>211</v>
      </c>
      <c r="O622" s="48" t="s">
        <v>67</v>
      </c>
      <c r="P622" s="48">
        <v>7</v>
      </c>
      <c r="Q622" s="48" t="s">
        <v>211</v>
      </c>
      <c r="R622" s="193" t="s">
        <v>211</v>
      </c>
      <c r="S622" s="48" t="b">
        <v>0</v>
      </c>
      <c r="T622" s="48">
        <v>750000</v>
      </c>
      <c r="U622" s="178"/>
      <c r="V622" s="178">
        <v>43528</v>
      </c>
      <c r="W622" s="48" t="s">
        <v>31</v>
      </c>
      <c r="X622" s="48">
        <v>44013</v>
      </c>
      <c r="Y622" s="48">
        <v>44166</v>
      </c>
      <c r="Z622" s="48" t="s">
        <v>211</v>
      </c>
      <c r="AA622" s="48"/>
      <c r="AB622" s="48"/>
      <c r="AC622" s="193" t="s">
        <v>211</v>
      </c>
      <c r="AD622" s="48"/>
      <c r="AE622" s="193" t="s">
        <v>211</v>
      </c>
      <c r="AF622" s="193" t="s">
        <v>211</v>
      </c>
      <c r="AG622" s="193" t="s">
        <v>211</v>
      </c>
      <c r="AH622" s="197"/>
      <c r="AI622" s="192" t="s">
        <v>211</v>
      </c>
      <c r="AJ622" s="115" t="str">
        <f t="shared" si="9"/>
        <v>PD&amp;C</v>
      </c>
      <c r="AK622" s="115" t="b">
        <f>ISNUMBER(SEARCH("IRT",Table1[[#This Row],[Current_Status]]))</f>
        <v>0</v>
      </c>
      <c r="AL622" s="116">
        <f>YEAR(Table1[[#This Row],[Project_Initiated]])</f>
        <v>2019</v>
      </c>
      <c r="AM622" s="53">
        <v>44075</v>
      </c>
      <c r="AN622" s="53" t="str">
        <f>IF(AND(Table1[[#This Row],[Completed Date]]&gt;="07/01/2020"+0,Table1[[#This Row],[Completed Date]]&lt;="6/30/2021"+0),"FY 20-21",IF(AND(Table1[[#This Row],[Completed Date]]&gt;="07/01/2019"+0,Table1[[#This Row],[Completed Date]]&lt;="6/30/2020"+0),"FY 19-20",""))</f>
        <v/>
      </c>
      <c r="AO622" s="116" t="str">
        <f>IFERROR(FIND("R",Table1[[#This Row],[FS_Priority]]),"")</f>
        <v/>
      </c>
    </row>
    <row r="623" spans="1:41" hidden="1" x14ac:dyDescent="0.25">
      <c r="A623" s="48" t="s">
        <v>2675</v>
      </c>
      <c r="B623" s="193" t="s">
        <v>2675</v>
      </c>
      <c r="C623" s="193" t="s">
        <v>211</v>
      </c>
      <c r="D623" s="194" t="b">
        <v>0</v>
      </c>
      <c r="E623" s="48" t="s">
        <v>4299</v>
      </c>
      <c r="F623" s="48" t="s">
        <v>2872</v>
      </c>
      <c r="G623" s="48" t="s">
        <v>3512</v>
      </c>
      <c r="H623" s="48" t="s">
        <v>4782</v>
      </c>
      <c r="I623" s="48" t="s">
        <v>211</v>
      </c>
      <c r="J623" s="48" t="s">
        <v>3504</v>
      </c>
      <c r="K623" s="193" t="s">
        <v>3471</v>
      </c>
      <c r="L623" s="193" t="s">
        <v>2636</v>
      </c>
      <c r="M623" s="48" t="s">
        <v>3502</v>
      </c>
      <c r="N623" s="193" t="s">
        <v>211</v>
      </c>
      <c r="O623" s="48" t="s">
        <v>3496</v>
      </c>
      <c r="P623" s="48">
        <v>8</v>
      </c>
      <c r="Q623" s="48" t="s">
        <v>211</v>
      </c>
      <c r="R623" s="193" t="s">
        <v>211</v>
      </c>
      <c r="S623" s="48" t="b">
        <v>0</v>
      </c>
      <c r="T623" s="48">
        <v>31844000</v>
      </c>
      <c r="U623" s="178"/>
      <c r="V623" s="178">
        <v>43440</v>
      </c>
      <c r="W623" s="48" t="s">
        <v>31</v>
      </c>
      <c r="X623" s="48">
        <v>43862</v>
      </c>
      <c r="Y623" s="48">
        <v>44256</v>
      </c>
      <c r="Z623" s="48" t="s">
        <v>211</v>
      </c>
      <c r="AA623" s="48"/>
      <c r="AB623" s="48"/>
      <c r="AC623" s="193" t="s">
        <v>211</v>
      </c>
      <c r="AD623" s="48"/>
      <c r="AE623" s="193" t="s">
        <v>211</v>
      </c>
      <c r="AF623" s="193" t="s">
        <v>211</v>
      </c>
      <c r="AG623" s="193" t="s">
        <v>211</v>
      </c>
      <c r="AH623" s="197"/>
      <c r="AI623" s="192" t="s">
        <v>211</v>
      </c>
      <c r="AJ623" s="115" t="str">
        <f t="shared" si="9"/>
        <v>PD&amp;C</v>
      </c>
      <c r="AK623" s="115" t="b">
        <f>ISNUMBER(SEARCH("IRT",Table1[[#This Row],[Current_Status]]))</f>
        <v>0</v>
      </c>
      <c r="AL623" s="116">
        <f>YEAR(Table1[[#This Row],[Project_Initiated]])</f>
        <v>2018</v>
      </c>
      <c r="AM623" s="53">
        <v>44075</v>
      </c>
      <c r="AN623" s="53" t="str">
        <f>IF(AND(Table1[[#This Row],[Completed Date]]&gt;="07/01/2020"+0,Table1[[#This Row],[Completed Date]]&lt;="6/30/2021"+0),"FY 20-21",IF(AND(Table1[[#This Row],[Completed Date]]&gt;="07/01/2019"+0,Table1[[#This Row],[Completed Date]]&lt;="6/30/2020"+0),"FY 19-20",""))</f>
        <v/>
      </c>
      <c r="AO623" s="116" t="str">
        <f>IFERROR(FIND("R",Table1[[#This Row],[FS_Priority]]),"")</f>
        <v/>
      </c>
    </row>
    <row r="624" spans="1:41" hidden="1" x14ac:dyDescent="0.25">
      <c r="A624" s="48" t="s">
        <v>55</v>
      </c>
      <c r="B624" s="193" t="s">
        <v>55</v>
      </c>
      <c r="C624" s="193" t="s">
        <v>211</v>
      </c>
      <c r="D624" s="194" t="b">
        <v>0</v>
      </c>
      <c r="E624" s="48" t="s">
        <v>53</v>
      </c>
      <c r="F624" s="48" t="s">
        <v>2790</v>
      </c>
      <c r="G624" s="48" t="s">
        <v>3559</v>
      </c>
      <c r="H624" s="48" t="s">
        <v>182</v>
      </c>
      <c r="I624" s="48" t="s">
        <v>211</v>
      </c>
      <c r="J624" s="48" t="s">
        <v>4826</v>
      </c>
      <c r="K624" s="193" t="s">
        <v>3514</v>
      </c>
      <c r="L624" s="193" t="s">
        <v>2636</v>
      </c>
      <c r="M624" s="48" t="s">
        <v>3558</v>
      </c>
      <c r="N624" s="193" t="s">
        <v>211</v>
      </c>
      <c r="O624" s="48" t="s">
        <v>120</v>
      </c>
      <c r="P624" s="48">
        <v>1</v>
      </c>
      <c r="Q624" s="48" t="s">
        <v>211</v>
      </c>
      <c r="R624" s="193" t="s">
        <v>211</v>
      </c>
      <c r="S624" s="48" t="b">
        <v>0</v>
      </c>
      <c r="T624" s="48">
        <v>700000</v>
      </c>
      <c r="U624" s="178"/>
      <c r="V624" s="178">
        <v>43194</v>
      </c>
      <c r="W624" s="48" t="s">
        <v>4374</v>
      </c>
      <c r="X624" s="48">
        <v>43770</v>
      </c>
      <c r="Y624" s="48">
        <v>44075</v>
      </c>
      <c r="Z624" s="48" t="s">
        <v>211</v>
      </c>
      <c r="AA624" s="48"/>
      <c r="AB624" s="48"/>
      <c r="AC624" s="193" t="s">
        <v>211</v>
      </c>
      <c r="AD624" s="48"/>
      <c r="AE624" s="193" t="s">
        <v>211</v>
      </c>
      <c r="AF624" s="193" t="s">
        <v>211</v>
      </c>
      <c r="AG624" s="193" t="s">
        <v>211</v>
      </c>
      <c r="AH624" s="197"/>
      <c r="AI624" s="192" t="s">
        <v>211</v>
      </c>
      <c r="AJ624" s="115" t="str">
        <f t="shared" si="9"/>
        <v>PD&amp;C</v>
      </c>
      <c r="AK624" s="115" t="b">
        <f>ISNUMBER(SEARCH("IRT",Table1[[#This Row],[Current_Status]]))</f>
        <v>0</v>
      </c>
      <c r="AL624" s="116">
        <f>YEAR(Table1[[#This Row],[Project_Initiated]])</f>
        <v>2018</v>
      </c>
      <c r="AM624" s="53">
        <v>44075</v>
      </c>
      <c r="AN624" s="53" t="str">
        <f>IF(AND(Table1[[#This Row],[Completed Date]]&gt;="07/01/2020"+0,Table1[[#This Row],[Completed Date]]&lt;="6/30/2021"+0),"FY 20-21",IF(AND(Table1[[#This Row],[Completed Date]]&gt;="07/01/2019"+0,Table1[[#This Row],[Completed Date]]&lt;="6/30/2020"+0),"FY 19-20",""))</f>
        <v/>
      </c>
      <c r="AO624" s="116" t="str">
        <f>IFERROR(FIND("R",Table1[[#This Row],[FS_Priority]]),"")</f>
        <v/>
      </c>
    </row>
    <row r="625" spans="1:41" hidden="1" x14ac:dyDescent="0.25">
      <c r="A625" s="48" t="s">
        <v>4326</v>
      </c>
      <c r="B625" s="193" t="s">
        <v>4326</v>
      </c>
      <c r="C625" s="193" t="s">
        <v>211</v>
      </c>
      <c r="D625" s="194" t="b">
        <v>0</v>
      </c>
      <c r="E625" s="48" t="s">
        <v>107</v>
      </c>
      <c r="F625" s="48" t="s">
        <v>4328</v>
      </c>
      <c r="G625" s="48" t="s">
        <v>4335</v>
      </c>
      <c r="H625" s="48" t="s">
        <v>291</v>
      </c>
      <c r="I625" s="48" t="s">
        <v>211</v>
      </c>
      <c r="J625" s="48" t="s">
        <v>5056</v>
      </c>
      <c r="K625" s="193" t="s">
        <v>3674</v>
      </c>
      <c r="L625" s="193" t="s">
        <v>2636</v>
      </c>
      <c r="M625" s="48" t="s">
        <v>4058</v>
      </c>
      <c r="N625" s="193" t="s">
        <v>211</v>
      </c>
      <c r="O625" s="48" t="s">
        <v>120</v>
      </c>
      <c r="P625" s="48">
        <v>3</v>
      </c>
      <c r="Q625" s="48" t="s">
        <v>211</v>
      </c>
      <c r="R625" s="193" t="s">
        <v>211</v>
      </c>
      <c r="S625" s="48" t="b">
        <v>0</v>
      </c>
      <c r="T625" s="48">
        <v>2500</v>
      </c>
      <c r="U625" s="178"/>
      <c r="V625" s="178">
        <v>43742</v>
      </c>
      <c r="W625" s="48" t="s">
        <v>5057</v>
      </c>
      <c r="X625" s="48">
        <v>44075</v>
      </c>
      <c r="Y625" s="48">
        <v>44166</v>
      </c>
      <c r="Z625" s="48" t="s">
        <v>211</v>
      </c>
      <c r="AA625" s="48"/>
      <c r="AB625" s="48"/>
      <c r="AC625" s="193" t="s">
        <v>211</v>
      </c>
      <c r="AD625" s="48"/>
      <c r="AE625" s="193" t="s">
        <v>211</v>
      </c>
      <c r="AF625" s="193" t="s">
        <v>211</v>
      </c>
      <c r="AG625" s="193" t="s">
        <v>211</v>
      </c>
      <c r="AH625" s="198"/>
      <c r="AI625" s="192" t="s">
        <v>211</v>
      </c>
      <c r="AJ625" s="115" t="str">
        <f t="shared" si="9"/>
        <v>PD&amp;C</v>
      </c>
      <c r="AK625" s="115" t="b">
        <f>ISNUMBER(SEARCH("IRT",Table1[[#This Row],[Current_Status]]))</f>
        <v>0</v>
      </c>
      <c r="AL625" s="116">
        <f>YEAR(Table1[[#This Row],[Project_Initiated]])</f>
        <v>2019</v>
      </c>
      <c r="AM625" s="53">
        <v>44075</v>
      </c>
      <c r="AN625" s="53" t="str">
        <f>IF(AND(Table1[[#This Row],[Completed Date]]&gt;="07/01/2020"+0,Table1[[#This Row],[Completed Date]]&lt;="6/30/2021"+0),"FY 20-21",IF(AND(Table1[[#This Row],[Completed Date]]&gt;="07/01/2019"+0,Table1[[#This Row],[Completed Date]]&lt;="6/30/2020"+0),"FY 19-20",""))</f>
        <v/>
      </c>
      <c r="AO625" s="116" t="str">
        <f>IFERROR(FIND("R",Table1[[#This Row],[FS_Priority]]),"")</f>
        <v/>
      </c>
    </row>
    <row r="626" spans="1:41" hidden="1" x14ac:dyDescent="0.25">
      <c r="A626" s="48" t="s">
        <v>4338</v>
      </c>
      <c r="B626" s="193" t="s">
        <v>4338</v>
      </c>
      <c r="C626" s="193" t="s">
        <v>211</v>
      </c>
      <c r="D626" s="194" t="b">
        <v>0</v>
      </c>
      <c r="E626" s="48" t="s">
        <v>107</v>
      </c>
      <c r="F626" s="48" t="s">
        <v>4339</v>
      </c>
      <c r="G626" s="48" t="s">
        <v>4340</v>
      </c>
      <c r="H626" s="48" t="s">
        <v>291</v>
      </c>
      <c r="I626" s="48" t="s">
        <v>211</v>
      </c>
      <c r="J626" s="48" t="s">
        <v>5056</v>
      </c>
      <c r="K626" s="193" t="s">
        <v>3674</v>
      </c>
      <c r="L626" s="193" t="s">
        <v>2636</v>
      </c>
      <c r="M626" s="48" t="s">
        <v>4058</v>
      </c>
      <c r="N626" s="193" t="s">
        <v>211</v>
      </c>
      <c r="O626" s="48" t="s">
        <v>120</v>
      </c>
      <c r="P626" s="48">
        <v>4</v>
      </c>
      <c r="Q626" s="48" t="s">
        <v>211</v>
      </c>
      <c r="R626" s="193" t="s">
        <v>211</v>
      </c>
      <c r="S626" s="48" t="b">
        <v>0</v>
      </c>
      <c r="T626" s="48">
        <v>2500</v>
      </c>
      <c r="U626" s="178"/>
      <c r="V626" s="178">
        <v>43742</v>
      </c>
      <c r="W626" s="48" t="s">
        <v>5057</v>
      </c>
      <c r="X626" s="48">
        <v>44075</v>
      </c>
      <c r="Y626" s="48">
        <v>44166</v>
      </c>
      <c r="Z626" s="48" t="s">
        <v>211</v>
      </c>
      <c r="AA626" s="48"/>
      <c r="AB626" s="48"/>
      <c r="AC626" s="193" t="s">
        <v>211</v>
      </c>
      <c r="AD626" s="48"/>
      <c r="AE626" s="193" t="s">
        <v>211</v>
      </c>
      <c r="AF626" s="193" t="s">
        <v>211</v>
      </c>
      <c r="AG626" s="193" t="s">
        <v>211</v>
      </c>
      <c r="AH626" s="197"/>
      <c r="AI626" s="192" t="s">
        <v>211</v>
      </c>
      <c r="AJ626" s="115" t="str">
        <f t="shared" si="9"/>
        <v>PD&amp;C</v>
      </c>
      <c r="AK626" s="115" t="b">
        <f>ISNUMBER(SEARCH("IRT",Table1[[#This Row],[Current_Status]]))</f>
        <v>0</v>
      </c>
      <c r="AL626" s="116">
        <f>YEAR(Table1[[#This Row],[Project_Initiated]])</f>
        <v>2019</v>
      </c>
      <c r="AM626" s="53">
        <v>44075</v>
      </c>
      <c r="AN626" s="53" t="str">
        <f>IF(AND(Table1[[#This Row],[Completed Date]]&gt;="07/01/2020"+0,Table1[[#This Row],[Completed Date]]&lt;="6/30/2021"+0),"FY 20-21",IF(AND(Table1[[#This Row],[Completed Date]]&gt;="07/01/2019"+0,Table1[[#This Row],[Completed Date]]&lt;="6/30/2020"+0),"FY 19-20",""))</f>
        <v/>
      </c>
      <c r="AO626" s="116" t="str">
        <f>IFERROR(FIND("R",Table1[[#This Row],[FS_Priority]]),"")</f>
        <v/>
      </c>
    </row>
    <row r="627" spans="1:41" hidden="1" x14ac:dyDescent="0.25">
      <c r="A627" s="48" t="s">
        <v>74</v>
      </c>
      <c r="B627" s="193" t="s">
        <v>74</v>
      </c>
      <c r="C627" s="193" t="s">
        <v>211</v>
      </c>
      <c r="D627" s="194" t="b">
        <v>0</v>
      </c>
      <c r="E627" s="48" t="s">
        <v>4285</v>
      </c>
      <c r="F627" s="48" t="s">
        <v>4376</v>
      </c>
      <c r="G627" s="48" t="s">
        <v>3569</v>
      </c>
      <c r="H627" s="48" t="s">
        <v>211</v>
      </c>
      <c r="I627" s="48" t="s">
        <v>211</v>
      </c>
      <c r="J627" s="48" t="s">
        <v>3501</v>
      </c>
      <c r="K627" s="193" t="s">
        <v>59</v>
      </c>
      <c r="L627" s="193" t="s">
        <v>28</v>
      </c>
      <c r="M627" s="48" t="s">
        <v>3570</v>
      </c>
      <c r="N627" s="193" t="s">
        <v>211</v>
      </c>
      <c r="O627" s="48" t="s">
        <v>3500</v>
      </c>
      <c r="P627" s="48">
        <v>8</v>
      </c>
      <c r="Q627" s="48" t="s">
        <v>211</v>
      </c>
      <c r="R627" s="193" t="s">
        <v>211</v>
      </c>
      <c r="S627" s="48" t="b">
        <v>0</v>
      </c>
      <c r="T627" s="48">
        <v>15690389.32</v>
      </c>
      <c r="U627" s="178"/>
      <c r="V627" s="178">
        <v>42720</v>
      </c>
      <c r="W627" s="48" t="s">
        <v>51</v>
      </c>
      <c r="X627" s="48">
        <v>44228</v>
      </c>
      <c r="Y627" s="48">
        <v>44378</v>
      </c>
      <c r="Z627" s="48" t="s">
        <v>211</v>
      </c>
      <c r="AA627" s="48"/>
      <c r="AB627" s="48"/>
      <c r="AC627" s="193" t="s">
        <v>211</v>
      </c>
      <c r="AD627" s="48"/>
      <c r="AE627" s="193" t="s">
        <v>211</v>
      </c>
      <c r="AF627" s="193" t="s">
        <v>211</v>
      </c>
      <c r="AG627" s="193" t="s">
        <v>211</v>
      </c>
      <c r="AH627" s="197"/>
      <c r="AI627" s="192" t="s">
        <v>211</v>
      </c>
      <c r="AJ627" s="115" t="str">
        <f t="shared" si="9"/>
        <v>PD&amp;C</v>
      </c>
      <c r="AK627" s="115" t="b">
        <f>ISNUMBER(SEARCH("IRT",Table1[[#This Row],[Current_Status]]))</f>
        <v>0</v>
      </c>
      <c r="AL627" s="116">
        <f>YEAR(Table1[[#This Row],[Project_Initiated]])</f>
        <v>2016</v>
      </c>
      <c r="AM627" s="53">
        <v>44075</v>
      </c>
      <c r="AN627" s="53" t="str">
        <f>IF(AND(Table1[[#This Row],[Completed Date]]&gt;="07/01/2020"+0,Table1[[#This Row],[Completed Date]]&lt;="6/30/2021"+0),"FY 20-21",IF(AND(Table1[[#This Row],[Completed Date]]&gt;="07/01/2019"+0,Table1[[#This Row],[Completed Date]]&lt;="6/30/2020"+0),"FY 19-20",""))</f>
        <v/>
      </c>
      <c r="AO627" s="116" t="str">
        <f>IFERROR(FIND("R",Table1[[#This Row],[FS_Priority]]),"")</f>
        <v/>
      </c>
    </row>
    <row r="628" spans="1:41" hidden="1" x14ac:dyDescent="0.25">
      <c r="A628" s="48" t="s">
        <v>4864</v>
      </c>
      <c r="B628" s="193" t="s">
        <v>4864</v>
      </c>
      <c r="C628" s="193" t="s">
        <v>211</v>
      </c>
      <c r="D628" s="194" t="b">
        <v>0</v>
      </c>
      <c r="E628" s="48" t="s">
        <v>4285</v>
      </c>
      <c r="F628" s="48" t="s">
        <v>4865</v>
      </c>
      <c r="G628" s="48" t="s">
        <v>4866</v>
      </c>
      <c r="H628" s="48" t="s">
        <v>211</v>
      </c>
      <c r="I628" s="48" t="s">
        <v>211</v>
      </c>
      <c r="J628" s="48" t="s">
        <v>3501</v>
      </c>
      <c r="K628" s="193" t="s">
        <v>59</v>
      </c>
      <c r="L628" s="193" t="s">
        <v>28</v>
      </c>
      <c r="M628" s="48" t="s">
        <v>4867</v>
      </c>
      <c r="N628" s="193" t="s">
        <v>211</v>
      </c>
      <c r="O628" s="48" t="s">
        <v>118</v>
      </c>
      <c r="P628" s="48">
        <v>17</v>
      </c>
      <c r="Q628" s="48" t="s">
        <v>211</v>
      </c>
      <c r="R628" s="193" t="s">
        <v>211</v>
      </c>
      <c r="S628" s="48" t="b">
        <v>0</v>
      </c>
      <c r="T628" s="48">
        <v>780545</v>
      </c>
      <c r="U628" s="178"/>
      <c r="V628" s="178">
        <v>43901</v>
      </c>
      <c r="W628" s="48" t="s">
        <v>51</v>
      </c>
      <c r="X628" s="48">
        <v>44105</v>
      </c>
      <c r="Y628" s="48">
        <v>44197</v>
      </c>
      <c r="Z628" s="48" t="s">
        <v>211</v>
      </c>
      <c r="AA628" s="48"/>
      <c r="AB628" s="48"/>
      <c r="AC628" s="193" t="s">
        <v>211</v>
      </c>
      <c r="AD628" s="48"/>
      <c r="AE628" s="193" t="s">
        <v>211</v>
      </c>
      <c r="AF628" s="193" t="s">
        <v>211</v>
      </c>
      <c r="AG628" s="193" t="s">
        <v>211</v>
      </c>
      <c r="AH628" s="197"/>
      <c r="AI628" s="192" t="s">
        <v>211</v>
      </c>
      <c r="AJ628" s="115" t="str">
        <f t="shared" si="9"/>
        <v>PD&amp;C</v>
      </c>
      <c r="AK628" s="115" t="b">
        <f>ISNUMBER(SEARCH("IRT",Table1[[#This Row],[Current_Status]]))</f>
        <v>0</v>
      </c>
      <c r="AL628" s="116">
        <f>YEAR(Table1[[#This Row],[Project_Initiated]])</f>
        <v>2020</v>
      </c>
      <c r="AM628" s="53">
        <v>44075</v>
      </c>
      <c r="AN628" s="53" t="str">
        <f>IF(AND(Table1[[#This Row],[Completed Date]]&gt;="07/01/2020"+0,Table1[[#This Row],[Completed Date]]&lt;="6/30/2021"+0),"FY 20-21",IF(AND(Table1[[#This Row],[Completed Date]]&gt;="07/01/2019"+0,Table1[[#This Row],[Completed Date]]&lt;="6/30/2020"+0),"FY 19-20",""))</f>
        <v/>
      </c>
      <c r="AO628" s="116" t="str">
        <f>IFERROR(FIND("R",Table1[[#This Row],[FS_Priority]]),"")</f>
        <v/>
      </c>
    </row>
    <row r="629" spans="1:41" hidden="1" x14ac:dyDescent="0.25">
      <c r="A629" s="48" t="s">
        <v>4964</v>
      </c>
      <c r="B629" s="193" t="s">
        <v>4964</v>
      </c>
      <c r="C629" s="193" t="s">
        <v>211</v>
      </c>
      <c r="D629" s="194" t="b">
        <v>0</v>
      </c>
      <c r="E629" s="48" t="s">
        <v>107</v>
      </c>
      <c r="F629" s="48" t="s">
        <v>4975</v>
      </c>
      <c r="G629" s="48" t="s">
        <v>4976</v>
      </c>
      <c r="H629" s="48" t="s">
        <v>211</v>
      </c>
      <c r="I629" s="48" t="s">
        <v>4977</v>
      </c>
      <c r="J629" s="48" t="s">
        <v>3501</v>
      </c>
      <c r="K629" s="193" t="s">
        <v>3674</v>
      </c>
      <c r="L629" s="193" t="s">
        <v>2636</v>
      </c>
      <c r="M629" s="48" t="s">
        <v>4978</v>
      </c>
      <c r="N629" s="193" t="s">
        <v>211</v>
      </c>
      <c r="O629" s="48" t="s">
        <v>120</v>
      </c>
      <c r="P629" s="48">
        <v>7</v>
      </c>
      <c r="Q629" s="48" t="s">
        <v>211</v>
      </c>
      <c r="R629" s="193" t="s">
        <v>211</v>
      </c>
      <c r="S629" s="48" t="b">
        <v>0</v>
      </c>
      <c r="T629" s="48"/>
      <c r="U629" s="178"/>
      <c r="V629" s="178">
        <v>44001</v>
      </c>
      <c r="W629" s="48" t="s">
        <v>51</v>
      </c>
      <c r="X629" s="48">
        <v>44166</v>
      </c>
      <c r="Y629" s="48">
        <v>44197</v>
      </c>
      <c r="Z629" s="48" t="s">
        <v>211</v>
      </c>
      <c r="AA629" s="48"/>
      <c r="AB629" s="48"/>
      <c r="AC629" s="193" t="s">
        <v>211</v>
      </c>
      <c r="AD629" s="48"/>
      <c r="AE629" s="193" t="s">
        <v>211</v>
      </c>
      <c r="AF629" s="193" t="s">
        <v>211</v>
      </c>
      <c r="AG629" s="193" t="s">
        <v>211</v>
      </c>
      <c r="AH629" s="197"/>
      <c r="AI629" s="192" t="s">
        <v>211</v>
      </c>
      <c r="AJ629" s="115" t="str">
        <f t="shared" si="9"/>
        <v>PD&amp;C</v>
      </c>
      <c r="AK629" s="115" t="b">
        <f>ISNUMBER(SEARCH("IRT",Table1[[#This Row],[Current_Status]]))</f>
        <v>0</v>
      </c>
      <c r="AL629" s="116">
        <f>YEAR(Table1[[#This Row],[Project_Initiated]])</f>
        <v>2020</v>
      </c>
      <c r="AM629" s="53">
        <v>44075</v>
      </c>
      <c r="AN629" s="53" t="str">
        <f>IF(AND(Table1[[#This Row],[Completed Date]]&gt;="07/01/2020"+0,Table1[[#This Row],[Completed Date]]&lt;="6/30/2021"+0),"FY 20-21",IF(AND(Table1[[#This Row],[Completed Date]]&gt;="07/01/2019"+0,Table1[[#This Row],[Completed Date]]&lt;="6/30/2020"+0),"FY 19-20",""))</f>
        <v/>
      </c>
      <c r="AO629" s="116" t="str">
        <f>IFERROR(FIND("R",Table1[[#This Row],[FS_Priority]]),"")</f>
        <v/>
      </c>
    </row>
    <row r="630" spans="1:41" hidden="1" x14ac:dyDescent="0.25">
      <c r="A630" s="48" t="s">
        <v>5001</v>
      </c>
      <c r="B630" s="193" t="s">
        <v>5001</v>
      </c>
      <c r="C630" s="193" t="s">
        <v>211</v>
      </c>
      <c r="D630" s="194" t="b">
        <v>0</v>
      </c>
      <c r="E630" s="48" t="s">
        <v>147</v>
      </c>
      <c r="F630" s="48" t="s">
        <v>5002</v>
      </c>
      <c r="G630" s="48" t="s">
        <v>5003</v>
      </c>
      <c r="H630" s="48" t="s">
        <v>211</v>
      </c>
      <c r="I630" s="48" t="s">
        <v>211</v>
      </c>
      <c r="J630" s="48" t="s">
        <v>3501</v>
      </c>
      <c r="K630" s="193" t="s">
        <v>3839</v>
      </c>
      <c r="L630" s="193" t="s">
        <v>4330</v>
      </c>
      <c r="M630" s="48" t="s">
        <v>4330</v>
      </c>
      <c r="N630" s="193" t="s">
        <v>211</v>
      </c>
      <c r="O630" s="48" t="s">
        <v>4331</v>
      </c>
      <c r="P630" s="48"/>
      <c r="Q630" s="48" t="s">
        <v>211</v>
      </c>
      <c r="R630" s="193" t="s">
        <v>211</v>
      </c>
      <c r="S630" s="48" t="b">
        <v>0</v>
      </c>
      <c r="T630" s="48"/>
      <c r="U630" s="178"/>
      <c r="V630" s="178">
        <v>44039</v>
      </c>
      <c r="W630" s="48" t="s">
        <v>51</v>
      </c>
      <c r="X630" s="48">
        <v>44197</v>
      </c>
      <c r="Y630" s="48">
        <v>44228</v>
      </c>
      <c r="Z630" s="48" t="s">
        <v>211</v>
      </c>
      <c r="AA630" s="48"/>
      <c r="AB630" s="48"/>
      <c r="AC630" s="193" t="s">
        <v>211</v>
      </c>
      <c r="AD630" s="48"/>
      <c r="AE630" s="193" t="s">
        <v>211</v>
      </c>
      <c r="AF630" s="193" t="s">
        <v>211</v>
      </c>
      <c r="AG630" s="193" t="s">
        <v>211</v>
      </c>
      <c r="AH630" s="197"/>
      <c r="AI630" s="192" t="s">
        <v>211</v>
      </c>
      <c r="AJ630" s="115" t="str">
        <f t="shared" si="9"/>
        <v>PD&amp;C</v>
      </c>
      <c r="AK630" s="115" t="b">
        <f>ISNUMBER(SEARCH("IRT",Table1[[#This Row],[Current_Status]]))</f>
        <v>0</v>
      </c>
      <c r="AL630" s="116">
        <f>YEAR(Table1[[#This Row],[Project_Initiated]])</f>
        <v>2020</v>
      </c>
      <c r="AM630" s="53">
        <v>44075</v>
      </c>
      <c r="AN630" s="53" t="str">
        <f>IF(AND(Table1[[#This Row],[Completed Date]]&gt;="07/01/2020"+0,Table1[[#This Row],[Completed Date]]&lt;="6/30/2021"+0),"FY 20-21",IF(AND(Table1[[#This Row],[Completed Date]]&gt;="07/01/2019"+0,Table1[[#This Row],[Completed Date]]&lt;="6/30/2020"+0),"FY 19-20",""))</f>
        <v/>
      </c>
      <c r="AO630" s="116" t="str">
        <f>IFERROR(FIND("R",Table1[[#This Row],[FS_Priority]]),"")</f>
        <v/>
      </c>
    </row>
    <row r="631" spans="1:41" hidden="1" x14ac:dyDescent="0.25">
      <c r="A631" s="48" t="s">
        <v>122</v>
      </c>
      <c r="B631" s="193" t="s">
        <v>122</v>
      </c>
      <c r="C631" s="193" t="s">
        <v>211</v>
      </c>
      <c r="D631" s="194" t="b">
        <v>0</v>
      </c>
      <c r="E631" s="48" t="s">
        <v>187</v>
      </c>
      <c r="F631" s="48" t="s">
        <v>4825</v>
      </c>
      <c r="G631" s="48" t="s">
        <v>3780</v>
      </c>
      <c r="H631" s="48" t="s">
        <v>397</v>
      </c>
      <c r="I631" s="48" t="s">
        <v>211</v>
      </c>
      <c r="J631" s="48" t="s">
        <v>3573</v>
      </c>
      <c r="K631" s="193" t="s">
        <v>30</v>
      </c>
      <c r="L631" s="193" t="s">
        <v>394</v>
      </c>
      <c r="M631" s="48" t="s">
        <v>3781</v>
      </c>
      <c r="N631" s="193" t="s">
        <v>211</v>
      </c>
      <c r="O631" s="48" t="s">
        <v>120</v>
      </c>
      <c r="P631" s="48">
        <v>34</v>
      </c>
      <c r="Q631" s="48" t="s">
        <v>211</v>
      </c>
      <c r="R631" s="193" t="s">
        <v>211</v>
      </c>
      <c r="S631" s="48" t="b">
        <v>0</v>
      </c>
      <c r="T631" s="48">
        <v>110000</v>
      </c>
      <c r="U631" s="178"/>
      <c r="V631" s="178">
        <v>42480</v>
      </c>
      <c r="W631" s="48" t="s">
        <v>4483</v>
      </c>
      <c r="X631" s="48"/>
      <c r="Y631" s="48"/>
      <c r="Z631" s="48" t="s">
        <v>211</v>
      </c>
      <c r="AA631" s="48"/>
      <c r="AB631" s="48"/>
      <c r="AC631" s="193" t="s">
        <v>211</v>
      </c>
      <c r="AD631" s="48"/>
      <c r="AE631" s="193" t="s">
        <v>211</v>
      </c>
      <c r="AF631" s="193" t="s">
        <v>211</v>
      </c>
      <c r="AG631" s="193" t="s">
        <v>211</v>
      </c>
      <c r="AH631" s="197"/>
      <c r="AI631" s="192" t="s">
        <v>211</v>
      </c>
      <c r="AJ631" s="115" t="str">
        <f t="shared" si="9"/>
        <v>PD&amp;C</v>
      </c>
      <c r="AK631" s="115" t="b">
        <f>ISNUMBER(SEARCH("IRT",Table1[[#This Row],[Current_Status]]))</f>
        <v>0</v>
      </c>
      <c r="AL631" s="116">
        <f>YEAR(Table1[[#This Row],[Project_Initiated]])</f>
        <v>2016</v>
      </c>
      <c r="AM631" s="53">
        <v>44075</v>
      </c>
      <c r="AN631" s="53" t="str">
        <f>IF(AND(Table1[[#This Row],[Completed Date]]&gt;="07/01/2020"+0,Table1[[#This Row],[Completed Date]]&lt;="6/30/2021"+0),"FY 20-21",IF(AND(Table1[[#This Row],[Completed Date]]&gt;="07/01/2019"+0,Table1[[#This Row],[Completed Date]]&lt;="6/30/2020"+0),"FY 19-20",""))</f>
        <v/>
      </c>
      <c r="AO631" s="116" t="str">
        <f>IFERROR(FIND("R",Table1[[#This Row],[FS_Priority]]),"")</f>
        <v/>
      </c>
    </row>
    <row r="632" spans="1:41" hidden="1" x14ac:dyDescent="0.25">
      <c r="A632" s="48" t="s">
        <v>136</v>
      </c>
      <c r="B632" s="193" t="s">
        <v>136</v>
      </c>
      <c r="C632" s="193" t="s">
        <v>211</v>
      </c>
      <c r="D632" s="194" t="b">
        <v>0</v>
      </c>
      <c r="E632" s="48" t="s">
        <v>443</v>
      </c>
      <c r="F632" s="48" t="s">
        <v>137</v>
      </c>
      <c r="G632" s="48" t="s">
        <v>138</v>
      </c>
      <c r="H632" s="48" t="s">
        <v>409</v>
      </c>
      <c r="I632" s="48" t="s">
        <v>211</v>
      </c>
      <c r="J632" s="48" t="s">
        <v>3573</v>
      </c>
      <c r="K632" s="193" t="s">
        <v>2781</v>
      </c>
      <c r="L632" s="193" t="s">
        <v>3805</v>
      </c>
      <c r="M632" s="48" t="s">
        <v>3805</v>
      </c>
      <c r="N632" s="193" t="s">
        <v>211</v>
      </c>
      <c r="O632" s="48" t="s">
        <v>120</v>
      </c>
      <c r="P632" s="48">
        <v>2</v>
      </c>
      <c r="Q632" s="48" t="s">
        <v>211</v>
      </c>
      <c r="R632" s="193" t="s">
        <v>211</v>
      </c>
      <c r="S632" s="48" t="b">
        <v>0</v>
      </c>
      <c r="T632" s="48">
        <v>22000</v>
      </c>
      <c r="U632" s="178"/>
      <c r="V632" s="178">
        <v>42502</v>
      </c>
      <c r="W632" s="48" t="s">
        <v>4484</v>
      </c>
      <c r="X632" s="48"/>
      <c r="Y632" s="48"/>
      <c r="Z632" s="48" t="s">
        <v>211</v>
      </c>
      <c r="AA632" s="48"/>
      <c r="AB632" s="48"/>
      <c r="AC632" s="193" t="s">
        <v>211</v>
      </c>
      <c r="AD632" s="179"/>
      <c r="AE632" s="193" t="s">
        <v>211</v>
      </c>
      <c r="AF632" s="193" t="s">
        <v>211</v>
      </c>
      <c r="AG632" s="193" t="s">
        <v>211</v>
      </c>
      <c r="AH632" s="197"/>
      <c r="AI632" s="192" t="s">
        <v>211</v>
      </c>
      <c r="AJ632" s="115" t="str">
        <f t="shared" si="9"/>
        <v>PD&amp;C</v>
      </c>
      <c r="AK632" s="115" t="b">
        <f>ISNUMBER(SEARCH("IRT",Table1[[#This Row],[Current_Status]]))</f>
        <v>0</v>
      </c>
      <c r="AL632" s="116">
        <f>YEAR(Table1[[#This Row],[Project_Initiated]])</f>
        <v>2016</v>
      </c>
      <c r="AM632" s="53">
        <v>44075</v>
      </c>
      <c r="AN632" s="53" t="str">
        <f>IF(AND(Table1[[#This Row],[Completed Date]]&gt;="07/01/2020"+0,Table1[[#This Row],[Completed Date]]&lt;="6/30/2021"+0),"FY 20-21",IF(AND(Table1[[#This Row],[Completed Date]]&gt;="07/01/2019"+0,Table1[[#This Row],[Completed Date]]&lt;="6/30/2020"+0),"FY 19-20",""))</f>
        <v/>
      </c>
      <c r="AO632" s="116" t="str">
        <f>IFERROR(FIND("R",Table1[[#This Row],[FS_Priority]]),"")</f>
        <v/>
      </c>
    </row>
    <row r="633" spans="1:41" hidden="1" x14ac:dyDescent="0.25">
      <c r="A633" s="48" t="s">
        <v>57</v>
      </c>
      <c r="B633" s="193" t="s">
        <v>57</v>
      </c>
      <c r="C633" s="193" t="s">
        <v>211</v>
      </c>
      <c r="D633" s="194" t="b">
        <v>0</v>
      </c>
      <c r="E633" s="48" t="s">
        <v>4285</v>
      </c>
      <c r="F633" s="48" t="s">
        <v>2659</v>
      </c>
      <c r="G633" s="48" t="s">
        <v>58</v>
      </c>
      <c r="H633" s="48" t="s">
        <v>211</v>
      </c>
      <c r="I633" s="48" t="s">
        <v>211</v>
      </c>
      <c r="J633" s="48" t="s">
        <v>3465</v>
      </c>
      <c r="K633" s="193" t="s">
        <v>59</v>
      </c>
      <c r="L633" s="193" t="s">
        <v>28</v>
      </c>
      <c r="M633" s="48" t="s">
        <v>59</v>
      </c>
      <c r="N633" s="193" t="s">
        <v>211</v>
      </c>
      <c r="O633" s="48" t="s">
        <v>289</v>
      </c>
      <c r="P633" s="48">
        <v>12</v>
      </c>
      <c r="Q633" s="48" t="s">
        <v>211</v>
      </c>
      <c r="R633" s="193" t="s">
        <v>211</v>
      </c>
      <c r="S633" s="48" t="b">
        <v>0</v>
      </c>
      <c r="T633" s="48">
        <v>2400000</v>
      </c>
      <c r="U633" s="178"/>
      <c r="V633" s="178">
        <v>43297</v>
      </c>
      <c r="W633" s="48" t="s">
        <v>290</v>
      </c>
      <c r="X633" s="48"/>
      <c r="Y633" s="48"/>
      <c r="Z633" s="48" t="s">
        <v>211</v>
      </c>
      <c r="AA633" s="48"/>
      <c r="AB633" s="48"/>
      <c r="AC633" s="193" t="s">
        <v>211</v>
      </c>
      <c r="AD633" s="48"/>
      <c r="AE633" s="193" t="s">
        <v>211</v>
      </c>
      <c r="AF633" s="193" t="s">
        <v>211</v>
      </c>
      <c r="AG633" s="193" t="s">
        <v>211</v>
      </c>
      <c r="AH633" s="197"/>
      <c r="AI633" s="192" t="s">
        <v>211</v>
      </c>
      <c r="AJ633" s="115" t="str">
        <f t="shared" si="9"/>
        <v>PD&amp;C</v>
      </c>
      <c r="AK633" s="115" t="b">
        <f>ISNUMBER(SEARCH("IRT",Table1[[#This Row],[Current_Status]]))</f>
        <v>0</v>
      </c>
      <c r="AL633" s="116">
        <f>YEAR(Table1[[#This Row],[Project_Initiated]])</f>
        <v>2018</v>
      </c>
      <c r="AM633" s="53">
        <v>44075</v>
      </c>
      <c r="AN633" s="53" t="str">
        <f>IF(AND(Table1[[#This Row],[Completed Date]]&gt;="07/01/2020"+0,Table1[[#This Row],[Completed Date]]&lt;="6/30/2021"+0),"FY 20-21",IF(AND(Table1[[#This Row],[Completed Date]]&gt;="07/01/2019"+0,Table1[[#This Row],[Completed Date]]&lt;="6/30/2020"+0),"FY 19-20",""))</f>
        <v/>
      </c>
      <c r="AO633" s="116" t="str">
        <f>IFERROR(FIND("R",Table1[[#This Row],[FS_Priority]]),"")</f>
        <v/>
      </c>
    </row>
    <row r="634" spans="1:41" hidden="1" x14ac:dyDescent="0.25">
      <c r="A634" s="48" t="s">
        <v>4983</v>
      </c>
      <c r="B634" s="193" t="s">
        <v>4983</v>
      </c>
      <c r="C634" s="193" t="s">
        <v>211</v>
      </c>
      <c r="D634" s="194" t="b">
        <v>0</v>
      </c>
      <c r="E634" s="48" t="s">
        <v>107</v>
      </c>
      <c r="F634" s="48" t="s">
        <v>4984</v>
      </c>
      <c r="G634" s="48" t="s">
        <v>4990</v>
      </c>
      <c r="H634" s="48" t="s">
        <v>211</v>
      </c>
      <c r="I634" s="48" t="s">
        <v>211</v>
      </c>
      <c r="J634" s="48" t="s">
        <v>3465</v>
      </c>
      <c r="K634" s="193" t="s">
        <v>3674</v>
      </c>
      <c r="L634" s="193" t="s">
        <v>2636</v>
      </c>
      <c r="M634" s="48" t="s">
        <v>4985</v>
      </c>
      <c r="N634" s="193" t="s">
        <v>211</v>
      </c>
      <c r="O634" s="48" t="s">
        <v>120</v>
      </c>
      <c r="P634" s="48"/>
      <c r="Q634" s="48" t="s">
        <v>211</v>
      </c>
      <c r="R634" s="193" t="s">
        <v>211</v>
      </c>
      <c r="S634" s="48" t="b">
        <v>0</v>
      </c>
      <c r="T634" s="48"/>
      <c r="U634" s="178"/>
      <c r="V634" s="178">
        <v>44026</v>
      </c>
      <c r="W634" s="48" t="s">
        <v>50</v>
      </c>
      <c r="X634" s="48"/>
      <c r="Y634" s="48"/>
      <c r="Z634" s="48" t="s">
        <v>211</v>
      </c>
      <c r="AA634" s="48"/>
      <c r="AB634" s="48"/>
      <c r="AC634" s="193" t="s">
        <v>211</v>
      </c>
      <c r="AD634" s="48"/>
      <c r="AE634" s="193" t="s">
        <v>211</v>
      </c>
      <c r="AF634" s="193" t="s">
        <v>211</v>
      </c>
      <c r="AG634" s="193" t="s">
        <v>211</v>
      </c>
      <c r="AH634" s="197"/>
      <c r="AI634" s="192" t="s">
        <v>211</v>
      </c>
      <c r="AJ634" s="115" t="str">
        <f t="shared" si="9"/>
        <v>PD&amp;C</v>
      </c>
      <c r="AK634" s="115" t="b">
        <f>ISNUMBER(SEARCH("IRT",Table1[[#This Row],[Current_Status]]))</f>
        <v>0</v>
      </c>
      <c r="AL634" s="116">
        <f>YEAR(Table1[[#This Row],[Project_Initiated]])</f>
        <v>2020</v>
      </c>
      <c r="AM634" s="53">
        <v>44075</v>
      </c>
      <c r="AN634" s="53" t="str">
        <f>IF(AND(Table1[[#This Row],[Completed Date]]&gt;="07/01/2020"+0,Table1[[#This Row],[Completed Date]]&lt;="6/30/2021"+0),"FY 20-21",IF(AND(Table1[[#This Row],[Completed Date]]&gt;="07/01/2019"+0,Table1[[#This Row],[Completed Date]]&lt;="6/30/2020"+0),"FY 19-20",""))</f>
        <v/>
      </c>
      <c r="AO634" s="116" t="str">
        <f>IFERROR(FIND("R",Table1[[#This Row],[FS_Priority]]),"")</f>
        <v/>
      </c>
    </row>
    <row r="635" spans="1:41" hidden="1" x14ac:dyDescent="0.25">
      <c r="A635" s="48" t="s">
        <v>4948</v>
      </c>
      <c r="B635" s="193" t="s">
        <v>4948</v>
      </c>
      <c r="C635" s="193" t="s">
        <v>211</v>
      </c>
      <c r="D635" s="194" t="b">
        <v>0</v>
      </c>
      <c r="E635" s="48" t="s">
        <v>107</v>
      </c>
      <c r="F635" s="48" t="s">
        <v>4949</v>
      </c>
      <c r="G635" s="48" t="s">
        <v>4950</v>
      </c>
      <c r="H635" s="48" t="s">
        <v>211</v>
      </c>
      <c r="I635" s="48" t="s">
        <v>211</v>
      </c>
      <c r="J635" s="48" t="s">
        <v>3465</v>
      </c>
      <c r="K635" s="193" t="s">
        <v>3674</v>
      </c>
      <c r="L635" s="193" t="s">
        <v>2636</v>
      </c>
      <c r="M635" s="48" t="s">
        <v>4947</v>
      </c>
      <c r="N635" s="193" t="s">
        <v>211</v>
      </c>
      <c r="O635" s="48" t="s">
        <v>120</v>
      </c>
      <c r="P635" s="48">
        <v>5</v>
      </c>
      <c r="Q635" s="48" t="s">
        <v>211</v>
      </c>
      <c r="R635" s="193" t="s">
        <v>211</v>
      </c>
      <c r="S635" s="48" t="b">
        <v>0</v>
      </c>
      <c r="T635" s="48"/>
      <c r="U635" s="178"/>
      <c r="V635" s="178">
        <v>43959</v>
      </c>
      <c r="W635" s="48" t="s">
        <v>50</v>
      </c>
      <c r="X635" s="48"/>
      <c r="Y635" s="48"/>
      <c r="Z635" s="48" t="s">
        <v>211</v>
      </c>
      <c r="AA635" s="48"/>
      <c r="AB635" s="48"/>
      <c r="AC635" s="193" t="s">
        <v>211</v>
      </c>
      <c r="AD635" s="48"/>
      <c r="AE635" s="193" t="s">
        <v>211</v>
      </c>
      <c r="AF635" s="193" t="s">
        <v>211</v>
      </c>
      <c r="AG635" s="193" t="s">
        <v>211</v>
      </c>
      <c r="AH635" s="197"/>
      <c r="AI635" s="192" t="s">
        <v>211</v>
      </c>
      <c r="AJ635" s="115" t="str">
        <f t="shared" si="9"/>
        <v>PD&amp;C</v>
      </c>
      <c r="AK635" s="115" t="b">
        <f>ISNUMBER(SEARCH("IRT",Table1[[#This Row],[Current_Status]]))</f>
        <v>0</v>
      </c>
      <c r="AL635" s="116">
        <f>YEAR(Table1[[#This Row],[Project_Initiated]])</f>
        <v>2020</v>
      </c>
      <c r="AM635" s="53">
        <v>44075</v>
      </c>
      <c r="AN635" s="53" t="str">
        <f>IF(AND(Table1[[#This Row],[Completed Date]]&gt;="07/01/2020"+0,Table1[[#This Row],[Completed Date]]&lt;="6/30/2021"+0),"FY 20-21",IF(AND(Table1[[#This Row],[Completed Date]]&gt;="07/01/2019"+0,Table1[[#This Row],[Completed Date]]&lt;="6/30/2020"+0),"FY 19-20",""))</f>
        <v/>
      </c>
      <c r="AO635" s="116" t="str">
        <f>IFERROR(FIND("R",Table1[[#This Row],[FS_Priority]]),"")</f>
        <v/>
      </c>
    </row>
    <row r="636" spans="1:41" hidden="1" x14ac:dyDescent="0.25">
      <c r="A636" s="48" t="s">
        <v>4945</v>
      </c>
      <c r="B636" s="193" t="s">
        <v>4945</v>
      </c>
      <c r="C636" s="193" t="s">
        <v>211</v>
      </c>
      <c r="D636" s="194" t="b">
        <v>0</v>
      </c>
      <c r="E636" s="48" t="s">
        <v>107</v>
      </c>
      <c r="F636" s="48" t="s">
        <v>4962</v>
      </c>
      <c r="G636" s="48" t="s">
        <v>4946</v>
      </c>
      <c r="H636" s="48" t="s">
        <v>211</v>
      </c>
      <c r="I636" s="48" t="s">
        <v>211</v>
      </c>
      <c r="J636" s="48" t="s">
        <v>3465</v>
      </c>
      <c r="K636" s="193" t="s">
        <v>3674</v>
      </c>
      <c r="L636" s="193" t="s">
        <v>2636</v>
      </c>
      <c r="M636" s="48" t="s">
        <v>4947</v>
      </c>
      <c r="N636" s="193" t="s">
        <v>211</v>
      </c>
      <c r="O636" s="48" t="s">
        <v>120</v>
      </c>
      <c r="P636" s="48">
        <v>6</v>
      </c>
      <c r="Q636" s="48" t="s">
        <v>211</v>
      </c>
      <c r="R636" s="193" t="s">
        <v>211</v>
      </c>
      <c r="S636" s="48" t="b">
        <v>0</v>
      </c>
      <c r="T636" s="48"/>
      <c r="U636" s="178"/>
      <c r="V636" s="178">
        <v>43972</v>
      </c>
      <c r="W636" s="48" t="s">
        <v>50</v>
      </c>
      <c r="X636" s="48"/>
      <c r="Y636" s="48"/>
      <c r="Z636" s="48" t="s">
        <v>211</v>
      </c>
      <c r="AA636" s="48"/>
      <c r="AB636" s="48"/>
      <c r="AC636" s="193" t="s">
        <v>211</v>
      </c>
      <c r="AD636" s="179"/>
      <c r="AE636" s="193" t="s">
        <v>211</v>
      </c>
      <c r="AF636" s="193" t="s">
        <v>211</v>
      </c>
      <c r="AG636" s="193" t="s">
        <v>211</v>
      </c>
      <c r="AH636" s="197"/>
      <c r="AI636" s="192" t="s">
        <v>211</v>
      </c>
      <c r="AJ636" s="115" t="str">
        <f t="shared" si="9"/>
        <v>PD&amp;C</v>
      </c>
      <c r="AK636" s="115" t="b">
        <f>ISNUMBER(SEARCH("IRT",Table1[[#This Row],[Current_Status]]))</f>
        <v>0</v>
      </c>
      <c r="AL636" s="116">
        <f>YEAR(Table1[[#This Row],[Project_Initiated]])</f>
        <v>2020</v>
      </c>
      <c r="AM636" s="53">
        <v>44075</v>
      </c>
      <c r="AN636" s="53" t="str">
        <f>IF(AND(Table1[[#This Row],[Completed Date]]&gt;="07/01/2020"+0,Table1[[#This Row],[Completed Date]]&lt;="6/30/2021"+0),"FY 20-21",IF(AND(Table1[[#This Row],[Completed Date]]&gt;="07/01/2019"+0,Table1[[#This Row],[Completed Date]]&lt;="6/30/2020"+0),"FY 19-20",""))</f>
        <v/>
      </c>
      <c r="AO636" s="116" t="str">
        <f>IFERROR(FIND("R",Table1[[#This Row],[FS_Priority]]),"")</f>
        <v/>
      </c>
    </row>
    <row r="637" spans="1:41" hidden="1" x14ac:dyDescent="0.25">
      <c r="A637" s="48" t="s">
        <v>4107</v>
      </c>
      <c r="B637" s="193" t="s">
        <v>4107</v>
      </c>
      <c r="C637" s="193" t="s">
        <v>211</v>
      </c>
      <c r="D637" s="194" t="b">
        <v>0</v>
      </c>
      <c r="E637" s="48" t="s">
        <v>187</v>
      </c>
      <c r="F637" s="48" t="s">
        <v>4494</v>
      </c>
      <c r="G637" s="48" t="s">
        <v>4253</v>
      </c>
      <c r="H637" s="48" t="s">
        <v>177</v>
      </c>
      <c r="I637" s="48" t="s">
        <v>211</v>
      </c>
      <c r="J637" s="48" t="s">
        <v>3465</v>
      </c>
      <c r="K637" s="193" t="s">
        <v>30</v>
      </c>
      <c r="L637" s="193" t="s">
        <v>394</v>
      </c>
      <c r="M637" s="48" t="s">
        <v>120</v>
      </c>
      <c r="N637" s="193" t="s">
        <v>211</v>
      </c>
      <c r="O637" s="48" t="s">
        <v>67</v>
      </c>
      <c r="P637" s="48">
        <v>8</v>
      </c>
      <c r="Q637" s="48" t="s">
        <v>211</v>
      </c>
      <c r="R637" s="193" t="s">
        <v>211</v>
      </c>
      <c r="S637" s="48" t="b">
        <v>0</v>
      </c>
      <c r="T637" s="48">
        <v>600000</v>
      </c>
      <c r="U637" s="178"/>
      <c r="V637" s="178">
        <v>43713</v>
      </c>
      <c r="W637" s="48" t="s">
        <v>2897</v>
      </c>
      <c r="X637" s="48"/>
      <c r="Y637" s="48"/>
      <c r="Z637" s="48" t="s">
        <v>211</v>
      </c>
      <c r="AA637" s="48"/>
      <c r="AB637" s="48"/>
      <c r="AC637" s="193" t="s">
        <v>211</v>
      </c>
      <c r="AD637" s="48"/>
      <c r="AE637" s="193" t="s">
        <v>211</v>
      </c>
      <c r="AF637" s="193" t="s">
        <v>211</v>
      </c>
      <c r="AG637" s="193" t="s">
        <v>211</v>
      </c>
      <c r="AH637" s="197"/>
      <c r="AI637" s="192" t="s">
        <v>211</v>
      </c>
      <c r="AJ637" s="115" t="str">
        <f t="shared" si="9"/>
        <v>PD&amp;C</v>
      </c>
      <c r="AK637" s="115" t="b">
        <f>ISNUMBER(SEARCH("IRT",Table1[[#This Row],[Current_Status]]))</f>
        <v>0</v>
      </c>
      <c r="AL637" s="116">
        <f>YEAR(Table1[[#This Row],[Project_Initiated]])</f>
        <v>2019</v>
      </c>
      <c r="AM637" s="53">
        <v>44075</v>
      </c>
      <c r="AN637" s="53" t="str">
        <f>IF(AND(Table1[[#This Row],[Completed Date]]&gt;="07/01/2020"+0,Table1[[#This Row],[Completed Date]]&lt;="6/30/2021"+0),"FY 20-21",IF(AND(Table1[[#This Row],[Completed Date]]&gt;="07/01/2019"+0,Table1[[#This Row],[Completed Date]]&lt;="6/30/2020"+0),"FY 19-20",""))</f>
        <v/>
      </c>
      <c r="AO637" s="116" t="str">
        <f>IFERROR(FIND("R",Table1[[#This Row],[FS_Priority]]),"")</f>
        <v/>
      </c>
    </row>
    <row r="638" spans="1:41" hidden="1" x14ac:dyDescent="0.25">
      <c r="A638" s="48" t="s">
        <v>4106</v>
      </c>
      <c r="B638" s="193" t="s">
        <v>4106</v>
      </c>
      <c r="C638" s="193" t="s">
        <v>211</v>
      </c>
      <c r="D638" s="194" t="b">
        <v>0</v>
      </c>
      <c r="E638" s="48" t="s">
        <v>187</v>
      </c>
      <c r="F638" s="48" t="s">
        <v>4974</v>
      </c>
      <c r="G638" s="48" t="s">
        <v>4252</v>
      </c>
      <c r="H638" s="48" t="s">
        <v>177</v>
      </c>
      <c r="I638" s="48" t="s">
        <v>211</v>
      </c>
      <c r="J638" s="48" t="s">
        <v>3465</v>
      </c>
      <c r="K638" s="193" t="s">
        <v>30</v>
      </c>
      <c r="L638" s="193" t="s">
        <v>394</v>
      </c>
      <c r="M638" s="48" t="s">
        <v>120</v>
      </c>
      <c r="N638" s="193" t="s">
        <v>211</v>
      </c>
      <c r="O638" s="48" t="s">
        <v>67</v>
      </c>
      <c r="P638" s="48">
        <v>9</v>
      </c>
      <c r="Q638" s="48" t="s">
        <v>211</v>
      </c>
      <c r="R638" s="193" t="s">
        <v>211</v>
      </c>
      <c r="S638" s="48" t="b">
        <v>0</v>
      </c>
      <c r="T638" s="48">
        <v>500000</v>
      </c>
      <c r="U638" s="178"/>
      <c r="V638" s="178">
        <v>43713</v>
      </c>
      <c r="W638" s="48" t="s">
        <v>2897</v>
      </c>
      <c r="X638" s="48"/>
      <c r="Y638" s="48"/>
      <c r="Z638" s="48" t="s">
        <v>211</v>
      </c>
      <c r="AA638" s="48"/>
      <c r="AB638" s="48"/>
      <c r="AC638" s="193" t="s">
        <v>211</v>
      </c>
      <c r="AD638" s="48"/>
      <c r="AE638" s="193" t="s">
        <v>211</v>
      </c>
      <c r="AF638" s="193" t="s">
        <v>211</v>
      </c>
      <c r="AG638" s="193" t="s">
        <v>211</v>
      </c>
      <c r="AH638" s="197"/>
      <c r="AI638" s="192" t="s">
        <v>211</v>
      </c>
      <c r="AJ638" s="115" t="str">
        <f t="shared" si="9"/>
        <v>PD&amp;C</v>
      </c>
      <c r="AK638" s="115" t="b">
        <f>ISNUMBER(SEARCH("IRT",Table1[[#This Row],[Current_Status]]))</f>
        <v>0</v>
      </c>
      <c r="AL638" s="116">
        <f>YEAR(Table1[[#This Row],[Project_Initiated]])</f>
        <v>2019</v>
      </c>
      <c r="AM638" s="53">
        <v>44075</v>
      </c>
      <c r="AN638" s="53" t="str">
        <f>IF(AND(Table1[[#This Row],[Completed Date]]&gt;="07/01/2020"+0,Table1[[#This Row],[Completed Date]]&lt;="6/30/2021"+0),"FY 20-21",IF(AND(Table1[[#This Row],[Completed Date]]&gt;="07/01/2019"+0,Table1[[#This Row],[Completed Date]]&lt;="6/30/2020"+0),"FY 19-20",""))</f>
        <v/>
      </c>
      <c r="AO638" s="116" t="str">
        <f>IFERROR(FIND("R",Table1[[#This Row],[FS_Priority]]),"")</f>
        <v/>
      </c>
    </row>
    <row r="639" spans="1:41" hidden="1" x14ac:dyDescent="0.25">
      <c r="A639" s="48" t="s">
        <v>2797</v>
      </c>
      <c r="B639" s="193" t="s">
        <v>2797</v>
      </c>
      <c r="C639" s="193" t="s">
        <v>211</v>
      </c>
      <c r="D639" s="194" t="b">
        <v>0</v>
      </c>
      <c r="E639" s="48" t="s">
        <v>187</v>
      </c>
      <c r="F639" s="48" t="s">
        <v>2798</v>
      </c>
      <c r="G639" s="48" t="s">
        <v>3821</v>
      </c>
      <c r="H639" s="48" t="s">
        <v>211</v>
      </c>
      <c r="I639" s="48" t="s">
        <v>211</v>
      </c>
      <c r="J639" s="48" t="s">
        <v>3465</v>
      </c>
      <c r="K639" s="193" t="s">
        <v>30</v>
      </c>
      <c r="L639" s="193" t="s">
        <v>394</v>
      </c>
      <c r="M639" s="48" t="s">
        <v>63</v>
      </c>
      <c r="N639" s="193" t="s">
        <v>211</v>
      </c>
      <c r="O639" s="48" t="s">
        <v>3469</v>
      </c>
      <c r="P639" s="48">
        <v>13</v>
      </c>
      <c r="Q639" s="48" t="s">
        <v>211</v>
      </c>
      <c r="R639" s="193" t="s">
        <v>211</v>
      </c>
      <c r="S639" s="48" t="b">
        <v>0</v>
      </c>
      <c r="T639" s="48"/>
      <c r="U639" s="178"/>
      <c r="V639" s="178">
        <v>43510</v>
      </c>
      <c r="W639" s="48" t="s">
        <v>3400</v>
      </c>
      <c r="X639" s="48"/>
      <c r="Y639" s="48"/>
      <c r="Z639" s="48" t="s">
        <v>211</v>
      </c>
      <c r="AA639" s="48"/>
      <c r="AB639" s="48"/>
      <c r="AC639" s="193" t="s">
        <v>211</v>
      </c>
      <c r="AD639" s="48"/>
      <c r="AE639" s="193" t="s">
        <v>211</v>
      </c>
      <c r="AF639" s="193" t="s">
        <v>211</v>
      </c>
      <c r="AG639" s="193" t="s">
        <v>211</v>
      </c>
      <c r="AH639" s="197"/>
      <c r="AI639" s="192" t="s">
        <v>211</v>
      </c>
      <c r="AJ639" s="115" t="str">
        <f t="shared" si="9"/>
        <v>PD&amp;C</v>
      </c>
      <c r="AK639" s="115" t="b">
        <f>ISNUMBER(SEARCH("IRT",Table1[[#This Row],[Current_Status]]))</f>
        <v>0</v>
      </c>
      <c r="AL639" s="116">
        <f>YEAR(Table1[[#This Row],[Project_Initiated]])</f>
        <v>2019</v>
      </c>
      <c r="AM639" s="53">
        <v>44075</v>
      </c>
      <c r="AN639" s="53" t="str">
        <f>IF(AND(Table1[[#This Row],[Completed Date]]&gt;="07/01/2020"+0,Table1[[#This Row],[Completed Date]]&lt;="6/30/2021"+0),"FY 20-21",IF(AND(Table1[[#This Row],[Completed Date]]&gt;="07/01/2019"+0,Table1[[#This Row],[Completed Date]]&lt;="6/30/2020"+0),"FY 19-20",""))</f>
        <v/>
      </c>
      <c r="AO639" s="116" t="str">
        <f>IFERROR(FIND("R",Table1[[#This Row],[FS_Priority]]),"")</f>
        <v/>
      </c>
    </row>
    <row r="640" spans="1:41" hidden="1" x14ac:dyDescent="0.25">
      <c r="A640" s="48" t="s">
        <v>85</v>
      </c>
      <c r="B640" s="193" t="s">
        <v>85</v>
      </c>
      <c r="C640" s="193" t="s">
        <v>211</v>
      </c>
      <c r="D640" s="194" t="b">
        <v>0</v>
      </c>
      <c r="E640" s="48" t="s">
        <v>187</v>
      </c>
      <c r="F640" s="48" t="s">
        <v>86</v>
      </c>
      <c r="G640" s="48" t="s">
        <v>3823</v>
      </c>
      <c r="H640" s="48" t="s">
        <v>211</v>
      </c>
      <c r="I640" s="48" t="s">
        <v>211</v>
      </c>
      <c r="J640" s="48" t="s">
        <v>3465</v>
      </c>
      <c r="K640" s="193" t="s">
        <v>30</v>
      </c>
      <c r="L640" s="193" t="s">
        <v>394</v>
      </c>
      <c r="M640" s="48" t="s">
        <v>3824</v>
      </c>
      <c r="N640" s="193" t="s">
        <v>211</v>
      </c>
      <c r="O640" s="48" t="s">
        <v>3469</v>
      </c>
      <c r="P640" s="48">
        <v>20</v>
      </c>
      <c r="Q640" s="48" t="s">
        <v>211</v>
      </c>
      <c r="R640" s="193" t="s">
        <v>211</v>
      </c>
      <c r="S640" s="48" t="b">
        <v>0</v>
      </c>
      <c r="T640" s="48">
        <v>2600000</v>
      </c>
      <c r="U640" s="178"/>
      <c r="V640" s="178">
        <v>42509</v>
      </c>
      <c r="W640" s="48" t="s">
        <v>50</v>
      </c>
      <c r="X640" s="48"/>
      <c r="Y640" s="48"/>
      <c r="Z640" s="48" t="s">
        <v>211</v>
      </c>
      <c r="AA640" s="48"/>
      <c r="AB640" s="48"/>
      <c r="AC640" s="193" t="s">
        <v>211</v>
      </c>
      <c r="AD640" s="48"/>
      <c r="AE640" s="193" t="s">
        <v>211</v>
      </c>
      <c r="AF640" s="193" t="s">
        <v>211</v>
      </c>
      <c r="AG640" s="193" t="s">
        <v>211</v>
      </c>
      <c r="AH640" s="197"/>
      <c r="AI640" s="192" t="s">
        <v>211</v>
      </c>
      <c r="AJ640" s="115" t="str">
        <f t="shared" si="9"/>
        <v>PD&amp;C</v>
      </c>
      <c r="AK640" s="115" t="b">
        <f>ISNUMBER(SEARCH("IRT",Table1[[#This Row],[Current_Status]]))</f>
        <v>0</v>
      </c>
      <c r="AL640" s="116">
        <f>YEAR(Table1[[#This Row],[Project_Initiated]])</f>
        <v>2016</v>
      </c>
      <c r="AM640" s="53">
        <v>44075</v>
      </c>
      <c r="AN640" s="53" t="str">
        <f>IF(AND(Table1[[#This Row],[Completed Date]]&gt;="07/01/2020"+0,Table1[[#This Row],[Completed Date]]&lt;="6/30/2021"+0),"FY 20-21",IF(AND(Table1[[#This Row],[Completed Date]]&gt;="07/01/2019"+0,Table1[[#This Row],[Completed Date]]&lt;="6/30/2020"+0),"FY 19-20",""))</f>
        <v/>
      </c>
      <c r="AO640" s="116" t="str">
        <f>IFERROR(FIND("R",Table1[[#This Row],[FS_Priority]]),"")</f>
        <v/>
      </c>
    </row>
    <row r="641" spans="1:41" hidden="1" x14ac:dyDescent="0.25">
      <c r="A641" s="48" t="s">
        <v>4497</v>
      </c>
      <c r="B641" s="193" t="s">
        <v>211</v>
      </c>
      <c r="C641" s="193" t="s">
        <v>4497</v>
      </c>
      <c r="D641" s="194" t="b">
        <v>0</v>
      </c>
      <c r="E641" s="48" t="s">
        <v>21</v>
      </c>
      <c r="F641" s="48" t="s">
        <v>4498</v>
      </c>
      <c r="G641" s="48" t="s">
        <v>4735</v>
      </c>
      <c r="H641" s="48" t="s">
        <v>211</v>
      </c>
      <c r="I641" s="48" t="s">
        <v>386</v>
      </c>
      <c r="J641" s="48" t="s">
        <v>2648</v>
      </c>
      <c r="K641" s="193" t="s">
        <v>3455</v>
      </c>
      <c r="L641" s="193" t="s">
        <v>4315</v>
      </c>
      <c r="M641" s="48" t="s">
        <v>3456</v>
      </c>
      <c r="N641" s="193" t="s">
        <v>4499</v>
      </c>
      <c r="O641" s="48" t="s">
        <v>183</v>
      </c>
      <c r="P641" s="48"/>
      <c r="Q641" s="48" t="s">
        <v>218</v>
      </c>
      <c r="R641" s="193" t="s">
        <v>211</v>
      </c>
      <c r="S641" s="48" t="b">
        <v>0</v>
      </c>
      <c r="T641" s="48"/>
      <c r="U641" s="178"/>
      <c r="V641" s="178">
        <v>43773</v>
      </c>
      <c r="W641" s="48" t="s">
        <v>211</v>
      </c>
      <c r="X641" s="48"/>
      <c r="Y641" s="48"/>
      <c r="Z641" s="48" t="s">
        <v>211</v>
      </c>
      <c r="AA641" s="48"/>
      <c r="AB641" s="48"/>
      <c r="AC641" s="193" t="s">
        <v>5004</v>
      </c>
      <c r="AD641" s="48"/>
      <c r="AE641" s="193" t="s">
        <v>183</v>
      </c>
      <c r="AF641" s="193" t="s">
        <v>211</v>
      </c>
      <c r="AG641" s="193" t="s">
        <v>211</v>
      </c>
      <c r="AH641" s="198"/>
      <c r="AI641" s="192" t="s">
        <v>4364</v>
      </c>
      <c r="AJ641" s="115" t="str">
        <f t="shared" si="9"/>
        <v>FS</v>
      </c>
      <c r="AK641" s="115" t="b">
        <f>ISNUMBER(SEARCH("IRT",Table1[[#This Row],[Current_Status]]))</f>
        <v>0</v>
      </c>
      <c r="AL641" s="116">
        <f>YEAR(Table1[[#This Row],[Project_Initiated]])</f>
        <v>2019</v>
      </c>
      <c r="AM641" s="53">
        <v>44075</v>
      </c>
      <c r="AN641" s="53" t="str">
        <f>IF(AND(Table1[[#This Row],[Completed Date]]&gt;="07/01/2020"+0,Table1[[#This Row],[Completed Date]]&lt;="6/30/2021"+0),"FY 20-21",IF(AND(Table1[[#This Row],[Completed Date]]&gt;="07/01/2019"+0,Table1[[#This Row],[Completed Date]]&lt;="6/30/2020"+0),"FY 19-20",""))</f>
        <v/>
      </c>
      <c r="AO641" s="116" t="str">
        <f>IFERROR(FIND("R",Table1[[#This Row],[FS_Priority]]),"")</f>
        <v/>
      </c>
    </row>
    <row r="642" spans="1:41" hidden="1" x14ac:dyDescent="0.25">
      <c r="A642" s="48" t="s">
        <v>4508</v>
      </c>
      <c r="B642" s="193" t="s">
        <v>211</v>
      </c>
      <c r="C642" s="193" t="s">
        <v>4508</v>
      </c>
      <c r="D642" s="194" t="b">
        <v>0</v>
      </c>
      <c r="E642" s="48" t="s">
        <v>53</v>
      </c>
      <c r="F642" s="48" t="s">
        <v>4509</v>
      </c>
      <c r="G642" s="48" t="s">
        <v>4812</v>
      </c>
      <c r="H642" s="48" t="s">
        <v>211</v>
      </c>
      <c r="I642" s="48" t="s">
        <v>4510</v>
      </c>
      <c r="J642" s="48" t="s">
        <v>2648</v>
      </c>
      <c r="K642" s="193" t="s">
        <v>3514</v>
      </c>
      <c r="L642" s="193" t="s">
        <v>2636</v>
      </c>
      <c r="M642" s="48" t="s">
        <v>4511</v>
      </c>
      <c r="N642" s="193" t="s">
        <v>211</v>
      </c>
      <c r="O642" s="48" t="s">
        <v>183</v>
      </c>
      <c r="P642" s="48"/>
      <c r="Q642" s="48" t="s">
        <v>218</v>
      </c>
      <c r="R642" s="193" t="s">
        <v>211</v>
      </c>
      <c r="S642" s="48" t="b">
        <v>0</v>
      </c>
      <c r="T642" s="48"/>
      <c r="U642" s="178"/>
      <c r="V642" s="178">
        <v>43727</v>
      </c>
      <c r="W642" s="48" t="s">
        <v>211</v>
      </c>
      <c r="X642" s="48"/>
      <c r="Y642" s="48"/>
      <c r="Z642" s="48" t="s">
        <v>211</v>
      </c>
      <c r="AA642" s="48"/>
      <c r="AB642" s="48"/>
      <c r="AC642" s="193" t="s">
        <v>5005</v>
      </c>
      <c r="AD642" s="195">
        <v>43879</v>
      </c>
      <c r="AE642" s="193" t="s">
        <v>498</v>
      </c>
      <c r="AF642" s="193" t="s">
        <v>4813</v>
      </c>
      <c r="AG642" s="193" t="s">
        <v>2694</v>
      </c>
      <c r="AH642" s="197"/>
      <c r="AI642" s="192" t="s">
        <v>4364</v>
      </c>
      <c r="AJ642" s="115" t="str">
        <f t="shared" ref="AJ642:AJ705" si="10">IF(LEN(A642)&gt;6,"FS","PD&amp;C")</f>
        <v>FS</v>
      </c>
      <c r="AK642" s="115" t="b">
        <f>ISNUMBER(SEARCH("IRT",Table1[[#This Row],[Current_Status]]))</f>
        <v>0</v>
      </c>
      <c r="AL642" s="116">
        <f>YEAR(Table1[[#This Row],[Project_Initiated]])</f>
        <v>2019</v>
      </c>
      <c r="AM642" s="53">
        <v>44075</v>
      </c>
      <c r="AN642" s="53" t="str">
        <f>IF(AND(Table1[[#This Row],[Completed Date]]&gt;="07/01/2020"+0,Table1[[#This Row],[Completed Date]]&lt;="6/30/2021"+0),"FY 20-21",IF(AND(Table1[[#This Row],[Completed Date]]&gt;="07/01/2019"+0,Table1[[#This Row],[Completed Date]]&lt;="6/30/2020"+0),"FY 19-20",""))</f>
        <v/>
      </c>
      <c r="AO642" s="116" t="str">
        <f>IFERROR(FIND("R",Table1[[#This Row],[FS_Priority]]),"")</f>
        <v/>
      </c>
    </row>
    <row r="643" spans="1:41" hidden="1" x14ac:dyDescent="0.25">
      <c r="A643" s="48" t="s">
        <v>4521</v>
      </c>
      <c r="B643" s="193" t="s">
        <v>211</v>
      </c>
      <c r="C643" s="193" t="s">
        <v>4521</v>
      </c>
      <c r="D643" s="194" t="b">
        <v>0</v>
      </c>
      <c r="E643" s="48" t="s">
        <v>53</v>
      </c>
      <c r="F643" s="48" t="s">
        <v>4522</v>
      </c>
      <c r="G643" s="48" t="s">
        <v>4839</v>
      </c>
      <c r="H643" s="48" t="s">
        <v>285</v>
      </c>
      <c r="I643" s="48" t="s">
        <v>4523</v>
      </c>
      <c r="J643" s="48" t="s">
        <v>2648</v>
      </c>
      <c r="K643" s="193" t="s">
        <v>3514</v>
      </c>
      <c r="L643" s="193" t="s">
        <v>2636</v>
      </c>
      <c r="M643" s="48" t="s">
        <v>3678</v>
      </c>
      <c r="N643" s="193" t="s">
        <v>4524</v>
      </c>
      <c r="O643" s="48" t="s">
        <v>183</v>
      </c>
      <c r="P643" s="48"/>
      <c r="Q643" s="48" t="s">
        <v>184</v>
      </c>
      <c r="R643" s="193" t="s">
        <v>211</v>
      </c>
      <c r="S643" s="48" t="b">
        <v>0</v>
      </c>
      <c r="T643" s="48"/>
      <c r="U643" s="178"/>
      <c r="V643" s="178">
        <v>43784</v>
      </c>
      <c r="W643" s="48" t="s">
        <v>211</v>
      </c>
      <c r="X643" s="48"/>
      <c r="Y643" s="48"/>
      <c r="Z643" s="48" t="s">
        <v>211</v>
      </c>
      <c r="AA643" s="48"/>
      <c r="AB643" s="48"/>
      <c r="AC643" s="193" t="s">
        <v>5010</v>
      </c>
      <c r="AD643" s="196">
        <v>43886</v>
      </c>
      <c r="AE643" s="193" t="s">
        <v>498</v>
      </c>
      <c r="AF643" s="193" t="s">
        <v>4986</v>
      </c>
      <c r="AG643" s="193" t="s">
        <v>2694</v>
      </c>
      <c r="AH643" s="197"/>
      <c r="AI643" s="192" t="s">
        <v>4364</v>
      </c>
      <c r="AJ643" s="115" t="str">
        <f t="shared" si="10"/>
        <v>FS</v>
      </c>
      <c r="AK643" s="115" t="b">
        <f>ISNUMBER(SEARCH("IRT",Table1[[#This Row],[Current_Status]]))</f>
        <v>0</v>
      </c>
      <c r="AL643" s="116">
        <f>YEAR(Table1[[#This Row],[Project_Initiated]])</f>
        <v>2019</v>
      </c>
      <c r="AM643" s="53">
        <v>44075</v>
      </c>
      <c r="AN643" s="53" t="str">
        <f>IF(AND(Table1[[#This Row],[Completed Date]]&gt;="07/01/2020"+0,Table1[[#This Row],[Completed Date]]&lt;="6/30/2021"+0),"FY 20-21",IF(AND(Table1[[#This Row],[Completed Date]]&gt;="07/01/2019"+0,Table1[[#This Row],[Completed Date]]&lt;="6/30/2020"+0),"FY 19-20",""))</f>
        <v/>
      </c>
      <c r="AO643" s="116" t="str">
        <f>IFERROR(FIND("R",Table1[[#This Row],[FS_Priority]]),"")</f>
        <v/>
      </c>
    </row>
    <row r="644" spans="1:41" hidden="1" x14ac:dyDescent="0.25">
      <c r="A644" s="48" t="s">
        <v>4622</v>
      </c>
      <c r="B644" s="193" t="s">
        <v>211</v>
      </c>
      <c r="C644" s="193" t="s">
        <v>4622</v>
      </c>
      <c r="D644" s="194" t="b">
        <v>0</v>
      </c>
      <c r="E644" s="48" t="s">
        <v>107</v>
      </c>
      <c r="F644" s="48" t="s">
        <v>4623</v>
      </c>
      <c r="G644" s="48" t="s">
        <v>4818</v>
      </c>
      <c r="H644" s="48" t="s">
        <v>211</v>
      </c>
      <c r="I644" s="48" t="s">
        <v>4624</v>
      </c>
      <c r="J644" s="48" t="s">
        <v>2648</v>
      </c>
      <c r="K644" s="193" t="s">
        <v>3674</v>
      </c>
      <c r="L644" s="193" t="s">
        <v>2636</v>
      </c>
      <c r="M644" s="48" t="s">
        <v>3698</v>
      </c>
      <c r="N644" s="193" t="s">
        <v>3689</v>
      </c>
      <c r="O644" s="48" t="s">
        <v>183</v>
      </c>
      <c r="P644" s="48"/>
      <c r="Q644" s="48" t="s">
        <v>184</v>
      </c>
      <c r="R644" s="193" t="s">
        <v>211</v>
      </c>
      <c r="S644" s="48" t="b">
        <v>0</v>
      </c>
      <c r="T644" s="48"/>
      <c r="U644" s="178"/>
      <c r="V644" s="178">
        <v>43734</v>
      </c>
      <c r="W644" s="48" t="s">
        <v>211</v>
      </c>
      <c r="X644" s="48"/>
      <c r="Y644" s="48"/>
      <c r="Z644" s="48" t="s">
        <v>211</v>
      </c>
      <c r="AA644" s="48"/>
      <c r="AB644" s="48"/>
      <c r="AC644" s="193" t="s">
        <v>5026</v>
      </c>
      <c r="AD644" s="195">
        <v>43879</v>
      </c>
      <c r="AE644" s="193" t="s">
        <v>498</v>
      </c>
      <c r="AF644" s="193" t="s">
        <v>4722</v>
      </c>
      <c r="AG644" s="193" t="s">
        <v>2694</v>
      </c>
      <c r="AH644" s="197"/>
      <c r="AI644" s="192" t="s">
        <v>4364</v>
      </c>
      <c r="AJ644" s="115" t="str">
        <f t="shared" si="10"/>
        <v>FS</v>
      </c>
      <c r="AK644" s="115" t="b">
        <f>ISNUMBER(SEARCH("IRT",Table1[[#This Row],[Current_Status]]))</f>
        <v>0</v>
      </c>
      <c r="AL644" s="116">
        <f>YEAR(Table1[[#This Row],[Project_Initiated]])</f>
        <v>2019</v>
      </c>
      <c r="AM644" s="53">
        <v>44075</v>
      </c>
      <c r="AN644" s="53" t="str">
        <f>IF(AND(Table1[[#This Row],[Completed Date]]&gt;="07/01/2020"+0,Table1[[#This Row],[Completed Date]]&lt;="6/30/2021"+0),"FY 20-21",IF(AND(Table1[[#This Row],[Completed Date]]&gt;="07/01/2019"+0,Table1[[#This Row],[Completed Date]]&lt;="6/30/2020"+0),"FY 19-20",""))</f>
        <v/>
      </c>
      <c r="AO644" s="116" t="str">
        <f>IFERROR(FIND("R",Table1[[#This Row],[FS_Priority]]),"")</f>
        <v/>
      </c>
    </row>
    <row r="645" spans="1:41" hidden="1" x14ac:dyDescent="0.25">
      <c r="A645" s="48" t="s">
        <v>3432</v>
      </c>
      <c r="B645" s="193" t="s">
        <v>211</v>
      </c>
      <c r="C645" s="193" t="s">
        <v>3432</v>
      </c>
      <c r="D645" s="194" t="b">
        <v>0</v>
      </c>
      <c r="E645" s="48" t="s">
        <v>107</v>
      </c>
      <c r="F645" s="48" t="s">
        <v>3433</v>
      </c>
      <c r="G645" s="48" t="s">
        <v>4027</v>
      </c>
      <c r="H645" s="48" t="s">
        <v>1042</v>
      </c>
      <c r="I645" s="48" t="s">
        <v>3798</v>
      </c>
      <c r="J645" s="48" t="s">
        <v>2648</v>
      </c>
      <c r="K645" s="193" t="s">
        <v>3674</v>
      </c>
      <c r="L645" s="193" t="s">
        <v>2636</v>
      </c>
      <c r="M645" s="48" t="s">
        <v>3987</v>
      </c>
      <c r="N645" s="193" t="s">
        <v>211</v>
      </c>
      <c r="O645" s="48" t="s">
        <v>183</v>
      </c>
      <c r="P645" s="48"/>
      <c r="Q645" s="48" t="s">
        <v>243</v>
      </c>
      <c r="R645" s="193" t="s">
        <v>211</v>
      </c>
      <c r="S645" s="48" t="b">
        <v>0</v>
      </c>
      <c r="T645" s="48"/>
      <c r="U645" s="178"/>
      <c r="V645" s="178">
        <v>43494</v>
      </c>
      <c r="W645" s="48" t="s">
        <v>211</v>
      </c>
      <c r="X645" s="48"/>
      <c r="Y645" s="48"/>
      <c r="Z645" s="48" t="s">
        <v>211</v>
      </c>
      <c r="AA645" s="48"/>
      <c r="AB645" s="48"/>
      <c r="AC645" s="193" t="s">
        <v>5032</v>
      </c>
      <c r="AD645" s="195">
        <v>43894</v>
      </c>
      <c r="AE645" s="193" t="s">
        <v>498</v>
      </c>
      <c r="AF645" s="193" t="s">
        <v>4438</v>
      </c>
      <c r="AG645" s="193" t="s">
        <v>2694</v>
      </c>
      <c r="AH645" s="197"/>
      <c r="AI645" s="192" t="s">
        <v>4364</v>
      </c>
      <c r="AJ645" s="115" t="str">
        <f t="shared" si="10"/>
        <v>FS</v>
      </c>
      <c r="AK645" s="115" t="b">
        <f>ISNUMBER(SEARCH("IRT",Table1[[#This Row],[Current_Status]]))</f>
        <v>0</v>
      </c>
      <c r="AL645" s="116">
        <f>YEAR(Table1[[#This Row],[Project_Initiated]])</f>
        <v>2019</v>
      </c>
      <c r="AM645" s="53">
        <v>44075</v>
      </c>
      <c r="AN645" s="53" t="str">
        <f>IF(AND(Table1[[#This Row],[Completed Date]]&gt;="07/01/2020"+0,Table1[[#This Row],[Completed Date]]&lt;="6/30/2021"+0),"FY 20-21",IF(AND(Table1[[#This Row],[Completed Date]]&gt;="07/01/2019"+0,Table1[[#This Row],[Completed Date]]&lt;="6/30/2020"+0),"FY 19-20",""))</f>
        <v/>
      </c>
      <c r="AO645" s="116" t="str">
        <f>IFERROR(FIND("R",Table1[[#This Row],[FS_Priority]]),"")</f>
        <v/>
      </c>
    </row>
    <row r="646" spans="1:41" hidden="1" x14ac:dyDescent="0.25">
      <c r="A646" s="48" t="s">
        <v>642</v>
      </c>
      <c r="B646" s="193" t="s">
        <v>211</v>
      </c>
      <c r="C646" s="193" t="s">
        <v>642</v>
      </c>
      <c r="D646" s="194" t="b">
        <v>0</v>
      </c>
      <c r="E646" s="48" t="s">
        <v>4313</v>
      </c>
      <c r="F646" s="48" t="s">
        <v>3345</v>
      </c>
      <c r="G646" s="48" t="s">
        <v>4729</v>
      </c>
      <c r="H646" s="48" t="s">
        <v>461</v>
      </c>
      <c r="I646" s="48" t="s">
        <v>211</v>
      </c>
      <c r="J646" s="48" t="s">
        <v>2648</v>
      </c>
      <c r="K646" s="193" t="s">
        <v>3883</v>
      </c>
      <c r="L646" s="193" t="s">
        <v>437</v>
      </c>
      <c r="M646" s="48" t="s">
        <v>3884</v>
      </c>
      <c r="N646" s="193" t="s">
        <v>211</v>
      </c>
      <c r="O646" s="48" t="s">
        <v>183</v>
      </c>
      <c r="P646" s="48"/>
      <c r="Q646" s="48" t="s">
        <v>236</v>
      </c>
      <c r="R646" s="193" t="s">
        <v>236</v>
      </c>
      <c r="S646" s="48" t="b">
        <v>0</v>
      </c>
      <c r="T646" s="48"/>
      <c r="U646" s="178"/>
      <c r="V646" s="178">
        <v>43077</v>
      </c>
      <c r="W646" s="48" t="s">
        <v>211</v>
      </c>
      <c r="X646" s="48"/>
      <c r="Y646" s="48"/>
      <c r="Z646" s="48" t="s">
        <v>211</v>
      </c>
      <c r="AA646" s="48"/>
      <c r="AB646" s="48"/>
      <c r="AC646" s="193" t="s">
        <v>5050</v>
      </c>
      <c r="AD646" s="179"/>
      <c r="AE646" s="193" t="s">
        <v>178</v>
      </c>
      <c r="AF646" s="193" t="s">
        <v>211</v>
      </c>
      <c r="AG646" s="193" t="s">
        <v>2694</v>
      </c>
      <c r="AH646" s="197"/>
      <c r="AI646" s="192" t="s">
        <v>4353</v>
      </c>
      <c r="AJ646" s="115" t="str">
        <f t="shared" si="10"/>
        <v>FS</v>
      </c>
      <c r="AK646" s="115" t="b">
        <f>ISNUMBER(SEARCH("IRT",Table1[[#This Row],[Current_Status]]))</f>
        <v>0</v>
      </c>
      <c r="AL646" s="116">
        <f>YEAR(Table1[[#This Row],[Project_Initiated]])</f>
        <v>2017</v>
      </c>
      <c r="AM646" s="53">
        <v>44075</v>
      </c>
      <c r="AN646" s="53" t="str">
        <f>IF(AND(Table1[[#This Row],[Completed Date]]&gt;="07/01/2020"+0,Table1[[#This Row],[Completed Date]]&lt;="6/30/2021"+0),"FY 20-21",IF(AND(Table1[[#This Row],[Completed Date]]&gt;="07/01/2019"+0,Table1[[#This Row],[Completed Date]]&lt;="6/30/2020"+0),"FY 19-20",""))</f>
        <v/>
      </c>
      <c r="AO646" s="116" t="str">
        <f>IFERROR(FIND("R",Table1[[#This Row],[FS_Priority]]),"")</f>
        <v/>
      </c>
    </row>
    <row r="647" spans="1:41" hidden="1" x14ac:dyDescent="0.25">
      <c r="A647" s="48" t="s">
        <v>4272</v>
      </c>
      <c r="B647" s="193" t="s">
        <v>211</v>
      </c>
      <c r="C647" s="193" t="s">
        <v>4272</v>
      </c>
      <c r="D647" s="194" t="b">
        <v>0</v>
      </c>
      <c r="E647" s="48" t="s">
        <v>148</v>
      </c>
      <c r="F647" s="48" t="s">
        <v>4304</v>
      </c>
      <c r="G647" s="48" t="s">
        <v>4337</v>
      </c>
      <c r="H647" s="48" t="s">
        <v>478</v>
      </c>
      <c r="I647" s="48" t="s">
        <v>4305</v>
      </c>
      <c r="J647" s="48" t="s">
        <v>2673</v>
      </c>
      <c r="K647" s="193" t="s">
        <v>4320</v>
      </c>
      <c r="L647" s="193" t="s">
        <v>434</v>
      </c>
      <c r="M647" s="48" t="s">
        <v>3870</v>
      </c>
      <c r="N647" s="193" t="s">
        <v>211</v>
      </c>
      <c r="O647" s="48" t="s">
        <v>183</v>
      </c>
      <c r="P647" s="48"/>
      <c r="Q647" s="48" t="s">
        <v>218</v>
      </c>
      <c r="R647" s="193" t="s">
        <v>211</v>
      </c>
      <c r="S647" s="48" t="b">
        <v>0</v>
      </c>
      <c r="T647" s="48"/>
      <c r="U647" s="178"/>
      <c r="V647" s="178">
        <v>43665</v>
      </c>
      <c r="W647" s="48" t="s">
        <v>211</v>
      </c>
      <c r="X647" s="48"/>
      <c r="Y647" s="48"/>
      <c r="Z647" s="48" t="s">
        <v>211</v>
      </c>
      <c r="AA647" s="48"/>
      <c r="AB647" s="48"/>
      <c r="AC647" s="193" t="s">
        <v>5045</v>
      </c>
      <c r="AD647" s="195">
        <v>43861</v>
      </c>
      <c r="AE647" s="193" t="s">
        <v>498</v>
      </c>
      <c r="AF647" s="193" t="s">
        <v>4799</v>
      </c>
      <c r="AG647" s="193" t="s">
        <v>2694</v>
      </c>
      <c r="AH647" s="197">
        <v>44048</v>
      </c>
      <c r="AI647" s="192" t="s">
        <v>4284</v>
      </c>
      <c r="AJ647" s="115" t="str">
        <f t="shared" si="10"/>
        <v>FS</v>
      </c>
      <c r="AK647" s="115" t="b">
        <f>ISNUMBER(SEARCH("IRT",Table1[[#This Row],[Current_Status]]))</f>
        <v>1</v>
      </c>
      <c r="AL647" s="116">
        <f>YEAR(Table1[[#This Row],[Project_Initiated]])</f>
        <v>2019</v>
      </c>
      <c r="AM647" s="53">
        <v>44075</v>
      </c>
      <c r="AN647" s="53" t="str">
        <f>IF(AND(Table1[[#This Row],[Completed Date]]&gt;="07/01/2020"+0,Table1[[#This Row],[Completed Date]]&lt;="6/30/2021"+0),"FY 20-21",IF(AND(Table1[[#This Row],[Completed Date]]&gt;="07/01/2019"+0,Table1[[#This Row],[Completed Date]]&lt;="6/30/2020"+0),"FY 19-20",""))</f>
        <v>FY 20-21</v>
      </c>
      <c r="AO647" s="116" t="str">
        <f>IFERROR(FIND("R",Table1[[#This Row],[FS_Priority]]),"")</f>
        <v/>
      </c>
    </row>
    <row r="648" spans="1:41" hidden="1" x14ac:dyDescent="0.25">
      <c r="A648" s="48" t="s">
        <v>48</v>
      </c>
      <c r="B648" s="193" t="s">
        <v>48</v>
      </c>
      <c r="C648" s="193" t="s">
        <v>211</v>
      </c>
      <c r="D648" s="194" t="b">
        <v>0</v>
      </c>
      <c r="E648" s="48" t="s">
        <v>4299</v>
      </c>
      <c r="F648" s="48" t="s">
        <v>49</v>
      </c>
      <c r="G648" s="48" t="s">
        <v>3510</v>
      </c>
      <c r="H648" s="48" t="s">
        <v>264</v>
      </c>
      <c r="I648" s="48" t="s">
        <v>211</v>
      </c>
      <c r="J648" s="48" t="s">
        <v>5058</v>
      </c>
      <c r="K648" s="193" t="s">
        <v>3471</v>
      </c>
      <c r="L648" s="193" t="s">
        <v>2636</v>
      </c>
      <c r="M648" s="48" t="s">
        <v>3476</v>
      </c>
      <c r="N648" s="193" t="s">
        <v>211</v>
      </c>
      <c r="O648" s="48" t="s">
        <v>4017</v>
      </c>
      <c r="P648" s="48">
        <v>5</v>
      </c>
      <c r="Q648" s="48" t="s">
        <v>211</v>
      </c>
      <c r="R648" s="193" t="s">
        <v>211</v>
      </c>
      <c r="S648" s="48" t="b">
        <v>0</v>
      </c>
      <c r="T648" s="48">
        <v>1120000</v>
      </c>
      <c r="U648" s="178"/>
      <c r="V648" s="178">
        <v>43060</v>
      </c>
      <c r="W648" s="48" t="s">
        <v>5059</v>
      </c>
      <c r="X648" s="48">
        <v>43466</v>
      </c>
      <c r="Y648" s="48">
        <v>44044</v>
      </c>
      <c r="Z648" s="48" t="s">
        <v>211</v>
      </c>
      <c r="AA648" s="48"/>
      <c r="AB648" s="48"/>
      <c r="AC648" s="193" t="s">
        <v>211</v>
      </c>
      <c r="AD648" s="48"/>
      <c r="AE648" s="193" t="s">
        <v>211</v>
      </c>
      <c r="AF648" s="193" t="s">
        <v>211</v>
      </c>
      <c r="AG648" s="193" t="s">
        <v>211</v>
      </c>
      <c r="AH648" s="197">
        <v>44044</v>
      </c>
      <c r="AI648" s="192" t="s">
        <v>211</v>
      </c>
      <c r="AJ648" s="115" t="str">
        <f t="shared" si="10"/>
        <v>PD&amp;C</v>
      </c>
      <c r="AK648" s="115" t="b">
        <f>ISNUMBER(SEARCH("IRT",Table1[[#This Row],[Current_Status]]))</f>
        <v>0</v>
      </c>
      <c r="AL648" s="116">
        <f>YEAR(Table1[[#This Row],[Project_Initiated]])</f>
        <v>2017</v>
      </c>
      <c r="AM648" s="53">
        <v>44075</v>
      </c>
      <c r="AN648" s="53" t="str">
        <f>IF(AND(Table1[[#This Row],[Completed Date]]&gt;="07/01/2020"+0,Table1[[#This Row],[Completed Date]]&lt;="6/30/2021"+0),"FY 20-21",IF(AND(Table1[[#This Row],[Completed Date]]&gt;="07/01/2019"+0,Table1[[#This Row],[Completed Date]]&lt;="6/30/2020"+0),"FY 19-20",""))</f>
        <v>FY 20-21</v>
      </c>
      <c r="AO648" s="116" t="str">
        <f>IFERROR(FIND("R",Table1[[#This Row],[FS_Priority]]),"")</f>
        <v/>
      </c>
    </row>
    <row r="649" spans="1:41" hidden="1" x14ac:dyDescent="0.25">
      <c r="A649" s="48" t="s">
        <v>23</v>
      </c>
      <c r="B649" s="193" t="s">
        <v>23</v>
      </c>
      <c r="C649" s="193" t="s">
        <v>211</v>
      </c>
      <c r="D649" s="194" t="b">
        <v>0</v>
      </c>
      <c r="E649" s="48" t="s">
        <v>21</v>
      </c>
      <c r="F649" s="48" t="s">
        <v>2674</v>
      </c>
      <c r="G649" s="48" t="s">
        <v>3464</v>
      </c>
      <c r="H649" s="48" t="s">
        <v>246</v>
      </c>
      <c r="I649" s="48" t="s">
        <v>211</v>
      </c>
      <c r="J649" s="48" t="s">
        <v>105</v>
      </c>
      <c r="K649" s="193" t="s">
        <v>3455</v>
      </c>
      <c r="L649" s="193" t="s">
        <v>4315</v>
      </c>
      <c r="M649" s="48" t="s">
        <v>3466</v>
      </c>
      <c r="N649" s="193" t="s">
        <v>211</v>
      </c>
      <c r="O649" s="48" t="s">
        <v>118</v>
      </c>
      <c r="P649" s="48">
        <v>2</v>
      </c>
      <c r="Q649" s="48" t="s">
        <v>211</v>
      </c>
      <c r="R649" s="193" t="s">
        <v>211</v>
      </c>
      <c r="S649" s="48" t="b">
        <v>0</v>
      </c>
      <c r="T649" s="48">
        <v>0</v>
      </c>
      <c r="U649" s="178"/>
      <c r="V649" s="178">
        <v>43335</v>
      </c>
      <c r="W649" s="48" t="s">
        <v>4384</v>
      </c>
      <c r="X649" s="48"/>
      <c r="Y649" s="48"/>
      <c r="Z649" s="48" t="s">
        <v>211</v>
      </c>
      <c r="AA649" s="48"/>
      <c r="AB649" s="48"/>
      <c r="AC649" s="193" t="s">
        <v>211</v>
      </c>
      <c r="AD649" s="48"/>
      <c r="AE649" s="193" t="s">
        <v>211</v>
      </c>
      <c r="AF649" s="193" t="s">
        <v>211</v>
      </c>
      <c r="AG649" s="193" t="s">
        <v>211</v>
      </c>
      <c r="AH649" s="198"/>
      <c r="AI649" s="192" t="s">
        <v>211</v>
      </c>
      <c r="AJ649" s="115" t="str">
        <f t="shared" si="10"/>
        <v>PD&amp;C</v>
      </c>
      <c r="AK649" s="115" t="b">
        <f>ISNUMBER(SEARCH("IRT",Table1[[#This Row],[Current_Status]]))</f>
        <v>0</v>
      </c>
      <c r="AL649" s="116">
        <f>YEAR(Table1[[#This Row],[Project_Initiated]])</f>
        <v>2018</v>
      </c>
      <c r="AM649" s="53">
        <v>44075</v>
      </c>
      <c r="AN649" s="53" t="str">
        <f>IF(AND(Table1[[#This Row],[Completed Date]]&gt;="07/01/2020"+0,Table1[[#This Row],[Completed Date]]&lt;="6/30/2021"+0),"FY 20-21",IF(AND(Table1[[#This Row],[Completed Date]]&gt;="07/01/2019"+0,Table1[[#This Row],[Completed Date]]&lt;="6/30/2020"+0),"FY 19-20",""))</f>
        <v/>
      </c>
      <c r="AO649" s="116" t="str">
        <f>IFERROR(FIND("R",Table1[[#This Row],[FS_Priority]]),"")</f>
        <v/>
      </c>
    </row>
    <row r="650" spans="1:41" hidden="1" x14ac:dyDescent="0.25">
      <c r="A650" s="48" t="s">
        <v>24</v>
      </c>
      <c r="B650" s="193" t="s">
        <v>24</v>
      </c>
      <c r="C650" s="193" t="s">
        <v>211</v>
      </c>
      <c r="D650" s="194" t="b">
        <v>0</v>
      </c>
      <c r="E650" s="48" t="s">
        <v>21</v>
      </c>
      <c r="F650" s="48" t="s">
        <v>25</v>
      </c>
      <c r="G650" s="48" t="s">
        <v>3467</v>
      </c>
      <c r="H650" s="48" t="s">
        <v>4784</v>
      </c>
      <c r="I650" s="48" t="s">
        <v>211</v>
      </c>
      <c r="J650" s="48" t="s">
        <v>105</v>
      </c>
      <c r="K650" s="193" t="s">
        <v>3455</v>
      </c>
      <c r="L650" s="193" t="s">
        <v>4315</v>
      </c>
      <c r="M650" s="48" t="s">
        <v>3468</v>
      </c>
      <c r="N650" s="193" t="s">
        <v>211</v>
      </c>
      <c r="O650" s="48" t="s">
        <v>3469</v>
      </c>
      <c r="P650" s="48">
        <v>3</v>
      </c>
      <c r="Q650" s="48" t="s">
        <v>211</v>
      </c>
      <c r="R650" s="193" t="s">
        <v>211</v>
      </c>
      <c r="S650" s="48" t="b">
        <v>0</v>
      </c>
      <c r="T650" s="48">
        <v>0</v>
      </c>
      <c r="U650" s="178"/>
      <c r="V650" s="178">
        <v>41739</v>
      </c>
      <c r="W650" s="48" t="s">
        <v>2757</v>
      </c>
      <c r="X650" s="48"/>
      <c r="Y650" s="48"/>
      <c r="Z650" s="48" t="s">
        <v>211</v>
      </c>
      <c r="AA650" s="48"/>
      <c r="AB650" s="48"/>
      <c r="AC650" s="193" t="s">
        <v>211</v>
      </c>
      <c r="AD650" s="48"/>
      <c r="AE650" s="193" t="s">
        <v>211</v>
      </c>
      <c r="AF650" s="193" t="s">
        <v>211</v>
      </c>
      <c r="AG650" s="193" t="s">
        <v>211</v>
      </c>
      <c r="AH650" s="197"/>
      <c r="AI650" s="192" t="s">
        <v>211</v>
      </c>
      <c r="AJ650" s="115" t="str">
        <f t="shared" si="10"/>
        <v>PD&amp;C</v>
      </c>
      <c r="AK650" s="115" t="b">
        <f>ISNUMBER(SEARCH("IRT",Table1[[#This Row],[Current_Status]]))</f>
        <v>0</v>
      </c>
      <c r="AL650" s="116">
        <f>YEAR(Table1[[#This Row],[Project_Initiated]])</f>
        <v>2014</v>
      </c>
      <c r="AM650" s="53">
        <v>44075</v>
      </c>
      <c r="AN650" s="53" t="str">
        <f>IF(AND(Table1[[#This Row],[Completed Date]]&gt;="07/01/2020"+0,Table1[[#This Row],[Completed Date]]&lt;="6/30/2021"+0),"FY 20-21",IF(AND(Table1[[#This Row],[Completed Date]]&gt;="07/01/2019"+0,Table1[[#This Row],[Completed Date]]&lt;="6/30/2020"+0),"FY 19-20",""))</f>
        <v/>
      </c>
      <c r="AO650" s="116" t="str">
        <f>IFERROR(FIND("R",Table1[[#This Row],[FS_Priority]]),"")</f>
        <v/>
      </c>
    </row>
    <row r="651" spans="1:41" hidden="1" x14ac:dyDescent="0.25">
      <c r="A651" s="48" t="s">
        <v>60</v>
      </c>
      <c r="B651" s="193" t="s">
        <v>60</v>
      </c>
      <c r="C651" s="193" t="s">
        <v>211</v>
      </c>
      <c r="D651" s="194" t="b">
        <v>0</v>
      </c>
      <c r="E651" s="48" t="s">
        <v>4285</v>
      </c>
      <c r="F651" s="48" t="s">
        <v>61</v>
      </c>
      <c r="G651" s="48" t="s">
        <v>62</v>
      </c>
      <c r="H651" s="48" t="s">
        <v>211</v>
      </c>
      <c r="I651" s="48" t="s">
        <v>211</v>
      </c>
      <c r="J651" s="48" t="s">
        <v>105</v>
      </c>
      <c r="K651" s="193" t="s">
        <v>59</v>
      </c>
      <c r="L651" s="193" t="s">
        <v>28</v>
      </c>
      <c r="M651" s="48" t="s">
        <v>63</v>
      </c>
      <c r="N651" s="193" t="s">
        <v>211</v>
      </c>
      <c r="O651" s="48" t="s">
        <v>63</v>
      </c>
      <c r="P651" s="48">
        <v>17</v>
      </c>
      <c r="Q651" s="48" t="s">
        <v>211</v>
      </c>
      <c r="R651" s="193" t="s">
        <v>211</v>
      </c>
      <c r="S651" s="48" t="b">
        <v>0</v>
      </c>
      <c r="T651" s="48">
        <v>0</v>
      </c>
      <c r="U651" s="178"/>
      <c r="V651" s="178">
        <v>43297</v>
      </c>
      <c r="W651" s="48" t="s">
        <v>5060</v>
      </c>
      <c r="X651" s="48"/>
      <c r="Y651" s="48"/>
      <c r="Z651" s="48" t="s">
        <v>211</v>
      </c>
      <c r="AA651" s="48"/>
      <c r="AB651" s="48"/>
      <c r="AC651" s="193" t="s">
        <v>211</v>
      </c>
      <c r="AD651" s="48"/>
      <c r="AE651" s="193" t="s">
        <v>211</v>
      </c>
      <c r="AF651" s="193" t="s">
        <v>211</v>
      </c>
      <c r="AG651" s="193" t="s">
        <v>211</v>
      </c>
      <c r="AH651" s="197"/>
      <c r="AI651" s="192" t="s">
        <v>211</v>
      </c>
      <c r="AJ651" s="115" t="str">
        <f t="shared" si="10"/>
        <v>PD&amp;C</v>
      </c>
      <c r="AK651" s="115" t="b">
        <f>ISNUMBER(SEARCH("IRT",Table1[[#This Row],[Current_Status]]))</f>
        <v>0</v>
      </c>
      <c r="AL651" s="116">
        <f>YEAR(Table1[[#This Row],[Project_Initiated]])</f>
        <v>2018</v>
      </c>
      <c r="AM651" s="53">
        <v>44075</v>
      </c>
      <c r="AN651" s="53" t="str">
        <f>IF(AND(Table1[[#This Row],[Completed Date]]&gt;="07/01/2020"+0,Table1[[#This Row],[Completed Date]]&lt;="6/30/2021"+0),"FY 20-21",IF(AND(Table1[[#This Row],[Completed Date]]&gt;="07/01/2019"+0,Table1[[#This Row],[Completed Date]]&lt;="6/30/2020"+0),"FY 19-20",""))</f>
        <v/>
      </c>
      <c r="AO651" s="116" t="str">
        <f>IFERROR(FIND("R",Table1[[#This Row],[FS_Priority]]),"")</f>
        <v/>
      </c>
    </row>
    <row r="652" spans="1:41" hidden="1" x14ac:dyDescent="0.25">
      <c r="A652" s="48" t="s">
        <v>4390</v>
      </c>
      <c r="B652" s="193" t="s">
        <v>4390</v>
      </c>
      <c r="C652" s="193" t="s">
        <v>211</v>
      </c>
      <c r="D652" s="194" t="b">
        <v>0</v>
      </c>
      <c r="E652" s="48" t="s">
        <v>187</v>
      </c>
      <c r="F652" s="48" t="s">
        <v>4496</v>
      </c>
      <c r="G652" s="48" t="s">
        <v>4395</v>
      </c>
      <c r="H652" s="48" t="s">
        <v>273</v>
      </c>
      <c r="I652" s="48" t="s">
        <v>211</v>
      </c>
      <c r="J652" s="48" t="s">
        <v>105</v>
      </c>
      <c r="K652" s="193" t="s">
        <v>30</v>
      </c>
      <c r="L652" s="193" t="s">
        <v>394</v>
      </c>
      <c r="M652" s="48" t="s">
        <v>120</v>
      </c>
      <c r="N652" s="193" t="s">
        <v>211</v>
      </c>
      <c r="O652" s="48" t="s">
        <v>118</v>
      </c>
      <c r="P652" s="48">
        <v>10</v>
      </c>
      <c r="Q652" s="48" t="s">
        <v>211</v>
      </c>
      <c r="R652" s="193" t="s">
        <v>211</v>
      </c>
      <c r="S652" s="48" t="b">
        <v>0</v>
      </c>
      <c r="T652" s="48">
        <v>1500000</v>
      </c>
      <c r="U652" s="178"/>
      <c r="V652" s="178">
        <v>43775</v>
      </c>
      <c r="W652" s="48" t="s">
        <v>105</v>
      </c>
      <c r="X652" s="48"/>
      <c r="Y652" s="48"/>
      <c r="Z652" s="48" t="s">
        <v>211</v>
      </c>
      <c r="AA652" s="48"/>
      <c r="AB652" s="48"/>
      <c r="AC652" s="193" t="s">
        <v>211</v>
      </c>
      <c r="AD652" s="48"/>
      <c r="AE652" s="193" t="s">
        <v>211</v>
      </c>
      <c r="AF652" s="193" t="s">
        <v>211</v>
      </c>
      <c r="AG652" s="193" t="s">
        <v>211</v>
      </c>
      <c r="AH652" s="197"/>
      <c r="AI652" s="192" t="s">
        <v>211</v>
      </c>
      <c r="AJ652" s="115" t="str">
        <f t="shared" si="10"/>
        <v>PD&amp;C</v>
      </c>
      <c r="AK652" s="115" t="b">
        <f>ISNUMBER(SEARCH("IRT",Table1[[#This Row],[Current_Status]]))</f>
        <v>0</v>
      </c>
      <c r="AL652" s="116">
        <f>YEAR(Table1[[#This Row],[Project_Initiated]])</f>
        <v>2019</v>
      </c>
      <c r="AM652" s="53">
        <v>44075</v>
      </c>
      <c r="AN652" s="53" t="str">
        <f>IF(AND(Table1[[#This Row],[Completed Date]]&gt;="07/01/2020"+0,Table1[[#This Row],[Completed Date]]&lt;="6/30/2021"+0),"FY 20-21",IF(AND(Table1[[#This Row],[Completed Date]]&gt;="07/01/2019"+0,Table1[[#This Row],[Completed Date]]&lt;="6/30/2020"+0),"FY 19-20",""))</f>
        <v/>
      </c>
      <c r="AO652" s="116" t="str">
        <f>IFERROR(FIND("R",Table1[[#This Row],[FS_Priority]]),"")</f>
        <v/>
      </c>
    </row>
    <row r="653" spans="1:41" hidden="1" x14ac:dyDescent="0.25">
      <c r="A653" s="48" t="s">
        <v>2665</v>
      </c>
      <c r="B653" s="193" t="s">
        <v>2665</v>
      </c>
      <c r="C653" s="193" t="s">
        <v>211</v>
      </c>
      <c r="D653" s="194" t="b">
        <v>0</v>
      </c>
      <c r="E653" s="48" t="s">
        <v>131</v>
      </c>
      <c r="F653" s="48" t="s">
        <v>2666</v>
      </c>
      <c r="G653" s="48" t="s">
        <v>2667</v>
      </c>
      <c r="H653" s="48" t="s">
        <v>273</v>
      </c>
      <c r="I653" s="48" t="s">
        <v>211</v>
      </c>
      <c r="J653" s="48" t="s">
        <v>105</v>
      </c>
      <c r="K653" s="193" t="s">
        <v>3802</v>
      </c>
      <c r="L653" s="193" t="s">
        <v>2770</v>
      </c>
      <c r="M653" s="48" t="s">
        <v>3804</v>
      </c>
      <c r="N653" s="193" t="s">
        <v>211</v>
      </c>
      <c r="O653" s="48" t="s">
        <v>268</v>
      </c>
      <c r="P653" s="48">
        <v>1</v>
      </c>
      <c r="Q653" s="48" t="s">
        <v>211</v>
      </c>
      <c r="R653" s="193" t="s">
        <v>211</v>
      </c>
      <c r="S653" s="48" t="b">
        <v>0</v>
      </c>
      <c r="T653" s="48"/>
      <c r="U653" s="178"/>
      <c r="V653" s="178">
        <v>43431</v>
      </c>
      <c r="W653" s="48" t="s">
        <v>2696</v>
      </c>
      <c r="X653" s="48"/>
      <c r="Y653" s="48"/>
      <c r="Z653" s="48" t="s">
        <v>211</v>
      </c>
      <c r="AA653" s="48"/>
      <c r="AB653" s="48"/>
      <c r="AC653" s="193" t="s">
        <v>211</v>
      </c>
      <c r="AD653" s="48"/>
      <c r="AE653" s="193" t="s">
        <v>211</v>
      </c>
      <c r="AF653" s="193" t="s">
        <v>211</v>
      </c>
      <c r="AG653" s="193" t="s">
        <v>211</v>
      </c>
      <c r="AH653" s="197"/>
      <c r="AI653" s="192" t="s">
        <v>211</v>
      </c>
      <c r="AJ653" s="115" t="str">
        <f t="shared" si="10"/>
        <v>PD&amp;C</v>
      </c>
      <c r="AK653" s="115" t="b">
        <f>ISNUMBER(SEARCH("IRT",Table1[[#This Row],[Current_Status]]))</f>
        <v>0</v>
      </c>
      <c r="AL653" s="116">
        <f>YEAR(Table1[[#This Row],[Project_Initiated]])</f>
        <v>2018</v>
      </c>
      <c r="AM653" s="53">
        <v>44075</v>
      </c>
      <c r="AN653" s="53" t="str">
        <f>IF(AND(Table1[[#This Row],[Completed Date]]&gt;="07/01/2020"+0,Table1[[#This Row],[Completed Date]]&lt;="6/30/2021"+0),"FY 20-21",IF(AND(Table1[[#This Row],[Completed Date]]&gt;="07/01/2019"+0,Table1[[#This Row],[Completed Date]]&lt;="6/30/2020"+0),"FY 19-20",""))</f>
        <v/>
      </c>
      <c r="AO653" s="116" t="str">
        <f>IFERROR(FIND("R",Table1[[#This Row],[FS_Priority]]),"")</f>
        <v/>
      </c>
    </row>
    <row r="654" spans="1:41" hidden="1" x14ac:dyDescent="0.25">
      <c r="A654" s="48" t="s">
        <v>4691</v>
      </c>
      <c r="B654" s="193" t="s">
        <v>4691</v>
      </c>
      <c r="C654" s="193" t="s">
        <v>211</v>
      </c>
      <c r="D654" s="194" t="b">
        <v>0</v>
      </c>
      <c r="E654" s="48" t="s">
        <v>4692</v>
      </c>
      <c r="F654" s="48" t="s">
        <v>4693</v>
      </c>
      <c r="G654" s="48" t="s">
        <v>4694</v>
      </c>
      <c r="H654" s="48" t="s">
        <v>2065</v>
      </c>
      <c r="I654" s="48" t="s">
        <v>211</v>
      </c>
      <c r="J654" s="48" t="s">
        <v>105</v>
      </c>
      <c r="K654" s="193" t="s">
        <v>4695</v>
      </c>
      <c r="L654" s="193" t="s">
        <v>4696</v>
      </c>
      <c r="M654" s="48" t="s">
        <v>4697</v>
      </c>
      <c r="N654" s="193" t="s">
        <v>211</v>
      </c>
      <c r="O654" s="48" t="s">
        <v>67</v>
      </c>
      <c r="P654" s="48">
        <v>2</v>
      </c>
      <c r="Q654" s="48" t="s">
        <v>211</v>
      </c>
      <c r="R654" s="193" t="s">
        <v>211</v>
      </c>
      <c r="S654" s="48" t="b">
        <v>0</v>
      </c>
      <c r="T654" s="48"/>
      <c r="U654" s="178"/>
      <c r="V654" s="178">
        <v>43809</v>
      </c>
      <c r="W654" s="48" t="s">
        <v>4938</v>
      </c>
      <c r="X654" s="48"/>
      <c r="Y654" s="48"/>
      <c r="Z654" s="48" t="s">
        <v>211</v>
      </c>
      <c r="AA654" s="48"/>
      <c r="AB654" s="48"/>
      <c r="AC654" s="193" t="s">
        <v>211</v>
      </c>
      <c r="AD654" s="48"/>
      <c r="AE654" s="193" t="s">
        <v>211</v>
      </c>
      <c r="AF654" s="193" t="s">
        <v>211</v>
      </c>
      <c r="AG654" s="193" t="s">
        <v>211</v>
      </c>
      <c r="AH654" s="197"/>
      <c r="AI654" s="192" t="s">
        <v>211</v>
      </c>
      <c r="AJ654" s="115" t="str">
        <f t="shared" si="10"/>
        <v>PD&amp;C</v>
      </c>
      <c r="AK654" s="115" t="b">
        <f>ISNUMBER(SEARCH("IRT",Table1[[#This Row],[Current_Status]]))</f>
        <v>0</v>
      </c>
      <c r="AL654" s="116">
        <f>YEAR(Table1[[#This Row],[Project_Initiated]])</f>
        <v>2019</v>
      </c>
      <c r="AM654" s="53">
        <v>44075</v>
      </c>
      <c r="AN654" s="53" t="str">
        <f>IF(AND(Table1[[#This Row],[Completed Date]]&gt;="07/01/2020"+0,Table1[[#This Row],[Completed Date]]&lt;="6/30/2021"+0),"FY 20-21",IF(AND(Table1[[#This Row],[Completed Date]]&gt;="07/01/2019"+0,Table1[[#This Row],[Completed Date]]&lt;="6/30/2020"+0),"FY 19-20",""))</f>
        <v/>
      </c>
      <c r="AO654" s="116" t="str">
        <f>IFERROR(FIND("R",Table1[[#This Row],[FS_Priority]]),"")</f>
        <v/>
      </c>
    </row>
    <row r="655" spans="1:41" hidden="1" x14ac:dyDescent="0.25">
      <c r="A655" s="48" t="s">
        <v>4803</v>
      </c>
      <c r="B655" s="193" t="s">
        <v>4803</v>
      </c>
      <c r="C655" s="193" t="s">
        <v>211</v>
      </c>
      <c r="D655" s="194" t="b">
        <v>0</v>
      </c>
      <c r="E655" s="48" t="s">
        <v>21</v>
      </c>
      <c r="F655" s="48" t="s">
        <v>4804</v>
      </c>
      <c r="G655" s="48" t="s">
        <v>4849</v>
      </c>
      <c r="H655" s="48" t="s">
        <v>211</v>
      </c>
      <c r="I655" s="48" t="s">
        <v>211</v>
      </c>
      <c r="J655" s="48" t="s">
        <v>5061</v>
      </c>
      <c r="K655" s="193" t="s">
        <v>3455</v>
      </c>
      <c r="L655" s="193" t="s">
        <v>4315</v>
      </c>
      <c r="M655" s="48" t="s">
        <v>22</v>
      </c>
      <c r="N655" s="193" t="s">
        <v>211</v>
      </c>
      <c r="O655" s="48" t="s">
        <v>67</v>
      </c>
      <c r="P655" s="48">
        <v>99</v>
      </c>
      <c r="Q655" s="48" t="s">
        <v>211</v>
      </c>
      <c r="R655" s="193" t="s">
        <v>211</v>
      </c>
      <c r="S655" s="48" t="b">
        <v>0</v>
      </c>
      <c r="T655" s="48">
        <v>28395</v>
      </c>
      <c r="U655" s="178"/>
      <c r="V655" s="178">
        <v>42327</v>
      </c>
      <c r="W655" s="48" t="s">
        <v>4937</v>
      </c>
      <c r="X655" s="48"/>
      <c r="Y655" s="48"/>
      <c r="Z655" s="48" t="s">
        <v>211</v>
      </c>
      <c r="AA655" s="48"/>
      <c r="AB655" s="48"/>
      <c r="AC655" s="193" t="s">
        <v>211</v>
      </c>
      <c r="AD655" s="48"/>
      <c r="AE655" s="193" t="s">
        <v>211</v>
      </c>
      <c r="AF655" s="193" t="s">
        <v>211</v>
      </c>
      <c r="AG655" s="193" t="s">
        <v>211</v>
      </c>
      <c r="AH655" s="197"/>
      <c r="AI655" s="192" t="s">
        <v>211</v>
      </c>
      <c r="AJ655" s="115" t="str">
        <f t="shared" si="10"/>
        <v>PD&amp;C</v>
      </c>
      <c r="AK655" s="115" t="b">
        <f>ISNUMBER(SEARCH("IRT",Table1[[#This Row],[Current_Status]]))</f>
        <v>0</v>
      </c>
      <c r="AL655" s="116">
        <f>YEAR(Table1[[#This Row],[Project_Initiated]])</f>
        <v>2015</v>
      </c>
      <c r="AM655" s="53">
        <v>44075</v>
      </c>
      <c r="AN655" s="53" t="str">
        <f>IF(AND(Table1[[#This Row],[Completed Date]]&gt;="07/01/2020"+0,Table1[[#This Row],[Completed Date]]&lt;="6/30/2021"+0),"FY 20-21",IF(AND(Table1[[#This Row],[Completed Date]]&gt;="07/01/2019"+0,Table1[[#This Row],[Completed Date]]&lt;="6/30/2020"+0),"FY 19-20",""))</f>
        <v/>
      </c>
      <c r="AO655" s="116" t="str">
        <f>IFERROR(FIND("R",Table1[[#This Row],[FS_Priority]]),"")</f>
        <v/>
      </c>
    </row>
    <row r="656" spans="1:41" hidden="1" x14ac:dyDescent="0.25">
      <c r="A656" s="48" t="s">
        <v>66</v>
      </c>
      <c r="B656" s="193" t="s">
        <v>66</v>
      </c>
      <c r="C656" s="193" t="s">
        <v>211</v>
      </c>
      <c r="D656" s="194" t="b">
        <v>0</v>
      </c>
      <c r="E656" s="48" t="s">
        <v>4285</v>
      </c>
      <c r="F656" s="48" t="s">
        <v>4733</v>
      </c>
      <c r="G656" s="48" t="s">
        <v>3576</v>
      </c>
      <c r="H656" s="48" t="s">
        <v>211</v>
      </c>
      <c r="I656" s="48" t="s">
        <v>211</v>
      </c>
      <c r="J656" s="48" t="s">
        <v>5061</v>
      </c>
      <c r="K656" s="193" t="s">
        <v>59</v>
      </c>
      <c r="L656" s="193" t="s">
        <v>28</v>
      </c>
      <c r="M656" s="48" t="s">
        <v>67</v>
      </c>
      <c r="N656" s="193" t="s">
        <v>211</v>
      </c>
      <c r="O656" s="48" t="s">
        <v>3500</v>
      </c>
      <c r="P656" s="48">
        <v>18</v>
      </c>
      <c r="Q656" s="48" t="s">
        <v>211</v>
      </c>
      <c r="R656" s="193" t="s">
        <v>211</v>
      </c>
      <c r="S656" s="48" t="b">
        <v>0</v>
      </c>
      <c r="T656" s="48">
        <v>0</v>
      </c>
      <c r="U656" s="178"/>
      <c r="V656" s="178">
        <v>43072</v>
      </c>
      <c r="W656" s="48" t="s">
        <v>4937</v>
      </c>
      <c r="X656" s="48"/>
      <c r="Y656" s="48"/>
      <c r="Z656" s="48" t="s">
        <v>211</v>
      </c>
      <c r="AA656" s="48"/>
      <c r="AB656" s="48"/>
      <c r="AC656" s="193" t="s">
        <v>211</v>
      </c>
      <c r="AD656" s="48"/>
      <c r="AE656" s="193" t="s">
        <v>211</v>
      </c>
      <c r="AF656" s="193" t="s">
        <v>211</v>
      </c>
      <c r="AG656" s="193" t="s">
        <v>211</v>
      </c>
      <c r="AH656" s="197"/>
      <c r="AI656" s="192" t="s">
        <v>211</v>
      </c>
      <c r="AJ656" s="115" t="str">
        <f t="shared" si="10"/>
        <v>PD&amp;C</v>
      </c>
      <c r="AK656" s="115" t="b">
        <f>ISNUMBER(SEARCH("IRT",Table1[[#This Row],[Current_Status]]))</f>
        <v>0</v>
      </c>
      <c r="AL656" s="116">
        <f>YEAR(Table1[[#This Row],[Project_Initiated]])</f>
        <v>2017</v>
      </c>
      <c r="AM656" s="53">
        <v>44075</v>
      </c>
      <c r="AN656" s="53" t="str">
        <f>IF(AND(Table1[[#This Row],[Completed Date]]&gt;="07/01/2020"+0,Table1[[#This Row],[Completed Date]]&lt;="6/30/2021"+0),"FY 20-21",IF(AND(Table1[[#This Row],[Completed Date]]&gt;="07/01/2019"+0,Table1[[#This Row],[Completed Date]]&lt;="6/30/2020"+0),"FY 19-20",""))</f>
        <v/>
      </c>
      <c r="AO656" s="116" t="str">
        <f>IFERROR(FIND("R",Table1[[#This Row],[FS_Priority]]),"")</f>
        <v/>
      </c>
    </row>
    <row r="657" spans="1:41" hidden="1" x14ac:dyDescent="0.25">
      <c r="A657" s="48" t="s">
        <v>100</v>
      </c>
      <c r="B657" s="193" t="s">
        <v>100</v>
      </c>
      <c r="C657" s="193" t="s">
        <v>211</v>
      </c>
      <c r="D657" s="194" t="b">
        <v>0</v>
      </c>
      <c r="E657" s="48" t="s">
        <v>99</v>
      </c>
      <c r="F657" s="48" t="s">
        <v>4057</v>
      </c>
      <c r="G657" s="48" t="s">
        <v>101</v>
      </c>
      <c r="H657" s="48" t="s">
        <v>445</v>
      </c>
      <c r="I657" s="48" t="s">
        <v>211</v>
      </c>
      <c r="J657" s="48" t="s">
        <v>5061</v>
      </c>
      <c r="K657" s="193" t="s">
        <v>4989</v>
      </c>
      <c r="L657" s="193" t="s">
        <v>297</v>
      </c>
      <c r="M657" s="48" t="s">
        <v>3672</v>
      </c>
      <c r="N657" s="193" t="s">
        <v>211</v>
      </c>
      <c r="O657" s="48" t="s">
        <v>3500</v>
      </c>
      <c r="P657" s="48">
        <v>11</v>
      </c>
      <c r="Q657" s="48" t="s">
        <v>211</v>
      </c>
      <c r="R657" s="193" t="s">
        <v>211</v>
      </c>
      <c r="S657" s="48" t="b">
        <v>0</v>
      </c>
      <c r="T657" s="48">
        <v>388000</v>
      </c>
      <c r="U657" s="178"/>
      <c r="V657" s="178">
        <v>43273</v>
      </c>
      <c r="W657" s="48" t="s">
        <v>4937</v>
      </c>
      <c r="X657" s="48"/>
      <c r="Y657" s="48"/>
      <c r="Z657" s="48" t="s">
        <v>211</v>
      </c>
      <c r="AA657" s="48"/>
      <c r="AB657" s="48"/>
      <c r="AC657" s="193" t="s">
        <v>211</v>
      </c>
      <c r="AD657" s="48"/>
      <c r="AE657" s="193" t="s">
        <v>211</v>
      </c>
      <c r="AF657" s="193" t="s">
        <v>211</v>
      </c>
      <c r="AG657" s="193" t="s">
        <v>211</v>
      </c>
      <c r="AH657" s="197"/>
      <c r="AI657" s="192" t="s">
        <v>211</v>
      </c>
      <c r="AJ657" s="115" t="str">
        <f t="shared" si="10"/>
        <v>PD&amp;C</v>
      </c>
      <c r="AK657" s="115" t="b">
        <f>ISNUMBER(SEARCH("IRT",Table1[[#This Row],[Current_Status]]))</f>
        <v>0</v>
      </c>
      <c r="AL657" s="116">
        <f>YEAR(Table1[[#This Row],[Project_Initiated]])</f>
        <v>2018</v>
      </c>
      <c r="AM657" s="53">
        <v>44075</v>
      </c>
      <c r="AN657" s="53" t="str">
        <f>IF(AND(Table1[[#This Row],[Completed Date]]&gt;="07/01/2020"+0,Table1[[#This Row],[Completed Date]]&lt;="6/30/2021"+0),"FY 20-21",IF(AND(Table1[[#This Row],[Completed Date]]&gt;="07/01/2019"+0,Table1[[#This Row],[Completed Date]]&lt;="6/30/2020"+0),"FY 19-20",""))</f>
        <v/>
      </c>
      <c r="AO657" s="116" t="str">
        <f>IFERROR(FIND("R",Table1[[#This Row],[FS_Priority]]),"")</f>
        <v/>
      </c>
    </row>
    <row r="658" spans="1:41" hidden="1" x14ac:dyDescent="0.25">
      <c r="A658" s="48" t="s">
        <v>2812</v>
      </c>
      <c r="B658" s="193" t="s">
        <v>2812</v>
      </c>
      <c r="C658" s="193" t="s">
        <v>211</v>
      </c>
      <c r="D658" s="194" t="b">
        <v>0</v>
      </c>
      <c r="E658" s="48" t="s">
        <v>4299</v>
      </c>
      <c r="F658" s="48" t="s">
        <v>2823</v>
      </c>
      <c r="G658" s="48" t="s">
        <v>2824</v>
      </c>
      <c r="H658" s="48" t="s">
        <v>211</v>
      </c>
      <c r="I658" s="48" t="s">
        <v>211</v>
      </c>
      <c r="J658" s="48" t="s">
        <v>5061</v>
      </c>
      <c r="K658" s="193" t="s">
        <v>3471</v>
      </c>
      <c r="L658" s="193" t="s">
        <v>2636</v>
      </c>
      <c r="M658" s="48" t="s">
        <v>120</v>
      </c>
      <c r="N658" s="193" t="s">
        <v>211</v>
      </c>
      <c r="O658" s="48" t="s">
        <v>120</v>
      </c>
      <c r="P658" s="48">
        <v>10</v>
      </c>
      <c r="Q658" s="48" t="s">
        <v>211</v>
      </c>
      <c r="R658" s="193" t="s">
        <v>211</v>
      </c>
      <c r="S658" s="48" t="b">
        <v>0</v>
      </c>
      <c r="T658" s="48">
        <v>65000</v>
      </c>
      <c r="U658" s="178"/>
      <c r="V658" s="178">
        <v>43528</v>
      </c>
      <c r="W658" s="48" t="s">
        <v>4999</v>
      </c>
      <c r="X658" s="48"/>
      <c r="Y658" s="48"/>
      <c r="Z658" s="48" t="s">
        <v>211</v>
      </c>
      <c r="AA658" s="48"/>
      <c r="AB658" s="48"/>
      <c r="AC658" s="193" t="s">
        <v>211</v>
      </c>
      <c r="AD658" s="179"/>
      <c r="AE658" s="193" t="s">
        <v>211</v>
      </c>
      <c r="AF658" s="193" t="s">
        <v>211</v>
      </c>
      <c r="AG658" s="193" t="s">
        <v>211</v>
      </c>
      <c r="AH658" s="198"/>
      <c r="AI658" s="192" t="s">
        <v>211</v>
      </c>
      <c r="AJ658" s="115" t="str">
        <f t="shared" si="10"/>
        <v>PD&amp;C</v>
      </c>
      <c r="AK658" s="115" t="b">
        <f>ISNUMBER(SEARCH("IRT",Table1[[#This Row],[Current_Status]]))</f>
        <v>0</v>
      </c>
      <c r="AL658" s="116">
        <f>YEAR(Table1[[#This Row],[Project_Initiated]])</f>
        <v>2019</v>
      </c>
      <c r="AM658" s="53">
        <v>44075</v>
      </c>
      <c r="AN658" s="53" t="str">
        <f>IF(AND(Table1[[#This Row],[Completed Date]]&gt;="07/01/2020"+0,Table1[[#This Row],[Completed Date]]&lt;="6/30/2021"+0),"FY 20-21",IF(AND(Table1[[#This Row],[Completed Date]]&gt;="07/01/2019"+0,Table1[[#This Row],[Completed Date]]&lt;="6/30/2020"+0),"FY 19-20",""))</f>
        <v/>
      </c>
      <c r="AO658" s="116" t="str">
        <f>IFERROR(FIND("R",Table1[[#This Row],[FS_Priority]]),"")</f>
        <v/>
      </c>
    </row>
    <row r="659" spans="1:41" hidden="1" x14ac:dyDescent="0.25">
      <c r="A659" s="48" t="s">
        <v>4917</v>
      </c>
      <c r="B659" s="193" t="s">
        <v>4917</v>
      </c>
      <c r="C659" s="193" t="s">
        <v>211</v>
      </c>
      <c r="D659" s="194" t="b">
        <v>0</v>
      </c>
      <c r="E659" s="48" t="s">
        <v>147</v>
      </c>
      <c r="F659" s="48" t="s">
        <v>4918</v>
      </c>
      <c r="G659" s="48" t="s">
        <v>4919</v>
      </c>
      <c r="H659" s="48" t="s">
        <v>211</v>
      </c>
      <c r="I659" s="48" t="s">
        <v>211</v>
      </c>
      <c r="J659" s="48" t="s">
        <v>5061</v>
      </c>
      <c r="K659" s="193" t="s">
        <v>3839</v>
      </c>
      <c r="L659" s="193" t="s">
        <v>4330</v>
      </c>
      <c r="M659" s="48" t="s">
        <v>4920</v>
      </c>
      <c r="N659" s="193" t="s">
        <v>211</v>
      </c>
      <c r="O659" s="48" t="s">
        <v>67</v>
      </c>
      <c r="P659" s="48">
        <v>1</v>
      </c>
      <c r="Q659" s="48" t="s">
        <v>211</v>
      </c>
      <c r="R659" s="193" t="s">
        <v>211</v>
      </c>
      <c r="S659" s="48" t="b">
        <v>0</v>
      </c>
      <c r="T659" s="48"/>
      <c r="U659" s="178"/>
      <c r="V659" s="178">
        <v>43894</v>
      </c>
      <c r="W659" s="48" t="s">
        <v>4055</v>
      </c>
      <c r="X659" s="48"/>
      <c r="Y659" s="48"/>
      <c r="Z659" s="48" t="s">
        <v>211</v>
      </c>
      <c r="AA659" s="48"/>
      <c r="AB659" s="48"/>
      <c r="AC659" s="193" t="s">
        <v>211</v>
      </c>
      <c r="AD659" s="48"/>
      <c r="AE659" s="193" t="s">
        <v>211</v>
      </c>
      <c r="AF659" s="193" t="s">
        <v>211</v>
      </c>
      <c r="AG659" s="193" t="s">
        <v>211</v>
      </c>
      <c r="AH659" s="198"/>
      <c r="AI659" s="192" t="s">
        <v>211</v>
      </c>
      <c r="AJ659" s="115" t="str">
        <f t="shared" si="10"/>
        <v>PD&amp;C</v>
      </c>
      <c r="AK659" s="115" t="b">
        <f>ISNUMBER(SEARCH("IRT",Table1[[#This Row],[Current_Status]]))</f>
        <v>0</v>
      </c>
      <c r="AL659" s="116">
        <f>YEAR(Table1[[#This Row],[Project_Initiated]])</f>
        <v>2020</v>
      </c>
      <c r="AM659" s="53">
        <v>44075</v>
      </c>
      <c r="AN659" s="53" t="str">
        <f>IF(AND(Table1[[#This Row],[Completed Date]]&gt;="07/01/2020"+0,Table1[[#This Row],[Completed Date]]&lt;="6/30/2021"+0),"FY 20-21",IF(AND(Table1[[#This Row],[Completed Date]]&gt;="07/01/2019"+0,Table1[[#This Row],[Completed Date]]&lt;="6/30/2020"+0),"FY 19-20",""))</f>
        <v/>
      </c>
      <c r="AO659" s="116" t="str">
        <f>IFERROR(FIND("R",Table1[[#This Row],[FS_Priority]]),"")</f>
        <v/>
      </c>
    </row>
    <row r="660" spans="1:41" hidden="1" x14ac:dyDescent="0.25">
      <c r="A660" s="48" t="s">
        <v>149</v>
      </c>
      <c r="B660" s="193" t="s">
        <v>149</v>
      </c>
      <c r="C660" s="193" t="s">
        <v>211</v>
      </c>
      <c r="D660" s="194" t="b">
        <v>0</v>
      </c>
      <c r="E660" s="48" t="s">
        <v>148</v>
      </c>
      <c r="F660" s="48" t="s">
        <v>150</v>
      </c>
      <c r="G660" s="48" t="s">
        <v>3880</v>
      </c>
      <c r="H660" s="48" t="s">
        <v>435</v>
      </c>
      <c r="I660" s="48" t="s">
        <v>211</v>
      </c>
      <c r="J660" s="48" t="s">
        <v>5061</v>
      </c>
      <c r="K660" s="193" t="s">
        <v>4320</v>
      </c>
      <c r="L660" s="193" t="s">
        <v>434</v>
      </c>
      <c r="M660" s="48" t="s">
        <v>3881</v>
      </c>
      <c r="N660" s="193" t="s">
        <v>211</v>
      </c>
      <c r="O660" s="48" t="s">
        <v>3500</v>
      </c>
      <c r="P660" s="48">
        <v>1</v>
      </c>
      <c r="Q660" s="48" t="s">
        <v>211</v>
      </c>
      <c r="R660" s="193" t="s">
        <v>211</v>
      </c>
      <c r="S660" s="48" t="b">
        <v>0</v>
      </c>
      <c r="T660" s="48">
        <v>45000</v>
      </c>
      <c r="U660" s="178"/>
      <c r="V660" s="178">
        <v>42899</v>
      </c>
      <c r="W660" s="48" t="s">
        <v>4937</v>
      </c>
      <c r="X660" s="48"/>
      <c r="Y660" s="48"/>
      <c r="Z660" s="48" t="s">
        <v>211</v>
      </c>
      <c r="AA660" s="48"/>
      <c r="AB660" s="48"/>
      <c r="AC660" s="193" t="s">
        <v>211</v>
      </c>
      <c r="AD660" s="48"/>
      <c r="AE660" s="193" t="s">
        <v>211</v>
      </c>
      <c r="AF660" s="193" t="s">
        <v>211</v>
      </c>
      <c r="AG660" s="193" t="s">
        <v>211</v>
      </c>
      <c r="AH660" s="197"/>
      <c r="AI660" s="192" t="s">
        <v>211</v>
      </c>
      <c r="AJ660" s="115" t="str">
        <f t="shared" si="10"/>
        <v>PD&amp;C</v>
      </c>
      <c r="AK660" s="115" t="b">
        <f>ISNUMBER(SEARCH("IRT",Table1[[#This Row],[Current_Status]]))</f>
        <v>0</v>
      </c>
      <c r="AL660" s="116">
        <f>YEAR(Table1[[#This Row],[Project_Initiated]])</f>
        <v>2017</v>
      </c>
      <c r="AM660" s="53">
        <v>44075</v>
      </c>
      <c r="AN660" s="53" t="str">
        <f>IF(AND(Table1[[#This Row],[Completed Date]]&gt;="07/01/2020"+0,Table1[[#This Row],[Completed Date]]&lt;="6/30/2021"+0),"FY 20-21",IF(AND(Table1[[#This Row],[Completed Date]]&gt;="07/01/2019"+0,Table1[[#This Row],[Completed Date]]&lt;="6/30/2020"+0),"FY 19-20",""))</f>
        <v/>
      </c>
      <c r="AO660" s="116" t="str">
        <f>IFERROR(FIND("R",Table1[[#This Row],[FS_Priority]]),"")</f>
        <v/>
      </c>
    </row>
    <row r="661" spans="1:41" hidden="1" x14ac:dyDescent="0.25">
      <c r="A661" s="48" t="s">
        <v>2833</v>
      </c>
      <c r="B661" s="193" t="s">
        <v>2833</v>
      </c>
      <c r="C661" s="193" t="s">
        <v>211</v>
      </c>
      <c r="D661" s="194" t="b">
        <v>0</v>
      </c>
      <c r="E661" s="48" t="s">
        <v>4313</v>
      </c>
      <c r="F661" s="48" t="s">
        <v>2845</v>
      </c>
      <c r="G661" s="48" t="s">
        <v>2846</v>
      </c>
      <c r="H661" s="48" t="s">
        <v>52</v>
      </c>
      <c r="I661" s="48" t="s">
        <v>3897</v>
      </c>
      <c r="J661" s="48" t="s">
        <v>5061</v>
      </c>
      <c r="K661" s="193" t="s">
        <v>3883</v>
      </c>
      <c r="L661" s="193" t="s">
        <v>437</v>
      </c>
      <c r="M661" s="48" t="s">
        <v>3898</v>
      </c>
      <c r="N661" s="193" t="s">
        <v>211</v>
      </c>
      <c r="O661" s="48" t="s">
        <v>67</v>
      </c>
      <c r="P661" s="48">
        <v>2</v>
      </c>
      <c r="Q661" s="48" t="s">
        <v>211</v>
      </c>
      <c r="R661" s="193" t="s">
        <v>211</v>
      </c>
      <c r="S661" s="48" t="b">
        <v>0</v>
      </c>
      <c r="T661" s="48">
        <v>130000</v>
      </c>
      <c r="U661" s="178"/>
      <c r="V661" s="178">
        <v>43543</v>
      </c>
      <c r="W661" s="48" t="s">
        <v>4937</v>
      </c>
      <c r="X661" s="48"/>
      <c r="Y661" s="48"/>
      <c r="Z661" s="48" t="s">
        <v>211</v>
      </c>
      <c r="AA661" s="48"/>
      <c r="AB661" s="48"/>
      <c r="AC661" s="193" t="s">
        <v>211</v>
      </c>
      <c r="AD661" s="48"/>
      <c r="AE661" s="193" t="s">
        <v>211</v>
      </c>
      <c r="AF661" s="193" t="s">
        <v>211</v>
      </c>
      <c r="AG661" s="193" t="s">
        <v>211</v>
      </c>
      <c r="AH661" s="197"/>
      <c r="AI661" s="192" t="s">
        <v>211</v>
      </c>
      <c r="AJ661" s="115" t="str">
        <f t="shared" si="10"/>
        <v>PD&amp;C</v>
      </c>
      <c r="AK661" s="115" t="b">
        <f>ISNUMBER(SEARCH("IRT",Table1[[#This Row],[Current_Status]]))</f>
        <v>0</v>
      </c>
      <c r="AL661" s="116">
        <f>YEAR(Table1[[#This Row],[Project_Initiated]])</f>
        <v>2019</v>
      </c>
      <c r="AM661" s="53">
        <v>44075</v>
      </c>
      <c r="AN661" s="53" t="str">
        <f>IF(AND(Table1[[#This Row],[Completed Date]]&gt;="07/01/2020"+0,Table1[[#This Row],[Completed Date]]&lt;="6/30/2021"+0),"FY 20-21",IF(AND(Table1[[#This Row],[Completed Date]]&gt;="07/01/2019"+0,Table1[[#This Row],[Completed Date]]&lt;="6/30/2020"+0),"FY 19-20",""))</f>
        <v/>
      </c>
      <c r="AO661" s="116" t="str">
        <f>IFERROR(FIND("R",Table1[[#This Row],[FS_Priority]]),"")</f>
        <v/>
      </c>
    </row>
    <row r="662" spans="1:41" hidden="1" x14ac:dyDescent="0.25">
      <c r="A662" s="48" t="s">
        <v>132</v>
      </c>
      <c r="B662" s="193" t="s">
        <v>132</v>
      </c>
      <c r="C662" s="193" t="s">
        <v>211</v>
      </c>
      <c r="D662" s="194" t="b">
        <v>0</v>
      </c>
      <c r="E662" s="48" t="s">
        <v>131</v>
      </c>
      <c r="F662" s="48" t="s">
        <v>133</v>
      </c>
      <c r="G662" s="48" t="s">
        <v>134</v>
      </c>
      <c r="H662" s="48" t="s">
        <v>273</v>
      </c>
      <c r="I662" s="48" t="s">
        <v>211</v>
      </c>
      <c r="J662" s="48" t="s">
        <v>5062</v>
      </c>
      <c r="K662" s="193" t="s">
        <v>3802</v>
      </c>
      <c r="L662" s="193" t="s">
        <v>2770</v>
      </c>
      <c r="M662" s="48" t="s">
        <v>3804</v>
      </c>
      <c r="N662" s="193" t="s">
        <v>211</v>
      </c>
      <c r="O662" s="48" t="s">
        <v>63</v>
      </c>
      <c r="P662" s="48">
        <v>3</v>
      </c>
      <c r="Q662" s="48" t="s">
        <v>211</v>
      </c>
      <c r="R662" s="193" t="s">
        <v>211</v>
      </c>
      <c r="S662" s="48" t="b">
        <v>0</v>
      </c>
      <c r="T662" s="48">
        <v>0</v>
      </c>
      <c r="U662" s="178"/>
      <c r="V662" s="178">
        <v>43185</v>
      </c>
      <c r="W662" s="48" t="s">
        <v>4785</v>
      </c>
      <c r="X662" s="48"/>
      <c r="Y662" s="48"/>
      <c r="Z662" s="48" t="s">
        <v>211</v>
      </c>
      <c r="AA662" s="48"/>
      <c r="AB662" s="48"/>
      <c r="AC662" s="193" t="s">
        <v>211</v>
      </c>
      <c r="AD662" s="179"/>
      <c r="AE662" s="193" t="s">
        <v>211</v>
      </c>
      <c r="AF662" s="193" t="s">
        <v>211</v>
      </c>
      <c r="AG662" s="193" t="s">
        <v>211</v>
      </c>
      <c r="AH662" s="197"/>
      <c r="AI662" s="192" t="s">
        <v>211</v>
      </c>
      <c r="AJ662" s="115" t="str">
        <f t="shared" si="10"/>
        <v>PD&amp;C</v>
      </c>
      <c r="AK662" s="115" t="b">
        <f>ISNUMBER(SEARCH("IRT",Table1[[#This Row],[Current_Status]]))</f>
        <v>0</v>
      </c>
      <c r="AL662" s="116">
        <f>YEAR(Table1[[#This Row],[Project_Initiated]])</f>
        <v>2018</v>
      </c>
      <c r="AM662" s="53">
        <v>44075</v>
      </c>
      <c r="AN662" s="53" t="str">
        <f>IF(AND(Table1[[#This Row],[Completed Date]]&gt;="07/01/2020"+0,Table1[[#This Row],[Completed Date]]&lt;="6/30/2021"+0),"FY 20-21",IF(AND(Table1[[#This Row],[Completed Date]]&gt;="07/01/2019"+0,Table1[[#This Row],[Completed Date]]&lt;="6/30/2020"+0),"FY 19-20",""))</f>
        <v/>
      </c>
      <c r="AO662" s="116" t="str">
        <f>IFERROR(FIND("R",Table1[[#This Row],[FS_Priority]]),"")</f>
        <v/>
      </c>
    </row>
    <row r="663" spans="1:41" hidden="1" x14ac:dyDescent="0.25">
      <c r="A663" s="48" t="s">
        <v>2640</v>
      </c>
      <c r="B663" s="193" t="s">
        <v>2640</v>
      </c>
      <c r="C663" s="193" t="s">
        <v>211</v>
      </c>
      <c r="D663" s="194" t="b">
        <v>0</v>
      </c>
      <c r="E663" s="48" t="s">
        <v>4299</v>
      </c>
      <c r="F663" s="48" t="s">
        <v>2641</v>
      </c>
      <c r="G663" s="48" t="s">
        <v>211</v>
      </c>
      <c r="H663" s="48" t="s">
        <v>211</v>
      </c>
      <c r="I663" s="48" t="s">
        <v>211</v>
      </c>
      <c r="J663" s="48" t="s">
        <v>4979</v>
      </c>
      <c r="K663" s="193" t="s">
        <v>3471</v>
      </c>
      <c r="L663" s="193" t="s">
        <v>2636</v>
      </c>
      <c r="M663" s="48" t="s">
        <v>3778</v>
      </c>
      <c r="N663" s="193" t="s">
        <v>211</v>
      </c>
      <c r="O663" s="48" t="s">
        <v>4017</v>
      </c>
      <c r="P663" s="48">
        <v>14</v>
      </c>
      <c r="Q663" s="48" t="s">
        <v>211</v>
      </c>
      <c r="R663" s="193" t="s">
        <v>211</v>
      </c>
      <c r="S663" s="48" t="b">
        <v>0</v>
      </c>
      <c r="T663" s="48">
        <v>0</v>
      </c>
      <c r="U663" s="178"/>
      <c r="V663" s="178">
        <v>43404</v>
      </c>
      <c r="W663" s="48" t="s">
        <v>2668</v>
      </c>
      <c r="X663" s="48"/>
      <c r="Y663" s="48"/>
      <c r="Z663" s="48" t="s">
        <v>211</v>
      </c>
      <c r="AA663" s="48"/>
      <c r="AB663" s="48"/>
      <c r="AC663" s="193" t="s">
        <v>211</v>
      </c>
      <c r="AD663" s="48"/>
      <c r="AE663" s="193" t="s">
        <v>211</v>
      </c>
      <c r="AF663" s="193" t="s">
        <v>211</v>
      </c>
      <c r="AG663" s="193" t="s">
        <v>211</v>
      </c>
      <c r="AH663" s="197"/>
      <c r="AI663" s="192" t="s">
        <v>211</v>
      </c>
      <c r="AJ663" s="115" t="str">
        <f t="shared" si="10"/>
        <v>PD&amp;C</v>
      </c>
      <c r="AK663" s="115" t="b">
        <f>ISNUMBER(SEARCH("IRT",Table1[[#This Row],[Current_Status]]))</f>
        <v>0</v>
      </c>
      <c r="AL663" s="116">
        <f>YEAR(Table1[[#This Row],[Project_Initiated]])</f>
        <v>2018</v>
      </c>
      <c r="AM663" s="53">
        <v>44075</v>
      </c>
      <c r="AN663" s="53" t="str">
        <f>IF(AND(Table1[[#This Row],[Completed Date]]&gt;="07/01/2020"+0,Table1[[#This Row],[Completed Date]]&lt;="6/30/2021"+0),"FY 20-21",IF(AND(Table1[[#This Row],[Completed Date]]&gt;="07/01/2019"+0,Table1[[#This Row],[Completed Date]]&lt;="6/30/2020"+0),"FY 19-20",""))</f>
        <v/>
      </c>
      <c r="AO663" s="116" t="str">
        <f>IFERROR(FIND("R",Table1[[#This Row],[FS_Priority]]),"")</f>
        <v/>
      </c>
    </row>
    <row r="664" spans="1:41" hidden="1" x14ac:dyDescent="0.25">
      <c r="A664" s="48" t="s">
        <v>102</v>
      </c>
      <c r="B664" s="193" t="s">
        <v>102</v>
      </c>
      <c r="C664" s="193" t="s">
        <v>211</v>
      </c>
      <c r="D664" s="194" t="b">
        <v>0</v>
      </c>
      <c r="E664" s="48" t="s">
        <v>99</v>
      </c>
      <c r="F664" s="48" t="s">
        <v>103</v>
      </c>
      <c r="G664" s="48" t="s">
        <v>104</v>
      </c>
      <c r="H664" s="48" t="s">
        <v>323</v>
      </c>
      <c r="I664" s="48" t="s">
        <v>211</v>
      </c>
      <c r="J664" s="48" t="s">
        <v>5063</v>
      </c>
      <c r="K664" s="193" t="s">
        <v>4989</v>
      </c>
      <c r="L664" s="193" t="s">
        <v>297</v>
      </c>
      <c r="M664" s="48" t="s">
        <v>3671</v>
      </c>
      <c r="N664" s="193" t="s">
        <v>211</v>
      </c>
      <c r="O664" s="48" t="s">
        <v>118</v>
      </c>
      <c r="P664" s="48">
        <v>3</v>
      </c>
      <c r="Q664" s="48" t="s">
        <v>211</v>
      </c>
      <c r="R664" s="193" t="s">
        <v>211</v>
      </c>
      <c r="S664" s="48" t="b">
        <v>0</v>
      </c>
      <c r="T664" s="48">
        <v>0</v>
      </c>
      <c r="U664" s="178"/>
      <c r="V664" s="178">
        <v>42886</v>
      </c>
      <c r="W664" s="48" t="s">
        <v>2695</v>
      </c>
      <c r="X664" s="48"/>
      <c r="Y664" s="48"/>
      <c r="Z664" s="48" t="s">
        <v>211</v>
      </c>
      <c r="AA664" s="48"/>
      <c r="AB664" s="48"/>
      <c r="AC664" s="193" t="s">
        <v>211</v>
      </c>
      <c r="AD664" s="48"/>
      <c r="AE664" s="193" t="s">
        <v>211</v>
      </c>
      <c r="AF664" s="193" t="s">
        <v>211</v>
      </c>
      <c r="AG664" s="193" t="s">
        <v>211</v>
      </c>
      <c r="AH664" s="198"/>
      <c r="AI664" s="192" t="s">
        <v>211</v>
      </c>
      <c r="AJ664" s="115" t="str">
        <f t="shared" si="10"/>
        <v>PD&amp;C</v>
      </c>
      <c r="AK664" s="115" t="b">
        <f>ISNUMBER(SEARCH("IRT",Table1[[#This Row],[Current_Status]]))</f>
        <v>0</v>
      </c>
      <c r="AL664" s="116">
        <f>YEAR(Table1[[#This Row],[Project_Initiated]])</f>
        <v>2017</v>
      </c>
      <c r="AM664" s="53">
        <v>44075</v>
      </c>
      <c r="AN664" s="53" t="str">
        <f>IF(AND(Table1[[#This Row],[Completed Date]]&gt;="07/01/2020"+0,Table1[[#This Row],[Completed Date]]&lt;="6/30/2021"+0),"FY 20-21",IF(AND(Table1[[#This Row],[Completed Date]]&gt;="07/01/2019"+0,Table1[[#This Row],[Completed Date]]&lt;="6/30/2020"+0),"FY 19-20",""))</f>
        <v/>
      </c>
      <c r="AO664" s="116" t="str">
        <f>IFERROR(FIND("R",Table1[[#This Row],[FS_Priority]]),"")</f>
        <v/>
      </c>
    </row>
    <row r="665" spans="1:41" hidden="1" x14ac:dyDescent="0.25">
      <c r="A665" s="48" t="s">
        <v>32</v>
      </c>
      <c r="B665" s="193" t="s">
        <v>32</v>
      </c>
      <c r="C665" s="193" t="s">
        <v>211</v>
      </c>
      <c r="D665" s="194" t="b">
        <v>0</v>
      </c>
      <c r="E665" s="48" t="s">
        <v>4299</v>
      </c>
      <c r="F665" s="48" t="s">
        <v>33</v>
      </c>
      <c r="G665" s="48" t="s">
        <v>3497</v>
      </c>
      <c r="H665" s="48" t="s">
        <v>264</v>
      </c>
      <c r="I665" s="48" t="s">
        <v>211</v>
      </c>
      <c r="J665" s="48" t="s">
        <v>3498</v>
      </c>
      <c r="K665" s="193" t="s">
        <v>3471</v>
      </c>
      <c r="L665" s="193" t="s">
        <v>2636</v>
      </c>
      <c r="M665" s="48" t="s">
        <v>3476</v>
      </c>
      <c r="N665" s="193" t="s">
        <v>211</v>
      </c>
      <c r="O665" s="48" t="s">
        <v>268</v>
      </c>
      <c r="P665" s="48">
        <v>14</v>
      </c>
      <c r="Q665" s="48" t="s">
        <v>211</v>
      </c>
      <c r="R665" s="193" t="s">
        <v>211</v>
      </c>
      <c r="S665" s="48" t="b">
        <v>0</v>
      </c>
      <c r="T665" s="48">
        <v>0</v>
      </c>
      <c r="U665" s="178"/>
      <c r="V665" s="178">
        <v>43178</v>
      </c>
      <c r="W665" s="48" t="s">
        <v>611</v>
      </c>
      <c r="X665" s="48"/>
      <c r="Y665" s="48"/>
      <c r="Z665" s="48" t="s">
        <v>211</v>
      </c>
      <c r="AA665" s="48"/>
      <c r="AB665" s="48"/>
      <c r="AC665" s="193" t="s">
        <v>211</v>
      </c>
      <c r="AD665" s="48"/>
      <c r="AE665" s="193" t="s">
        <v>211</v>
      </c>
      <c r="AF665" s="193" t="s">
        <v>211</v>
      </c>
      <c r="AG665" s="193" t="s">
        <v>211</v>
      </c>
      <c r="AH665" s="197"/>
      <c r="AI665" s="192" t="s">
        <v>211</v>
      </c>
      <c r="AJ665" s="115" t="str">
        <f t="shared" si="10"/>
        <v>PD&amp;C</v>
      </c>
      <c r="AK665" s="115" t="b">
        <f>ISNUMBER(SEARCH("IRT",Table1[[#This Row],[Current_Status]]))</f>
        <v>0</v>
      </c>
      <c r="AL665" s="116">
        <f>YEAR(Table1[[#This Row],[Project_Initiated]])</f>
        <v>2018</v>
      </c>
      <c r="AM665" s="53">
        <v>44075</v>
      </c>
      <c r="AN665" s="53" t="str">
        <f>IF(AND(Table1[[#This Row],[Completed Date]]&gt;="07/01/2020"+0,Table1[[#This Row],[Completed Date]]&lt;="6/30/2021"+0),"FY 20-21",IF(AND(Table1[[#This Row],[Completed Date]]&gt;="07/01/2019"+0,Table1[[#This Row],[Completed Date]]&lt;="6/30/2020"+0),"FY 19-20",""))</f>
        <v/>
      </c>
      <c r="AO665" s="116" t="str">
        <f>IFERROR(FIND("R",Table1[[#This Row],[FS_Priority]]),"")</f>
        <v/>
      </c>
    </row>
    <row r="666" spans="1:41" hidden="1" x14ac:dyDescent="0.25">
      <c r="A666" s="48" t="s">
        <v>127</v>
      </c>
      <c r="B666" s="193" t="s">
        <v>127</v>
      </c>
      <c r="C666" s="193" t="s">
        <v>211</v>
      </c>
      <c r="D666" s="194" t="b">
        <v>0</v>
      </c>
      <c r="E666" s="48" t="s">
        <v>4299</v>
      </c>
      <c r="F666" s="48" t="s">
        <v>128</v>
      </c>
      <c r="G666" s="48" t="s">
        <v>129</v>
      </c>
      <c r="H666" s="48" t="s">
        <v>266</v>
      </c>
      <c r="I666" s="48" t="s">
        <v>211</v>
      </c>
      <c r="J666" s="48" t="s">
        <v>5064</v>
      </c>
      <c r="K666" s="193" t="s">
        <v>3471</v>
      </c>
      <c r="L666" s="193" t="s">
        <v>2636</v>
      </c>
      <c r="M666" s="48" t="s">
        <v>3476</v>
      </c>
      <c r="N666" s="193" t="s">
        <v>211</v>
      </c>
      <c r="O666" s="48" t="s">
        <v>268</v>
      </c>
      <c r="P666" s="48">
        <v>19</v>
      </c>
      <c r="Q666" s="48" t="s">
        <v>211</v>
      </c>
      <c r="R666" s="193" t="s">
        <v>211</v>
      </c>
      <c r="S666" s="48" t="b">
        <v>0</v>
      </c>
      <c r="T666" s="48">
        <v>3375000</v>
      </c>
      <c r="U666" s="178"/>
      <c r="V666" s="178">
        <v>42823</v>
      </c>
      <c r="W666" s="48" t="s">
        <v>4980</v>
      </c>
      <c r="X666" s="48">
        <v>44136</v>
      </c>
      <c r="Y666" s="48">
        <v>43831</v>
      </c>
      <c r="Z666" s="48" t="s">
        <v>211</v>
      </c>
      <c r="AA666" s="48"/>
      <c r="AB666" s="48"/>
      <c r="AC666" s="193" t="s">
        <v>211</v>
      </c>
      <c r="AD666" s="48"/>
      <c r="AE666" s="193" t="s">
        <v>211</v>
      </c>
      <c r="AF666" s="193" t="s">
        <v>211</v>
      </c>
      <c r="AG666" s="193" t="s">
        <v>211</v>
      </c>
      <c r="AH666" s="197"/>
      <c r="AI666" s="192" t="s">
        <v>211</v>
      </c>
      <c r="AJ666" s="115" t="str">
        <f t="shared" si="10"/>
        <v>PD&amp;C</v>
      </c>
      <c r="AK666" s="115" t="b">
        <f>ISNUMBER(SEARCH("IRT",Table1[[#This Row],[Current_Status]]))</f>
        <v>0</v>
      </c>
      <c r="AL666" s="116">
        <f>YEAR(Table1[[#This Row],[Project_Initiated]])</f>
        <v>2017</v>
      </c>
      <c r="AM666" s="53">
        <v>44075</v>
      </c>
      <c r="AN666" s="53" t="str">
        <f>IF(AND(Table1[[#This Row],[Completed Date]]&gt;="07/01/2020"+0,Table1[[#This Row],[Completed Date]]&lt;="6/30/2021"+0),"FY 20-21",IF(AND(Table1[[#This Row],[Completed Date]]&gt;="07/01/2019"+0,Table1[[#This Row],[Completed Date]]&lt;="6/30/2020"+0),"FY 19-20",""))</f>
        <v/>
      </c>
      <c r="AO666" s="116" t="str">
        <f>IFERROR(FIND("R",Table1[[#This Row],[FS_Priority]]),"")</f>
        <v/>
      </c>
    </row>
    <row r="667" spans="1:41" hidden="1" x14ac:dyDescent="0.25">
      <c r="A667" s="48" t="s">
        <v>78</v>
      </c>
      <c r="B667" s="193" t="s">
        <v>78</v>
      </c>
      <c r="C667" s="193" t="s">
        <v>211</v>
      </c>
      <c r="D667" s="194" t="b">
        <v>0</v>
      </c>
      <c r="E667" s="48" t="s">
        <v>4299</v>
      </c>
      <c r="F667" s="48" t="s">
        <v>79</v>
      </c>
      <c r="G667" s="48" t="s">
        <v>80</v>
      </c>
      <c r="H667" s="48" t="s">
        <v>81</v>
      </c>
      <c r="I667" s="48" t="s">
        <v>211</v>
      </c>
      <c r="J667" s="48" t="s">
        <v>4939</v>
      </c>
      <c r="K667" s="193" t="s">
        <v>3471</v>
      </c>
      <c r="L667" s="193" t="s">
        <v>2636</v>
      </c>
      <c r="M667" s="48" t="s">
        <v>3575</v>
      </c>
      <c r="N667" s="193" t="s">
        <v>211</v>
      </c>
      <c r="O667" s="48" t="s">
        <v>3469</v>
      </c>
      <c r="P667" s="48">
        <v>18</v>
      </c>
      <c r="Q667" s="48" t="s">
        <v>211</v>
      </c>
      <c r="R667" s="193" t="s">
        <v>211</v>
      </c>
      <c r="S667" s="48" t="b">
        <v>0</v>
      </c>
      <c r="T667" s="48">
        <v>38560000</v>
      </c>
      <c r="U667" s="178"/>
      <c r="V667" s="178">
        <v>42222</v>
      </c>
      <c r="W667" s="48" t="s">
        <v>4060</v>
      </c>
      <c r="X667" s="48">
        <v>43466</v>
      </c>
      <c r="Y667" s="48">
        <v>44105</v>
      </c>
      <c r="Z667" s="48" t="s">
        <v>211</v>
      </c>
      <c r="AA667" s="48"/>
      <c r="AB667" s="48"/>
      <c r="AC667" s="193" t="s">
        <v>211</v>
      </c>
      <c r="AD667" s="179"/>
      <c r="AE667" s="193" t="s">
        <v>211</v>
      </c>
      <c r="AF667" s="193" t="s">
        <v>211</v>
      </c>
      <c r="AG667" s="193" t="s">
        <v>211</v>
      </c>
      <c r="AH667" s="198"/>
      <c r="AI667" s="192" t="s">
        <v>211</v>
      </c>
      <c r="AJ667" s="115" t="str">
        <f t="shared" si="10"/>
        <v>PD&amp;C</v>
      </c>
      <c r="AK667" s="115" t="b">
        <f>ISNUMBER(SEARCH("IRT",Table1[[#This Row],[Current_Status]]))</f>
        <v>0</v>
      </c>
      <c r="AL667" s="116">
        <f>YEAR(Table1[[#This Row],[Project_Initiated]])</f>
        <v>2015</v>
      </c>
      <c r="AM667" s="53">
        <v>44075</v>
      </c>
      <c r="AN667" s="53" t="str">
        <f>IF(AND(Table1[[#This Row],[Completed Date]]&gt;="07/01/2020"+0,Table1[[#This Row],[Completed Date]]&lt;="6/30/2021"+0),"FY 20-21",IF(AND(Table1[[#This Row],[Completed Date]]&gt;="07/01/2019"+0,Table1[[#This Row],[Completed Date]]&lt;="6/30/2020"+0),"FY 19-20",""))</f>
        <v/>
      </c>
      <c r="AO667" s="116" t="str">
        <f>IFERROR(FIND("R",Table1[[#This Row],[FS_Priority]]),"")</f>
        <v/>
      </c>
    </row>
    <row r="668" spans="1:41" hidden="1" x14ac:dyDescent="0.25">
      <c r="A668" s="48" t="s">
        <v>4546</v>
      </c>
      <c r="B668" s="193" t="s">
        <v>211</v>
      </c>
      <c r="C668" s="193" t="s">
        <v>4546</v>
      </c>
      <c r="D668" s="194" t="b">
        <v>0</v>
      </c>
      <c r="E668" s="48" t="s">
        <v>99</v>
      </c>
      <c r="F668" s="48" t="s">
        <v>4547</v>
      </c>
      <c r="G668" s="48" t="s">
        <v>4738</v>
      </c>
      <c r="H668" s="48" t="s">
        <v>211</v>
      </c>
      <c r="I668" s="48" t="s">
        <v>4244</v>
      </c>
      <c r="J668" s="48" t="s">
        <v>2680</v>
      </c>
      <c r="K668" s="193" t="s">
        <v>4989</v>
      </c>
      <c r="L668" s="193" t="s">
        <v>297</v>
      </c>
      <c r="M668" s="48" t="s">
        <v>4548</v>
      </c>
      <c r="N668" s="193" t="s">
        <v>211</v>
      </c>
      <c r="O668" s="48" t="s">
        <v>183</v>
      </c>
      <c r="P668" s="48"/>
      <c r="Q668" s="48" t="s">
        <v>236</v>
      </c>
      <c r="R668" s="193" t="s">
        <v>211</v>
      </c>
      <c r="S668" s="48" t="b">
        <v>0</v>
      </c>
      <c r="T668" s="48"/>
      <c r="U668" s="178"/>
      <c r="V668" s="178">
        <v>43776</v>
      </c>
      <c r="W668" s="48" t="s">
        <v>211</v>
      </c>
      <c r="X668" s="48"/>
      <c r="Y668" s="48"/>
      <c r="Z668" s="48" t="s">
        <v>211</v>
      </c>
      <c r="AA668" s="48"/>
      <c r="AB668" s="48"/>
      <c r="AC668" s="193" t="s">
        <v>5017</v>
      </c>
      <c r="AD668" s="196">
        <v>43840</v>
      </c>
      <c r="AE668" s="193" t="s">
        <v>178</v>
      </c>
      <c r="AF668" s="193" t="s">
        <v>4739</v>
      </c>
      <c r="AG668" s="193" t="s">
        <v>2694</v>
      </c>
      <c r="AH668" s="198"/>
      <c r="AI668" s="192" t="s">
        <v>4364</v>
      </c>
      <c r="AJ668" s="115" t="str">
        <f t="shared" si="10"/>
        <v>FS</v>
      </c>
      <c r="AK668" s="115" t="b">
        <f>ISNUMBER(SEARCH("IRT",Table1[[#This Row],[Current_Status]]))</f>
        <v>0</v>
      </c>
      <c r="AL668" s="116">
        <f>YEAR(Table1[[#This Row],[Project_Initiated]])</f>
        <v>2019</v>
      </c>
      <c r="AM668" s="53">
        <v>44075</v>
      </c>
      <c r="AN668" s="53" t="str">
        <f>IF(AND(Table1[[#This Row],[Completed Date]]&gt;="07/01/2020"+0,Table1[[#This Row],[Completed Date]]&lt;="6/30/2021"+0),"FY 20-21",IF(AND(Table1[[#This Row],[Completed Date]]&gt;="07/01/2019"+0,Table1[[#This Row],[Completed Date]]&lt;="6/30/2020"+0),"FY 19-20",""))</f>
        <v/>
      </c>
      <c r="AO668" s="116" t="str">
        <f>IFERROR(FIND("R",Table1[[#This Row],[FS_Priority]]),"")</f>
        <v/>
      </c>
    </row>
    <row r="669" spans="1:41" hidden="1" x14ac:dyDescent="0.25">
      <c r="A669" s="48" t="s">
        <v>4555</v>
      </c>
      <c r="B669" s="193" t="s">
        <v>211</v>
      </c>
      <c r="C669" s="193" t="s">
        <v>4555</v>
      </c>
      <c r="D669" s="194" t="b">
        <v>0</v>
      </c>
      <c r="E669" s="48" t="s">
        <v>99</v>
      </c>
      <c r="F669" s="48" t="s">
        <v>4556</v>
      </c>
      <c r="G669" s="48" t="s">
        <v>4837</v>
      </c>
      <c r="H669" s="48" t="s">
        <v>211</v>
      </c>
      <c r="I669" s="48" t="s">
        <v>4228</v>
      </c>
      <c r="J669" s="48" t="s">
        <v>2680</v>
      </c>
      <c r="K669" s="193" t="s">
        <v>4989</v>
      </c>
      <c r="L669" s="193" t="s">
        <v>297</v>
      </c>
      <c r="M669" s="48" t="s">
        <v>4548</v>
      </c>
      <c r="N669" s="193" t="s">
        <v>211</v>
      </c>
      <c r="O669" s="48" t="s">
        <v>183</v>
      </c>
      <c r="P669" s="48"/>
      <c r="Q669" s="48" t="s">
        <v>184</v>
      </c>
      <c r="R669" s="193" t="s">
        <v>211</v>
      </c>
      <c r="S669" s="48" t="b">
        <v>0</v>
      </c>
      <c r="T669" s="48"/>
      <c r="U669" s="178"/>
      <c r="V669" s="178">
        <v>43776</v>
      </c>
      <c r="W669" s="48" t="s">
        <v>211</v>
      </c>
      <c r="X669" s="48"/>
      <c r="Y669" s="48"/>
      <c r="Z669" s="48" t="s">
        <v>211</v>
      </c>
      <c r="AA669" s="48"/>
      <c r="AB669" s="48"/>
      <c r="AC669" s="193" t="s">
        <v>5018</v>
      </c>
      <c r="AD669" s="195">
        <v>43885</v>
      </c>
      <c r="AE669" s="193" t="s">
        <v>178</v>
      </c>
      <c r="AF669" s="193" t="s">
        <v>4838</v>
      </c>
      <c r="AG669" s="193" t="s">
        <v>2694</v>
      </c>
      <c r="AH669" s="197"/>
      <c r="AI669" s="192" t="s">
        <v>4364</v>
      </c>
      <c r="AJ669" s="115" t="str">
        <f t="shared" si="10"/>
        <v>FS</v>
      </c>
      <c r="AK669" s="115" t="b">
        <f>ISNUMBER(SEARCH("IRT",Table1[[#This Row],[Current_Status]]))</f>
        <v>0</v>
      </c>
      <c r="AL669" s="116">
        <f>YEAR(Table1[[#This Row],[Project_Initiated]])</f>
        <v>2019</v>
      </c>
      <c r="AM669" s="53">
        <v>44075</v>
      </c>
      <c r="AN669" s="53" t="str">
        <f>IF(AND(Table1[[#This Row],[Completed Date]]&gt;="07/01/2020"+0,Table1[[#This Row],[Completed Date]]&lt;="6/30/2021"+0),"FY 20-21",IF(AND(Table1[[#This Row],[Completed Date]]&gt;="07/01/2019"+0,Table1[[#This Row],[Completed Date]]&lt;="6/30/2020"+0),"FY 19-20",""))</f>
        <v/>
      </c>
      <c r="AO669" s="116" t="str">
        <f>IFERROR(FIND("R",Table1[[#This Row],[FS_Priority]]),"")</f>
        <v/>
      </c>
    </row>
    <row r="670" spans="1:41" hidden="1" x14ac:dyDescent="0.25">
      <c r="A670" s="48" t="s">
        <v>4829</v>
      </c>
      <c r="B670" s="193" t="s">
        <v>211</v>
      </c>
      <c r="C670" s="193" t="s">
        <v>4829</v>
      </c>
      <c r="D670" s="194" t="b">
        <v>0</v>
      </c>
      <c r="E670" s="48" t="s">
        <v>107</v>
      </c>
      <c r="F670" s="48" t="s">
        <v>4830</v>
      </c>
      <c r="G670" s="48" t="s">
        <v>4831</v>
      </c>
      <c r="H670" s="48" t="s">
        <v>396</v>
      </c>
      <c r="I670" s="48" t="s">
        <v>108</v>
      </c>
      <c r="J670" s="48" t="s">
        <v>2680</v>
      </c>
      <c r="K670" s="193" t="s">
        <v>3674</v>
      </c>
      <c r="L670" s="193" t="s">
        <v>2636</v>
      </c>
      <c r="M670" s="48" t="s">
        <v>3679</v>
      </c>
      <c r="N670" s="193" t="s">
        <v>211</v>
      </c>
      <c r="O670" s="48" t="s">
        <v>183</v>
      </c>
      <c r="P670" s="48"/>
      <c r="Q670" s="48" t="s">
        <v>218</v>
      </c>
      <c r="R670" s="193" t="s">
        <v>211</v>
      </c>
      <c r="S670" s="48" t="b">
        <v>0</v>
      </c>
      <c r="T670" s="48"/>
      <c r="U670" s="178"/>
      <c r="V670" s="178">
        <v>43494</v>
      </c>
      <c r="W670" s="48" t="s">
        <v>211</v>
      </c>
      <c r="X670" s="48"/>
      <c r="Y670" s="48"/>
      <c r="Z670" s="48" t="s">
        <v>211</v>
      </c>
      <c r="AA670" s="48"/>
      <c r="AB670" s="48"/>
      <c r="AC670" s="193" t="s">
        <v>5022</v>
      </c>
      <c r="AD670" s="195">
        <v>43871</v>
      </c>
      <c r="AE670" s="193" t="s">
        <v>498</v>
      </c>
      <c r="AF670" s="193" t="s">
        <v>4832</v>
      </c>
      <c r="AG670" s="193" t="s">
        <v>2694</v>
      </c>
      <c r="AH670" s="198"/>
      <c r="AI670" s="192" t="s">
        <v>4360</v>
      </c>
      <c r="AJ670" s="115" t="str">
        <f t="shared" si="10"/>
        <v>FS</v>
      </c>
      <c r="AK670" s="115" t="b">
        <f>ISNUMBER(SEARCH("IRT",Table1[[#This Row],[Current_Status]]))</f>
        <v>0</v>
      </c>
      <c r="AL670" s="116">
        <f>YEAR(Table1[[#This Row],[Project_Initiated]])</f>
        <v>2019</v>
      </c>
      <c r="AM670" s="53">
        <v>44075</v>
      </c>
      <c r="AN670" s="53" t="str">
        <f>IF(AND(Table1[[#This Row],[Completed Date]]&gt;="07/01/2020"+0,Table1[[#This Row],[Completed Date]]&lt;="6/30/2021"+0),"FY 20-21",IF(AND(Table1[[#This Row],[Completed Date]]&gt;="07/01/2019"+0,Table1[[#This Row],[Completed Date]]&lt;="6/30/2020"+0),"FY 19-20",""))</f>
        <v/>
      </c>
      <c r="AO670" s="116" t="str">
        <f>IFERROR(FIND("R",Table1[[#This Row],[FS_Priority]]),"")</f>
        <v/>
      </c>
    </row>
    <row r="671" spans="1:41" hidden="1" x14ac:dyDescent="0.25">
      <c r="A671" s="48" t="s">
        <v>331</v>
      </c>
      <c r="B671" s="193" t="s">
        <v>211</v>
      </c>
      <c r="C671" s="193" t="s">
        <v>331</v>
      </c>
      <c r="D671" s="194" t="b">
        <v>0</v>
      </c>
      <c r="E671" s="48" t="s">
        <v>107</v>
      </c>
      <c r="F671" s="48" t="s">
        <v>3200</v>
      </c>
      <c r="G671" s="48" t="s">
        <v>5065</v>
      </c>
      <c r="H671" s="48" t="s">
        <v>471</v>
      </c>
      <c r="I671" s="48" t="s">
        <v>211</v>
      </c>
      <c r="J671" s="48" t="s">
        <v>2680</v>
      </c>
      <c r="K671" s="193" t="s">
        <v>3674</v>
      </c>
      <c r="L671" s="193" t="s">
        <v>2636</v>
      </c>
      <c r="M671" s="48" t="s">
        <v>3698</v>
      </c>
      <c r="N671" s="193" t="s">
        <v>211</v>
      </c>
      <c r="O671" s="48" t="s">
        <v>183</v>
      </c>
      <c r="P671" s="48"/>
      <c r="Q671" s="48" t="s">
        <v>306</v>
      </c>
      <c r="R671" s="193" t="s">
        <v>312</v>
      </c>
      <c r="S671" s="48" t="b">
        <v>0</v>
      </c>
      <c r="T671" s="48"/>
      <c r="U671" s="178"/>
      <c r="V671" s="178">
        <v>43245</v>
      </c>
      <c r="W671" s="48" t="s">
        <v>211</v>
      </c>
      <c r="X671" s="48"/>
      <c r="Y671" s="48"/>
      <c r="Z671" s="48" t="s">
        <v>211</v>
      </c>
      <c r="AA671" s="48"/>
      <c r="AB671" s="48"/>
      <c r="AC671" s="193" t="s">
        <v>5066</v>
      </c>
      <c r="AD671" s="48"/>
      <c r="AE671" s="193" t="s">
        <v>183</v>
      </c>
      <c r="AF671" s="193" t="s">
        <v>211</v>
      </c>
      <c r="AG671" s="193" t="s">
        <v>2694</v>
      </c>
      <c r="AH671" s="197"/>
      <c r="AI671" s="192" t="s">
        <v>4350</v>
      </c>
      <c r="AJ671" s="115" t="str">
        <f t="shared" si="10"/>
        <v>FS</v>
      </c>
      <c r="AK671" s="115" t="b">
        <f>ISNUMBER(SEARCH("IRT",Table1[[#This Row],[Current_Status]]))</f>
        <v>0</v>
      </c>
      <c r="AL671" s="116">
        <f>YEAR(Table1[[#This Row],[Project_Initiated]])</f>
        <v>2018</v>
      </c>
      <c r="AM671" s="53">
        <v>44075</v>
      </c>
      <c r="AN671" s="53" t="str">
        <f>IF(AND(Table1[[#This Row],[Completed Date]]&gt;="07/01/2020"+0,Table1[[#This Row],[Completed Date]]&lt;="6/30/2021"+0),"FY 20-21",IF(AND(Table1[[#This Row],[Completed Date]]&gt;="07/01/2019"+0,Table1[[#This Row],[Completed Date]]&lt;="6/30/2020"+0),"FY 19-20",""))</f>
        <v/>
      </c>
      <c r="AO671" s="116" t="str">
        <f>IFERROR(FIND("R",Table1[[#This Row],[FS_Priority]]),"")</f>
        <v/>
      </c>
    </row>
    <row r="672" spans="1:41" hidden="1" x14ac:dyDescent="0.25">
      <c r="A672" s="48" t="s">
        <v>3380</v>
      </c>
      <c r="B672" s="193" t="s">
        <v>211</v>
      </c>
      <c r="C672" s="193" t="s">
        <v>3380</v>
      </c>
      <c r="D672" s="194" t="b">
        <v>0</v>
      </c>
      <c r="E672" s="48" t="s">
        <v>107</v>
      </c>
      <c r="F672" s="48" t="s">
        <v>3381</v>
      </c>
      <c r="G672" s="48" t="s">
        <v>4443</v>
      </c>
      <c r="H672" s="48" t="s">
        <v>441</v>
      </c>
      <c r="I672" s="48" t="s">
        <v>3692</v>
      </c>
      <c r="J672" s="48" t="s">
        <v>2680</v>
      </c>
      <c r="K672" s="193" t="s">
        <v>3674</v>
      </c>
      <c r="L672" s="193" t="s">
        <v>2636</v>
      </c>
      <c r="M672" s="48" t="s">
        <v>3675</v>
      </c>
      <c r="N672" s="193" t="s">
        <v>211</v>
      </c>
      <c r="O672" s="48" t="s">
        <v>183</v>
      </c>
      <c r="P672" s="48"/>
      <c r="Q672" s="48" t="s">
        <v>184</v>
      </c>
      <c r="R672" s="193" t="s">
        <v>211</v>
      </c>
      <c r="S672" s="48" t="b">
        <v>0</v>
      </c>
      <c r="T672" s="48"/>
      <c r="U672" s="178"/>
      <c r="V672" s="178">
        <v>43543</v>
      </c>
      <c r="W672" s="48" t="s">
        <v>211</v>
      </c>
      <c r="X672" s="48"/>
      <c r="Y672" s="48"/>
      <c r="Z672" s="48" t="s">
        <v>211</v>
      </c>
      <c r="AA672" s="48"/>
      <c r="AB672" s="48"/>
      <c r="AC672" s="193" t="s">
        <v>5027</v>
      </c>
      <c r="AD672" s="195">
        <v>43753</v>
      </c>
      <c r="AE672" s="193" t="s">
        <v>498</v>
      </c>
      <c r="AF672" s="193" t="s">
        <v>4032</v>
      </c>
      <c r="AG672" s="193" t="s">
        <v>2694</v>
      </c>
      <c r="AH672" s="197"/>
      <c r="AI672" s="192" t="s">
        <v>4349</v>
      </c>
      <c r="AJ672" s="115" t="str">
        <f t="shared" si="10"/>
        <v>FS</v>
      </c>
      <c r="AK672" s="115" t="b">
        <f>ISNUMBER(SEARCH("IRT",Table1[[#This Row],[Current_Status]]))</f>
        <v>0</v>
      </c>
      <c r="AL672" s="116">
        <f>YEAR(Table1[[#This Row],[Project_Initiated]])</f>
        <v>2019</v>
      </c>
      <c r="AM672" s="53">
        <v>44075</v>
      </c>
      <c r="AN672" s="53" t="str">
        <f>IF(AND(Table1[[#This Row],[Completed Date]]&gt;="07/01/2020"+0,Table1[[#This Row],[Completed Date]]&lt;="6/30/2021"+0),"FY 20-21",IF(AND(Table1[[#This Row],[Completed Date]]&gt;="07/01/2019"+0,Table1[[#This Row],[Completed Date]]&lt;="6/30/2020"+0),"FY 19-20",""))</f>
        <v/>
      </c>
      <c r="AO672" s="116" t="str">
        <f>IFERROR(FIND("R",Table1[[#This Row],[FS_Priority]]),"")</f>
        <v/>
      </c>
    </row>
    <row r="673" spans="1:41" hidden="1" x14ac:dyDescent="0.25">
      <c r="A673" s="48" t="s">
        <v>4119</v>
      </c>
      <c r="B673" s="193" t="s">
        <v>211</v>
      </c>
      <c r="C673" s="193" t="s">
        <v>4119</v>
      </c>
      <c r="D673" s="194" t="b">
        <v>0</v>
      </c>
      <c r="E673" s="48" t="s">
        <v>147</v>
      </c>
      <c r="F673" s="48" t="s">
        <v>4914</v>
      </c>
      <c r="G673" s="48" t="s">
        <v>4915</v>
      </c>
      <c r="H673" s="48" t="s">
        <v>458</v>
      </c>
      <c r="I673" s="48" t="s">
        <v>4144</v>
      </c>
      <c r="J673" s="48" t="s">
        <v>2680</v>
      </c>
      <c r="K673" s="193" t="s">
        <v>3839</v>
      </c>
      <c r="L673" s="193" t="s">
        <v>4330</v>
      </c>
      <c r="M673" s="48" t="s">
        <v>3788</v>
      </c>
      <c r="N673" s="193" t="s">
        <v>211</v>
      </c>
      <c r="O673" s="48" t="s">
        <v>183</v>
      </c>
      <c r="P673" s="48"/>
      <c r="Q673" s="48" t="s">
        <v>218</v>
      </c>
      <c r="R673" s="193" t="s">
        <v>211</v>
      </c>
      <c r="S673" s="48" t="b">
        <v>0</v>
      </c>
      <c r="T673" s="48"/>
      <c r="U673" s="178"/>
      <c r="V673" s="178">
        <v>43627</v>
      </c>
      <c r="W673" s="48" t="s">
        <v>211</v>
      </c>
      <c r="X673" s="48"/>
      <c r="Y673" s="48"/>
      <c r="Z673" s="48" t="s">
        <v>211</v>
      </c>
      <c r="AA673" s="48"/>
      <c r="AB673" s="48"/>
      <c r="AC673" s="193" t="s">
        <v>5042</v>
      </c>
      <c r="AD673" s="48"/>
      <c r="AE673" s="193" t="s">
        <v>498</v>
      </c>
      <c r="AF673" s="193" t="s">
        <v>2636</v>
      </c>
      <c r="AG673" s="193" t="s">
        <v>2693</v>
      </c>
      <c r="AH673" s="197"/>
      <c r="AI673" s="192" t="s">
        <v>4284</v>
      </c>
      <c r="AJ673" s="115" t="str">
        <f t="shared" si="10"/>
        <v>FS</v>
      </c>
      <c r="AK673" s="115" t="b">
        <f>ISNUMBER(SEARCH("IRT",Table1[[#This Row],[Current_Status]]))</f>
        <v>0</v>
      </c>
      <c r="AL673" s="116">
        <f>YEAR(Table1[[#This Row],[Project_Initiated]])</f>
        <v>2019</v>
      </c>
      <c r="AM673" s="53">
        <v>44075</v>
      </c>
      <c r="AN673" s="53" t="str">
        <f>IF(AND(Table1[[#This Row],[Completed Date]]&gt;="07/01/2020"+0,Table1[[#This Row],[Completed Date]]&lt;="6/30/2021"+0),"FY 20-21",IF(AND(Table1[[#This Row],[Completed Date]]&gt;="07/01/2019"+0,Table1[[#This Row],[Completed Date]]&lt;="6/30/2020"+0),"FY 19-20",""))</f>
        <v/>
      </c>
      <c r="AO673" s="116" t="str">
        <f>IFERROR(FIND("R",Table1[[#This Row],[FS_Priority]]),"")</f>
        <v/>
      </c>
    </row>
    <row r="674" spans="1:41" hidden="1" x14ac:dyDescent="0.25">
      <c r="A674" s="48" t="s">
        <v>4120</v>
      </c>
      <c r="B674" s="193" t="s">
        <v>211</v>
      </c>
      <c r="C674" s="193" t="s">
        <v>4120</v>
      </c>
      <c r="D674" s="194" t="b">
        <v>0</v>
      </c>
      <c r="E674" s="48" t="s">
        <v>147</v>
      </c>
      <c r="F674" s="48" t="s">
        <v>4203</v>
      </c>
      <c r="G674" s="48" t="s">
        <v>4380</v>
      </c>
      <c r="H674" s="48" t="s">
        <v>451</v>
      </c>
      <c r="I674" s="48" t="s">
        <v>4204</v>
      </c>
      <c r="J674" s="48" t="s">
        <v>2680</v>
      </c>
      <c r="K674" s="193" t="s">
        <v>3839</v>
      </c>
      <c r="L674" s="193" t="s">
        <v>4330</v>
      </c>
      <c r="M674" s="48" t="s">
        <v>4929</v>
      </c>
      <c r="N674" s="193" t="s">
        <v>211</v>
      </c>
      <c r="O674" s="48" t="s">
        <v>183</v>
      </c>
      <c r="P674" s="48"/>
      <c r="Q674" s="48" t="s">
        <v>236</v>
      </c>
      <c r="R674" s="193" t="s">
        <v>211</v>
      </c>
      <c r="S674" s="48" t="b">
        <v>0</v>
      </c>
      <c r="T674" s="48"/>
      <c r="U674" s="178"/>
      <c r="V674" s="178">
        <v>43677</v>
      </c>
      <c r="W674" s="48" t="s">
        <v>211</v>
      </c>
      <c r="X674" s="48"/>
      <c r="Y674" s="48"/>
      <c r="Z674" s="48" t="s">
        <v>211</v>
      </c>
      <c r="AA674" s="48"/>
      <c r="AB674" s="48"/>
      <c r="AC674" s="193" t="s">
        <v>5043</v>
      </c>
      <c r="AD674" s="48"/>
      <c r="AE674" s="193" t="s">
        <v>498</v>
      </c>
      <c r="AF674" s="193" t="s">
        <v>4690</v>
      </c>
      <c r="AG674" s="193" t="s">
        <v>211</v>
      </c>
      <c r="AH674" s="197"/>
      <c r="AI674" s="192" t="s">
        <v>4284</v>
      </c>
      <c r="AJ674" s="115" t="str">
        <f t="shared" si="10"/>
        <v>FS</v>
      </c>
      <c r="AK674" s="115" t="b">
        <f>ISNUMBER(SEARCH("IRT",Table1[[#This Row],[Current_Status]]))</f>
        <v>0</v>
      </c>
      <c r="AL674" s="116">
        <f>YEAR(Table1[[#This Row],[Project_Initiated]])</f>
        <v>2019</v>
      </c>
      <c r="AM674" s="53">
        <v>44075</v>
      </c>
      <c r="AN674" s="53" t="str">
        <f>IF(AND(Table1[[#This Row],[Completed Date]]&gt;="07/01/2020"+0,Table1[[#This Row],[Completed Date]]&lt;="6/30/2021"+0),"FY 20-21",IF(AND(Table1[[#This Row],[Completed Date]]&gt;="07/01/2019"+0,Table1[[#This Row],[Completed Date]]&lt;="6/30/2020"+0),"FY 19-20",""))</f>
        <v/>
      </c>
      <c r="AO674" s="116" t="str">
        <f>IFERROR(FIND("R",Table1[[#This Row],[FS_Priority]]),"")</f>
        <v/>
      </c>
    </row>
    <row r="675" spans="1:41" hidden="1" x14ac:dyDescent="0.25">
      <c r="A675" s="48" t="s">
        <v>4702</v>
      </c>
      <c r="B675" s="193" t="s">
        <v>211</v>
      </c>
      <c r="C675" s="193" t="s">
        <v>4702</v>
      </c>
      <c r="D675" s="194" t="b">
        <v>0</v>
      </c>
      <c r="E675" s="48" t="s">
        <v>148</v>
      </c>
      <c r="F675" s="48" t="s">
        <v>4703</v>
      </c>
      <c r="G675" s="48" t="s">
        <v>4786</v>
      </c>
      <c r="H675" s="48" t="s">
        <v>211</v>
      </c>
      <c r="I675" s="48" t="s">
        <v>4704</v>
      </c>
      <c r="J675" s="48" t="s">
        <v>2680</v>
      </c>
      <c r="K675" s="193" t="s">
        <v>4320</v>
      </c>
      <c r="L675" s="193" t="s">
        <v>434</v>
      </c>
      <c r="M675" s="48" t="s">
        <v>4705</v>
      </c>
      <c r="N675" s="193" t="s">
        <v>4706</v>
      </c>
      <c r="O675" s="48" t="s">
        <v>183</v>
      </c>
      <c r="P675" s="48"/>
      <c r="Q675" s="48" t="s">
        <v>218</v>
      </c>
      <c r="R675" s="193" t="s">
        <v>211</v>
      </c>
      <c r="S675" s="48" t="b">
        <v>0</v>
      </c>
      <c r="T675" s="48"/>
      <c r="U675" s="178"/>
      <c r="V675" s="178">
        <v>43787</v>
      </c>
      <c r="W675" s="48" t="s">
        <v>211</v>
      </c>
      <c r="X675" s="48"/>
      <c r="Y675" s="48"/>
      <c r="Z675" s="48" t="s">
        <v>211</v>
      </c>
      <c r="AA675" s="48"/>
      <c r="AB675" s="48"/>
      <c r="AC675" s="193" t="s">
        <v>5046</v>
      </c>
      <c r="AD675" s="195">
        <v>43853</v>
      </c>
      <c r="AE675" s="193" t="s">
        <v>498</v>
      </c>
      <c r="AF675" s="193" t="s">
        <v>4787</v>
      </c>
      <c r="AG675" s="193" t="s">
        <v>2694</v>
      </c>
      <c r="AH675" s="197"/>
      <c r="AI675" s="192" t="s">
        <v>4364</v>
      </c>
      <c r="AJ675" s="115" t="str">
        <f t="shared" si="10"/>
        <v>FS</v>
      </c>
      <c r="AK675" s="115" t="b">
        <f>ISNUMBER(SEARCH("IRT",Table1[[#This Row],[Current_Status]]))</f>
        <v>0</v>
      </c>
      <c r="AL675" s="116">
        <f>YEAR(Table1[[#This Row],[Project_Initiated]])</f>
        <v>2019</v>
      </c>
      <c r="AM675" s="53">
        <v>44075</v>
      </c>
      <c r="AN675" s="53" t="str">
        <f>IF(AND(Table1[[#This Row],[Completed Date]]&gt;="07/01/2020"+0,Table1[[#This Row],[Completed Date]]&lt;="6/30/2021"+0),"FY 20-21",IF(AND(Table1[[#This Row],[Completed Date]]&gt;="07/01/2019"+0,Table1[[#This Row],[Completed Date]]&lt;="6/30/2020"+0),"FY 19-20",""))</f>
        <v/>
      </c>
      <c r="AO675" s="116" t="str">
        <f>IFERROR(FIND("R",Table1[[#This Row],[FS_Priority]]),"")</f>
        <v/>
      </c>
    </row>
    <row r="676" spans="1:41" hidden="1" x14ac:dyDescent="0.25">
      <c r="A676" s="48" t="s">
        <v>4011</v>
      </c>
      <c r="B676" s="193" t="s">
        <v>4011</v>
      </c>
      <c r="C676" s="193" t="s">
        <v>211</v>
      </c>
      <c r="D676" s="194" t="b">
        <v>0</v>
      </c>
      <c r="E676" s="48" t="s">
        <v>4285</v>
      </c>
      <c r="F676" s="48" t="s">
        <v>4961</v>
      </c>
      <c r="G676" s="48" t="s">
        <v>93</v>
      </c>
      <c r="H676" s="48" t="s">
        <v>211</v>
      </c>
      <c r="I676" s="48" t="s">
        <v>211</v>
      </c>
      <c r="J676" s="48" t="s">
        <v>3508</v>
      </c>
      <c r="K676" s="193" t="s">
        <v>59</v>
      </c>
      <c r="L676" s="193" t="s">
        <v>28</v>
      </c>
      <c r="M676" s="48" t="s">
        <v>63</v>
      </c>
      <c r="N676" s="193" t="s">
        <v>211</v>
      </c>
      <c r="O676" s="48" t="s">
        <v>67</v>
      </c>
      <c r="P676" s="48">
        <v>15</v>
      </c>
      <c r="Q676" s="48" t="s">
        <v>211</v>
      </c>
      <c r="R676" s="193" t="s">
        <v>211</v>
      </c>
      <c r="S676" s="48" t="b">
        <v>0</v>
      </c>
      <c r="T676" s="48"/>
      <c r="U676" s="178"/>
      <c r="V676" s="178">
        <v>42340</v>
      </c>
      <c r="W676" s="48" t="s">
        <v>50</v>
      </c>
      <c r="X676" s="48"/>
      <c r="Y676" s="48"/>
      <c r="Z676" s="48" t="s">
        <v>211</v>
      </c>
      <c r="AA676" s="48"/>
      <c r="AB676" s="48"/>
      <c r="AC676" s="193" t="s">
        <v>211</v>
      </c>
      <c r="AD676" s="48"/>
      <c r="AE676" s="193" t="s">
        <v>211</v>
      </c>
      <c r="AF676" s="193" t="s">
        <v>211</v>
      </c>
      <c r="AG676" s="193" t="s">
        <v>211</v>
      </c>
      <c r="AH676" s="197"/>
      <c r="AI676" s="192" t="s">
        <v>211</v>
      </c>
      <c r="AJ676" s="115" t="str">
        <f t="shared" si="10"/>
        <v>PD&amp;C</v>
      </c>
      <c r="AK676" s="115" t="b">
        <f>ISNUMBER(SEARCH("IRT",Table1[[#This Row],[Current_Status]]))</f>
        <v>0</v>
      </c>
      <c r="AL676" s="116">
        <f>YEAR(Table1[[#This Row],[Project_Initiated]])</f>
        <v>2015</v>
      </c>
      <c r="AM676" s="53">
        <v>44075</v>
      </c>
      <c r="AN676" s="53" t="str">
        <f>IF(AND(Table1[[#This Row],[Completed Date]]&gt;="07/01/2020"+0,Table1[[#This Row],[Completed Date]]&lt;="6/30/2021"+0),"FY 20-21",IF(AND(Table1[[#This Row],[Completed Date]]&gt;="07/01/2019"+0,Table1[[#This Row],[Completed Date]]&lt;="6/30/2020"+0),"FY 19-20",""))</f>
        <v/>
      </c>
      <c r="AO676" s="116" t="str">
        <f>IFERROR(FIND("R",Table1[[#This Row],[FS_Priority]]),"")</f>
        <v/>
      </c>
    </row>
    <row r="677" spans="1:41" hidden="1" x14ac:dyDescent="0.25">
      <c r="A677" s="48" t="s">
        <v>186</v>
      </c>
      <c r="B677" s="193" t="s">
        <v>186</v>
      </c>
      <c r="C677" s="193" t="s">
        <v>211</v>
      </c>
      <c r="D677" s="194" t="b">
        <v>0</v>
      </c>
      <c r="E677" s="48" t="s">
        <v>187</v>
      </c>
      <c r="F677" s="48" t="s">
        <v>4491</v>
      </c>
      <c r="G677" s="48" t="s">
        <v>188</v>
      </c>
      <c r="H677" s="48" t="s">
        <v>211</v>
      </c>
      <c r="I677" s="48" t="s">
        <v>211</v>
      </c>
      <c r="J677" s="48" t="s">
        <v>3508</v>
      </c>
      <c r="K677" s="193" t="s">
        <v>30</v>
      </c>
      <c r="L677" s="193" t="s">
        <v>394</v>
      </c>
      <c r="M677" s="48" t="s">
        <v>189</v>
      </c>
      <c r="N677" s="193" t="s">
        <v>211</v>
      </c>
      <c r="O677" s="48" t="s">
        <v>189</v>
      </c>
      <c r="P677" s="48">
        <v>19</v>
      </c>
      <c r="Q677" s="48" t="s">
        <v>211</v>
      </c>
      <c r="R677" s="193" t="s">
        <v>211</v>
      </c>
      <c r="S677" s="48" t="b">
        <v>0</v>
      </c>
      <c r="T677" s="48">
        <v>1250000</v>
      </c>
      <c r="U677" s="178">
        <v>0</v>
      </c>
      <c r="V677" s="178">
        <v>43390</v>
      </c>
      <c r="W677" s="48" t="s">
        <v>2891</v>
      </c>
      <c r="X677" s="48"/>
      <c r="Y677" s="48"/>
      <c r="Z677" s="48" t="s">
        <v>211</v>
      </c>
      <c r="AA677" s="48"/>
      <c r="AB677" s="48"/>
      <c r="AC677" s="193" t="s">
        <v>211</v>
      </c>
      <c r="AD677" s="48"/>
      <c r="AE677" s="193" t="s">
        <v>211</v>
      </c>
      <c r="AF677" s="193" t="s">
        <v>211</v>
      </c>
      <c r="AG677" s="193" t="s">
        <v>211</v>
      </c>
      <c r="AH677" s="197"/>
      <c r="AI677" s="192" t="s">
        <v>211</v>
      </c>
      <c r="AJ677" s="115" t="str">
        <f t="shared" si="10"/>
        <v>PD&amp;C</v>
      </c>
      <c r="AK677" s="115" t="b">
        <f>ISNUMBER(SEARCH("IRT",Table1[[#This Row],[Current_Status]]))</f>
        <v>0</v>
      </c>
      <c r="AL677" s="116">
        <f>YEAR(Table1[[#This Row],[Project_Initiated]])</f>
        <v>2018</v>
      </c>
      <c r="AM677" s="53">
        <v>44075</v>
      </c>
      <c r="AN677" s="53" t="str">
        <f>IF(AND(Table1[[#This Row],[Completed Date]]&gt;="07/01/2020"+0,Table1[[#This Row],[Completed Date]]&lt;="6/30/2021"+0),"FY 20-21",IF(AND(Table1[[#This Row],[Completed Date]]&gt;="07/01/2019"+0,Table1[[#This Row],[Completed Date]]&lt;="6/30/2020"+0),"FY 19-20",""))</f>
        <v/>
      </c>
      <c r="AO677" s="116" t="str">
        <f>IFERROR(FIND("R",Table1[[#This Row],[FS_Priority]]),"")</f>
        <v/>
      </c>
    </row>
    <row r="678" spans="1:41" hidden="1" x14ac:dyDescent="0.25">
      <c r="A678" s="48" t="s">
        <v>4966</v>
      </c>
      <c r="B678" s="193" t="s">
        <v>4966</v>
      </c>
      <c r="C678" s="193" t="s">
        <v>211</v>
      </c>
      <c r="D678" s="194" t="b">
        <v>0</v>
      </c>
      <c r="E678" s="48" t="s">
        <v>4299</v>
      </c>
      <c r="F678" s="48" t="s">
        <v>4956</v>
      </c>
      <c r="G678" s="48" t="s">
        <v>4956</v>
      </c>
      <c r="H678" s="48" t="s">
        <v>441</v>
      </c>
      <c r="I678" s="48" t="s">
        <v>211</v>
      </c>
      <c r="J678" s="48" t="s">
        <v>3820</v>
      </c>
      <c r="K678" s="193" t="s">
        <v>3471</v>
      </c>
      <c r="L678" s="193" t="s">
        <v>2636</v>
      </c>
      <c r="M678" s="48" t="s">
        <v>4957</v>
      </c>
      <c r="N678" s="193" t="s">
        <v>211</v>
      </c>
      <c r="O678" s="48" t="s">
        <v>118</v>
      </c>
      <c r="P678" s="48"/>
      <c r="Q678" s="48" t="s">
        <v>211</v>
      </c>
      <c r="R678" s="193" t="s">
        <v>211</v>
      </c>
      <c r="S678" s="48" t="b">
        <v>0</v>
      </c>
      <c r="T678" s="48"/>
      <c r="U678" s="178"/>
      <c r="V678" s="178">
        <v>43796</v>
      </c>
      <c r="W678" s="48" t="s">
        <v>4958</v>
      </c>
      <c r="X678" s="48"/>
      <c r="Y678" s="48"/>
      <c r="Z678" s="48" t="s">
        <v>211</v>
      </c>
      <c r="AA678" s="48"/>
      <c r="AB678" s="48"/>
      <c r="AC678" s="193" t="s">
        <v>211</v>
      </c>
      <c r="AD678" s="48"/>
      <c r="AE678" s="193" t="s">
        <v>211</v>
      </c>
      <c r="AF678" s="193" t="s">
        <v>211</v>
      </c>
      <c r="AG678" s="193" t="s">
        <v>211</v>
      </c>
      <c r="AH678" s="197"/>
      <c r="AI678" s="192" t="s">
        <v>211</v>
      </c>
      <c r="AJ678" s="115" t="str">
        <f t="shared" si="10"/>
        <v>PD&amp;C</v>
      </c>
      <c r="AK678" s="115" t="b">
        <f>ISNUMBER(SEARCH("IRT",Table1[[#This Row],[Current_Status]]))</f>
        <v>0</v>
      </c>
      <c r="AL678" s="116">
        <f>YEAR(Table1[[#This Row],[Project_Initiated]])</f>
        <v>2019</v>
      </c>
      <c r="AM678" s="53">
        <v>44075</v>
      </c>
      <c r="AN678" s="53" t="str">
        <f>IF(AND(Table1[[#This Row],[Completed Date]]&gt;="07/01/2020"+0,Table1[[#This Row],[Completed Date]]&lt;="6/30/2021"+0),"FY 20-21",IF(AND(Table1[[#This Row],[Completed Date]]&gt;="07/01/2019"+0,Table1[[#This Row],[Completed Date]]&lt;="6/30/2020"+0),"FY 19-20",""))</f>
        <v/>
      </c>
      <c r="AO678" s="116" t="str">
        <f>IFERROR(FIND("R",Table1[[#This Row],[FS_Priority]]),"")</f>
        <v/>
      </c>
    </row>
    <row r="679" spans="1:41" hidden="1" x14ac:dyDescent="0.25">
      <c r="A679" s="48" t="s">
        <v>4388</v>
      </c>
      <c r="B679" s="193" t="s">
        <v>4388</v>
      </c>
      <c r="C679" s="193" t="s">
        <v>211</v>
      </c>
      <c r="D679" s="194" t="b">
        <v>0</v>
      </c>
      <c r="E679" s="48" t="s">
        <v>4299</v>
      </c>
      <c r="F679" s="48" t="s">
        <v>4960</v>
      </c>
      <c r="G679" s="48" t="s">
        <v>4251</v>
      </c>
      <c r="H679" s="48" t="s">
        <v>211</v>
      </c>
      <c r="I679" s="48" t="s">
        <v>211</v>
      </c>
      <c r="J679" s="48" t="s">
        <v>39</v>
      </c>
      <c r="K679" s="193" t="s">
        <v>3471</v>
      </c>
      <c r="L679" s="193" t="s">
        <v>2636</v>
      </c>
      <c r="M679" s="48" t="s">
        <v>3777</v>
      </c>
      <c r="N679" s="193" t="s">
        <v>211</v>
      </c>
      <c r="O679" s="48" t="s">
        <v>3974</v>
      </c>
      <c r="P679" s="48">
        <v>1</v>
      </c>
      <c r="Q679" s="48" t="s">
        <v>211</v>
      </c>
      <c r="R679" s="193" t="s">
        <v>211</v>
      </c>
      <c r="S679" s="48" t="b">
        <v>0</v>
      </c>
      <c r="T679" s="48"/>
      <c r="U679" s="178"/>
      <c r="V679" s="178">
        <v>43532</v>
      </c>
      <c r="W679" s="48" t="s">
        <v>5067</v>
      </c>
      <c r="X679" s="48"/>
      <c r="Y679" s="48"/>
      <c r="Z679" s="48" t="s">
        <v>211</v>
      </c>
      <c r="AA679" s="48"/>
      <c r="AB679" s="48"/>
      <c r="AC679" s="193" t="s">
        <v>211</v>
      </c>
      <c r="AD679" s="48"/>
      <c r="AE679" s="193" t="s">
        <v>211</v>
      </c>
      <c r="AF679" s="193" t="s">
        <v>211</v>
      </c>
      <c r="AG679" s="193" t="s">
        <v>211</v>
      </c>
      <c r="AH679" s="197"/>
      <c r="AI679" s="192" t="s">
        <v>211</v>
      </c>
      <c r="AJ679" s="115" t="str">
        <f t="shared" si="10"/>
        <v>PD&amp;C</v>
      </c>
      <c r="AK679" s="115" t="b">
        <f>ISNUMBER(SEARCH("IRT",Table1[[#This Row],[Current_Status]]))</f>
        <v>0</v>
      </c>
      <c r="AL679" s="116">
        <f>YEAR(Table1[[#This Row],[Project_Initiated]])</f>
        <v>2019</v>
      </c>
      <c r="AM679" s="53">
        <v>44075</v>
      </c>
      <c r="AN679" s="53" t="str">
        <f>IF(AND(Table1[[#This Row],[Completed Date]]&gt;="07/01/2020"+0,Table1[[#This Row],[Completed Date]]&lt;="6/30/2021"+0),"FY 20-21",IF(AND(Table1[[#This Row],[Completed Date]]&gt;="07/01/2019"+0,Table1[[#This Row],[Completed Date]]&lt;="6/30/2020"+0),"FY 19-20",""))</f>
        <v/>
      </c>
      <c r="AO679" s="116" t="str">
        <f>IFERROR(FIND("R",Table1[[#This Row],[FS_Priority]]),"")</f>
        <v/>
      </c>
    </row>
    <row r="680" spans="1:41" hidden="1" x14ac:dyDescent="0.25">
      <c r="A680" s="48" t="s">
        <v>2814</v>
      </c>
      <c r="B680" s="193" t="s">
        <v>2814</v>
      </c>
      <c r="C680" s="193" t="s">
        <v>211</v>
      </c>
      <c r="D680" s="194" t="b">
        <v>0</v>
      </c>
      <c r="E680" s="48" t="s">
        <v>4299</v>
      </c>
      <c r="F680" s="48" t="s">
        <v>4748</v>
      </c>
      <c r="G680" s="48" t="s">
        <v>4250</v>
      </c>
      <c r="H680" s="48" t="s">
        <v>211</v>
      </c>
      <c r="I680" s="48" t="s">
        <v>211</v>
      </c>
      <c r="J680" s="48" t="s">
        <v>39</v>
      </c>
      <c r="K680" s="193" t="s">
        <v>3471</v>
      </c>
      <c r="L680" s="193" t="s">
        <v>2636</v>
      </c>
      <c r="M680" s="48" t="s">
        <v>3503</v>
      </c>
      <c r="N680" s="193" t="s">
        <v>211</v>
      </c>
      <c r="O680" s="48" t="s">
        <v>4940</v>
      </c>
      <c r="P680" s="48">
        <v>9</v>
      </c>
      <c r="Q680" s="48" t="s">
        <v>211</v>
      </c>
      <c r="R680" s="193" t="s">
        <v>211</v>
      </c>
      <c r="S680" s="48" t="b">
        <v>0</v>
      </c>
      <c r="T680" s="48"/>
      <c r="U680" s="178"/>
      <c r="V680" s="178">
        <v>43528</v>
      </c>
      <c r="W680" s="48" t="s">
        <v>4981</v>
      </c>
      <c r="X680" s="48"/>
      <c r="Y680" s="48"/>
      <c r="Z680" s="48" t="s">
        <v>211</v>
      </c>
      <c r="AA680" s="48"/>
      <c r="AB680" s="48"/>
      <c r="AC680" s="193" t="s">
        <v>211</v>
      </c>
      <c r="AD680" s="48"/>
      <c r="AE680" s="193" t="s">
        <v>211</v>
      </c>
      <c r="AF680" s="193" t="s">
        <v>211</v>
      </c>
      <c r="AG680" s="193" t="s">
        <v>211</v>
      </c>
      <c r="AH680" s="197"/>
      <c r="AI680" s="192" t="s">
        <v>211</v>
      </c>
      <c r="AJ680" s="115" t="str">
        <f t="shared" si="10"/>
        <v>PD&amp;C</v>
      </c>
      <c r="AK680" s="115" t="b">
        <f>ISNUMBER(SEARCH("IRT",Table1[[#This Row],[Current_Status]]))</f>
        <v>0</v>
      </c>
      <c r="AL680" s="116">
        <f>YEAR(Table1[[#This Row],[Project_Initiated]])</f>
        <v>2019</v>
      </c>
      <c r="AM680" s="53">
        <v>44075</v>
      </c>
      <c r="AN680" s="53" t="str">
        <f>IF(AND(Table1[[#This Row],[Completed Date]]&gt;="07/01/2020"+0,Table1[[#This Row],[Completed Date]]&lt;="6/30/2021"+0),"FY 20-21",IF(AND(Table1[[#This Row],[Completed Date]]&gt;="07/01/2019"+0,Table1[[#This Row],[Completed Date]]&lt;="6/30/2020"+0),"FY 19-20",""))</f>
        <v/>
      </c>
      <c r="AO680" s="116" t="str">
        <f>IFERROR(FIND("R",Table1[[#This Row],[FS_Priority]]),"")</f>
        <v/>
      </c>
    </row>
    <row r="681" spans="1:41" hidden="1" x14ac:dyDescent="0.25">
      <c r="A681" s="48" t="s">
        <v>4963</v>
      </c>
      <c r="B681" s="193" t="s">
        <v>4963</v>
      </c>
      <c r="C681" s="193" t="s">
        <v>211</v>
      </c>
      <c r="D681" s="194" t="b">
        <v>0</v>
      </c>
      <c r="E681" s="48" t="s">
        <v>4299</v>
      </c>
      <c r="F681" s="48" t="s">
        <v>4971</v>
      </c>
      <c r="G681" s="48" t="s">
        <v>4972</v>
      </c>
      <c r="H681" s="48" t="s">
        <v>211</v>
      </c>
      <c r="I681" s="48" t="s">
        <v>211</v>
      </c>
      <c r="J681" s="48" t="s">
        <v>39</v>
      </c>
      <c r="K681" s="193" t="s">
        <v>3471</v>
      </c>
      <c r="L681" s="193" t="s">
        <v>2636</v>
      </c>
      <c r="M681" s="48" t="s">
        <v>4973</v>
      </c>
      <c r="N681" s="193" t="s">
        <v>211</v>
      </c>
      <c r="O681" s="48" t="s">
        <v>268</v>
      </c>
      <c r="P681" s="48">
        <v>21</v>
      </c>
      <c r="Q681" s="48" t="s">
        <v>211</v>
      </c>
      <c r="R681" s="193" t="s">
        <v>211</v>
      </c>
      <c r="S681" s="48" t="b">
        <v>0</v>
      </c>
      <c r="T681" s="48"/>
      <c r="U681" s="178"/>
      <c r="V681" s="178">
        <v>43999</v>
      </c>
      <c r="W681" s="48" t="s">
        <v>50</v>
      </c>
      <c r="X681" s="48"/>
      <c r="Y681" s="48"/>
      <c r="Z681" s="48" t="s">
        <v>211</v>
      </c>
      <c r="AA681" s="48"/>
      <c r="AB681" s="48"/>
      <c r="AC681" s="193" t="s">
        <v>211</v>
      </c>
      <c r="AD681" s="48"/>
      <c r="AE681" s="193" t="s">
        <v>211</v>
      </c>
      <c r="AF681" s="193" t="s">
        <v>211</v>
      </c>
      <c r="AG681" s="193" t="s">
        <v>211</v>
      </c>
      <c r="AH681" s="198"/>
      <c r="AI681" s="192" t="s">
        <v>211</v>
      </c>
      <c r="AJ681" s="115" t="str">
        <f t="shared" si="10"/>
        <v>PD&amp;C</v>
      </c>
      <c r="AK681" s="115" t="b">
        <f>ISNUMBER(SEARCH("IRT",Table1[[#This Row],[Current_Status]]))</f>
        <v>0</v>
      </c>
      <c r="AL681" s="116">
        <f>YEAR(Table1[[#This Row],[Project_Initiated]])</f>
        <v>2020</v>
      </c>
      <c r="AM681" s="53">
        <v>44075</v>
      </c>
      <c r="AN681" s="53" t="str">
        <f>IF(AND(Table1[[#This Row],[Completed Date]]&gt;="07/01/2020"+0,Table1[[#This Row],[Completed Date]]&lt;="6/30/2021"+0),"FY 20-21",IF(AND(Table1[[#This Row],[Completed Date]]&gt;="07/01/2019"+0,Table1[[#This Row],[Completed Date]]&lt;="6/30/2020"+0),"FY 19-20",""))</f>
        <v/>
      </c>
      <c r="AO681" s="116" t="str">
        <f>IFERROR(FIND("R",Table1[[#This Row],[FS_Priority]]),"")</f>
        <v/>
      </c>
    </row>
    <row r="682" spans="1:41" hidden="1" x14ac:dyDescent="0.25">
      <c r="A682" s="48" t="s">
        <v>142</v>
      </c>
      <c r="B682" s="193" t="s">
        <v>142</v>
      </c>
      <c r="C682" s="193" t="s">
        <v>211</v>
      </c>
      <c r="D682" s="194" t="b">
        <v>0</v>
      </c>
      <c r="E682" s="48" t="s">
        <v>442</v>
      </c>
      <c r="F682" s="48" t="s">
        <v>416</v>
      </c>
      <c r="G682" s="48" t="s">
        <v>143</v>
      </c>
      <c r="H682" s="48" t="s">
        <v>211</v>
      </c>
      <c r="I682" s="48" t="s">
        <v>211</v>
      </c>
      <c r="J682" s="48" t="s">
        <v>5068</v>
      </c>
      <c r="K682" s="193" t="s">
        <v>3829</v>
      </c>
      <c r="L682" s="193" t="s">
        <v>141</v>
      </c>
      <c r="M682" s="48" t="s">
        <v>3837</v>
      </c>
      <c r="N682" s="193" t="s">
        <v>211</v>
      </c>
      <c r="O682" s="48" t="s">
        <v>293</v>
      </c>
      <c r="P682" s="48">
        <v>4</v>
      </c>
      <c r="Q682" s="48" t="s">
        <v>211</v>
      </c>
      <c r="R682" s="193" t="s">
        <v>211</v>
      </c>
      <c r="S682" s="48" t="b">
        <v>0</v>
      </c>
      <c r="T682" s="48">
        <v>1150000</v>
      </c>
      <c r="U682" s="178"/>
      <c r="V682" s="178">
        <v>42719</v>
      </c>
      <c r="W682" s="48" t="s">
        <v>4982</v>
      </c>
      <c r="X682" s="48"/>
      <c r="Y682" s="48"/>
      <c r="Z682" s="48" t="s">
        <v>211</v>
      </c>
      <c r="AA682" s="48"/>
      <c r="AB682" s="48"/>
      <c r="AC682" s="193" t="s">
        <v>211</v>
      </c>
      <c r="AD682" s="48"/>
      <c r="AE682" s="193" t="s">
        <v>211</v>
      </c>
      <c r="AF682" s="193" t="s">
        <v>211</v>
      </c>
      <c r="AG682" s="193" t="s">
        <v>211</v>
      </c>
      <c r="AH682" s="197"/>
      <c r="AI682" s="192" t="s">
        <v>211</v>
      </c>
      <c r="AJ682" s="115" t="str">
        <f t="shared" si="10"/>
        <v>PD&amp;C</v>
      </c>
      <c r="AK682" s="115" t="b">
        <f>ISNUMBER(SEARCH("IRT",Table1[[#This Row],[Current_Status]]))</f>
        <v>0</v>
      </c>
      <c r="AL682" s="116">
        <f>YEAR(Table1[[#This Row],[Project_Initiated]])</f>
        <v>2016</v>
      </c>
      <c r="AM682" s="53">
        <v>44075</v>
      </c>
      <c r="AN682" s="53" t="str">
        <f>IF(AND(Table1[[#This Row],[Completed Date]]&gt;="07/01/2020"+0,Table1[[#This Row],[Completed Date]]&lt;="6/30/2021"+0),"FY 20-21",IF(AND(Table1[[#This Row],[Completed Date]]&gt;="07/01/2019"+0,Table1[[#This Row],[Completed Date]]&lt;="6/30/2020"+0),"FY 19-20",""))</f>
        <v/>
      </c>
      <c r="AO682" s="116" t="str">
        <f>IFERROR(FIND("R",Table1[[#This Row],[FS_Priority]]),"")</f>
        <v/>
      </c>
    </row>
    <row r="683" spans="1:41" hidden="1" x14ac:dyDescent="0.25">
      <c r="A683" s="48" t="s">
        <v>480</v>
      </c>
      <c r="B683" s="193" t="s">
        <v>480</v>
      </c>
      <c r="C683" s="193" t="s">
        <v>211</v>
      </c>
      <c r="D683" s="194" t="b">
        <v>0</v>
      </c>
      <c r="E683" s="48" t="s">
        <v>187</v>
      </c>
      <c r="F683" s="48" t="s">
        <v>481</v>
      </c>
      <c r="G683" s="48" t="s">
        <v>482</v>
      </c>
      <c r="H683" s="48" t="s">
        <v>211</v>
      </c>
      <c r="I683" s="48" t="s">
        <v>211</v>
      </c>
      <c r="J683" s="48" t="s">
        <v>4955</v>
      </c>
      <c r="K683" s="193" t="s">
        <v>30</v>
      </c>
      <c r="L683" s="193" t="s">
        <v>394</v>
      </c>
      <c r="M683" s="48" t="s">
        <v>484</v>
      </c>
      <c r="N683" s="193" t="s">
        <v>211</v>
      </c>
      <c r="O683" s="48" t="s">
        <v>484</v>
      </c>
      <c r="P683" s="48">
        <v>99</v>
      </c>
      <c r="Q683" s="48" t="s">
        <v>211</v>
      </c>
      <c r="R683" s="193" t="s">
        <v>211</v>
      </c>
      <c r="S683" s="48" t="b">
        <v>0</v>
      </c>
      <c r="T683" s="48">
        <v>0</v>
      </c>
      <c r="U683" s="178"/>
      <c r="V683" s="178"/>
      <c r="W683" s="48" t="s">
        <v>4794</v>
      </c>
      <c r="X683" s="48">
        <v>44105</v>
      </c>
      <c r="Y683" s="48">
        <v>44228</v>
      </c>
      <c r="Z683" s="48" t="s">
        <v>211</v>
      </c>
      <c r="AA683" s="48"/>
      <c r="AB683" s="48"/>
      <c r="AC683" s="193" t="s">
        <v>211</v>
      </c>
      <c r="AD683" s="48"/>
      <c r="AE683" s="193" t="s">
        <v>211</v>
      </c>
      <c r="AF683" s="193" t="s">
        <v>211</v>
      </c>
      <c r="AG683" s="193" t="s">
        <v>211</v>
      </c>
      <c r="AH683" s="197"/>
      <c r="AI683" s="192" t="s">
        <v>211</v>
      </c>
      <c r="AJ683" s="115" t="str">
        <f t="shared" si="10"/>
        <v>PD&amp;C</v>
      </c>
      <c r="AK683" s="115" t="b">
        <f>ISNUMBER(SEARCH("IRT",Table1[[#This Row],[Current_Status]]))</f>
        <v>0</v>
      </c>
      <c r="AL683" s="116">
        <f>YEAR(Table1[[#This Row],[Project_Initiated]])</f>
        <v>1900</v>
      </c>
      <c r="AM683" s="53">
        <v>44075</v>
      </c>
      <c r="AN683" s="53" t="str">
        <f>IF(AND(Table1[[#This Row],[Completed Date]]&gt;="07/01/2020"+0,Table1[[#This Row],[Completed Date]]&lt;="6/30/2021"+0),"FY 20-21",IF(AND(Table1[[#This Row],[Completed Date]]&gt;="07/01/2019"+0,Table1[[#This Row],[Completed Date]]&lt;="6/30/2020"+0),"FY 19-20",""))</f>
        <v/>
      </c>
      <c r="AO683" s="116" t="str">
        <f>IFERROR(FIND("R",Table1[[#This Row],[FS_Priority]]),"")</f>
        <v/>
      </c>
    </row>
    <row r="684" spans="1:41" hidden="1" x14ac:dyDescent="0.25">
      <c r="A684" s="48" t="s">
        <v>44</v>
      </c>
      <c r="B684" s="193" t="s">
        <v>44</v>
      </c>
      <c r="C684" s="193" t="s">
        <v>211</v>
      </c>
      <c r="D684" s="194" t="b">
        <v>0</v>
      </c>
      <c r="E684" s="48" t="s">
        <v>4299</v>
      </c>
      <c r="F684" s="48" t="s">
        <v>45</v>
      </c>
      <c r="G684" s="48" t="s">
        <v>3507</v>
      </c>
      <c r="H684" s="48" t="s">
        <v>265</v>
      </c>
      <c r="I684" s="48" t="s">
        <v>211</v>
      </c>
      <c r="J684" s="48" t="s">
        <v>2758</v>
      </c>
      <c r="K684" s="193" t="s">
        <v>3471</v>
      </c>
      <c r="L684" s="193" t="s">
        <v>2636</v>
      </c>
      <c r="M684" s="48" t="s">
        <v>3476</v>
      </c>
      <c r="N684" s="193" t="s">
        <v>211</v>
      </c>
      <c r="O684" s="48" t="s">
        <v>3496</v>
      </c>
      <c r="P684" s="48">
        <v>2</v>
      </c>
      <c r="Q684" s="48" t="s">
        <v>211</v>
      </c>
      <c r="R684" s="193" t="s">
        <v>211</v>
      </c>
      <c r="S684" s="48" t="b">
        <v>0</v>
      </c>
      <c r="T684" s="48">
        <v>0</v>
      </c>
      <c r="U684" s="178"/>
      <c r="V684" s="178">
        <v>43007</v>
      </c>
      <c r="W684" s="48" t="s">
        <v>2758</v>
      </c>
      <c r="X684" s="48"/>
      <c r="Y684" s="48"/>
      <c r="Z684" s="48" t="s">
        <v>211</v>
      </c>
      <c r="AA684" s="48"/>
      <c r="AB684" s="48"/>
      <c r="AC684" s="193" t="s">
        <v>211</v>
      </c>
      <c r="AD684" s="48"/>
      <c r="AE684" s="193" t="s">
        <v>211</v>
      </c>
      <c r="AF684" s="193" t="s">
        <v>211</v>
      </c>
      <c r="AG684" s="193" t="s">
        <v>211</v>
      </c>
      <c r="AH684" s="197"/>
      <c r="AI684" s="192" t="s">
        <v>211</v>
      </c>
      <c r="AJ684" s="115" t="str">
        <f t="shared" si="10"/>
        <v>PD&amp;C</v>
      </c>
      <c r="AK684" s="115" t="b">
        <f>ISNUMBER(SEARCH("IRT",Table1[[#This Row],[Current_Status]]))</f>
        <v>0</v>
      </c>
      <c r="AL684" s="116">
        <f>YEAR(Table1[[#This Row],[Project_Initiated]])</f>
        <v>2017</v>
      </c>
      <c r="AM684" s="53">
        <v>44075</v>
      </c>
      <c r="AN684" s="53" t="str">
        <f>IF(AND(Table1[[#This Row],[Completed Date]]&gt;="07/01/2020"+0,Table1[[#This Row],[Completed Date]]&lt;="6/30/2021"+0),"FY 20-21",IF(AND(Table1[[#This Row],[Completed Date]]&gt;="07/01/2019"+0,Table1[[#This Row],[Completed Date]]&lt;="6/30/2020"+0),"FY 19-20",""))</f>
        <v/>
      </c>
      <c r="AO684" s="116" t="str">
        <f>IFERROR(FIND("R",Table1[[#This Row],[FS_Priority]]),"")</f>
        <v/>
      </c>
    </row>
    <row r="685" spans="1:41" hidden="1" x14ac:dyDescent="0.25">
      <c r="A685" s="48" t="s">
        <v>4965</v>
      </c>
      <c r="B685" s="193" t="s">
        <v>4965</v>
      </c>
      <c r="C685" s="193" t="s">
        <v>211</v>
      </c>
      <c r="D685" s="194" t="b">
        <v>0</v>
      </c>
      <c r="E685" s="48" t="s">
        <v>187</v>
      </c>
      <c r="F685" s="48" t="s">
        <v>4952</v>
      </c>
      <c r="G685" s="48" t="s">
        <v>4953</v>
      </c>
      <c r="H685" s="48" t="s">
        <v>211</v>
      </c>
      <c r="I685" s="48" t="s">
        <v>211</v>
      </c>
      <c r="J685" s="48" t="s">
        <v>4991</v>
      </c>
      <c r="K685" s="193" t="s">
        <v>30</v>
      </c>
      <c r="L685" s="193" t="s">
        <v>394</v>
      </c>
      <c r="M685" s="48" t="s">
        <v>4954</v>
      </c>
      <c r="N685" s="193" t="s">
        <v>211</v>
      </c>
      <c r="O685" s="48" t="s">
        <v>120</v>
      </c>
      <c r="P685" s="48"/>
      <c r="Q685" s="48" t="s">
        <v>211</v>
      </c>
      <c r="R685" s="193" t="s">
        <v>211</v>
      </c>
      <c r="S685" s="48" t="b">
        <v>0</v>
      </c>
      <c r="T685" s="48">
        <v>2178000</v>
      </c>
      <c r="U685" s="178"/>
      <c r="V685" s="178">
        <v>43920</v>
      </c>
      <c r="W685" s="48" t="s">
        <v>4991</v>
      </c>
      <c r="X685" s="48"/>
      <c r="Y685" s="48"/>
      <c r="Z685" s="48" t="s">
        <v>211</v>
      </c>
      <c r="AA685" s="48"/>
      <c r="AB685" s="48"/>
      <c r="AC685" s="193" t="s">
        <v>211</v>
      </c>
      <c r="AD685" s="48"/>
      <c r="AE685" s="193" t="s">
        <v>211</v>
      </c>
      <c r="AF685" s="193" t="s">
        <v>211</v>
      </c>
      <c r="AG685" s="193" t="s">
        <v>211</v>
      </c>
      <c r="AH685" s="197"/>
      <c r="AI685" s="192" t="s">
        <v>211</v>
      </c>
      <c r="AJ685" s="115" t="str">
        <f t="shared" si="10"/>
        <v>PD&amp;C</v>
      </c>
      <c r="AK685" s="115" t="b">
        <f>ISNUMBER(SEARCH("IRT",Table1[[#This Row],[Current_Status]]))</f>
        <v>0</v>
      </c>
      <c r="AL685" s="116">
        <f>YEAR(Table1[[#This Row],[Project_Initiated]])</f>
        <v>2020</v>
      </c>
      <c r="AM685" s="53">
        <v>44075</v>
      </c>
      <c r="AN685" s="53" t="str">
        <f>IF(AND(Table1[[#This Row],[Completed Date]]&gt;="07/01/2020"+0,Table1[[#This Row],[Completed Date]]&lt;="6/30/2021"+0),"FY 20-21",IF(AND(Table1[[#This Row],[Completed Date]]&gt;="07/01/2019"+0,Table1[[#This Row],[Completed Date]]&lt;="6/30/2020"+0),"FY 19-20",""))</f>
        <v/>
      </c>
      <c r="AO685" s="116" t="str">
        <f>IFERROR(FIND("R",Table1[[#This Row],[FS_Priority]]),"")</f>
        <v/>
      </c>
    </row>
    <row r="686" spans="1:41" hidden="1" x14ac:dyDescent="0.25">
      <c r="A686" s="48" t="s">
        <v>4636</v>
      </c>
      <c r="B686" s="193" t="s">
        <v>211</v>
      </c>
      <c r="C686" s="193" t="s">
        <v>4636</v>
      </c>
      <c r="D686" s="194" t="b">
        <v>0</v>
      </c>
      <c r="E686" s="48" t="s">
        <v>107</v>
      </c>
      <c r="F686" s="48" t="s">
        <v>4637</v>
      </c>
      <c r="G686" s="48" t="s">
        <v>4941</v>
      </c>
      <c r="H686" s="48" t="s">
        <v>211</v>
      </c>
      <c r="I686" s="48" t="s">
        <v>4638</v>
      </c>
      <c r="J686" s="48" t="s">
        <v>2662</v>
      </c>
      <c r="K686" s="193" t="s">
        <v>3674</v>
      </c>
      <c r="L686" s="193" t="s">
        <v>2636</v>
      </c>
      <c r="M686" s="48" t="s">
        <v>3561</v>
      </c>
      <c r="N686" s="193" t="s">
        <v>4639</v>
      </c>
      <c r="O686" s="48" t="s">
        <v>183</v>
      </c>
      <c r="P686" s="48"/>
      <c r="Q686" s="48" t="s">
        <v>242</v>
      </c>
      <c r="R686" s="193" t="s">
        <v>211</v>
      </c>
      <c r="S686" s="48" t="b">
        <v>1</v>
      </c>
      <c r="T686" s="48"/>
      <c r="U686" s="178"/>
      <c r="V686" s="178">
        <v>43796</v>
      </c>
      <c r="W686" s="48" t="s">
        <v>211</v>
      </c>
      <c r="X686" s="48"/>
      <c r="Y686" s="48"/>
      <c r="Z686" s="48" t="s">
        <v>211</v>
      </c>
      <c r="AA686" s="48"/>
      <c r="AB686" s="48"/>
      <c r="AC686" s="193" t="s">
        <v>5031</v>
      </c>
      <c r="AD686" s="195">
        <v>43938</v>
      </c>
      <c r="AE686" s="193" t="s">
        <v>498</v>
      </c>
      <c r="AF686" s="193" t="s">
        <v>4942</v>
      </c>
      <c r="AG686" s="193" t="s">
        <v>2694</v>
      </c>
      <c r="AH686" s="197"/>
      <c r="AI686" s="192" t="s">
        <v>4364</v>
      </c>
      <c r="AJ686" s="115" t="str">
        <f t="shared" si="10"/>
        <v>FS</v>
      </c>
      <c r="AK686" s="115" t="b">
        <f>ISNUMBER(SEARCH("IRT",Table1[[#This Row],[Current_Status]]))</f>
        <v>0</v>
      </c>
      <c r="AL686" s="116">
        <f>YEAR(Table1[[#This Row],[Project_Initiated]])</f>
        <v>2019</v>
      </c>
      <c r="AM686" s="53">
        <v>44075</v>
      </c>
      <c r="AN686" s="53" t="str">
        <f>IF(AND(Table1[[#This Row],[Completed Date]]&gt;="07/01/2020"+0,Table1[[#This Row],[Completed Date]]&lt;="6/30/2021"+0),"FY 20-21",IF(AND(Table1[[#This Row],[Completed Date]]&gt;="07/01/2019"+0,Table1[[#This Row],[Completed Date]]&lt;="6/30/2020"+0),"FY 19-20",""))</f>
        <v/>
      </c>
      <c r="AO686" s="116" t="str">
        <f>IFERROR(FIND("R",Table1[[#This Row],[FS_Priority]]),"")</f>
        <v/>
      </c>
    </row>
    <row r="687" spans="1:41" hidden="1" x14ac:dyDescent="0.25">
      <c r="A687" s="48" t="s">
        <v>2800</v>
      </c>
      <c r="B687" s="193" t="s">
        <v>2800</v>
      </c>
      <c r="C687" s="193" t="s">
        <v>211</v>
      </c>
      <c r="D687" s="194" t="b">
        <v>0</v>
      </c>
      <c r="E687" s="48" t="s">
        <v>187</v>
      </c>
      <c r="F687" s="48" t="s">
        <v>2801</v>
      </c>
      <c r="G687" s="48" t="s">
        <v>3822</v>
      </c>
      <c r="H687" s="48" t="s">
        <v>2290</v>
      </c>
      <c r="I687" s="48" t="s">
        <v>211</v>
      </c>
      <c r="J687" s="48" t="s">
        <v>2898</v>
      </c>
      <c r="K687" s="193" t="s">
        <v>30</v>
      </c>
      <c r="L687" s="193" t="s">
        <v>394</v>
      </c>
      <c r="M687" s="48" t="s">
        <v>419</v>
      </c>
      <c r="N687" s="193" t="s">
        <v>211</v>
      </c>
      <c r="O687" s="48" t="s">
        <v>4386</v>
      </c>
      <c r="P687" s="48">
        <v>15</v>
      </c>
      <c r="Q687" s="48" t="s">
        <v>211</v>
      </c>
      <c r="R687" s="193" t="s">
        <v>211</v>
      </c>
      <c r="S687" s="48" t="b">
        <v>0</v>
      </c>
      <c r="T687" s="48"/>
      <c r="U687" s="178"/>
      <c r="V687" s="178">
        <v>43515</v>
      </c>
      <c r="W687" s="48" t="s">
        <v>4795</v>
      </c>
      <c r="X687" s="48"/>
      <c r="Y687" s="48"/>
      <c r="Z687" s="48" t="s">
        <v>211</v>
      </c>
      <c r="AA687" s="48"/>
      <c r="AB687" s="48"/>
      <c r="AC687" s="193" t="s">
        <v>211</v>
      </c>
      <c r="AD687" s="48"/>
      <c r="AE687" s="193" t="s">
        <v>211</v>
      </c>
      <c r="AF687" s="193" t="s">
        <v>211</v>
      </c>
      <c r="AG687" s="193" t="s">
        <v>211</v>
      </c>
      <c r="AH687" s="197"/>
      <c r="AI687" s="192" t="s">
        <v>211</v>
      </c>
      <c r="AJ687" s="115" t="str">
        <f t="shared" si="10"/>
        <v>PD&amp;C</v>
      </c>
      <c r="AK687" s="115" t="b">
        <f>ISNUMBER(SEARCH("IRT",Table1[[#This Row],[Current_Status]]))</f>
        <v>0</v>
      </c>
      <c r="AL687" s="116">
        <f>YEAR(Table1[[#This Row],[Project_Initiated]])</f>
        <v>2019</v>
      </c>
      <c r="AM687" s="53">
        <v>44075</v>
      </c>
      <c r="AN687" s="53" t="str">
        <f>IF(AND(Table1[[#This Row],[Completed Date]]&gt;="07/01/2020"+0,Table1[[#This Row],[Completed Date]]&lt;="6/30/2021"+0),"FY 20-21",IF(AND(Table1[[#This Row],[Completed Date]]&gt;="07/01/2019"+0,Table1[[#This Row],[Completed Date]]&lt;="6/30/2020"+0),"FY 19-20",""))</f>
        <v/>
      </c>
      <c r="AO687" s="116" t="str">
        <f>IFERROR(FIND("R",Table1[[#This Row],[FS_Priority]]),"")</f>
        <v/>
      </c>
    </row>
    <row r="688" spans="1:41" hidden="1" x14ac:dyDescent="0.25">
      <c r="A688" s="48" t="s">
        <v>2870</v>
      </c>
      <c r="B688" s="193" t="s">
        <v>2870</v>
      </c>
      <c r="C688" s="193" t="s">
        <v>211</v>
      </c>
      <c r="D688" s="194" t="b">
        <v>0</v>
      </c>
      <c r="E688" s="48" t="s">
        <v>4299</v>
      </c>
      <c r="F688" s="48" t="s">
        <v>2877</v>
      </c>
      <c r="G688" s="48" t="s">
        <v>2878</v>
      </c>
      <c r="H688" s="48" t="s">
        <v>211</v>
      </c>
      <c r="I688" s="48" t="s">
        <v>211</v>
      </c>
      <c r="J688" s="48" t="s">
        <v>3975</v>
      </c>
      <c r="K688" s="193" t="s">
        <v>3471</v>
      </c>
      <c r="L688" s="193" t="s">
        <v>2636</v>
      </c>
      <c r="M688" s="48" t="s">
        <v>3509</v>
      </c>
      <c r="N688" s="193" t="s">
        <v>211</v>
      </c>
      <c r="O688" s="48" t="s">
        <v>120</v>
      </c>
      <c r="P688" s="48">
        <v>3</v>
      </c>
      <c r="Q688" s="48" t="s">
        <v>211</v>
      </c>
      <c r="R688" s="193" t="s">
        <v>211</v>
      </c>
      <c r="S688" s="48" t="b">
        <v>0</v>
      </c>
      <c r="T688" s="48"/>
      <c r="U688" s="178"/>
      <c r="V688" s="178">
        <v>43577</v>
      </c>
      <c r="W688" s="48" t="s">
        <v>2897</v>
      </c>
      <c r="X688" s="48"/>
      <c r="Y688" s="48"/>
      <c r="Z688" s="48" t="s">
        <v>211</v>
      </c>
      <c r="AA688" s="48"/>
      <c r="AB688" s="48"/>
      <c r="AC688" s="193" t="s">
        <v>211</v>
      </c>
      <c r="AD688" s="179"/>
      <c r="AE688" s="193" t="s">
        <v>211</v>
      </c>
      <c r="AF688" s="193" t="s">
        <v>211</v>
      </c>
      <c r="AG688" s="193" t="s">
        <v>211</v>
      </c>
      <c r="AH688" s="197"/>
      <c r="AI688" s="192" t="s">
        <v>211</v>
      </c>
      <c r="AJ688" s="115" t="str">
        <f t="shared" si="10"/>
        <v>PD&amp;C</v>
      </c>
      <c r="AK688" s="115" t="b">
        <f>ISNUMBER(SEARCH("IRT",Table1[[#This Row],[Current_Status]]))</f>
        <v>0</v>
      </c>
      <c r="AL688" s="116">
        <f>YEAR(Table1[[#This Row],[Project_Initiated]])</f>
        <v>2019</v>
      </c>
      <c r="AM688" s="53">
        <v>44075</v>
      </c>
      <c r="AN688" s="53" t="str">
        <f>IF(AND(Table1[[#This Row],[Completed Date]]&gt;="07/01/2020"+0,Table1[[#This Row],[Completed Date]]&lt;="6/30/2021"+0),"FY 20-21",IF(AND(Table1[[#This Row],[Completed Date]]&gt;="07/01/2019"+0,Table1[[#This Row],[Completed Date]]&lt;="6/30/2020"+0),"FY 19-20",""))</f>
        <v/>
      </c>
      <c r="AO688" s="116" t="str">
        <f>IFERROR(FIND("R",Table1[[#This Row],[FS_Priority]]),"")</f>
        <v/>
      </c>
    </row>
    <row r="689" spans="1:41" hidden="1" x14ac:dyDescent="0.25">
      <c r="A689" s="48" t="s">
        <v>2642</v>
      </c>
      <c r="B689" s="193" t="s">
        <v>2642</v>
      </c>
      <c r="C689" s="193" t="s">
        <v>211</v>
      </c>
      <c r="D689" s="194" t="b">
        <v>0</v>
      </c>
      <c r="E689" s="48" t="s">
        <v>4299</v>
      </c>
      <c r="F689" s="48" t="s">
        <v>2643</v>
      </c>
      <c r="G689" s="48" t="s">
        <v>2644</v>
      </c>
      <c r="H689" s="48" t="s">
        <v>211</v>
      </c>
      <c r="I689" s="48" t="s">
        <v>211</v>
      </c>
      <c r="J689" s="48" t="s">
        <v>4485</v>
      </c>
      <c r="K689" s="193" t="s">
        <v>3471</v>
      </c>
      <c r="L689" s="193" t="s">
        <v>2636</v>
      </c>
      <c r="M689" s="48" t="s">
        <v>274</v>
      </c>
      <c r="N689" s="193" t="s">
        <v>211</v>
      </c>
      <c r="O689" s="48" t="s">
        <v>274</v>
      </c>
      <c r="P689" s="48">
        <v>19</v>
      </c>
      <c r="Q689" s="48" t="s">
        <v>211</v>
      </c>
      <c r="R689" s="193" t="s">
        <v>211</v>
      </c>
      <c r="S689" s="48" t="b">
        <v>0</v>
      </c>
      <c r="T689" s="48">
        <v>916581</v>
      </c>
      <c r="U689" s="178"/>
      <c r="V689" s="178">
        <v>43410</v>
      </c>
      <c r="W689" s="48" t="s">
        <v>2669</v>
      </c>
      <c r="X689" s="48"/>
      <c r="Y689" s="48"/>
      <c r="Z689" s="48" t="s">
        <v>211</v>
      </c>
      <c r="AA689" s="48"/>
      <c r="AB689" s="48"/>
      <c r="AC689" s="193" t="s">
        <v>211</v>
      </c>
      <c r="AD689" s="179"/>
      <c r="AE689" s="193" t="s">
        <v>211</v>
      </c>
      <c r="AF689" s="193" t="s">
        <v>211</v>
      </c>
      <c r="AG689" s="193" t="s">
        <v>211</v>
      </c>
      <c r="AH689" s="197"/>
      <c r="AI689" s="192" t="s">
        <v>211</v>
      </c>
      <c r="AJ689" s="115" t="str">
        <f t="shared" si="10"/>
        <v>PD&amp;C</v>
      </c>
      <c r="AK689" s="115" t="b">
        <f>ISNUMBER(SEARCH("IRT",Table1[[#This Row],[Current_Status]]))</f>
        <v>0</v>
      </c>
      <c r="AL689" s="116">
        <f>YEAR(Table1[[#This Row],[Project_Initiated]])</f>
        <v>2018</v>
      </c>
      <c r="AM689" s="53">
        <v>44075</v>
      </c>
      <c r="AN689" s="53" t="str">
        <f>IF(AND(Table1[[#This Row],[Completed Date]]&gt;="07/01/2020"+0,Table1[[#This Row],[Completed Date]]&lt;="6/30/2021"+0),"FY 20-21",IF(AND(Table1[[#This Row],[Completed Date]]&gt;="07/01/2019"+0,Table1[[#This Row],[Completed Date]]&lt;="6/30/2020"+0),"FY 19-20",""))</f>
        <v/>
      </c>
      <c r="AO689" s="116" t="str">
        <f>IFERROR(FIND("R",Table1[[#This Row],[FS_Priority]]),"")</f>
        <v/>
      </c>
    </row>
    <row r="690" spans="1:41" hidden="1" x14ac:dyDescent="0.25">
      <c r="A690" s="48" t="s">
        <v>4127</v>
      </c>
      <c r="B690" s="193" t="s">
        <v>211</v>
      </c>
      <c r="C690" s="193" t="s">
        <v>4127</v>
      </c>
      <c r="D690" s="194" t="b">
        <v>0</v>
      </c>
      <c r="E690" s="48" t="s">
        <v>147</v>
      </c>
      <c r="F690" s="48" t="s">
        <v>4143</v>
      </c>
      <c r="G690" s="48" t="s">
        <v>2636</v>
      </c>
      <c r="H690" s="48" t="s">
        <v>458</v>
      </c>
      <c r="I690" s="48" t="s">
        <v>4142</v>
      </c>
      <c r="J690" s="48" t="s">
        <v>2672</v>
      </c>
      <c r="K690" s="193" t="s">
        <v>3839</v>
      </c>
      <c r="L690" s="193" t="s">
        <v>4330</v>
      </c>
      <c r="M690" s="48" t="s">
        <v>4929</v>
      </c>
      <c r="N690" s="193" t="s">
        <v>211</v>
      </c>
      <c r="O690" s="48" t="s">
        <v>183</v>
      </c>
      <c r="P690" s="48"/>
      <c r="Q690" s="48" t="s">
        <v>240</v>
      </c>
      <c r="R690" s="193" t="s">
        <v>211</v>
      </c>
      <c r="S690" s="48" t="b">
        <v>0</v>
      </c>
      <c r="T690" s="48"/>
      <c r="U690" s="178"/>
      <c r="V690" s="178">
        <v>43627</v>
      </c>
      <c r="W690" s="48" t="s">
        <v>211</v>
      </c>
      <c r="X690" s="48"/>
      <c r="Y690" s="48"/>
      <c r="Z690" s="48" t="s">
        <v>211</v>
      </c>
      <c r="AA690" s="48"/>
      <c r="AB690" s="48"/>
      <c r="AC690" s="193" t="s">
        <v>5044</v>
      </c>
      <c r="AD690" s="179"/>
      <c r="AE690" s="193" t="s">
        <v>498</v>
      </c>
      <c r="AF690" s="193" t="s">
        <v>2636</v>
      </c>
      <c r="AG690" s="193" t="s">
        <v>2693</v>
      </c>
      <c r="AH690" s="197">
        <v>44048</v>
      </c>
      <c r="AI690" s="192" t="s">
        <v>4284</v>
      </c>
      <c r="AJ690" s="115" t="str">
        <f t="shared" si="10"/>
        <v>FS</v>
      </c>
      <c r="AK690" s="115" t="b">
        <f>ISNUMBER(SEARCH("IRT",Table1[[#This Row],[Current_Status]]))</f>
        <v>0</v>
      </c>
      <c r="AL690" s="116">
        <f>YEAR(Table1[[#This Row],[Project_Initiated]])</f>
        <v>2019</v>
      </c>
      <c r="AM690" s="53">
        <v>44075</v>
      </c>
      <c r="AN690" s="53" t="str">
        <f>IF(AND(Table1[[#This Row],[Completed Date]]&gt;="07/01/2020"+0,Table1[[#This Row],[Completed Date]]&lt;="6/30/2021"+0),"FY 20-21",IF(AND(Table1[[#This Row],[Completed Date]]&gt;="07/01/2019"+0,Table1[[#This Row],[Completed Date]]&lt;="6/30/2020"+0),"FY 19-20",""))</f>
        <v>FY 20-21</v>
      </c>
      <c r="AO690" s="116" t="str">
        <f>IFERROR(FIND("R",Table1[[#This Row],[FS_Priority]]),"")</f>
        <v/>
      </c>
    </row>
    <row r="691" spans="1:41" hidden="1" x14ac:dyDescent="0.25">
      <c r="A691" s="48" t="s">
        <v>2737</v>
      </c>
      <c r="B691" s="193" t="s">
        <v>211</v>
      </c>
      <c r="C691" s="193" t="s">
        <v>2737</v>
      </c>
      <c r="D691" s="194" t="b">
        <v>0</v>
      </c>
      <c r="E691" s="48" t="s">
        <v>446</v>
      </c>
      <c r="F691" s="48" t="s">
        <v>3057</v>
      </c>
      <c r="G691" s="48" t="s">
        <v>2819</v>
      </c>
      <c r="H691" s="48" t="s">
        <v>52</v>
      </c>
      <c r="I691" s="48" t="s">
        <v>3584</v>
      </c>
      <c r="J691" s="48" t="s">
        <v>2661</v>
      </c>
      <c r="K691" s="193" t="s">
        <v>3578</v>
      </c>
      <c r="L691" s="193" t="s">
        <v>2636</v>
      </c>
      <c r="M691" s="48" t="s">
        <v>3585</v>
      </c>
      <c r="N691" s="193" t="s">
        <v>211</v>
      </c>
      <c r="O691" s="48" t="s">
        <v>183</v>
      </c>
      <c r="P691" s="48"/>
      <c r="Q691" s="48" t="s">
        <v>218</v>
      </c>
      <c r="R691" s="193" t="s">
        <v>288</v>
      </c>
      <c r="S691" s="48" t="b">
        <v>0</v>
      </c>
      <c r="T691" s="48"/>
      <c r="U691" s="178"/>
      <c r="V691" s="178">
        <v>43445</v>
      </c>
      <c r="W691" s="48" t="s">
        <v>211</v>
      </c>
      <c r="X691" s="48"/>
      <c r="Y691" s="48"/>
      <c r="Z691" s="48" t="s">
        <v>211</v>
      </c>
      <c r="AA691" s="48"/>
      <c r="AB691" s="48"/>
      <c r="AC691" s="193" t="s">
        <v>5051</v>
      </c>
      <c r="AD691" s="195">
        <v>43454</v>
      </c>
      <c r="AE691" s="193" t="s">
        <v>498</v>
      </c>
      <c r="AF691" s="193" t="s">
        <v>4737</v>
      </c>
      <c r="AG691" s="193" t="s">
        <v>2694</v>
      </c>
      <c r="AH691" s="198">
        <v>44048</v>
      </c>
      <c r="AI691" s="192" t="s">
        <v>4346</v>
      </c>
      <c r="AJ691" s="115" t="str">
        <f t="shared" si="10"/>
        <v>FS</v>
      </c>
      <c r="AK691" s="115" t="b">
        <f>ISNUMBER(SEARCH("IRT",Table1[[#This Row],[Current_Status]]))</f>
        <v>0</v>
      </c>
      <c r="AL691" s="116">
        <f>YEAR(Table1[[#This Row],[Project_Initiated]])</f>
        <v>2018</v>
      </c>
      <c r="AM691" s="53">
        <v>44075</v>
      </c>
      <c r="AN691" s="53" t="str">
        <f>IF(AND(Table1[[#This Row],[Completed Date]]&gt;="07/01/2020"+0,Table1[[#This Row],[Completed Date]]&lt;="6/30/2021"+0),"FY 20-21",IF(AND(Table1[[#This Row],[Completed Date]]&gt;="07/01/2019"+0,Table1[[#This Row],[Completed Date]]&lt;="6/30/2020"+0),"FY 19-20",""))</f>
        <v>FY 20-21</v>
      </c>
      <c r="AO691" s="116" t="str">
        <f>IFERROR(FIND("R",Table1[[#This Row],[FS_Priority]]),"")</f>
        <v/>
      </c>
    </row>
    <row r="692" spans="1:41" hidden="1" x14ac:dyDescent="0.25">
      <c r="A692" s="48" t="s">
        <v>3366</v>
      </c>
      <c r="B692" s="193" t="s">
        <v>211</v>
      </c>
      <c r="C692" s="193" t="s">
        <v>3366</v>
      </c>
      <c r="D692" s="194" t="b">
        <v>0</v>
      </c>
      <c r="E692" s="48" t="s">
        <v>53</v>
      </c>
      <c r="F692" s="48" t="s">
        <v>3367</v>
      </c>
      <c r="G692" s="48" t="s">
        <v>4040</v>
      </c>
      <c r="H692" s="48" t="s">
        <v>285</v>
      </c>
      <c r="I692" s="48" t="s">
        <v>3915</v>
      </c>
      <c r="J692" s="48" t="s">
        <v>2661</v>
      </c>
      <c r="K692" s="193" t="s">
        <v>3514</v>
      </c>
      <c r="L692" s="193" t="s">
        <v>2636</v>
      </c>
      <c r="M692" s="48" t="s">
        <v>3916</v>
      </c>
      <c r="N692" s="193" t="s">
        <v>211</v>
      </c>
      <c r="O692" s="48" t="s">
        <v>183</v>
      </c>
      <c r="P692" s="48"/>
      <c r="Q692" s="48" t="s">
        <v>236</v>
      </c>
      <c r="R692" s="193" t="s">
        <v>211</v>
      </c>
      <c r="S692" s="48" t="b">
        <v>0</v>
      </c>
      <c r="T692" s="48"/>
      <c r="U692" s="178"/>
      <c r="V692" s="178">
        <v>43594</v>
      </c>
      <c r="W692" s="48" t="s">
        <v>211</v>
      </c>
      <c r="X692" s="48"/>
      <c r="Y692" s="48"/>
      <c r="Z692" s="48" t="s">
        <v>211</v>
      </c>
      <c r="AA692" s="48"/>
      <c r="AB692" s="48"/>
      <c r="AC692" s="193" t="s">
        <v>5007</v>
      </c>
      <c r="AD692" s="195">
        <v>43679</v>
      </c>
      <c r="AE692" s="193" t="s">
        <v>498</v>
      </c>
      <c r="AF692" s="193" t="s">
        <v>4453</v>
      </c>
      <c r="AG692" s="193" t="s">
        <v>2694</v>
      </c>
      <c r="AH692" s="198">
        <v>44048</v>
      </c>
      <c r="AI692" s="192" t="s">
        <v>4349</v>
      </c>
      <c r="AJ692" s="115" t="str">
        <f t="shared" si="10"/>
        <v>FS</v>
      </c>
      <c r="AK692" s="115" t="b">
        <f>ISNUMBER(SEARCH("IRT",Table1[[#This Row],[Current_Status]]))</f>
        <v>0</v>
      </c>
      <c r="AL692" s="116">
        <f>YEAR(Table1[[#This Row],[Project_Initiated]])</f>
        <v>2019</v>
      </c>
      <c r="AM692" s="53">
        <v>44075</v>
      </c>
      <c r="AN692" s="53" t="str">
        <f>IF(AND(Table1[[#This Row],[Completed Date]]&gt;="07/01/2020"+0,Table1[[#This Row],[Completed Date]]&lt;="6/30/2021"+0),"FY 20-21",IF(AND(Table1[[#This Row],[Completed Date]]&gt;="07/01/2019"+0,Table1[[#This Row],[Completed Date]]&lt;="6/30/2020"+0),"FY 19-20",""))</f>
        <v>FY 20-21</v>
      </c>
      <c r="AO692" s="116" t="str">
        <f>IFERROR(FIND("R",Table1[[#This Row],[FS_Priority]]),"")</f>
        <v/>
      </c>
    </row>
    <row r="693" spans="1:41" hidden="1" x14ac:dyDescent="0.25">
      <c r="A693" s="48" t="s">
        <v>4579</v>
      </c>
      <c r="B693" s="193" t="s">
        <v>211</v>
      </c>
      <c r="C693" s="193" t="s">
        <v>4579</v>
      </c>
      <c r="D693" s="194" t="b">
        <v>0</v>
      </c>
      <c r="E693" s="48" t="s">
        <v>99</v>
      </c>
      <c r="F693" s="48" t="s">
        <v>4580</v>
      </c>
      <c r="G693" s="48" t="s">
        <v>211</v>
      </c>
      <c r="H693" s="48" t="s">
        <v>211</v>
      </c>
      <c r="I693" s="48" t="s">
        <v>4581</v>
      </c>
      <c r="J693" s="48" t="s">
        <v>2661</v>
      </c>
      <c r="K693" s="193" t="s">
        <v>4989</v>
      </c>
      <c r="L693" s="193" t="s">
        <v>297</v>
      </c>
      <c r="M693" s="48" t="s">
        <v>3599</v>
      </c>
      <c r="N693" s="193" t="s">
        <v>211</v>
      </c>
      <c r="O693" s="48" t="s">
        <v>183</v>
      </c>
      <c r="P693" s="48"/>
      <c r="Q693" s="48" t="s">
        <v>3291</v>
      </c>
      <c r="R693" s="193" t="s">
        <v>211</v>
      </c>
      <c r="S693" s="48" t="b">
        <v>0</v>
      </c>
      <c r="T693" s="48"/>
      <c r="U693" s="178"/>
      <c r="V693" s="178">
        <v>43777</v>
      </c>
      <c r="W693" s="48" t="s">
        <v>211</v>
      </c>
      <c r="X693" s="48"/>
      <c r="Y693" s="48"/>
      <c r="Z693" s="48" t="s">
        <v>211</v>
      </c>
      <c r="AA693" s="48"/>
      <c r="AB693" s="48"/>
      <c r="AC693" s="193" t="s">
        <v>5019</v>
      </c>
      <c r="AD693" s="48"/>
      <c r="AE693" s="193" t="s">
        <v>178</v>
      </c>
      <c r="AF693" s="193" t="s">
        <v>211</v>
      </c>
      <c r="AG693" s="193" t="s">
        <v>211</v>
      </c>
      <c r="AH693" s="198">
        <v>44048</v>
      </c>
      <c r="AI693" s="192" t="s">
        <v>4364</v>
      </c>
      <c r="AJ693" s="115" t="str">
        <f t="shared" si="10"/>
        <v>FS</v>
      </c>
      <c r="AK693" s="115" t="b">
        <f>ISNUMBER(SEARCH("IRT",Table1[[#This Row],[Current_Status]]))</f>
        <v>0</v>
      </c>
      <c r="AL693" s="116">
        <f>YEAR(Table1[[#This Row],[Project_Initiated]])</f>
        <v>2019</v>
      </c>
      <c r="AM693" s="53">
        <v>44075</v>
      </c>
      <c r="AN693" s="53" t="str">
        <f>IF(AND(Table1[[#This Row],[Completed Date]]&gt;="07/01/2020"+0,Table1[[#This Row],[Completed Date]]&lt;="6/30/2021"+0),"FY 20-21",IF(AND(Table1[[#This Row],[Completed Date]]&gt;="07/01/2019"+0,Table1[[#This Row],[Completed Date]]&lt;="6/30/2020"+0),"FY 19-20",""))</f>
        <v>FY 20-21</v>
      </c>
      <c r="AO693" s="116">
        <f>IFERROR(FIND("R",Table1[[#This Row],[FS_Priority]]),"")</f>
        <v>1</v>
      </c>
    </row>
    <row r="694" spans="1:41" hidden="1" x14ac:dyDescent="0.25">
      <c r="A694" s="48" t="s">
        <v>366</v>
      </c>
      <c r="B694" s="193" t="s">
        <v>211</v>
      </c>
      <c r="C694" s="193" t="s">
        <v>366</v>
      </c>
      <c r="D694" s="194" t="b">
        <v>0</v>
      </c>
      <c r="E694" s="48" t="s">
        <v>107</v>
      </c>
      <c r="F694" s="48" t="s">
        <v>3230</v>
      </c>
      <c r="G694" s="48" t="s">
        <v>2844</v>
      </c>
      <c r="H694" s="48" t="s">
        <v>435</v>
      </c>
      <c r="I694" s="48" t="s">
        <v>3746</v>
      </c>
      <c r="J694" s="48" t="s">
        <v>2661</v>
      </c>
      <c r="K694" s="193" t="s">
        <v>3674</v>
      </c>
      <c r="L694" s="193" t="s">
        <v>2636</v>
      </c>
      <c r="M694" s="48" t="s">
        <v>3747</v>
      </c>
      <c r="N694" s="193" t="s">
        <v>211</v>
      </c>
      <c r="O694" s="48" t="s">
        <v>183</v>
      </c>
      <c r="P694" s="48"/>
      <c r="Q694" s="48" t="s">
        <v>367</v>
      </c>
      <c r="R694" s="193" t="s">
        <v>211</v>
      </c>
      <c r="S694" s="48" t="b">
        <v>0</v>
      </c>
      <c r="T694" s="48"/>
      <c r="U694" s="178"/>
      <c r="V694" s="178">
        <v>43332</v>
      </c>
      <c r="W694" s="48" t="s">
        <v>211</v>
      </c>
      <c r="X694" s="48"/>
      <c r="Y694" s="48"/>
      <c r="Z694" s="48" t="s">
        <v>211</v>
      </c>
      <c r="AA694" s="48"/>
      <c r="AB694" s="48"/>
      <c r="AC694" s="193" t="s">
        <v>5029</v>
      </c>
      <c r="AD694" s="195">
        <v>43381</v>
      </c>
      <c r="AE694" s="193" t="s">
        <v>498</v>
      </c>
      <c r="AF694" s="193" t="s">
        <v>4408</v>
      </c>
      <c r="AG694" s="193" t="s">
        <v>2694</v>
      </c>
      <c r="AH694" s="198">
        <v>44048</v>
      </c>
      <c r="AI694" s="192" t="s">
        <v>4347</v>
      </c>
      <c r="AJ694" s="115" t="str">
        <f t="shared" si="10"/>
        <v>FS</v>
      </c>
      <c r="AK694" s="115" t="b">
        <f>ISNUMBER(SEARCH("IRT",Table1[[#This Row],[Current_Status]]))</f>
        <v>0</v>
      </c>
      <c r="AL694" s="116">
        <f>YEAR(Table1[[#This Row],[Project_Initiated]])</f>
        <v>2018</v>
      </c>
      <c r="AM694" s="53">
        <v>44075</v>
      </c>
      <c r="AN694" s="53" t="str">
        <f>IF(AND(Table1[[#This Row],[Completed Date]]&gt;="07/01/2020"+0,Table1[[#This Row],[Completed Date]]&lt;="6/30/2021"+0),"FY 20-21",IF(AND(Table1[[#This Row],[Completed Date]]&gt;="07/01/2019"+0,Table1[[#This Row],[Completed Date]]&lt;="6/30/2020"+0),"FY 19-20",""))</f>
        <v>FY 20-21</v>
      </c>
      <c r="AO694" s="116" t="str">
        <f>IFERROR(FIND("R",Table1[[#This Row],[FS_Priority]]),"")</f>
        <v/>
      </c>
    </row>
    <row r="695" spans="1:41" hidden="1" x14ac:dyDescent="0.25">
      <c r="A695" s="48" t="s">
        <v>3427</v>
      </c>
      <c r="B695" s="193" t="s">
        <v>211</v>
      </c>
      <c r="C695" s="193" t="s">
        <v>3427</v>
      </c>
      <c r="D695" s="194" t="b">
        <v>0</v>
      </c>
      <c r="E695" s="48" t="s">
        <v>107</v>
      </c>
      <c r="F695" s="48" t="s">
        <v>3428</v>
      </c>
      <c r="G695" s="48" t="s">
        <v>4034</v>
      </c>
      <c r="H695" s="48" t="s">
        <v>474</v>
      </c>
      <c r="I695" s="48" t="s">
        <v>3710</v>
      </c>
      <c r="J695" s="48" t="s">
        <v>2661</v>
      </c>
      <c r="K695" s="193" t="s">
        <v>3674</v>
      </c>
      <c r="L695" s="193" t="s">
        <v>2636</v>
      </c>
      <c r="M695" s="48" t="s">
        <v>3561</v>
      </c>
      <c r="N695" s="193" t="s">
        <v>211</v>
      </c>
      <c r="O695" s="48" t="s">
        <v>183</v>
      </c>
      <c r="P695" s="48"/>
      <c r="Q695" s="48" t="s">
        <v>3429</v>
      </c>
      <c r="R695" s="193" t="s">
        <v>211</v>
      </c>
      <c r="S695" s="48" t="b">
        <v>1</v>
      </c>
      <c r="T695" s="48"/>
      <c r="U695" s="178"/>
      <c r="V695" s="178">
        <v>43550</v>
      </c>
      <c r="W695" s="48" t="s">
        <v>211</v>
      </c>
      <c r="X695" s="48"/>
      <c r="Y695" s="48"/>
      <c r="Z695" s="48" t="s">
        <v>211</v>
      </c>
      <c r="AA695" s="48"/>
      <c r="AB695" s="48"/>
      <c r="AC695" s="193" t="s">
        <v>5033</v>
      </c>
      <c r="AD695" s="48"/>
      <c r="AE695" s="193" t="s">
        <v>498</v>
      </c>
      <c r="AF695" s="193" t="s">
        <v>4447</v>
      </c>
      <c r="AG695" s="193" t="s">
        <v>2694</v>
      </c>
      <c r="AH695" s="198">
        <v>44048</v>
      </c>
      <c r="AI695" s="192" t="s">
        <v>4349</v>
      </c>
      <c r="AJ695" s="115" t="str">
        <f t="shared" si="10"/>
        <v>FS</v>
      </c>
      <c r="AK695" s="115" t="b">
        <f>ISNUMBER(SEARCH("IRT",Table1[[#This Row],[Current_Status]]))</f>
        <v>0</v>
      </c>
      <c r="AL695" s="116">
        <f>YEAR(Table1[[#This Row],[Project_Initiated]])</f>
        <v>2019</v>
      </c>
      <c r="AM695" s="53">
        <v>44075</v>
      </c>
      <c r="AN695" s="53" t="str">
        <f>IF(AND(Table1[[#This Row],[Completed Date]]&gt;="07/01/2020"+0,Table1[[#This Row],[Completed Date]]&lt;="6/30/2021"+0),"FY 20-21",IF(AND(Table1[[#This Row],[Completed Date]]&gt;="07/01/2019"+0,Table1[[#This Row],[Completed Date]]&lt;="6/30/2020"+0),"FY 19-20",""))</f>
        <v>FY 20-21</v>
      </c>
      <c r="AO695" s="116">
        <f>IFERROR(FIND("R",Table1[[#This Row],[FS_Priority]]),"")</f>
        <v>1</v>
      </c>
    </row>
    <row r="696" spans="1:41" hidden="1" x14ac:dyDescent="0.25">
      <c r="A696" s="48" t="s">
        <v>3407</v>
      </c>
      <c r="B696" s="193" t="s">
        <v>211</v>
      </c>
      <c r="C696" s="193" t="s">
        <v>3407</v>
      </c>
      <c r="D696" s="194" t="b">
        <v>0</v>
      </c>
      <c r="E696" s="48" t="s">
        <v>187</v>
      </c>
      <c r="F696" s="48" t="s">
        <v>3408</v>
      </c>
      <c r="G696" s="48" t="s">
        <v>3409</v>
      </c>
      <c r="H696" s="48" t="s">
        <v>453</v>
      </c>
      <c r="I696" s="48" t="s">
        <v>3971</v>
      </c>
      <c r="J696" s="48" t="s">
        <v>2661</v>
      </c>
      <c r="K696" s="193" t="s">
        <v>30</v>
      </c>
      <c r="L696" s="193" t="s">
        <v>394</v>
      </c>
      <c r="M696" s="48" t="s">
        <v>3972</v>
      </c>
      <c r="N696" s="193" t="s">
        <v>211</v>
      </c>
      <c r="O696" s="48" t="s">
        <v>183</v>
      </c>
      <c r="P696" s="48"/>
      <c r="Q696" s="48" t="s">
        <v>218</v>
      </c>
      <c r="R696" s="193" t="s">
        <v>211</v>
      </c>
      <c r="S696" s="48" t="b">
        <v>0</v>
      </c>
      <c r="T696" s="48"/>
      <c r="U696" s="178"/>
      <c r="V696" s="178">
        <v>43487</v>
      </c>
      <c r="W696" s="48" t="s">
        <v>211</v>
      </c>
      <c r="X696" s="48"/>
      <c r="Y696" s="48"/>
      <c r="Z696" s="48" t="s">
        <v>211</v>
      </c>
      <c r="AA696" s="48"/>
      <c r="AB696" s="48"/>
      <c r="AC696" s="193" t="s">
        <v>5036</v>
      </c>
      <c r="AD696" s="48"/>
      <c r="AE696" s="193" t="s">
        <v>183</v>
      </c>
      <c r="AF696" s="193" t="s">
        <v>211</v>
      </c>
      <c r="AG696" s="193" t="s">
        <v>211</v>
      </c>
      <c r="AH696" s="197">
        <v>44048</v>
      </c>
      <c r="AI696" s="192" t="s">
        <v>4349</v>
      </c>
      <c r="AJ696" s="115" t="str">
        <f t="shared" si="10"/>
        <v>FS</v>
      </c>
      <c r="AK696" s="115" t="b">
        <f>ISNUMBER(SEARCH("IRT",Table1[[#This Row],[Current_Status]]))</f>
        <v>0</v>
      </c>
      <c r="AL696" s="116">
        <f>YEAR(Table1[[#This Row],[Project_Initiated]])</f>
        <v>2019</v>
      </c>
      <c r="AM696" s="53">
        <v>44075</v>
      </c>
      <c r="AN696" s="53" t="str">
        <f>IF(AND(Table1[[#This Row],[Completed Date]]&gt;="07/01/2020"+0,Table1[[#This Row],[Completed Date]]&lt;="6/30/2021"+0),"FY 20-21",IF(AND(Table1[[#This Row],[Completed Date]]&gt;="07/01/2019"+0,Table1[[#This Row],[Completed Date]]&lt;="6/30/2020"+0),"FY 19-20",""))</f>
        <v>FY 20-21</v>
      </c>
      <c r="AO696" s="116" t="str">
        <f>IFERROR(FIND("R",Table1[[#This Row],[FS_Priority]]),"")</f>
        <v/>
      </c>
    </row>
    <row r="697" spans="1:41" hidden="1" x14ac:dyDescent="0.25">
      <c r="A697" s="48" t="s">
        <v>3448</v>
      </c>
      <c r="B697" s="193" t="s">
        <v>211</v>
      </c>
      <c r="C697" s="193" t="s">
        <v>3448</v>
      </c>
      <c r="D697" s="194" t="b">
        <v>0</v>
      </c>
      <c r="E697" s="48" t="s">
        <v>130</v>
      </c>
      <c r="F697" s="48" t="s">
        <v>3449</v>
      </c>
      <c r="G697" s="48" t="s">
        <v>4052</v>
      </c>
      <c r="H697" s="48" t="s">
        <v>4783</v>
      </c>
      <c r="I697" s="48" t="s">
        <v>3793</v>
      </c>
      <c r="J697" s="48" t="s">
        <v>2661</v>
      </c>
      <c r="K697" s="193" t="s">
        <v>3791</v>
      </c>
      <c r="L697" s="193" t="s">
        <v>403</v>
      </c>
      <c r="M697" s="48" t="s">
        <v>4429</v>
      </c>
      <c r="N697" s="193" t="s">
        <v>211</v>
      </c>
      <c r="O697" s="48" t="s">
        <v>183</v>
      </c>
      <c r="P697" s="48"/>
      <c r="Q697" s="48" t="s">
        <v>3291</v>
      </c>
      <c r="R697" s="193" t="s">
        <v>211</v>
      </c>
      <c r="S697" s="48" t="b">
        <v>0</v>
      </c>
      <c r="T697" s="48"/>
      <c r="U697" s="178"/>
      <c r="V697" s="178">
        <v>43472</v>
      </c>
      <c r="W697" s="48" t="s">
        <v>211</v>
      </c>
      <c r="X697" s="48"/>
      <c r="Y697" s="48"/>
      <c r="Z697" s="48" t="s">
        <v>211</v>
      </c>
      <c r="AA697" s="48"/>
      <c r="AB697" s="48"/>
      <c r="AC697" s="193" t="s">
        <v>5038</v>
      </c>
      <c r="AD697" s="48"/>
      <c r="AE697" s="193" t="s">
        <v>178</v>
      </c>
      <c r="AF697" s="193" t="s">
        <v>211</v>
      </c>
      <c r="AG697" s="193" t="s">
        <v>211</v>
      </c>
      <c r="AH697" s="197">
        <v>44048</v>
      </c>
      <c r="AI697" s="192" t="s">
        <v>4349</v>
      </c>
      <c r="AJ697" s="115" t="str">
        <f t="shared" si="10"/>
        <v>FS</v>
      </c>
      <c r="AK697" s="115" t="b">
        <f>ISNUMBER(SEARCH("IRT",Table1[[#This Row],[Current_Status]]))</f>
        <v>0</v>
      </c>
      <c r="AL697" s="116">
        <f>YEAR(Table1[[#This Row],[Project_Initiated]])</f>
        <v>2019</v>
      </c>
      <c r="AM697" s="53">
        <v>44075</v>
      </c>
      <c r="AN697" s="53" t="str">
        <f>IF(AND(Table1[[#This Row],[Completed Date]]&gt;="07/01/2020"+0,Table1[[#This Row],[Completed Date]]&lt;="6/30/2021"+0),"FY 20-21",IF(AND(Table1[[#This Row],[Completed Date]]&gt;="07/01/2019"+0,Table1[[#This Row],[Completed Date]]&lt;="6/30/2020"+0),"FY 19-20",""))</f>
        <v>FY 20-21</v>
      </c>
      <c r="AO697" s="116">
        <f>IFERROR(FIND("R",Table1[[#This Row],[FS_Priority]]),"")</f>
        <v>1</v>
      </c>
    </row>
    <row r="698" spans="1:41" hidden="1" x14ac:dyDescent="0.25">
      <c r="A698" s="48" t="s">
        <v>3384</v>
      </c>
      <c r="B698" s="193" t="s">
        <v>211</v>
      </c>
      <c r="C698" s="193" t="s">
        <v>3384</v>
      </c>
      <c r="D698" s="194" t="b">
        <v>0</v>
      </c>
      <c r="E698" s="48" t="s">
        <v>4299</v>
      </c>
      <c r="F698" s="48" t="s">
        <v>3385</v>
      </c>
      <c r="G698" s="48" t="s">
        <v>4054</v>
      </c>
      <c r="H698" s="48" t="s">
        <v>448</v>
      </c>
      <c r="I698" s="48" t="s">
        <v>3470</v>
      </c>
      <c r="J698" s="48" t="s">
        <v>2661</v>
      </c>
      <c r="K698" s="193" t="s">
        <v>3471</v>
      </c>
      <c r="L698" s="193" t="s">
        <v>2636</v>
      </c>
      <c r="M698" s="48" t="s">
        <v>4827</v>
      </c>
      <c r="N698" s="193" t="s">
        <v>211</v>
      </c>
      <c r="O698" s="48" t="s">
        <v>183</v>
      </c>
      <c r="P698" s="48"/>
      <c r="Q698" s="48" t="s">
        <v>218</v>
      </c>
      <c r="R698" s="193" t="s">
        <v>211</v>
      </c>
      <c r="S698" s="48" t="b">
        <v>0</v>
      </c>
      <c r="T698" s="48"/>
      <c r="U698" s="178"/>
      <c r="V698" s="178">
        <v>43451</v>
      </c>
      <c r="W698" s="48" t="s">
        <v>211</v>
      </c>
      <c r="X698" s="48"/>
      <c r="Y698" s="48"/>
      <c r="Z698" s="48" t="s">
        <v>211</v>
      </c>
      <c r="AA698" s="48"/>
      <c r="AB698" s="48"/>
      <c r="AC698" s="193" t="s">
        <v>5040</v>
      </c>
      <c r="AD698" s="179"/>
      <c r="AE698" s="193" t="s">
        <v>178</v>
      </c>
      <c r="AF698" s="193" t="s">
        <v>211</v>
      </c>
      <c r="AG698" s="193" t="s">
        <v>211</v>
      </c>
      <c r="AH698" s="197">
        <v>44048</v>
      </c>
      <c r="AI698" s="192" t="s">
        <v>4349</v>
      </c>
      <c r="AJ698" s="115" t="str">
        <f t="shared" si="10"/>
        <v>FS</v>
      </c>
      <c r="AK698" s="115" t="b">
        <f>ISNUMBER(SEARCH("IRT",Table1[[#This Row],[Current_Status]]))</f>
        <v>0</v>
      </c>
      <c r="AL698" s="116">
        <f>YEAR(Table1[[#This Row],[Project_Initiated]])</f>
        <v>2018</v>
      </c>
      <c r="AM698" s="53">
        <v>44075</v>
      </c>
      <c r="AN698" s="53" t="str">
        <f>IF(AND(Table1[[#This Row],[Completed Date]]&gt;="07/01/2020"+0,Table1[[#This Row],[Completed Date]]&lt;="6/30/2021"+0),"FY 20-21",IF(AND(Table1[[#This Row],[Completed Date]]&gt;="07/01/2019"+0,Table1[[#This Row],[Completed Date]]&lt;="6/30/2020"+0),"FY 19-20",""))</f>
        <v>FY 20-21</v>
      </c>
      <c r="AO698" s="116" t="str">
        <f>IFERROR(FIND("R",Table1[[#This Row],[FS_Priority]]),"")</f>
        <v/>
      </c>
    </row>
    <row r="699" spans="1:41" hidden="1" x14ac:dyDescent="0.25">
      <c r="A699" s="48" t="s">
        <v>3389</v>
      </c>
      <c r="B699" s="193" t="s">
        <v>211</v>
      </c>
      <c r="C699" s="193" t="s">
        <v>3389</v>
      </c>
      <c r="D699" s="194" t="b">
        <v>0</v>
      </c>
      <c r="E699" s="48" t="s">
        <v>4299</v>
      </c>
      <c r="F699" s="48" t="s">
        <v>3392</v>
      </c>
      <c r="G699" s="48" t="s">
        <v>3393</v>
      </c>
      <c r="H699" s="48" t="s">
        <v>267</v>
      </c>
      <c r="I699" s="48" t="s">
        <v>3969</v>
      </c>
      <c r="J699" s="48" t="s">
        <v>2661</v>
      </c>
      <c r="K699" s="193" t="s">
        <v>3471</v>
      </c>
      <c r="L699" s="193" t="s">
        <v>2636</v>
      </c>
      <c r="M699" s="48" t="s">
        <v>3970</v>
      </c>
      <c r="N699" s="193" t="s">
        <v>3888</v>
      </c>
      <c r="O699" s="48" t="s">
        <v>183</v>
      </c>
      <c r="P699" s="48"/>
      <c r="Q699" s="48" t="s">
        <v>3291</v>
      </c>
      <c r="R699" s="193" t="s">
        <v>211</v>
      </c>
      <c r="S699" s="48" t="b">
        <v>0</v>
      </c>
      <c r="T699" s="48"/>
      <c r="U699" s="178"/>
      <c r="V699" s="178">
        <v>43642</v>
      </c>
      <c r="W699" s="48" t="s">
        <v>211</v>
      </c>
      <c r="X699" s="48"/>
      <c r="Y699" s="48"/>
      <c r="Z699" s="48" t="s">
        <v>211</v>
      </c>
      <c r="AA699" s="48"/>
      <c r="AB699" s="48"/>
      <c r="AC699" s="193" t="s">
        <v>5041</v>
      </c>
      <c r="AD699" s="48"/>
      <c r="AE699" s="193" t="s">
        <v>183</v>
      </c>
      <c r="AF699" s="193" t="s">
        <v>3393</v>
      </c>
      <c r="AG699" s="193" t="s">
        <v>211</v>
      </c>
      <c r="AH699" s="197">
        <v>44048</v>
      </c>
      <c r="AI699" s="192" t="s">
        <v>4349</v>
      </c>
      <c r="AJ699" s="115" t="str">
        <f t="shared" si="10"/>
        <v>FS</v>
      </c>
      <c r="AK699" s="115" t="b">
        <f>ISNUMBER(SEARCH("IRT",Table1[[#This Row],[Current_Status]]))</f>
        <v>0</v>
      </c>
      <c r="AL699" s="116">
        <f>YEAR(Table1[[#This Row],[Project_Initiated]])</f>
        <v>2019</v>
      </c>
      <c r="AM699" s="53">
        <v>44075</v>
      </c>
      <c r="AN699" s="53" t="str">
        <f>IF(AND(Table1[[#This Row],[Completed Date]]&gt;="07/01/2020"+0,Table1[[#This Row],[Completed Date]]&lt;="6/30/2021"+0),"FY 20-21",IF(AND(Table1[[#This Row],[Completed Date]]&gt;="07/01/2019"+0,Table1[[#This Row],[Completed Date]]&lt;="6/30/2020"+0),"FY 19-20",""))</f>
        <v>FY 20-21</v>
      </c>
      <c r="AO699" s="116">
        <f>IFERROR(FIND("R",Table1[[#This Row],[FS_Priority]]),"")</f>
        <v>1</v>
      </c>
    </row>
    <row r="700" spans="1:41" hidden="1" x14ac:dyDescent="0.25">
      <c r="A700" s="48" t="s">
        <v>82</v>
      </c>
      <c r="B700" s="193" t="s">
        <v>82</v>
      </c>
      <c r="C700" s="193" t="s">
        <v>211</v>
      </c>
      <c r="D700" s="194" t="b">
        <v>0</v>
      </c>
      <c r="E700" s="48" t="s">
        <v>4285</v>
      </c>
      <c r="F700" s="48" t="s">
        <v>83</v>
      </c>
      <c r="G700" s="48" t="s">
        <v>3925</v>
      </c>
      <c r="H700" s="48" t="s">
        <v>211</v>
      </c>
      <c r="I700" s="48" t="s">
        <v>211</v>
      </c>
      <c r="J700" s="48" t="s">
        <v>4944</v>
      </c>
      <c r="K700" s="193" t="s">
        <v>59</v>
      </c>
      <c r="L700" s="193" t="s">
        <v>28</v>
      </c>
      <c r="M700" s="48" t="s">
        <v>3503</v>
      </c>
      <c r="N700" s="193" t="s">
        <v>211</v>
      </c>
      <c r="O700" s="48" t="s">
        <v>293</v>
      </c>
      <c r="P700" s="48">
        <v>7</v>
      </c>
      <c r="Q700" s="48" t="s">
        <v>211</v>
      </c>
      <c r="R700" s="193" t="s">
        <v>211</v>
      </c>
      <c r="S700" s="48" t="b">
        <v>0</v>
      </c>
      <c r="T700" s="48">
        <v>25000000</v>
      </c>
      <c r="U700" s="178"/>
      <c r="V700" s="178">
        <v>42515</v>
      </c>
      <c r="W700" s="48" t="s">
        <v>4779</v>
      </c>
      <c r="X700" s="48">
        <v>43617</v>
      </c>
      <c r="Y700" s="48">
        <v>44136</v>
      </c>
      <c r="Z700" s="48" t="s">
        <v>211</v>
      </c>
      <c r="AA700" s="48"/>
      <c r="AB700" s="48"/>
      <c r="AC700" s="193" t="s">
        <v>211</v>
      </c>
      <c r="AD700" s="48"/>
      <c r="AE700" s="193" t="s">
        <v>211</v>
      </c>
      <c r="AF700" s="193" t="s">
        <v>211</v>
      </c>
      <c r="AG700" s="193" t="s">
        <v>211</v>
      </c>
      <c r="AH700" s="197"/>
      <c r="AI700" s="192" t="s">
        <v>211</v>
      </c>
      <c r="AJ700" s="115" t="str">
        <f t="shared" si="10"/>
        <v>PD&amp;C</v>
      </c>
      <c r="AK700" s="115" t="b">
        <f>ISNUMBER(SEARCH("IRT",Table1[[#This Row],[Current_Status]]))</f>
        <v>0</v>
      </c>
      <c r="AL700" s="116">
        <f>YEAR(Table1[[#This Row],[Project_Initiated]])</f>
        <v>2016</v>
      </c>
      <c r="AM700" s="53">
        <v>44075</v>
      </c>
      <c r="AN700" s="53" t="str">
        <f>IF(AND(Table1[[#This Row],[Completed Date]]&gt;="07/01/2020"+0,Table1[[#This Row],[Completed Date]]&lt;="6/30/2021"+0),"FY 20-21",IF(AND(Table1[[#This Row],[Completed Date]]&gt;="07/01/2019"+0,Table1[[#This Row],[Completed Date]]&lt;="6/30/2020"+0),"FY 19-20",""))</f>
        <v/>
      </c>
      <c r="AO700" s="116" t="str">
        <f>IFERROR(FIND("R",Table1[[#This Row],[FS_Priority]]),"")</f>
        <v/>
      </c>
    </row>
    <row r="701" spans="1:41" hidden="1" x14ac:dyDescent="0.25">
      <c r="A701" s="180" t="s">
        <v>2795</v>
      </c>
      <c r="B701" s="199" t="s">
        <v>2795</v>
      </c>
      <c r="C701" s="199" t="s">
        <v>211</v>
      </c>
      <c r="D701" s="200" t="b">
        <v>0</v>
      </c>
      <c r="E701" s="180" t="s">
        <v>187</v>
      </c>
      <c r="F701" s="180" t="s">
        <v>2796</v>
      </c>
      <c r="G701" s="180" t="s">
        <v>3817</v>
      </c>
      <c r="H701" s="180" t="s">
        <v>2293</v>
      </c>
      <c r="I701" s="180" t="s">
        <v>211</v>
      </c>
      <c r="J701" s="180" t="s">
        <v>4992</v>
      </c>
      <c r="K701" s="199" t="s">
        <v>30</v>
      </c>
      <c r="L701" s="199" t="s">
        <v>394</v>
      </c>
      <c r="M701" s="180" t="s">
        <v>419</v>
      </c>
      <c r="N701" s="199" t="s">
        <v>211</v>
      </c>
      <c r="O701" s="180" t="s">
        <v>4331</v>
      </c>
      <c r="P701" s="180">
        <v>6</v>
      </c>
      <c r="Q701" s="180" t="s">
        <v>211</v>
      </c>
      <c r="R701" s="199" t="s">
        <v>211</v>
      </c>
      <c r="S701" s="180" t="b">
        <v>0</v>
      </c>
      <c r="T701" s="180"/>
      <c r="U701" s="181"/>
      <c r="V701" s="181">
        <v>43510</v>
      </c>
      <c r="W701" s="180" t="s">
        <v>4992</v>
      </c>
      <c r="X701" s="180">
        <v>43983</v>
      </c>
      <c r="Y701" s="180">
        <v>44105</v>
      </c>
      <c r="Z701" s="180" t="s">
        <v>211</v>
      </c>
      <c r="AA701" s="180"/>
      <c r="AB701" s="180"/>
      <c r="AC701" s="199" t="s">
        <v>211</v>
      </c>
      <c r="AD701" s="180"/>
      <c r="AE701" s="199" t="s">
        <v>211</v>
      </c>
      <c r="AF701" s="199" t="s">
        <v>211</v>
      </c>
      <c r="AG701" s="199" t="s">
        <v>211</v>
      </c>
      <c r="AH701" s="201"/>
      <c r="AI701" s="202" t="s">
        <v>211</v>
      </c>
      <c r="AJ701" s="115" t="str">
        <f t="shared" si="10"/>
        <v>PD&amp;C</v>
      </c>
      <c r="AK701" s="164" t="b">
        <f>ISNUMBER(SEARCH("IRT",Table1[[#This Row],[Current_Status]]))</f>
        <v>0</v>
      </c>
      <c r="AL701" s="165">
        <f>YEAR(Table1[[#This Row],[Project_Initiated]])</f>
        <v>2019</v>
      </c>
      <c r="AM701" s="53">
        <v>44075</v>
      </c>
      <c r="AN701" s="53" t="str">
        <f>IF(AND(Table1[[#This Row],[Completed Date]]&gt;="07/01/2020"+0,Table1[[#This Row],[Completed Date]]&lt;="6/30/2021"+0),"FY 20-21",IF(AND(Table1[[#This Row],[Completed Date]]&gt;="07/01/2019"+0,Table1[[#This Row],[Completed Date]]&lt;="6/30/2020"+0),"FY 19-20",""))</f>
        <v/>
      </c>
      <c r="AO701" s="165" t="str">
        <f>IFERROR(FIND("R",Table1[[#This Row],[FS_Priority]]),"")</f>
        <v/>
      </c>
    </row>
    <row r="702" spans="1:41" hidden="1" x14ac:dyDescent="0.25">
      <c r="A702" s="48" t="s">
        <v>3424</v>
      </c>
      <c r="B702" s="193" t="s">
        <v>3424</v>
      </c>
      <c r="C702" s="193" t="s">
        <v>211</v>
      </c>
      <c r="D702" s="194" t="b">
        <v>0</v>
      </c>
      <c r="E702" s="48" t="s">
        <v>99</v>
      </c>
      <c r="F702" s="48" t="s">
        <v>4807</v>
      </c>
      <c r="G702" s="48" t="s">
        <v>3985</v>
      </c>
      <c r="H702" s="48" t="s">
        <v>478</v>
      </c>
      <c r="I702" s="48" t="s">
        <v>4487</v>
      </c>
      <c r="J702" s="48" t="s">
        <v>51</v>
      </c>
      <c r="K702" s="193" t="s">
        <v>4989</v>
      </c>
      <c r="L702" s="193" t="s">
        <v>297</v>
      </c>
      <c r="M702" s="48" t="s">
        <v>3671</v>
      </c>
      <c r="N702" s="193" t="s">
        <v>211</v>
      </c>
      <c r="O702" s="48" t="s">
        <v>67</v>
      </c>
      <c r="P702" s="48">
        <v>1</v>
      </c>
      <c r="Q702" s="48" t="s">
        <v>211</v>
      </c>
      <c r="R702" s="193" t="s">
        <v>211</v>
      </c>
      <c r="S702" s="48" t="b">
        <v>0</v>
      </c>
      <c r="T702" s="48">
        <v>133500</v>
      </c>
      <c r="U702" s="178"/>
      <c r="V702" s="178">
        <v>43656</v>
      </c>
      <c r="W702" s="48" t="s">
        <v>2698</v>
      </c>
      <c r="X702" s="48">
        <v>44105</v>
      </c>
      <c r="Y702" s="48">
        <v>44136</v>
      </c>
      <c r="Z702" s="48" t="s">
        <v>211</v>
      </c>
      <c r="AA702" s="48"/>
      <c r="AB702" s="48"/>
      <c r="AC702" s="193" t="s">
        <v>211</v>
      </c>
      <c r="AD702" s="48"/>
      <c r="AE702" s="193" t="s">
        <v>211</v>
      </c>
      <c r="AF702" s="193" t="s">
        <v>211</v>
      </c>
      <c r="AG702" s="193" t="s">
        <v>211</v>
      </c>
      <c r="AH702" s="197"/>
      <c r="AI702" s="192" t="s">
        <v>211</v>
      </c>
      <c r="AJ702" s="115" t="str">
        <f t="shared" si="10"/>
        <v>PD&amp;C</v>
      </c>
      <c r="AK702" s="115" t="b">
        <f>ISNUMBER(SEARCH("IRT",Table1[[#This Row],[Current_Status]]))</f>
        <v>0</v>
      </c>
      <c r="AL702" s="116">
        <f>YEAR(Table1[[#This Row],[Project_Initiated]])</f>
        <v>2019</v>
      </c>
      <c r="AM702" s="53">
        <v>44090</v>
      </c>
      <c r="AN702" s="53" t="str">
        <f>IF(AND(Table1[[#This Row],[Completed Date]]&gt;="07/01/2020"+0,Table1[[#This Row],[Completed Date]]&lt;="6/30/2021"+0),"FY 20-21",IF(AND(Table1[[#This Row],[Completed Date]]&gt;="07/01/2019"+0,Table1[[#This Row],[Completed Date]]&lt;="6/30/2020"+0),"FY 19-20",""))</f>
        <v/>
      </c>
      <c r="AO702" s="116" t="str">
        <f>IFERROR(FIND("R",Table1[[#This Row],[FS_Priority]]),"")</f>
        <v/>
      </c>
    </row>
    <row r="703" spans="1:41" hidden="1" x14ac:dyDescent="0.25">
      <c r="A703" s="48" t="s">
        <v>113</v>
      </c>
      <c r="B703" s="193" t="s">
        <v>113</v>
      </c>
      <c r="C703" s="193" t="s">
        <v>211</v>
      </c>
      <c r="D703" s="194" t="b">
        <v>0</v>
      </c>
      <c r="E703" s="48" t="s">
        <v>107</v>
      </c>
      <c r="F703" s="48" t="s">
        <v>114</v>
      </c>
      <c r="G703" s="48" t="s">
        <v>3770</v>
      </c>
      <c r="H703" s="48" t="s">
        <v>211</v>
      </c>
      <c r="I703" s="48" t="s">
        <v>211</v>
      </c>
      <c r="J703" s="48" t="s">
        <v>51</v>
      </c>
      <c r="K703" s="193" t="s">
        <v>3674</v>
      </c>
      <c r="L703" s="193" t="s">
        <v>2636</v>
      </c>
      <c r="M703" s="48" t="s">
        <v>3771</v>
      </c>
      <c r="N703" s="193" t="s">
        <v>211</v>
      </c>
      <c r="O703" s="48" t="s">
        <v>120</v>
      </c>
      <c r="P703" s="48">
        <v>2</v>
      </c>
      <c r="Q703" s="48" t="s">
        <v>211</v>
      </c>
      <c r="R703" s="193" t="s">
        <v>211</v>
      </c>
      <c r="S703" s="48" t="b">
        <v>0</v>
      </c>
      <c r="T703" s="48">
        <v>1575000</v>
      </c>
      <c r="U703" s="178"/>
      <c r="V703" s="178">
        <v>43108</v>
      </c>
      <c r="W703" s="48" t="s">
        <v>27</v>
      </c>
      <c r="X703" s="48">
        <v>44075</v>
      </c>
      <c r="Y703" s="48">
        <v>44166</v>
      </c>
      <c r="Z703" s="48" t="s">
        <v>211</v>
      </c>
      <c r="AA703" s="48"/>
      <c r="AB703" s="48"/>
      <c r="AC703" s="193" t="s">
        <v>211</v>
      </c>
      <c r="AD703" s="48"/>
      <c r="AE703" s="193" t="s">
        <v>211</v>
      </c>
      <c r="AF703" s="193" t="s">
        <v>211</v>
      </c>
      <c r="AG703" s="193" t="s">
        <v>211</v>
      </c>
      <c r="AH703" s="197"/>
      <c r="AI703" s="192" t="s">
        <v>211</v>
      </c>
      <c r="AJ703" s="115" t="str">
        <f t="shared" si="10"/>
        <v>PD&amp;C</v>
      </c>
      <c r="AK703" s="115" t="b">
        <f>ISNUMBER(SEARCH("IRT",Table1[[#This Row],[Current_Status]]))</f>
        <v>0</v>
      </c>
      <c r="AL703" s="116">
        <f>YEAR(Table1[[#This Row],[Project_Initiated]])</f>
        <v>2018</v>
      </c>
      <c r="AM703" s="53">
        <v>44090</v>
      </c>
      <c r="AN703" s="53" t="str">
        <f>IF(AND(Table1[[#This Row],[Completed Date]]&gt;="07/01/2020"+0,Table1[[#This Row],[Completed Date]]&lt;="6/30/2021"+0),"FY 20-21",IF(AND(Table1[[#This Row],[Completed Date]]&gt;="07/01/2019"+0,Table1[[#This Row],[Completed Date]]&lt;="6/30/2020"+0),"FY 19-20",""))</f>
        <v/>
      </c>
      <c r="AO703" s="116" t="str">
        <f>IFERROR(FIND("R",Table1[[#This Row],[FS_Priority]]),"")</f>
        <v/>
      </c>
    </row>
    <row r="704" spans="1:41" hidden="1" x14ac:dyDescent="0.25">
      <c r="A704" s="48" t="s">
        <v>2895</v>
      </c>
      <c r="B704" s="193" t="s">
        <v>2895</v>
      </c>
      <c r="C704" s="193" t="s">
        <v>211</v>
      </c>
      <c r="D704" s="194" t="b">
        <v>0</v>
      </c>
      <c r="E704" s="48" t="s">
        <v>187</v>
      </c>
      <c r="F704" s="48" t="s">
        <v>4493</v>
      </c>
      <c r="G704" s="48" t="s">
        <v>2896</v>
      </c>
      <c r="H704" s="48" t="s">
        <v>441</v>
      </c>
      <c r="I704" s="48" t="s">
        <v>211</v>
      </c>
      <c r="J704" s="48" t="s">
        <v>51</v>
      </c>
      <c r="K704" s="193" t="s">
        <v>30</v>
      </c>
      <c r="L704" s="193" t="s">
        <v>394</v>
      </c>
      <c r="M704" s="48" t="s">
        <v>120</v>
      </c>
      <c r="N704" s="193" t="s">
        <v>211</v>
      </c>
      <c r="O704" s="48" t="s">
        <v>120</v>
      </c>
      <c r="P704" s="48">
        <v>2</v>
      </c>
      <c r="Q704" s="48" t="s">
        <v>211</v>
      </c>
      <c r="R704" s="193" t="s">
        <v>211</v>
      </c>
      <c r="S704" s="48" t="b">
        <v>0</v>
      </c>
      <c r="T704" s="48">
        <v>1340000</v>
      </c>
      <c r="U704" s="178"/>
      <c r="V704" s="178">
        <v>43600</v>
      </c>
      <c r="W704" s="48" t="s">
        <v>5052</v>
      </c>
      <c r="X704" s="48">
        <v>44044</v>
      </c>
      <c r="Y704" s="48">
        <v>44166</v>
      </c>
      <c r="Z704" s="48" t="s">
        <v>211</v>
      </c>
      <c r="AA704" s="48"/>
      <c r="AB704" s="48"/>
      <c r="AC704" s="193" t="s">
        <v>211</v>
      </c>
      <c r="AD704" s="48"/>
      <c r="AE704" s="193" t="s">
        <v>211</v>
      </c>
      <c r="AF704" s="193" t="s">
        <v>211</v>
      </c>
      <c r="AG704" s="193" t="s">
        <v>211</v>
      </c>
      <c r="AH704" s="197"/>
      <c r="AI704" s="192" t="s">
        <v>211</v>
      </c>
      <c r="AJ704" s="115" t="str">
        <f t="shared" si="10"/>
        <v>PD&amp;C</v>
      </c>
      <c r="AK704" s="115" t="b">
        <f>ISNUMBER(SEARCH("IRT",Table1[[#This Row],[Current_Status]]))</f>
        <v>0</v>
      </c>
      <c r="AL704" s="116">
        <f>YEAR(Table1[[#This Row],[Project_Initiated]])</f>
        <v>2019</v>
      </c>
      <c r="AM704" s="53">
        <v>44090</v>
      </c>
      <c r="AN704" s="53" t="str">
        <f>IF(AND(Table1[[#This Row],[Completed Date]]&gt;="07/01/2020"+0,Table1[[#This Row],[Completed Date]]&lt;="6/30/2021"+0),"FY 20-21",IF(AND(Table1[[#This Row],[Completed Date]]&gt;="07/01/2019"+0,Table1[[#This Row],[Completed Date]]&lt;="6/30/2020"+0),"FY 19-20",""))</f>
        <v/>
      </c>
      <c r="AO704" s="116" t="str">
        <f>IFERROR(FIND("R",Table1[[#This Row],[FS_Priority]]),"")</f>
        <v/>
      </c>
    </row>
    <row r="705" spans="1:41" hidden="1" x14ac:dyDescent="0.25">
      <c r="A705" s="48" t="s">
        <v>485</v>
      </c>
      <c r="B705" s="193" t="s">
        <v>485</v>
      </c>
      <c r="C705" s="193" t="s">
        <v>211</v>
      </c>
      <c r="D705" s="194" t="b">
        <v>0</v>
      </c>
      <c r="E705" s="48" t="s">
        <v>187</v>
      </c>
      <c r="F705" s="48" t="s">
        <v>2904</v>
      </c>
      <c r="G705" s="48" t="s">
        <v>486</v>
      </c>
      <c r="H705" s="48" t="s">
        <v>285</v>
      </c>
      <c r="I705" s="48" t="s">
        <v>211</v>
      </c>
      <c r="J705" s="48" t="s">
        <v>51</v>
      </c>
      <c r="K705" s="193" t="s">
        <v>30</v>
      </c>
      <c r="L705" s="193" t="s">
        <v>394</v>
      </c>
      <c r="M705" s="48" t="s">
        <v>3778</v>
      </c>
      <c r="N705" s="193" t="s">
        <v>211</v>
      </c>
      <c r="O705" s="48" t="s">
        <v>118</v>
      </c>
      <c r="P705" s="48">
        <v>6</v>
      </c>
      <c r="Q705" s="48" t="s">
        <v>211</v>
      </c>
      <c r="R705" s="193" t="s">
        <v>211</v>
      </c>
      <c r="S705" s="48" t="b">
        <v>0</v>
      </c>
      <c r="T705" s="48">
        <v>600000</v>
      </c>
      <c r="U705" s="178"/>
      <c r="V705" s="178">
        <v>43634</v>
      </c>
      <c r="W705" s="48" t="s">
        <v>4967</v>
      </c>
      <c r="X705" s="48"/>
      <c r="Y705" s="48"/>
      <c r="Z705" s="48" t="s">
        <v>211</v>
      </c>
      <c r="AA705" s="48"/>
      <c r="AB705" s="48"/>
      <c r="AC705" s="193" t="s">
        <v>211</v>
      </c>
      <c r="AD705" s="48"/>
      <c r="AE705" s="193" t="s">
        <v>211</v>
      </c>
      <c r="AF705" s="193" t="s">
        <v>211</v>
      </c>
      <c r="AG705" s="193" t="s">
        <v>211</v>
      </c>
      <c r="AH705" s="198"/>
      <c r="AI705" s="192" t="s">
        <v>211</v>
      </c>
      <c r="AJ705" s="115" t="str">
        <f t="shared" si="10"/>
        <v>PD&amp;C</v>
      </c>
      <c r="AK705" s="115" t="b">
        <f>ISNUMBER(SEARCH("IRT",Table1[[#This Row],[Current_Status]]))</f>
        <v>0</v>
      </c>
      <c r="AL705" s="116">
        <f>YEAR(Table1[[#This Row],[Project_Initiated]])</f>
        <v>2019</v>
      </c>
      <c r="AM705" s="53">
        <v>44090</v>
      </c>
      <c r="AN705" s="53" t="str">
        <f>IF(AND(Table1[[#This Row],[Completed Date]]&gt;="07/01/2020"+0,Table1[[#This Row],[Completed Date]]&lt;="6/30/2021"+0),"FY 20-21",IF(AND(Table1[[#This Row],[Completed Date]]&gt;="07/01/2019"+0,Table1[[#This Row],[Completed Date]]&lt;="6/30/2020"+0),"FY 19-20",""))</f>
        <v/>
      </c>
      <c r="AO705" s="116" t="str">
        <f>IFERROR(FIND("R",Table1[[#This Row],[FS_Priority]]),"")</f>
        <v/>
      </c>
    </row>
    <row r="706" spans="1:41" hidden="1" x14ac:dyDescent="0.25">
      <c r="A706" s="48" t="s">
        <v>119</v>
      </c>
      <c r="B706" s="193" t="s">
        <v>119</v>
      </c>
      <c r="C706" s="193" t="s">
        <v>211</v>
      </c>
      <c r="D706" s="194" t="b">
        <v>0</v>
      </c>
      <c r="E706" s="48" t="s">
        <v>187</v>
      </c>
      <c r="F706" s="48" t="s">
        <v>4490</v>
      </c>
      <c r="G706" s="48" t="s">
        <v>3779</v>
      </c>
      <c r="H706" s="48" t="s">
        <v>474</v>
      </c>
      <c r="I706" s="48" t="s">
        <v>211</v>
      </c>
      <c r="J706" s="48" t="s">
        <v>51</v>
      </c>
      <c r="K706" s="193" t="s">
        <v>30</v>
      </c>
      <c r="L706" s="193" t="s">
        <v>394</v>
      </c>
      <c r="M706" s="48" t="s">
        <v>77</v>
      </c>
      <c r="N706" s="193" t="s">
        <v>211</v>
      </c>
      <c r="O706" s="48" t="s">
        <v>120</v>
      </c>
      <c r="P706" s="48">
        <v>9</v>
      </c>
      <c r="Q706" s="48" t="s">
        <v>211</v>
      </c>
      <c r="R706" s="193" t="s">
        <v>211</v>
      </c>
      <c r="S706" s="48" t="b">
        <v>0</v>
      </c>
      <c r="T706" s="48">
        <v>432510</v>
      </c>
      <c r="U706" s="178"/>
      <c r="V706" s="178">
        <v>42425</v>
      </c>
      <c r="W706" s="48" t="s">
        <v>27</v>
      </c>
      <c r="X706" s="48">
        <v>44136</v>
      </c>
      <c r="Y706" s="48">
        <v>44166</v>
      </c>
      <c r="Z706" s="48" t="s">
        <v>211</v>
      </c>
      <c r="AA706" s="48"/>
      <c r="AB706" s="48"/>
      <c r="AC706" s="193" t="s">
        <v>211</v>
      </c>
      <c r="AD706" s="48"/>
      <c r="AE706" s="193" t="s">
        <v>211</v>
      </c>
      <c r="AF706" s="193" t="s">
        <v>211</v>
      </c>
      <c r="AG706" s="193" t="s">
        <v>211</v>
      </c>
      <c r="AH706" s="197"/>
      <c r="AI706" s="192" t="s">
        <v>211</v>
      </c>
      <c r="AJ706" s="115" t="str">
        <f t="shared" ref="AJ706:AJ769" si="11">IF(LEN(A706)&gt;6,"FS","PD&amp;C")</f>
        <v>PD&amp;C</v>
      </c>
      <c r="AK706" s="115" t="b">
        <f>ISNUMBER(SEARCH("IRT",Table1[[#This Row],[Current_Status]]))</f>
        <v>0</v>
      </c>
      <c r="AL706" s="116">
        <f>YEAR(Table1[[#This Row],[Project_Initiated]])</f>
        <v>2016</v>
      </c>
      <c r="AM706" s="53">
        <v>44090</v>
      </c>
      <c r="AN706" s="53" t="str">
        <f>IF(AND(Table1[[#This Row],[Completed Date]]&gt;="07/01/2020"+0,Table1[[#This Row],[Completed Date]]&lt;="6/30/2021"+0),"FY 20-21",IF(AND(Table1[[#This Row],[Completed Date]]&gt;="07/01/2019"+0,Table1[[#This Row],[Completed Date]]&lt;="6/30/2020"+0),"FY 19-20",""))</f>
        <v/>
      </c>
      <c r="AO706" s="116" t="str">
        <f>IFERROR(FIND("R",Table1[[#This Row],[FS_Priority]]),"")</f>
        <v/>
      </c>
    </row>
    <row r="707" spans="1:41" hidden="1" x14ac:dyDescent="0.25">
      <c r="A707" s="48" t="s">
        <v>4387</v>
      </c>
      <c r="B707" s="193" t="s">
        <v>4387</v>
      </c>
      <c r="C707" s="193" t="s">
        <v>211</v>
      </c>
      <c r="D707" s="194" t="b">
        <v>0</v>
      </c>
      <c r="E707" s="48" t="s">
        <v>4299</v>
      </c>
      <c r="F707" s="48" t="s">
        <v>4960</v>
      </c>
      <c r="G707" s="48" t="s">
        <v>4251</v>
      </c>
      <c r="H707" s="48" t="s">
        <v>211</v>
      </c>
      <c r="I707" s="48" t="s">
        <v>211</v>
      </c>
      <c r="J707" s="48" t="s">
        <v>51</v>
      </c>
      <c r="K707" s="193" t="s">
        <v>3471</v>
      </c>
      <c r="L707" s="193" t="s">
        <v>2636</v>
      </c>
      <c r="M707" s="48" t="s">
        <v>3777</v>
      </c>
      <c r="N707" s="193" t="s">
        <v>211</v>
      </c>
      <c r="O707" s="48" t="s">
        <v>3974</v>
      </c>
      <c r="P707" s="48">
        <v>1</v>
      </c>
      <c r="Q707" s="48" t="s">
        <v>211</v>
      </c>
      <c r="R707" s="193" t="s">
        <v>211</v>
      </c>
      <c r="S707" s="48" t="b">
        <v>0</v>
      </c>
      <c r="T707" s="48"/>
      <c r="U707" s="178"/>
      <c r="V707" s="178">
        <v>43532</v>
      </c>
      <c r="W707" s="48" t="s">
        <v>27</v>
      </c>
      <c r="X707" s="48">
        <v>44136</v>
      </c>
      <c r="Y707" s="48">
        <v>44470</v>
      </c>
      <c r="Z707" s="48" t="s">
        <v>211</v>
      </c>
      <c r="AA707" s="48"/>
      <c r="AB707" s="48"/>
      <c r="AC707" s="193" t="s">
        <v>211</v>
      </c>
      <c r="AD707" s="179"/>
      <c r="AE707" s="193" t="s">
        <v>211</v>
      </c>
      <c r="AF707" s="193" t="s">
        <v>211</v>
      </c>
      <c r="AG707" s="193" t="s">
        <v>211</v>
      </c>
      <c r="AH707" s="197"/>
      <c r="AI707" s="192" t="s">
        <v>211</v>
      </c>
      <c r="AJ707" s="115" t="str">
        <f t="shared" si="11"/>
        <v>PD&amp;C</v>
      </c>
      <c r="AK707" s="115" t="b">
        <f>ISNUMBER(SEARCH("IRT",Table1[[#This Row],[Current_Status]]))</f>
        <v>0</v>
      </c>
      <c r="AL707" s="116">
        <f>YEAR(Table1[[#This Row],[Project_Initiated]])</f>
        <v>2019</v>
      </c>
      <c r="AM707" s="53">
        <v>44090</v>
      </c>
      <c r="AN707" s="53" t="str">
        <f>IF(AND(Table1[[#This Row],[Completed Date]]&gt;="07/01/2020"+0,Table1[[#This Row],[Completed Date]]&lt;="6/30/2021"+0),"FY 20-21",IF(AND(Table1[[#This Row],[Completed Date]]&gt;="07/01/2019"+0,Table1[[#This Row],[Completed Date]]&lt;="6/30/2020"+0),"FY 19-20",""))</f>
        <v/>
      </c>
      <c r="AO707" s="116" t="str">
        <f>IFERROR(FIND("R",Table1[[#This Row],[FS_Priority]]),"")</f>
        <v/>
      </c>
    </row>
    <row r="708" spans="1:41" hidden="1" x14ac:dyDescent="0.25">
      <c r="A708" s="48" t="s">
        <v>2816</v>
      </c>
      <c r="B708" s="193" t="s">
        <v>2816</v>
      </c>
      <c r="C708" s="193" t="s">
        <v>211</v>
      </c>
      <c r="D708" s="194" t="b">
        <v>0</v>
      </c>
      <c r="E708" s="48" t="s">
        <v>4299</v>
      </c>
      <c r="F708" s="48" t="s">
        <v>4798</v>
      </c>
      <c r="G708" s="48" t="s">
        <v>3819</v>
      </c>
      <c r="H708" s="48" t="s">
        <v>211</v>
      </c>
      <c r="I708" s="48" t="s">
        <v>211</v>
      </c>
      <c r="J708" s="48" t="s">
        <v>51</v>
      </c>
      <c r="K708" s="193" t="s">
        <v>3471</v>
      </c>
      <c r="L708" s="193" t="s">
        <v>2636</v>
      </c>
      <c r="M708" s="48" t="s">
        <v>3509</v>
      </c>
      <c r="N708" s="193" t="s">
        <v>211</v>
      </c>
      <c r="O708" s="48" t="s">
        <v>189</v>
      </c>
      <c r="P708" s="48">
        <v>8</v>
      </c>
      <c r="Q708" s="48" t="s">
        <v>211</v>
      </c>
      <c r="R708" s="193" t="s">
        <v>211</v>
      </c>
      <c r="S708" s="48" t="b">
        <v>0</v>
      </c>
      <c r="T708" s="48">
        <v>6950000</v>
      </c>
      <c r="U708" s="178"/>
      <c r="V708" s="178">
        <v>43528</v>
      </c>
      <c r="W708" s="48" t="s">
        <v>27</v>
      </c>
      <c r="X708" s="48">
        <v>44348</v>
      </c>
      <c r="Y708" s="48">
        <v>45047</v>
      </c>
      <c r="Z708" s="48" t="s">
        <v>211</v>
      </c>
      <c r="AA708" s="48"/>
      <c r="AB708" s="48"/>
      <c r="AC708" s="193" t="s">
        <v>211</v>
      </c>
      <c r="AD708" s="48"/>
      <c r="AE708" s="193" t="s">
        <v>211</v>
      </c>
      <c r="AF708" s="193" t="s">
        <v>211</v>
      </c>
      <c r="AG708" s="193" t="s">
        <v>211</v>
      </c>
      <c r="AH708" s="197"/>
      <c r="AI708" s="192" t="s">
        <v>211</v>
      </c>
      <c r="AJ708" s="115" t="str">
        <f t="shared" si="11"/>
        <v>PD&amp;C</v>
      </c>
      <c r="AK708" s="115" t="b">
        <f>ISNUMBER(SEARCH("IRT",Table1[[#This Row],[Current_Status]]))</f>
        <v>0</v>
      </c>
      <c r="AL708" s="116">
        <f>YEAR(Table1[[#This Row],[Project_Initiated]])</f>
        <v>2019</v>
      </c>
      <c r="AM708" s="53">
        <v>44090</v>
      </c>
      <c r="AN708" s="53" t="str">
        <f>IF(AND(Table1[[#This Row],[Completed Date]]&gt;="07/01/2020"+0,Table1[[#This Row],[Completed Date]]&lt;="6/30/2021"+0),"FY 20-21",IF(AND(Table1[[#This Row],[Completed Date]]&gt;="07/01/2019"+0,Table1[[#This Row],[Completed Date]]&lt;="6/30/2020"+0),"FY 19-20",""))</f>
        <v/>
      </c>
      <c r="AO708" s="116" t="str">
        <f>IFERROR(FIND("R",Table1[[#This Row],[FS_Priority]]),"")</f>
        <v/>
      </c>
    </row>
    <row r="709" spans="1:41" hidden="1" x14ac:dyDescent="0.25">
      <c r="A709" s="48" t="s">
        <v>124</v>
      </c>
      <c r="B709" s="193" t="s">
        <v>124</v>
      </c>
      <c r="C709" s="193" t="s">
        <v>211</v>
      </c>
      <c r="D709" s="194" t="b">
        <v>0</v>
      </c>
      <c r="E709" s="48" t="s">
        <v>187</v>
      </c>
      <c r="F709" s="48" t="s">
        <v>4004</v>
      </c>
      <c r="G709" s="48" t="s">
        <v>125</v>
      </c>
      <c r="H709" s="48" t="s">
        <v>273</v>
      </c>
      <c r="I709" s="48" t="s">
        <v>211</v>
      </c>
      <c r="J709" s="48" t="s">
        <v>3782</v>
      </c>
      <c r="K709" s="193" t="s">
        <v>30</v>
      </c>
      <c r="L709" s="193" t="s">
        <v>394</v>
      </c>
      <c r="M709" s="48" t="s">
        <v>30</v>
      </c>
      <c r="N709" s="193" t="s">
        <v>211</v>
      </c>
      <c r="O709" s="48" t="s">
        <v>120</v>
      </c>
      <c r="P709" s="48">
        <v>99</v>
      </c>
      <c r="Q709" s="48" t="s">
        <v>211</v>
      </c>
      <c r="R709" s="193" t="s">
        <v>211</v>
      </c>
      <c r="S709" s="48" t="b">
        <v>0</v>
      </c>
      <c r="T709" s="48">
        <v>240000</v>
      </c>
      <c r="U709" s="178"/>
      <c r="V709" s="178">
        <v>42496</v>
      </c>
      <c r="W709" s="48" t="s">
        <v>47</v>
      </c>
      <c r="X709" s="48"/>
      <c r="Y709" s="48"/>
      <c r="Z709" s="48" t="s">
        <v>211</v>
      </c>
      <c r="AA709" s="48"/>
      <c r="AB709" s="48"/>
      <c r="AC709" s="193" t="s">
        <v>211</v>
      </c>
      <c r="AD709" s="48"/>
      <c r="AE709" s="193" t="s">
        <v>211</v>
      </c>
      <c r="AF709" s="193" t="s">
        <v>211</v>
      </c>
      <c r="AG709" s="193" t="s">
        <v>211</v>
      </c>
      <c r="AH709" s="197"/>
      <c r="AI709" s="192" t="s">
        <v>211</v>
      </c>
      <c r="AJ709" s="115" t="str">
        <f t="shared" si="11"/>
        <v>PD&amp;C</v>
      </c>
      <c r="AK709" s="115" t="b">
        <f>ISNUMBER(SEARCH("IRT",Table1[[#This Row],[Current_Status]]))</f>
        <v>0</v>
      </c>
      <c r="AL709" s="116">
        <f>YEAR(Table1[[#This Row],[Project_Initiated]])</f>
        <v>2016</v>
      </c>
      <c r="AM709" s="53">
        <v>44090</v>
      </c>
      <c r="AN709" s="53" t="str">
        <f>IF(AND(Table1[[#This Row],[Completed Date]]&gt;="07/01/2020"+0,Table1[[#This Row],[Completed Date]]&lt;="6/30/2021"+0),"FY 20-21",IF(AND(Table1[[#This Row],[Completed Date]]&gt;="07/01/2019"+0,Table1[[#This Row],[Completed Date]]&lt;="6/30/2020"+0),"FY 19-20",""))</f>
        <v/>
      </c>
      <c r="AO709" s="116" t="str">
        <f>IFERROR(FIND("R",Table1[[#This Row],[FS_Priority]]),"")</f>
        <v/>
      </c>
    </row>
    <row r="710" spans="1:41" hidden="1" x14ac:dyDescent="0.25">
      <c r="A710" s="48" t="s">
        <v>635</v>
      </c>
      <c r="B710" s="193" t="s">
        <v>211</v>
      </c>
      <c r="C710" s="193" t="s">
        <v>635</v>
      </c>
      <c r="D710" s="194" t="b">
        <v>0</v>
      </c>
      <c r="E710" s="48" t="s">
        <v>287</v>
      </c>
      <c r="F710" s="48" t="s">
        <v>3047</v>
      </c>
      <c r="G710" s="48" t="s">
        <v>211</v>
      </c>
      <c r="H710" s="48" t="s">
        <v>441</v>
      </c>
      <c r="I710" s="48" t="s">
        <v>288</v>
      </c>
      <c r="J710" s="48" t="s">
        <v>2670</v>
      </c>
      <c r="K710" s="193" t="s">
        <v>211</v>
      </c>
      <c r="L710" s="193" t="s">
        <v>211</v>
      </c>
      <c r="M710" s="48" t="s">
        <v>3562</v>
      </c>
      <c r="N710" s="193" t="s">
        <v>211</v>
      </c>
      <c r="O710" s="48" t="s">
        <v>183</v>
      </c>
      <c r="P710" s="48"/>
      <c r="Q710" s="48" t="s">
        <v>211</v>
      </c>
      <c r="R710" s="193" t="s">
        <v>180</v>
      </c>
      <c r="S710" s="48" t="b">
        <v>0</v>
      </c>
      <c r="T710" s="48"/>
      <c r="U710" s="178"/>
      <c r="V710" s="178">
        <v>42999</v>
      </c>
      <c r="W710" s="48" t="s">
        <v>211</v>
      </c>
      <c r="X710" s="48"/>
      <c r="Y710" s="48"/>
      <c r="Z710" s="48" t="s">
        <v>211</v>
      </c>
      <c r="AA710" s="48"/>
      <c r="AB710" s="48"/>
      <c r="AC710" s="193" t="s">
        <v>634</v>
      </c>
      <c r="AD710" s="179"/>
      <c r="AE710" s="193" t="s">
        <v>183</v>
      </c>
      <c r="AF710" s="193" t="s">
        <v>211</v>
      </c>
      <c r="AG710" s="193" t="s">
        <v>2693</v>
      </c>
      <c r="AH710" s="197">
        <v>43192</v>
      </c>
      <c r="AI710" s="192" t="s">
        <v>4353</v>
      </c>
      <c r="AJ710" s="115" t="str">
        <f t="shared" si="11"/>
        <v>FS</v>
      </c>
      <c r="AK710" s="115" t="b">
        <f>ISNUMBER(SEARCH("IRT",Table1[[#This Row],[Current_Status]]))</f>
        <v>0</v>
      </c>
      <c r="AL710" s="116">
        <f>YEAR(Table1[[#This Row],[Project_Initiated]])</f>
        <v>2017</v>
      </c>
      <c r="AM710" s="53">
        <v>44090</v>
      </c>
      <c r="AN710" s="53" t="str">
        <f>IF(AND(Table1[[#This Row],[Completed Date]]&gt;="07/01/2020"+0,Table1[[#This Row],[Completed Date]]&lt;="6/30/2021"+0),"FY 20-21",IF(AND(Table1[[#This Row],[Completed Date]]&gt;="07/01/2019"+0,Table1[[#This Row],[Completed Date]]&lt;="6/30/2020"+0),"FY 19-20",""))</f>
        <v/>
      </c>
      <c r="AO710" s="116" t="str">
        <f>IFERROR(FIND("R",Table1[[#This Row],[FS_Priority]]),"")</f>
        <v/>
      </c>
    </row>
    <row r="711" spans="1:41" hidden="1" x14ac:dyDescent="0.25">
      <c r="A711" s="48" t="s">
        <v>428</v>
      </c>
      <c r="B711" s="193" t="s">
        <v>211</v>
      </c>
      <c r="C711" s="193" t="s">
        <v>428</v>
      </c>
      <c r="D711" s="194" t="b">
        <v>0</v>
      </c>
      <c r="E711" s="48" t="s">
        <v>652</v>
      </c>
      <c r="F711" s="48" t="s">
        <v>3328</v>
      </c>
      <c r="G711" s="48" t="s">
        <v>211</v>
      </c>
      <c r="H711" s="48" t="s">
        <v>445</v>
      </c>
      <c r="I711" s="48" t="s">
        <v>3866</v>
      </c>
      <c r="J711" s="48" t="s">
        <v>2672</v>
      </c>
      <c r="K711" s="193" t="s">
        <v>3859</v>
      </c>
      <c r="L711" s="193" t="s">
        <v>450</v>
      </c>
      <c r="M711" s="48" t="s">
        <v>3864</v>
      </c>
      <c r="N711" s="193" t="s">
        <v>211</v>
      </c>
      <c r="O711" s="48" t="s">
        <v>183</v>
      </c>
      <c r="P711" s="48"/>
      <c r="Q711" s="48" t="s">
        <v>239</v>
      </c>
      <c r="R711" s="193" t="s">
        <v>236</v>
      </c>
      <c r="S711" s="48" t="b">
        <v>1</v>
      </c>
      <c r="T711" s="48"/>
      <c r="U711" s="178"/>
      <c r="V711" s="178">
        <v>43116</v>
      </c>
      <c r="W711" s="48" t="s">
        <v>211</v>
      </c>
      <c r="X711" s="48"/>
      <c r="Y711" s="48"/>
      <c r="Z711" s="48" t="s">
        <v>211</v>
      </c>
      <c r="AA711" s="48"/>
      <c r="AB711" s="48"/>
      <c r="AC711" s="193" t="s">
        <v>653</v>
      </c>
      <c r="AD711" s="48"/>
      <c r="AE711" s="193" t="s">
        <v>178</v>
      </c>
      <c r="AF711" s="193" t="s">
        <v>211</v>
      </c>
      <c r="AG711" s="193" t="s">
        <v>2694</v>
      </c>
      <c r="AH711" s="197">
        <v>43214</v>
      </c>
      <c r="AI711" s="192" t="s">
        <v>4348</v>
      </c>
      <c r="AJ711" s="115" t="str">
        <f t="shared" si="11"/>
        <v>FS</v>
      </c>
      <c r="AK711" s="115" t="b">
        <f>ISNUMBER(SEARCH("IRT",Table1[[#This Row],[Current_Status]]))</f>
        <v>0</v>
      </c>
      <c r="AL711" s="116">
        <f>YEAR(Table1[[#This Row],[Project_Initiated]])</f>
        <v>2018</v>
      </c>
      <c r="AM711" s="53">
        <v>44090</v>
      </c>
      <c r="AN711" s="53" t="str">
        <f>IF(AND(Table1[[#This Row],[Completed Date]]&gt;="07/01/2020"+0,Table1[[#This Row],[Completed Date]]&lt;="6/30/2021"+0),"FY 20-21",IF(AND(Table1[[#This Row],[Completed Date]]&gt;="07/01/2019"+0,Table1[[#This Row],[Completed Date]]&lt;="6/30/2020"+0),"FY 19-20",""))</f>
        <v/>
      </c>
      <c r="AO711" s="116" t="str">
        <f>IFERROR(FIND("R",Table1[[#This Row],[FS_Priority]]),"")</f>
        <v/>
      </c>
    </row>
    <row r="712" spans="1:41" hidden="1" x14ac:dyDescent="0.25">
      <c r="A712" s="48" t="s">
        <v>622</v>
      </c>
      <c r="B712" s="193" t="s">
        <v>211</v>
      </c>
      <c r="C712" s="193" t="s">
        <v>622</v>
      </c>
      <c r="D712" s="194" t="b">
        <v>0</v>
      </c>
      <c r="E712" s="48" t="s">
        <v>4299</v>
      </c>
      <c r="F712" s="48" t="s">
        <v>2995</v>
      </c>
      <c r="G712" s="48" t="s">
        <v>211</v>
      </c>
      <c r="H712" s="48" t="s">
        <v>275</v>
      </c>
      <c r="I712" s="48" t="s">
        <v>3493</v>
      </c>
      <c r="J712" s="48" t="s">
        <v>2672</v>
      </c>
      <c r="K712" s="193" t="s">
        <v>3471</v>
      </c>
      <c r="L712" s="193" t="s">
        <v>2636</v>
      </c>
      <c r="M712" s="48" t="s">
        <v>3472</v>
      </c>
      <c r="N712" s="193" t="s">
        <v>211</v>
      </c>
      <c r="O712" s="48" t="s">
        <v>178</v>
      </c>
      <c r="P712" s="48"/>
      <c r="Q712" s="48" t="s">
        <v>558</v>
      </c>
      <c r="R712" s="193" t="s">
        <v>180</v>
      </c>
      <c r="S712" s="48" t="b">
        <v>0</v>
      </c>
      <c r="T712" s="48"/>
      <c r="U712" s="178"/>
      <c r="V712" s="178">
        <v>42986</v>
      </c>
      <c r="W712" s="48" t="s">
        <v>211</v>
      </c>
      <c r="X712" s="48"/>
      <c r="Y712" s="48"/>
      <c r="Z712" s="48" t="s">
        <v>211</v>
      </c>
      <c r="AA712" s="48"/>
      <c r="AB712" s="48"/>
      <c r="AC712" s="193" t="s">
        <v>623</v>
      </c>
      <c r="AD712" s="179"/>
      <c r="AE712" s="193" t="s">
        <v>178</v>
      </c>
      <c r="AF712" s="193" t="s">
        <v>211</v>
      </c>
      <c r="AG712" s="193" t="s">
        <v>2694</v>
      </c>
      <c r="AH712" s="197">
        <v>43259</v>
      </c>
      <c r="AI712" s="192" t="s">
        <v>4354</v>
      </c>
      <c r="AJ712" s="115" t="str">
        <f t="shared" si="11"/>
        <v>FS</v>
      </c>
      <c r="AK712" s="115" t="b">
        <f>ISNUMBER(SEARCH("IRT",Table1[[#This Row],[Current_Status]]))</f>
        <v>0</v>
      </c>
      <c r="AL712" s="116">
        <f>YEAR(Table1[[#This Row],[Project_Initiated]])</f>
        <v>2017</v>
      </c>
      <c r="AM712" s="53">
        <v>44090</v>
      </c>
      <c r="AN712" s="53" t="str">
        <f>IF(AND(Table1[[#This Row],[Completed Date]]&gt;="07/01/2020"+0,Table1[[#This Row],[Completed Date]]&lt;="6/30/2021"+0),"FY 20-21",IF(AND(Table1[[#This Row],[Completed Date]]&gt;="07/01/2019"+0,Table1[[#This Row],[Completed Date]]&lt;="6/30/2020"+0),"FY 19-20",""))</f>
        <v/>
      </c>
      <c r="AO712" s="116" t="str">
        <f>IFERROR(FIND("R",Table1[[#This Row],[FS_Priority]]),"")</f>
        <v/>
      </c>
    </row>
    <row r="713" spans="1:41" hidden="1" x14ac:dyDescent="0.25">
      <c r="A713" s="48" t="s">
        <v>723</v>
      </c>
      <c r="B713" s="193" t="s">
        <v>211</v>
      </c>
      <c r="C713" s="193" t="s">
        <v>723</v>
      </c>
      <c r="D713" s="194" t="b">
        <v>0</v>
      </c>
      <c r="E713" s="48" t="s">
        <v>99</v>
      </c>
      <c r="F713" s="48" t="s">
        <v>3078</v>
      </c>
      <c r="G713" s="48" t="s">
        <v>724</v>
      </c>
      <c r="H713" s="48" t="s">
        <v>452</v>
      </c>
      <c r="I713" s="48" t="s">
        <v>288</v>
      </c>
      <c r="J713" s="48" t="s">
        <v>2672</v>
      </c>
      <c r="K713" s="193" t="s">
        <v>4989</v>
      </c>
      <c r="L713" s="193" t="s">
        <v>297</v>
      </c>
      <c r="M713" s="48" t="s">
        <v>3599</v>
      </c>
      <c r="N713" s="193" t="s">
        <v>211</v>
      </c>
      <c r="O713" s="48" t="s">
        <v>211</v>
      </c>
      <c r="P713" s="48"/>
      <c r="Q713" s="48" t="s">
        <v>211</v>
      </c>
      <c r="R713" s="193" t="s">
        <v>2660</v>
      </c>
      <c r="S713" s="48" t="b">
        <v>1</v>
      </c>
      <c r="T713" s="48"/>
      <c r="U713" s="178"/>
      <c r="V713" s="178">
        <v>43217</v>
      </c>
      <c r="W713" s="48" t="s">
        <v>211</v>
      </c>
      <c r="X713" s="48"/>
      <c r="Y713" s="48"/>
      <c r="Z713" s="48" t="s">
        <v>211</v>
      </c>
      <c r="AA713" s="48"/>
      <c r="AB713" s="48"/>
      <c r="AC713" s="193" t="s">
        <v>211</v>
      </c>
      <c r="AD713" s="179"/>
      <c r="AE713" s="193" t="s">
        <v>211</v>
      </c>
      <c r="AF713" s="193" t="s">
        <v>211</v>
      </c>
      <c r="AG713" s="193" t="s">
        <v>2694</v>
      </c>
      <c r="AH713" s="197">
        <v>43283</v>
      </c>
      <c r="AI713" s="192" t="s">
        <v>4350</v>
      </c>
      <c r="AJ713" s="115" t="str">
        <f t="shared" si="11"/>
        <v>FS</v>
      </c>
      <c r="AK713" s="115" t="b">
        <f>ISNUMBER(SEARCH("IRT",Table1[[#This Row],[Current_Status]]))</f>
        <v>0</v>
      </c>
      <c r="AL713" s="116">
        <f>YEAR(Table1[[#This Row],[Project_Initiated]])</f>
        <v>2018</v>
      </c>
      <c r="AM713" s="53">
        <v>44090</v>
      </c>
      <c r="AN713" s="53" t="str">
        <f>IF(AND(Table1[[#This Row],[Completed Date]]&gt;="07/01/2020"+0,Table1[[#This Row],[Completed Date]]&lt;="6/30/2021"+0),"FY 20-21",IF(AND(Table1[[#This Row],[Completed Date]]&gt;="07/01/2019"+0,Table1[[#This Row],[Completed Date]]&lt;="6/30/2020"+0),"FY 19-20",""))</f>
        <v/>
      </c>
      <c r="AO713" s="116" t="str">
        <f>IFERROR(FIND("R",Table1[[#This Row],[FS_Priority]]),"")</f>
        <v/>
      </c>
    </row>
    <row r="714" spans="1:41" hidden="1" x14ac:dyDescent="0.25">
      <c r="A714" s="48" t="s">
        <v>783</v>
      </c>
      <c r="B714" s="193" t="s">
        <v>211</v>
      </c>
      <c r="C714" s="193" t="s">
        <v>783</v>
      </c>
      <c r="D714" s="194" t="b">
        <v>0</v>
      </c>
      <c r="E714" s="48" t="s">
        <v>4299</v>
      </c>
      <c r="F714" s="48" t="s">
        <v>2974</v>
      </c>
      <c r="G714" s="48" t="s">
        <v>784</v>
      </c>
      <c r="H714" s="48" t="s">
        <v>456</v>
      </c>
      <c r="I714" s="48" t="s">
        <v>211</v>
      </c>
      <c r="J714" s="48" t="s">
        <v>2672</v>
      </c>
      <c r="K714" s="193" t="s">
        <v>3471</v>
      </c>
      <c r="L714" s="193" t="s">
        <v>2636</v>
      </c>
      <c r="M714" s="48" t="s">
        <v>3480</v>
      </c>
      <c r="N714" s="193" t="s">
        <v>211</v>
      </c>
      <c r="O714" s="48" t="s">
        <v>183</v>
      </c>
      <c r="P714" s="48"/>
      <c r="Q714" s="48" t="s">
        <v>211</v>
      </c>
      <c r="R714" s="193" t="s">
        <v>489</v>
      </c>
      <c r="S714" s="48" t="b">
        <v>0</v>
      </c>
      <c r="T714" s="48"/>
      <c r="U714" s="178"/>
      <c r="V714" s="178">
        <v>43171</v>
      </c>
      <c r="W714" s="48" t="s">
        <v>211</v>
      </c>
      <c r="X714" s="48"/>
      <c r="Y714" s="48"/>
      <c r="Z714" s="48" t="s">
        <v>211</v>
      </c>
      <c r="AA714" s="48"/>
      <c r="AB714" s="48"/>
      <c r="AC714" s="193" t="s">
        <v>785</v>
      </c>
      <c r="AD714" s="48"/>
      <c r="AE714" s="193" t="s">
        <v>178</v>
      </c>
      <c r="AF714" s="193" t="s">
        <v>211</v>
      </c>
      <c r="AG714" s="193" t="s">
        <v>2694</v>
      </c>
      <c r="AH714" s="197">
        <v>43284</v>
      </c>
      <c r="AI714" s="192" t="s">
        <v>4348</v>
      </c>
      <c r="AJ714" s="115" t="str">
        <f t="shared" si="11"/>
        <v>FS</v>
      </c>
      <c r="AK714" s="115" t="b">
        <f>ISNUMBER(SEARCH("IRT",Table1[[#This Row],[Current_Status]]))</f>
        <v>0</v>
      </c>
      <c r="AL714" s="116">
        <f>YEAR(Table1[[#This Row],[Project_Initiated]])</f>
        <v>2018</v>
      </c>
      <c r="AM714" s="53">
        <v>44090</v>
      </c>
      <c r="AN714" s="53" t="str">
        <f>IF(AND(Table1[[#This Row],[Completed Date]]&gt;="07/01/2020"+0,Table1[[#This Row],[Completed Date]]&lt;="6/30/2021"+0),"FY 20-21",IF(AND(Table1[[#This Row],[Completed Date]]&gt;="07/01/2019"+0,Table1[[#This Row],[Completed Date]]&lt;="6/30/2020"+0),"FY 19-20",""))</f>
        <v/>
      </c>
      <c r="AO714" s="116" t="str">
        <f>IFERROR(FIND("R",Table1[[#This Row],[FS_Priority]]),"")</f>
        <v/>
      </c>
    </row>
    <row r="715" spans="1:41" hidden="1" x14ac:dyDescent="0.25">
      <c r="A715" s="48" t="s">
        <v>424</v>
      </c>
      <c r="B715" s="193" t="s">
        <v>211</v>
      </c>
      <c r="C715" s="193" t="s">
        <v>424</v>
      </c>
      <c r="D715" s="194" t="b">
        <v>0</v>
      </c>
      <c r="E715" s="48" t="s">
        <v>147</v>
      </c>
      <c r="F715" s="48" t="s">
        <v>3321</v>
      </c>
      <c r="G715" s="48" t="s">
        <v>425</v>
      </c>
      <c r="H715" s="48" t="s">
        <v>490</v>
      </c>
      <c r="I715" s="48" t="s">
        <v>3857</v>
      </c>
      <c r="J715" s="48" t="s">
        <v>2670</v>
      </c>
      <c r="K715" s="193" t="s">
        <v>3839</v>
      </c>
      <c r="L715" s="193" t="s">
        <v>4330</v>
      </c>
      <c r="M715" s="48" t="s">
        <v>3788</v>
      </c>
      <c r="N715" s="193" t="s">
        <v>211</v>
      </c>
      <c r="O715" s="48" t="s">
        <v>183</v>
      </c>
      <c r="P715" s="48"/>
      <c r="Q715" s="48" t="s">
        <v>211</v>
      </c>
      <c r="R715" s="193" t="s">
        <v>211</v>
      </c>
      <c r="S715" s="48" t="b">
        <v>0</v>
      </c>
      <c r="T715" s="48"/>
      <c r="U715" s="178"/>
      <c r="V715" s="178">
        <v>43204</v>
      </c>
      <c r="W715" s="48" t="s">
        <v>211</v>
      </c>
      <c r="X715" s="48"/>
      <c r="Y715" s="48"/>
      <c r="Z715" s="48" t="s">
        <v>211</v>
      </c>
      <c r="AA715" s="48"/>
      <c r="AB715" s="48"/>
      <c r="AC715" s="193" t="s">
        <v>717</v>
      </c>
      <c r="AD715" s="48"/>
      <c r="AE715" s="193" t="s">
        <v>178</v>
      </c>
      <c r="AF715" s="193" t="s">
        <v>211</v>
      </c>
      <c r="AG715" s="193" t="s">
        <v>2694</v>
      </c>
      <c r="AH715" s="197">
        <v>43291</v>
      </c>
      <c r="AI715" s="192" t="s">
        <v>4348</v>
      </c>
      <c r="AJ715" s="115" t="str">
        <f t="shared" si="11"/>
        <v>FS</v>
      </c>
      <c r="AK715" s="115" t="b">
        <f>ISNUMBER(SEARCH("IRT",Table1[[#This Row],[Current_Status]]))</f>
        <v>0</v>
      </c>
      <c r="AL715" s="116">
        <f>YEAR(Table1[[#This Row],[Project_Initiated]])</f>
        <v>2018</v>
      </c>
      <c r="AM715" s="53">
        <v>44090</v>
      </c>
      <c r="AN715" s="53" t="str">
        <f>IF(AND(Table1[[#This Row],[Completed Date]]&gt;="07/01/2020"+0,Table1[[#This Row],[Completed Date]]&lt;="6/30/2021"+0),"FY 20-21",IF(AND(Table1[[#This Row],[Completed Date]]&gt;="07/01/2019"+0,Table1[[#This Row],[Completed Date]]&lt;="6/30/2020"+0),"FY 19-20",""))</f>
        <v/>
      </c>
      <c r="AO715" s="116" t="str">
        <f>IFERROR(FIND("R",Table1[[#This Row],[FS_Priority]]),"")</f>
        <v/>
      </c>
    </row>
    <row r="716" spans="1:41" hidden="1" x14ac:dyDescent="0.25">
      <c r="A716" s="48" t="s">
        <v>759</v>
      </c>
      <c r="B716" s="193" t="s">
        <v>211</v>
      </c>
      <c r="C716" s="193" t="s">
        <v>759</v>
      </c>
      <c r="D716" s="194" t="b">
        <v>0</v>
      </c>
      <c r="E716" s="48" t="s">
        <v>148</v>
      </c>
      <c r="F716" s="48" t="s">
        <v>3331</v>
      </c>
      <c r="G716" s="48" t="s">
        <v>760</v>
      </c>
      <c r="H716" s="48" t="s">
        <v>466</v>
      </c>
      <c r="I716" s="48" t="s">
        <v>3869</v>
      </c>
      <c r="J716" s="48" t="s">
        <v>2672</v>
      </c>
      <c r="K716" s="193" t="s">
        <v>4320</v>
      </c>
      <c r="L716" s="193" t="s">
        <v>434</v>
      </c>
      <c r="M716" s="48" t="s">
        <v>3870</v>
      </c>
      <c r="N716" s="193" t="s">
        <v>211</v>
      </c>
      <c r="O716" s="48" t="s">
        <v>183</v>
      </c>
      <c r="P716" s="48"/>
      <c r="Q716" s="48" t="s">
        <v>211</v>
      </c>
      <c r="R716" s="193" t="s">
        <v>211</v>
      </c>
      <c r="S716" s="48" t="b">
        <v>0</v>
      </c>
      <c r="T716" s="48"/>
      <c r="U716" s="178"/>
      <c r="V716" s="178">
        <v>43265</v>
      </c>
      <c r="W716" s="48" t="s">
        <v>211</v>
      </c>
      <c r="X716" s="48"/>
      <c r="Y716" s="48"/>
      <c r="Z716" s="48" t="s">
        <v>211</v>
      </c>
      <c r="AA716" s="48"/>
      <c r="AB716" s="48"/>
      <c r="AC716" s="193" t="s">
        <v>761</v>
      </c>
      <c r="AD716" s="48"/>
      <c r="AE716" s="193" t="s">
        <v>211</v>
      </c>
      <c r="AF716" s="193" t="s">
        <v>211</v>
      </c>
      <c r="AG716" s="193" t="s">
        <v>2693</v>
      </c>
      <c r="AH716" s="197">
        <v>43292</v>
      </c>
      <c r="AI716" s="192" t="s">
        <v>4347</v>
      </c>
      <c r="AJ716" s="115" t="str">
        <f t="shared" si="11"/>
        <v>FS</v>
      </c>
      <c r="AK716" s="115" t="b">
        <f>ISNUMBER(SEARCH("IRT",Table1[[#This Row],[Current_Status]]))</f>
        <v>0</v>
      </c>
      <c r="AL716" s="116">
        <f>YEAR(Table1[[#This Row],[Project_Initiated]])</f>
        <v>2018</v>
      </c>
      <c r="AM716" s="53">
        <v>44090</v>
      </c>
      <c r="AN716" s="53" t="str">
        <f>IF(AND(Table1[[#This Row],[Completed Date]]&gt;="07/01/2020"+0,Table1[[#This Row],[Completed Date]]&lt;="6/30/2021"+0),"FY 20-21",IF(AND(Table1[[#This Row],[Completed Date]]&gt;="07/01/2019"+0,Table1[[#This Row],[Completed Date]]&lt;="6/30/2020"+0),"FY 19-20",""))</f>
        <v/>
      </c>
      <c r="AO716" s="116" t="str">
        <f>IFERROR(FIND("R",Table1[[#This Row],[FS_Priority]]),"")</f>
        <v/>
      </c>
    </row>
    <row r="717" spans="1:41" hidden="1" x14ac:dyDescent="0.25">
      <c r="A717" s="48" t="s">
        <v>684</v>
      </c>
      <c r="B717" s="193" t="s">
        <v>211</v>
      </c>
      <c r="C717" s="193" t="s">
        <v>684</v>
      </c>
      <c r="D717" s="194" t="b">
        <v>0</v>
      </c>
      <c r="E717" s="48" t="s">
        <v>21</v>
      </c>
      <c r="F717" s="48" t="s">
        <v>2954</v>
      </c>
      <c r="G717" s="48" t="s">
        <v>211</v>
      </c>
      <c r="H717" s="48" t="s">
        <v>52</v>
      </c>
      <c r="I717" s="48" t="s">
        <v>211</v>
      </c>
      <c r="J717" s="48" t="s">
        <v>2661</v>
      </c>
      <c r="K717" s="193" t="s">
        <v>3455</v>
      </c>
      <c r="L717" s="193" t="s">
        <v>4315</v>
      </c>
      <c r="M717" s="48" t="s">
        <v>3458</v>
      </c>
      <c r="N717" s="193" t="s">
        <v>211</v>
      </c>
      <c r="O717" s="48" t="s">
        <v>183</v>
      </c>
      <c r="P717" s="48"/>
      <c r="Q717" s="48" t="s">
        <v>211</v>
      </c>
      <c r="R717" s="193" t="s">
        <v>211</v>
      </c>
      <c r="S717" s="48" t="b">
        <v>0</v>
      </c>
      <c r="T717" s="48"/>
      <c r="U717" s="178"/>
      <c r="V717" s="178">
        <v>43160</v>
      </c>
      <c r="W717" s="48" t="s">
        <v>211</v>
      </c>
      <c r="X717" s="48"/>
      <c r="Y717" s="48"/>
      <c r="Z717" s="48" t="s">
        <v>211</v>
      </c>
      <c r="AA717" s="48"/>
      <c r="AB717" s="48"/>
      <c r="AC717" s="193" t="s">
        <v>685</v>
      </c>
      <c r="AD717" s="48"/>
      <c r="AE717" s="193" t="s">
        <v>183</v>
      </c>
      <c r="AF717" s="193" t="s">
        <v>211</v>
      </c>
      <c r="AG717" s="193" t="s">
        <v>2694</v>
      </c>
      <c r="AH717" s="197">
        <v>43292</v>
      </c>
      <c r="AI717" s="192" t="s">
        <v>4348</v>
      </c>
      <c r="AJ717" s="115" t="str">
        <f t="shared" si="11"/>
        <v>FS</v>
      </c>
      <c r="AK717" s="115" t="b">
        <f>ISNUMBER(SEARCH("IRT",Table1[[#This Row],[Current_Status]]))</f>
        <v>0</v>
      </c>
      <c r="AL717" s="116">
        <f>YEAR(Table1[[#This Row],[Project_Initiated]])</f>
        <v>2018</v>
      </c>
      <c r="AM717" s="53">
        <v>44090</v>
      </c>
      <c r="AN717" s="53" t="str">
        <f>IF(AND(Table1[[#This Row],[Completed Date]]&gt;="07/01/2020"+0,Table1[[#This Row],[Completed Date]]&lt;="6/30/2021"+0),"FY 20-21",IF(AND(Table1[[#This Row],[Completed Date]]&gt;="07/01/2019"+0,Table1[[#This Row],[Completed Date]]&lt;="6/30/2020"+0),"FY 19-20",""))</f>
        <v/>
      </c>
      <c r="AO717" s="116" t="str">
        <f>IFERROR(FIND("R",Table1[[#This Row],[FS_Priority]]),"")</f>
        <v/>
      </c>
    </row>
    <row r="718" spans="1:41" hidden="1" x14ac:dyDescent="0.25">
      <c r="A718" s="48" t="s">
        <v>730</v>
      </c>
      <c r="B718" s="193" t="s">
        <v>211</v>
      </c>
      <c r="C718" s="193" t="s">
        <v>730</v>
      </c>
      <c r="D718" s="194" t="b">
        <v>0</v>
      </c>
      <c r="E718" s="48" t="s">
        <v>53</v>
      </c>
      <c r="F718" s="48" t="s">
        <v>3005</v>
      </c>
      <c r="G718" s="48" t="s">
        <v>211</v>
      </c>
      <c r="H718" s="48" t="s">
        <v>285</v>
      </c>
      <c r="I718" s="48" t="s">
        <v>3520</v>
      </c>
      <c r="J718" s="48" t="s">
        <v>2661</v>
      </c>
      <c r="K718" s="193" t="s">
        <v>3514</v>
      </c>
      <c r="L718" s="193" t="s">
        <v>2636</v>
      </c>
      <c r="M718" s="48" t="s">
        <v>3515</v>
      </c>
      <c r="N718" s="193" t="s">
        <v>211</v>
      </c>
      <c r="O718" s="48" t="s">
        <v>183</v>
      </c>
      <c r="P718" s="48"/>
      <c r="Q718" s="48" t="s">
        <v>211</v>
      </c>
      <c r="R718" s="193" t="s">
        <v>211</v>
      </c>
      <c r="S718" s="48" t="b">
        <v>1</v>
      </c>
      <c r="T718" s="48"/>
      <c r="U718" s="178"/>
      <c r="V718" s="178">
        <v>43221</v>
      </c>
      <c r="W718" s="48" t="s">
        <v>211</v>
      </c>
      <c r="X718" s="48"/>
      <c r="Y718" s="48"/>
      <c r="Z718" s="48" t="s">
        <v>211</v>
      </c>
      <c r="AA718" s="48"/>
      <c r="AB718" s="48"/>
      <c r="AC718" s="193" t="s">
        <v>731</v>
      </c>
      <c r="AD718" s="179"/>
      <c r="AE718" s="193" t="s">
        <v>165</v>
      </c>
      <c r="AF718" s="193" t="s">
        <v>211</v>
      </c>
      <c r="AG718" s="193" t="s">
        <v>2694</v>
      </c>
      <c r="AH718" s="197">
        <v>43292</v>
      </c>
      <c r="AI718" s="192" t="s">
        <v>4348</v>
      </c>
      <c r="AJ718" s="115" t="str">
        <f t="shared" si="11"/>
        <v>FS</v>
      </c>
      <c r="AK718" s="115" t="b">
        <f>ISNUMBER(SEARCH("IRT",Table1[[#This Row],[Current_Status]]))</f>
        <v>0</v>
      </c>
      <c r="AL718" s="116">
        <f>YEAR(Table1[[#This Row],[Project_Initiated]])</f>
        <v>2018</v>
      </c>
      <c r="AM718" s="53">
        <v>44090</v>
      </c>
      <c r="AN718" s="53" t="str">
        <f>IF(AND(Table1[[#This Row],[Completed Date]]&gt;="07/01/2020"+0,Table1[[#This Row],[Completed Date]]&lt;="6/30/2021"+0),"FY 20-21",IF(AND(Table1[[#This Row],[Completed Date]]&gt;="07/01/2019"+0,Table1[[#This Row],[Completed Date]]&lt;="6/30/2020"+0),"FY 19-20",""))</f>
        <v/>
      </c>
      <c r="AO718" s="116" t="str">
        <f>IFERROR(FIND("R",Table1[[#This Row],[FS_Priority]]),"")</f>
        <v/>
      </c>
    </row>
    <row r="719" spans="1:41" hidden="1" x14ac:dyDescent="0.25">
      <c r="A719" s="48" t="s">
        <v>692</v>
      </c>
      <c r="B719" s="193" t="s">
        <v>211</v>
      </c>
      <c r="C719" s="193" t="s">
        <v>692</v>
      </c>
      <c r="D719" s="194" t="b">
        <v>0</v>
      </c>
      <c r="E719" s="48" t="s">
        <v>53</v>
      </c>
      <c r="F719" s="48" t="s">
        <v>3008</v>
      </c>
      <c r="G719" s="48" t="s">
        <v>211</v>
      </c>
      <c r="H719" s="48" t="s">
        <v>441</v>
      </c>
      <c r="I719" s="48" t="s">
        <v>3526</v>
      </c>
      <c r="J719" s="48" t="s">
        <v>2661</v>
      </c>
      <c r="K719" s="193" t="s">
        <v>3514</v>
      </c>
      <c r="L719" s="193" t="s">
        <v>2636</v>
      </c>
      <c r="M719" s="48" t="s">
        <v>3515</v>
      </c>
      <c r="N719" s="193" t="s">
        <v>211</v>
      </c>
      <c r="O719" s="48" t="s">
        <v>183</v>
      </c>
      <c r="P719" s="48"/>
      <c r="Q719" s="48" t="s">
        <v>211</v>
      </c>
      <c r="R719" s="193" t="s">
        <v>211</v>
      </c>
      <c r="S719" s="48" t="b">
        <v>1</v>
      </c>
      <c r="T719" s="48"/>
      <c r="U719" s="178"/>
      <c r="V719" s="178">
        <v>43177</v>
      </c>
      <c r="W719" s="48" t="s">
        <v>211</v>
      </c>
      <c r="X719" s="48"/>
      <c r="Y719" s="48"/>
      <c r="Z719" s="48" t="s">
        <v>211</v>
      </c>
      <c r="AA719" s="48"/>
      <c r="AB719" s="48"/>
      <c r="AC719" s="193" t="s">
        <v>693</v>
      </c>
      <c r="AD719" s="179"/>
      <c r="AE719" s="193" t="s">
        <v>183</v>
      </c>
      <c r="AF719" s="193" t="s">
        <v>211</v>
      </c>
      <c r="AG719" s="193" t="s">
        <v>2694</v>
      </c>
      <c r="AH719" s="197">
        <v>43292</v>
      </c>
      <c r="AI719" s="192" t="s">
        <v>4348</v>
      </c>
      <c r="AJ719" s="115" t="str">
        <f t="shared" si="11"/>
        <v>FS</v>
      </c>
      <c r="AK719" s="115" t="b">
        <f>ISNUMBER(SEARCH("IRT",Table1[[#This Row],[Current_Status]]))</f>
        <v>0</v>
      </c>
      <c r="AL719" s="116">
        <f>YEAR(Table1[[#This Row],[Project_Initiated]])</f>
        <v>2018</v>
      </c>
      <c r="AM719" s="53">
        <v>44090</v>
      </c>
      <c r="AN719" s="53" t="str">
        <f>IF(AND(Table1[[#This Row],[Completed Date]]&gt;="07/01/2020"+0,Table1[[#This Row],[Completed Date]]&lt;="6/30/2021"+0),"FY 20-21",IF(AND(Table1[[#This Row],[Completed Date]]&gt;="07/01/2019"+0,Table1[[#This Row],[Completed Date]]&lt;="6/30/2020"+0),"FY 19-20",""))</f>
        <v/>
      </c>
      <c r="AO719" s="116" t="str">
        <f>IFERROR(FIND("R",Table1[[#This Row],[FS_Priority]]),"")</f>
        <v/>
      </c>
    </row>
    <row r="720" spans="1:41" hidden="1" x14ac:dyDescent="0.25">
      <c r="A720" s="48" t="s">
        <v>650</v>
      </c>
      <c r="B720" s="193" t="s">
        <v>211</v>
      </c>
      <c r="C720" s="193" t="s">
        <v>650</v>
      </c>
      <c r="D720" s="194" t="b">
        <v>0</v>
      </c>
      <c r="E720" s="48" t="s">
        <v>53</v>
      </c>
      <c r="F720" s="48" t="s">
        <v>3010</v>
      </c>
      <c r="G720" s="48" t="s">
        <v>211</v>
      </c>
      <c r="H720" s="48" t="s">
        <v>932</v>
      </c>
      <c r="I720" s="48" t="s">
        <v>212</v>
      </c>
      <c r="J720" s="48" t="s">
        <v>2661</v>
      </c>
      <c r="K720" s="193" t="s">
        <v>3514</v>
      </c>
      <c r="L720" s="193" t="s">
        <v>2636</v>
      </c>
      <c r="M720" s="48" t="s">
        <v>3517</v>
      </c>
      <c r="N720" s="193" t="s">
        <v>211</v>
      </c>
      <c r="O720" s="48" t="s">
        <v>183</v>
      </c>
      <c r="P720" s="48"/>
      <c r="Q720" s="48" t="s">
        <v>211</v>
      </c>
      <c r="R720" s="193" t="s">
        <v>239</v>
      </c>
      <c r="S720" s="48" t="b">
        <v>0</v>
      </c>
      <c r="T720" s="48"/>
      <c r="U720" s="178"/>
      <c r="V720" s="178">
        <v>43116</v>
      </c>
      <c r="W720" s="48" t="s">
        <v>211</v>
      </c>
      <c r="X720" s="48"/>
      <c r="Y720" s="48"/>
      <c r="Z720" s="48" t="s">
        <v>211</v>
      </c>
      <c r="AA720" s="48"/>
      <c r="AB720" s="48"/>
      <c r="AC720" s="193" t="s">
        <v>651</v>
      </c>
      <c r="AD720" s="179"/>
      <c r="AE720" s="193" t="s">
        <v>178</v>
      </c>
      <c r="AF720" s="193" t="s">
        <v>211</v>
      </c>
      <c r="AG720" s="193" t="s">
        <v>2694</v>
      </c>
      <c r="AH720" s="197">
        <v>43292</v>
      </c>
      <c r="AI720" s="192" t="s">
        <v>4348</v>
      </c>
      <c r="AJ720" s="115" t="str">
        <f t="shared" si="11"/>
        <v>FS</v>
      </c>
      <c r="AK720" s="115" t="b">
        <f>ISNUMBER(SEARCH("IRT",Table1[[#This Row],[Current_Status]]))</f>
        <v>0</v>
      </c>
      <c r="AL720" s="116">
        <f>YEAR(Table1[[#This Row],[Project_Initiated]])</f>
        <v>2018</v>
      </c>
      <c r="AM720" s="53">
        <v>44090</v>
      </c>
      <c r="AN720" s="53" t="str">
        <f>IF(AND(Table1[[#This Row],[Completed Date]]&gt;="07/01/2020"+0,Table1[[#This Row],[Completed Date]]&lt;="6/30/2021"+0),"FY 20-21",IF(AND(Table1[[#This Row],[Completed Date]]&gt;="07/01/2019"+0,Table1[[#This Row],[Completed Date]]&lt;="6/30/2020"+0),"FY 19-20",""))</f>
        <v/>
      </c>
      <c r="AO720" s="116" t="str">
        <f>IFERROR(FIND("R",Table1[[#This Row],[FS_Priority]]),"")</f>
        <v/>
      </c>
    </row>
    <row r="721" spans="1:41" hidden="1" x14ac:dyDescent="0.25">
      <c r="A721" s="48" t="s">
        <v>617</v>
      </c>
      <c r="B721" s="193" t="s">
        <v>211</v>
      </c>
      <c r="C721" s="193" t="s">
        <v>617</v>
      </c>
      <c r="D721" s="194" t="b">
        <v>0</v>
      </c>
      <c r="E721" s="48" t="s">
        <v>107</v>
      </c>
      <c r="F721" s="48" t="s">
        <v>3154</v>
      </c>
      <c r="G721" s="48" t="s">
        <v>211</v>
      </c>
      <c r="H721" s="48" t="s">
        <v>396</v>
      </c>
      <c r="I721" s="48" t="s">
        <v>218</v>
      </c>
      <c r="J721" s="48" t="s">
        <v>2661</v>
      </c>
      <c r="K721" s="193" t="s">
        <v>3674</v>
      </c>
      <c r="L721" s="193" t="s">
        <v>2636</v>
      </c>
      <c r="M721" s="48" t="s">
        <v>3679</v>
      </c>
      <c r="N721" s="193" t="s">
        <v>211</v>
      </c>
      <c r="O721" s="48" t="s">
        <v>183</v>
      </c>
      <c r="P721" s="48"/>
      <c r="Q721" s="48" t="s">
        <v>211</v>
      </c>
      <c r="R721" s="193" t="s">
        <v>211</v>
      </c>
      <c r="S721" s="48" t="b">
        <v>0</v>
      </c>
      <c r="T721" s="48"/>
      <c r="U721" s="178"/>
      <c r="V721" s="178">
        <v>42927</v>
      </c>
      <c r="W721" s="48" t="s">
        <v>211</v>
      </c>
      <c r="X721" s="48"/>
      <c r="Y721" s="48"/>
      <c r="Z721" s="48" t="s">
        <v>211</v>
      </c>
      <c r="AA721" s="48"/>
      <c r="AB721" s="48"/>
      <c r="AC721" s="193" t="s">
        <v>618</v>
      </c>
      <c r="AD721" s="48"/>
      <c r="AE721" s="193" t="s">
        <v>183</v>
      </c>
      <c r="AF721" s="193" t="s">
        <v>211</v>
      </c>
      <c r="AG721" s="193" t="s">
        <v>2694</v>
      </c>
      <c r="AH721" s="197">
        <v>43292</v>
      </c>
      <c r="AI721" s="192" t="s">
        <v>4354</v>
      </c>
      <c r="AJ721" s="115" t="str">
        <f t="shared" si="11"/>
        <v>FS</v>
      </c>
      <c r="AK721" s="115" t="b">
        <f>ISNUMBER(SEARCH("IRT",Table1[[#This Row],[Current_Status]]))</f>
        <v>0</v>
      </c>
      <c r="AL721" s="116">
        <f>YEAR(Table1[[#This Row],[Project_Initiated]])</f>
        <v>2017</v>
      </c>
      <c r="AM721" s="53">
        <v>44090</v>
      </c>
      <c r="AN721" s="53" t="str">
        <f>IF(AND(Table1[[#This Row],[Completed Date]]&gt;="07/01/2020"+0,Table1[[#This Row],[Completed Date]]&lt;="6/30/2021"+0),"FY 20-21",IF(AND(Table1[[#This Row],[Completed Date]]&gt;="07/01/2019"+0,Table1[[#This Row],[Completed Date]]&lt;="6/30/2020"+0),"FY 19-20",""))</f>
        <v/>
      </c>
      <c r="AO721" s="116" t="str">
        <f>IFERROR(FIND("R",Table1[[#This Row],[FS_Priority]]),"")</f>
        <v/>
      </c>
    </row>
    <row r="722" spans="1:41" hidden="1" x14ac:dyDescent="0.25">
      <c r="A722" s="48" t="s">
        <v>777</v>
      </c>
      <c r="B722" s="193" t="s">
        <v>211</v>
      </c>
      <c r="C722" s="193" t="s">
        <v>777</v>
      </c>
      <c r="D722" s="194" t="b">
        <v>0</v>
      </c>
      <c r="E722" s="48" t="s">
        <v>107</v>
      </c>
      <c r="F722" s="48" t="s">
        <v>3148</v>
      </c>
      <c r="G722" s="48" t="s">
        <v>211</v>
      </c>
      <c r="H722" s="48" t="s">
        <v>473</v>
      </c>
      <c r="I722" s="48" t="s">
        <v>3693</v>
      </c>
      <c r="J722" s="48" t="s">
        <v>2661</v>
      </c>
      <c r="K722" s="193" t="s">
        <v>3674</v>
      </c>
      <c r="L722" s="193" t="s">
        <v>2636</v>
      </c>
      <c r="M722" s="48" t="s">
        <v>3568</v>
      </c>
      <c r="N722" s="193" t="s">
        <v>211</v>
      </c>
      <c r="O722" s="48" t="s">
        <v>183</v>
      </c>
      <c r="P722" s="48"/>
      <c r="Q722" s="48" t="s">
        <v>211</v>
      </c>
      <c r="R722" s="193" t="s">
        <v>211</v>
      </c>
      <c r="S722" s="48" t="b">
        <v>0</v>
      </c>
      <c r="T722" s="48"/>
      <c r="U722" s="178"/>
      <c r="V722" s="178">
        <v>43154</v>
      </c>
      <c r="W722" s="48" t="s">
        <v>211</v>
      </c>
      <c r="X722" s="48"/>
      <c r="Y722" s="48"/>
      <c r="Z722" s="48" t="s">
        <v>211</v>
      </c>
      <c r="AA722" s="48"/>
      <c r="AB722" s="48"/>
      <c r="AC722" s="193" t="s">
        <v>778</v>
      </c>
      <c r="AD722" s="179"/>
      <c r="AE722" s="193" t="s">
        <v>183</v>
      </c>
      <c r="AF722" s="193" t="s">
        <v>211</v>
      </c>
      <c r="AG722" s="193" t="s">
        <v>2694</v>
      </c>
      <c r="AH722" s="197">
        <v>43292</v>
      </c>
      <c r="AI722" s="192" t="s">
        <v>4348</v>
      </c>
      <c r="AJ722" s="115" t="str">
        <f t="shared" si="11"/>
        <v>FS</v>
      </c>
      <c r="AK722" s="115" t="b">
        <f>ISNUMBER(SEARCH("IRT",Table1[[#This Row],[Current_Status]]))</f>
        <v>0</v>
      </c>
      <c r="AL722" s="116">
        <f>YEAR(Table1[[#This Row],[Project_Initiated]])</f>
        <v>2018</v>
      </c>
      <c r="AM722" s="53">
        <v>44090</v>
      </c>
      <c r="AN722" s="53" t="str">
        <f>IF(AND(Table1[[#This Row],[Completed Date]]&gt;="07/01/2020"+0,Table1[[#This Row],[Completed Date]]&lt;="6/30/2021"+0),"FY 20-21",IF(AND(Table1[[#This Row],[Completed Date]]&gt;="07/01/2019"+0,Table1[[#This Row],[Completed Date]]&lt;="6/30/2020"+0),"FY 19-20",""))</f>
        <v/>
      </c>
      <c r="AO722" s="116" t="str">
        <f>IFERROR(FIND("R",Table1[[#This Row],[FS_Priority]]),"")</f>
        <v/>
      </c>
    </row>
    <row r="723" spans="1:41" hidden="1" x14ac:dyDescent="0.25">
      <c r="A723" s="48" t="s">
        <v>771</v>
      </c>
      <c r="B723" s="193" t="s">
        <v>211</v>
      </c>
      <c r="C723" s="193" t="s">
        <v>771</v>
      </c>
      <c r="D723" s="194" t="b">
        <v>0</v>
      </c>
      <c r="E723" s="48" t="s">
        <v>107</v>
      </c>
      <c r="F723" s="48" t="s">
        <v>3145</v>
      </c>
      <c r="G723" s="48" t="s">
        <v>211</v>
      </c>
      <c r="H723" s="48" t="s">
        <v>396</v>
      </c>
      <c r="I723" s="48" t="s">
        <v>225</v>
      </c>
      <c r="J723" s="48" t="s">
        <v>2661</v>
      </c>
      <c r="K723" s="193" t="s">
        <v>3674</v>
      </c>
      <c r="L723" s="193" t="s">
        <v>2636</v>
      </c>
      <c r="M723" s="48" t="s">
        <v>3679</v>
      </c>
      <c r="N723" s="193" t="s">
        <v>211</v>
      </c>
      <c r="O723" s="48" t="s">
        <v>183</v>
      </c>
      <c r="P723" s="48"/>
      <c r="Q723" s="48" t="s">
        <v>211</v>
      </c>
      <c r="R723" s="193" t="s">
        <v>358</v>
      </c>
      <c r="S723" s="48" t="b">
        <v>0</v>
      </c>
      <c r="T723" s="48"/>
      <c r="U723" s="178"/>
      <c r="V723" s="178">
        <v>42927</v>
      </c>
      <c r="W723" s="48" t="s">
        <v>211</v>
      </c>
      <c r="X723" s="48"/>
      <c r="Y723" s="48"/>
      <c r="Z723" s="48" t="s">
        <v>211</v>
      </c>
      <c r="AA723" s="48"/>
      <c r="AB723" s="48"/>
      <c r="AC723" s="193" t="s">
        <v>772</v>
      </c>
      <c r="AD723" s="179"/>
      <c r="AE723" s="193" t="s">
        <v>498</v>
      </c>
      <c r="AF723" s="193" t="s">
        <v>211</v>
      </c>
      <c r="AG723" s="193" t="s">
        <v>2694</v>
      </c>
      <c r="AH723" s="197">
        <v>43292</v>
      </c>
      <c r="AI723" s="192" t="s">
        <v>4350</v>
      </c>
      <c r="AJ723" s="115" t="str">
        <f t="shared" si="11"/>
        <v>FS</v>
      </c>
      <c r="AK723" s="115" t="b">
        <f>ISNUMBER(SEARCH("IRT",Table1[[#This Row],[Current_Status]]))</f>
        <v>0</v>
      </c>
      <c r="AL723" s="116">
        <f>YEAR(Table1[[#This Row],[Project_Initiated]])</f>
        <v>2017</v>
      </c>
      <c r="AM723" s="53">
        <v>44090</v>
      </c>
      <c r="AN723" s="53" t="str">
        <f>IF(AND(Table1[[#This Row],[Completed Date]]&gt;="07/01/2020"+0,Table1[[#This Row],[Completed Date]]&lt;="6/30/2021"+0),"FY 20-21",IF(AND(Table1[[#This Row],[Completed Date]]&gt;="07/01/2019"+0,Table1[[#This Row],[Completed Date]]&lt;="6/30/2020"+0),"FY 19-20",""))</f>
        <v/>
      </c>
      <c r="AO723" s="116" t="str">
        <f>IFERROR(FIND("R",Table1[[#This Row],[FS_Priority]]),"")</f>
        <v/>
      </c>
    </row>
    <row r="724" spans="1:41" hidden="1" x14ac:dyDescent="0.25">
      <c r="A724" s="48" t="s">
        <v>683</v>
      </c>
      <c r="B724" s="193" t="s">
        <v>211</v>
      </c>
      <c r="C724" s="193" t="s">
        <v>683</v>
      </c>
      <c r="D724" s="194" t="b">
        <v>0</v>
      </c>
      <c r="E724" s="48" t="s">
        <v>4299</v>
      </c>
      <c r="F724" s="48" t="s">
        <v>3287</v>
      </c>
      <c r="G724" s="48" t="s">
        <v>211</v>
      </c>
      <c r="H724" s="48" t="s">
        <v>52</v>
      </c>
      <c r="I724" s="48" t="s">
        <v>3808</v>
      </c>
      <c r="J724" s="48" t="s">
        <v>2661</v>
      </c>
      <c r="K724" s="193" t="s">
        <v>3471</v>
      </c>
      <c r="L724" s="193" t="s">
        <v>2636</v>
      </c>
      <c r="M724" s="48" t="s">
        <v>3566</v>
      </c>
      <c r="N724" s="193" t="s">
        <v>211</v>
      </c>
      <c r="O724" s="48" t="s">
        <v>165</v>
      </c>
      <c r="P724" s="48"/>
      <c r="Q724" s="48" t="s">
        <v>211</v>
      </c>
      <c r="R724" s="193" t="s">
        <v>211</v>
      </c>
      <c r="S724" s="48" t="b">
        <v>0</v>
      </c>
      <c r="T724" s="48"/>
      <c r="U724" s="178"/>
      <c r="V724" s="178">
        <v>43157</v>
      </c>
      <c r="W724" s="48" t="s">
        <v>211</v>
      </c>
      <c r="X724" s="48"/>
      <c r="Y724" s="48"/>
      <c r="Z724" s="48" t="s">
        <v>211</v>
      </c>
      <c r="AA724" s="48"/>
      <c r="AB724" s="48"/>
      <c r="AC724" s="193" t="s">
        <v>211</v>
      </c>
      <c r="AD724" s="48"/>
      <c r="AE724" s="193" t="s">
        <v>165</v>
      </c>
      <c r="AF724" s="193" t="s">
        <v>211</v>
      </c>
      <c r="AG724" s="193" t="s">
        <v>539</v>
      </c>
      <c r="AH724" s="198">
        <v>43292</v>
      </c>
      <c r="AI724" s="192" t="s">
        <v>4348</v>
      </c>
      <c r="AJ724" s="115" t="str">
        <f t="shared" si="11"/>
        <v>FS</v>
      </c>
      <c r="AK724" s="115" t="b">
        <f>ISNUMBER(SEARCH("IRT",Table1[[#This Row],[Current_Status]]))</f>
        <v>0</v>
      </c>
      <c r="AL724" s="116">
        <f>YEAR(Table1[[#This Row],[Project_Initiated]])</f>
        <v>2018</v>
      </c>
      <c r="AM724" s="53">
        <v>44090</v>
      </c>
      <c r="AN724" s="53" t="str">
        <f>IF(AND(Table1[[#This Row],[Completed Date]]&gt;="07/01/2020"+0,Table1[[#This Row],[Completed Date]]&lt;="6/30/2021"+0),"FY 20-21",IF(AND(Table1[[#This Row],[Completed Date]]&gt;="07/01/2019"+0,Table1[[#This Row],[Completed Date]]&lt;="6/30/2020"+0),"FY 19-20",""))</f>
        <v/>
      </c>
      <c r="AO724" s="116" t="str">
        <f>IFERROR(FIND("R",Table1[[#This Row],[FS_Priority]]),"")</f>
        <v/>
      </c>
    </row>
    <row r="725" spans="1:41" hidden="1" x14ac:dyDescent="0.25">
      <c r="A725" s="48" t="s">
        <v>774</v>
      </c>
      <c r="B725" s="193" t="s">
        <v>211</v>
      </c>
      <c r="C725" s="193" t="s">
        <v>774</v>
      </c>
      <c r="D725" s="194" t="b">
        <v>0</v>
      </c>
      <c r="E725" s="48" t="s">
        <v>147</v>
      </c>
      <c r="F725" s="48" t="s">
        <v>775</v>
      </c>
      <c r="G725" s="48" t="s">
        <v>211</v>
      </c>
      <c r="H725" s="48" t="s">
        <v>458</v>
      </c>
      <c r="I725" s="48" t="s">
        <v>3838</v>
      </c>
      <c r="J725" s="48" t="s">
        <v>2661</v>
      </c>
      <c r="K725" s="193" t="s">
        <v>3839</v>
      </c>
      <c r="L725" s="193" t="s">
        <v>4330</v>
      </c>
      <c r="M725" s="48" t="s">
        <v>3840</v>
      </c>
      <c r="N725" s="193" t="s">
        <v>211</v>
      </c>
      <c r="O725" s="48" t="s">
        <v>183</v>
      </c>
      <c r="P725" s="48"/>
      <c r="Q725" s="48" t="s">
        <v>211</v>
      </c>
      <c r="R725" s="193" t="s">
        <v>211</v>
      </c>
      <c r="S725" s="48" t="b">
        <v>0</v>
      </c>
      <c r="T725" s="48"/>
      <c r="U725" s="178"/>
      <c r="V725" s="178">
        <v>43035</v>
      </c>
      <c r="W725" s="48" t="s">
        <v>211</v>
      </c>
      <c r="X725" s="48"/>
      <c r="Y725" s="48"/>
      <c r="Z725" s="48" t="s">
        <v>211</v>
      </c>
      <c r="AA725" s="48"/>
      <c r="AB725" s="48"/>
      <c r="AC725" s="193" t="s">
        <v>776</v>
      </c>
      <c r="AD725" s="48"/>
      <c r="AE725" s="193" t="s">
        <v>178</v>
      </c>
      <c r="AF725" s="193" t="s">
        <v>211</v>
      </c>
      <c r="AG725" s="193" t="s">
        <v>2694</v>
      </c>
      <c r="AH725" s="198">
        <v>43292</v>
      </c>
      <c r="AI725" s="192" t="s">
        <v>4348</v>
      </c>
      <c r="AJ725" s="115" t="str">
        <f t="shared" si="11"/>
        <v>FS</v>
      </c>
      <c r="AK725" s="115" t="b">
        <f>ISNUMBER(SEARCH("IRT",Table1[[#This Row],[Current_Status]]))</f>
        <v>0</v>
      </c>
      <c r="AL725" s="116">
        <f>YEAR(Table1[[#This Row],[Project_Initiated]])</f>
        <v>2017</v>
      </c>
      <c r="AM725" s="53">
        <v>44090</v>
      </c>
      <c r="AN725" s="53" t="str">
        <f>IF(AND(Table1[[#This Row],[Completed Date]]&gt;="07/01/2020"+0,Table1[[#This Row],[Completed Date]]&lt;="6/30/2021"+0),"FY 20-21",IF(AND(Table1[[#This Row],[Completed Date]]&gt;="07/01/2019"+0,Table1[[#This Row],[Completed Date]]&lt;="6/30/2020"+0),"FY 19-20",""))</f>
        <v/>
      </c>
      <c r="AO725" s="116" t="str">
        <f>IFERROR(FIND("R",Table1[[#This Row],[FS_Priority]]),"")</f>
        <v/>
      </c>
    </row>
    <row r="726" spans="1:41" hidden="1" x14ac:dyDescent="0.25">
      <c r="A726" s="48" t="s">
        <v>791</v>
      </c>
      <c r="B726" s="193" t="s">
        <v>211</v>
      </c>
      <c r="C726" s="193" t="s">
        <v>791</v>
      </c>
      <c r="D726" s="194" t="b">
        <v>0</v>
      </c>
      <c r="E726" s="48" t="s">
        <v>148</v>
      </c>
      <c r="F726" s="48" t="s">
        <v>3332</v>
      </c>
      <c r="G726" s="48" t="s">
        <v>211</v>
      </c>
      <c r="H726" s="48" t="s">
        <v>466</v>
      </c>
      <c r="I726" s="48" t="s">
        <v>3869</v>
      </c>
      <c r="J726" s="48" t="s">
        <v>2661</v>
      </c>
      <c r="K726" s="193" t="s">
        <v>4320</v>
      </c>
      <c r="L726" s="193" t="s">
        <v>434</v>
      </c>
      <c r="M726" s="48" t="s">
        <v>3870</v>
      </c>
      <c r="N726" s="193" t="s">
        <v>211</v>
      </c>
      <c r="O726" s="48" t="s">
        <v>211</v>
      </c>
      <c r="P726" s="48"/>
      <c r="Q726" s="48" t="s">
        <v>211</v>
      </c>
      <c r="R726" s="193" t="s">
        <v>218</v>
      </c>
      <c r="S726" s="48" t="b">
        <v>0</v>
      </c>
      <c r="T726" s="48"/>
      <c r="U726" s="178"/>
      <c r="V726" s="178">
        <v>43250</v>
      </c>
      <c r="W726" s="48" t="s">
        <v>211</v>
      </c>
      <c r="X726" s="48"/>
      <c r="Y726" s="48"/>
      <c r="Z726" s="48" t="s">
        <v>211</v>
      </c>
      <c r="AA726" s="48"/>
      <c r="AB726" s="48"/>
      <c r="AC726" s="193" t="s">
        <v>792</v>
      </c>
      <c r="AD726" s="48"/>
      <c r="AE726" s="193" t="s">
        <v>183</v>
      </c>
      <c r="AF726" s="193" t="s">
        <v>211</v>
      </c>
      <c r="AG726" s="193" t="s">
        <v>2694</v>
      </c>
      <c r="AH726" s="198">
        <v>43292</v>
      </c>
      <c r="AI726" s="192" t="s">
        <v>4350</v>
      </c>
      <c r="AJ726" s="115" t="str">
        <f t="shared" si="11"/>
        <v>FS</v>
      </c>
      <c r="AK726" s="115" t="b">
        <f>ISNUMBER(SEARCH("IRT",Table1[[#This Row],[Current_Status]]))</f>
        <v>0</v>
      </c>
      <c r="AL726" s="116">
        <f>YEAR(Table1[[#This Row],[Project_Initiated]])</f>
        <v>2018</v>
      </c>
      <c r="AM726" s="53">
        <v>44090</v>
      </c>
      <c r="AN726" s="53" t="str">
        <f>IF(AND(Table1[[#This Row],[Completed Date]]&gt;="07/01/2020"+0,Table1[[#This Row],[Completed Date]]&lt;="6/30/2021"+0),"FY 20-21",IF(AND(Table1[[#This Row],[Completed Date]]&gt;="07/01/2019"+0,Table1[[#This Row],[Completed Date]]&lt;="6/30/2020"+0),"FY 19-20",""))</f>
        <v/>
      </c>
      <c r="AO726" s="116" t="str">
        <f>IFERROR(FIND("R",Table1[[#This Row],[FS_Priority]]),"")</f>
        <v/>
      </c>
    </row>
    <row r="727" spans="1:41" hidden="1" x14ac:dyDescent="0.25">
      <c r="A727" s="48" t="s">
        <v>616</v>
      </c>
      <c r="B727" s="193" t="s">
        <v>211</v>
      </c>
      <c r="C727" s="193" t="s">
        <v>616</v>
      </c>
      <c r="D727" s="194" t="b">
        <v>0</v>
      </c>
      <c r="E727" s="48" t="s">
        <v>107</v>
      </c>
      <c r="F727" s="48" t="s">
        <v>3155</v>
      </c>
      <c r="G727" s="48" t="s">
        <v>211</v>
      </c>
      <c r="H727" s="48" t="s">
        <v>396</v>
      </c>
      <c r="I727" s="48" t="s">
        <v>3695</v>
      </c>
      <c r="J727" s="48" t="s">
        <v>2661</v>
      </c>
      <c r="K727" s="193" t="s">
        <v>3674</v>
      </c>
      <c r="L727" s="193" t="s">
        <v>2636</v>
      </c>
      <c r="M727" s="48" t="s">
        <v>3679</v>
      </c>
      <c r="N727" s="193" t="s">
        <v>211</v>
      </c>
      <c r="O727" s="48" t="s">
        <v>183</v>
      </c>
      <c r="P727" s="48"/>
      <c r="Q727" s="48" t="s">
        <v>211</v>
      </c>
      <c r="R727" s="193" t="s">
        <v>211</v>
      </c>
      <c r="S727" s="48" t="b">
        <v>0</v>
      </c>
      <c r="T727" s="48"/>
      <c r="U727" s="178"/>
      <c r="V727" s="178">
        <v>42927</v>
      </c>
      <c r="W727" s="48" t="s">
        <v>211</v>
      </c>
      <c r="X727" s="48"/>
      <c r="Y727" s="48"/>
      <c r="Z727" s="48" t="s">
        <v>211</v>
      </c>
      <c r="AA727" s="48"/>
      <c r="AB727" s="48"/>
      <c r="AC727" s="193" t="s">
        <v>4329</v>
      </c>
      <c r="AD727" s="48"/>
      <c r="AE727" s="193" t="s">
        <v>183</v>
      </c>
      <c r="AF727" s="193" t="s">
        <v>211</v>
      </c>
      <c r="AG727" s="193" t="s">
        <v>2694</v>
      </c>
      <c r="AH727" s="197">
        <v>43293</v>
      </c>
      <c r="AI727" s="192" t="s">
        <v>4354</v>
      </c>
      <c r="AJ727" s="115" t="str">
        <f t="shared" si="11"/>
        <v>FS</v>
      </c>
      <c r="AK727" s="115" t="b">
        <f>ISNUMBER(SEARCH("IRT",Table1[[#This Row],[Current_Status]]))</f>
        <v>0</v>
      </c>
      <c r="AL727" s="116">
        <f>YEAR(Table1[[#This Row],[Project_Initiated]])</f>
        <v>2017</v>
      </c>
      <c r="AM727" s="53">
        <v>44090</v>
      </c>
      <c r="AN727" s="53" t="str">
        <f>IF(AND(Table1[[#This Row],[Completed Date]]&gt;="07/01/2020"+0,Table1[[#This Row],[Completed Date]]&lt;="6/30/2021"+0),"FY 20-21",IF(AND(Table1[[#This Row],[Completed Date]]&gt;="07/01/2019"+0,Table1[[#This Row],[Completed Date]]&lt;="6/30/2020"+0),"FY 19-20",""))</f>
        <v/>
      </c>
      <c r="AO727" s="116" t="str">
        <f>IFERROR(FIND("R",Table1[[#This Row],[FS_Priority]]),"")</f>
        <v/>
      </c>
    </row>
    <row r="728" spans="1:41" hidden="1" x14ac:dyDescent="0.25">
      <c r="A728" s="48" t="s">
        <v>615</v>
      </c>
      <c r="B728" s="193" t="s">
        <v>211</v>
      </c>
      <c r="C728" s="193" t="s">
        <v>615</v>
      </c>
      <c r="D728" s="194" t="b">
        <v>0</v>
      </c>
      <c r="E728" s="48" t="s">
        <v>107</v>
      </c>
      <c r="F728" s="48" t="s">
        <v>3169</v>
      </c>
      <c r="G728" s="48" t="s">
        <v>211</v>
      </c>
      <c r="H728" s="48" t="s">
        <v>396</v>
      </c>
      <c r="I728" s="48" t="s">
        <v>225</v>
      </c>
      <c r="J728" s="48" t="s">
        <v>2661</v>
      </c>
      <c r="K728" s="193" t="s">
        <v>3674</v>
      </c>
      <c r="L728" s="193" t="s">
        <v>2636</v>
      </c>
      <c r="M728" s="48" t="s">
        <v>3679</v>
      </c>
      <c r="N728" s="193" t="s">
        <v>211</v>
      </c>
      <c r="O728" s="48" t="s">
        <v>183</v>
      </c>
      <c r="P728" s="48"/>
      <c r="Q728" s="48" t="s">
        <v>211</v>
      </c>
      <c r="R728" s="193" t="s">
        <v>211</v>
      </c>
      <c r="S728" s="48" t="b">
        <v>0</v>
      </c>
      <c r="T728" s="48"/>
      <c r="U728" s="178"/>
      <c r="V728" s="178">
        <v>43164</v>
      </c>
      <c r="W728" s="48" t="s">
        <v>211</v>
      </c>
      <c r="X728" s="48"/>
      <c r="Y728" s="48"/>
      <c r="Z728" s="48" t="s">
        <v>211</v>
      </c>
      <c r="AA728" s="48"/>
      <c r="AB728" s="48"/>
      <c r="AC728" s="193" t="s">
        <v>4327</v>
      </c>
      <c r="AD728" s="48"/>
      <c r="AE728" s="193" t="s">
        <v>183</v>
      </c>
      <c r="AF728" s="193" t="s">
        <v>211</v>
      </c>
      <c r="AG728" s="193" t="s">
        <v>2694</v>
      </c>
      <c r="AH728" s="197">
        <v>43293</v>
      </c>
      <c r="AI728" s="192" t="s">
        <v>4354</v>
      </c>
      <c r="AJ728" s="115" t="str">
        <f t="shared" si="11"/>
        <v>FS</v>
      </c>
      <c r="AK728" s="115" t="b">
        <f>ISNUMBER(SEARCH("IRT",Table1[[#This Row],[Current_Status]]))</f>
        <v>0</v>
      </c>
      <c r="AL728" s="116">
        <f>YEAR(Table1[[#This Row],[Project_Initiated]])</f>
        <v>2018</v>
      </c>
      <c r="AM728" s="53">
        <v>44090</v>
      </c>
      <c r="AN728" s="53" t="str">
        <f>IF(AND(Table1[[#This Row],[Completed Date]]&gt;="07/01/2020"+0,Table1[[#This Row],[Completed Date]]&lt;="6/30/2021"+0),"FY 20-21",IF(AND(Table1[[#This Row],[Completed Date]]&gt;="07/01/2019"+0,Table1[[#This Row],[Completed Date]]&lt;="6/30/2020"+0),"FY 19-20",""))</f>
        <v/>
      </c>
      <c r="AO728" s="116" t="str">
        <f>IFERROR(FIND("R",Table1[[#This Row],[FS_Priority]]),"")</f>
        <v/>
      </c>
    </row>
    <row r="729" spans="1:41" hidden="1" x14ac:dyDescent="0.25">
      <c r="A729" s="48" t="s">
        <v>626</v>
      </c>
      <c r="B729" s="193" t="s">
        <v>211</v>
      </c>
      <c r="C729" s="193" t="s">
        <v>626</v>
      </c>
      <c r="D729" s="194" t="b">
        <v>0</v>
      </c>
      <c r="E729" s="48" t="s">
        <v>99</v>
      </c>
      <c r="F729" s="48" t="s">
        <v>3088</v>
      </c>
      <c r="G729" s="48" t="s">
        <v>211</v>
      </c>
      <c r="H729" s="48" t="s">
        <v>445</v>
      </c>
      <c r="I729" s="48" t="s">
        <v>211</v>
      </c>
      <c r="J729" s="48" t="s">
        <v>2661</v>
      </c>
      <c r="K729" s="193" t="s">
        <v>4989</v>
      </c>
      <c r="L729" s="193" t="s">
        <v>297</v>
      </c>
      <c r="M729" s="48" t="s">
        <v>3610</v>
      </c>
      <c r="N729" s="193" t="s">
        <v>211</v>
      </c>
      <c r="O729" s="48" t="s">
        <v>526</v>
      </c>
      <c r="P729" s="48"/>
      <c r="Q729" s="48" t="s">
        <v>211</v>
      </c>
      <c r="R729" s="193" t="s">
        <v>211</v>
      </c>
      <c r="S729" s="48" t="b">
        <v>0</v>
      </c>
      <c r="T729" s="48"/>
      <c r="U729" s="178"/>
      <c r="V729" s="178">
        <v>42993</v>
      </c>
      <c r="W729" s="48" t="s">
        <v>211</v>
      </c>
      <c r="X729" s="48"/>
      <c r="Y729" s="48"/>
      <c r="Z729" s="48" t="s">
        <v>211</v>
      </c>
      <c r="AA729" s="48"/>
      <c r="AB729" s="48"/>
      <c r="AC729" s="193" t="s">
        <v>627</v>
      </c>
      <c r="AD729" s="48"/>
      <c r="AE729" s="193" t="s">
        <v>178</v>
      </c>
      <c r="AF729" s="193" t="s">
        <v>211</v>
      </c>
      <c r="AG729" s="193" t="s">
        <v>2694</v>
      </c>
      <c r="AH729" s="197">
        <v>43294</v>
      </c>
      <c r="AI729" s="192" t="s">
        <v>4354</v>
      </c>
      <c r="AJ729" s="115" t="str">
        <f t="shared" si="11"/>
        <v>FS</v>
      </c>
      <c r="AK729" s="115" t="b">
        <f>ISNUMBER(SEARCH("IRT",Table1[[#This Row],[Current_Status]]))</f>
        <v>0</v>
      </c>
      <c r="AL729" s="116">
        <f>YEAR(Table1[[#This Row],[Project_Initiated]])</f>
        <v>2017</v>
      </c>
      <c r="AM729" s="53">
        <v>44090</v>
      </c>
      <c r="AN729" s="53" t="str">
        <f>IF(AND(Table1[[#This Row],[Completed Date]]&gt;="07/01/2020"+0,Table1[[#This Row],[Completed Date]]&lt;="6/30/2021"+0),"FY 20-21",IF(AND(Table1[[#This Row],[Completed Date]]&gt;="07/01/2019"+0,Table1[[#This Row],[Completed Date]]&lt;="6/30/2020"+0),"FY 19-20",""))</f>
        <v/>
      </c>
      <c r="AO729" s="116" t="str">
        <f>IFERROR(FIND("R",Table1[[#This Row],[FS_Priority]]),"")</f>
        <v/>
      </c>
    </row>
    <row r="730" spans="1:41" hidden="1" x14ac:dyDescent="0.25">
      <c r="A730" s="48" t="s">
        <v>735</v>
      </c>
      <c r="B730" s="193" t="s">
        <v>211</v>
      </c>
      <c r="C730" s="193" t="s">
        <v>735</v>
      </c>
      <c r="D730" s="194" t="b">
        <v>0</v>
      </c>
      <c r="E730" s="48" t="s">
        <v>4299</v>
      </c>
      <c r="F730" s="48" t="s">
        <v>2977</v>
      </c>
      <c r="G730" s="48" t="s">
        <v>211</v>
      </c>
      <c r="H730" s="48" t="s">
        <v>736</v>
      </c>
      <c r="I730" s="48" t="s">
        <v>3473</v>
      </c>
      <c r="J730" s="48" t="s">
        <v>2661</v>
      </c>
      <c r="K730" s="193" t="s">
        <v>3471</v>
      </c>
      <c r="L730" s="193" t="s">
        <v>2636</v>
      </c>
      <c r="M730" s="48" t="s">
        <v>3472</v>
      </c>
      <c r="N730" s="193" t="s">
        <v>211</v>
      </c>
      <c r="O730" s="48" t="s">
        <v>165</v>
      </c>
      <c r="P730" s="48"/>
      <c r="Q730" s="48" t="s">
        <v>211</v>
      </c>
      <c r="R730" s="193" t="s">
        <v>211</v>
      </c>
      <c r="S730" s="48" t="b">
        <v>0</v>
      </c>
      <c r="T730" s="48"/>
      <c r="U730" s="178"/>
      <c r="V730" s="178">
        <v>43224</v>
      </c>
      <c r="W730" s="48" t="s">
        <v>211</v>
      </c>
      <c r="X730" s="48"/>
      <c r="Y730" s="48"/>
      <c r="Z730" s="48" t="s">
        <v>211</v>
      </c>
      <c r="AA730" s="48"/>
      <c r="AB730" s="48"/>
      <c r="AC730" s="193" t="s">
        <v>211</v>
      </c>
      <c r="AD730" s="48"/>
      <c r="AE730" s="193" t="s">
        <v>165</v>
      </c>
      <c r="AF730" s="193" t="s">
        <v>211</v>
      </c>
      <c r="AG730" s="193" t="s">
        <v>539</v>
      </c>
      <c r="AH730" s="197">
        <v>43294</v>
      </c>
      <c r="AI730" s="192" t="s">
        <v>4350</v>
      </c>
      <c r="AJ730" s="115" t="str">
        <f t="shared" si="11"/>
        <v>FS</v>
      </c>
      <c r="AK730" s="115" t="b">
        <f>ISNUMBER(SEARCH("IRT",Table1[[#This Row],[Current_Status]]))</f>
        <v>0</v>
      </c>
      <c r="AL730" s="116">
        <f>YEAR(Table1[[#This Row],[Project_Initiated]])</f>
        <v>2018</v>
      </c>
      <c r="AM730" s="53">
        <v>44090</v>
      </c>
      <c r="AN730" s="53" t="str">
        <f>IF(AND(Table1[[#This Row],[Completed Date]]&gt;="07/01/2020"+0,Table1[[#This Row],[Completed Date]]&lt;="6/30/2021"+0),"FY 20-21",IF(AND(Table1[[#This Row],[Completed Date]]&gt;="07/01/2019"+0,Table1[[#This Row],[Completed Date]]&lt;="6/30/2020"+0),"FY 19-20",""))</f>
        <v/>
      </c>
      <c r="AO730" s="116" t="str">
        <f>IFERROR(FIND("R",Table1[[#This Row],[FS_Priority]]),"")</f>
        <v/>
      </c>
    </row>
    <row r="731" spans="1:41" hidden="1" x14ac:dyDescent="0.25">
      <c r="A731" s="48" t="s">
        <v>701</v>
      </c>
      <c r="B731" s="193" t="s">
        <v>211</v>
      </c>
      <c r="C731" s="193" t="s">
        <v>701</v>
      </c>
      <c r="D731" s="194" t="b">
        <v>0</v>
      </c>
      <c r="E731" s="48" t="s">
        <v>99</v>
      </c>
      <c r="F731" s="48" t="s">
        <v>3066</v>
      </c>
      <c r="G731" s="48" t="s">
        <v>211</v>
      </c>
      <c r="H731" s="48" t="s">
        <v>324</v>
      </c>
      <c r="I731" s="48" t="s">
        <v>3617</v>
      </c>
      <c r="J731" s="48" t="s">
        <v>2661</v>
      </c>
      <c r="K731" s="193" t="s">
        <v>4989</v>
      </c>
      <c r="L731" s="193" t="s">
        <v>297</v>
      </c>
      <c r="M731" s="48" t="s">
        <v>3603</v>
      </c>
      <c r="N731" s="193" t="s">
        <v>211</v>
      </c>
      <c r="O731" s="48" t="s">
        <v>165</v>
      </c>
      <c r="P731" s="48"/>
      <c r="Q731" s="48" t="s">
        <v>211</v>
      </c>
      <c r="R731" s="193" t="s">
        <v>317</v>
      </c>
      <c r="S731" s="48" t="b">
        <v>0</v>
      </c>
      <c r="T731" s="48"/>
      <c r="U731" s="178"/>
      <c r="V731" s="178">
        <v>43186</v>
      </c>
      <c r="W731" s="48" t="s">
        <v>211</v>
      </c>
      <c r="X731" s="48"/>
      <c r="Y731" s="48"/>
      <c r="Z731" s="48" t="s">
        <v>211</v>
      </c>
      <c r="AA731" s="48"/>
      <c r="AB731" s="48"/>
      <c r="AC731" s="193" t="s">
        <v>211</v>
      </c>
      <c r="AD731" s="48"/>
      <c r="AE731" s="193" t="s">
        <v>165</v>
      </c>
      <c r="AF731" s="193" t="s">
        <v>211</v>
      </c>
      <c r="AG731" s="193" t="s">
        <v>539</v>
      </c>
      <c r="AH731" s="197">
        <v>43295</v>
      </c>
      <c r="AI731" s="192" t="s">
        <v>4348</v>
      </c>
      <c r="AJ731" s="115" t="str">
        <f t="shared" si="11"/>
        <v>FS</v>
      </c>
      <c r="AK731" s="115" t="b">
        <f>ISNUMBER(SEARCH("IRT",Table1[[#This Row],[Current_Status]]))</f>
        <v>0</v>
      </c>
      <c r="AL731" s="116">
        <f>YEAR(Table1[[#This Row],[Project_Initiated]])</f>
        <v>2018</v>
      </c>
      <c r="AM731" s="53">
        <v>44090</v>
      </c>
      <c r="AN731" s="53" t="str">
        <f>IF(AND(Table1[[#This Row],[Completed Date]]&gt;="07/01/2020"+0,Table1[[#This Row],[Completed Date]]&lt;="6/30/2021"+0),"FY 20-21",IF(AND(Table1[[#This Row],[Completed Date]]&gt;="07/01/2019"+0,Table1[[#This Row],[Completed Date]]&lt;="6/30/2020"+0),"FY 19-20",""))</f>
        <v/>
      </c>
      <c r="AO731" s="116" t="str">
        <f>IFERROR(FIND("R",Table1[[#This Row],[FS_Priority]]),"")</f>
        <v/>
      </c>
    </row>
    <row r="732" spans="1:41" hidden="1" x14ac:dyDescent="0.25">
      <c r="A732" s="48" t="s">
        <v>722</v>
      </c>
      <c r="B732" s="193" t="s">
        <v>211</v>
      </c>
      <c r="C732" s="193" t="s">
        <v>722</v>
      </c>
      <c r="D732" s="194" t="b">
        <v>0</v>
      </c>
      <c r="E732" s="48" t="s">
        <v>99</v>
      </c>
      <c r="F732" s="48" t="s">
        <v>3079</v>
      </c>
      <c r="G732" s="48" t="s">
        <v>211</v>
      </c>
      <c r="H732" s="48" t="s">
        <v>465</v>
      </c>
      <c r="I732" s="48" t="s">
        <v>3596</v>
      </c>
      <c r="J732" s="48" t="s">
        <v>2661</v>
      </c>
      <c r="K732" s="193" t="s">
        <v>4989</v>
      </c>
      <c r="L732" s="193" t="s">
        <v>297</v>
      </c>
      <c r="M732" s="48" t="s">
        <v>3597</v>
      </c>
      <c r="N732" s="193" t="s">
        <v>211</v>
      </c>
      <c r="O732" s="48" t="s">
        <v>165</v>
      </c>
      <c r="P732" s="48"/>
      <c r="Q732" s="48" t="s">
        <v>211</v>
      </c>
      <c r="R732" s="193" t="s">
        <v>231</v>
      </c>
      <c r="S732" s="48" t="b">
        <v>1</v>
      </c>
      <c r="T732" s="48"/>
      <c r="U732" s="178"/>
      <c r="V732" s="178">
        <v>43217</v>
      </c>
      <c r="W732" s="48" t="s">
        <v>211</v>
      </c>
      <c r="X732" s="48"/>
      <c r="Y732" s="48"/>
      <c r="Z732" s="48" t="s">
        <v>211</v>
      </c>
      <c r="AA732" s="48"/>
      <c r="AB732" s="48"/>
      <c r="AC732" s="193" t="s">
        <v>211</v>
      </c>
      <c r="AD732" s="48"/>
      <c r="AE732" s="193" t="s">
        <v>165</v>
      </c>
      <c r="AF732" s="193" t="s">
        <v>211</v>
      </c>
      <c r="AG732" s="193" t="s">
        <v>539</v>
      </c>
      <c r="AH732" s="197">
        <v>43295</v>
      </c>
      <c r="AI732" s="192" t="s">
        <v>4350</v>
      </c>
      <c r="AJ732" s="115" t="str">
        <f t="shared" si="11"/>
        <v>FS</v>
      </c>
      <c r="AK732" s="115" t="b">
        <f>ISNUMBER(SEARCH("IRT",Table1[[#This Row],[Current_Status]]))</f>
        <v>0</v>
      </c>
      <c r="AL732" s="116">
        <f>YEAR(Table1[[#This Row],[Project_Initiated]])</f>
        <v>2018</v>
      </c>
      <c r="AM732" s="53">
        <v>44090</v>
      </c>
      <c r="AN732" s="53" t="str">
        <f>IF(AND(Table1[[#This Row],[Completed Date]]&gt;="07/01/2020"+0,Table1[[#This Row],[Completed Date]]&lt;="6/30/2021"+0),"FY 20-21",IF(AND(Table1[[#This Row],[Completed Date]]&gt;="07/01/2019"+0,Table1[[#This Row],[Completed Date]]&lt;="6/30/2020"+0),"FY 19-20",""))</f>
        <v/>
      </c>
      <c r="AO732" s="116" t="str">
        <f>IFERROR(FIND("R",Table1[[#This Row],[FS_Priority]]),"")</f>
        <v/>
      </c>
    </row>
    <row r="733" spans="1:41" hidden="1" x14ac:dyDescent="0.25">
      <c r="A733" s="48" t="s">
        <v>645</v>
      </c>
      <c r="B733" s="193" t="s">
        <v>211</v>
      </c>
      <c r="C733" s="193" t="s">
        <v>645</v>
      </c>
      <c r="D733" s="194" t="b">
        <v>0</v>
      </c>
      <c r="E733" s="48" t="s">
        <v>107</v>
      </c>
      <c r="F733" s="48" t="s">
        <v>3176</v>
      </c>
      <c r="G733" s="48" t="s">
        <v>211</v>
      </c>
      <c r="H733" s="48" t="s">
        <v>441</v>
      </c>
      <c r="I733" s="48" t="s">
        <v>3673</v>
      </c>
      <c r="J733" s="48" t="s">
        <v>2661</v>
      </c>
      <c r="K733" s="193" t="s">
        <v>3674</v>
      </c>
      <c r="L733" s="193" t="s">
        <v>2636</v>
      </c>
      <c r="M733" s="48" t="s">
        <v>3675</v>
      </c>
      <c r="N733" s="193" t="s">
        <v>211</v>
      </c>
      <c r="O733" s="48" t="s">
        <v>165</v>
      </c>
      <c r="P733" s="48"/>
      <c r="Q733" s="48" t="s">
        <v>211</v>
      </c>
      <c r="R733" s="193" t="s">
        <v>231</v>
      </c>
      <c r="S733" s="48" t="b">
        <v>0</v>
      </c>
      <c r="T733" s="48"/>
      <c r="U733" s="178"/>
      <c r="V733" s="178">
        <v>43089</v>
      </c>
      <c r="W733" s="48" t="s">
        <v>211</v>
      </c>
      <c r="X733" s="48"/>
      <c r="Y733" s="48"/>
      <c r="Z733" s="48" t="s">
        <v>211</v>
      </c>
      <c r="AA733" s="48"/>
      <c r="AB733" s="48"/>
      <c r="AC733" s="193" t="s">
        <v>211</v>
      </c>
      <c r="AD733" s="48"/>
      <c r="AE733" s="193" t="s">
        <v>165</v>
      </c>
      <c r="AF733" s="193" t="s">
        <v>211</v>
      </c>
      <c r="AG733" s="193" t="s">
        <v>539</v>
      </c>
      <c r="AH733" s="197">
        <v>43295</v>
      </c>
      <c r="AI733" s="192" t="s">
        <v>4348</v>
      </c>
      <c r="AJ733" s="115" t="str">
        <f t="shared" si="11"/>
        <v>FS</v>
      </c>
      <c r="AK733" s="115" t="b">
        <f>ISNUMBER(SEARCH("IRT",Table1[[#This Row],[Current_Status]]))</f>
        <v>0</v>
      </c>
      <c r="AL733" s="116">
        <f>YEAR(Table1[[#This Row],[Project_Initiated]])</f>
        <v>2017</v>
      </c>
      <c r="AM733" s="53">
        <v>44090</v>
      </c>
      <c r="AN733" s="53" t="str">
        <f>IF(AND(Table1[[#This Row],[Completed Date]]&gt;="07/01/2020"+0,Table1[[#This Row],[Completed Date]]&lt;="6/30/2021"+0),"FY 20-21",IF(AND(Table1[[#This Row],[Completed Date]]&gt;="07/01/2019"+0,Table1[[#This Row],[Completed Date]]&lt;="6/30/2020"+0),"FY 19-20",""))</f>
        <v/>
      </c>
      <c r="AO733" s="116" t="str">
        <f>IFERROR(FIND("R",Table1[[#This Row],[FS_Priority]]),"")</f>
        <v/>
      </c>
    </row>
    <row r="734" spans="1:41" hidden="1" x14ac:dyDescent="0.25">
      <c r="A734" s="48" t="s">
        <v>703</v>
      </c>
      <c r="B734" s="193" t="s">
        <v>211</v>
      </c>
      <c r="C734" s="193" t="s">
        <v>703</v>
      </c>
      <c r="D734" s="194" t="b">
        <v>0</v>
      </c>
      <c r="E734" s="48" t="s">
        <v>4299</v>
      </c>
      <c r="F734" s="48" t="s">
        <v>2972</v>
      </c>
      <c r="G734" s="48" t="s">
        <v>211</v>
      </c>
      <c r="H734" s="48" t="s">
        <v>448</v>
      </c>
      <c r="I734" s="48" t="s">
        <v>3470</v>
      </c>
      <c r="J734" s="48" t="s">
        <v>2661</v>
      </c>
      <c r="K734" s="193" t="s">
        <v>3471</v>
      </c>
      <c r="L734" s="193" t="s">
        <v>2636</v>
      </c>
      <c r="M734" s="48" t="s">
        <v>3475</v>
      </c>
      <c r="N734" s="193" t="s">
        <v>211</v>
      </c>
      <c r="O734" s="48" t="s">
        <v>165</v>
      </c>
      <c r="P734" s="48"/>
      <c r="Q734" s="48" t="s">
        <v>211</v>
      </c>
      <c r="R734" s="193" t="s">
        <v>244</v>
      </c>
      <c r="S734" s="48" t="b">
        <v>0</v>
      </c>
      <c r="T734" s="48"/>
      <c r="U734" s="178"/>
      <c r="V734" s="178">
        <v>43192</v>
      </c>
      <c r="W734" s="48" t="s">
        <v>211</v>
      </c>
      <c r="X734" s="48"/>
      <c r="Y734" s="48"/>
      <c r="Z734" s="48" t="s">
        <v>211</v>
      </c>
      <c r="AA734" s="48"/>
      <c r="AB734" s="48"/>
      <c r="AC734" s="193" t="s">
        <v>211</v>
      </c>
      <c r="AD734" s="48"/>
      <c r="AE734" s="193" t="s">
        <v>165</v>
      </c>
      <c r="AF734" s="193" t="s">
        <v>211</v>
      </c>
      <c r="AG734" s="193" t="s">
        <v>539</v>
      </c>
      <c r="AH734" s="197">
        <v>43295</v>
      </c>
      <c r="AI734" s="192" t="s">
        <v>4348</v>
      </c>
      <c r="AJ734" s="115" t="str">
        <f t="shared" si="11"/>
        <v>FS</v>
      </c>
      <c r="AK734" s="115" t="b">
        <f>ISNUMBER(SEARCH("IRT",Table1[[#This Row],[Current_Status]]))</f>
        <v>0</v>
      </c>
      <c r="AL734" s="116">
        <f>YEAR(Table1[[#This Row],[Project_Initiated]])</f>
        <v>2018</v>
      </c>
      <c r="AM734" s="53">
        <v>44090</v>
      </c>
      <c r="AN734" s="53" t="str">
        <f>IF(AND(Table1[[#This Row],[Completed Date]]&gt;="07/01/2020"+0,Table1[[#This Row],[Completed Date]]&lt;="6/30/2021"+0),"FY 20-21",IF(AND(Table1[[#This Row],[Completed Date]]&gt;="07/01/2019"+0,Table1[[#This Row],[Completed Date]]&lt;="6/30/2020"+0),"FY 19-20",""))</f>
        <v/>
      </c>
      <c r="AO734" s="116" t="str">
        <f>IFERROR(FIND("R",Table1[[#This Row],[FS_Priority]]),"")</f>
        <v/>
      </c>
    </row>
    <row r="735" spans="1:41" hidden="1" x14ac:dyDescent="0.25">
      <c r="A735" s="48" t="s">
        <v>665</v>
      </c>
      <c r="B735" s="193" t="s">
        <v>211</v>
      </c>
      <c r="C735" s="193" t="s">
        <v>665</v>
      </c>
      <c r="D735" s="194" t="b">
        <v>0</v>
      </c>
      <c r="E735" s="48" t="s">
        <v>99</v>
      </c>
      <c r="F735" s="48" t="s">
        <v>3073</v>
      </c>
      <c r="G735" s="48" t="s">
        <v>211</v>
      </c>
      <c r="H735" s="48" t="s">
        <v>465</v>
      </c>
      <c r="I735" s="48" t="s">
        <v>3598</v>
      </c>
      <c r="J735" s="48" t="s">
        <v>2672</v>
      </c>
      <c r="K735" s="193" t="s">
        <v>4989</v>
      </c>
      <c r="L735" s="193" t="s">
        <v>297</v>
      </c>
      <c r="M735" s="48" t="s">
        <v>3599</v>
      </c>
      <c r="N735" s="193" t="s">
        <v>211</v>
      </c>
      <c r="O735" s="48" t="s">
        <v>183</v>
      </c>
      <c r="P735" s="48"/>
      <c r="Q735" s="48" t="s">
        <v>211</v>
      </c>
      <c r="R735" s="193" t="s">
        <v>180</v>
      </c>
      <c r="S735" s="48" t="b">
        <v>0</v>
      </c>
      <c r="T735" s="48"/>
      <c r="U735" s="178"/>
      <c r="V735" s="178">
        <v>43132</v>
      </c>
      <c r="W735" s="48" t="s">
        <v>211</v>
      </c>
      <c r="X735" s="48"/>
      <c r="Y735" s="48"/>
      <c r="Z735" s="48" t="s">
        <v>211</v>
      </c>
      <c r="AA735" s="48"/>
      <c r="AB735" s="48"/>
      <c r="AC735" s="193" t="s">
        <v>211</v>
      </c>
      <c r="AD735" s="48"/>
      <c r="AE735" s="193" t="s">
        <v>178</v>
      </c>
      <c r="AF735" s="193" t="s">
        <v>211</v>
      </c>
      <c r="AG735" s="193" t="s">
        <v>2694</v>
      </c>
      <c r="AH735" s="197">
        <v>43297</v>
      </c>
      <c r="AI735" s="192" t="s">
        <v>4348</v>
      </c>
      <c r="AJ735" s="115" t="str">
        <f t="shared" si="11"/>
        <v>FS</v>
      </c>
      <c r="AK735" s="115" t="b">
        <f>ISNUMBER(SEARCH("IRT",Table1[[#This Row],[Current_Status]]))</f>
        <v>0</v>
      </c>
      <c r="AL735" s="116">
        <f>YEAR(Table1[[#This Row],[Project_Initiated]])</f>
        <v>2018</v>
      </c>
      <c r="AM735" s="53">
        <v>44090</v>
      </c>
      <c r="AN735" s="53" t="str">
        <f>IF(AND(Table1[[#This Row],[Completed Date]]&gt;="07/01/2020"+0,Table1[[#This Row],[Completed Date]]&lt;="6/30/2021"+0),"FY 20-21",IF(AND(Table1[[#This Row],[Completed Date]]&gt;="07/01/2019"+0,Table1[[#This Row],[Completed Date]]&lt;="6/30/2020"+0),"FY 19-20",""))</f>
        <v/>
      </c>
      <c r="AO735" s="116" t="str">
        <f>IFERROR(FIND("R",Table1[[#This Row],[FS_Priority]]),"")</f>
        <v/>
      </c>
    </row>
    <row r="736" spans="1:41" hidden="1" x14ac:dyDescent="0.25">
      <c r="A736" s="48" t="s">
        <v>698</v>
      </c>
      <c r="B736" s="193" t="s">
        <v>211</v>
      </c>
      <c r="C736" s="193" t="s">
        <v>698</v>
      </c>
      <c r="D736" s="194" t="b">
        <v>0</v>
      </c>
      <c r="E736" s="48" t="s">
        <v>107</v>
      </c>
      <c r="F736" s="48" t="s">
        <v>3196</v>
      </c>
      <c r="G736" s="48" t="s">
        <v>211</v>
      </c>
      <c r="H736" s="48" t="s">
        <v>1086</v>
      </c>
      <c r="I736" s="48" t="s">
        <v>211</v>
      </c>
      <c r="J736" s="48" t="s">
        <v>2670</v>
      </c>
      <c r="K736" s="193" t="s">
        <v>3674</v>
      </c>
      <c r="L736" s="193" t="s">
        <v>2636</v>
      </c>
      <c r="M736" s="48" t="s">
        <v>3721</v>
      </c>
      <c r="N736" s="193" t="s">
        <v>211</v>
      </c>
      <c r="O736" s="48" t="s">
        <v>183</v>
      </c>
      <c r="P736" s="48"/>
      <c r="Q736" s="48" t="s">
        <v>227</v>
      </c>
      <c r="R736" s="193" t="s">
        <v>306</v>
      </c>
      <c r="S736" s="48" t="b">
        <v>0</v>
      </c>
      <c r="T736" s="48"/>
      <c r="U736" s="178"/>
      <c r="V736" s="178">
        <v>43179</v>
      </c>
      <c r="W736" s="48" t="s">
        <v>211</v>
      </c>
      <c r="X736" s="48"/>
      <c r="Y736" s="48"/>
      <c r="Z736" s="48" t="s">
        <v>211</v>
      </c>
      <c r="AA736" s="48"/>
      <c r="AB736" s="48"/>
      <c r="AC736" s="193" t="s">
        <v>699</v>
      </c>
      <c r="AD736" s="48"/>
      <c r="AE736" s="193" t="s">
        <v>183</v>
      </c>
      <c r="AF736" s="193" t="s">
        <v>211</v>
      </c>
      <c r="AG736" s="193" t="s">
        <v>2694</v>
      </c>
      <c r="AH736" s="197">
        <v>43306</v>
      </c>
      <c r="AI736" s="192" t="s">
        <v>4348</v>
      </c>
      <c r="AJ736" s="115" t="str">
        <f t="shared" si="11"/>
        <v>FS</v>
      </c>
      <c r="AK736" s="115" t="b">
        <f>ISNUMBER(SEARCH("IRT",Table1[[#This Row],[Current_Status]]))</f>
        <v>0</v>
      </c>
      <c r="AL736" s="116">
        <f>YEAR(Table1[[#This Row],[Project_Initiated]])</f>
        <v>2018</v>
      </c>
      <c r="AM736" s="53">
        <v>44090</v>
      </c>
      <c r="AN736" s="53" t="str">
        <f>IF(AND(Table1[[#This Row],[Completed Date]]&gt;="07/01/2020"+0,Table1[[#This Row],[Completed Date]]&lt;="6/30/2021"+0),"FY 20-21",IF(AND(Table1[[#This Row],[Completed Date]]&gt;="07/01/2019"+0,Table1[[#This Row],[Completed Date]]&lt;="6/30/2020"+0),"FY 19-20",""))</f>
        <v/>
      </c>
      <c r="AO736" s="116" t="str">
        <f>IFERROR(FIND("R",Table1[[#This Row],[FS_Priority]]),"")</f>
        <v/>
      </c>
    </row>
    <row r="737" spans="1:41" hidden="1" x14ac:dyDescent="0.25">
      <c r="A737" s="48" t="s">
        <v>726</v>
      </c>
      <c r="B737" s="193" t="s">
        <v>211</v>
      </c>
      <c r="C737" s="193" t="s">
        <v>726</v>
      </c>
      <c r="D737" s="194" t="b">
        <v>0</v>
      </c>
      <c r="E737" s="48" t="s">
        <v>53</v>
      </c>
      <c r="F737" s="48" t="s">
        <v>3006</v>
      </c>
      <c r="G737" s="48" t="s">
        <v>211</v>
      </c>
      <c r="H737" s="48" t="s">
        <v>285</v>
      </c>
      <c r="I737" s="48" t="s">
        <v>3513</v>
      </c>
      <c r="J737" s="48" t="s">
        <v>2661</v>
      </c>
      <c r="K737" s="193" t="s">
        <v>3514</v>
      </c>
      <c r="L737" s="193" t="s">
        <v>2636</v>
      </c>
      <c r="M737" s="48" t="s">
        <v>3515</v>
      </c>
      <c r="N737" s="193" t="s">
        <v>211</v>
      </c>
      <c r="O737" s="48" t="s">
        <v>183</v>
      </c>
      <c r="P737" s="48"/>
      <c r="Q737" s="48" t="s">
        <v>211</v>
      </c>
      <c r="R737" s="193" t="s">
        <v>211</v>
      </c>
      <c r="S737" s="48" t="b">
        <v>1</v>
      </c>
      <c r="T737" s="48"/>
      <c r="U737" s="178"/>
      <c r="V737" s="178">
        <v>43221</v>
      </c>
      <c r="W737" s="48" t="s">
        <v>211</v>
      </c>
      <c r="X737" s="48"/>
      <c r="Y737" s="48"/>
      <c r="Z737" s="48" t="s">
        <v>211</v>
      </c>
      <c r="AA737" s="48"/>
      <c r="AB737" s="48"/>
      <c r="AC737" s="193" t="s">
        <v>727</v>
      </c>
      <c r="AD737" s="179"/>
      <c r="AE737" s="193" t="s">
        <v>183</v>
      </c>
      <c r="AF737" s="193" t="s">
        <v>211</v>
      </c>
      <c r="AG737" s="193" t="s">
        <v>2694</v>
      </c>
      <c r="AH737" s="197">
        <v>43306</v>
      </c>
      <c r="AI737" s="192" t="s">
        <v>4348</v>
      </c>
      <c r="AJ737" s="115" t="str">
        <f t="shared" si="11"/>
        <v>FS</v>
      </c>
      <c r="AK737" s="115" t="b">
        <f>ISNUMBER(SEARCH("IRT",Table1[[#This Row],[Current_Status]]))</f>
        <v>0</v>
      </c>
      <c r="AL737" s="116">
        <f>YEAR(Table1[[#This Row],[Project_Initiated]])</f>
        <v>2018</v>
      </c>
      <c r="AM737" s="53">
        <v>44090</v>
      </c>
      <c r="AN737" s="53" t="str">
        <f>IF(AND(Table1[[#This Row],[Completed Date]]&gt;="07/01/2020"+0,Table1[[#This Row],[Completed Date]]&lt;="6/30/2021"+0),"FY 20-21",IF(AND(Table1[[#This Row],[Completed Date]]&gt;="07/01/2019"+0,Table1[[#This Row],[Completed Date]]&lt;="6/30/2020"+0),"FY 19-20",""))</f>
        <v/>
      </c>
      <c r="AO737" s="116" t="str">
        <f>IFERROR(FIND("R",Table1[[#This Row],[FS_Priority]]),"")</f>
        <v/>
      </c>
    </row>
    <row r="738" spans="1:41" hidden="1" x14ac:dyDescent="0.25">
      <c r="A738" s="48" t="s">
        <v>728</v>
      </c>
      <c r="B738" s="193" t="s">
        <v>211</v>
      </c>
      <c r="C738" s="193" t="s">
        <v>728</v>
      </c>
      <c r="D738" s="194" t="b">
        <v>0</v>
      </c>
      <c r="E738" s="48" t="s">
        <v>53</v>
      </c>
      <c r="F738" s="48" t="s">
        <v>3009</v>
      </c>
      <c r="G738" s="48" t="s">
        <v>211</v>
      </c>
      <c r="H738" s="48" t="s">
        <v>285</v>
      </c>
      <c r="I738" s="48" t="s">
        <v>3518</v>
      </c>
      <c r="J738" s="48" t="s">
        <v>2661</v>
      </c>
      <c r="K738" s="193" t="s">
        <v>3514</v>
      </c>
      <c r="L738" s="193" t="s">
        <v>2636</v>
      </c>
      <c r="M738" s="48" t="s">
        <v>3515</v>
      </c>
      <c r="N738" s="193" t="s">
        <v>211</v>
      </c>
      <c r="O738" s="48" t="s">
        <v>183</v>
      </c>
      <c r="P738" s="48"/>
      <c r="Q738" s="48" t="s">
        <v>211</v>
      </c>
      <c r="R738" s="193" t="s">
        <v>211</v>
      </c>
      <c r="S738" s="48" t="b">
        <v>1</v>
      </c>
      <c r="T738" s="48"/>
      <c r="U738" s="178"/>
      <c r="V738" s="178">
        <v>43221</v>
      </c>
      <c r="W738" s="48" t="s">
        <v>211</v>
      </c>
      <c r="X738" s="48"/>
      <c r="Y738" s="48"/>
      <c r="Z738" s="48" t="s">
        <v>211</v>
      </c>
      <c r="AA738" s="48"/>
      <c r="AB738" s="48"/>
      <c r="AC738" s="193" t="s">
        <v>729</v>
      </c>
      <c r="AD738" s="48"/>
      <c r="AE738" s="193" t="s">
        <v>183</v>
      </c>
      <c r="AF738" s="193" t="s">
        <v>211</v>
      </c>
      <c r="AG738" s="193" t="s">
        <v>2694</v>
      </c>
      <c r="AH738" s="197">
        <v>43306</v>
      </c>
      <c r="AI738" s="192" t="s">
        <v>4348</v>
      </c>
      <c r="AJ738" s="115" t="str">
        <f t="shared" si="11"/>
        <v>FS</v>
      </c>
      <c r="AK738" s="115" t="b">
        <f>ISNUMBER(SEARCH("IRT",Table1[[#This Row],[Current_Status]]))</f>
        <v>0</v>
      </c>
      <c r="AL738" s="116">
        <f>YEAR(Table1[[#This Row],[Project_Initiated]])</f>
        <v>2018</v>
      </c>
      <c r="AM738" s="53">
        <v>44090</v>
      </c>
      <c r="AN738" s="53" t="str">
        <f>IF(AND(Table1[[#This Row],[Completed Date]]&gt;="07/01/2020"+0,Table1[[#This Row],[Completed Date]]&lt;="6/30/2021"+0),"FY 20-21",IF(AND(Table1[[#This Row],[Completed Date]]&gt;="07/01/2019"+0,Table1[[#This Row],[Completed Date]]&lt;="6/30/2020"+0),"FY 19-20",""))</f>
        <v/>
      </c>
      <c r="AO738" s="116" t="str">
        <f>IFERROR(FIND("R",Table1[[#This Row],[FS_Priority]]),"")</f>
        <v/>
      </c>
    </row>
    <row r="739" spans="1:41" hidden="1" x14ac:dyDescent="0.25">
      <c r="A739" s="48" t="s">
        <v>676</v>
      </c>
      <c r="B739" s="193" t="s">
        <v>211</v>
      </c>
      <c r="C739" s="193" t="s">
        <v>676</v>
      </c>
      <c r="D739" s="194" t="b">
        <v>0</v>
      </c>
      <c r="E739" s="48" t="s">
        <v>99</v>
      </c>
      <c r="F739" s="48" t="s">
        <v>3071</v>
      </c>
      <c r="G739" s="48" t="s">
        <v>211</v>
      </c>
      <c r="H739" s="48" t="s">
        <v>325</v>
      </c>
      <c r="I739" s="48" t="s">
        <v>3604</v>
      </c>
      <c r="J739" s="48" t="s">
        <v>2661</v>
      </c>
      <c r="K739" s="193" t="s">
        <v>4989</v>
      </c>
      <c r="L739" s="193" t="s">
        <v>297</v>
      </c>
      <c r="M739" s="48" t="s">
        <v>3605</v>
      </c>
      <c r="N739" s="193" t="s">
        <v>211</v>
      </c>
      <c r="O739" s="48" t="s">
        <v>183</v>
      </c>
      <c r="P739" s="48"/>
      <c r="Q739" s="48" t="s">
        <v>211</v>
      </c>
      <c r="R739" s="193" t="s">
        <v>306</v>
      </c>
      <c r="S739" s="48" t="b">
        <v>0</v>
      </c>
      <c r="T739" s="48"/>
      <c r="U739" s="178"/>
      <c r="V739" s="178">
        <v>43147</v>
      </c>
      <c r="W739" s="48" t="s">
        <v>211</v>
      </c>
      <c r="X739" s="48"/>
      <c r="Y739" s="48"/>
      <c r="Z739" s="48" t="s">
        <v>211</v>
      </c>
      <c r="AA739" s="48"/>
      <c r="AB739" s="48"/>
      <c r="AC739" s="193" t="s">
        <v>677</v>
      </c>
      <c r="AD739" s="48"/>
      <c r="AE739" s="193" t="s">
        <v>178</v>
      </c>
      <c r="AF739" s="193" t="s">
        <v>211</v>
      </c>
      <c r="AG739" s="193" t="s">
        <v>2694</v>
      </c>
      <c r="AH739" s="197">
        <v>43306</v>
      </c>
      <c r="AI739" s="192" t="s">
        <v>4348</v>
      </c>
      <c r="AJ739" s="115" t="str">
        <f t="shared" si="11"/>
        <v>FS</v>
      </c>
      <c r="AK739" s="115" t="b">
        <f>ISNUMBER(SEARCH("IRT",Table1[[#This Row],[Current_Status]]))</f>
        <v>0</v>
      </c>
      <c r="AL739" s="116">
        <f>YEAR(Table1[[#This Row],[Project_Initiated]])</f>
        <v>2018</v>
      </c>
      <c r="AM739" s="53">
        <v>44090</v>
      </c>
      <c r="AN739" s="53" t="str">
        <f>IF(AND(Table1[[#This Row],[Completed Date]]&gt;="07/01/2020"+0,Table1[[#This Row],[Completed Date]]&lt;="6/30/2021"+0),"FY 20-21",IF(AND(Table1[[#This Row],[Completed Date]]&gt;="07/01/2019"+0,Table1[[#This Row],[Completed Date]]&lt;="6/30/2020"+0),"FY 19-20",""))</f>
        <v/>
      </c>
      <c r="AO739" s="116" t="str">
        <f>IFERROR(FIND("R",Table1[[#This Row],[FS_Priority]]),"")</f>
        <v/>
      </c>
    </row>
    <row r="740" spans="1:41" hidden="1" x14ac:dyDescent="0.25">
      <c r="A740" s="48" t="s">
        <v>751</v>
      </c>
      <c r="B740" s="193" t="s">
        <v>211</v>
      </c>
      <c r="C740" s="193" t="s">
        <v>751</v>
      </c>
      <c r="D740" s="194" t="b">
        <v>0</v>
      </c>
      <c r="E740" s="48" t="s">
        <v>99</v>
      </c>
      <c r="F740" s="48" t="s">
        <v>3074</v>
      </c>
      <c r="G740" s="48" t="s">
        <v>211</v>
      </c>
      <c r="H740" s="48" t="s">
        <v>452</v>
      </c>
      <c r="I740" s="48" t="s">
        <v>3612</v>
      </c>
      <c r="J740" s="48" t="s">
        <v>2661</v>
      </c>
      <c r="K740" s="193" t="s">
        <v>4989</v>
      </c>
      <c r="L740" s="193" t="s">
        <v>297</v>
      </c>
      <c r="M740" s="48" t="s">
        <v>3599</v>
      </c>
      <c r="N740" s="193" t="s">
        <v>211</v>
      </c>
      <c r="O740" s="48" t="s">
        <v>165</v>
      </c>
      <c r="P740" s="48"/>
      <c r="Q740" s="48" t="s">
        <v>211</v>
      </c>
      <c r="R740" s="193" t="s">
        <v>225</v>
      </c>
      <c r="S740" s="48" t="b">
        <v>1</v>
      </c>
      <c r="T740" s="48"/>
      <c r="U740" s="178"/>
      <c r="V740" s="178">
        <v>43262</v>
      </c>
      <c r="W740" s="48" t="s">
        <v>211</v>
      </c>
      <c r="X740" s="48"/>
      <c r="Y740" s="48"/>
      <c r="Z740" s="48" t="s">
        <v>211</v>
      </c>
      <c r="AA740" s="48"/>
      <c r="AB740" s="48"/>
      <c r="AC740" s="193" t="s">
        <v>211</v>
      </c>
      <c r="AD740" s="48"/>
      <c r="AE740" s="193" t="s">
        <v>165</v>
      </c>
      <c r="AF740" s="193" t="s">
        <v>211</v>
      </c>
      <c r="AG740" s="193" t="s">
        <v>539</v>
      </c>
      <c r="AH740" s="197">
        <v>43306</v>
      </c>
      <c r="AI740" s="192" t="s">
        <v>4350</v>
      </c>
      <c r="AJ740" s="115" t="str">
        <f t="shared" si="11"/>
        <v>FS</v>
      </c>
      <c r="AK740" s="115" t="b">
        <f>ISNUMBER(SEARCH("IRT",Table1[[#This Row],[Current_Status]]))</f>
        <v>0</v>
      </c>
      <c r="AL740" s="116">
        <f>YEAR(Table1[[#This Row],[Project_Initiated]])</f>
        <v>2018</v>
      </c>
      <c r="AM740" s="53">
        <v>44090</v>
      </c>
      <c r="AN740" s="53" t="str">
        <f>IF(AND(Table1[[#This Row],[Completed Date]]&gt;="07/01/2020"+0,Table1[[#This Row],[Completed Date]]&lt;="6/30/2021"+0),"FY 20-21",IF(AND(Table1[[#This Row],[Completed Date]]&gt;="07/01/2019"+0,Table1[[#This Row],[Completed Date]]&lt;="6/30/2020"+0),"FY 19-20",""))</f>
        <v/>
      </c>
      <c r="AO740" s="116" t="str">
        <f>IFERROR(FIND("R",Table1[[#This Row],[FS_Priority]]),"")</f>
        <v/>
      </c>
    </row>
    <row r="741" spans="1:41" hidden="1" x14ac:dyDescent="0.25">
      <c r="A741" s="48" t="s">
        <v>630</v>
      </c>
      <c r="B741" s="193" t="s">
        <v>211</v>
      </c>
      <c r="C741" s="193" t="s">
        <v>630</v>
      </c>
      <c r="D741" s="194" t="b">
        <v>0</v>
      </c>
      <c r="E741" s="48" t="s">
        <v>107</v>
      </c>
      <c r="F741" s="48" t="s">
        <v>3173</v>
      </c>
      <c r="G741" s="48" t="s">
        <v>211</v>
      </c>
      <c r="H741" s="48" t="s">
        <v>464</v>
      </c>
      <c r="I741" s="48" t="s">
        <v>3696</v>
      </c>
      <c r="J741" s="48" t="s">
        <v>2661</v>
      </c>
      <c r="K741" s="193" t="s">
        <v>3674</v>
      </c>
      <c r="L741" s="193" t="s">
        <v>2636</v>
      </c>
      <c r="M741" s="48" t="s">
        <v>3697</v>
      </c>
      <c r="N741" s="193" t="s">
        <v>211</v>
      </c>
      <c r="O741" s="48" t="s">
        <v>183</v>
      </c>
      <c r="P741" s="48"/>
      <c r="Q741" s="48" t="s">
        <v>211</v>
      </c>
      <c r="R741" s="193" t="s">
        <v>239</v>
      </c>
      <c r="S741" s="48" t="b">
        <v>0</v>
      </c>
      <c r="T741" s="48"/>
      <c r="U741" s="178"/>
      <c r="V741" s="178">
        <v>42998</v>
      </c>
      <c r="W741" s="48" t="s">
        <v>211</v>
      </c>
      <c r="X741" s="48"/>
      <c r="Y741" s="48"/>
      <c r="Z741" s="48" t="s">
        <v>211</v>
      </c>
      <c r="AA741" s="48"/>
      <c r="AB741" s="48"/>
      <c r="AC741" s="193" t="s">
        <v>631</v>
      </c>
      <c r="AD741" s="48"/>
      <c r="AE741" s="193" t="s">
        <v>183</v>
      </c>
      <c r="AF741" s="193" t="s">
        <v>211</v>
      </c>
      <c r="AG741" s="193" t="s">
        <v>2694</v>
      </c>
      <c r="AH741" s="197">
        <v>43306</v>
      </c>
      <c r="AI741" s="192" t="s">
        <v>4353</v>
      </c>
      <c r="AJ741" s="115" t="str">
        <f t="shared" si="11"/>
        <v>FS</v>
      </c>
      <c r="AK741" s="115" t="b">
        <f>ISNUMBER(SEARCH("IRT",Table1[[#This Row],[Current_Status]]))</f>
        <v>0</v>
      </c>
      <c r="AL741" s="116">
        <f>YEAR(Table1[[#This Row],[Project_Initiated]])</f>
        <v>2017</v>
      </c>
      <c r="AM741" s="53">
        <v>44090</v>
      </c>
      <c r="AN741" s="53" t="str">
        <f>IF(AND(Table1[[#This Row],[Completed Date]]&gt;="07/01/2020"+0,Table1[[#This Row],[Completed Date]]&lt;="6/30/2021"+0),"FY 20-21",IF(AND(Table1[[#This Row],[Completed Date]]&gt;="07/01/2019"+0,Table1[[#This Row],[Completed Date]]&lt;="6/30/2020"+0),"FY 19-20",""))</f>
        <v/>
      </c>
      <c r="AO741" s="116" t="str">
        <f>IFERROR(FIND("R",Table1[[#This Row],[FS_Priority]]),"")</f>
        <v/>
      </c>
    </row>
    <row r="742" spans="1:41" hidden="1" x14ac:dyDescent="0.25">
      <c r="A742" s="48" t="s">
        <v>779</v>
      </c>
      <c r="B742" s="193" t="s">
        <v>211</v>
      </c>
      <c r="C742" s="193" t="s">
        <v>779</v>
      </c>
      <c r="D742" s="194" t="b">
        <v>0</v>
      </c>
      <c r="E742" s="48" t="s">
        <v>107</v>
      </c>
      <c r="F742" s="48" t="s">
        <v>3149</v>
      </c>
      <c r="G742" s="48" t="s">
        <v>211</v>
      </c>
      <c r="H742" s="48" t="s">
        <v>460</v>
      </c>
      <c r="I742" s="48" t="s">
        <v>3685</v>
      </c>
      <c r="J742" s="48" t="s">
        <v>2661</v>
      </c>
      <c r="K742" s="193" t="s">
        <v>3674</v>
      </c>
      <c r="L742" s="193" t="s">
        <v>2636</v>
      </c>
      <c r="M742" s="48" t="s">
        <v>3679</v>
      </c>
      <c r="N742" s="193" t="s">
        <v>211</v>
      </c>
      <c r="O742" s="48" t="s">
        <v>165</v>
      </c>
      <c r="P742" s="48"/>
      <c r="Q742" s="48" t="s">
        <v>211</v>
      </c>
      <c r="R742" s="193" t="s">
        <v>108</v>
      </c>
      <c r="S742" s="48" t="b">
        <v>1</v>
      </c>
      <c r="T742" s="48"/>
      <c r="U742" s="178"/>
      <c r="V742" s="178">
        <v>43167</v>
      </c>
      <c r="W742" s="48" t="s">
        <v>211</v>
      </c>
      <c r="X742" s="48"/>
      <c r="Y742" s="48"/>
      <c r="Z742" s="48" t="s">
        <v>211</v>
      </c>
      <c r="AA742" s="48"/>
      <c r="AB742" s="48"/>
      <c r="AC742" s="193" t="s">
        <v>780</v>
      </c>
      <c r="AD742" s="48"/>
      <c r="AE742" s="193" t="s">
        <v>165</v>
      </c>
      <c r="AF742" s="193" t="s">
        <v>211</v>
      </c>
      <c r="AG742" s="193" t="s">
        <v>539</v>
      </c>
      <c r="AH742" s="197">
        <v>43306</v>
      </c>
      <c r="AI742" s="192" t="s">
        <v>4348</v>
      </c>
      <c r="AJ742" s="115" t="str">
        <f t="shared" si="11"/>
        <v>FS</v>
      </c>
      <c r="AK742" s="115" t="b">
        <f>ISNUMBER(SEARCH("IRT",Table1[[#This Row],[Current_Status]]))</f>
        <v>0</v>
      </c>
      <c r="AL742" s="116">
        <f>YEAR(Table1[[#This Row],[Project_Initiated]])</f>
        <v>2018</v>
      </c>
      <c r="AM742" s="53">
        <v>44090</v>
      </c>
      <c r="AN742" s="53" t="str">
        <f>IF(AND(Table1[[#This Row],[Completed Date]]&gt;="07/01/2020"+0,Table1[[#This Row],[Completed Date]]&lt;="6/30/2021"+0),"FY 20-21",IF(AND(Table1[[#This Row],[Completed Date]]&gt;="07/01/2019"+0,Table1[[#This Row],[Completed Date]]&lt;="6/30/2020"+0),"FY 19-20",""))</f>
        <v/>
      </c>
      <c r="AO742" s="116" t="str">
        <f>IFERROR(FIND("R",Table1[[#This Row],[FS_Priority]]),"")</f>
        <v/>
      </c>
    </row>
    <row r="743" spans="1:41" hidden="1" x14ac:dyDescent="0.25">
      <c r="A743" s="48" t="s">
        <v>823</v>
      </c>
      <c r="B743" s="193" t="s">
        <v>211</v>
      </c>
      <c r="C743" s="193" t="s">
        <v>823</v>
      </c>
      <c r="D743" s="194" t="b">
        <v>0</v>
      </c>
      <c r="E743" s="48" t="s">
        <v>53</v>
      </c>
      <c r="F743" s="48" t="s">
        <v>3015</v>
      </c>
      <c r="G743" s="48" t="s">
        <v>824</v>
      </c>
      <c r="H743" s="48" t="s">
        <v>932</v>
      </c>
      <c r="I743" s="48" t="s">
        <v>3537</v>
      </c>
      <c r="J743" s="48" t="s">
        <v>2670</v>
      </c>
      <c r="K743" s="193" t="s">
        <v>3514</v>
      </c>
      <c r="L743" s="193" t="s">
        <v>2636</v>
      </c>
      <c r="M743" s="48" t="s">
        <v>3538</v>
      </c>
      <c r="N743" s="193" t="s">
        <v>211</v>
      </c>
      <c r="O743" s="48" t="s">
        <v>183</v>
      </c>
      <c r="P743" s="48"/>
      <c r="Q743" s="48" t="s">
        <v>221</v>
      </c>
      <c r="R743" s="193" t="s">
        <v>243</v>
      </c>
      <c r="S743" s="48" t="b">
        <v>0</v>
      </c>
      <c r="T743" s="48"/>
      <c r="U743" s="178"/>
      <c r="V743" s="178">
        <v>43298</v>
      </c>
      <c r="W743" s="48" t="s">
        <v>211</v>
      </c>
      <c r="X743" s="48"/>
      <c r="Y743" s="48"/>
      <c r="Z743" s="48" t="s">
        <v>211</v>
      </c>
      <c r="AA743" s="48"/>
      <c r="AB743" s="48"/>
      <c r="AC743" s="193" t="s">
        <v>825</v>
      </c>
      <c r="AD743" s="48"/>
      <c r="AE743" s="193" t="s">
        <v>498</v>
      </c>
      <c r="AF743" s="193" t="s">
        <v>211</v>
      </c>
      <c r="AG743" s="193" t="s">
        <v>2694</v>
      </c>
      <c r="AH743" s="197">
        <v>43311</v>
      </c>
      <c r="AI743" s="192" t="s">
        <v>4350</v>
      </c>
      <c r="AJ743" s="115" t="str">
        <f t="shared" si="11"/>
        <v>FS</v>
      </c>
      <c r="AK743" s="115" t="b">
        <f>ISNUMBER(SEARCH("IRT",Table1[[#This Row],[Current_Status]]))</f>
        <v>0</v>
      </c>
      <c r="AL743" s="116">
        <f>YEAR(Table1[[#This Row],[Project_Initiated]])</f>
        <v>2018</v>
      </c>
      <c r="AM743" s="53">
        <v>44090</v>
      </c>
      <c r="AN743" s="53" t="str">
        <f>IF(AND(Table1[[#This Row],[Completed Date]]&gt;="07/01/2020"+0,Table1[[#This Row],[Completed Date]]&lt;="6/30/2021"+0),"FY 20-21",IF(AND(Table1[[#This Row],[Completed Date]]&gt;="07/01/2019"+0,Table1[[#This Row],[Completed Date]]&lt;="6/30/2020"+0),"FY 19-20",""))</f>
        <v/>
      </c>
      <c r="AO743" s="116" t="str">
        <f>IFERROR(FIND("R",Table1[[#This Row],[FS_Priority]]),"")</f>
        <v/>
      </c>
    </row>
    <row r="744" spans="1:41" hidden="1" x14ac:dyDescent="0.25">
      <c r="A744" s="48" t="s">
        <v>766</v>
      </c>
      <c r="B744" s="193" t="s">
        <v>211</v>
      </c>
      <c r="C744" s="193" t="s">
        <v>766</v>
      </c>
      <c r="D744" s="194" t="b">
        <v>0</v>
      </c>
      <c r="E744" s="48" t="s">
        <v>442</v>
      </c>
      <c r="F744" s="48" t="s">
        <v>3302</v>
      </c>
      <c r="G744" s="48" t="s">
        <v>211</v>
      </c>
      <c r="H744" s="48" t="s">
        <v>4018</v>
      </c>
      <c r="I744" s="48" t="s">
        <v>211</v>
      </c>
      <c r="J744" s="48" t="s">
        <v>2661</v>
      </c>
      <c r="K744" s="193" t="s">
        <v>3829</v>
      </c>
      <c r="L744" s="193" t="s">
        <v>141</v>
      </c>
      <c r="M744" s="48" t="s">
        <v>3830</v>
      </c>
      <c r="N744" s="193" t="s">
        <v>211</v>
      </c>
      <c r="O744" s="48" t="s">
        <v>183</v>
      </c>
      <c r="P744" s="48"/>
      <c r="Q744" s="48" t="s">
        <v>211</v>
      </c>
      <c r="R744" s="193" t="s">
        <v>218</v>
      </c>
      <c r="S744" s="48" t="b">
        <v>0</v>
      </c>
      <c r="T744" s="48"/>
      <c r="U744" s="178"/>
      <c r="V744" s="178">
        <v>43277</v>
      </c>
      <c r="W744" s="48" t="s">
        <v>211</v>
      </c>
      <c r="X744" s="48"/>
      <c r="Y744" s="48"/>
      <c r="Z744" s="48" t="s">
        <v>211</v>
      </c>
      <c r="AA744" s="48"/>
      <c r="AB744" s="48"/>
      <c r="AC744" s="193" t="s">
        <v>767</v>
      </c>
      <c r="AD744" s="48"/>
      <c r="AE744" s="193" t="s">
        <v>183</v>
      </c>
      <c r="AF744" s="193" t="s">
        <v>211</v>
      </c>
      <c r="AG744" s="193" t="s">
        <v>2694</v>
      </c>
      <c r="AH744" s="197">
        <v>43314</v>
      </c>
      <c r="AI744" s="192" t="s">
        <v>4350</v>
      </c>
      <c r="AJ744" s="115" t="str">
        <f t="shared" si="11"/>
        <v>FS</v>
      </c>
      <c r="AK744" s="115" t="b">
        <f>ISNUMBER(SEARCH("IRT",Table1[[#This Row],[Current_Status]]))</f>
        <v>0</v>
      </c>
      <c r="AL744" s="116">
        <f>YEAR(Table1[[#This Row],[Project_Initiated]])</f>
        <v>2018</v>
      </c>
      <c r="AM744" s="53">
        <v>44090</v>
      </c>
      <c r="AN744" s="53" t="str">
        <f>IF(AND(Table1[[#This Row],[Completed Date]]&gt;="07/01/2020"+0,Table1[[#This Row],[Completed Date]]&lt;="6/30/2021"+0),"FY 20-21",IF(AND(Table1[[#This Row],[Completed Date]]&gt;="07/01/2019"+0,Table1[[#This Row],[Completed Date]]&lt;="6/30/2020"+0),"FY 19-20",""))</f>
        <v/>
      </c>
      <c r="AO744" s="116" t="str">
        <f>IFERROR(FIND("R",Table1[[#This Row],[FS_Priority]]),"")</f>
        <v/>
      </c>
    </row>
    <row r="745" spans="1:41" hidden="1" x14ac:dyDescent="0.25">
      <c r="A745" s="48" t="s">
        <v>681</v>
      </c>
      <c r="B745" s="193" t="s">
        <v>211</v>
      </c>
      <c r="C745" s="193" t="s">
        <v>681</v>
      </c>
      <c r="D745" s="194" t="b">
        <v>0</v>
      </c>
      <c r="E745" s="48" t="s">
        <v>53</v>
      </c>
      <c r="F745" s="48" t="s">
        <v>2999</v>
      </c>
      <c r="G745" s="48" t="s">
        <v>211</v>
      </c>
      <c r="H745" s="48" t="s">
        <v>447</v>
      </c>
      <c r="I745" s="48" t="s">
        <v>3519</v>
      </c>
      <c r="J745" s="48" t="s">
        <v>2661</v>
      </c>
      <c r="K745" s="193" t="s">
        <v>3514</v>
      </c>
      <c r="L745" s="193" t="s">
        <v>2636</v>
      </c>
      <c r="M745" s="48" t="s">
        <v>3517</v>
      </c>
      <c r="N745" s="193" t="s">
        <v>211</v>
      </c>
      <c r="O745" s="48" t="s">
        <v>178</v>
      </c>
      <c r="P745" s="48"/>
      <c r="Q745" s="48" t="s">
        <v>211</v>
      </c>
      <c r="R745" s="193" t="s">
        <v>211</v>
      </c>
      <c r="S745" s="48" t="b">
        <v>0</v>
      </c>
      <c r="T745" s="48"/>
      <c r="U745" s="178"/>
      <c r="V745" s="178">
        <v>43153</v>
      </c>
      <c r="W745" s="48" t="s">
        <v>211</v>
      </c>
      <c r="X745" s="48"/>
      <c r="Y745" s="48"/>
      <c r="Z745" s="48" t="s">
        <v>211</v>
      </c>
      <c r="AA745" s="48"/>
      <c r="AB745" s="48"/>
      <c r="AC745" s="193" t="s">
        <v>682</v>
      </c>
      <c r="AD745" s="179"/>
      <c r="AE745" s="193" t="s">
        <v>178</v>
      </c>
      <c r="AF745" s="193" t="s">
        <v>211</v>
      </c>
      <c r="AG745" s="193" t="s">
        <v>2694</v>
      </c>
      <c r="AH745" s="197">
        <v>43322</v>
      </c>
      <c r="AI745" s="192" t="s">
        <v>4348</v>
      </c>
      <c r="AJ745" s="115" t="str">
        <f t="shared" si="11"/>
        <v>FS</v>
      </c>
      <c r="AK745" s="115" t="b">
        <f>ISNUMBER(SEARCH("IRT",Table1[[#This Row],[Current_Status]]))</f>
        <v>0</v>
      </c>
      <c r="AL745" s="116">
        <f>YEAR(Table1[[#This Row],[Project_Initiated]])</f>
        <v>2018</v>
      </c>
      <c r="AM745" s="53">
        <v>44090</v>
      </c>
      <c r="AN745" s="53" t="str">
        <f>IF(AND(Table1[[#This Row],[Completed Date]]&gt;="07/01/2020"+0,Table1[[#This Row],[Completed Date]]&lt;="6/30/2021"+0),"FY 20-21",IF(AND(Table1[[#This Row],[Completed Date]]&gt;="07/01/2019"+0,Table1[[#This Row],[Completed Date]]&lt;="6/30/2020"+0),"FY 19-20",""))</f>
        <v/>
      </c>
      <c r="AO745" s="116" t="str">
        <f>IFERROR(FIND("R",Table1[[#This Row],[FS_Priority]]),"")</f>
        <v/>
      </c>
    </row>
    <row r="746" spans="1:41" hidden="1" x14ac:dyDescent="0.25">
      <c r="A746" s="48" t="s">
        <v>750</v>
      </c>
      <c r="B746" s="193" t="s">
        <v>211</v>
      </c>
      <c r="C746" s="193" t="s">
        <v>750</v>
      </c>
      <c r="D746" s="194" t="b">
        <v>0</v>
      </c>
      <c r="E746" s="48" t="s">
        <v>99</v>
      </c>
      <c r="F746" s="48" t="s">
        <v>3075</v>
      </c>
      <c r="G746" s="48" t="s">
        <v>211</v>
      </c>
      <c r="H746" s="48" t="s">
        <v>452</v>
      </c>
      <c r="I746" s="48" t="s">
        <v>3613</v>
      </c>
      <c r="J746" s="48" t="s">
        <v>2661</v>
      </c>
      <c r="K746" s="193" t="s">
        <v>4989</v>
      </c>
      <c r="L746" s="193" t="s">
        <v>297</v>
      </c>
      <c r="M746" s="48" t="s">
        <v>3599</v>
      </c>
      <c r="N746" s="193" t="s">
        <v>211</v>
      </c>
      <c r="O746" s="48" t="s">
        <v>165</v>
      </c>
      <c r="P746" s="48"/>
      <c r="Q746" s="48" t="s">
        <v>211</v>
      </c>
      <c r="R746" s="193" t="s">
        <v>227</v>
      </c>
      <c r="S746" s="48" t="b">
        <v>1</v>
      </c>
      <c r="T746" s="48"/>
      <c r="U746" s="178"/>
      <c r="V746" s="178">
        <v>43262</v>
      </c>
      <c r="W746" s="48" t="s">
        <v>211</v>
      </c>
      <c r="X746" s="48"/>
      <c r="Y746" s="48"/>
      <c r="Z746" s="48" t="s">
        <v>211</v>
      </c>
      <c r="AA746" s="48"/>
      <c r="AB746" s="48"/>
      <c r="AC746" s="193" t="s">
        <v>211</v>
      </c>
      <c r="AD746" s="48"/>
      <c r="AE746" s="193" t="s">
        <v>165</v>
      </c>
      <c r="AF746" s="193" t="s">
        <v>211</v>
      </c>
      <c r="AG746" s="193" t="s">
        <v>539</v>
      </c>
      <c r="AH746" s="197">
        <v>43322</v>
      </c>
      <c r="AI746" s="192" t="s">
        <v>4350</v>
      </c>
      <c r="AJ746" s="115" t="str">
        <f t="shared" si="11"/>
        <v>FS</v>
      </c>
      <c r="AK746" s="115" t="b">
        <f>ISNUMBER(SEARCH("IRT",Table1[[#This Row],[Current_Status]]))</f>
        <v>0</v>
      </c>
      <c r="AL746" s="116">
        <f>YEAR(Table1[[#This Row],[Project_Initiated]])</f>
        <v>2018</v>
      </c>
      <c r="AM746" s="53">
        <v>44090</v>
      </c>
      <c r="AN746" s="53" t="str">
        <f>IF(AND(Table1[[#This Row],[Completed Date]]&gt;="07/01/2020"+0,Table1[[#This Row],[Completed Date]]&lt;="6/30/2021"+0),"FY 20-21",IF(AND(Table1[[#This Row],[Completed Date]]&gt;="07/01/2019"+0,Table1[[#This Row],[Completed Date]]&lt;="6/30/2020"+0),"FY 19-20",""))</f>
        <v/>
      </c>
      <c r="AO746" s="116" t="str">
        <f>IFERROR(FIND("R",Table1[[#This Row],[FS_Priority]]),"")</f>
        <v/>
      </c>
    </row>
    <row r="747" spans="1:41" hidden="1" x14ac:dyDescent="0.25">
      <c r="A747" s="48" t="s">
        <v>708</v>
      </c>
      <c r="B747" s="193" t="s">
        <v>211</v>
      </c>
      <c r="C747" s="193" t="s">
        <v>708</v>
      </c>
      <c r="D747" s="194" t="b">
        <v>0</v>
      </c>
      <c r="E747" s="48" t="s">
        <v>99</v>
      </c>
      <c r="F747" s="48" t="s">
        <v>3065</v>
      </c>
      <c r="G747" s="48" t="s">
        <v>211</v>
      </c>
      <c r="H747" s="48" t="s">
        <v>465</v>
      </c>
      <c r="I747" s="48" t="s">
        <v>3601</v>
      </c>
      <c r="J747" s="48" t="s">
        <v>2661</v>
      </c>
      <c r="K747" s="193" t="s">
        <v>4989</v>
      </c>
      <c r="L747" s="193" t="s">
        <v>297</v>
      </c>
      <c r="M747" s="48" t="s">
        <v>3602</v>
      </c>
      <c r="N747" s="193" t="s">
        <v>211</v>
      </c>
      <c r="O747" s="48" t="s">
        <v>165</v>
      </c>
      <c r="P747" s="48"/>
      <c r="Q747" s="48" t="s">
        <v>211</v>
      </c>
      <c r="R747" s="193" t="s">
        <v>239</v>
      </c>
      <c r="S747" s="48" t="b">
        <v>1</v>
      </c>
      <c r="T747" s="48"/>
      <c r="U747" s="178"/>
      <c r="V747" s="178">
        <v>43196</v>
      </c>
      <c r="W747" s="48" t="s">
        <v>211</v>
      </c>
      <c r="X747" s="48"/>
      <c r="Y747" s="48"/>
      <c r="Z747" s="48" t="s">
        <v>211</v>
      </c>
      <c r="AA747" s="48"/>
      <c r="AB747" s="48"/>
      <c r="AC747" s="193" t="s">
        <v>211</v>
      </c>
      <c r="AD747" s="48"/>
      <c r="AE747" s="193" t="s">
        <v>165</v>
      </c>
      <c r="AF747" s="193" t="s">
        <v>211</v>
      </c>
      <c r="AG747" s="193" t="s">
        <v>539</v>
      </c>
      <c r="AH747" s="197">
        <v>43322</v>
      </c>
      <c r="AI747" s="192" t="s">
        <v>4350</v>
      </c>
      <c r="AJ747" s="115" t="str">
        <f t="shared" si="11"/>
        <v>FS</v>
      </c>
      <c r="AK747" s="115" t="b">
        <f>ISNUMBER(SEARCH("IRT",Table1[[#This Row],[Current_Status]]))</f>
        <v>0</v>
      </c>
      <c r="AL747" s="116">
        <f>YEAR(Table1[[#This Row],[Project_Initiated]])</f>
        <v>2018</v>
      </c>
      <c r="AM747" s="53">
        <v>44090</v>
      </c>
      <c r="AN747" s="53" t="str">
        <f>IF(AND(Table1[[#This Row],[Completed Date]]&gt;="07/01/2020"+0,Table1[[#This Row],[Completed Date]]&lt;="6/30/2021"+0),"FY 20-21",IF(AND(Table1[[#This Row],[Completed Date]]&gt;="07/01/2019"+0,Table1[[#This Row],[Completed Date]]&lt;="6/30/2020"+0),"FY 19-20",""))</f>
        <v/>
      </c>
      <c r="AO747" s="116" t="str">
        <f>IFERROR(FIND("R",Table1[[#This Row],[FS_Priority]]),"")</f>
        <v/>
      </c>
    </row>
    <row r="748" spans="1:41" hidden="1" x14ac:dyDescent="0.25">
      <c r="A748" s="48" t="s">
        <v>656</v>
      </c>
      <c r="B748" s="193" t="s">
        <v>211</v>
      </c>
      <c r="C748" s="193" t="s">
        <v>656</v>
      </c>
      <c r="D748" s="194" t="b">
        <v>0</v>
      </c>
      <c r="E748" s="48" t="s">
        <v>4299</v>
      </c>
      <c r="F748" s="48" t="s">
        <v>2980</v>
      </c>
      <c r="G748" s="48" t="s">
        <v>211</v>
      </c>
      <c r="H748" s="48" t="s">
        <v>448</v>
      </c>
      <c r="I748" s="48" t="s">
        <v>211</v>
      </c>
      <c r="J748" s="48" t="s">
        <v>2661</v>
      </c>
      <c r="K748" s="193" t="s">
        <v>3471</v>
      </c>
      <c r="L748" s="193" t="s">
        <v>2636</v>
      </c>
      <c r="M748" s="48" t="s">
        <v>3477</v>
      </c>
      <c r="N748" s="193" t="s">
        <v>211</v>
      </c>
      <c r="O748" s="48" t="s">
        <v>183</v>
      </c>
      <c r="P748" s="48"/>
      <c r="Q748" s="48" t="s">
        <v>211</v>
      </c>
      <c r="R748" s="193" t="s">
        <v>211</v>
      </c>
      <c r="S748" s="48" t="b">
        <v>0</v>
      </c>
      <c r="T748" s="48"/>
      <c r="U748" s="178"/>
      <c r="V748" s="178">
        <v>43125</v>
      </c>
      <c r="W748" s="48" t="s">
        <v>211</v>
      </c>
      <c r="X748" s="48"/>
      <c r="Y748" s="48"/>
      <c r="Z748" s="48" t="s">
        <v>211</v>
      </c>
      <c r="AA748" s="48"/>
      <c r="AB748" s="48"/>
      <c r="AC748" s="193" t="s">
        <v>657</v>
      </c>
      <c r="AD748" s="48"/>
      <c r="AE748" s="193" t="s">
        <v>178</v>
      </c>
      <c r="AF748" s="193" t="s">
        <v>211</v>
      </c>
      <c r="AG748" s="193" t="s">
        <v>2694</v>
      </c>
      <c r="AH748" s="197">
        <v>43322</v>
      </c>
      <c r="AI748" s="192" t="s">
        <v>4348</v>
      </c>
      <c r="AJ748" s="115" t="str">
        <f t="shared" si="11"/>
        <v>FS</v>
      </c>
      <c r="AK748" s="115" t="b">
        <f>ISNUMBER(SEARCH("IRT",Table1[[#This Row],[Current_Status]]))</f>
        <v>0</v>
      </c>
      <c r="AL748" s="116">
        <f>YEAR(Table1[[#This Row],[Project_Initiated]])</f>
        <v>2018</v>
      </c>
      <c r="AM748" s="53">
        <v>44090</v>
      </c>
      <c r="AN748" s="53" t="str">
        <f>IF(AND(Table1[[#This Row],[Completed Date]]&gt;="07/01/2020"+0,Table1[[#This Row],[Completed Date]]&lt;="6/30/2021"+0),"FY 20-21",IF(AND(Table1[[#This Row],[Completed Date]]&gt;="07/01/2019"+0,Table1[[#This Row],[Completed Date]]&lt;="6/30/2020"+0),"FY 19-20",""))</f>
        <v/>
      </c>
      <c r="AO748" s="116" t="str">
        <f>IFERROR(FIND("R",Table1[[#This Row],[FS_Priority]]),"")</f>
        <v/>
      </c>
    </row>
    <row r="749" spans="1:41" hidden="1" x14ac:dyDescent="0.25">
      <c r="A749" s="48" t="s">
        <v>732</v>
      </c>
      <c r="B749" s="193" t="s">
        <v>211</v>
      </c>
      <c r="C749" s="193" t="s">
        <v>732</v>
      </c>
      <c r="D749" s="194" t="b">
        <v>0</v>
      </c>
      <c r="E749" s="48" t="s">
        <v>442</v>
      </c>
      <c r="F749" s="48" t="s">
        <v>3299</v>
      </c>
      <c r="G749" s="48" t="s">
        <v>211</v>
      </c>
      <c r="H749" s="48" t="s">
        <v>464</v>
      </c>
      <c r="I749" s="48" t="s">
        <v>3828</v>
      </c>
      <c r="J749" s="48" t="s">
        <v>2661</v>
      </c>
      <c r="K749" s="193" t="s">
        <v>3829</v>
      </c>
      <c r="L749" s="193" t="s">
        <v>141</v>
      </c>
      <c r="M749" s="48" t="s">
        <v>3830</v>
      </c>
      <c r="N749" s="193" t="s">
        <v>211</v>
      </c>
      <c r="O749" s="48" t="s">
        <v>165</v>
      </c>
      <c r="P749" s="48"/>
      <c r="Q749" s="48" t="s">
        <v>211</v>
      </c>
      <c r="R749" s="193" t="s">
        <v>240</v>
      </c>
      <c r="S749" s="48" t="b">
        <v>0</v>
      </c>
      <c r="T749" s="48"/>
      <c r="U749" s="178"/>
      <c r="V749" s="178">
        <v>43222</v>
      </c>
      <c r="W749" s="48" t="s">
        <v>211</v>
      </c>
      <c r="X749" s="48"/>
      <c r="Y749" s="48"/>
      <c r="Z749" s="48" t="s">
        <v>211</v>
      </c>
      <c r="AA749" s="48"/>
      <c r="AB749" s="48"/>
      <c r="AC749" s="193" t="s">
        <v>211</v>
      </c>
      <c r="AD749" s="48"/>
      <c r="AE749" s="193" t="s">
        <v>165</v>
      </c>
      <c r="AF749" s="193" t="s">
        <v>211</v>
      </c>
      <c r="AG749" s="193" t="s">
        <v>539</v>
      </c>
      <c r="AH749" s="197">
        <v>43329</v>
      </c>
      <c r="AI749" s="192" t="s">
        <v>4350</v>
      </c>
      <c r="AJ749" s="115" t="str">
        <f t="shared" si="11"/>
        <v>FS</v>
      </c>
      <c r="AK749" s="115" t="b">
        <f>ISNUMBER(SEARCH("IRT",Table1[[#This Row],[Current_Status]]))</f>
        <v>0</v>
      </c>
      <c r="AL749" s="116">
        <f>YEAR(Table1[[#This Row],[Project_Initiated]])</f>
        <v>2018</v>
      </c>
      <c r="AM749" s="53">
        <v>44090</v>
      </c>
      <c r="AN749" s="53" t="str">
        <f>IF(AND(Table1[[#This Row],[Completed Date]]&gt;="07/01/2020"+0,Table1[[#This Row],[Completed Date]]&lt;="6/30/2021"+0),"FY 20-21",IF(AND(Table1[[#This Row],[Completed Date]]&gt;="07/01/2019"+0,Table1[[#This Row],[Completed Date]]&lt;="6/30/2020"+0),"FY 19-20",""))</f>
        <v/>
      </c>
      <c r="AO749" s="116" t="str">
        <f>IFERROR(FIND("R",Table1[[#This Row],[FS_Priority]]),"")</f>
        <v/>
      </c>
    </row>
    <row r="750" spans="1:41" hidden="1" x14ac:dyDescent="0.25">
      <c r="A750" s="48" t="s">
        <v>705</v>
      </c>
      <c r="B750" s="193" t="s">
        <v>211</v>
      </c>
      <c r="C750" s="193" t="s">
        <v>705</v>
      </c>
      <c r="D750" s="194" t="b">
        <v>0</v>
      </c>
      <c r="E750" s="48" t="s">
        <v>147</v>
      </c>
      <c r="F750" s="48" t="s">
        <v>3309</v>
      </c>
      <c r="G750" s="48" t="s">
        <v>706</v>
      </c>
      <c r="H750" s="48" t="s">
        <v>458</v>
      </c>
      <c r="I750" s="48" t="s">
        <v>3843</v>
      </c>
      <c r="J750" s="48" t="s">
        <v>2672</v>
      </c>
      <c r="K750" s="193" t="s">
        <v>3839</v>
      </c>
      <c r="L750" s="193" t="s">
        <v>4330</v>
      </c>
      <c r="M750" s="48" t="s">
        <v>3840</v>
      </c>
      <c r="N750" s="193" t="s">
        <v>211</v>
      </c>
      <c r="O750" s="48" t="s">
        <v>183</v>
      </c>
      <c r="P750" s="48"/>
      <c r="Q750" s="48" t="s">
        <v>211</v>
      </c>
      <c r="R750" s="193" t="s">
        <v>211</v>
      </c>
      <c r="S750" s="48" t="b">
        <v>0</v>
      </c>
      <c r="T750" s="48"/>
      <c r="U750" s="178"/>
      <c r="V750" s="178">
        <v>43195</v>
      </c>
      <c r="W750" s="48" t="s">
        <v>211</v>
      </c>
      <c r="X750" s="48"/>
      <c r="Y750" s="48"/>
      <c r="Z750" s="48" t="s">
        <v>211</v>
      </c>
      <c r="AA750" s="48"/>
      <c r="AB750" s="48"/>
      <c r="AC750" s="193" t="s">
        <v>707</v>
      </c>
      <c r="AD750" s="179"/>
      <c r="AE750" s="193" t="s">
        <v>178</v>
      </c>
      <c r="AF750" s="193" t="s">
        <v>211</v>
      </c>
      <c r="AG750" s="193" t="s">
        <v>2693</v>
      </c>
      <c r="AH750" s="197">
        <v>43334</v>
      </c>
      <c r="AI750" s="192" t="s">
        <v>4350</v>
      </c>
      <c r="AJ750" s="115" t="str">
        <f t="shared" si="11"/>
        <v>FS</v>
      </c>
      <c r="AK750" s="115" t="b">
        <f>ISNUMBER(SEARCH("IRT",Table1[[#This Row],[Current_Status]]))</f>
        <v>0</v>
      </c>
      <c r="AL750" s="116">
        <f>YEAR(Table1[[#This Row],[Project_Initiated]])</f>
        <v>2018</v>
      </c>
      <c r="AM750" s="53">
        <v>44090</v>
      </c>
      <c r="AN750" s="53" t="str">
        <f>IF(AND(Table1[[#This Row],[Completed Date]]&gt;="07/01/2020"+0,Table1[[#This Row],[Completed Date]]&lt;="6/30/2021"+0),"FY 20-21",IF(AND(Table1[[#This Row],[Completed Date]]&gt;="07/01/2019"+0,Table1[[#This Row],[Completed Date]]&lt;="6/30/2020"+0),"FY 19-20",""))</f>
        <v/>
      </c>
      <c r="AO750" s="116" t="str">
        <f>IFERROR(FIND("R",Table1[[#This Row],[FS_Priority]]),"")</f>
        <v/>
      </c>
    </row>
    <row r="751" spans="1:41" hidden="1" x14ac:dyDescent="0.25">
      <c r="A751" s="48" t="s">
        <v>678</v>
      </c>
      <c r="B751" s="193" t="s">
        <v>211</v>
      </c>
      <c r="C751" s="193" t="s">
        <v>678</v>
      </c>
      <c r="D751" s="194" t="b">
        <v>0</v>
      </c>
      <c r="E751" s="48" t="s">
        <v>53</v>
      </c>
      <c r="F751" s="48" t="s">
        <v>3002</v>
      </c>
      <c r="G751" s="48" t="s">
        <v>211</v>
      </c>
      <c r="H751" s="48" t="s">
        <v>285</v>
      </c>
      <c r="I751" s="48" t="s">
        <v>3528</v>
      </c>
      <c r="J751" s="48" t="s">
        <v>2661</v>
      </c>
      <c r="K751" s="193" t="s">
        <v>3514</v>
      </c>
      <c r="L751" s="193" t="s">
        <v>2636</v>
      </c>
      <c r="M751" s="48" t="s">
        <v>3515</v>
      </c>
      <c r="N751" s="193" t="s">
        <v>211</v>
      </c>
      <c r="O751" s="48" t="s">
        <v>183</v>
      </c>
      <c r="P751" s="48"/>
      <c r="Q751" s="48" t="s">
        <v>211</v>
      </c>
      <c r="R751" s="193" t="s">
        <v>180</v>
      </c>
      <c r="S751" s="48" t="b">
        <v>1</v>
      </c>
      <c r="T751" s="48"/>
      <c r="U751" s="178"/>
      <c r="V751" s="178">
        <v>43147</v>
      </c>
      <c r="W751" s="48" t="s">
        <v>211</v>
      </c>
      <c r="X751" s="48"/>
      <c r="Y751" s="48"/>
      <c r="Z751" s="48" t="s">
        <v>211</v>
      </c>
      <c r="AA751" s="48"/>
      <c r="AB751" s="48"/>
      <c r="AC751" s="193" t="s">
        <v>679</v>
      </c>
      <c r="AD751" s="179"/>
      <c r="AE751" s="193" t="s">
        <v>183</v>
      </c>
      <c r="AF751" s="193" t="s">
        <v>211</v>
      </c>
      <c r="AG751" s="193" t="s">
        <v>2694</v>
      </c>
      <c r="AH751" s="198">
        <v>43335</v>
      </c>
      <c r="AI751" s="192" t="s">
        <v>4348</v>
      </c>
      <c r="AJ751" s="115" t="str">
        <f t="shared" si="11"/>
        <v>FS</v>
      </c>
      <c r="AK751" s="115" t="b">
        <f>ISNUMBER(SEARCH("IRT",Table1[[#This Row],[Current_Status]]))</f>
        <v>0</v>
      </c>
      <c r="AL751" s="116">
        <f>YEAR(Table1[[#This Row],[Project_Initiated]])</f>
        <v>2018</v>
      </c>
      <c r="AM751" s="53">
        <v>44090</v>
      </c>
      <c r="AN751" s="53" t="str">
        <f>IF(AND(Table1[[#This Row],[Completed Date]]&gt;="07/01/2020"+0,Table1[[#This Row],[Completed Date]]&lt;="6/30/2021"+0),"FY 20-21",IF(AND(Table1[[#This Row],[Completed Date]]&gt;="07/01/2019"+0,Table1[[#This Row],[Completed Date]]&lt;="6/30/2020"+0),"FY 19-20",""))</f>
        <v/>
      </c>
      <c r="AO751" s="116" t="str">
        <f>IFERROR(FIND("R",Table1[[#This Row],[FS_Priority]]),"")</f>
        <v/>
      </c>
    </row>
    <row r="752" spans="1:41" hidden="1" x14ac:dyDescent="0.25">
      <c r="A752" s="48" t="s">
        <v>696</v>
      </c>
      <c r="B752" s="193" t="s">
        <v>211</v>
      </c>
      <c r="C752" s="193" t="s">
        <v>696</v>
      </c>
      <c r="D752" s="194" t="b">
        <v>0</v>
      </c>
      <c r="E752" s="48" t="s">
        <v>99</v>
      </c>
      <c r="F752" s="48" t="s">
        <v>3069</v>
      </c>
      <c r="G752" s="48" t="s">
        <v>211</v>
      </c>
      <c r="H752" s="48" t="s">
        <v>467</v>
      </c>
      <c r="I752" s="48" t="s">
        <v>3614</v>
      </c>
      <c r="J752" s="48" t="s">
        <v>2661</v>
      </c>
      <c r="K752" s="193" t="s">
        <v>4989</v>
      </c>
      <c r="L752" s="193" t="s">
        <v>297</v>
      </c>
      <c r="M752" s="48" t="s">
        <v>3608</v>
      </c>
      <c r="N752" s="193" t="s">
        <v>211</v>
      </c>
      <c r="O752" s="48" t="s">
        <v>165</v>
      </c>
      <c r="P752" s="48"/>
      <c r="Q752" s="48" t="s">
        <v>211</v>
      </c>
      <c r="R752" s="193" t="s">
        <v>342</v>
      </c>
      <c r="S752" s="48" t="b">
        <v>0</v>
      </c>
      <c r="T752" s="48"/>
      <c r="U752" s="178"/>
      <c r="V752" s="178">
        <v>43179</v>
      </c>
      <c r="W752" s="48" t="s">
        <v>211</v>
      </c>
      <c r="X752" s="48"/>
      <c r="Y752" s="48"/>
      <c r="Z752" s="48" t="s">
        <v>211</v>
      </c>
      <c r="AA752" s="48"/>
      <c r="AB752" s="48"/>
      <c r="AC752" s="193" t="s">
        <v>697</v>
      </c>
      <c r="AD752" s="48"/>
      <c r="AE752" s="193" t="s">
        <v>165</v>
      </c>
      <c r="AF752" s="193" t="s">
        <v>211</v>
      </c>
      <c r="AG752" s="193" t="s">
        <v>539</v>
      </c>
      <c r="AH752" s="197">
        <v>43335</v>
      </c>
      <c r="AI752" s="192" t="s">
        <v>4348</v>
      </c>
      <c r="AJ752" s="115" t="str">
        <f t="shared" si="11"/>
        <v>FS</v>
      </c>
      <c r="AK752" s="115" t="b">
        <f>ISNUMBER(SEARCH("IRT",Table1[[#This Row],[Current_Status]]))</f>
        <v>0</v>
      </c>
      <c r="AL752" s="116">
        <f>YEAR(Table1[[#This Row],[Project_Initiated]])</f>
        <v>2018</v>
      </c>
      <c r="AM752" s="53">
        <v>44090</v>
      </c>
      <c r="AN752" s="53" t="str">
        <f>IF(AND(Table1[[#This Row],[Completed Date]]&gt;="07/01/2020"+0,Table1[[#This Row],[Completed Date]]&lt;="6/30/2021"+0),"FY 20-21",IF(AND(Table1[[#This Row],[Completed Date]]&gt;="07/01/2019"+0,Table1[[#This Row],[Completed Date]]&lt;="6/30/2020"+0),"FY 19-20",""))</f>
        <v/>
      </c>
      <c r="AO752" s="116" t="str">
        <f>IFERROR(FIND("R",Table1[[#This Row],[FS_Priority]]),"")</f>
        <v/>
      </c>
    </row>
    <row r="753" spans="1:41" hidden="1" x14ac:dyDescent="0.25">
      <c r="A753" s="48" t="s">
        <v>637</v>
      </c>
      <c r="B753" s="193" t="s">
        <v>211</v>
      </c>
      <c r="C753" s="193" t="s">
        <v>637</v>
      </c>
      <c r="D753" s="194" t="b">
        <v>0</v>
      </c>
      <c r="E753" s="48" t="s">
        <v>99</v>
      </c>
      <c r="F753" s="48" t="s">
        <v>3067</v>
      </c>
      <c r="G753" s="48" t="s">
        <v>211</v>
      </c>
      <c r="H753" s="48" t="s">
        <v>177</v>
      </c>
      <c r="I753" s="48" t="s">
        <v>3624</v>
      </c>
      <c r="J753" s="48" t="s">
        <v>2661</v>
      </c>
      <c r="K753" s="193" t="s">
        <v>4989</v>
      </c>
      <c r="L753" s="193" t="s">
        <v>297</v>
      </c>
      <c r="M753" s="48" t="s">
        <v>3599</v>
      </c>
      <c r="N753" s="193" t="s">
        <v>211</v>
      </c>
      <c r="O753" s="48" t="s">
        <v>183</v>
      </c>
      <c r="P753" s="48"/>
      <c r="Q753" s="48" t="s">
        <v>211</v>
      </c>
      <c r="R753" s="193" t="s">
        <v>184</v>
      </c>
      <c r="S753" s="48" t="b">
        <v>1</v>
      </c>
      <c r="T753" s="48"/>
      <c r="U753" s="178"/>
      <c r="V753" s="178">
        <v>43060</v>
      </c>
      <c r="W753" s="48" t="s">
        <v>211</v>
      </c>
      <c r="X753" s="48"/>
      <c r="Y753" s="48"/>
      <c r="Z753" s="48" t="s">
        <v>211</v>
      </c>
      <c r="AA753" s="48"/>
      <c r="AB753" s="48"/>
      <c r="AC753" s="193" t="s">
        <v>638</v>
      </c>
      <c r="AD753" s="179"/>
      <c r="AE753" s="193" t="s">
        <v>178</v>
      </c>
      <c r="AF753" s="193" t="s">
        <v>211</v>
      </c>
      <c r="AG753" s="193" t="s">
        <v>2694</v>
      </c>
      <c r="AH753" s="197">
        <v>43335</v>
      </c>
      <c r="AI753" s="192" t="s">
        <v>4353</v>
      </c>
      <c r="AJ753" s="115" t="str">
        <f t="shared" si="11"/>
        <v>FS</v>
      </c>
      <c r="AK753" s="115" t="b">
        <f>ISNUMBER(SEARCH("IRT",Table1[[#This Row],[Current_Status]]))</f>
        <v>0</v>
      </c>
      <c r="AL753" s="116">
        <f>YEAR(Table1[[#This Row],[Project_Initiated]])</f>
        <v>2017</v>
      </c>
      <c r="AM753" s="53">
        <v>44090</v>
      </c>
      <c r="AN753" s="53" t="str">
        <f>IF(AND(Table1[[#This Row],[Completed Date]]&gt;="07/01/2020"+0,Table1[[#This Row],[Completed Date]]&lt;="6/30/2021"+0),"FY 20-21",IF(AND(Table1[[#This Row],[Completed Date]]&gt;="07/01/2019"+0,Table1[[#This Row],[Completed Date]]&lt;="6/30/2020"+0),"FY 19-20",""))</f>
        <v/>
      </c>
      <c r="AO753" s="116" t="str">
        <f>IFERROR(FIND("R",Table1[[#This Row],[FS_Priority]]),"")</f>
        <v/>
      </c>
    </row>
    <row r="754" spans="1:41" hidden="1" x14ac:dyDescent="0.25">
      <c r="A754" s="48" t="s">
        <v>752</v>
      </c>
      <c r="B754" s="193" t="s">
        <v>211</v>
      </c>
      <c r="C754" s="193" t="s">
        <v>752</v>
      </c>
      <c r="D754" s="194" t="b">
        <v>0</v>
      </c>
      <c r="E754" s="48" t="s">
        <v>652</v>
      </c>
      <c r="F754" s="48" t="s">
        <v>3322</v>
      </c>
      <c r="G754" s="48" t="s">
        <v>211</v>
      </c>
      <c r="H754" s="48" t="s">
        <v>445</v>
      </c>
      <c r="I754" s="48" t="s">
        <v>3858</v>
      </c>
      <c r="J754" s="48" t="s">
        <v>2661</v>
      </c>
      <c r="K754" s="193" t="s">
        <v>3859</v>
      </c>
      <c r="L754" s="193" t="s">
        <v>450</v>
      </c>
      <c r="M754" s="48" t="s">
        <v>3860</v>
      </c>
      <c r="N754" s="193" t="s">
        <v>211</v>
      </c>
      <c r="O754" s="48" t="s">
        <v>183</v>
      </c>
      <c r="P754" s="48"/>
      <c r="Q754" s="48" t="s">
        <v>211</v>
      </c>
      <c r="R754" s="193" t="s">
        <v>218</v>
      </c>
      <c r="S754" s="48" t="b">
        <v>0</v>
      </c>
      <c r="T754" s="48"/>
      <c r="U754" s="178"/>
      <c r="V754" s="178">
        <v>43262</v>
      </c>
      <c r="W754" s="48" t="s">
        <v>211</v>
      </c>
      <c r="X754" s="48"/>
      <c r="Y754" s="48"/>
      <c r="Z754" s="48" t="s">
        <v>211</v>
      </c>
      <c r="AA754" s="48"/>
      <c r="AB754" s="48"/>
      <c r="AC754" s="193" t="s">
        <v>753</v>
      </c>
      <c r="AD754" s="48"/>
      <c r="AE754" s="193" t="s">
        <v>183</v>
      </c>
      <c r="AF754" s="193" t="s">
        <v>211</v>
      </c>
      <c r="AG754" s="193" t="s">
        <v>2694</v>
      </c>
      <c r="AH754" s="197">
        <v>43335</v>
      </c>
      <c r="AI754" s="192" t="s">
        <v>4348</v>
      </c>
      <c r="AJ754" s="115" t="str">
        <f t="shared" si="11"/>
        <v>FS</v>
      </c>
      <c r="AK754" s="115" t="b">
        <f>ISNUMBER(SEARCH("IRT",Table1[[#This Row],[Current_Status]]))</f>
        <v>0</v>
      </c>
      <c r="AL754" s="116">
        <f>YEAR(Table1[[#This Row],[Project_Initiated]])</f>
        <v>2018</v>
      </c>
      <c r="AM754" s="53">
        <v>44090</v>
      </c>
      <c r="AN754" s="53" t="str">
        <f>IF(AND(Table1[[#This Row],[Completed Date]]&gt;="07/01/2020"+0,Table1[[#This Row],[Completed Date]]&lt;="6/30/2021"+0),"FY 20-21",IF(AND(Table1[[#This Row],[Completed Date]]&gt;="07/01/2019"+0,Table1[[#This Row],[Completed Date]]&lt;="6/30/2020"+0),"FY 19-20",""))</f>
        <v/>
      </c>
      <c r="AO754" s="116" t="str">
        <f>IFERROR(FIND("R",Table1[[#This Row],[FS_Priority]]),"")</f>
        <v/>
      </c>
    </row>
    <row r="755" spans="1:41" hidden="1" x14ac:dyDescent="0.25">
      <c r="A755" s="48" t="s">
        <v>744</v>
      </c>
      <c r="B755" s="193" t="s">
        <v>211</v>
      </c>
      <c r="C755" s="193" t="s">
        <v>744</v>
      </c>
      <c r="D755" s="194" t="b">
        <v>0</v>
      </c>
      <c r="E755" s="48" t="s">
        <v>53</v>
      </c>
      <c r="F755" s="48" t="s">
        <v>3003</v>
      </c>
      <c r="G755" s="48" t="s">
        <v>211</v>
      </c>
      <c r="H755" s="48" t="s">
        <v>285</v>
      </c>
      <c r="I755" s="48" t="s">
        <v>3516</v>
      </c>
      <c r="J755" s="48" t="s">
        <v>2661</v>
      </c>
      <c r="K755" s="193" t="s">
        <v>3514</v>
      </c>
      <c r="L755" s="193" t="s">
        <v>2636</v>
      </c>
      <c r="M755" s="48" t="s">
        <v>3517</v>
      </c>
      <c r="N755" s="193" t="s">
        <v>211</v>
      </c>
      <c r="O755" s="48" t="s">
        <v>165</v>
      </c>
      <c r="P755" s="48"/>
      <c r="Q755" s="48" t="s">
        <v>211</v>
      </c>
      <c r="R755" s="193" t="s">
        <v>108</v>
      </c>
      <c r="S755" s="48" t="b">
        <v>0</v>
      </c>
      <c r="T755" s="48"/>
      <c r="U755" s="178"/>
      <c r="V755" s="178">
        <v>43249</v>
      </c>
      <c r="W755" s="48" t="s">
        <v>211</v>
      </c>
      <c r="X755" s="48"/>
      <c r="Y755" s="48"/>
      <c r="Z755" s="48" t="s">
        <v>211</v>
      </c>
      <c r="AA755" s="48"/>
      <c r="AB755" s="48"/>
      <c r="AC755" s="193" t="s">
        <v>211</v>
      </c>
      <c r="AD755" s="48"/>
      <c r="AE755" s="193" t="s">
        <v>165</v>
      </c>
      <c r="AF755" s="193" t="s">
        <v>211</v>
      </c>
      <c r="AG755" s="193" t="s">
        <v>539</v>
      </c>
      <c r="AH755" s="197">
        <v>43336</v>
      </c>
      <c r="AI755" s="192" t="s">
        <v>4350</v>
      </c>
      <c r="AJ755" s="115" t="str">
        <f t="shared" si="11"/>
        <v>FS</v>
      </c>
      <c r="AK755" s="115" t="b">
        <f>ISNUMBER(SEARCH("IRT",Table1[[#This Row],[Current_Status]]))</f>
        <v>0</v>
      </c>
      <c r="AL755" s="116">
        <f>YEAR(Table1[[#This Row],[Project_Initiated]])</f>
        <v>2018</v>
      </c>
      <c r="AM755" s="53">
        <v>44090</v>
      </c>
      <c r="AN755" s="53" t="str">
        <f>IF(AND(Table1[[#This Row],[Completed Date]]&gt;="07/01/2020"+0,Table1[[#This Row],[Completed Date]]&lt;="6/30/2021"+0),"FY 20-21",IF(AND(Table1[[#This Row],[Completed Date]]&gt;="07/01/2019"+0,Table1[[#This Row],[Completed Date]]&lt;="6/30/2020"+0),"FY 19-20",""))</f>
        <v/>
      </c>
      <c r="AO755" s="116" t="str">
        <f>IFERROR(FIND("R",Table1[[#This Row],[FS_Priority]]),"")</f>
        <v/>
      </c>
    </row>
    <row r="756" spans="1:41" hidden="1" x14ac:dyDescent="0.25">
      <c r="A756" s="48" t="s">
        <v>756</v>
      </c>
      <c r="B756" s="193" t="s">
        <v>211</v>
      </c>
      <c r="C756" s="193" t="s">
        <v>756</v>
      </c>
      <c r="D756" s="194" t="b">
        <v>0</v>
      </c>
      <c r="E756" s="48" t="s">
        <v>53</v>
      </c>
      <c r="F756" s="48" t="s">
        <v>3000</v>
      </c>
      <c r="G756" s="48" t="s">
        <v>211</v>
      </c>
      <c r="H756" s="48" t="s">
        <v>932</v>
      </c>
      <c r="I756" s="48" t="s">
        <v>3523</v>
      </c>
      <c r="J756" s="48" t="s">
        <v>2661</v>
      </c>
      <c r="K756" s="193" t="s">
        <v>3514</v>
      </c>
      <c r="L756" s="193" t="s">
        <v>2636</v>
      </c>
      <c r="M756" s="48" t="s">
        <v>3524</v>
      </c>
      <c r="N756" s="193" t="s">
        <v>211</v>
      </c>
      <c r="O756" s="48" t="s">
        <v>165</v>
      </c>
      <c r="P756" s="48"/>
      <c r="Q756" s="48" t="s">
        <v>211</v>
      </c>
      <c r="R756" s="193" t="s">
        <v>218</v>
      </c>
      <c r="S756" s="48" t="b">
        <v>1</v>
      </c>
      <c r="T756" s="48"/>
      <c r="U756" s="178"/>
      <c r="V756" s="178">
        <v>43263</v>
      </c>
      <c r="W756" s="48" t="s">
        <v>211</v>
      </c>
      <c r="X756" s="48"/>
      <c r="Y756" s="48"/>
      <c r="Z756" s="48" t="s">
        <v>211</v>
      </c>
      <c r="AA756" s="48"/>
      <c r="AB756" s="48"/>
      <c r="AC756" s="193" t="s">
        <v>211</v>
      </c>
      <c r="AD756" s="48"/>
      <c r="AE756" s="193" t="s">
        <v>165</v>
      </c>
      <c r="AF756" s="193" t="s">
        <v>211</v>
      </c>
      <c r="AG756" s="193" t="s">
        <v>539</v>
      </c>
      <c r="AH756" s="197">
        <v>43336</v>
      </c>
      <c r="AI756" s="192" t="s">
        <v>4350</v>
      </c>
      <c r="AJ756" s="115" t="str">
        <f t="shared" si="11"/>
        <v>FS</v>
      </c>
      <c r="AK756" s="115" t="b">
        <f>ISNUMBER(SEARCH("IRT",Table1[[#This Row],[Current_Status]]))</f>
        <v>0</v>
      </c>
      <c r="AL756" s="116">
        <f>YEAR(Table1[[#This Row],[Project_Initiated]])</f>
        <v>2018</v>
      </c>
      <c r="AM756" s="53">
        <v>44090</v>
      </c>
      <c r="AN756" s="53" t="str">
        <f>IF(AND(Table1[[#This Row],[Completed Date]]&gt;="07/01/2020"+0,Table1[[#This Row],[Completed Date]]&lt;="6/30/2021"+0),"FY 20-21",IF(AND(Table1[[#This Row],[Completed Date]]&gt;="07/01/2019"+0,Table1[[#This Row],[Completed Date]]&lt;="6/30/2020"+0),"FY 19-20",""))</f>
        <v/>
      </c>
      <c r="AO756" s="116" t="str">
        <f>IFERROR(FIND("R",Table1[[#This Row],[FS_Priority]]),"")</f>
        <v/>
      </c>
    </row>
    <row r="757" spans="1:41" hidden="1" x14ac:dyDescent="0.25">
      <c r="A757" s="48" t="s">
        <v>718</v>
      </c>
      <c r="B757" s="193" t="s">
        <v>211</v>
      </c>
      <c r="C757" s="193" t="s">
        <v>718</v>
      </c>
      <c r="D757" s="194" t="b">
        <v>0</v>
      </c>
      <c r="E757" s="48" t="s">
        <v>446</v>
      </c>
      <c r="F757" s="48" t="s">
        <v>3056</v>
      </c>
      <c r="G757" s="48" t="s">
        <v>211</v>
      </c>
      <c r="H757" s="48" t="s">
        <v>52</v>
      </c>
      <c r="I757" s="48" t="s">
        <v>3583</v>
      </c>
      <c r="J757" s="48" t="s">
        <v>2661</v>
      </c>
      <c r="K757" s="193" t="s">
        <v>3578</v>
      </c>
      <c r="L757" s="193" t="s">
        <v>2636</v>
      </c>
      <c r="M757" s="48" t="s">
        <v>3581</v>
      </c>
      <c r="N757" s="193" t="s">
        <v>211</v>
      </c>
      <c r="O757" s="48" t="s">
        <v>165</v>
      </c>
      <c r="P757" s="48"/>
      <c r="Q757" s="48" t="s">
        <v>211</v>
      </c>
      <c r="R757" s="193" t="s">
        <v>239</v>
      </c>
      <c r="S757" s="48" t="b">
        <v>0</v>
      </c>
      <c r="T757" s="48"/>
      <c r="U757" s="178"/>
      <c r="V757" s="178">
        <v>43215</v>
      </c>
      <c r="W757" s="48" t="s">
        <v>211</v>
      </c>
      <c r="X757" s="48"/>
      <c r="Y757" s="48"/>
      <c r="Z757" s="48" t="s">
        <v>211</v>
      </c>
      <c r="AA757" s="48"/>
      <c r="AB757" s="48"/>
      <c r="AC757" s="193" t="s">
        <v>211</v>
      </c>
      <c r="AD757" s="179"/>
      <c r="AE757" s="193" t="s">
        <v>165</v>
      </c>
      <c r="AF757" s="193" t="s">
        <v>211</v>
      </c>
      <c r="AG757" s="193" t="s">
        <v>539</v>
      </c>
      <c r="AH757" s="197">
        <v>43336</v>
      </c>
      <c r="AI757" s="192" t="s">
        <v>4350</v>
      </c>
      <c r="AJ757" s="115" t="str">
        <f t="shared" si="11"/>
        <v>FS</v>
      </c>
      <c r="AK757" s="115" t="b">
        <f>ISNUMBER(SEARCH("IRT",Table1[[#This Row],[Current_Status]]))</f>
        <v>0</v>
      </c>
      <c r="AL757" s="116">
        <f>YEAR(Table1[[#This Row],[Project_Initiated]])</f>
        <v>2018</v>
      </c>
      <c r="AM757" s="53">
        <v>44090</v>
      </c>
      <c r="AN757" s="53" t="str">
        <f>IF(AND(Table1[[#This Row],[Completed Date]]&gt;="07/01/2020"+0,Table1[[#This Row],[Completed Date]]&lt;="6/30/2021"+0),"FY 20-21",IF(AND(Table1[[#This Row],[Completed Date]]&gt;="07/01/2019"+0,Table1[[#This Row],[Completed Date]]&lt;="6/30/2020"+0),"FY 19-20",""))</f>
        <v/>
      </c>
      <c r="AO757" s="116" t="str">
        <f>IFERROR(FIND("R",Table1[[#This Row],[FS_Priority]]),"")</f>
        <v/>
      </c>
    </row>
    <row r="758" spans="1:41" hidden="1" x14ac:dyDescent="0.25">
      <c r="A758" s="48" t="s">
        <v>725</v>
      </c>
      <c r="B758" s="193" t="s">
        <v>211</v>
      </c>
      <c r="C758" s="193" t="s">
        <v>725</v>
      </c>
      <c r="D758" s="194" t="b">
        <v>0</v>
      </c>
      <c r="E758" s="48" t="s">
        <v>446</v>
      </c>
      <c r="F758" s="48" t="s">
        <v>3056</v>
      </c>
      <c r="G758" s="48" t="s">
        <v>211</v>
      </c>
      <c r="H758" s="48" t="s">
        <v>52</v>
      </c>
      <c r="I758" s="48" t="s">
        <v>3580</v>
      </c>
      <c r="J758" s="48" t="s">
        <v>2661</v>
      </c>
      <c r="K758" s="193" t="s">
        <v>3578</v>
      </c>
      <c r="L758" s="193" t="s">
        <v>2636</v>
      </c>
      <c r="M758" s="48" t="s">
        <v>3581</v>
      </c>
      <c r="N758" s="193" t="s">
        <v>211</v>
      </c>
      <c r="O758" s="48" t="s">
        <v>165</v>
      </c>
      <c r="P758" s="48"/>
      <c r="Q758" s="48" t="s">
        <v>211</v>
      </c>
      <c r="R758" s="193" t="s">
        <v>240</v>
      </c>
      <c r="S758" s="48" t="b">
        <v>0</v>
      </c>
      <c r="T758" s="48"/>
      <c r="U758" s="178"/>
      <c r="V758" s="178">
        <v>43220</v>
      </c>
      <c r="W758" s="48" t="s">
        <v>211</v>
      </c>
      <c r="X758" s="48"/>
      <c r="Y758" s="48"/>
      <c r="Z758" s="48" t="s">
        <v>211</v>
      </c>
      <c r="AA758" s="48"/>
      <c r="AB758" s="48"/>
      <c r="AC758" s="193" t="s">
        <v>211</v>
      </c>
      <c r="AD758" s="48"/>
      <c r="AE758" s="193" t="s">
        <v>165</v>
      </c>
      <c r="AF758" s="193" t="s">
        <v>211</v>
      </c>
      <c r="AG758" s="193" t="s">
        <v>539</v>
      </c>
      <c r="AH758" s="197">
        <v>43336</v>
      </c>
      <c r="AI758" s="192" t="s">
        <v>4350</v>
      </c>
      <c r="AJ758" s="115" t="str">
        <f t="shared" si="11"/>
        <v>FS</v>
      </c>
      <c r="AK758" s="115" t="b">
        <f>ISNUMBER(SEARCH("IRT",Table1[[#This Row],[Current_Status]]))</f>
        <v>0</v>
      </c>
      <c r="AL758" s="116">
        <f>YEAR(Table1[[#This Row],[Project_Initiated]])</f>
        <v>2018</v>
      </c>
      <c r="AM758" s="53">
        <v>44090</v>
      </c>
      <c r="AN758" s="53" t="str">
        <f>IF(AND(Table1[[#This Row],[Completed Date]]&gt;="07/01/2020"+0,Table1[[#This Row],[Completed Date]]&lt;="6/30/2021"+0),"FY 20-21",IF(AND(Table1[[#This Row],[Completed Date]]&gt;="07/01/2019"+0,Table1[[#This Row],[Completed Date]]&lt;="6/30/2020"+0),"FY 19-20",""))</f>
        <v/>
      </c>
      <c r="AO758" s="116" t="str">
        <f>IFERROR(FIND("R",Table1[[#This Row],[FS_Priority]]),"")</f>
        <v/>
      </c>
    </row>
    <row r="759" spans="1:41" hidden="1" x14ac:dyDescent="0.25">
      <c r="A759" s="48" t="s">
        <v>669</v>
      </c>
      <c r="B759" s="193" t="s">
        <v>211</v>
      </c>
      <c r="C759" s="193" t="s">
        <v>669</v>
      </c>
      <c r="D759" s="194" t="b">
        <v>0</v>
      </c>
      <c r="E759" s="48" t="s">
        <v>99</v>
      </c>
      <c r="F759" s="48" t="s">
        <v>3076</v>
      </c>
      <c r="G759" s="48" t="s">
        <v>211</v>
      </c>
      <c r="H759" s="48" t="s">
        <v>177</v>
      </c>
      <c r="I759" s="48" t="s">
        <v>211</v>
      </c>
      <c r="J759" s="48" t="s">
        <v>2661</v>
      </c>
      <c r="K759" s="193" t="s">
        <v>4989</v>
      </c>
      <c r="L759" s="193" t="s">
        <v>297</v>
      </c>
      <c r="M759" s="48" t="s">
        <v>3603</v>
      </c>
      <c r="N759" s="193" t="s">
        <v>211</v>
      </c>
      <c r="O759" s="48" t="s">
        <v>165</v>
      </c>
      <c r="P759" s="48"/>
      <c r="Q759" s="48" t="s">
        <v>211</v>
      </c>
      <c r="R759" s="193" t="s">
        <v>338</v>
      </c>
      <c r="S759" s="48" t="b">
        <v>0</v>
      </c>
      <c r="T759" s="48"/>
      <c r="U759" s="178"/>
      <c r="V759" s="178">
        <v>43133</v>
      </c>
      <c r="W759" s="48" t="s">
        <v>211</v>
      </c>
      <c r="X759" s="48"/>
      <c r="Y759" s="48"/>
      <c r="Z759" s="48" t="s">
        <v>211</v>
      </c>
      <c r="AA759" s="48"/>
      <c r="AB759" s="48"/>
      <c r="AC759" s="193" t="s">
        <v>670</v>
      </c>
      <c r="AD759" s="48"/>
      <c r="AE759" s="193" t="s">
        <v>165</v>
      </c>
      <c r="AF759" s="193" t="s">
        <v>211</v>
      </c>
      <c r="AG759" s="193" t="s">
        <v>539</v>
      </c>
      <c r="AH759" s="197">
        <v>43336</v>
      </c>
      <c r="AI759" s="192" t="s">
        <v>4348</v>
      </c>
      <c r="AJ759" s="115" t="str">
        <f t="shared" si="11"/>
        <v>FS</v>
      </c>
      <c r="AK759" s="115" t="b">
        <f>ISNUMBER(SEARCH("IRT",Table1[[#This Row],[Current_Status]]))</f>
        <v>0</v>
      </c>
      <c r="AL759" s="116">
        <f>YEAR(Table1[[#This Row],[Project_Initiated]])</f>
        <v>2018</v>
      </c>
      <c r="AM759" s="53">
        <v>44090</v>
      </c>
      <c r="AN759" s="53" t="str">
        <f>IF(AND(Table1[[#This Row],[Completed Date]]&gt;="07/01/2020"+0,Table1[[#This Row],[Completed Date]]&lt;="6/30/2021"+0),"FY 20-21",IF(AND(Table1[[#This Row],[Completed Date]]&gt;="07/01/2019"+0,Table1[[#This Row],[Completed Date]]&lt;="6/30/2020"+0),"FY 19-20",""))</f>
        <v/>
      </c>
      <c r="AO759" s="116" t="str">
        <f>IFERROR(FIND("R",Table1[[#This Row],[FS_Priority]]),"")</f>
        <v/>
      </c>
    </row>
    <row r="760" spans="1:41" hidden="1" x14ac:dyDescent="0.25">
      <c r="A760" s="48" t="s">
        <v>793</v>
      </c>
      <c r="B760" s="193" t="s">
        <v>211</v>
      </c>
      <c r="C760" s="193" t="s">
        <v>793</v>
      </c>
      <c r="D760" s="194" t="b">
        <v>0</v>
      </c>
      <c r="E760" s="48" t="s">
        <v>99</v>
      </c>
      <c r="F760" s="48" t="s">
        <v>794</v>
      </c>
      <c r="G760" s="48" t="s">
        <v>211</v>
      </c>
      <c r="H760" s="48" t="s">
        <v>453</v>
      </c>
      <c r="I760" s="48" t="s">
        <v>3620</v>
      </c>
      <c r="J760" s="48" t="s">
        <v>2661</v>
      </c>
      <c r="K760" s="193" t="s">
        <v>4989</v>
      </c>
      <c r="L760" s="193" t="s">
        <v>297</v>
      </c>
      <c r="M760" s="48" t="s">
        <v>3619</v>
      </c>
      <c r="N760" s="193" t="s">
        <v>211</v>
      </c>
      <c r="O760" s="48" t="s">
        <v>165</v>
      </c>
      <c r="P760" s="48"/>
      <c r="Q760" s="48" t="s">
        <v>211</v>
      </c>
      <c r="R760" s="193" t="s">
        <v>539</v>
      </c>
      <c r="S760" s="48" t="b">
        <v>1</v>
      </c>
      <c r="T760" s="48"/>
      <c r="U760" s="178"/>
      <c r="V760" s="178">
        <v>43270</v>
      </c>
      <c r="W760" s="48" t="s">
        <v>211</v>
      </c>
      <c r="X760" s="48"/>
      <c r="Y760" s="48"/>
      <c r="Z760" s="48" t="s">
        <v>211</v>
      </c>
      <c r="AA760" s="48"/>
      <c r="AB760" s="48"/>
      <c r="AC760" s="193" t="s">
        <v>211</v>
      </c>
      <c r="AD760" s="179"/>
      <c r="AE760" s="193" t="s">
        <v>165</v>
      </c>
      <c r="AF760" s="193" t="s">
        <v>211</v>
      </c>
      <c r="AG760" s="193" t="s">
        <v>539</v>
      </c>
      <c r="AH760" s="197">
        <v>43336</v>
      </c>
      <c r="AI760" s="192" t="s">
        <v>4350</v>
      </c>
      <c r="AJ760" s="115" t="str">
        <f t="shared" si="11"/>
        <v>FS</v>
      </c>
      <c r="AK760" s="115" t="b">
        <f>ISNUMBER(SEARCH("IRT",Table1[[#This Row],[Current_Status]]))</f>
        <v>0</v>
      </c>
      <c r="AL760" s="116">
        <f>YEAR(Table1[[#This Row],[Project_Initiated]])</f>
        <v>2018</v>
      </c>
      <c r="AM760" s="53">
        <v>44090</v>
      </c>
      <c r="AN760" s="53" t="str">
        <f>IF(AND(Table1[[#This Row],[Completed Date]]&gt;="07/01/2020"+0,Table1[[#This Row],[Completed Date]]&lt;="6/30/2021"+0),"FY 20-21",IF(AND(Table1[[#This Row],[Completed Date]]&gt;="07/01/2019"+0,Table1[[#This Row],[Completed Date]]&lt;="6/30/2020"+0),"FY 19-20",""))</f>
        <v/>
      </c>
      <c r="AO760" s="116" t="str">
        <f>IFERROR(FIND("R",Table1[[#This Row],[FS_Priority]]),"")</f>
        <v/>
      </c>
    </row>
    <row r="761" spans="1:41" hidden="1" x14ac:dyDescent="0.25">
      <c r="A761" s="48" t="s">
        <v>716</v>
      </c>
      <c r="B761" s="193" t="s">
        <v>211</v>
      </c>
      <c r="C761" s="193" t="s">
        <v>716</v>
      </c>
      <c r="D761" s="194" t="b">
        <v>0</v>
      </c>
      <c r="E761" s="48" t="s">
        <v>99</v>
      </c>
      <c r="F761" s="48" t="s">
        <v>3089</v>
      </c>
      <c r="G761" s="48" t="s">
        <v>4047</v>
      </c>
      <c r="H761" s="48" t="s">
        <v>452</v>
      </c>
      <c r="I761" s="48" t="s">
        <v>3607</v>
      </c>
      <c r="J761" s="48" t="s">
        <v>2661</v>
      </c>
      <c r="K761" s="193" t="s">
        <v>4989</v>
      </c>
      <c r="L761" s="193" t="s">
        <v>297</v>
      </c>
      <c r="M761" s="48" t="s">
        <v>3619</v>
      </c>
      <c r="N761" s="193" t="s">
        <v>4048</v>
      </c>
      <c r="O761" s="48" t="s">
        <v>165</v>
      </c>
      <c r="P761" s="48"/>
      <c r="Q761" s="48" t="s">
        <v>211</v>
      </c>
      <c r="R761" s="193" t="s">
        <v>211</v>
      </c>
      <c r="S761" s="48" t="b">
        <v>1</v>
      </c>
      <c r="T761" s="48"/>
      <c r="U761" s="178"/>
      <c r="V761" s="178">
        <v>43203</v>
      </c>
      <c r="W761" s="48" t="s">
        <v>211</v>
      </c>
      <c r="X761" s="48"/>
      <c r="Y761" s="48"/>
      <c r="Z761" s="48" t="s">
        <v>211</v>
      </c>
      <c r="AA761" s="48"/>
      <c r="AB761" s="48"/>
      <c r="AC761" s="193" t="s">
        <v>4049</v>
      </c>
      <c r="AD761" s="48"/>
      <c r="AE761" s="193" t="s">
        <v>165</v>
      </c>
      <c r="AF761" s="193" t="s">
        <v>211</v>
      </c>
      <c r="AG761" s="193" t="s">
        <v>539</v>
      </c>
      <c r="AH761" s="197">
        <v>43336</v>
      </c>
      <c r="AI761" s="192" t="s">
        <v>4350</v>
      </c>
      <c r="AJ761" s="115" t="str">
        <f t="shared" si="11"/>
        <v>FS</v>
      </c>
      <c r="AK761" s="115" t="b">
        <f>ISNUMBER(SEARCH("IRT",Table1[[#This Row],[Current_Status]]))</f>
        <v>0</v>
      </c>
      <c r="AL761" s="116">
        <f>YEAR(Table1[[#This Row],[Project_Initiated]])</f>
        <v>2018</v>
      </c>
      <c r="AM761" s="53">
        <v>44090</v>
      </c>
      <c r="AN761" s="53" t="str">
        <f>IF(AND(Table1[[#This Row],[Completed Date]]&gt;="07/01/2020"+0,Table1[[#This Row],[Completed Date]]&lt;="6/30/2021"+0),"FY 20-21",IF(AND(Table1[[#This Row],[Completed Date]]&gt;="07/01/2019"+0,Table1[[#This Row],[Completed Date]]&lt;="6/30/2020"+0),"FY 19-20",""))</f>
        <v/>
      </c>
      <c r="AO761" s="116" t="str">
        <f>IFERROR(FIND("R",Table1[[#This Row],[FS_Priority]]),"")</f>
        <v/>
      </c>
    </row>
    <row r="762" spans="1:41" hidden="1" x14ac:dyDescent="0.25">
      <c r="A762" s="48" t="s">
        <v>709</v>
      </c>
      <c r="B762" s="193" t="s">
        <v>211</v>
      </c>
      <c r="C762" s="193" t="s">
        <v>709</v>
      </c>
      <c r="D762" s="194" t="b">
        <v>0</v>
      </c>
      <c r="E762" s="48" t="s">
        <v>99</v>
      </c>
      <c r="F762" s="48" t="s">
        <v>3085</v>
      </c>
      <c r="G762" s="48" t="s">
        <v>211</v>
      </c>
      <c r="H762" s="48" t="s">
        <v>465</v>
      </c>
      <c r="I762" s="48" t="s">
        <v>3564</v>
      </c>
      <c r="J762" s="48" t="s">
        <v>2661</v>
      </c>
      <c r="K762" s="193" t="s">
        <v>4989</v>
      </c>
      <c r="L762" s="193" t="s">
        <v>297</v>
      </c>
      <c r="M762" s="48" t="s">
        <v>3599</v>
      </c>
      <c r="N762" s="193" t="s">
        <v>211</v>
      </c>
      <c r="O762" s="48" t="s">
        <v>165</v>
      </c>
      <c r="P762" s="48"/>
      <c r="Q762" s="48" t="s">
        <v>211</v>
      </c>
      <c r="R762" s="193" t="s">
        <v>344</v>
      </c>
      <c r="S762" s="48" t="b">
        <v>0</v>
      </c>
      <c r="T762" s="48"/>
      <c r="U762" s="178"/>
      <c r="V762" s="178">
        <v>43200</v>
      </c>
      <c r="W762" s="48" t="s">
        <v>211</v>
      </c>
      <c r="X762" s="48"/>
      <c r="Y762" s="48"/>
      <c r="Z762" s="48" t="s">
        <v>211</v>
      </c>
      <c r="AA762" s="48"/>
      <c r="AB762" s="48"/>
      <c r="AC762" s="193" t="s">
        <v>211</v>
      </c>
      <c r="AD762" s="48"/>
      <c r="AE762" s="193" t="s">
        <v>165</v>
      </c>
      <c r="AF762" s="193" t="s">
        <v>211</v>
      </c>
      <c r="AG762" s="193" t="s">
        <v>539</v>
      </c>
      <c r="AH762" s="197">
        <v>43336</v>
      </c>
      <c r="AI762" s="192" t="s">
        <v>4350</v>
      </c>
      <c r="AJ762" s="115" t="str">
        <f t="shared" si="11"/>
        <v>FS</v>
      </c>
      <c r="AK762" s="115" t="b">
        <f>ISNUMBER(SEARCH("IRT",Table1[[#This Row],[Current_Status]]))</f>
        <v>0</v>
      </c>
      <c r="AL762" s="116">
        <f>YEAR(Table1[[#This Row],[Project_Initiated]])</f>
        <v>2018</v>
      </c>
      <c r="AM762" s="53">
        <v>44090</v>
      </c>
      <c r="AN762" s="53" t="str">
        <f>IF(AND(Table1[[#This Row],[Completed Date]]&gt;="07/01/2020"+0,Table1[[#This Row],[Completed Date]]&lt;="6/30/2021"+0),"FY 20-21",IF(AND(Table1[[#This Row],[Completed Date]]&gt;="07/01/2019"+0,Table1[[#This Row],[Completed Date]]&lt;="6/30/2020"+0),"FY 19-20",""))</f>
        <v/>
      </c>
      <c r="AO762" s="116" t="str">
        <f>IFERROR(FIND("R",Table1[[#This Row],[FS_Priority]]),"")</f>
        <v/>
      </c>
    </row>
    <row r="763" spans="1:41" hidden="1" x14ac:dyDescent="0.25">
      <c r="A763" s="48" t="s">
        <v>720</v>
      </c>
      <c r="B763" s="193" t="s">
        <v>211</v>
      </c>
      <c r="C763" s="193" t="s">
        <v>720</v>
      </c>
      <c r="D763" s="194" t="b">
        <v>0</v>
      </c>
      <c r="E763" s="48" t="s">
        <v>99</v>
      </c>
      <c r="F763" s="48" t="s">
        <v>3091</v>
      </c>
      <c r="G763" s="48" t="s">
        <v>211</v>
      </c>
      <c r="H763" s="48" t="s">
        <v>465</v>
      </c>
      <c r="I763" s="48" t="s">
        <v>3609</v>
      </c>
      <c r="J763" s="48" t="s">
        <v>2661</v>
      </c>
      <c r="K763" s="193" t="s">
        <v>4989</v>
      </c>
      <c r="L763" s="193" t="s">
        <v>297</v>
      </c>
      <c r="M763" s="48" t="s">
        <v>3597</v>
      </c>
      <c r="N763" s="193" t="s">
        <v>211</v>
      </c>
      <c r="O763" s="48" t="s">
        <v>165</v>
      </c>
      <c r="P763" s="48"/>
      <c r="Q763" s="48" t="s">
        <v>211</v>
      </c>
      <c r="R763" s="193" t="s">
        <v>108</v>
      </c>
      <c r="S763" s="48" t="b">
        <v>1</v>
      </c>
      <c r="T763" s="48"/>
      <c r="U763" s="178"/>
      <c r="V763" s="178">
        <v>43217</v>
      </c>
      <c r="W763" s="48" t="s">
        <v>211</v>
      </c>
      <c r="X763" s="48"/>
      <c r="Y763" s="48"/>
      <c r="Z763" s="48" t="s">
        <v>211</v>
      </c>
      <c r="AA763" s="48"/>
      <c r="AB763" s="48"/>
      <c r="AC763" s="193" t="s">
        <v>211</v>
      </c>
      <c r="AD763" s="48"/>
      <c r="AE763" s="193" t="s">
        <v>165</v>
      </c>
      <c r="AF763" s="193" t="s">
        <v>211</v>
      </c>
      <c r="AG763" s="193" t="s">
        <v>539</v>
      </c>
      <c r="AH763" s="197">
        <v>43336</v>
      </c>
      <c r="AI763" s="192" t="s">
        <v>4350</v>
      </c>
      <c r="AJ763" s="115" t="str">
        <f t="shared" si="11"/>
        <v>FS</v>
      </c>
      <c r="AK763" s="115" t="b">
        <f>ISNUMBER(SEARCH("IRT",Table1[[#This Row],[Current_Status]]))</f>
        <v>0</v>
      </c>
      <c r="AL763" s="116">
        <f>YEAR(Table1[[#This Row],[Project_Initiated]])</f>
        <v>2018</v>
      </c>
      <c r="AM763" s="53">
        <v>44090</v>
      </c>
      <c r="AN763" s="53" t="str">
        <f>IF(AND(Table1[[#This Row],[Completed Date]]&gt;="07/01/2020"+0,Table1[[#This Row],[Completed Date]]&lt;="6/30/2021"+0),"FY 20-21",IF(AND(Table1[[#This Row],[Completed Date]]&gt;="07/01/2019"+0,Table1[[#This Row],[Completed Date]]&lt;="6/30/2020"+0),"FY 19-20",""))</f>
        <v/>
      </c>
      <c r="AO763" s="116" t="str">
        <f>IFERROR(FIND("R",Table1[[#This Row],[FS_Priority]]),"")</f>
        <v/>
      </c>
    </row>
    <row r="764" spans="1:41" hidden="1" x14ac:dyDescent="0.25">
      <c r="A764" s="48" t="s">
        <v>721</v>
      </c>
      <c r="B764" s="193" t="s">
        <v>211</v>
      </c>
      <c r="C764" s="193" t="s">
        <v>721</v>
      </c>
      <c r="D764" s="194" t="b">
        <v>0</v>
      </c>
      <c r="E764" s="48" t="s">
        <v>99</v>
      </c>
      <c r="F764" s="48" t="s">
        <v>3080</v>
      </c>
      <c r="G764" s="48" t="s">
        <v>211</v>
      </c>
      <c r="H764" s="48" t="s">
        <v>465</v>
      </c>
      <c r="I764" s="48" t="s">
        <v>3606</v>
      </c>
      <c r="J764" s="48" t="s">
        <v>2661</v>
      </c>
      <c r="K764" s="193" t="s">
        <v>4989</v>
      </c>
      <c r="L764" s="193" t="s">
        <v>297</v>
      </c>
      <c r="M764" s="48" t="s">
        <v>3597</v>
      </c>
      <c r="N764" s="193" t="s">
        <v>211</v>
      </c>
      <c r="O764" s="48" t="s">
        <v>165</v>
      </c>
      <c r="P764" s="48"/>
      <c r="Q764" s="48" t="s">
        <v>211</v>
      </c>
      <c r="R764" s="193" t="s">
        <v>229</v>
      </c>
      <c r="S764" s="48" t="b">
        <v>1</v>
      </c>
      <c r="T764" s="48"/>
      <c r="U764" s="178"/>
      <c r="V764" s="178">
        <v>43217</v>
      </c>
      <c r="W764" s="48" t="s">
        <v>211</v>
      </c>
      <c r="X764" s="48"/>
      <c r="Y764" s="48"/>
      <c r="Z764" s="48" t="s">
        <v>211</v>
      </c>
      <c r="AA764" s="48"/>
      <c r="AB764" s="48"/>
      <c r="AC764" s="193" t="s">
        <v>211</v>
      </c>
      <c r="AD764" s="179"/>
      <c r="AE764" s="193" t="s">
        <v>165</v>
      </c>
      <c r="AF764" s="193" t="s">
        <v>211</v>
      </c>
      <c r="AG764" s="193" t="s">
        <v>539</v>
      </c>
      <c r="AH764" s="198">
        <v>43336</v>
      </c>
      <c r="AI764" s="192" t="s">
        <v>4350</v>
      </c>
      <c r="AJ764" s="115" t="str">
        <f t="shared" si="11"/>
        <v>FS</v>
      </c>
      <c r="AK764" s="115" t="b">
        <f>ISNUMBER(SEARCH("IRT",Table1[[#This Row],[Current_Status]]))</f>
        <v>0</v>
      </c>
      <c r="AL764" s="116">
        <f>YEAR(Table1[[#This Row],[Project_Initiated]])</f>
        <v>2018</v>
      </c>
      <c r="AM764" s="53">
        <v>44090</v>
      </c>
      <c r="AN764" s="53" t="str">
        <f>IF(AND(Table1[[#This Row],[Completed Date]]&gt;="07/01/2020"+0,Table1[[#This Row],[Completed Date]]&lt;="6/30/2021"+0),"FY 20-21",IF(AND(Table1[[#This Row],[Completed Date]]&gt;="07/01/2019"+0,Table1[[#This Row],[Completed Date]]&lt;="6/30/2020"+0),"FY 19-20",""))</f>
        <v/>
      </c>
      <c r="AO764" s="116" t="str">
        <f>IFERROR(FIND("R",Table1[[#This Row],[FS_Priority]]),"")</f>
        <v/>
      </c>
    </row>
    <row r="765" spans="1:41" hidden="1" x14ac:dyDescent="0.25">
      <c r="A765" s="48" t="s">
        <v>662</v>
      </c>
      <c r="B765" s="193" t="s">
        <v>211</v>
      </c>
      <c r="C765" s="193" t="s">
        <v>662</v>
      </c>
      <c r="D765" s="194" t="b">
        <v>0</v>
      </c>
      <c r="E765" s="48" t="s">
        <v>107</v>
      </c>
      <c r="F765" s="48" t="s">
        <v>3158</v>
      </c>
      <c r="G765" s="48" t="s">
        <v>211</v>
      </c>
      <c r="H765" s="48" t="s">
        <v>3531</v>
      </c>
      <c r="I765" s="48" t="s">
        <v>3703</v>
      </c>
      <c r="J765" s="48" t="s">
        <v>2661</v>
      </c>
      <c r="K765" s="193" t="s">
        <v>3674</v>
      </c>
      <c r="L765" s="193" t="s">
        <v>2636</v>
      </c>
      <c r="M765" s="48" t="s">
        <v>3701</v>
      </c>
      <c r="N765" s="193" t="s">
        <v>211</v>
      </c>
      <c r="O765" s="48" t="s">
        <v>165</v>
      </c>
      <c r="P765" s="48"/>
      <c r="Q765" s="48" t="s">
        <v>211</v>
      </c>
      <c r="R765" s="193" t="s">
        <v>229</v>
      </c>
      <c r="S765" s="48" t="b">
        <v>1</v>
      </c>
      <c r="T765" s="48"/>
      <c r="U765" s="178"/>
      <c r="V765" s="178">
        <v>43131</v>
      </c>
      <c r="W765" s="48" t="s">
        <v>211</v>
      </c>
      <c r="X765" s="48"/>
      <c r="Y765" s="48"/>
      <c r="Z765" s="48" t="s">
        <v>211</v>
      </c>
      <c r="AA765" s="48"/>
      <c r="AB765" s="48"/>
      <c r="AC765" s="193" t="s">
        <v>211</v>
      </c>
      <c r="AD765" s="48"/>
      <c r="AE765" s="193" t="s">
        <v>183</v>
      </c>
      <c r="AF765" s="193" t="s">
        <v>211</v>
      </c>
      <c r="AG765" s="193" t="s">
        <v>2694</v>
      </c>
      <c r="AH765" s="197">
        <v>43336</v>
      </c>
      <c r="AI765" s="192" t="s">
        <v>4348</v>
      </c>
      <c r="AJ765" s="115" t="str">
        <f t="shared" si="11"/>
        <v>FS</v>
      </c>
      <c r="AK765" s="115" t="b">
        <f>ISNUMBER(SEARCH("IRT",Table1[[#This Row],[Current_Status]]))</f>
        <v>0</v>
      </c>
      <c r="AL765" s="116">
        <f>YEAR(Table1[[#This Row],[Project_Initiated]])</f>
        <v>2018</v>
      </c>
      <c r="AM765" s="53">
        <v>44090</v>
      </c>
      <c r="AN765" s="53" t="str">
        <f>IF(AND(Table1[[#This Row],[Completed Date]]&gt;="07/01/2020"+0,Table1[[#This Row],[Completed Date]]&lt;="6/30/2021"+0),"FY 20-21",IF(AND(Table1[[#This Row],[Completed Date]]&gt;="07/01/2019"+0,Table1[[#This Row],[Completed Date]]&lt;="6/30/2020"+0),"FY 19-20",""))</f>
        <v/>
      </c>
      <c r="AO765" s="116" t="str">
        <f>IFERROR(FIND("R",Table1[[#This Row],[FS_Priority]]),"")</f>
        <v/>
      </c>
    </row>
    <row r="766" spans="1:41" hidden="1" x14ac:dyDescent="0.25">
      <c r="A766" s="48" t="s">
        <v>663</v>
      </c>
      <c r="B766" s="193" t="s">
        <v>211</v>
      </c>
      <c r="C766" s="193" t="s">
        <v>663</v>
      </c>
      <c r="D766" s="194" t="b">
        <v>0</v>
      </c>
      <c r="E766" s="48" t="s">
        <v>107</v>
      </c>
      <c r="F766" s="48" t="s">
        <v>3157</v>
      </c>
      <c r="G766" s="48" t="s">
        <v>211</v>
      </c>
      <c r="H766" s="48" t="s">
        <v>3531</v>
      </c>
      <c r="I766" s="48" t="s">
        <v>3702</v>
      </c>
      <c r="J766" s="48" t="s">
        <v>2661</v>
      </c>
      <c r="K766" s="193" t="s">
        <v>3674</v>
      </c>
      <c r="L766" s="193" t="s">
        <v>2636</v>
      </c>
      <c r="M766" s="48" t="s">
        <v>3701</v>
      </c>
      <c r="N766" s="193" t="s">
        <v>211</v>
      </c>
      <c r="O766" s="48" t="s">
        <v>165</v>
      </c>
      <c r="P766" s="48"/>
      <c r="Q766" s="48" t="s">
        <v>211</v>
      </c>
      <c r="R766" s="193" t="s">
        <v>218</v>
      </c>
      <c r="S766" s="48" t="b">
        <v>1</v>
      </c>
      <c r="T766" s="48"/>
      <c r="U766" s="178"/>
      <c r="V766" s="178">
        <v>43131</v>
      </c>
      <c r="W766" s="48" t="s">
        <v>211</v>
      </c>
      <c r="X766" s="48"/>
      <c r="Y766" s="48"/>
      <c r="Z766" s="48" t="s">
        <v>211</v>
      </c>
      <c r="AA766" s="48"/>
      <c r="AB766" s="48"/>
      <c r="AC766" s="193" t="s">
        <v>211</v>
      </c>
      <c r="AD766" s="179"/>
      <c r="AE766" s="193" t="s">
        <v>183</v>
      </c>
      <c r="AF766" s="193" t="s">
        <v>211</v>
      </c>
      <c r="AG766" s="193" t="s">
        <v>2694</v>
      </c>
      <c r="AH766" s="197">
        <v>43336</v>
      </c>
      <c r="AI766" s="192" t="s">
        <v>4348</v>
      </c>
      <c r="AJ766" s="115" t="str">
        <f t="shared" si="11"/>
        <v>FS</v>
      </c>
      <c r="AK766" s="115" t="b">
        <f>ISNUMBER(SEARCH("IRT",Table1[[#This Row],[Current_Status]]))</f>
        <v>0</v>
      </c>
      <c r="AL766" s="116">
        <f>YEAR(Table1[[#This Row],[Project_Initiated]])</f>
        <v>2018</v>
      </c>
      <c r="AM766" s="53">
        <v>44090</v>
      </c>
      <c r="AN766" s="53" t="str">
        <f>IF(AND(Table1[[#This Row],[Completed Date]]&gt;="07/01/2020"+0,Table1[[#This Row],[Completed Date]]&lt;="6/30/2021"+0),"FY 20-21",IF(AND(Table1[[#This Row],[Completed Date]]&gt;="07/01/2019"+0,Table1[[#This Row],[Completed Date]]&lt;="6/30/2020"+0),"FY 19-20",""))</f>
        <v/>
      </c>
      <c r="AO766" s="116" t="str">
        <f>IFERROR(FIND("R",Table1[[#This Row],[FS_Priority]]),"")</f>
        <v/>
      </c>
    </row>
    <row r="767" spans="1:41" hidden="1" x14ac:dyDescent="0.25">
      <c r="A767" s="48" t="s">
        <v>664</v>
      </c>
      <c r="B767" s="193" t="s">
        <v>211</v>
      </c>
      <c r="C767" s="193" t="s">
        <v>664</v>
      </c>
      <c r="D767" s="194" t="b">
        <v>0</v>
      </c>
      <c r="E767" s="48" t="s">
        <v>107</v>
      </c>
      <c r="F767" s="48" t="s">
        <v>3165</v>
      </c>
      <c r="G767" s="48" t="s">
        <v>211</v>
      </c>
      <c r="H767" s="48" t="s">
        <v>3531</v>
      </c>
      <c r="I767" s="48" t="s">
        <v>3699</v>
      </c>
      <c r="J767" s="48" t="s">
        <v>2661</v>
      </c>
      <c r="K767" s="193" t="s">
        <v>3674</v>
      </c>
      <c r="L767" s="193" t="s">
        <v>2636</v>
      </c>
      <c r="M767" s="48" t="s">
        <v>3701</v>
      </c>
      <c r="N767" s="193" t="s">
        <v>211</v>
      </c>
      <c r="O767" s="48" t="s">
        <v>165</v>
      </c>
      <c r="P767" s="48"/>
      <c r="Q767" s="48" t="s">
        <v>211</v>
      </c>
      <c r="R767" s="193" t="s">
        <v>350</v>
      </c>
      <c r="S767" s="48" t="b">
        <v>0</v>
      </c>
      <c r="T767" s="48"/>
      <c r="U767" s="178"/>
      <c r="V767" s="178">
        <v>43131</v>
      </c>
      <c r="W767" s="48" t="s">
        <v>211</v>
      </c>
      <c r="X767" s="48"/>
      <c r="Y767" s="48"/>
      <c r="Z767" s="48" t="s">
        <v>211</v>
      </c>
      <c r="AA767" s="48"/>
      <c r="AB767" s="48"/>
      <c r="AC767" s="193" t="s">
        <v>659</v>
      </c>
      <c r="AD767" s="48"/>
      <c r="AE767" s="193" t="s">
        <v>183</v>
      </c>
      <c r="AF767" s="193" t="s">
        <v>211</v>
      </c>
      <c r="AG767" s="193" t="s">
        <v>2694</v>
      </c>
      <c r="AH767" s="198">
        <v>43336</v>
      </c>
      <c r="AI767" s="192" t="s">
        <v>4348</v>
      </c>
      <c r="AJ767" s="115" t="str">
        <f t="shared" si="11"/>
        <v>FS</v>
      </c>
      <c r="AK767" s="115" t="b">
        <f>ISNUMBER(SEARCH("IRT",Table1[[#This Row],[Current_Status]]))</f>
        <v>0</v>
      </c>
      <c r="AL767" s="116">
        <f>YEAR(Table1[[#This Row],[Project_Initiated]])</f>
        <v>2018</v>
      </c>
      <c r="AM767" s="53">
        <v>44090</v>
      </c>
      <c r="AN767" s="53" t="str">
        <f>IF(AND(Table1[[#This Row],[Completed Date]]&gt;="07/01/2020"+0,Table1[[#This Row],[Completed Date]]&lt;="6/30/2021"+0),"FY 20-21",IF(AND(Table1[[#This Row],[Completed Date]]&gt;="07/01/2019"+0,Table1[[#This Row],[Completed Date]]&lt;="6/30/2020"+0),"FY 19-20",""))</f>
        <v/>
      </c>
      <c r="AO767" s="116" t="str">
        <f>IFERROR(FIND("R",Table1[[#This Row],[FS_Priority]]),"")</f>
        <v/>
      </c>
    </row>
    <row r="768" spans="1:41" hidden="1" x14ac:dyDescent="0.25">
      <c r="A768" s="48" t="s">
        <v>781</v>
      </c>
      <c r="B768" s="193" t="s">
        <v>211</v>
      </c>
      <c r="C768" s="193" t="s">
        <v>781</v>
      </c>
      <c r="D768" s="194" t="b">
        <v>0</v>
      </c>
      <c r="E768" s="48" t="s">
        <v>107</v>
      </c>
      <c r="F768" s="48" t="s">
        <v>3150</v>
      </c>
      <c r="G768" s="48" t="s">
        <v>211</v>
      </c>
      <c r="H768" s="48" t="s">
        <v>782</v>
      </c>
      <c r="I768" s="48" t="s">
        <v>3683</v>
      </c>
      <c r="J768" s="48" t="s">
        <v>2661</v>
      </c>
      <c r="K768" s="193" t="s">
        <v>3674</v>
      </c>
      <c r="L768" s="193" t="s">
        <v>2636</v>
      </c>
      <c r="M768" s="48" t="s">
        <v>3679</v>
      </c>
      <c r="N768" s="193" t="s">
        <v>211</v>
      </c>
      <c r="O768" s="48" t="s">
        <v>165</v>
      </c>
      <c r="P768" s="48"/>
      <c r="Q768" s="48" t="s">
        <v>211</v>
      </c>
      <c r="R768" s="193" t="s">
        <v>225</v>
      </c>
      <c r="S768" s="48" t="b">
        <v>1</v>
      </c>
      <c r="T768" s="48"/>
      <c r="U768" s="178"/>
      <c r="V768" s="178">
        <v>43167</v>
      </c>
      <c r="W768" s="48" t="s">
        <v>211</v>
      </c>
      <c r="X768" s="48"/>
      <c r="Y768" s="48"/>
      <c r="Z768" s="48" t="s">
        <v>211</v>
      </c>
      <c r="AA768" s="48"/>
      <c r="AB768" s="48"/>
      <c r="AC768" s="193" t="s">
        <v>211</v>
      </c>
      <c r="AD768" s="48"/>
      <c r="AE768" s="193" t="s">
        <v>165</v>
      </c>
      <c r="AF768" s="193" t="s">
        <v>211</v>
      </c>
      <c r="AG768" s="193" t="s">
        <v>539</v>
      </c>
      <c r="AH768" s="197">
        <v>43336</v>
      </c>
      <c r="AI768" s="192" t="s">
        <v>4348</v>
      </c>
      <c r="AJ768" s="115" t="str">
        <f t="shared" si="11"/>
        <v>FS</v>
      </c>
      <c r="AK768" s="115" t="b">
        <f>ISNUMBER(SEARCH("IRT",Table1[[#This Row],[Current_Status]]))</f>
        <v>0</v>
      </c>
      <c r="AL768" s="116">
        <f>YEAR(Table1[[#This Row],[Project_Initiated]])</f>
        <v>2018</v>
      </c>
      <c r="AM768" s="53">
        <v>44090</v>
      </c>
      <c r="AN768" s="53" t="str">
        <f>IF(AND(Table1[[#This Row],[Completed Date]]&gt;="07/01/2020"+0,Table1[[#This Row],[Completed Date]]&lt;="6/30/2021"+0),"FY 20-21",IF(AND(Table1[[#This Row],[Completed Date]]&gt;="07/01/2019"+0,Table1[[#This Row],[Completed Date]]&lt;="6/30/2020"+0),"FY 19-20",""))</f>
        <v/>
      </c>
      <c r="AO768" s="116" t="str">
        <f>IFERROR(FIND("R",Table1[[#This Row],[FS_Priority]]),"")</f>
        <v/>
      </c>
    </row>
    <row r="769" spans="1:41" hidden="1" x14ac:dyDescent="0.25">
      <c r="A769" s="48" t="s">
        <v>821</v>
      </c>
      <c r="B769" s="193" t="s">
        <v>211</v>
      </c>
      <c r="C769" s="193" t="s">
        <v>821</v>
      </c>
      <c r="D769" s="194" t="b">
        <v>0</v>
      </c>
      <c r="E769" s="48" t="s">
        <v>107</v>
      </c>
      <c r="F769" s="48" t="s">
        <v>3170</v>
      </c>
      <c r="G769" s="48" t="s">
        <v>211</v>
      </c>
      <c r="H769" s="48" t="s">
        <v>211</v>
      </c>
      <c r="I769" s="48" t="s">
        <v>308</v>
      </c>
      <c r="J769" s="48" t="s">
        <v>2661</v>
      </c>
      <c r="K769" s="193" t="s">
        <v>3674</v>
      </c>
      <c r="L769" s="193" t="s">
        <v>2636</v>
      </c>
      <c r="M769" s="48" t="s">
        <v>3691</v>
      </c>
      <c r="N769" s="193" t="s">
        <v>211</v>
      </c>
      <c r="O769" s="48" t="s">
        <v>183</v>
      </c>
      <c r="P769" s="48"/>
      <c r="Q769" s="48" t="s">
        <v>211</v>
      </c>
      <c r="R769" s="193" t="s">
        <v>211</v>
      </c>
      <c r="S769" s="48" t="b">
        <v>0</v>
      </c>
      <c r="T769" s="48"/>
      <c r="U769" s="178"/>
      <c r="V769" s="178">
        <v>43187</v>
      </c>
      <c r="W769" s="48" t="s">
        <v>211</v>
      </c>
      <c r="X769" s="48"/>
      <c r="Y769" s="48"/>
      <c r="Z769" s="48" t="s">
        <v>211</v>
      </c>
      <c r="AA769" s="48"/>
      <c r="AB769" s="48"/>
      <c r="AC769" s="193" t="s">
        <v>822</v>
      </c>
      <c r="AD769" s="179"/>
      <c r="AE769" s="193" t="s">
        <v>211</v>
      </c>
      <c r="AF769" s="193" t="s">
        <v>211</v>
      </c>
      <c r="AG769" s="193" t="s">
        <v>2694</v>
      </c>
      <c r="AH769" s="197">
        <v>43336</v>
      </c>
      <c r="AI769" s="192" t="s">
        <v>4348</v>
      </c>
      <c r="AJ769" s="115" t="str">
        <f t="shared" si="11"/>
        <v>FS</v>
      </c>
      <c r="AK769" s="115" t="b">
        <f>ISNUMBER(SEARCH("IRT",Table1[[#This Row],[Current_Status]]))</f>
        <v>0</v>
      </c>
      <c r="AL769" s="116">
        <f>YEAR(Table1[[#This Row],[Project_Initiated]])</f>
        <v>2018</v>
      </c>
      <c r="AM769" s="53">
        <v>44090</v>
      </c>
      <c r="AN769" s="53" t="str">
        <f>IF(AND(Table1[[#This Row],[Completed Date]]&gt;="07/01/2020"+0,Table1[[#This Row],[Completed Date]]&lt;="6/30/2021"+0),"FY 20-21",IF(AND(Table1[[#This Row],[Completed Date]]&gt;="07/01/2019"+0,Table1[[#This Row],[Completed Date]]&lt;="6/30/2020"+0),"FY 19-20",""))</f>
        <v/>
      </c>
      <c r="AO769" s="116" t="str">
        <f>IFERROR(FIND("R",Table1[[#This Row],[FS_Priority]]),"")</f>
        <v/>
      </c>
    </row>
    <row r="770" spans="1:41" hidden="1" x14ac:dyDescent="0.25">
      <c r="A770" s="48" t="s">
        <v>700</v>
      </c>
      <c r="B770" s="193" t="s">
        <v>211</v>
      </c>
      <c r="C770" s="193" t="s">
        <v>700</v>
      </c>
      <c r="D770" s="194" t="b">
        <v>0</v>
      </c>
      <c r="E770" s="48" t="s">
        <v>107</v>
      </c>
      <c r="F770" s="48" t="s">
        <v>3162</v>
      </c>
      <c r="G770" s="48" t="s">
        <v>211</v>
      </c>
      <c r="H770" s="48" t="s">
        <v>460</v>
      </c>
      <c r="I770" s="48" t="s">
        <v>3699</v>
      </c>
      <c r="J770" s="48" t="s">
        <v>2661</v>
      </c>
      <c r="K770" s="193" t="s">
        <v>3674</v>
      </c>
      <c r="L770" s="193" t="s">
        <v>2636</v>
      </c>
      <c r="M770" s="48" t="s">
        <v>3679</v>
      </c>
      <c r="N770" s="193" t="s">
        <v>211</v>
      </c>
      <c r="O770" s="48" t="s">
        <v>165</v>
      </c>
      <c r="P770" s="48"/>
      <c r="Q770" s="48" t="s">
        <v>211</v>
      </c>
      <c r="R770" s="193" t="s">
        <v>221</v>
      </c>
      <c r="S770" s="48" t="b">
        <v>1</v>
      </c>
      <c r="T770" s="48"/>
      <c r="U770" s="178"/>
      <c r="V770" s="178">
        <v>43179</v>
      </c>
      <c r="W770" s="48" t="s">
        <v>211</v>
      </c>
      <c r="X770" s="48"/>
      <c r="Y770" s="48"/>
      <c r="Z770" s="48" t="s">
        <v>211</v>
      </c>
      <c r="AA770" s="48"/>
      <c r="AB770" s="48"/>
      <c r="AC770" s="193" t="s">
        <v>211</v>
      </c>
      <c r="AD770" s="48"/>
      <c r="AE770" s="193" t="s">
        <v>165</v>
      </c>
      <c r="AF770" s="193" t="s">
        <v>211</v>
      </c>
      <c r="AG770" s="193" t="s">
        <v>539</v>
      </c>
      <c r="AH770" s="197">
        <v>43336</v>
      </c>
      <c r="AI770" s="192" t="s">
        <v>4348</v>
      </c>
      <c r="AJ770" s="115" t="str">
        <f t="shared" ref="AJ770:AJ833" si="12">IF(LEN(A770)&gt;6,"FS","PD&amp;C")</f>
        <v>FS</v>
      </c>
      <c r="AK770" s="115" t="b">
        <f>ISNUMBER(SEARCH("IRT",Table1[[#This Row],[Current_Status]]))</f>
        <v>0</v>
      </c>
      <c r="AL770" s="116">
        <f>YEAR(Table1[[#This Row],[Project_Initiated]])</f>
        <v>2018</v>
      </c>
      <c r="AM770" s="53">
        <v>44090</v>
      </c>
      <c r="AN770" s="53" t="str">
        <f>IF(AND(Table1[[#This Row],[Completed Date]]&gt;="07/01/2020"+0,Table1[[#This Row],[Completed Date]]&lt;="6/30/2021"+0),"FY 20-21",IF(AND(Table1[[#This Row],[Completed Date]]&gt;="07/01/2019"+0,Table1[[#This Row],[Completed Date]]&lt;="6/30/2020"+0),"FY 19-20",""))</f>
        <v/>
      </c>
      <c r="AO770" s="116" t="str">
        <f>IFERROR(FIND("R",Table1[[#This Row],[FS_Priority]]),"")</f>
        <v/>
      </c>
    </row>
    <row r="771" spans="1:41" hidden="1" x14ac:dyDescent="0.25">
      <c r="A771" s="48" t="s">
        <v>714</v>
      </c>
      <c r="B771" s="193" t="s">
        <v>211</v>
      </c>
      <c r="C771" s="193" t="s">
        <v>714</v>
      </c>
      <c r="D771" s="194" t="b">
        <v>0</v>
      </c>
      <c r="E771" s="48" t="s">
        <v>107</v>
      </c>
      <c r="F771" s="48" t="s">
        <v>3175</v>
      </c>
      <c r="G771" s="48" t="s">
        <v>211</v>
      </c>
      <c r="H771" s="48" t="s">
        <v>294</v>
      </c>
      <c r="I771" s="48" t="s">
        <v>288</v>
      </c>
      <c r="J771" s="48" t="s">
        <v>2661</v>
      </c>
      <c r="K771" s="193" t="s">
        <v>3674</v>
      </c>
      <c r="L771" s="193" t="s">
        <v>2636</v>
      </c>
      <c r="M771" s="48" t="s">
        <v>3698</v>
      </c>
      <c r="N771" s="193" t="s">
        <v>211</v>
      </c>
      <c r="O771" s="48" t="s">
        <v>165</v>
      </c>
      <c r="P771" s="48"/>
      <c r="Q771" s="48" t="s">
        <v>211</v>
      </c>
      <c r="R771" s="193" t="s">
        <v>244</v>
      </c>
      <c r="S771" s="48" t="b">
        <v>1</v>
      </c>
      <c r="T771" s="48"/>
      <c r="U771" s="178"/>
      <c r="V771" s="178">
        <v>43202</v>
      </c>
      <c r="W771" s="48" t="s">
        <v>211</v>
      </c>
      <c r="X771" s="48"/>
      <c r="Y771" s="48"/>
      <c r="Z771" s="48" t="s">
        <v>211</v>
      </c>
      <c r="AA771" s="48"/>
      <c r="AB771" s="48"/>
      <c r="AC771" s="193" t="s">
        <v>211</v>
      </c>
      <c r="AD771" s="48"/>
      <c r="AE771" s="193" t="s">
        <v>165</v>
      </c>
      <c r="AF771" s="193" t="s">
        <v>211</v>
      </c>
      <c r="AG771" s="193" t="s">
        <v>539</v>
      </c>
      <c r="AH771" s="197">
        <v>43336</v>
      </c>
      <c r="AI771" s="192" t="s">
        <v>4350</v>
      </c>
      <c r="AJ771" s="115" t="str">
        <f t="shared" si="12"/>
        <v>FS</v>
      </c>
      <c r="AK771" s="115" t="b">
        <f>ISNUMBER(SEARCH("IRT",Table1[[#This Row],[Current_Status]]))</f>
        <v>0</v>
      </c>
      <c r="AL771" s="116">
        <f>YEAR(Table1[[#This Row],[Project_Initiated]])</f>
        <v>2018</v>
      </c>
      <c r="AM771" s="53">
        <v>44090</v>
      </c>
      <c r="AN771" s="53" t="str">
        <f>IF(AND(Table1[[#This Row],[Completed Date]]&gt;="07/01/2020"+0,Table1[[#This Row],[Completed Date]]&lt;="6/30/2021"+0),"FY 20-21",IF(AND(Table1[[#This Row],[Completed Date]]&gt;="07/01/2019"+0,Table1[[#This Row],[Completed Date]]&lt;="6/30/2020"+0),"FY 19-20",""))</f>
        <v/>
      </c>
      <c r="AO771" s="116" t="str">
        <f>IFERROR(FIND("R",Table1[[#This Row],[FS_Priority]]),"")</f>
        <v/>
      </c>
    </row>
    <row r="772" spans="1:41" hidden="1" x14ac:dyDescent="0.25">
      <c r="A772" s="48" t="s">
        <v>737</v>
      </c>
      <c r="B772" s="193" t="s">
        <v>211</v>
      </c>
      <c r="C772" s="193" t="s">
        <v>737</v>
      </c>
      <c r="D772" s="194" t="b">
        <v>0</v>
      </c>
      <c r="E772" s="48" t="s">
        <v>107</v>
      </c>
      <c r="F772" s="48" t="s">
        <v>3171</v>
      </c>
      <c r="G772" s="48" t="s">
        <v>211</v>
      </c>
      <c r="H772" s="48" t="s">
        <v>466</v>
      </c>
      <c r="I772" s="48" t="s">
        <v>3690</v>
      </c>
      <c r="J772" s="48" t="s">
        <v>2661</v>
      </c>
      <c r="K772" s="193" t="s">
        <v>3674</v>
      </c>
      <c r="L772" s="193" t="s">
        <v>2636</v>
      </c>
      <c r="M772" s="48" t="s">
        <v>3689</v>
      </c>
      <c r="N772" s="193" t="s">
        <v>211</v>
      </c>
      <c r="O772" s="48" t="s">
        <v>165</v>
      </c>
      <c r="P772" s="48"/>
      <c r="Q772" s="48" t="s">
        <v>211</v>
      </c>
      <c r="R772" s="193" t="s">
        <v>184</v>
      </c>
      <c r="S772" s="48" t="b">
        <v>1</v>
      </c>
      <c r="T772" s="48"/>
      <c r="U772" s="178"/>
      <c r="V772" s="178">
        <v>43229</v>
      </c>
      <c r="W772" s="48" t="s">
        <v>211</v>
      </c>
      <c r="X772" s="48"/>
      <c r="Y772" s="48"/>
      <c r="Z772" s="48" t="s">
        <v>211</v>
      </c>
      <c r="AA772" s="48"/>
      <c r="AB772" s="48"/>
      <c r="AC772" s="193" t="s">
        <v>211</v>
      </c>
      <c r="AD772" s="48"/>
      <c r="AE772" s="193" t="s">
        <v>165</v>
      </c>
      <c r="AF772" s="193" t="s">
        <v>211</v>
      </c>
      <c r="AG772" s="193" t="s">
        <v>539</v>
      </c>
      <c r="AH772" s="198">
        <v>43336</v>
      </c>
      <c r="AI772" s="192" t="s">
        <v>4350</v>
      </c>
      <c r="AJ772" s="115" t="str">
        <f t="shared" si="12"/>
        <v>FS</v>
      </c>
      <c r="AK772" s="115" t="b">
        <f>ISNUMBER(SEARCH("IRT",Table1[[#This Row],[Current_Status]]))</f>
        <v>0</v>
      </c>
      <c r="AL772" s="116">
        <f>YEAR(Table1[[#This Row],[Project_Initiated]])</f>
        <v>2018</v>
      </c>
      <c r="AM772" s="53">
        <v>44090</v>
      </c>
      <c r="AN772" s="53" t="str">
        <f>IF(AND(Table1[[#This Row],[Completed Date]]&gt;="07/01/2020"+0,Table1[[#This Row],[Completed Date]]&lt;="6/30/2021"+0),"FY 20-21",IF(AND(Table1[[#This Row],[Completed Date]]&gt;="07/01/2019"+0,Table1[[#This Row],[Completed Date]]&lt;="6/30/2020"+0),"FY 19-20",""))</f>
        <v/>
      </c>
      <c r="AO772" s="116" t="str">
        <f>IFERROR(FIND("R",Table1[[#This Row],[FS_Priority]]),"")</f>
        <v/>
      </c>
    </row>
    <row r="773" spans="1:41" hidden="1" x14ac:dyDescent="0.25">
      <c r="A773" s="48" t="s">
        <v>711</v>
      </c>
      <c r="B773" s="193" t="s">
        <v>211</v>
      </c>
      <c r="C773" s="193" t="s">
        <v>711</v>
      </c>
      <c r="D773" s="194" t="b">
        <v>0</v>
      </c>
      <c r="E773" s="48" t="s">
        <v>4299</v>
      </c>
      <c r="F773" s="48" t="s">
        <v>3284</v>
      </c>
      <c r="G773" s="48" t="s">
        <v>211</v>
      </c>
      <c r="H773" s="48" t="s">
        <v>2251</v>
      </c>
      <c r="I773" s="48" t="s">
        <v>3810</v>
      </c>
      <c r="J773" s="48" t="s">
        <v>2661</v>
      </c>
      <c r="K773" s="193" t="s">
        <v>3471</v>
      </c>
      <c r="L773" s="193" t="s">
        <v>2636</v>
      </c>
      <c r="M773" s="48" t="s">
        <v>3811</v>
      </c>
      <c r="N773" s="193" t="s">
        <v>211</v>
      </c>
      <c r="O773" s="48" t="s">
        <v>165</v>
      </c>
      <c r="P773" s="48"/>
      <c r="Q773" s="48" t="s">
        <v>211</v>
      </c>
      <c r="R773" s="193" t="s">
        <v>218</v>
      </c>
      <c r="S773" s="48" t="b">
        <v>0</v>
      </c>
      <c r="T773" s="48"/>
      <c r="U773" s="178"/>
      <c r="V773" s="178">
        <v>43200</v>
      </c>
      <c r="W773" s="48" t="s">
        <v>211</v>
      </c>
      <c r="X773" s="48"/>
      <c r="Y773" s="48"/>
      <c r="Z773" s="48" t="s">
        <v>211</v>
      </c>
      <c r="AA773" s="48"/>
      <c r="AB773" s="48"/>
      <c r="AC773" s="193" t="s">
        <v>211</v>
      </c>
      <c r="AD773" s="48"/>
      <c r="AE773" s="193" t="s">
        <v>165</v>
      </c>
      <c r="AF773" s="193" t="s">
        <v>211</v>
      </c>
      <c r="AG773" s="193" t="s">
        <v>539</v>
      </c>
      <c r="AH773" s="197">
        <v>43336</v>
      </c>
      <c r="AI773" s="192" t="s">
        <v>4350</v>
      </c>
      <c r="AJ773" s="115" t="str">
        <f t="shared" si="12"/>
        <v>FS</v>
      </c>
      <c r="AK773" s="115" t="b">
        <f>ISNUMBER(SEARCH("IRT",Table1[[#This Row],[Current_Status]]))</f>
        <v>0</v>
      </c>
      <c r="AL773" s="116">
        <f>YEAR(Table1[[#This Row],[Project_Initiated]])</f>
        <v>2018</v>
      </c>
      <c r="AM773" s="53">
        <v>44090</v>
      </c>
      <c r="AN773" s="53" t="str">
        <f>IF(AND(Table1[[#This Row],[Completed Date]]&gt;="07/01/2020"+0,Table1[[#This Row],[Completed Date]]&lt;="6/30/2021"+0),"FY 20-21",IF(AND(Table1[[#This Row],[Completed Date]]&gt;="07/01/2019"+0,Table1[[#This Row],[Completed Date]]&lt;="6/30/2020"+0),"FY 19-20",""))</f>
        <v/>
      </c>
      <c r="AO773" s="116" t="str">
        <f>IFERROR(FIND("R",Table1[[#This Row],[FS_Priority]]),"")</f>
        <v/>
      </c>
    </row>
    <row r="774" spans="1:41" hidden="1" x14ac:dyDescent="0.25">
      <c r="A774" s="48" t="s">
        <v>749</v>
      </c>
      <c r="B774" s="193" t="s">
        <v>211</v>
      </c>
      <c r="C774" s="193" t="s">
        <v>749</v>
      </c>
      <c r="D774" s="194" t="b">
        <v>0</v>
      </c>
      <c r="E774" s="48" t="s">
        <v>442</v>
      </c>
      <c r="F774" s="48" t="s">
        <v>3303</v>
      </c>
      <c r="G774" s="48" t="s">
        <v>211</v>
      </c>
      <c r="H774" s="48" t="s">
        <v>3833</v>
      </c>
      <c r="I774" s="48" t="s">
        <v>3831</v>
      </c>
      <c r="J774" s="48" t="s">
        <v>2661</v>
      </c>
      <c r="K774" s="193" t="s">
        <v>3829</v>
      </c>
      <c r="L774" s="193" t="s">
        <v>141</v>
      </c>
      <c r="M774" s="48" t="s">
        <v>3830</v>
      </c>
      <c r="N774" s="193" t="s">
        <v>211</v>
      </c>
      <c r="O774" s="48" t="s">
        <v>165</v>
      </c>
      <c r="P774" s="48"/>
      <c r="Q774" s="48" t="s">
        <v>211</v>
      </c>
      <c r="R774" s="193" t="s">
        <v>239</v>
      </c>
      <c r="S774" s="48" t="b">
        <v>0</v>
      </c>
      <c r="T774" s="48"/>
      <c r="U774" s="178"/>
      <c r="V774" s="178">
        <v>43255</v>
      </c>
      <c r="W774" s="48" t="s">
        <v>211</v>
      </c>
      <c r="X774" s="48"/>
      <c r="Y774" s="48"/>
      <c r="Z774" s="48" t="s">
        <v>211</v>
      </c>
      <c r="AA774" s="48"/>
      <c r="AB774" s="48"/>
      <c r="AC774" s="193" t="s">
        <v>211</v>
      </c>
      <c r="AD774" s="179"/>
      <c r="AE774" s="193" t="s">
        <v>165</v>
      </c>
      <c r="AF774" s="193" t="s">
        <v>211</v>
      </c>
      <c r="AG774" s="193" t="s">
        <v>539</v>
      </c>
      <c r="AH774" s="198">
        <v>43336</v>
      </c>
      <c r="AI774" s="192" t="s">
        <v>4350</v>
      </c>
      <c r="AJ774" s="115" t="str">
        <f t="shared" si="12"/>
        <v>FS</v>
      </c>
      <c r="AK774" s="115" t="b">
        <f>ISNUMBER(SEARCH("IRT",Table1[[#This Row],[Current_Status]]))</f>
        <v>0</v>
      </c>
      <c r="AL774" s="116">
        <f>YEAR(Table1[[#This Row],[Project_Initiated]])</f>
        <v>2018</v>
      </c>
      <c r="AM774" s="53">
        <v>44090</v>
      </c>
      <c r="AN774" s="53" t="str">
        <f>IF(AND(Table1[[#This Row],[Completed Date]]&gt;="07/01/2020"+0,Table1[[#This Row],[Completed Date]]&lt;="6/30/2021"+0),"FY 20-21",IF(AND(Table1[[#This Row],[Completed Date]]&gt;="07/01/2019"+0,Table1[[#This Row],[Completed Date]]&lt;="6/30/2020"+0),"FY 19-20",""))</f>
        <v/>
      </c>
      <c r="AO774" s="116" t="str">
        <f>IFERROR(FIND("R",Table1[[#This Row],[FS_Priority]]),"")</f>
        <v/>
      </c>
    </row>
    <row r="775" spans="1:41" hidden="1" x14ac:dyDescent="0.25">
      <c r="A775" s="48" t="s">
        <v>801</v>
      </c>
      <c r="B775" s="193" t="s">
        <v>211</v>
      </c>
      <c r="C775" s="193" t="s">
        <v>801</v>
      </c>
      <c r="D775" s="194" t="b">
        <v>0</v>
      </c>
      <c r="E775" s="48" t="s">
        <v>442</v>
      </c>
      <c r="F775" s="48" t="s">
        <v>3297</v>
      </c>
      <c r="G775" s="48" t="s">
        <v>211</v>
      </c>
      <c r="H775" s="48" t="s">
        <v>3833</v>
      </c>
      <c r="I775" s="48" t="s">
        <v>3832</v>
      </c>
      <c r="J775" s="48" t="s">
        <v>2661</v>
      </c>
      <c r="K775" s="193" t="s">
        <v>3829</v>
      </c>
      <c r="L775" s="193" t="s">
        <v>141</v>
      </c>
      <c r="M775" s="48" t="s">
        <v>3830</v>
      </c>
      <c r="N775" s="193" t="s">
        <v>211</v>
      </c>
      <c r="O775" s="48" t="s">
        <v>165</v>
      </c>
      <c r="P775" s="48"/>
      <c r="Q775" s="48" t="s">
        <v>211</v>
      </c>
      <c r="R775" s="193" t="s">
        <v>211</v>
      </c>
      <c r="S775" s="48" t="b">
        <v>0</v>
      </c>
      <c r="T775" s="48"/>
      <c r="U775" s="178"/>
      <c r="V775" s="178">
        <v>43292</v>
      </c>
      <c r="W775" s="48" t="s">
        <v>211</v>
      </c>
      <c r="X775" s="48"/>
      <c r="Y775" s="48"/>
      <c r="Z775" s="48" t="s">
        <v>211</v>
      </c>
      <c r="AA775" s="48"/>
      <c r="AB775" s="48"/>
      <c r="AC775" s="193" t="s">
        <v>539</v>
      </c>
      <c r="AD775" s="179"/>
      <c r="AE775" s="193" t="s">
        <v>165</v>
      </c>
      <c r="AF775" s="193" t="s">
        <v>211</v>
      </c>
      <c r="AG775" s="193" t="s">
        <v>539</v>
      </c>
      <c r="AH775" s="197">
        <v>43336</v>
      </c>
      <c r="AI775" s="192" t="s">
        <v>4350</v>
      </c>
      <c r="AJ775" s="115" t="str">
        <f t="shared" si="12"/>
        <v>FS</v>
      </c>
      <c r="AK775" s="115" t="b">
        <f>ISNUMBER(SEARCH("IRT",Table1[[#This Row],[Current_Status]]))</f>
        <v>0</v>
      </c>
      <c r="AL775" s="116">
        <f>YEAR(Table1[[#This Row],[Project_Initiated]])</f>
        <v>2018</v>
      </c>
      <c r="AM775" s="53">
        <v>44090</v>
      </c>
      <c r="AN775" s="53" t="str">
        <f>IF(AND(Table1[[#This Row],[Completed Date]]&gt;="07/01/2020"+0,Table1[[#This Row],[Completed Date]]&lt;="6/30/2021"+0),"FY 20-21",IF(AND(Table1[[#This Row],[Completed Date]]&gt;="07/01/2019"+0,Table1[[#This Row],[Completed Date]]&lt;="6/30/2020"+0),"FY 19-20",""))</f>
        <v/>
      </c>
      <c r="AO775" s="116" t="str">
        <f>IFERROR(FIND("R",Table1[[#This Row],[FS_Priority]]),"")</f>
        <v/>
      </c>
    </row>
    <row r="776" spans="1:41" hidden="1" x14ac:dyDescent="0.25">
      <c r="A776" s="48" t="s">
        <v>799</v>
      </c>
      <c r="B776" s="193" t="s">
        <v>211</v>
      </c>
      <c r="C776" s="193" t="s">
        <v>799</v>
      </c>
      <c r="D776" s="194" t="b">
        <v>0</v>
      </c>
      <c r="E776" s="48" t="s">
        <v>442</v>
      </c>
      <c r="F776" s="48" t="s">
        <v>3301</v>
      </c>
      <c r="G776" s="48" t="s">
        <v>211</v>
      </c>
      <c r="H776" s="48" t="s">
        <v>3833</v>
      </c>
      <c r="I776" s="48" t="s">
        <v>3832</v>
      </c>
      <c r="J776" s="48" t="s">
        <v>2661</v>
      </c>
      <c r="K776" s="193" t="s">
        <v>3829</v>
      </c>
      <c r="L776" s="193" t="s">
        <v>141</v>
      </c>
      <c r="M776" s="48" t="s">
        <v>3830</v>
      </c>
      <c r="N776" s="193" t="s">
        <v>211</v>
      </c>
      <c r="O776" s="48" t="s">
        <v>183</v>
      </c>
      <c r="P776" s="48"/>
      <c r="Q776" s="48" t="s">
        <v>211</v>
      </c>
      <c r="R776" s="193" t="s">
        <v>211</v>
      </c>
      <c r="S776" s="48" t="b">
        <v>0</v>
      </c>
      <c r="T776" s="48"/>
      <c r="U776" s="178"/>
      <c r="V776" s="178">
        <v>43292</v>
      </c>
      <c r="W776" s="48" t="s">
        <v>211</v>
      </c>
      <c r="X776" s="48"/>
      <c r="Y776" s="48"/>
      <c r="Z776" s="48" t="s">
        <v>211</v>
      </c>
      <c r="AA776" s="48"/>
      <c r="AB776" s="48"/>
      <c r="AC776" s="193" t="s">
        <v>800</v>
      </c>
      <c r="AD776" s="179"/>
      <c r="AE776" s="193" t="s">
        <v>178</v>
      </c>
      <c r="AF776" s="193" t="s">
        <v>211</v>
      </c>
      <c r="AG776" s="193" t="s">
        <v>2694</v>
      </c>
      <c r="AH776" s="198">
        <v>43336</v>
      </c>
      <c r="AI776" s="192" t="s">
        <v>4350</v>
      </c>
      <c r="AJ776" s="115" t="str">
        <f t="shared" si="12"/>
        <v>FS</v>
      </c>
      <c r="AK776" s="115" t="b">
        <f>ISNUMBER(SEARCH("IRT",Table1[[#This Row],[Current_Status]]))</f>
        <v>0</v>
      </c>
      <c r="AL776" s="116">
        <f>YEAR(Table1[[#This Row],[Project_Initiated]])</f>
        <v>2018</v>
      </c>
      <c r="AM776" s="53">
        <v>44090</v>
      </c>
      <c r="AN776" s="53" t="str">
        <f>IF(AND(Table1[[#This Row],[Completed Date]]&gt;="07/01/2020"+0,Table1[[#This Row],[Completed Date]]&lt;="6/30/2021"+0),"FY 20-21",IF(AND(Table1[[#This Row],[Completed Date]]&gt;="07/01/2019"+0,Table1[[#This Row],[Completed Date]]&lt;="6/30/2020"+0),"FY 19-20",""))</f>
        <v/>
      </c>
      <c r="AO776" s="116" t="str">
        <f>IFERROR(FIND("R",Table1[[#This Row],[FS_Priority]]),"")</f>
        <v/>
      </c>
    </row>
    <row r="777" spans="1:41" hidden="1" x14ac:dyDescent="0.25">
      <c r="A777" s="48" t="s">
        <v>704</v>
      </c>
      <c r="B777" s="193" t="s">
        <v>211</v>
      </c>
      <c r="C777" s="193" t="s">
        <v>704</v>
      </c>
      <c r="D777" s="194" t="b">
        <v>0</v>
      </c>
      <c r="E777" s="48" t="s">
        <v>148</v>
      </c>
      <c r="F777" s="48" t="s">
        <v>3334</v>
      </c>
      <c r="G777" s="48" t="s">
        <v>211</v>
      </c>
      <c r="H777" s="48" t="s">
        <v>457</v>
      </c>
      <c r="I777" s="48" t="s">
        <v>211</v>
      </c>
      <c r="J777" s="48" t="s">
        <v>2661</v>
      </c>
      <c r="K777" s="193" t="s">
        <v>4320</v>
      </c>
      <c r="L777" s="193" t="s">
        <v>434</v>
      </c>
      <c r="M777" s="48" t="s">
        <v>3871</v>
      </c>
      <c r="N777" s="193" t="s">
        <v>211</v>
      </c>
      <c r="O777" s="48" t="s">
        <v>165</v>
      </c>
      <c r="P777" s="48"/>
      <c r="Q777" s="48" t="s">
        <v>211</v>
      </c>
      <c r="R777" s="193" t="s">
        <v>239</v>
      </c>
      <c r="S777" s="48" t="b">
        <v>0</v>
      </c>
      <c r="T777" s="48"/>
      <c r="U777" s="178"/>
      <c r="V777" s="178">
        <v>43195</v>
      </c>
      <c r="W777" s="48" t="s">
        <v>211</v>
      </c>
      <c r="X777" s="48"/>
      <c r="Y777" s="48"/>
      <c r="Z777" s="48" t="s">
        <v>211</v>
      </c>
      <c r="AA777" s="48"/>
      <c r="AB777" s="48"/>
      <c r="AC777" s="193" t="s">
        <v>211</v>
      </c>
      <c r="AD777" s="48"/>
      <c r="AE777" s="193" t="s">
        <v>165</v>
      </c>
      <c r="AF777" s="193" t="s">
        <v>211</v>
      </c>
      <c r="AG777" s="193" t="s">
        <v>539</v>
      </c>
      <c r="AH777" s="197">
        <v>43336</v>
      </c>
      <c r="AI777" s="192" t="s">
        <v>4350</v>
      </c>
      <c r="AJ777" s="115" t="str">
        <f t="shared" si="12"/>
        <v>FS</v>
      </c>
      <c r="AK777" s="115" t="b">
        <f>ISNUMBER(SEARCH("IRT",Table1[[#This Row],[Current_Status]]))</f>
        <v>0</v>
      </c>
      <c r="AL777" s="116">
        <f>YEAR(Table1[[#This Row],[Project_Initiated]])</f>
        <v>2018</v>
      </c>
      <c r="AM777" s="53">
        <v>44090</v>
      </c>
      <c r="AN777" s="53" t="str">
        <f>IF(AND(Table1[[#This Row],[Completed Date]]&gt;="07/01/2020"+0,Table1[[#This Row],[Completed Date]]&lt;="6/30/2021"+0),"FY 20-21",IF(AND(Table1[[#This Row],[Completed Date]]&gt;="07/01/2019"+0,Table1[[#This Row],[Completed Date]]&lt;="6/30/2020"+0),"FY 19-20",""))</f>
        <v/>
      </c>
      <c r="AO777" s="116" t="str">
        <f>IFERROR(FIND("R",Table1[[#This Row],[FS_Priority]]),"")</f>
        <v/>
      </c>
    </row>
    <row r="778" spans="1:41" hidden="1" x14ac:dyDescent="0.25">
      <c r="A778" s="48" t="s">
        <v>741</v>
      </c>
      <c r="B778" s="193" t="s">
        <v>211</v>
      </c>
      <c r="C778" s="193" t="s">
        <v>741</v>
      </c>
      <c r="D778" s="194" t="b">
        <v>0</v>
      </c>
      <c r="E778" s="48" t="s">
        <v>148</v>
      </c>
      <c r="F778" s="48" t="s">
        <v>3333</v>
      </c>
      <c r="G778" s="48" t="s">
        <v>211</v>
      </c>
      <c r="H778" s="48" t="s">
        <v>393</v>
      </c>
      <c r="I778" s="48" t="s">
        <v>3872</v>
      </c>
      <c r="J778" s="48" t="s">
        <v>2661</v>
      </c>
      <c r="K778" s="193" t="s">
        <v>4320</v>
      </c>
      <c r="L778" s="193" t="s">
        <v>434</v>
      </c>
      <c r="M778" s="48" t="s">
        <v>3871</v>
      </c>
      <c r="N778" s="193" t="s">
        <v>211</v>
      </c>
      <c r="O778" s="48" t="s">
        <v>165</v>
      </c>
      <c r="P778" s="48"/>
      <c r="Q778" s="48" t="s">
        <v>211</v>
      </c>
      <c r="R778" s="193" t="s">
        <v>184</v>
      </c>
      <c r="S778" s="48" t="b">
        <v>0</v>
      </c>
      <c r="T778" s="48"/>
      <c r="U778" s="178"/>
      <c r="V778" s="178">
        <v>43238</v>
      </c>
      <c r="W778" s="48" t="s">
        <v>211</v>
      </c>
      <c r="X778" s="48"/>
      <c r="Y778" s="48"/>
      <c r="Z778" s="48" t="s">
        <v>211</v>
      </c>
      <c r="AA778" s="48"/>
      <c r="AB778" s="48"/>
      <c r="AC778" s="193" t="s">
        <v>211</v>
      </c>
      <c r="AD778" s="48"/>
      <c r="AE778" s="193" t="s">
        <v>165</v>
      </c>
      <c r="AF778" s="193" t="s">
        <v>211</v>
      </c>
      <c r="AG778" s="193" t="s">
        <v>539</v>
      </c>
      <c r="AH778" s="197">
        <v>43336</v>
      </c>
      <c r="AI778" s="192" t="s">
        <v>4350</v>
      </c>
      <c r="AJ778" s="115" t="str">
        <f t="shared" si="12"/>
        <v>FS</v>
      </c>
      <c r="AK778" s="115" t="b">
        <f>ISNUMBER(SEARCH("IRT",Table1[[#This Row],[Current_Status]]))</f>
        <v>0</v>
      </c>
      <c r="AL778" s="116">
        <f>YEAR(Table1[[#This Row],[Project_Initiated]])</f>
        <v>2018</v>
      </c>
      <c r="AM778" s="53">
        <v>44090</v>
      </c>
      <c r="AN778" s="53" t="str">
        <f>IF(AND(Table1[[#This Row],[Completed Date]]&gt;="07/01/2020"+0,Table1[[#This Row],[Completed Date]]&lt;="6/30/2021"+0),"FY 20-21",IF(AND(Table1[[#This Row],[Completed Date]]&gt;="07/01/2019"+0,Table1[[#This Row],[Completed Date]]&lt;="6/30/2020"+0),"FY 19-20",""))</f>
        <v/>
      </c>
      <c r="AO778" s="116" t="str">
        <f>IFERROR(FIND("R",Table1[[#This Row],[FS_Priority]]),"")</f>
        <v/>
      </c>
    </row>
    <row r="779" spans="1:41" hidden="1" x14ac:dyDescent="0.25">
      <c r="A779" s="48" t="s">
        <v>336</v>
      </c>
      <c r="B779" s="193" t="s">
        <v>211</v>
      </c>
      <c r="C779" s="193" t="s">
        <v>336</v>
      </c>
      <c r="D779" s="194" t="b">
        <v>0</v>
      </c>
      <c r="E779" s="48" t="s">
        <v>107</v>
      </c>
      <c r="F779" s="48" t="s">
        <v>3209</v>
      </c>
      <c r="G779" s="48" t="s">
        <v>2633</v>
      </c>
      <c r="H779" s="48" t="s">
        <v>764</v>
      </c>
      <c r="I779" s="48" t="s">
        <v>211</v>
      </c>
      <c r="J779" s="48" t="s">
        <v>2670</v>
      </c>
      <c r="K779" s="193" t="s">
        <v>3674</v>
      </c>
      <c r="L779" s="193" t="s">
        <v>2636</v>
      </c>
      <c r="M779" s="48" t="s">
        <v>3680</v>
      </c>
      <c r="N779" s="193" t="s">
        <v>211</v>
      </c>
      <c r="O779" s="48" t="s">
        <v>165</v>
      </c>
      <c r="P779" s="48"/>
      <c r="Q779" s="48" t="s">
        <v>317</v>
      </c>
      <c r="R779" s="193" t="s">
        <v>211</v>
      </c>
      <c r="S779" s="48" t="b">
        <v>0</v>
      </c>
      <c r="T779" s="48"/>
      <c r="U779" s="178"/>
      <c r="V779" s="178">
        <v>43276</v>
      </c>
      <c r="W779" s="48" t="s">
        <v>211</v>
      </c>
      <c r="X779" s="48"/>
      <c r="Y779" s="48"/>
      <c r="Z779" s="48" t="s">
        <v>211</v>
      </c>
      <c r="AA779" s="48"/>
      <c r="AB779" s="48"/>
      <c r="AC779" s="193" t="s">
        <v>539</v>
      </c>
      <c r="AD779" s="48"/>
      <c r="AE779" s="193" t="s">
        <v>165</v>
      </c>
      <c r="AF779" s="193" t="s">
        <v>211</v>
      </c>
      <c r="AG779" s="193" t="s">
        <v>539</v>
      </c>
      <c r="AH779" s="197">
        <v>43344</v>
      </c>
      <c r="AI779" s="192" t="s">
        <v>4347</v>
      </c>
      <c r="AJ779" s="115" t="str">
        <f t="shared" si="12"/>
        <v>FS</v>
      </c>
      <c r="AK779" s="115" t="b">
        <f>ISNUMBER(SEARCH("IRT",Table1[[#This Row],[Current_Status]]))</f>
        <v>0</v>
      </c>
      <c r="AL779" s="116">
        <f>YEAR(Table1[[#This Row],[Project_Initiated]])</f>
        <v>2018</v>
      </c>
      <c r="AM779" s="53">
        <v>44090</v>
      </c>
      <c r="AN779" s="53" t="str">
        <f>IF(AND(Table1[[#This Row],[Completed Date]]&gt;="07/01/2020"+0,Table1[[#This Row],[Completed Date]]&lt;="6/30/2021"+0),"FY 20-21",IF(AND(Table1[[#This Row],[Completed Date]]&gt;="07/01/2019"+0,Table1[[#This Row],[Completed Date]]&lt;="6/30/2020"+0),"FY 19-20",""))</f>
        <v/>
      </c>
      <c r="AO779" s="116" t="str">
        <f>IFERROR(FIND("R",Table1[[#This Row],[FS_Priority]]),"")</f>
        <v/>
      </c>
    </row>
    <row r="780" spans="1:41" hidden="1" x14ac:dyDescent="0.25">
      <c r="A780" s="48" t="s">
        <v>713</v>
      </c>
      <c r="B780" s="193" t="s">
        <v>211</v>
      </c>
      <c r="C780" s="193" t="s">
        <v>713</v>
      </c>
      <c r="D780" s="194" t="b">
        <v>0</v>
      </c>
      <c r="E780" s="48" t="s">
        <v>53</v>
      </c>
      <c r="F780" s="48" t="s">
        <v>3007</v>
      </c>
      <c r="G780" s="48" t="s">
        <v>211</v>
      </c>
      <c r="H780" s="48" t="s">
        <v>932</v>
      </c>
      <c r="I780" s="48" t="s">
        <v>3527</v>
      </c>
      <c r="J780" s="48" t="s">
        <v>2661</v>
      </c>
      <c r="K780" s="193" t="s">
        <v>3514</v>
      </c>
      <c r="L780" s="193" t="s">
        <v>2636</v>
      </c>
      <c r="M780" s="48" t="s">
        <v>3517</v>
      </c>
      <c r="N780" s="193" t="s">
        <v>211</v>
      </c>
      <c r="O780" s="48" t="s">
        <v>183</v>
      </c>
      <c r="P780" s="48"/>
      <c r="Q780" s="48" t="s">
        <v>211</v>
      </c>
      <c r="R780" s="193" t="s">
        <v>211</v>
      </c>
      <c r="S780" s="48" t="b">
        <v>1</v>
      </c>
      <c r="T780" s="48"/>
      <c r="U780" s="178"/>
      <c r="V780" s="178">
        <v>43200</v>
      </c>
      <c r="W780" s="48" t="s">
        <v>211</v>
      </c>
      <c r="X780" s="48"/>
      <c r="Y780" s="48"/>
      <c r="Z780" s="48" t="s">
        <v>211</v>
      </c>
      <c r="AA780" s="48"/>
      <c r="AB780" s="48"/>
      <c r="AC780" s="193" t="s">
        <v>2613</v>
      </c>
      <c r="AD780" s="48"/>
      <c r="AE780" s="193" t="s">
        <v>183</v>
      </c>
      <c r="AF780" s="193" t="s">
        <v>211</v>
      </c>
      <c r="AG780" s="193" t="s">
        <v>2694</v>
      </c>
      <c r="AH780" s="197">
        <v>43353</v>
      </c>
      <c r="AI780" s="192" t="s">
        <v>4348</v>
      </c>
      <c r="AJ780" s="115" t="str">
        <f t="shared" si="12"/>
        <v>FS</v>
      </c>
      <c r="AK780" s="115" t="b">
        <f>ISNUMBER(SEARCH("IRT",Table1[[#This Row],[Current_Status]]))</f>
        <v>0</v>
      </c>
      <c r="AL780" s="116">
        <f>YEAR(Table1[[#This Row],[Project_Initiated]])</f>
        <v>2018</v>
      </c>
      <c r="AM780" s="53">
        <v>44090</v>
      </c>
      <c r="AN780" s="53" t="str">
        <f>IF(AND(Table1[[#This Row],[Completed Date]]&gt;="07/01/2020"+0,Table1[[#This Row],[Completed Date]]&lt;="6/30/2021"+0),"FY 20-21",IF(AND(Table1[[#This Row],[Completed Date]]&gt;="07/01/2019"+0,Table1[[#This Row],[Completed Date]]&lt;="6/30/2020"+0),"FY 19-20",""))</f>
        <v/>
      </c>
      <c r="AO780" s="116" t="str">
        <f>IFERROR(FIND("R",Table1[[#This Row],[FS_Priority]]),"")</f>
        <v/>
      </c>
    </row>
    <row r="781" spans="1:41" hidden="1" x14ac:dyDescent="0.25">
      <c r="A781" s="48" t="s">
        <v>739</v>
      </c>
      <c r="B781" s="193" t="s">
        <v>211</v>
      </c>
      <c r="C781" s="193" t="s">
        <v>739</v>
      </c>
      <c r="D781" s="194" t="b">
        <v>0</v>
      </c>
      <c r="E781" s="48" t="s">
        <v>53</v>
      </c>
      <c r="F781" s="48" t="s">
        <v>3043</v>
      </c>
      <c r="G781" s="48" t="s">
        <v>211</v>
      </c>
      <c r="H781" s="48" t="s">
        <v>932</v>
      </c>
      <c r="I781" s="48" t="s">
        <v>3556</v>
      </c>
      <c r="J781" s="48" t="s">
        <v>2661</v>
      </c>
      <c r="K781" s="193" t="s">
        <v>3514</v>
      </c>
      <c r="L781" s="193" t="s">
        <v>2636</v>
      </c>
      <c r="M781" s="48" t="s">
        <v>3517</v>
      </c>
      <c r="N781" s="193" t="s">
        <v>211</v>
      </c>
      <c r="O781" s="48" t="s">
        <v>165</v>
      </c>
      <c r="P781" s="48"/>
      <c r="Q781" s="48" t="s">
        <v>491</v>
      </c>
      <c r="R781" s="193" t="s">
        <v>221</v>
      </c>
      <c r="S781" s="48" t="b">
        <v>0</v>
      </c>
      <c r="T781" s="48"/>
      <c r="U781" s="178"/>
      <c r="V781" s="178">
        <v>43234</v>
      </c>
      <c r="W781" s="48" t="s">
        <v>211</v>
      </c>
      <c r="X781" s="48"/>
      <c r="Y781" s="48"/>
      <c r="Z781" s="48" t="s">
        <v>211</v>
      </c>
      <c r="AA781" s="48"/>
      <c r="AB781" s="48"/>
      <c r="AC781" s="193" t="s">
        <v>211</v>
      </c>
      <c r="AD781" s="48"/>
      <c r="AE781" s="193" t="s">
        <v>165</v>
      </c>
      <c r="AF781" s="193" t="s">
        <v>211</v>
      </c>
      <c r="AG781" s="193" t="s">
        <v>539</v>
      </c>
      <c r="AH781" s="198">
        <v>43353</v>
      </c>
      <c r="AI781" s="192" t="s">
        <v>4350</v>
      </c>
      <c r="AJ781" s="115" t="str">
        <f t="shared" si="12"/>
        <v>FS</v>
      </c>
      <c r="AK781" s="115" t="b">
        <f>ISNUMBER(SEARCH("IRT",Table1[[#This Row],[Current_Status]]))</f>
        <v>0</v>
      </c>
      <c r="AL781" s="116">
        <f>YEAR(Table1[[#This Row],[Project_Initiated]])</f>
        <v>2018</v>
      </c>
      <c r="AM781" s="53">
        <v>44090</v>
      </c>
      <c r="AN781" s="53" t="str">
        <f>IF(AND(Table1[[#This Row],[Completed Date]]&gt;="07/01/2020"+0,Table1[[#This Row],[Completed Date]]&lt;="6/30/2021"+0),"FY 20-21",IF(AND(Table1[[#This Row],[Completed Date]]&gt;="07/01/2019"+0,Table1[[#This Row],[Completed Date]]&lt;="6/30/2020"+0),"FY 19-20",""))</f>
        <v/>
      </c>
      <c r="AO781" s="116" t="str">
        <f>IFERROR(FIND("R",Table1[[#This Row],[FS_Priority]]),"")</f>
        <v/>
      </c>
    </row>
    <row r="782" spans="1:41" hidden="1" x14ac:dyDescent="0.25">
      <c r="A782" s="48" t="s">
        <v>740</v>
      </c>
      <c r="B782" s="193" t="s">
        <v>211</v>
      </c>
      <c r="C782" s="193" t="s">
        <v>740</v>
      </c>
      <c r="D782" s="194" t="b">
        <v>0</v>
      </c>
      <c r="E782" s="48" t="s">
        <v>53</v>
      </c>
      <c r="F782" s="48" t="s">
        <v>3042</v>
      </c>
      <c r="G782" s="48" t="s">
        <v>211</v>
      </c>
      <c r="H782" s="48" t="s">
        <v>932</v>
      </c>
      <c r="I782" s="48" t="s">
        <v>3555</v>
      </c>
      <c r="J782" s="48" t="s">
        <v>2661</v>
      </c>
      <c r="K782" s="193" t="s">
        <v>3514</v>
      </c>
      <c r="L782" s="193" t="s">
        <v>2636</v>
      </c>
      <c r="M782" s="48" t="s">
        <v>3517</v>
      </c>
      <c r="N782" s="193" t="s">
        <v>211</v>
      </c>
      <c r="O782" s="48" t="s">
        <v>165</v>
      </c>
      <c r="P782" s="48"/>
      <c r="Q782" s="48" t="s">
        <v>491</v>
      </c>
      <c r="R782" s="193" t="s">
        <v>223</v>
      </c>
      <c r="S782" s="48" t="b">
        <v>0</v>
      </c>
      <c r="T782" s="48"/>
      <c r="U782" s="178"/>
      <c r="V782" s="178">
        <v>43235</v>
      </c>
      <c r="W782" s="48" t="s">
        <v>211</v>
      </c>
      <c r="X782" s="48"/>
      <c r="Y782" s="48"/>
      <c r="Z782" s="48" t="s">
        <v>211</v>
      </c>
      <c r="AA782" s="48"/>
      <c r="AB782" s="48"/>
      <c r="AC782" s="193" t="s">
        <v>211</v>
      </c>
      <c r="AD782" s="48"/>
      <c r="AE782" s="193" t="s">
        <v>165</v>
      </c>
      <c r="AF782" s="193" t="s">
        <v>211</v>
      </c>
      <c r="AG782" s="193" t="s">
        <v>539</v>
      </c>
      <c r="AH782" s="197">
        <v>43353</v>
      </c>
      <c r="AI782" s="192" t="s">
        <v>4350</v>
      </c>
      <c r="AJ782" s="115" t="str">
        <f t="shared" si="12"/>
        <v>FS</v>
      </c>
      <c r="AK782" s="115" t="b">
        <f>ISNUMBER(SEARCH("IRT",Table1[[#This Row],[Current_Status]]))</f>
        <v>0</v>
      </c>
      <c r="AL782" s="116">
        <f>YEAR(Table1[[#This Row],[Project_Initiated]])</f>
        <v>2018</v>
      </c>
      <c r="AM782" s="53">
        <v>44090</v>
      </c>
      <c r="AN782" s="53" t="str">
        <f>IF(AND(Table1[[#This Row],[Completed Date]]&gt;="07/01/2020"+0,Table1[[#This Row],[Completed Date]]&lt;="6/30/2021"+0),"FY 20-21",IF(AND(Table1[[#This Row],[Completed Date]]&gt;="07/01/2019"+0,Table1[[#This Row],[Completed Date]]&lt;="6/30/2020"+0),"FY 19-20",""))</f>
        <v/>
      </c>
      <c r="AO782" s="116" t="str">
        <f>IFERROR(FIND("R",Table1[[#This Row],[FS_Priority]]),"")</f>
        <v/>
      </c>
    </row>
    <row r="783" spans="1:41" hidden="1" x14ac:dyDescent="0.25">
      <c r="A783" s="48" t="s">
        <v>690</v>
      </c>
      <c r="B783" s="193" t="s">
        <v>211</v>
      </c>
      <c r="C783" s="193" t="s">
        <v>690</v>
      </c>
      <c r="D783" s="194" t="b">
        <v>0</v>
      </c>
      <c r="E783" s="48" t="s">
        <v>99</v>
      </c>
      <c r="F783" s="48" t="s">
        <v>3087</v>
      </c>
      <c r="G783" s="48" t="s">
        <v>211</v>
      </c>
      <c r="H783" s="48" t="s">
        <v>445</v>
      </c>
      <c r="I783" s="48" t="s">
        <v>3611</v>
      </c>
      <c r="J783" s="48" t="s">
        <v>2661</v>
      </c>
      <c r="K783" s="193" t="s">
        <v>4989</v>
      </c>
      <c r="L783" s="193" t="s">
        <v>297</v>
      </c>
      <c r="M783" s="48" t="s">
        <v>3599</v>
      </c>
      <c r="N783" s="193" t="s">
        <v>211</v>
      </c>
      <c r="O783" s="48" t="s">
        <v>183</v>
      </c>
      <c r="P783" s="48"/>
      <c r="Q783" s="48" t="s">
        <v>211</v>
      </c>
      <c r="R783" s="193" t="s">
        <v>218</v>
      </c>
      <c r="S783" s="48" t="b">
        <v>1</v>
      </c>
      <c r="T783" s="48"/>
      <c r="U783" s="178"/>
      <c r="V783" s="178">
        <v>43177</v>
      </c>
      <c r="W783" s="48" t="s">
        <v>211</v>
      </c>
      <c r="X783" s="48"/>
      <c r="Y783" s="48"/>
      <c r="Z783" s="48" t="s">
        <v>211</v>
      </c>
      <c r="AA783" s="48"/>
      <c r="AB783" s="48"/>
      <c r="AC783" s="193" t="s">
        <v>691</v>
      </c>
      <c r="AD783" s="48"/>
      <c r="AE783" s="193" t="s">
        <v>165</v>
      </c>
      <c r="AF783" s="193" t="s">
        <v>211</v>
      </c>
      <c r="AG783" s="193" t="s">
        <v>539</v>
      </c>
      <c r="AH783" s="197">
        <v>43353</v>
      </c>
      <c r="AI783" s="192" t="s">
        <v>4348</v>
      </c>
      <c r="AJ783" s="115" t="str">
        <f t="shared" si="12"/>
        <v>FS</v>
      </c>
      <c r="AK783" s="115" t="b">
        <f>ISNUMBER(SEARCH("IRT",Table1[[#This Row],[Current_Status]]))</f>
        <v>0</v>
      </c>
      <c r="AL783" s="116">
        <f>YEAR(Table1[[#This Row],[Project_Initiated]])</f>
        <v>2018</v>
      </c>
      <c r="AM783" s="53">
        <v>44090</v>
      </c>
      <c r="AN783" s="53" t="str">
        <f>IF(AND(Table1[[#This Row],[Completed Date]]&gt;="07/01/2020"+0,Table1[[#This Row],[Completed Date]]&lt;="6/30/2021"+0),"FY 20-21",IF(AND(Table1[[#This Row],[Completed Date]]&gt;="07/01/2019"+0,Table1[[#This Row],[Completed Date]]&lt;="6/30/2020"+0),"FY 19-20",""))</f>
        <v/>
      </c>
      <c r="AO783" s="116" t="str">
        <f>IFERROR(FIND("R",Table1[[#This Row],[FS_Priority]]),"")</f>
        <v/>
      </c>
    </row>
    <row r="784" spans="1:41" hidden="1" x14ac:dyDescent="0.25">
      <c r="A784" s="48" t="s">
        <v>743</v>
      </c>
      <c r="B784" s="193" t="s">
        <v>211</v>
      </c>
      <c r="C784" s="193" t="s">
        <v>743</v>
      </c>
      <c r="D784" s="194" t="b">
        <v>0</v>
      </c>
      <c r="E784" s="48" t="s">
        <v>99</v>
      </c>
      <c r="F784" s="48" t="s">
        <v>3090</v>
      </c>
      <c r="G784" s="48" t="s">
        <v>211</v>
      </c>
      <c r="H784" s="48" t="s">
        <v>177</v>
      </c>
      <c r="I784" s="48" t="s">
        <v>3615</v>
      </c>
      <c r="J784" s="48" t="s">
        <v>2661</v>
      </c>
      <c r="K784" s="193" t="s">
        <v>4989</v>
      </c>
      <c r="L784" s="193" t="s">
        <v>297</v>
      </c>
      <c r="M784" s="48" t="s">
        <v>3616</v>
      </c>
      <c r="N784" s="193" t="s">
        <v>211</v>
      </c>
      <c r="O784" s="48" t="s">
        <v>165</v>
      </c>
      <c r="P784" s="48"/>
      <c r="Q784" s="48" t="s">
        <v>211</v>
      </c>
      <c r="R784" s="193" t="s">
        <v>223</v>
      </c>
      <c r="S784" s="48" t="b">
        <v>1</v>
      </c>
      <c r="T784" s="48"/>
      <c r="U784" s="178"/>
      <c r="V784" s="178">
        <v>43241</v>
      </c>
      <c r="W784" s="48" t="s">
        <v>211</v>
      </c>
      <c r="X784" s="48"/>
      <c r="Y784" s="48"/>
      <c r="Z784" s="48" t="s">
        <v>211</v>
      </c>
      <c r="AA784" s="48"/>
      <c r="AB784" s="48"/>
      <c r="AC784" s="193" t="s">
        <v>211</v>
      </c>
      <c r="AD784" s="48"/>
      <c r="AE784" s="193" t="s">
        <v>165</v>
      </c>
      <c r="AF784" s="193" t="s">
        <v>211</v>
      </c>
      <c r="AG784" s="193" t="s">
        <v>539</v>
      </c>
      <c r="AH784" s="197">
        <v>43353</v>
      </c>
      <c r="AI784" s="192" t="s">
        <v>4350</v>
      </c>
      <c r="AJ784" s="115" t="str">
        <f t="shared" si="12"/>
        <v>FS</v>
      </c>
      <c r="AK784" s="115" t="b">
        <f>ISNUMBER(SEARCH("IRT",Table1[[#This Row],[Current_Status]]))</f>
        <v>0</v>
      </c>
      <c r="AL784" s="116">
        <f>YEAR(Table1[[#This Row],[Project_Initiated]])</f>
        <v>2018</v>
      </c>
      <c r="AM784" s="53">
        <v>44090</v>
      </c>
      <c r="AN784" s="53" t="str">
        <f>IF(AND(Table1[[#This Row],[Completed Date]]&gt;="07/01/2020"+0,Table1[[#This Row],[Completed Date]]&lt;="6/30/2021"+0),"FY 20-21",IF(AND(Table1[[#This Row],[Completed Date]]&gt;="07/01/2019"+0,Table1[[#This Row],[Completed Date]]&lt;="6/30/2020"+0),"FY 19-20",""))</f>
        <v/>
      </c>
      <c r="AO784" s="116" t="str">
        <f>IFERROR(FIND("R",Table1[[#This Row],[FS_Priority]]),"")</f>
        <v/>
      </c>
    </row>
    <row r="785" spans="1:41" hidden="1" x14ac:dyDescent="0.25">
      <c r="A785" s="48" t="s">
        <v>628</v>
      </c>
      <c r="B785" s="193" t="s">
        <v>211</v>
      </c>
      <c r="C785" s="193" t="s">
        <v>628</v>
      </c>
      <c r="D785" s="194" t="b">
        <v>0</v>
      </c>
      <c r="E785" s="48" t="s">
        <v>107</v>
      </c>
      <c r="F785" s="48" t="s">
        <v>3146</v>
      </c>
      <c r="G785" s="48" t="s">
        <v>211</v>
      </c>
      <c r="H785" s="48" t="s">
        <v>490</v>
      </c>
      <c r="I785" s="48" t="s">
        <v>3705</v>
      </c>
      <c r="J785" s="48" t="s">
        <v>2661</v>
      </c>
      <c r="K785" s="193" t="s">
        <v>3674</v>
      </c>
      <c r="L785" s="193" t="s">
        <v>2636</v>
      </c>
      <c r="M785" s="48" t="s">
        <v>3697</v>
      </c>
      <c r="N785" s="193" t="s">
        <v>211</v>
      </c>
      <c r="O785" s="48" t="s">
        <v>183</v>
      </c>
      <c r="P785" s="48"/>
      <c r="Q785" s="48" t="s">
        <v>211</v>
      </c>
      <c r="R785" s="193" t="s">
        <v>211</v>
      </c>
      <c r="S785" s="48" t="b">
        <v>0</v>
      </c>
      <c r="T785" s="48"/>
      <c r="U785" s="178"/>
      <c r="V785" s="178">
        <v>43090</v>
      </c>
      <c r="W785" s="48" t="s">
        <v>211</v>
      </c>
      <c r="X785" s="48"/>
      <c r="Y785" s="48"/>
      <c r="Z785" s="48" t="s">
        <v>211</v>
      </c>
      <c r="AA785" s="48"/>
      <c r="AB785" s="48"/>
      <c r="AC785" s="193" t="s">
        <v>629</v>
      </c>
      <c r="AD785" s="48"/>
      <c r="AE785" s="193" t="s">
        <v>183</v>
      </c>
      <c r="AF785" s="193" t="s">
        <v>211</v>
      </c>
      <c r="AG785" s="193" t="s">
        <v>2694</v>
      </c>
      <c r="AH785" s="197">
        <v>43353</v>
      </c>
      <c r="AI785" s="192" t="s">
        <v>4353</v>
      </c>
      <c r="AJ785" s="115" t="str">
        <f t="shared" si="12"/>
        <v>FS</v>
      </c>
      <c r="AK785" s="115" t="b">
        <f>ISNUMBER(SEARCH("IRT",Table1[[#This Row],[Current_Status]]))</f>
        <v>0</v>
      </c>
      <c r="AL785" s="116">
        <f>YEAR(Table1[[#This Row],[Project_Initiated]])</f>
        <v>2017</v>
      </c>
      <c r="AM785" s="53">
        <v>44090</v>
      </c>
      <c r="AN785" s="53" t="str">
        <f>IF(AND(Table1[[#This Row],[Completed Date]]&gt;="07/01/2020"+0,Table1[[#This Row],[Completed Date]]&lt;="6/30/2021"+0),"FY 20-21",IF(AND(Table1[[#This Row],[Completed Date]]&gt;="07/01/2019"+0,Table1[[#This Row],[Completed Date]]&lt;="6/30/2020"+0),"FY 19-20",""))</f>
        <v/>
      </c>
      <c r="AO785" s="116" t="str">
        <f>IFERROR(FIND("R",Table1[[#This Row],[FS_Priority]]),"")</f>
        <v/>
      </c>
    </row>
    <row r="786" spans="1:41" hidden="1" x14ac:dyDescent="0.25">
      <c r="A786" s="48" t="s">
        <v>648</v>
      </c>
      <c r="B786" s="193" t="s">
        <v>211</v>
      </c>
      <c r="C786" s="193" t="s">
        <v>648</v>
      </c>
      <c r="D786" s="194" t="b">
        <v>0</v>
      </c>
      <c r="E786" s="48" t="s">
        <v>147</v>
      </c>
      <c r="F786" s="48" t="s">
        <v>3308</v>
      </c>
      <c r="G786" s="48" t="s">
        <v>211</v>
      </c>
      <c r="H786" s="48" t="s">
        <v>490</v>
      </c>
      <c r="I786" s="48" t="s">
        <v>3841</v>
      </c>
      <c r="J786" s="48" t="s">
        <v>2661</v>
      </c>
      <c r="K786" s="193" t="s">
        <v>3839</v>
      </c>
      <c r="L786" s="193" t="s">
        <v>4330</v>
      </c>
      <c r="M786" s="48" t="s">
        <v>3842</v>
      </c>
      <c r="N786" s="193" t="s">
        <v>211</v>
      </c>
      <c r="O786" s="48" t="s">
        <v>183</v>
      </c>
      <c r="P786" s="48"/>
      <c r="Q786" s="48" t="s">
        <v>211</v>
      </c>
      <c r="R786" s="193" t="s">
        <v>211</v>
      </c>
      <c r="S786" s="48" t="b">
        <v>0</v>
      </c>
      <c r="T786" s="48"/>
      <c r="U786" s="178"/>
      <c r="V786" s="178">
        <v>43091</v>
      </c>
      <c r="W786" s="48" t="s">
        <v>211</v>
      </c>
      <c r="X786" s="48"/>
      <c r="Y786" s="48"/>
      <c r="Z786" s="48" t="s">
        <v>211</v>
      </c>
      <c r="AA786" s="48"/>
      <c r="AB786" s="48"/>
      <c r="AC786" s="193" t="s">
        <v>649</v>
      </c>
      <c r="AD786" s="48"/>
      <c r="AE786" s="193" t="s">
        <v>183</v>
      </c>
      <c r="AF786" s="193" t="s">
        <v>211</v>
      </c>
      <c r="AG786" s="193" t="s">
        <v>2694</v>
      </c>
      <c r="AH786" s="197">
        <v>43353</v>
      </c>
      <c r="AI786" s="192" t="s">
        <v>4348</v>
      </c>
      <c r="AJ786" s="115" t="str">
        <f t="shared" si="12"/>
        <v>FS</v>
      </c>
      <c r="AK786" s="115" t="b">
        <f>ISNUMBER(SEARCH("IRT",Table1[[#This Row],[Current_Status]]))</f>
        <v>0</v>
      </c>
      <c r="AL786" s="116">
        <f>YEAR(Table1[[#This Row],[Project_Initiated]])</f>
        <v>2017</v>
      </c>
      <c r="AM786" s="53">
        <v>44090</v>
      </c>
      <c r="AN786" s="53" t="str">
        <f>IF(AND(Table1[[#This Row],[Completed Date]]&gt;="07/01/2020"+0,Table1[[#This Row],[Completed Date]]&lt;="6/30/2021"+0),"FY 20-21",IF(AND(Table1[[#This Row],[Completed Date]]&gt;="07/01/2019"+0,Table1[[#This Row],[Completed Date]]&lt;="6/30/2020"+0),"FY 19-20",""))</f>
        <v/>
      </c>
      <c r="AO786" s="116" t="str">
        <f>IFERROR(FIND("R",Table1[[#This Row],[FS_Priority]]),"")</f>
        <v/>
      </c>
    </row>
    <row r="787" spans="1:41" hidden="1" x14ac:dyDescent="0.25">
      <c r="A787" s="48" t="s">
        <v>851</v>
      </c>
      <c r="B787" s="193" t="s">
        <v>211</v>
      </c>
      <c r="C787" s="193" t="s">
        <v>851</v>
      </c>
      <c r="D787" s="194" t="b">
        <v>0</v>
      </c>
      <c r="E787" s="48" t="s">
        <v>4299</v>
      </c>
      <c r="F787" s="48" t="s">
        <v>3288</v>
      </c>
      <c r="G787" s="48" t="s">
        <v>211</v>
      </c>
      <c r="H787" s="48" t="s">
        <v>52</v>
      </c>
      <c r="I787" s="48" t="s">
        <v>3607</v>
      </c>
      <c r="J787" s="48" t="s">
        <v>2672</v>
      </c>
      <c r="K787" s="193" t="s">
        <v>3471</v>
      </c>
      <c r="L787" s="193" t="s">
        <v>2636</v>
      </c>
      <c r="M787" s="48" t="s">
        <v>3566</v>
      </c>
      <c r="N787" s="193" t="s">
        <v>211</v>
      </c>
      <c r="O787" s="48" t="s">
        <v>165</v>
      </c>
      <c r="P787" s="48"/>
      <c r="Q787" s="48" t="s">
        <v>218</v>
      </c>
      <c r="R787" s="193" t="s">
        <v>211</v>
      </c>
      <c r="S787" s="48" t="b">
        <v>0</v>
      </c>
      <c r="T787" s="48"/>
      <c r="U787" s="178"/>
      <c r="V787" s="178">
        <v>43349</v>
      </c>
      <c r="W787" s="48" t="s">
        <v>211</v>
      </c>
      <c r="X787" s="48"/>
      <c r="Y787" s="48"/>
      <c r="Z787" s="48" t="s">
        <v>211</v>
      </c>
      <c r="AA787" s="48"/>
      <c r="AB787" s="48"/>
      <c r="AC787" s="193" t="s">
        <v>211</v>
      </c>
      <c r="AD787" s="48"/>
      <c r="AE787" s="193" t="s">
        <v>165</v>
      </c>
      <c r="AF787" s="193" t="s">
        <v>211</v>
      </c>
      <c r="AG787" s="193" t="s">
        <v>539</v>
      </c>
      <c r="AH787" s="197">
        <v>43356</v>
      </c>
      <c r="AI787" s="192" t="s">
        <v>4347</v>
      </c>
      <c r="AJ787" s="115" t="str">
        <f t="shared" si="12"/>
        <v>FS</v>
      </c>
      <c r="AK787" s="115" t="b">
        <f>ISNUMBER(SEARCH("IRT",Table1[[#This Row],[Current_Status]]))</f>
        <v>0</v>
      </c>
      <c r="AL787" s="116">
        <f>YEAR(Table1[[#This Row],[Project_Initiated]])</f>
        <v>2018</v>
      </c>
      <c r="AM787" s="53">
        <v>44090</v>
      </c>
      <c r="AN787" s="53" t="str">
        <f>IF(AND(Table1[[#This Row],[Completed Date]]&gt;="07/01/2020"+0,Table1[[#This Row],[Completed Date]]&lt;="6/30/2021"+0),"FY 20-21",IF(AND(Table1[[#This Row],[Completed Date]]&gt;="07/01/2019"+0,Table1[[#This Row],[Completed Date]]&lt;="6/30/2020"+0),"FY 19-20",""))</f>
        <v/>
      </c>
      <c r="AO787" s="116" t="str">
        <f>IFERROR(FIND("R",Table1[[#This Row],[FS_Priority]]),"")</f>
        <v/>
      </c>
    </row>
    <row r="788" spans="1:41" hidden="1" x14ac:dyDescent="0.25">
      <c r="A788" s="48" t="s">
        <v>840</v>
      </c>
      <c r="B788" s="193" t="s">
        <v>211</v>
      </c>
      <c r="C788" s="193" t="s">
        <v>840</v>
      </c>
      <c r="D788" s="194" t="b">
        <v>0</v>
      </c>
      <c r="E788" s="48" t="s">
        <v>4299</v>
      </c>
      <c r="F788" s="48" t="s">
        <v>2996</v>
      </c>
      <c r="G788" s="48" t="s">
        <v>841</v>
      </c>
      <c r="H788" s="48" t="s">
        <v>275</v>
      </c>
      <c r="I788" s="48" t="s">
        <v>211</v>
      </c>
      <c r="J788" s="48" t="s">
        <v>2672</v>
      </c>
      <c r="K788" s="193" t="s">
        <v>3471</v>
      </c>
      <c r="L788" s="193" t="s">
        <v>2636</v>
      </c>
      <c r="M788" s="48" t="s">
        <v>3494</v>
      </c>
      <c r="N788" s="193" t="s">
        <v>211</v>
      </c>
      <c r="O788" s="48" t="s">
        <v>183</v>
      </c>
      <c r="P788" s="48"/>
      <c r="Q788" s="48" t="s">
        <v>211</v>
      </c>
      <c r="R788" s="193" t="s">
        <v>211</v>
      </c>
      <c r="S788" s="48" t="b">
        <v>0</v>
      </c>
      <c r="T788" s="48"/>
      <c r="U788" s="178"/>
      <c r="V788" s="178">
        <v>43326</v>
      </c>
      <c r="W788" s="48" t="s">
        <v>211</v>
      </c>
      <c r="X788" s="48"/>
      <c r="Y788" s="48"/>
      <c r="Z788" s="48" t="s">
        <v>211</v>
      </c>
      <c r="AA788" s="48"/>
      <c r="AB788" s="48"/>
      <c r="AC788" s="193" t="s">
        <v>211</v>
      </c>
      <c r="AD788" s="48"/>
      <c r="AE788" s="193" t="s">
        <v>178</v>
      </c>
      <c r="AF788" s="193" t="s">
        <v>211</v>
      </c>
      <c r="AG788" s="193" t="s">
        <v>2693</v>
      </c>
      <c r="AH788" s="197">
        <v>43360</v>
      </c>
      <c r="AI788" s="192" t="s">
        <v>4347</v>
      </c>
      <c r="AJ788" s="115" t="str">
        <f t="shared" si="12"/>
        <v>FS</v>
      </c>
      <c r="AK788" s="115" t="b">
        <f>ISNUMBER(SEARCH("IRT",Table1[[#This Row],[Current_Status]]))</f>
        <v>0</v>
      </c>
      <c r="AL788" s="116">
        <f>YEAR(Table1[[#This Row],[Project_Initiated]])</f>
        <v>2018</v>
      </c>
      <c r="AM788" s="53">
        <v>44090</v>
      </c>
      <c r="AN788" s="53" t="str">
        <f>IF(AND(Table1[[#This Row],[Completed Date]]&gt;="07/01/2020"+0,Table1[[#This Row],[Completed Date]]&lt;="6/30/2021"+0),"FY 20-21",IF(AND(Table1[[#This Row],[Completed Date]]&gt;="07/01/2019"+0,Table1[[#This Row],[Completed Date]]&lt;="6/30/2020"+0),"FY 19-20",""))</f>
        <v/>
      </c>
      <c r="AO788" s="116" t="str">
        <f>IFERROR(FIND("R",Table1[[#This Row],[FS_Priority]]),"")</f>
        <v/>
      </c>
    </row>
    <row r="789" spans="1:41" hidden="1" x14ac:dyDescent="0.25">
      <c r="A789" s="48" t="s">
        <v>802</v>
      </c>
      <c r="B789" s="193" t="s">
        <v>211</v>
      </c>
      <c r="C789" s="193" t="s">
        <v>802</v>
      </c>
      <c r="D789" s="194" t="b">
        <v>0</v>
      </c>
      <c r="E789" s="48" t="s">
        <v>4299</v>
      </c>
      <c r="F789" s="48" t="s">
        <v>2993</v>
      </c>
      <c r="G789" s="48" t="s">
        <v>211</v>
      </c>
      <c r="H789" s="48" t="s">
        <v>267</v>
      </c>
      <c r="I789" s="48" t="s">
        <v>2612</v>
      </c>
      <c r="J789" s="48" t="s">
        <v>2661</v>
      </c>
      <c r="K789" s="193" t="s">
        <v>3471</v>
      </c>
      <c r="L789" s="193" t="s">
        <v>2636</v>
      </c>
      <c r="M789" s="48" t="s">
        <v>3490</v>
      </c>
      <c r="N789" s="193" t="s">
        <v>211</v>
      </c>
      <c r="O789" s="48" t="s">
        <v>165</v>
      </c>
      <c r="P789" s="48"/>
      <c r="Q789" s="48" t="s">
        <v>244</v>
      </c>
      <c r="R789" s="193" t="s">
        <v>211</v>
      </c>
      <c r="S789" s="48" t="b">
        <v>0</v>
      </c>
      <c r="T789" s="48"/>
      <c r="U789" s="178"/>
      <c r="V789" s="178">
        <v>43293</v>
      </c>
      <c r="W789" s="48" t="s">
        <v>211</v>
      </c>
      <c r="X789" s="48"/>
      <c r="Y789" s="48"/>
      <c r="Z789" s="48" t="s">
        <v>211</v>
      </c>
      <c r="AA789" s="48"/>
      <c r="AB789" s="48"/>
      <c r="AC789" s="193" t="s">
        <v>539</v>
      </c>
      <c r="AD789" s="48"/>
      <c r="AE789" s="193" t="s">
        <v>165</v>
      </c>
      <c r="AF789" s="193" t="s">
        <v>211</v>
      </c>
      <c r="AG789" s="193" t="s">
        <v>539</v>
      </c>
      <c r="AH789" s="197">
        <v>43360</v>
      </c>
      <c r="AI789" s="192" t="s">
        <v>4350</v>
      </c>
      <c r="AJ789" s="115" t="str">
        <f t="shared" si="12"/>
        <v>FS</v>
      </c>
      <c r="AK789" s="115" t="b">
        <f>ISNUMBER(SEARCH("IRT",Table1[[#This Row],[Current_Status]]))</f>
        <v>0</v>
      </c>
      <c r="AL789" s="116">
        <f>YEAR(Table1[[#This Row],[Project_Initiated]])</f>
        <v>2018</v>
      </c>
      <c r="AM789" s="53">
        <v>44090</v>
      </c>
      <c r="AN789" s="53" t="str">
        <f>IF(AND(Table1[[#This Row],[Completed Date]]&gt;="07/01/2020"+0,Table1[[#This Row],[Completed Date]]&lt;="6/30/2021"+0),"FY 20-21",IF(AND(Table1[[#This Row],[Completed Date]]&gt;="07/01/2019"+0,Table1[[#This Row],[Completed Date]]&lt;="6/30/2020"+0),"FY 19-20",""))</f>
        <v/>
      </c>
      <c r="AO789" s="116" t="str">
        <f>IFERROR(FIND("R",Table1[[#This Row],[FS_Priority]]),"")</f>
        <v/>
      </c>
    </row>
    <row r="790" spans="1:41" hidden="1" x14ac:dyDescent="0.25">
      <c r="A790" s="48" t="s">
        <v>808</v>
      </c>
      <c r="B790" s="193" t="s">
        <v>211</v>
      </c>
      <c r="C790" s="193" t="s">
        <v>808</v>
      </c>
      <c r="D790" s="194" t="b">
        <v>0</v>
      </c>
      <c r="E790" s="48" t="s">
        <v>53</v>
      </c>
      <c r="F790" s="48" t="s">
        <v>3018</v>
      </c>
      <c r="G790" s="48" t="s">
        <v>809</v>
      </c>
      <c r="H790" s="48" t="s">
        <v>932</v>
      </c>
      <c r="I790" s="48" t="s">
        <v>3539</v>
      </c>
      <c r="J790" s="48" t="s">
        <v>2672</v>
      </c>
      <c r="K790" s="193" t="s">
        <v>3514</v>
      </c>
      <c r="L790" s="193" t="s">
        <v>2636</v>
      </c>
      <c r="M790" s="48" t="s">
        <v>3517</v>
      </c>
      <c r="N790" s="193" t="s">
        <v>211</v>
      </c>
      <c r="O790" s="48" t="s">
        <v>183</v>
      </c>
      <c r="P790" s="48"/>
      <c r="Q790" s="48" t="s">
        <v>223</v>
      </c>
      <c r="R790" s="193" t="s">
        <v>211</v>
      </c>
      <c r="S790" s="48" t="b">
        <v>0</v>
      </c>
      <c r="T790" s="48"/>
      <c r="U790" s="178"/>
      <c r="V790" s="178">
        <v>43297</v>
      </c>
      <c r="W790" s="48" t="s">
        <v>211</v>
      </c>
      <c r="X790" s="48"/>
      <c r="Y790" s="48"/>
      <c r="Z790" s="48" t="s">
        <v>211</v>
      </c>
      <c r="AA790" s="48"/>
      <c r="AB790" s="48"/>
      <c r="AC790" s="193" t="s">
        <v>809</v>
      </c>
      <c r="AD790" s="48"/>
      <c r="AE790" s="193" t="s">
        <v>498</v>
      </c>
      <c r="AF790" s="193" t="s">
        <v>211</v>
      </c>
      <c r="AG790" s="193" t="s">
        <v>2693</v>
      </c>
      <c r="AH790" s="197">
        <v>43361</v>
      </c>
      <c r="AI790" s="192" t="s">
        <v>4347</v>
      </c>
      <c r="AJ790" s="115" t="str">
        <f t="shared" si="12"/>
        <v>FS</v>
      </c>
      <c r="AK790" s="115" t="b">
        <f>ISNUMBER(SEARCH("IRT",Table1[[#This Row],[Current_Status]]))</f>
        <v>0</v>
      </c>
      <c r="AL790" s="116">
        <f>YEAR(Table1[[#This Row],[Project_Initiated]])</f>
        <v>2018</v>
      </c>
      <c r="AM790" s="53">
        <v>44090</v>
      </c>
      <c r="AN790" s="53" t="str">
        <f>IF(AND(Table1[[#This Row],[Completed Date]]&gt;="07/01/2020"+0,Table1[[#This Row],[Completed Date]]&lt;="6/30/2021"+0),"FY 20-21",IF(AND(Table1[[#This Row],[Completed Date]]&gt;="07/01/2019"+0,Table1[[#This Row],[Completed Date]]&lt;="6/30/2020"+0),"FY 19-20",""))</f>
        <v/>
      </c>
      <c r="AO790" s="116" t="str">
        <f>IFERROR(FIND("R",Table1[[#This Row],[FS_Priority]]),"")</f>
        <v/>
      </c>
    </row>
    <row r="791" spans="1:41" hidden="1" x14ac:dyDescent="0.25">
      <c r="A791" s="48" t="s">
        <v>803</v>
      </c>
      <c r="B791" s="193" t="s">
        <v>211</v>
      </c>
      <c r="C791" s="193" t="s">
        <v>803</v>
      </c>
      <c r="D791" s="194" t="b">
        <v>0</v>
      </c>
      <c r="E791" s="48" t="s">
        <v>53</v>
      </c>
      <c r="F791" s="48" t="s">
        <v>3038</v>
      </c>
      <c r="G791" s="48" t="s">
        <v>804</v>
      </c>
      <c r="H791" s="48" t="s">
        <v>932</v>
      </c>
      <c r="I791" s="48" t="s">
        <v>3553</v>
      </c>
      <c r="J791" s="48" t="s">
        <v>2672</v>
      </c>
      <c r="K791" s="193" t="s">
        <v>3514</v>
      </c>
      <c r="L791" s="193" t="s">
        <v>2636</v>
      </c>
      <c r="M791" s="48" t="s">
        <v>3554</v>
      </c>
      <c r="N791" s="193" t="s">
        <v>211</v>
      </c>
      <c r="O791" s="48" t="s">
        <v>165</v>
      </c>
      <c r="P791" s="48"/>
      <c r="Q791" s="48" t="s">
        <v>108</v>
      </c>
      <c r="R791" s="193" t="s">
        <v>211</v>
      </c>
      <c r="S791" s="48" t="b">
        <v>0</v>
      </c>
      <c r="T791" s="48"/>
      <c r="U791" s="178"/>
      <c r="V791" s="178">
        <v>43294</v>
      </c>
      <c r="W791" s="48" t="s">
        <v>211</v>
      </c>
      <c r="X791" s="48"/>
      <c r="Y791" s="48"/>
      <c r="Z791" s="48" t="s">
        <v>211</v>
      </c>
      <c r="AA791" s="48"/>
      <c r="AB791" s="48"/>
      <c r="AC791" s="193" t="s">
        <v>539</v>
      </c>
      <c r="AD791" s="48"/>
      <c r="AE791" s="193" t="s">
        <v>165</v>
      </c>
      <c r="AF791" s="193" t="s">
        <v>211</v>
      </c>
      <c r="AG791" s="193" t="s">
        <v>539</v>
      </c>
      <c r="AH791" s="197">
        <v>43361</v>
      </c>
      <c r="AI791" s="192" t="s">
        <v>4347</v>
      </c>
      <c r="AJ791" s="115" t="str">
        <f t="shared" si="12"/>
        <v>FS</v>
      </c>
      <c r="AK791" s="115" t="b">
        <f>ISNUMBER(SEARCH("IRT",Table1[[#This Row],[Current_Status]]))</f>
        <v>0</v>
      </c>
      <c r="AL791" s="116">
        <f>YEAR(Table1[[#This Row],[Project_Initiated]])</f>
        <v>2018</v>
      </c>
      <c r="AM791" s="53">
        <v>44090</v>
      </c>
      <c r="AN791" s="53" t="str">
        <f>IF(AND(Table1[[#This Row],[Completed Date]]&gt;="07/01/2020"+0,Table1[[#This Row],[Completed Date]]&lt;="6/30/2021"+0),"FY 20-21",IF(AND(Table1[[#This Row],[Completed Date]]&gt;="07/01/2019"+0,Table1[[#This Row],[Completed Date]]&lt;="6/30/2020"+0),"FY 19-20",""))</f>
        <v/>
      </c>
      <c r="AO791" s="116" t="str">
        <f>IFERROR(FIND("R",Table1[[#This Row],[FS_Priority]]),"")</f>
        <v/>
      </c>
    </row>
    <row r="792" spans="1:41" hidden="1" x14ac:dyDescent="0.25">
      <c r="A792" s="48" t="s">
        <v>805</v>
      </c>
      <c r="B792" s="193" t="s">
        <v>211</v>
      </c>
      <c r="C792" s="193" t="s">
        <v>805</v>
      </c>
      <c r="D792" s="194" t="b">
        <v>0</v>
      </c>
      <c r="E792" s="48" t="s">
        <v>53</v>
      </c>
      <c r="F792" s="48" t="s">
        <v>3040</v>
      </c>
      <c r="G792" s="48" t="s">
        <v>804</v>
      </c>
      <c r="H792" s="48" t="s">
        <v>932</v>
      </c>
      <c r="I792" s="48" t="s">
        <v>3553</v>
      </c>
      <c r="J792" s="48" t="s">
        <v>2672</v>
      </c>
      <c r="K792" s="193" t="s">
        <v>3514</v>
      </c>
      <c r="L792" s="193" t="s">
        <v>2636</v>
      </c>
      <c r="M792" s="48" t="s">
        <v>3554</v>
      </c>
      <c r="N792" s="193" t="s">
        <v>211</v>
      </c>
      <c r="O792" s="48" t="s">
        <v>165</v>
      </c>
      <c r="P792" s="48"/>
      <c r="Q792" s="48" t="s">
        <v>108</v>
      </c>
      <c r="R792" s="193" t="s">
        <v>211</v>
      </c>
      <c r="S792" s="48" t="b">
        <v>0</v>
      </c>
      <c r="T792" s="48"/>
      <c r="U792" s="178"/>
      <c r="V792" s="178">
        <v>43297</v>
      </c>
      <c r="W792" s="48" t="s">
        <v>211</v>
      </c>
      <c r="X792" s="48"/>
      <c r="Y792" s="48"/>
      <c r="Z792" s="48" t="s">
        <v>211</v>
      </c>
      <c r="AA792" s="48"/>
      <c r="AB792" s="48"/>
      <c r="AC792" s="193" t="s">
        <v>539</v>
      </c>
      <c r="AD792" s="48"/>
      <c r="AE792" s="193" t="s">
        <v>165</v>
      </c>
      <c r="AF792" s="193" t="s">
        <v>211</v>
      </c>
      <c r="AG792" s="193" t="s">
        <v>539</v>
      </c>
      <c r="AH792" s="197">
        <v>43361</v>
      </c>
      <c r="AI792" s="192" t="s">
        <v>4347</v>
      </c>
      <c r="AJ792" s="115" t="str">
        <f t="shared" si="12"/>
        <v>FS</v>
      </c>
      <c r="AK792" s="115" t="b">
        <f>ISNUMBER(SEARCH("IRT",Table1[[#This Row],[Current_Status]]))</f>
        <v>0</v>
      </c>
      <c r="AL792" s="116">
        <f>YEAR(Table1[[#This Row],[Project_Initiated]])</f>
        <v>2018</v>
      </c>
      <c r="AM792" s="53">
        <v>44090</v>
      </c>
      <c r="AN792" s="53" t="str">
        <f>IF(AND(Table1[[#This Row],[Completed Date]]&gt;="07/01/2020"+0,Table1[[#This Row],[Completed Date]]&lt;="6/30/2021"+0),"FY 20-21",IF(AND(Table1[[#This Row],[Completed Date]]&gt;="07/01/2019"+0,Table1[[#This Row],[Completed Date]]&lt;="6/30/2020"+0),"FY 19-20",""))</f>
        <v/>
      </c>
      <c r="AO792" s="116" t="str">
        <f>IFERROR(FIND("R",Table1[[#This Row],[FS_Priority]]),"")</f>
        <v/>
      </c>
    </row>
    <row r="793" spans="1:41" hidden="1" x14ac:dyDescent="0.25">
      <c r="A793" s="48" t="s">
        <v>686</v>
      </c>
      <c r="B793" s="193" t="s">
        <v>211</v>
      </c>
      <c r="C793" s="193" t="s">
        <v>686</v>
      </c>
      <c r="D793" s="194" t="b">
        <v>0</v>
      </c>
      <c r="E793" s="48" t="s">
        <v>446</v>
      </c>
      <c r="F793" s="48" t="s">
        <v>3054</v>
      </c>
      <c r="G793" s="48" t="s">
        <v>211</v>
      </c>
      <c r="H793" s="48" t="s">
        <v>3531</v>
      </c>
      <c r="I793" s="48" t="s">
        <v>3577</v>
      </c>
      <c r="J793" s="48" t="s">
        <v>2661</v>
      </c>
      <c r="K793" s="193" t="s">
        <v>3578</v>
      </c>
      <c r="L793" s="193" t="s">
        <v>2636</v>
      </c>
      <c r="M793" s="48" t="s">
        <v>3579</v>
      </c>
      <c r="N793" s="193" t="s">
        <v>211</v>
      </c>
      <c r="O793" s="48" t="s">
        <v>183</v>
      </c>
      <c r="P793" s="48"/>
      <c r="Q793" s="48" t="s">
        <v>211</v>
      </c>
      <c r="R793" s="193" t="s">
        <v>211</v>
      </c>
      <c r="S793" s="48" t="b">
        <v>0</v>
      </c>
      <c r="T793" s="48"/>
      <c r="U793" s="178"/>
      <c r="V793" s="178">
        <v>43171</v>
      </c>
      <c r="W793" s="48" t="s">
        <v>211</v>
      </c>
      <c r="X793" s="48"/>
      <c r="Y793" s="48"/>
      <c r="Z793" s="48" t="s">
        <v>211</v>
      </c>
      <c r="AA793" s="48"/>
      <c r="AB793" s="48"/>
      <c r="AC793" s="193" t="s">
        <v>687</v>
      </c>
      <c r="AD793" s="48"/>
      <c r="AE793" s="193" t="s">
        <v>183</v>
      </c>
      <c r="AF793" s="193" t="s">
        <v>211</v>
      </c>
      <c r="AG793" s="193" t="s">
        <v>2694</v>
      </c>
      <c r="AH793" s="197">
        <v>43361</v>
      </c>
      <c r="AI793" s="192" t="s">
        <v>4348</v>
      </c>
      <c r="AJ793" s="115" t="str">
        <f t="shared" si="12"/>
        <v>FS</v>
      </c>
      <c r="AK793" s="115" t="b">
        <f>ISNUMBER(SEARCH("IRT",Table1[[#This Row],[Current_Status]]))</f>
        <v>0</v>
      </c>
      <c r="AL793" s="116">
        <f>YEAR(Table1[[#This Row],[Project_Initiated]])</f>
        <v>2018</v>
      </c>
      <c r="AM793" s="53">
        <v>44090</v>
      </c>
      <c r="AN793" s="53" t="str">
        <f>IF(AND(Table1[[#This Row],[Completed Date]]&gt;="07/01/2020"+0,Table1[[#This Row],[Completed Date]]&lt;="6/30/2021"+0),"FY 20-21",IF(AND(Table1[[#This Row],[Completed Date]]&gt;="07/01/2019"+0,Table1[[#This Row],[Completed Date]]&lt;="6/30/2020"+0),"FY 19-20",""))</f>
        <v/>
      </c>
      <c r="AO793" s="116" t="str">
        <f>IFERROR(FIND("R",Table1[[#This Row],[FS_Priority]]),"")</f>
        <v/>
      </c>
    </row>
    <row r="794" spans="1:41" hidden="1" x14ac:dyDescent="0.25">
      <c r="A794" s="48" t="s">
        <v>901</v>
      </c>
      <c r="B794" s="193" t="s">
        <v>211</v>
      </c>
      <c r="C794" s="193" t="s">
        <v>901</v>
      </c>
      <c r="D794" s="194" t="b">
        <v>0</v>
      </c>
      <c r="E794" s="48" t="s">
        <v>147</v>
      </c>
      <c r="F794" s="48" t="s">
        <v>902</v>
      </c>
      <c r="G794" s="48" t="s">
        <v>211</v>
      </c>
      <c r="H794" s="48" t="s">
        <v>410</v>
      </c>
      <c r="I794" s="48" t="s">
        <v>3856</v>
      </c>
      <c r="J794" s="48" t="s">
        <v>2672</v>
      </c>
      <c r="K794" s="193" t="s">
        <v>3839</v>
      </c>
      <c r="L794" s="193" t="s">
        <v>4330</v>
      </c>
      <c r="M794" s="48" t="s">
        <v>3788</v>
      </c>
      <c r="N794" s="193" t="s">
        <v>211</v>
      </c>
      <c r="O794" s="48" t="s">
        <v>183</v>
      </c>
      <c r="P794" s="48"/>
      <c r="Q794" s="48" t="s">
        <v>211</v>
      </c>
      <c r="R794" s="193" t="s">
        <v>236</v>
      </c>
      <c r="S794" s="48" t="b">
        <v>0</v>
      </c>
      <c r="T794" s="48"/>
      <c r="U794" s="178"/>
      <c r="V794" s="178">
        <v>43298</v>
      </c>
      <c r="W794" s="48" t="s">
        <v>211</v>
      </c>
      <c r="X794" s="48"/>
      <c r="Y794" s="48"/>
      <c r="Z794" s="48" t="s">
        <v>211</v>
      </c>
      <c r="AA794" s="48"/>
      <c r="AB794" s="48"/>
      <c r="AC794" s="193" t="s">
        <v>211</v>
      </c>
      <c r="AD794" s="48"/>
      <c r="AE794" s="193" t="s">
        <v>498</v>
      </c>
      <c r="AF794" s="193" t="s">
        <v>211</v>
      </c>
      <c r="AG794" s="193" t="s">
        <v>2694</v>
      </c>
      <c r="AH794" s="197">
        <v>43362</v>
      </c>
      <c r="AI794" s="192" t="s">
        <v>4350</v>
      </c>
      <c r="AJ794" s="115" t="str">
        <f t="shared" si="12"/>
        <v>FS</v>
      </c>
      <c r="AK794" s="115" t="b">
        <f>ISNUMBER(SEARCH("IRT",Table1[[#This Row],[Current_Status]]))</f>
        <v>0</v>
      </c>
      <c r="AL794" s="116">
        <f>YEAR(Table1[[#This Row],[Project_Initiated]])</f>
        <v>2018</v>
      </c>
      <c r="AM794" s="53">
        <v>44090</v>
      </c>
      <c r="AN794" s="53" t="str">
        <f>IF(AND(Table1[[#This Row],[Completed Date]]&gt;="07/01/2020"+0,Table1[[#This Row],[Completed Date]]&lt;="6/30/2021"+0),"FY 20-21",IF(AND(Table1[[#This Row],[Completed Date]]&gt;="07/01/2019"+0,Table1[[#This Row],[Completed Date]]&lt;="6/30/2020"+0),"FY 19-20",""))</f>
        <v/>
      </c>
      <c r="AO794" s="116" t="str">
        <f>IFERROR(FIND("R",Table1[[#This Row],[FS_Priority]]),"")</f>
        <v/>
      </c>
    </row>
    <row r="795" spans="1:41" hidden="1" x14ac:dyDescent="0.25">
      <c r="A795" s="48" t="s">
        <v>673</v>
      </c>
      <c r="B795" s="193" t="s">
        <v>211</v>
      </c>
      <c r="C795" s="193" t="s">
        <v>673</v>
      </c>
      <c r="D795" s="194" t="b">
        <v>0</v>
      </c>
      <c r="E795" s="48" t="s">
        <v>107</v>
      </c>
      <c r="F795" s="48" t="s">
        <v>3257</v>
      </c>
      <c r="G795" s="48" t="s">
        <v>211</v>
      </c>
      <c r="H795" s="48" t="s">
        <v>211</v>
      </c>
      <c r="I795" s="48" t="s">
        <v>211</v>
      </c>
      <c r="J795" s="48" t="s">
        <v>2670</v>
      </c>
      <c r="K795" s="193" t="s">
        <v>3674</v>
      </c>
      <c r="L795" s="193" t="s">
        <v>2636</v>
      </c>
      <c r="M795" s="48" t="s">
        <v>3680</v>
      </c>
      <c r="N795" s="193" t="s">
        <v>211</v>
      </c>
      <c r="O795" s="48" t="s">
        <v>183</v>
      </c>
      <c r="P795" s="48"/>
      <c r="Q795" s="48" t="s">
        <v>211</v>
      </c>
      <c r="R795" s="193" t="s">
        <v>360</v>
      </c>
      <c r="S795" s="48" t="b">
        <v>0</v>
      </c>
      <c r="T795" s="48"/>
      <c r="U795" s="178"/>
      <c r="V795" s="178">
        <v>43144</v>
      </c>
      <c r="W795" s="48" t="s">
        <v>211</v>
      </c>
      <c r="X795" s="48"/>
      <c r="Y795" s="48"/>
      <c r="Z795" s="48" t="s">
        <v>211</v>
      </c>
      <c r="AA795" s="48"/>
      <c r="AB795" s="48"/>
      <c r="AC795" s="193" t="s">
        <v>211</v>
      </c>
      <c r="AD795" s="179"/>
      <c r="AE795" s="193" t="s">
        <v>178</v>
      </c>
      <c r="AF795" s="193" t="s">
        <v>211</v>
      </c>
      <c r="AG795" s="193" t="s">
        <v>2694</v>
      </c>
      <c r="AH795" s="197">
        <v>43362</v>
      </c>
      <c r="AI795" s="192" t="s">
        <v>4348</v>
      </c>
      <c r="AJ795" s="115" t="str">
        <f t="shared" si="12"/>
        <v>FS</v>
      </c>
      <c r="AK795" s="115" t="b">
        <f>ISNUMBER(SEARCH("IRT",Table1[[#This Row],[Current_Status]]))</f>
        <v>0</v>
      </c>
      <c r="AL795" s="116">
        <f>YEAR(Table1[[#This Row],[Project_Initiated]])</f>
        <v>2018</v>
      </c>
      <c r="AM795" s="53">
        <v>44090</v>
      </c>
      <c r="AN795" s="53" t="str">
        <f>IF(AND(Table1[[#This Row],[Completed Date]]&gt;="07/01/2020"+0,Table1[[#This Row],[Completed Date]]&lt;="6/30/2021"+0),"FY 20-21",IF(AND(Table1[[#This Row],[Completed Date]]&gt;="07/01/2019"+0,Table1[[#This Row],[Completed Date]]&lt;="6/30/2020"+0),"FY 19-20",""))</f>
        <v/>
      </c>
      <c r="AO795" s="116" t="str">
        <f>IFERROR(FIND("R",Table1[[#This Row],[FS_Priority]]),"")</f>
        <v/>
      </c>
    </row>
    <row r="796" spans="1:41" hidden="1" x14ac:dyDescent="0.25">
      <c r="A796" s="48" t="s">
        <v>376</v>
      </c>
      <c r="B796" s="193" t="s">
        <v>211</v>
      </c>
      <c r="C796" s="193" t="s">
        <v>376</v>
      </c>
      <c r="D796" s="194" t="b">
        <v>0</v>
      </c>
      <c r="E796" s="48" t="s">
        <v>107</v>
      </c>
      <c r="F796" s="48" t="s">
        <v>3258</v>
      </c>
      <c r="G796" s="48" t="s">
        <v>211</v>
      </c>
      <c r="H796" s="48" t="s">
        <v>441</v>
      </c>
      <c r="I796" s="48" t="s">
        <v>3768</v>
      </c>
      <c r="J796" s="48" t="s">
        <v>2670</v>
      </c>
      <c r="K796" s="193" t="s">
        <v>3674</v>
      </c>
      <c r="L796" s="193" t="s">
        <v>2636</v>
      </c>
      <c r="M796" s="48" t="s">
        <v>3562</v>
      </c>
      <c r="N796" s="193" t="s">
        <v>211</v>
      </c>
      <c r="O796" s="48" t="s">
        <v>165</v>
      </c>
      <c r="P796" s="48"/>
      <c r="Q796" s="48" t="s">
        <v>489</v>
      </c>
      <c r="R796" s="193" t="s">
        <v>211</v>
      </c>
      <c r="S796" s="48" t="b">
        <v>0</v>
      </c>
      <c r="T796" s="48"/>
      <c r="U796" s="178"/>
      <c r="V796" s="178">
        <v>43347</v>
      </c>
      <c r="W796" s="48" t="s">
        <v>211</v>
      </c>
      <c r="X796" s="48"/>
      <c r="Y796" s="48"/>
      <c r="Z796" s="48" t="s">
        <v>211</v>
      </c>
      <c r="AA796" s="48"/>
      <c r="AB796" s="48"/>
      <c r="AC796" s="193" t="s">
        <v>4002</v>
      </c>
      <c r="AD796" s="48"/>
      <c r="AE796" s="193" t="s">
        <v>165</v>
      </c>
      <c r="AF796" s="193" t="s">
        <v>211</v>
      </c>
      <c r="AG796" s="193" t="s">
        <v>539</v>
      </c>
      <c r="AH796" s="197">
        <v>43362</v>
      </c>
      <c r="AI796" s="192" t="s">
        <v>4347</v>
      </c>
      <c r="AJ796" s="115" t="str">
        <f t="shared" si="12"/>
        <v>FS</v>
      </c>
      <c r="AK796" s="115" t="b">
        <f>ISNUMBER(SEARCH("IRT",Table1[[#This Row],[Current_Status]]))</f>
        <v>0</v>
      </c>
      <c r="AL796" s="116">
        <f>YEAR(Table1[[#This Row],[Project_Initiated]])</f>
        <v>2018</v>
      </c>
      <c r="AM796" s="53">
        <v>44090</v>
      </c>
      <c r="AN796" s="53" t="str">
        <f>IF(AND(Table1[[#This Row],[Completed Date]]&gt;="07/01/2020"+0,Table1[[#This Row],[Completed Date]]&lt;="6/30/2021"+0),"FY 20-21",IF(AND(Table1[[#This Row],[Completed Date]]&gt;="07/01/2019"+0,Table1[[#This Row],[Completed Date]]&lt;="6/30/2020"+0),"FY 19-20",""))</f>
        <v/>
      </c>
      <c r="AO796" s="116" t="str">
        <f>IFERROR(FIND("R",Table1[[#This Row],[FS_Priority]]),"")</f>
        <v/>
      </c>
    </row>
    <row r="797" spans="1:41" hidden="1" x14ac:dyDescent="0.25">
      <c r="A797" s="48" t="s">
        <v>806</v>
      </c>
      <c r="B797" s="193" t="s">
        <v>211</v>
      </c>
      <c r="C797" s="193" t="s">
        <v>806</v>
      </c>
      <c r="D797" s="194" t="b">
        <v>0</v>
      </c>
      <c r="E797" s="48" t="s">
        <v>21</v>
      </c>
      <c r="F797" s="48" t="s">
        <v>2953</v>
      </c>
      <c r="G797" s="48" t="s">
        <v>3998</v>
      </c>
      <c r="H797" s="48" t="s">
        <v>323</v>
      </c>
      <c r="I797" s="48" t="s">
        <v>3457</v>
      </c>
      <c r="J797" s="48" t="s">
        <v>2661</v>
      </c>
      <c r="K797" s="193" t="s">
        <v>3455</v>
      </c>
      <c r="L797" s="193" t="s">
        <v>4315</v>
      </c>
      <c r="M797" s="48" t="s">
        <v>3456</v>
      </c>
      <c r="N797" s="193" t="s">
        <v>211</v>
      </c>
      <c r="O797" s="48" t="s">
        <v>183</v>
      </c>
      <c r="P797" s="48"/>
      <c r="Q797" s="48" t="s">
        <v>211</v>
      </c>
      <c r="R797" s="193" t="s">
        <v>211</v>
      </c>
      <c r="S797" s="48" t="b">
        <v>0</v>
      </c>
      <c r="T797" s="48"/>
      <c r="U797" s="178"/>
      <c r="V797" s="178">
        <v>43297</v>
      </c>
      <c r="W797" s="48" t="s">
        <v>211</v>
      </c>
      <c r="X797" s="48"/>
      <c r="Y797" s="48"/>
      <c r="Z797" s="48" t="s">
        <v>211</v>
      </c>
      <c r="AA797" s="48"/>
      <c r="AB797" s="48"/>
      <c r="AC797" s="193" t="s">
        <v>807</v>
      </c>
      <c r="AD797" s="48"/>
      <c r="AE797" s="193" t="s">
        <v>165</v>
      </c>
      <c r="AF797" s="193" t="s">
        <v>211</v>
      </c>
      <c r="AG797" s="193" t="s">
        <v>539</v>
      </c>
      <c r="AH797" s="197">
        <v>43362</v>
      </c>
      <c r="AI797" s="192" t="s">
        <v>4347</v>
      </c>
      <c r="AJ797" s="115" t="str">
        <f t="shared" si="12"/>
        <v>FS</v>
      </c>
      <c r="AK797" s="115" t="b">
        <f>ISNUMBER(SEARCH("IRT",Table1[[#This Row],[Current_Status]]))</f>
        <v>0</v>
      </c>
      <c r="AL797" s="116">
        <f>YEAR(Table1[[#This Row],[Project_Initiated]])</f>
        <v>2018</v>
      </c>
      <c r="AM797" s="53">
        <v>44090</v>
      </c>
      <c r="AN797" s="53" t="str">
        <f>IF(AND(Table1[[#This Row],[Completed Date]]&gt;="07/01/2020"+0,Table1[[#This Row],[Completed Date]]&lt;="6/30/2021"+0),"FY 20-21",IF(AND(Table1[[#This Row],[Completed Date]]&gt;="07/01/2019"+0,Table1[[#This Row],[Completed Date]]&lt;="6/30/2020"+0),"FY 19-20",""))</f>
        <v/>
      </c>
      <c r="AO797" s="116" t="str">
        <f>IFERROR(FIND("R",Table1[[#This Row],[FS_Priority]]),"")</f>
        <v/>
      </c>
    </row>
    <row r="798" spans="1:41" hidden="1" x14ac:dyDescent="0.25">
      <c r="A798" s="48" t="s">
        <v>733</v>
      </c>
      <c r="B798" s="193" t="s">
        <v>211</v>
      </c>
      <c r="C798" s="193" t="s">
        <v>733</v>
      </c>
      <c r="D798" s="194" t="b">
        <v>0</v>
      </c>
      <c r="E798" s="48" t="s">
        <v>53</v>
      </c>
      <c r="F798" s="48" t="s">
        <v>3004</v>
      </c>
      <c r="G798" s="48" t="s">
        <v>211</v>
      </c>
      <c r="H798" s="48" t="s">
        <v>285</v>
      </c>
      <c r="I798" s="48" t="s">
        <v>3521</v>
      </c>
      <c r="J798" s="48" t="s">
        <v>2661</v>
      </c>
      <c r="K798" s="193" t="s">
        <v>3514</v>
      </c>
      <c r="L798" s="193" t="s">
        <v>2636</v>
      </c>
      <c r="M798" s="48" t="s">
        <v>3522</v>
      </c>
      <c r="N798" s="193" t="s">
        <v>211</v>
      </c>
      <c r="O798" s="48" t="s">
        <v>183</v>
      </c>
      <c r="P798" s="48"/>
      <c r="Q798" s="48" t="s">
        <v>211</v>
      </c>
      <c r="R798" s="193" t="s">
        <v>211</v>
      </c>
      <c r="S798" s="48" t="b">
        <v>1</v>
      </c>
      <c r="T798" s="48"/>
      <c r="U798" s="178"/>
      <c r="V798" s="178">
        <v>43200</v>
      </c>
      <c r="W798" s="48" t="s">
        <v>211</v>
      </c>
      <c r="X798" s="48"/>
      <c r="Y798" s="48"/>
      <c r="Z798" s="48" t="s">
        <v>211</v>
      </c>
      <c r="AA798" s="48"/>
      <c r="AB798" s="48"/>
      <c r="AC798" s="193" t="s">
        <v>734</v>
      </c>
      <c r="AD798" s="48"/>
      <c r="AE798" s="193" t="s">
        <v>183</v>
      </c>
      <c r="AF798" s="193" t="s">
        <v>211</v>
      </c>
      <c r="AG798" s="193" t="s">
        <v>2694</v>
      </c>
      <c r="AH798" s="197">
        <v>43362</v>
      </c>
      <c r="AI798" s="192" t="s">
        <v>4348</v>
      </c>
      <c r="AJ798" s="115" t="str">
        <f t="shared" si="12"/>
        <v>FS</v>
      </c>
      <c r="AK798" s="115" t="b">
        <f>ISNUMBER(SEARCH("IRT",Table1[[#This Row],[Current_Status]]))</f>
        <v>0</v>
      </c>
      <c r="AL798" s="116">
        <f>YEAR(Table1[[#This Row],[Project_Initiated]])</f>
        <v>2018</v>
      </c>
      <c r="AM798" s="53">
        <v>44090</v>
      </c>
      <c r="AN798" s="53" t="str">
        <f>IF(AND(Table1[[#This Row],[Completed Date]]&gt;="07/01/2020"+0,Table1[[#This Row],[Completed Date]]&lt;="6/30/2021"+0),"FY 20-21",IF(AND(Table1[[#This Row],[Completed Date]]&gt;="07/01/2019"+0,Table1[[#This Row],[Completed Date]]&lt;="6/30/2020"+0),"FY 19-20",""))</f>
        <v/>
      </c>
      <c r="AO798" s="116" t="str">
        <f>IFERROR(FIND("R",Table1[[#This Row],[FS_Priority]]),"")</f>
        <v/>
      </c>
    </row>
    <row r="799" spans="1:41" hidden="1" x14ac:dyDescent="0.25">
      <c r="A799" s="48" t="s">
        <v>754</v>
      </c>
      <c r="B799" s="193" t="s">
        <v>211</v>
      </c>
      <c r="C799" s="193" t="s">
        <v>754</v>
      </c>
      <c r="D799" s="194" t="b">
        <v>0</v>
      </c>
      <c r="E799" s="48" t="s">
        <v>130</v>
      </c>
      <c r="F799" s="48" t="s">
        <v>3273</v>
      </c>
      <c r="G799" s="48" t="s">
        <v>211</v>
      </c>
      <c r="H799" s="48" t="s">
        <v>932</v>
      </c>
      <c r="I799" s="48" t="s">
        <v>3797</v>
      </c>
      <c r="J799" s="48" t="s">
        <v>2661</v>
      </c>
      <c r="K799" s="193" t="s">
        <v>3791</v>
      </c>
      <c r="L799" s="193" t="s">
        <v>403</v>
      </c>
      <c r="M799" s="48" t="s">
        <v>3796</v>
      </c>
      <c r="N799" s="193" t="s">
        <v>211</v>
      </c>
      <c r="O799" s="48" t="s">
        <v>183</v>
      </c>
      <c r="P799" s="48"/>
      <c r="Q799" s="48" t="s">
        <v>211</v>
      </c>
      <c r="R799" s="193" t="s">
        <v>240</v>
      </c>
      <c r="S799" s="48" t="b">
        <v>0</v>
      </c>
      <c r="T799" s="48"/>
      <c r="U799" s="178"/>
      <c r="V799" s="178">
        <v>43263</v>
      </c>
      <c r="W799" s="48" t="s">
        <v>211</v>
      </c>
      <c r="X799" s="48"/>
      <c r="Y799" s="48"/>
      <c r="Z799" s="48" t="s">
        <v>211</v>
      </c>
      <c r="AA799" s="48"/>
      <c r="AB799" s="48"/>
      <c r="AC799" s="193" t="s">
        <v>755</v>
      </c>
      <c r="AD799" s="48"/>
      <c r="AE799" s="193" t="s">
        <v>183</v>
      </c>
      <c r="AF799" s="193" t="s">
        <v>211</v>
      </c>
      <c r="AG799" s="193" t="s">
        <v>2694</v>
      </c>
      <c r="AH799" s="198">
        <v>43362</v>
      </c>
      <c r="AI799" s="192" t="s">
        <v>4350</v>
      </c>
      <c r="AJ799" s="115" t="str">
        <f t="shared" si="12"/>
        <v>FS</v>
      </c>
      <c r="AK799" s="115" t="b">
        <f>ISNUMBER(SEARCH("IRT",Table1[[#This Row],[Current_Status]]))</f>
        <v>0</v>
      </c>
      <c r="AL799" s="116">
        <f>YEAR(Table1[[#This Row],[Project_Initiated]])</f>
        <v>2018</v>
      </c>
      <c r="AM799" s="53">
        <v>44090</v>
      </c>
      <c r="AN799" s="53" t="str">
        <f>IF(AND(Table1[[#This Row],[Completed Date]]&gt;="07/01/2020"+0,Table1[[#This Row],[Completed Date]]&lt;="6/30/2021"+0),"FY 20-21",IF(AND(Table1[[#This Row],[Completed Date]]&gt;="07/01/2019"+0,Table1[[#This Row],[Completed Date]]&lt;="6/30/2020"+0),"FY 19-20",""))</f>
        <v/>
      </c>
      <c r="AO799" s="116" t="str">
        <f>IFERROR(FIND("R",Table1[[#This Row],[FS_Priority]]),"")</f>
        <v/>
      </c>
    </row>
    <row r="800" spans="1:41" hidden="1" x14ac:dyDescent="0.25">
      <c r="A800" s="48" t="s">
        <v>831</v>
      </c>
      <c r="B800" s="193" t="s">
        <v>211</v>
      </c>
      <c r="C800" s="193" t="s">
        <v>831</v>
      </c>
      <c r="D800" s="194" t="b">
        <v>0</v>
      </c>
      <c r="E800" s="48" t="s">
        <v>107</v>
      </c>
      <c r="F800" s="48" t="s">
        <v>3256</v>
      </c>
      <c r="G800" s="48" t="s">
        <v>832</v>
      </c>
      <c r="H800" s="48" t="s">
        <v>81</v>
      </c>
      <c r="I800" s="48" t="s">
        <v>3766</v>
      </c>
      <c r="J800" s="48" t="s">
        <v>2672</v>
      </c>
      <c r="K800" s="193" t="s">
        <v>3674</v>
      </c>
      <c r="L800" s="193" t="s">
        <v>2636</v>
      </c>
      <c r="M800" s="48" t="s">
        <v>3767</v>
      </c>
      <c r="N800" s="193" t="s">
        <v>211</v>
      </c>
      <c r="O800" s="48" t="s">
        <v>539</v>
      </c>
      <c r="P800" s="48"/>
      <c r="Q800" s="48" t="s">
        <v>489</v>
      </c>
      <c r="R800" s="193" t="s">
        <v>211</v>
      </c>
      <c r="S800" s="48" t="b">
        <v>0</v>
      </c>
      <c r="T800" s="48"/>
      <c r="U800" s="178"/>
      <c r="V800" s="178">
        <v>43315</v>
      </c>
      <c r="W800" s="48" t="s">
        <v>211</v>
      </c>
      <c r="X800" s="48"/>
      <c r="Y800" s="48"/>
      <c r="Z800" s="48" t="s">
        <v>211</v>
      </c>
      <c r="AA800" s="48"/>
      <c r="AB800" s="48"/>
      <c r="AC800" s="193" t="s">
        <v>165</v>
      </c>
      <c r="AD800" s="48"/>
      <c r="AE800" s="193" t="s">
        <v>165</v>
      </c>
      <c r="AF800" s="193" t="s">
        <v>211</v>
      </c>
      <c r="AG800" s="193" t="s">
        <v>211</v>
      </c>
      <c r="AH800" s="198">
        <v>43364</v>
      </c>
      <c r="AI800" s="192" t="s">
        <v>4347</v>
      </c>
      <c r="AJ800" s="115" t="str">
        <f t="shared" si="12"/>
        <v>FS</v>
      </c>
      <c r="AK800" s="115" t="b">
        <f>ISNUMBER(SEARCH("IRT",Table1[[#This Row],[Current_Status]]))</f>
        <v>0</v>
      </c>
      <c r="AL800" s="116">
        <f>YEAR(Table1[[#This Row],[Project_Initiated]])</f>
        <v>2018</v>
      </c>
      <c r="AM800" s="53">
        <v>44090</v>
      </c>
      <c r="AN800" s="53" t="str">
        <f>IF(AND(Table1[[#This Row],[Completed Date]]&gt;="07/01/2020"+0,Table1[[#This Row],[Completed Date]]&lt;="6/30/2021"+0),"FY 20-21",IF(AND(Table1[[#This Row],[Completed Date]]&gt;="07/01/2019"+0,Table1[[#This Row],[Completed Date]]&lt;="6/30/2020"+0),"FY 19-20",""))</f>
        <v/>
      </c>
      <c r="AO800" s="116" t="str">
        <f>IFERROR(FIND("R",Table1[[#This Row],[FS_Priority]]),"")</f>
        <v/>
      </c>
    </row>
    <row r="801" spans="1:41" hidden="1" x14ac:dyDescent="0.25">
      <c r="A801" s="48" t="s">
        <v>666</v>
      </c>
      <c r="B801" s="193" t="s">
        <v>211</v>
      </c>
      <c r="C801" s="193" t="s">
        <v>666</v>
      </c>
      <c r="D801" s="194" t="b">
        <v>0</v>
      </c>
      <c r="E801" s="48" t="s">
        <v>99</v>
      </c>
      <c r="F801" s="48" t="s">
        <v>3070</v>
      </c>
      <c r="G801" s="48" t="s">
        <v>211</v>
      </c>
      <c r="H801" s="48" t="s">
        <v>445</v>
      </c>
      <c r="I801" s="48" t="s">
        <v>3600</v>
      </c>
      <c r="J801" s="48" t="s">
        <v>2661</v>
      </c>
      <c r="K801" s="193" t="s">
        <v>4989</v>
      </c>
      <c r="L801" s="193" t="s">
        <v>297</v>
      </c>
      <c r="M801" s="48" t="s">
        <v>3599</v>
      </c>
      <c r="N801" s="193" t="s">
        <v>211</v>
      </c>
      <c r="O801" s="48" t="s">
        <v>183</v>
      </c>
      <c r="P801" s="48"/>
      <c r="Q801" s="48" t="s">
        <v>211</v>
      </c>
      <c r="R801" s="193" t="s">
        <v>211</v>
      </c>
      <c r="S801" s="48" t="b">
        <v>1</v>
      </c>
      <c r="T801" s="48"/>
      <c r="U801" s="178"/>
      <c r="V801" s="178">
        <v>43132</v>
      </c>
      <c r="W801" s="48" t="s">
        <v>211</v>
      </c>
      <c r="X801" s="48"/>
      <c r="Y801" s="48"/>
      <c r="Z801" s="48" t="s">
        <v>211</v>
      </c>
      <c r="AA801" s="48"/>
      <c r="AB801" s="48"/>
      <c r="AC801" s="193" t="s">
        <v>667</v>
      </c>
      <c r="AD801" s="179"/>
      <c r="AE801" s="193" t="s">
        <v>178</v>
      </c>
      <c r="AF801" s="193" t="s">
        <v>211</v>
      </c>
      <c r="AG801" s="193" t="s">
        <v>2694</v>
      </c>
      <c r="AH801" s="198">
        <v>43364</v>
      </c>
      <c r="AI801" s="192" t="s">
        <v>4348</v>
      </c>
      <c r="AJ801" s="115" t="str">
        <f t="shared" si="12"/>
        <v>FS</v>
      </c>
      <c r="AK801" s="115" t="b">
        <f>ISNUMBER(SEARCH("IRT",Table1[[#This Row],[Current_Status]]))</f>
        <v>0</v>
      </c>
      <c r="AL801" s="116">
        <f>YEAR(Table1[[#This Row],[Project_Initiated]])</f>
        <v>2018</v>
      </c>
      <c r="AM801" s="53">
        <v>44090</v>
      </c>
      <c r="AN801" s="53" t="str">
        <f>IF(AND(Table1[[#This Row],[Completed Date]]&gt;="07/01/2020"+0,Table1[[#This Row],[Completed Date]]&lt;="6/30/2021"+0),"FY 20-21",IF(AND(Table1[[#This Row],[Completed Date]]&gt;="07/01/2019"+0,Table1[[#This Row],[Completed Date]]&lt;="6/30/2020"+0),"FY 19-20",""))</f>
        <v/>
      </c>
      <c r="AO801" s="116" t="str">
        <f>IFERROR(FIND("R",Table1[[#This Row],[FS_Priority]]),"")</f>
        <v/>
      </c>
    </row>
    <row r="802" spans="1:41" hidden="1" x14ac:dyDescent="0.25">
      <c r="A802" s="48" t="s">
        <v>857</v>
      </c>
      <c r="B802" s="193" t="s">
        <v>211</v>
      </c>
      <c r="C802" s="193" t="s">
        <v>857</v>
      </c>
      <c r="D802" s="194" t="b">
        <v>0</v>
      </c>
      <c r="E802" s="48" t="s">
        <v>99</v>
      </c>
      <c r="F802" s="48" t="s">
        <v>3064</v>
      </c>
      <c r="G802" s="48" t="s">
        <v>211</v>
      </c>
      <c r="H802" s="48" t="s">
        <v>177</v>
      </c>
      <c r="I802" s="48" t="s">
        <v>3629</v>
      </c>
      <c r="J802" s="48" t="s">
        <v>2661</v>
      </c>
      <c r="K802" s="193" t="s">
        <v>4989</v>
      </c>
      <c r="L802" s="193" t="s">
        <v>297</v>
      </c>
      <c r="M802" s="48" t="s">
        <v>3599</v>
      </c>
      <c r="N802" s="193" t="s">
        <v>211</v>
      </c>
      <c r="O802" s="48" t="s">
        <v>183</v>
      </c>
      <c r="P802" s="48"/>
      <c r="Q802" s="48" t="s">
        <v>211</v>
      </c>
      <c r="R802" s="193" t="s">
        <v>234</v>
      </c>
      <c r="S802" s="48" t="b">
        <v>0</v>
      </c>
      <c r="T802" s="48"/>
      <c r="U802" s="178"/>
      <c r="V802" s="178">
        <v>43207</v>
      </c>
      <c r="W802" s="48" t="s">
        <v>211</v>
      </c>
      <c r="X802" s="48"/>
      <c r="Y802" s="48"/>
      <c r="Z802" s="48" t="s">
        <v>211</v>
      </c>
      <c r="AA802" s="48"/>
      <c r="AB802" s="48"/>
      <c r="AC802" s="193" t="s">
        <v>858</v>
      </c>
      <c r="AD802" s="179"/>
      <c r="AE802" s="193" t="s">
        <v>183</v>
      </c>
      <c r="AF802" s="193" t="s">
        <v>211</v>
      </c>
      <c r="AG802" s="193" t="s">
        <v>2694</v>
      </c>
      <c r="AH802" s="198">
        <v>43364</v>
      </c>
      <c r="AI802" s="192" t="s">
        <v>4348</v>
      </c>
      <c r="AJ802" s="115" t="str">
        <f t="shared" si="12"/>
        <v>FS</v>
      </c>
      <c r="AK802" s="115" t="b">
        <f>ISNUMBER(SEARCH("IRT",Table1[[#This Row],[Current_Status]]))</f>
        <v>0</v>
      </c>
      <c r="AL802" s="116">
        <f>YEAR(Table1[[#This Row],[Project_Initiated]])</f>
        <v>2018</v>
      </c>
      <c r="AM802" s="53">
        <v>44090</v>
      </c>
      <c r="AN802" s="53" t="str">
        <f>IF(AND(Table1[[#This Row],[Completed Date]]&gt;="07/01/2020"+0,Table1[[#This Row],[Completed Date]]&lt;="6/30/2021"+0),"FY 20-21",IF(AND(Table1[[#This Row],[Completed Date]]&gt;="07/01/2019"+0,Table1[[#This Row],[Completed Date]]&lt;="6/30/2020"+0),"FY 19-20",""))</f>
        <v/>
      </c>
      <c r="AO802" s="116" t="str">
        <f>IFERROR(FIND("R",Table1[[#This Row],[FS_Priority]]),"")</f>
        <v/>
      </c>
    </row>
    <row r="803" spans="1:41" hidden="1" x14ac:dyDescent="0.25">
      <c r="A803" s="48" t="s">
        <v>639</v>
      </c>
      <c r="B803" s="193" t="s">
        <v>211</v>
      </c>
      <c r="C803" s="193" t="s">
        <v>639</v>
      </c>
      <c r="D803" s="194" t="b">
        <v>0</v>
      </c>
      <c r="E803" s="48" t="s">
        <v>99</v>
      </c>
      <c r="F803" s="48" t="s">
        <v>3086</v>
      </c>
      <c r="G803" s="48" t="s">
        <v>211</v>
      </c>
      <c r="H803" s="48" t="s">
        <v>445</v>
      </c>
      <c r="I803" s="48" t="s">
        <v>3618</v>
      </c>
      <c r="J803" s="48" t="s">
        <v>2661</v>
      </c>
      <c r="K803" s="193" t="s">
        <v>4989</v>
      </c>
      <c r="L803" s="193" t="s">
        <v>297</v>
      </c>
      <c r="M803" s="48" t="s">
        <v>3599</v>
      </c>
      <c r="N803" s="193" t="s">
        <v>211</v>
      </c>
      <c r="O803" s="48" t="s">
        <v>183</v>
      </c>
      <c r="P803" s="48"/>
      <c r="Q803" s="48" t="s">
        <v>211</v>
      </c>
      <c r="R803" s="193" t="s">
        <v>211</v>
      </c>
      <c r="S803" s="48" t="b">
        <v>1</v>
      </c>
      <c r="T803" s="48"/>
      <c r="U803" s="178"/>
      <c r="V803" s="178">
        <v>43066</v>
      </c>
      <c r="W803" s="48" t="s">
        <v>211</v>
      </c>
      <c r="X803" s="48"/>
      <c r="Y803" s="48"/>
      <c r="Z803" s="48" t="s">
        <v>211</v>
      </c>
      <c r="AA803" s="48"/>
      <c r="AB803" s="48"/>
      <c r="AC803" s="193" t="s">
        <v>640</v>
      </c>
      <c r="AD803" s="48"/>
      <c r="AE803" s="193" t="s">
        <v>178</v>
      </c>
      <c r="AF803" s="193" t="s">
        <v>211</v>
      </c>
      <c r="AG803" s="193" t="s">
        <v>2694</v>
      </c>
      <c r="AH803" s="198">
        <v>43364</v>
      </c>
      <c r="AI803" s="192" t="s">
        <v>4353</v>
      </c>
      <c r="AJ803" s="115" t="str">
        <f t="shared" si="12"/>
        <v>FS</v>
      </c>
      <c r="AK803" s="115" t="b">
        <f>ISNUMBER(SEARCH("IRT",Table1[[#This Row],[Current_Status]]))</f>
        <v>0</v>
      </c>
      <c r="AL803" s="116">
        <f>YEAR(Table1[[#This Row],[Project_Initiated]])</f>
        <v>2017</v>
      </c>
      <c r="AM803" s="53">
        <v>44090</v>
      </c>
      <c r="AN803" s="53" t="str">
        <f>IF(AND(Table1[[#This Row],[Completed Date]]&gt;="07/01/2020"+0,Table1[[#This Row],[Completed Date]]&lt;="6/30/2021"+0),"FY 20-21",IF(AND(Table1[[#This Row],[Completed Date]]&gt;="07/01/2019"+0,Table1[[#This Row],[Completed Date]]&lt;="6/30/2020"+0),"FY 19-20",""))</f>
        <v/>
      </c>
      <c r="AO803" s="116" t="str">
        <f>IFERROR(FIND("R",Table1[[#This Row],[FS_Priority]]),"")</f>
        <v/>
      </c>
    </row>
    <row r="804" spans="1:41" hidden="1" x14ac:dyDescent="0.25">
      <c r="A804" s="48" t="s">
        <v>742</v>
      </c>
      <c r="B804" s="193" t="s">
        <v>211</v>
      </c>
      <c r="C804" s="193" t="s">
        <v>742</v>
      </c>
      <c r="D804" s="194" t="b">
        <v>0</v>
      </c>
      <c r="E804" s="48" t="s">
        <v>99</v>
      </c>
      <c r="F804" s="48" t="s">
        <v>3134</v>
      </c>
      <c r="G804" s="48" t="s">
        <v>211</v>
      </c>
      <c r="H804" s="48" t="s">
        <v>177</v>
      </c>
      <c r="I804" s="48" t="s">
        <v>3663</v>
      </c>
      <c r="J804" s="48" t="s">
        <v>2661</v>
      </c>
      <c r="K804" s="193" t="s">
        <v>4989</v>
      </c>
      <c r="L804" s="193" t="s">
        <v>297</v>
      </c>
      <c r="M804" s="48" t="s">
        <v>3616</v>
      </c>
      <c r="N804" s="193" t="s">
        <v>211</v>
      </c>
      <c r="O804" s="48" t="s">
        <v>165</v>
      </c>
      <c r="P804" s="48"/>
      <c r="Q804" s="48" t="s">
        <v>242</v>
      </c>
      <c r="R804" s="193" t="s">
        <v>211</v>
      </c>
      <c r="S804" s="48" t="b">
        <v>1</v>
      </c>
      <c r="T804" s="48"/>
      <c r="U804" s="178"/>
      <c r="V804" s="178">
        <v>43241</v>
      </c>
      <c r="W804" s="48" t="s">
        <v>211</v>
      </c>
      <c r="X804" s="48"/>
      <c r="Y804" s="48"/>
      <c r="Z804" s="48" t="s">
        <v>211</v>
      </c>
      <c r="AA804" s="48"/>
      <c r="AB804" s="48"/>
      <c r="AC804" s="193" t="s">
        <v>539</v>
      </c>
      <c r="AD804" s="48"/>
      <c r="AE804" s="193" t="s">
        <v>165</v>
      </c>
      <c r="AF804" s="193" t="s">
        <v>211</v>
      </c>
      <c r="AG804" s="193" t="s">
        <v>539</v>
      </c>
      <c r="AH804" s="197">
        <v>43364</v>
      </c>
      <c r="AI804" s="192" t="s">
        <v>4347</v>
      </c>
      <c r="AJ804" s="115" t="str">
        <f t="shared" si="12"/>
        <v>FS</v>
      </c>
      <c r="AK804" s="115" t="b">
        <f>ISNUMBER(SEARCH("IRT",Table1[[#This Row],[Current_Status]]))</f>
        <v>0</v>
      </c>
      <c r="AL804" s="116">
        <f>YEAR(Table1[[#This Row],[Project_Initiated]])</f>
        <v>2018</v>
      </c>
      <c r="AM804" s="53">
        <v>44090</v>
      </c>
      <c r="AN804" s="53" t="str">
        <f>IF(AND(Table1[[#This Row],[Completed Date]]&gt;="07/01/2020"+0,Table1[[#This Row],[Completed Date]]&lt;="6/30/2021"+0),"FY 20-21",IF(AND(Table1[[#This Row],[Completed Date]]&gt;="07/01/2019"+0,Table1[[#This Row],[Completed Date]]&lt;="6/30/2020"+0),"FY 19-20",""))</f>
        <v/>
      </c>
      <c r="AO804" s="116" t="str">
        <f>IFERROR(FIND("R",Table1[[#This Row],[FS_Priority]]),"")</f>
        <v/>
      </c>
    </row>
    <row r="805" spans="1:41" hidden="1" x14ac:dyDescent="0.25">
      <c r="A805" s="48" t="s">
        <v>660</v>
      </c>
      <c r="B805" s="193" t="s">
        <v>211</v>
      </c>
      <c r="C805" s="193" t="s">
        <v>660</v>
      </c>
      <c r="D805" s="194" t="b">
        <v>0</v>
      </c>
      <c r="E805" s="48" t="s">
        <v>107</v>
      </c>
      <c r="F805" s="48" t="s">
        <v>3159</v>
      </c>
      <c r="G805" s="48" t="s">
        <v>211</v>
      </c>
      <c r="H805" s="48" t="s">
        <v>3531</v>
      </c>
      <c r="I805" s="48" t="s">
        <v>3703</v>
      </c>
      <c r="J805" s="48" t="s">
        <v>2661</v>
      </c>
      <c r="K805" s="193" t="s">
        <v>3674</v>
      </c>
      <c r="L805" s="193" t="s">
        <v>2636</v>
      </c>
      <c r="M805" s="48" t="s">
        <v>3701</v>
      </c>
      <c r="N805" s="193" t="s">
        <v>211</v>
      </c>
      <c r="O805" s="48" t="s">
        <v>183</v>
      </c>
      <c r="P805" s="48"/>
      <c r="Q805" s="48" t="s">
        <v>211</v>
      </c>
      <c r="R805" s="193" t="s">
        <v>788</v>
      </c>
      <c r="S805" s="48" t="b">
        <v>0</v>
      </c>
      <c r="T805" s="48"/>
      <c r="U805" s="178"/>
      <c r="V805" s="178">
        <v>43131</v>
      </c>
      <c r="W805" s="48" t="s">
        <v>211</v>
      </c>
      <c r="X805" s="48"/>
      <c r="Y805" s="48"/>
      <c r="Z805" s="48" t="s">
        <v>211</v>
      </c>
      <c r="AA805" s="48"/>
      <c r="AB805" s="48"/>
      <c r="AC805" s="193" t="s">
        <v>661</v>
      </c>
      <c r="AD805" s="48"/>
      <c r="AE805" s="193" t="s">
        <v>183</v>
      </c>
      <c r="AF805" s="193" t="s">
        <v>211</v>
      </c>
      <c r="AG805" s="193" t="s">
        <v>2694</v>
      </c>
      <c r="AH805" s="197">
        <v>43364</v>
      </c>
      <c r="AI805" s="192" t="s">
        <v>4348</v>
      </c>
      <c r="AJ805" s="115" t="str">
        <f t="shared" si="12"/>
        <v>FS</v>
      </c>
      <c r="AK805" s="115" t="b">
        <f>ISNUMBER(SEARCH("IRT",Table1[[#This Row],[Current_Status]]))</f>
        <v>0</v>
      </c>
      <c r="AL805" s="116">
        <f>YEAR(Table1[[#This Row],[Project_Initiated]])</f>
        <v>2018</v>
      </c>
      <c r="AM805" s="53">
        <v>44090</v>
      </c>
      <c r="AN805" s="53" t="str">
        <f>IF(AND(Table1[[#This Row],[Completed Date]]&gt;="07/01/2020"+0,Table1[[#This Row],[Completed Date]]&lt;="6/30/2021"+0),"FY 20-21",IF(AND(Table1[[#This Row],[Completed Date]]&gt;="07/01/2019"+0,Table1[[#This Row],[Completed Date]]&lt;="6/30/2020"+0),"FY 19-20",""))</f>
        <v/>
      </c>
      <c r="AO805" s="116" t="str">
        <f>IFERROR(FIND("R",Table1[[#This Row],[FS_Priority]]),"")</f>
        <v/>
      </c>
    </row>
    <row r="806" spans="1:41" hidden="1" x14ac:dyDescent="0.25">
      <c r="A806" s="48" t="s">
        <v>646</v>
      </c>
      <c r="B806" s="193" t="s">
        <v>211</v>
      </c>
      <c r="C806" s="193" t="s">
        <v>646</v>
      </c>
      <c r="D806" s="194" t="b">
        <v>0</v>
      </c>
      <c r="E806" s="48" t="s">
        <v>107</v>
      </c>
      <c r="F806" s="48" t="s">
        <v>3166</v>
      </c>
      <c r="G806" s="48" t="s">
        <v>211</v>
      </c>
      <c r="H806" s="48" t="s">
        <v>466</v>
      </c>
      <c r="I806" s="48" t="s">
        <v>3688</v>
      </c>
      <c r="J806" s="48" t="s">
        <v>2661</v>
      </c>
      <c r="K806" s="193" t="s">
        <v>3674</v>
      </c>
      <c r="L806" s="193" t="s">
        <v>2636</v>
      </c>
      <c r="M806" s="48" t="s">
        <v>3689</v>
      </c>
      <c r="N806" s="193" t="s">
        <v>211</v>
      </c>
      <c r="O806" s="48" t="s">
        <v>183</v>
      </c>
      <c r="P806" s="48"/>
      <c r="Q806" s="48" t="s">
        <v>211</v>
      </c>
      <c r="R806" s="193" t="s">
        <v>211</v>
      </c>
      <c r="S806" s="48" t="b">
        <v>0</v>
      </c>
      <c r="T806" s="48"/>
      <c r="U806" s="178"/>
      <c r="V806" s="178">
        <v>43091</v>
      </c>
      <c r="W806" s="48" t="s">
        <v>211</v>
      </c>
      <c r="X806" s="48"/>
      <c r="Y806" s="48"/>
      <c r="Z806" s="48" t="s">
        <v>211</v>
      </c>
      <c r="AA806" s="48"/>
      <c r="AB806" s="48"/>
      <c r="AC806" s="193" t="s">
        <v>647</v>
      </c>
      <c r="AD806" s="48"/>
      <c r="AE806" s="193" t="s">
        <v>183</v>
      </c>
      <c r="AF806" s="193" t="s">
        <v>211</v>
      </c>
      <c r="AG806" s="193" t="s">
        <v>2694</v>
      </c>
      <c r="AH806" s="197">
        <v>43364</v>
      </c>
      <c r="AI806" s="192" t="s">
        <v>4348</v>
      </c>
      <c r="AJ806" s="115" t="str">
        <f t="shared" si="12"/>
        <v>FS</v>
      </c>
      <c r="AK806" s="115" t="b">
        <f>ISNUMBER(SEARCH("IRT",Table1[[#This Row],[Current_Status]]))</f>
        <v>0</v>
      </c>
      <c r="AL806" s="116">
        <f>YEAR(Table1[[#This Row],[Project_Initiated]])</f>
        <v>2017</v>
      </c>
      <c r="AM806" s="53">
        <v>44090</v>
      </c>
      <c r="AN806" s="53" t="str">
        <f>IF(AND(Table1[[#This Row],[Completed Date]]&gt;="07/01/2020"+0,Table1[[#This Row],[Completed Date]]&lt;="6/30/2021"+0),"FY 20-21",IF(AND(Table1[[#This Row],[Completed Date]]&gt;="07/01/2019"+0,Table1[[#This Row],[Completed Date]]&lt;="6/30/2020"+0),"FY 19-20",""))</f>
        <v/>
      </c>
      <c r="AO806" s="116" t="str">
        <f>IFERROR(FIND("R",Table1[[#This Row],[FS_Priority]]),"")</f>
        <v/>
      </c>
    </row>
    <row r="807" spans="1:41" hidden="1" x14ac:dyDescent="0.25">
      <c r="A807" s="48" t="s">
        <v>658</v>
      </c>
      <c r="B807" s="193" t="s">
        <v>211</v>
      </c>
      <c r="C807" s="193" t="s">
        <v>658</v>
      </c>
      <c r="D807" s="194" t="b">
        <v>0</v>
      </c>
      <c r="E807" s="48" t="s">
        <v>107</v>
      </c>
      <c r="F807" s="48" t="s">
        <v>3215</v>
      </c>
      <c r="G807" s="48" t="s">
        <v>211</v>
      </c>
      <c r="H807" s="48" t="s">
        <v>3531</v>
      </c>
      <c r="I807" s="48" t="s">
        <v>3734</v>
      </c>
      <c r="J807" s="48" t="s">
        <v>2661</v>
      </c>
      <c r="K807" s="193" t="s">
        <v>3674</v>
      </c>
      <c r="L807" s="193" t="s">
        <v>2636</v>
      </c>
      <c r="M807" s="48" t="s">
        <v>3701</v>
      </c>
      <c r="N807" s="193" t="s">
        <v>211</v>
      </c>
      <c r="O807" s="48" t="s">
        <v>165</v>
      </c>
      <c r="P807" s="48"/>
      <c r="Q807" s="48" t="s">
        <v>345</v>
      </c>
      <c r="R807" s="193" t="s">
        <v>317</v>
      </c>
      <c r="S807" s="48" t="b">
        <v>0</v>
      </c>
      <c r="T807" s="48"/>
      <c r="U807" s="178"/>
      <c r="V807" s="178">
        <v>43131</v>
      </c>
      <c r="W807" s="48" t="s">
        <v>211</v>
      </c>
      <c r="X807" s="48"/>
      <c r="Y807" s="48"/>
      <c r="Z807" s="48" t="s">
        <v>211</v>
      </c>
      <c r="AA807" s="48"/>
      <c r="AB807" s="48"/>
      <c r="AC807" s="193" t="s">
        <v>659</v>
      </c>
      <c r="AD807" s="48"/>
      <c r="AE807" s="193" t="s">
        <v>183</v>
      </c>
      <c r="AF807" s="193" t="s">
        <v>211</v>
      </c>
      <c r="AG807" s="193" t="s">
        <v>2694</v>
      </c>
      <c r="AH807" s="197">
        <v>43364</v>
      </c>
      <c r="AI807" s="192" t="s">
        <v>4348</v>
      </c>
      <c r="AJ807" s="115" t="str">
        <f t="shared" si="12"/>
        <v>FS</v>
      </c>
      <c r="AK807" s="115" t="b">
        <f>ISNUMBER(SEARCH("IRT",Table1[[#This Row],[Current_Status]]))</f>
        <v>0</v>
      </c>
      <c r="AL807" s="116">
        <f>YEAR(Table1[[#This Row],[Project_Initiated]])</f>
        <v>2018</v>
      </c>
      <c r="AM807" s="53">
        <v>44090</v>
      </c>
      <c r="AN807" s="53" t="str">
        <f>IF(AND(Table1[[#This Row],[Completed Date]]&gt;="07/01/2020"+0,Table1[[#This Row],[Completed Date]]&lt;="6/30/2021"+0),"FY 20-21",IF(AND(Table1[[#This Row],[Completed Date]]&gt;="07/01/2019"+0,Table1[[#This Row],[Completed Date]]&lt;="6/30/2020"+0),"FY 19-20",""))</f>
        <v/>
      </c>
      <c r="AO807" s="116" t="str">
        <f>IFERROR(FIND("R",Table1[[#This Row],[FS_Priority]]),"")</f>
        <v/>
      </c>
    </row>
    <row r="808" spans="1:41" hidden="1" x14ac:dyDescent="0.25">
      <c r="A808" s="48" t="s">
        <v>747</v>
      </c>
      <c r="B808" s="193" t="s">
        <v>211</v>
      </c>
      <c r="C808" s="193" t="s">
        <v>747</v>
      </c>
      <c r="D808" s="194" t="b">
        <v>0</v>
      </c>
      <c r="E808" s="48" t="s">
        <v>4299</v>
      </c>
      <c r="F808" s="48" t="s">
        <v>2997</v>
      </c>
      <c r="G808" s="48" t="s">
        <v>211</v>
      </c>
      <c r="H808" s="48" t="s">
        <v>748</v>
      </c>
      <c r="I808" s="48" t="s">
        <v>211</v>
      </c>
      <c r="J808" s="48" t="s">
        <v>2661</v>
      </c>
      <c r="K808" s="193" t="s">
        <v>3471</v>
      </c>
      <c r="L808" s="193" t="s">
        <v>2636</v>
      </c>
      <c r="M808" s="48" t="s">
        <v>3492</v>
      </c>
      <c r="N808" s="193" t="s">
        <v>211</v>
      </c>
      <c r="O808" s="48" t="s">
        <v>183</v>
      </c>
      <c r="P808" s="48"/>
      <c r="Q808" s="48" t="s">
        <v>211</v>
      </c>
      <c r="R808" s="193" t="s">
        <v>242</v>
      </c>
      <c r="S808" s="48" t="b">
        <v>0</v>
      </c>
      <c r="T808" s="48"/>
      <c r="U808" s="178"/>
      <c r="V808" s="178">
        <v>43251</v>
      </c>
      <c r="W808" s="48" t="s">
        <v>211</v>
      </c>
      <c r="X808" s="48"/>
      <c r="Y808" s="48"/>
      <c r="Z808" s="48" t="s">
        <v>211</v>
      </c>
      <c r="AA808" s="48"/>
      <c r="AB808" s="48"/>
      <c r="AC808" s="193" t="s">
        <v>211</v>
      </c>
      <c r="AD808" s="48"/>
      <c r="AE808" s="193" t="s">
        <v>178</v>
      </c>
      <c r="AF808" s="193" t="s">
        <v>211</v>
      </c>
      <c r="AG808" s="193" t="s">
        <v>2694</v>
      </c>
      <c r="AH808" s="197">
        <v>43364</v>
      </c>
      <c r="AI808" s="192" t="s">
        <v>4350</v>
      </c>
      <c r="AJ808" s="115" t="str">
        <f t="shared" si="12"/>
        <v>FS</v>
      </c>
      <c r="AK808" s="115" t="b">
        <f>ISNUMBER(SEARCH("IRT",Table1[[#This Row],[Current_Status]]))</f>
        <v>0</v>
      </c>
      <c r="AL808" s="116">
        <f>YEAR(Table1[[#This Row],[Project_Initiated]])</f>
        <v>2018</v>
      </c>
      <c r="AM808" s="53">
        <v>44090</v>
      </c>
      <c r="AN808" s="53" t="str">
        <f>IF(AND(Table1[[#This Row],[Completed Date]]&gt;="07/01/2020"+0,Table1[[#This Row],[Completed Date]]&lt;="6/30/2021"+0),"FY 20-21",IF(AND(Table1[[#This Row],[Completed Date]]&gt;="07/01/2019"+0,Table1[[#This Row],[Completed Date]]&lt;="6/30/2020"+0),"FY 19-20",""))</f>
        <v/>
      </c>
      <c r="AO808" s="116" t="str">
        <f>IFERROR(FIND("R",Table1[[#This Row],[FS_Priority]]),"")</f>
        <v/>
      </c>
    </row>
    <row r="809" spans="1:41" hidden="1" x14ac:dyDescent="0.25">
      <c r="A809" s="48" t="s">
        <v>254</v>
      </c>
      <c r="B809" s="193" t="s">
        <v>211</v>
      </c>
      <c r="C809" s="193" t="s">
        <v>254</v>
      </c>
      <c r="D809" s="194" t="b">
        <v>0</v>
      </c>
      <c r="E809" s="48" t="s">
        <v>4299</v>
      </c>
      <c r="F809" s="48" t="s">
        <v>2985</v>
      </c>
      <c r="G809" s="48" t="s">
        <v>220</v>
      </c>
      <c r="H809" s="48" t="s">
        <v>272</v>
      </c>
      <c r="I809" s="48" t="s">
        <v>3482</v>
      </c>
      <c r="J809" s="48" t="s">
        <v>2670</v>
      </c>
      <c r="K809" s="193" t="s">
        <v>3471</v>
      </c>
      <c r="L809" s="193" t="s">
        <v>2636</v>
      </c>
      <c r="M809" s="48" t="s">
        <v>3483</v>
      </c>
      <c r="N809" s="193" t="s">
        <v>211</v>
      </c>
      <c r="O809" s="48" t="s">
        <v>211</v>
      </c>
      <c r="P809" s="48"/>
      <c r="Q809" s="48" t="s">
        <v>225</v>
      </c>
      <c r="R809" s="193" t="s">
        <v>211</v>
      </c>
      <c r="S809" s="48" t="b">
        <v>0</v>
      </c>
      <c r="T809" s="48"/>
      <c r="U809" s="178"/>
      <c r="V809" s="178">
        <v>43347</v>
      </c>
      <c r="W809" s="48" t="s">
        <v>211</v>
      </c>
      <c r="X809" s="48"/>
      <c r="Y809" s="48"/>
      <c r="Z809" s="48" t="s">
        <v>211</v>
      </c>
      <c r="AA809" s="48"/>
      <c r="AB809" s="48"/>
      <c r="AC809" s="193" t="s">
        <v>211</v>
      </c>
      <c r="AD809" s="48"/>
      <c r="AE809" s="193" t="s">
        <v>178</v>
      </c>
      <c r="AF809" s="193" t="s">
        <v>211</v>
      </c>
      <c r="AG809" s="193" t="s">
        <v>2694</v>
      </c>
      <c r="AH809" s="197">
        <v>43367</v>
      </c>
      <c r="AI809" s="192" t="s">
        <v>4347</v>
      </c>
      <c r="AJ809" s="115" t="str">
        <f t="shared" si="12"/>
        <v>FS</v>
      </c>
      <c r="AK809" s="115" t="b">
        <f>ISNUMBER(SEARCH("IRT",Table1[[#This Row],[Current_Status]]))</f>
        <v>0</v>
      </c>
      <c r="AL809" s="116">
        <f>YEAR(Table1[[#This Row],[Project_Initiated]])</f>
        <v>2018</v>
      </c>
      <c r="AM809" s="53">
        <v>44090</v>
      </c>
      <c r="AN809" s="53" t="str">
        <f>IF(AND(Table1[[#This Row],[Completed Date]]&gt;="07/01/2020"+0,Table1[[#This Row],[Completed Date]]&lt;="6/30/2021"+0),"FY 20-21",IF(AND(Table1[[#This Row],[Completed Date]]&gt;="07/01/2019"+0,Table1[[#This Row],[Completed Date]]&lt;="6/30/2020"+0),"FY 19-20",""))</f>
        <v/>
      </c>
      <c r="AO809" s="116" t="str">
        <f>IFERROR(FIND("R",Table1[[#This Row],[FS_Priority]]),"")</f>
        <v/>
      </c>
    </row>
    <row r="810" spans="1:41" hidden="1" x14ac:dyDescent="0.25">
      <c r="A810" s="48" t="s">
        <v>773</v>
      </c>
      <c r="B810" s="193" t="s">
        <v>211</v>
      </c>
      <c r="C810" s="193" t="s">
        <v>773</v>
      </c>
      <c r="D810" s="194" t="b">
        <v>0</v>
      </c>
      <c r="E810" s="48" t="s">
        <v>99</v>
      </c>
      <c r="F810" s="48" t="s">
        <v>3068</v>
      </c>
      <c r="G810" s="48" t="s">
        <v>211</v>
      </c>
      <c r="H810" s="48" t="s">
        <v>177</v>
      </c>
      <c r="I810" s="48" t="s">
        <v>3628</v>
      </c>
      <c r="J810" s="48" t="s">
        <v>2661</v>
      </c>
      <c r="K810" s="193" t="s">
        <v>4989</v>
      </c>
      <c r="L810" s="193" t="s">
        <v>297</v>
      </c>
      <c r="M810" s="48" t="s">
        <v>3616</v>
      </c>
      <c r="N810" s="193" t="s">
        <v>211</v>
      </c>
      <c r="O810" s="48" t="s">
        <v>165</v>
      </c>
      <c r="P810" s="48"/>
      <c r="Q810" s="48" t="s">
        <v>211</v>
      </c>
      <c r="R810" s="193" t="s">
        <v>613</v>
      </c>
      <c r="S810" s="48" t="b">
        <v>0</v>
      </c>
      <c r="T810" s="48"/>
      <c r="U810" s="178"/>
      <c r="V810" s="178">
        <v>42941</v>
      </c>
      <c r="W810" s="48" t="s">
        <v>211</v>
      </c>
      <c r="X810" s="48"/>
      <c r="Y810" s="48"/>
      <c r="Z810" s="48" t="s">
        <v>211</v>
      </c>
      <c r="AA810" s="48"/>
      <c r="AB810" s="48"/>
      <c r="AC810" s="193" t="s">
        <v>211</v>
      </c>
      <c r="AD810" s="48"/>
      <c r="AE810" s="193" t="s">
        <v>178</v>
      </c>
      <c r="AF810" s="193" t="s">
        <v>211</v>
      </c>
      <c r="AG810" s="193" t="s">
        <v>2694</v>
      </c>
      <c r="AH810" s="197">
        <v>43367</v>
      </c>
      <c r="AI810" s="192" t="s">
        <v>4354</v>
      </c>
      <c r="AJ810" s="115" t="str">
        <f t="shared" si="12"/>
        <v>FS</v>
      </c>
      <c r="AK810" s="115" t="b">
        <f>ISNUMBER(SEARCH("IRT",Table1[[#This Row],[Current_Status]]))</f>
        <v>0</v>
      </c>
      <c r="AL810" s="116">
        <f>YEAR(Table1[[#This Row],[Project_Initiated]])</f>
        <v>2017</v>
      </c>
      <c r="AM810" s="53">
        <v>44090</v>
      </c>
      <c r="AN810" s="53" t="str">
        <f>IF(AND(Table1[[#This Row],[Completed Date]]&gt;="07/01/2020"+0,Table1[[#This Row],[Completed Date]]&lt;="6/30/2021"+0),"FY 20-21",IF(AND(Table1[[#This Row],[Completed Date]]&gt;="07/01/2019"+0,Table1[[#This Row],[Completed Date]]&lt;="6/30/2020"+0),"FY 19-20",""))</f>
        <v/>
      </c>
      <c r="AO810" s="116" t="str">
        <f>IFERROR(FIND("R",Table1[[#This Row],[FS_Priority]]),"")</f>
        <v/>
      </c>
    </row>
    <row r="811" spans="1:41" hidden="1" x14ac:dyDescent="0.25">
      <c r="A811" s="48" t="s">
        <v>789</v>
      </c>
      <c r="B811" s="193" t="s">
        <v>211</v>
      </c>
      <c r="C811" s="193" t="s">
        <v>789</v>
      </c>
      <c r="D811" s="194" t="b">
        <v>0</v>
      </c>
      <c r="E811" s="48" t="s">
        <v>148</v>
      </c>
      <c r="F811" s="48" t="s">
        <v>3330</v>
      </c>
      <c r="G811" s="48" t="s">
        <v>211</v>
      </c>
      <c r="H811" s="48" t="s">
        <v>457</v>
      </c>
      <c r="I811" s="48" t="s">
        <v>211</v>
      </c>
      <c r="J811" s="48" t="s">
        <v>2661</v>
      </c>
      <c r="K811" s="193" t="s">
        <v>4320</v>
      </c>
      <c r="L811" s="193" t="s">
        <v>434</v>
      </c>
      <c r="M811" s="48" t="s">
        <v>3871</v>
      </c>
      <c r="N811" s="193" t="s">
        <v>211</v>
      </c>
      <c r="O811" s="48" t="s">
        <v>178</v>
      </c>
      <c r="P811" s="48"/>
      <c r="Q811" s="48" t="s">
        <v>211</v>
      </c>
      <c r="R811" s="193" t="s">
        <v>236</v>
      </c>
      <c r="S811" s="48" t="b">
        <v>0</v>
      </c>
      <c r="T811" s="48"/>
      <c r="U811" s="178"/>
      <c r="V811" s="178">
        <v>43209</v>
      </c>
      <c r="W811" s="48" t="s">
        <v>211</v>
      </c>
      <c r="X811" s="48"/>
      <c r="Y811" s="48"/>
      <c r="Z811" s="48" t="s">
        <v>211</v>
      </c>
      <c r="AA811" s="48"/>
      <c r="AB811" s="48"/>
      <c r="AC811" s="193" t="s">
        <v>790</v>
      </c>
      <c r="AD811" s="48"/>
      <c r="AE811" s="193" t="s">
        <v>178</v>
      </c>
      <c r="AF811" s="193" t="s">
        <v>211</v>
      </c>
      <c r="AG811" s="193" t="s">
        <v>2694</v>
      </c>
      <c r="AH811" s="197">
        <v>43367</v>
      </c>
      <c r="AI811" s="192" t="s">
        <v>4350</v>
      </c>
      <c r="AJ811" s="115" t="str">
        <f t="shared" si="12"/>
        <v>FS</v>
      </c>
      <c r="AK811" s="115" t="b">
        <f>ISNUMBER(SEARCH("IRT",Table1[[#This Row],[Current_Status]]))</f>
        <v>0</v>
      </c>
      <c r="AL811" s="116">
        <f>YEAR(Table1[[#This Row],[Project_Initiated]])</f>
        <v>2018</v>
      </c>
      <c r="AM811" s="53">
        <v>44090</v>
      </c>
      <c r="AN811" s="53" t="str">
        <f>IF(AND(Table1[[#This Row],[Completed Date]]&gt;="07/01/2020"+0,Table1[[#This Row],[Completed Date]]&lt;="6/30/2021"+0),"FY 20-21",IF(AND(Table1[[#This Row],[Completed Date]]&gt;="07/01/2019"+0,Table1[[#This Row],[Completed Date]]&lt;="6/30/2020"+0),"FY 19-20",""))</f>
        <v/>
      </c>
      <c r="AO811" s="116" t="str">
        <f>IFERROR(FIND("R",Table1[[#This Row],[FS_Priority]]),"")</f>
        <v/>
      </c>
    </row>
    <row r="812" spans="1:41" hidden="1" x14ac:dyDescent="0.25">
      <c r="A812" s="48" t="s">
        <v>826</v>
      </c>
      <c r="B812" s="193" t="s">
        <v>211</v>
      </c>
      <c r="C812" s="193" t="s">
        <v>826</v>
      </c>
      <c r="D812" s="194" t="b">
        <v>0</v>
      </c>
      <c r="E812" s="48" t="s">
        <v>99</v>
      </c>
      <c r="F812" s="48" t="s">
        <v>3124</v>
      </c>
      <c r="G812" s="48" t="s">
        <v>211</v>
      </c>
      <c r="H812" s="48" t="s">
        <v>467</v>
      </c>
      <c r="I812" s="48" t="s">
        <v>3657</v>
      </c>
      <c r="J812" s="48" t="s">
        <v>2661</v>
      </c>
      <c r="K812" s="193" t="s">
        <v>4989</v>
      </c>
      <c r="L812" s="193" t="s">
        <v>297</v>
      </c>
      <c r="M812" s="48" t="s">
        <v>3631</v>
      </c>
      <c r="N812" s="193" t="s">
        <v>211</v>
      </c>
      <c r="O812" s="48" t="s">
        <v>165</v>
      </c>
      <c r="P812" s="48"/>
      <c r="Q812" s="48" t="s">
        <v>184</v>
      </c>
      <c r="R812" s="193" t="s">
        <v>211</v>
      </c>
      <c r="S812" s="48" t="b">
        <v>1</v>
      </c>
      <c r="T812" s="48"/>
      <c r="U812" s="178"/>
      <c r="V812" s="178">
        <v>43312</v>
      </c>
      <c r="W812" s="48" t="s">
        <v>211</v>
      </c>
      <c r="X812" s="48"/>
      <c r="Y812" s="48"/>
      <c r="Z812" s="48" t="s">
        <v>211</v>
      </c>
      <c r="AA812" s="48"/>
      <c r="AB812" s="48"/>
      <c r="AC812" s="193" t="s">
        <v>211</v>
      </c>
      <c r="AD812" s="48"/>
      <c r="AE812" s="193" t="s">
        <v>165</v>
      </c>
      <c r="AF812" s="193" t="s">
        <v>211</v>
      </c>
      <c r="AG812" s="193" t="s">
        <v>2693</v>
      </c>
      <c r="AH812" s="197">
        <v>43369</v>
      </c>
      <c r="AI812" s="192" t="s">
        <v>4347</v>
      </c>
      <c r="AJ812" s="115" t="str">
        <f t="shared" si="12"/>
        <v>FS</v>
      </c>
      <c r="AK812" s="115" t="b">
        <f>ISNUMBER(SEARCH("IRT",Table1[[#This Row],[Current_Status]]))</f>
        <v>0</v>
      </c>
      <c r="AL812" s="116">
        <f>YEAR(Table1[[#This Row],[Project_Initiated]])</f>
        <v>2018</v>
      </c>
      <c r="AM812" s="53">
        <v>44090</v>
      </c>
      <c r="AN812" s="53" t="str">
        <f>IF(AND(Table1[[#This Row],[Completed Date]]&gt;="07/01/2020"+0,Table1[[#This Row],[Completed Date]]&lt;="6/30/2021"+0),"FY 20-21",IF(AND(Table1[[#This Row],[Completed Date]]&gt;="07/01/2019"+0,Table1[[#This Row],[Completed Date]]&lt;="6/30/2020"+0),"FY 19-20",""))</f>
        <v/>
      </c>
      <c r="AO812" s="116" t="str">
        <f>IFERROR(FIND("R",Table1[[#This Row],[FS_Priority]]),"")</f>
        <v/>
      </c>
    </row>
    <row r="813" spans="1:41" hidden="1" x14ac:dyDescent="0.25">
      <c r="A813" s="48" t="s">
        <v>757</v>
      </c>
      <c r="B813" s="193" t="s">
        <v>211</v>
      </c>
      <c r="C813" s="193" t="s">
        <v>757</v>
      </c>
      <c r="D813" s="194" t="b">
        <v>0</v>
      </c>
      <c r="E813" s="48" t="s">
        <v>107</v>
      </c>
      <c r="F813" s="48" t="s">
        <v>3184</v>
      </c>
      <c r="G813" s="48" t="s">
        <v>211</v>
      </c>
      <c r="H813" s="48" t="s">
        <v>81</v>
      </c>
      <c r="I813" s="48" t="s">
        <v>3711</v>
      </c>
      <c r="J813" s="48" t="s">
        <v>2661</v>
      </c>
      <c r="K813" s="193" t="s">
        <v>3674</v>
      </c>
      <c r="L813" s="193" t="s">
        <v>2636</v>
      </c>
      <c r="M813" s="48" t="s">
        <v>3682</v>
      </c>
      <c r="N813" s="193" t="s">
        <v>211</v>
      </c>
      <c r="O813" s="48" t="s">
        <v>165</v>
      </c>
      <c r="P813" s="48"/>
      <c r="Q813" s="48" t="s">
        <v>218</v>
      </c>
      <c r="R813" s="193" t="s">
        <v>240</v>
      </c>
      <c r="S813" s="48" t="b">
        <v>1</v>
      </c>
      <c r="T813" s="48"/>
      <c r="U813" s="178"/>
      <c r="V813" s="178">
        <v>43263</v>
      </c>
      <c r="W813" s="48" t="s">
        <v>211</v>
      </c>
      <c r="X813" s="48"/>
      <c r="Y813" s="48"/>
      <c r="Z813" s="48" t="s">
        <v>211</v>
      </c>
      <c r="AA813" s="48"/>
      <c r="AB813" s="48"/>
      <c r="AC813" s="193" t="s">
        <v>211</v>
      </c>
      <c r="AD813" s="48"/>
      <c r="AE813" s="193" t="s">
        <v>165</v>
      </c>
      <c r="AF813" s="193" t="s">
        <v>211</v>
      </c>
      <c r="AG813" s="193" t="s">
        <v>539</v>
      </c>
      <c r="AH813" s="198">
        <v>43369</v>
      </c>
      <c r="AI813" s="192" t="s">
        <v>4350</v>
      </c>
      <c r="AJ813" s="115" t="str">
        <f t="shared" si="12"/>
        <v>FS</v>
      </c>
      <c r="AK813" s="115" t="b">
        <f>ISNUMBER(SEARCH("IRT",Table1[[#This Row],[Current_Status]]))</f>
        <v>0</v>
      </c>
      <c r="AL813" s="116">
        <f>YEAR(Table1[[#This Row],[Project_Initiated]])</f>
        <v>2018</v>
      </c>
      <c r="AM813" s="53">
        <v>44090</v>
      </c>
      <c r="AN813" s="53" t="str">
        <f>IF(AND(Table1[[#This Row],[Completed Date]]&gt;="07/01/2020"+0,Table1[[#This Row],[Completed Date]]&lt;="6/30/2021"+0),"FY 20-21",IF(AND(Table1[[#This Row],[Completed Date]]&gt;="07/01/2019"+0,Table1[[#This Row],[Completed Date]]&lt;="6/30/2020"+0),"FY 19-20",""))</f>
        <v/>
      </c>
      <c r="AO813" s="116" t="str">
        <f>IFERROR(FIND("R",Table1[[#This Row],[FS_Priority]]),"")</f>
        <v/>
      </c>
    </row>
    <row r="814" spans="1:41" hidden="1" x14ac:dyDescent="0.25">
      <c r="A814" s="48" t="s">
        <v>848</v>
      </c>
      <c r="B814" s="193" t="s">
        <v>211</v>
      </c>
      <c r="C814" s="193" t="s">
        <v>848</v>
      </c>
      <c r="D814" s="194" t="b">
        <v>0</v>
      </c>
      <c r="E814" s="48" t="s">
        <v>99</v>
      </c>
      <c r="F814" s="48" t="s">
        <v>3144</v>
      </c>
      <c r="G814" s="48" t="s">
        <v>211</v>
      </c>
      <c r="H814" s="48" t="s">
        <v>465</v>
      </c>
      <c r="I814" s="48" t="s">
        <v>3666</v>
      </c>
      <c r="J814" s="48" t="s">
        <v>2672</v>
      </c>
      <c r="K814" s="193" t="s">
        <v>4989</v>
      </c>
      <c r="L814" s="193" t="s">
        <v>297</v>
      </c>
      <c r="M814" s="48" t="s">
        <v>3670</v>
      </c>
      <c r="N814" s="193" t="s">
        <v>211</v>
      </c>
      <c r="O814" s="48" t="s">
        <v>165</v>
      </c>
      <c r="P814" s="48"/>
      <c r="Q814" s="48" t="s">
        <v>489</v>
      </c>
      <c r="R814" s="193" t="s">
        <v>211</v>
      </c>
      <c r="S814" s="48" t="b">
        <v>0</v>
      </c>
      <c r="T814" s="48"/>
      <c r="U814" s="178"/>
      <c r="V814" s="178">
        <v>43340</v>
      </c>
      <c r="W814" s="48" t="s">
        <v>211</v>
      </c>
      <c r="X814" s="48"/>
      <c r="Y814" s="48"/>
      <c r="Z814" s="48" t="s">
        <v>211</v>
      </c>
      <c r="AA814" s="48"/>
      <c r="AB814" s="48"/>
      <c r="AC814" s="193" t="s">
        <v>211</v>
      </c>
      <c r="AD814" s="48"/>
      <c r="AE814" s="193" t="s">
        <v>165</v>
      </c>
      <c r="AF814" s="193" t="s">
        <v>211</v>
      </c>
      <c r="AG814" s="193" t="s">
        <v>211</v>
      </c>
      <c r="AH814" s="198">
        <v>43374</v>
      </c>
      <c r="AI814" s="192" t="s">
        <v>4347</v>
      </c>
      <c r="AJ814" s="115" t="str">
        <f t="shared" si="12"/>
        <v>FS</v>
      </c>
      <c r="AK814" s="115" t="b">
        <f>ISNUMBER(SEARCH("IRT",Table1[[#This Row],[Current_Status]]))</f>
        <v>0</v>
      </c>
      <c r="AL814" s="116">
        <f>YEAR(Table1[[#This Row],[Project_Initiated]])</f>
        <v>2018</v>
      </c>
      <c r="AM814" s="53">
        <v>44090</v>
      </c>
      <c r="AN814" s="53" t="str">
        <f>IF(AND(Table1[[#This Row],[Completed Date]]&gt;="07/01/2020"+0,Table1[[#This Row],[Completed Date]]&lt;="6/30/2021"+0),"FY 20-21",IF(AND(Table1[[#This Row],[Completed Date]]&gt;="07/01/2019"+0,Table1[[#This Row],[Completed Date]]&lt;="6/30/2020"+0),"FY 19-20",""))</f>
        <v/>
      </c>
      <c r="AO814" s="116" t="str">
        <f>IFERROR(FIND("R",Table1[[#This Row],[FS_Priority]]),"")</f>
        <v/>
      </c>
    </row>
    <row r="815" spans="1:41" hidden="1" x14ac:dyDescent="0.25">
      <c r="A815" s="48" t="s">
        <v>844</v>
      </c>
      <c r="B815" s="193" t="s">
        <v>211</v>
      </c>
      <c r="C815" s="193" t="s">
        <v>844</v>
      </c>
      <c r="D815" s="194" t="b">
        <v>0</v>
      </c>
      <c r="E815" s="48" t="s">
        <v>107</v>
      </c>
      <c r="F815" s="48" t="s">
        <v>3168</v>
      </c>
      <c r="G815" s="48" t="s">
        <v>845</v>
      </c>
      <c r="H815" s="48" t="s">
        <v>477</v>
      </c>
      <c r="I815" s="48" t="s">
        <v>3704</v>
      </c>
      <c r="J815" s="48" t="s">
        <v>2672</v>
      </c>
      <c r="K815" s="193" t="s">
        <v>3674</v>
      </c>
      <c r="L815" s="193" t="s">
        <v>2636</v>
      </c>
      <c r="M815" s="48" t="s">
        <v>3561</v>
      </c>
      <c r="N815" s="193" t="s">
        <v>211</v>
      </c>
      <c r="O815" s="48" t="s">
        <v>211</v>
      </c>
      <c r="P815" s="48"/>
      <c r="Q815" s="48" t="s">
        <v>211</v>
      </c>
      <c r="R815" s="193" t="s">
        <v>211</v>
      </c>
      <c r="S815" s="48" t="b">
        <v>0</v>
      </c>
      <c r="T815" s="48"/>
      <c r="U815" s="178"/>
      <c r="V815" s="178">
        <v>43336</v>
      </c>
      <c r="W815" s="48" t="s">
        <v>211</v>
      </c>
      <c r="X815" s="48"/>
      <c r="Y815" s="48"/>
      <c r="Z815" s="48" t="s">
        <v>211</v>
      </c>
      <c r="AA815" s="48"/>
      <c r="AB815" s="48"/>
      <c r="AC815" s="193" t="s">
        <v>211</v>
      </c>
      <c r="AD815" s="48"/>
      <c r="AE815" s="193" t="s">
        <v>211</v>
      </c>
      <c r="AF815" s="193" t="s">
        <v>211</v>
      </c>
      <c r="AG815" s="193" t="s">
        <v>211</v>
      </c>
      <c r="AH815" s="198">
        <v>43374</v>
      </c>
      <c r="AI815" s="192" t="s">
        <v>4347</v>
      </c>
      <c r="AJ815" s="115" t="str">
        <f t="shared" si="12"/>
        <v>FS</v>
      </c>
      <c r="AK815" s="115" t="b">
        <f>ISNUMBER(SEARCH("IRT",Table1[[#This Row],[Current_Status]]))</f>
        <v>0</v>
      </c>
      <c r="AL815" s="116">
        <f>YEAR(Table1[[#This Row],[Project_Initiated]])</f>
        <v>2018</v>
      </c>
      <c r="AM815" s="53">
        <v>44090</v>
      </c>
      <c r="AN815" s="53" t="str">
        <f>IF(AND(Table1[[#This Row],[Completed Date]]&gt;="07/01/2020"+0,Table1[[#This Row],[Completed Date]]&lt;="6/30/2021"+0),"FY 20-21",IF(AND(Table1[[#This Row],[Completed Date]]&gt;="07/01/2019"+0,Table1[[#This Row],[Completed Date]]&lt;="6/30/2020"+0),"FY 19-20",""))</f>
        <v/>
      </c>
      <c r="AO815" s="116" t="str">
        <f>IFERROR(FIND("R",Table1[[#This Row],[FS_Priority]]),"")</f>
        <v/>
      </c>
    </row>
    <row r="816" spans="1:41" hidden="1" x14ac:dyDescent="0.25">
      <c r="A816" s="48" t="s">
        <v>811</v>
      </c>
      <c r="B816" s="193" t="s">
        <v>211</v>
      </c>
      <c r="C816" s="193" t="s">
        <v>811</v>
      </c>
      <c r="D816" s="194" t="b">
        <v>0</v>
      </c>
      <c r="E816" s="48" t="s">
        <v>442</v>
      </c>
      <c r="F816" s="48" t="s">
        <v>3298</v>
      </c>
      <c r="G816" s="48" t="s">
        <v>812</v>
      </c>
      <c r="H816" s="48" t="s">
        <v>464</v>
      </c>
      <c r="I816" s="48" t="s">
        <v>3766</v>
      </c>
      <c r="J816" s="48" t="s">
        <v>2672</v>
      </c>
      <c r="K816" s="193" t="s">
        <v>3829</v>
      </c>
      <c r="L816" s="193" t="s">
        <v>141</v>
      </c>
      <c r="M816" s="48" t="s">
        <v>3830</v>
      </c>
      <c r="N816" s="193" t="s">
        <v>211</v>
      </c>
      <c r="O816" s="48" t="s">
        <v>165</v>
      </c>
      <c r="P816" s="48"/>
      <c r="Q816" s="48" t="s">
        <v>211</v>
      </c>
      <c r="R816" s="193" t="s">
        <v>211</v>
      </c>
      <c r="S816" s="48" t="b">
        <v>0</v>
      </c>
      <c r="T816" s="48"/>
      <c r="U816" s="178"/>
      <c r="V816" s="178">
        <v>43297</v>
      </c>
      <c r="W816" s="48" t="s">
        <v>211</v>
      </c>
      <c r="X816" s="48"/>
      <c r="Y816" s="48"/>
      <c r="Z816" s="48" t="s">
        <v>211</v>
      </c>
      <c r="AA816" s="48"/>
      <c r="AB816" s="48"/>
      <c r="AC816" s="193" t="s">
        <v>813</v>
      </c>
      <c r="AD816" s="48"/>
      <c r="AE816" s="193" t="s">
        <v>165</v>
      </c>
      <c r="AF816" s="193" t="s">
        <v>211</v>
      </c>
      <c r="AG816" s="193" t="s">
        <v>539</v>
      </c>
      <c r="AH816" s="198">
        <v>43374</v>
      </c>
      <c r="AI816" s="192" t="s">
        <v>4347</v>
      </c>
      <c r="AJ816" s="115" t="str">
        <f t="shared" si="12"/>
        <v>FS</v>
      </c>
      <c r="AK816" s="115" t="b">
        <f>ISNUMBER(SEARCH("IRT",Table1[[#This Row],[Current_Status]]))</f>
        <v>0</v>
      </c>
      <c r="AL816" s="116">
        <f>YEAR(Table1[[#This Row],[Project_Initiated]])</f>
        <v>2018</v>
      </c>
      <c r="AM816" s="53">
        <v>44090</v>
      </c>
      <c r="AN816" s="53" t="str">
        <f>IF(AND(Table1[[#This Row],[Completed Date]]&gt;="07/01/2020"+0,Table1[[#This Row],[Completed Date]]&lt;="6/30/2021"+0),"FY 20-21",IF(AND(Table1[[#This Row],[Completed Date]]&gt;="07/01/2019"+0,Table1[[#This Row],[Completed Date]]&lt;="6/30/2020"+0),"FY 19-20",""))</f>
        <v/>
      </c>
      <c r="AO816" s="116" t="str">
        <f>IFERROR(FIND("R",Table1[[#This Row],[FS_Priority]]),"")</f>
        <v/>
      </c>
    </row>
    <row r="817" spans="1:41" hidden="1" x14ac:dyDescent="0.25">
      <c r="A817" s="48" t="s">
        <v>847</v>
      </c>
      <c r="B817" s="193" t="s">
        <v>211</v>
      </c>
      <c r="C817" s="193" t="s">
        <v>847</v>
      </c>
      <c r="D817" s="194" t="b">
        <v>0</v>
      </c>
      <c r="E817" s="48" t="s">
        <v>4299</v>
      </c>
      <c r="F817" s="48" t="s">
        <v>2978</v>
      </c>
      <c r="G817" s="48" t="s">
        <v>211</v>
      </c>
      <c r="H817" s="48" t="s">
        <v>456</v>
      </c>
      <c r="I817" s="48" t="s">
        <v>211</v>
      </c>
      <c r="J817" s="48" t="s">
        <v>2661</v>
      </c>
      <c r="K817" s="193" t="s">
        <v>3471</v>
      </c>
      <c r="L817" s="193" t="s">
        <v>2636</v>
      </c>
      <c r="M817" s="48" t="s">
        <v>3474</v>
      </c>
      <c r="N817" s="193" t="s">
        <v>211</v>
      </c>
      <c r="O817" s="48" t="s">
        <v>165</v>
      </c>
      <c r="P817" s="48"/>
      <c r="Q817" s="48" t="s">
        <v>211</v>
      </c>
      <c r="R817" s="193" t="s">
        <v>211</v>
      </c>
      <c r="S817" s="48" t="b">
        <v>0</v>
      </c>
      <c r="T817" s="48"/>
      <c r="U817" s="178"/>
      <c r="V817" s="178">
        <v>43375</v>
      </c>
      <c r="W817" s="48" t="s">
        <v>211</v>
      </c>
      <c r="X817" s="48"/>
      <c r="Y817" s="48"/>
      <c r="Z817" s="48" t="s">
        <v>211</v>
      </c>
      <c r="AA817" s="48"/>
      <c r="AB817" s="48"/>
      <c r="AC817" s="193" t="s">
        <v>539</v>
      </c>
      <c r="AD817" s="48"/>
      <c r="AE817" s="193" t="s">
        <v>165</v>
      </c>
      <c r="AF817" s="193" t="s">
        <v>211</v>
      </c>
      <c r="AG817" s="193" t="s">
        <v>539</v>
      </c>
      <c r="AH817" s="198">
        <v>43374</v>
      </c>
      <c r="AI817" s="192" t="s">
        <v>4352</v>
      </c>
      <c r="AJ817" s="115" t="str">
        <f t="shared" si="12"/>
        <v>FS</v>
      </c>
      <c r="AK817" s="115" t="b">
        <f>ISNUMBER(SEARCH("IRT",Table1[[#This Row],[Current_Status]]))</f>
        <v>0</v>
      </c>
      <c r="AL817" s="116">
        <f>YEAR(Table1[[#This Row],[Project_Initiated]])</f>
        <v>2018</v>
      </c>
      <c r="AM817" s="53">
        <v>44090</v>
      </c>
      <c r="AN817" s="53" t="str">
        <f>IF(AND(Table1[[#This Row],[Completed Date]]&gt;="07/01/2020"+0,Table1[[#This Row],[Completed Date]]&lt;="6/30/2021"+0),"FY 20-21",IF(AND(Table1[[#This Row],[Completed Date]]&gt;="07/01/2019"+0,Table1[[#This Row],[Completed Date]]&lt;="6/30/2020"+0),"FY 19-20",""))</f>
        <v/>
      </c>
      <c r="AO817" s="116" t="str">
        <f>IFERROR(FIND("R",Table1[[#This Row],[FS_Priority]]),"")</f>
        <v/>
      </c>
    </row>
    <row r="818" spans="1:41" hidden="1" x14ac:dyDescent="0.25">
      <c r="A818" s="48" t="s">
        <v>886</v>
      </c>
      <c r="B818" s="193" t="s">
        <v>211</v>
      </c>
      <c r="C818" s="193" t="s">
        <v>886</v>
      </c>
      <c r="D818" s="194" t="b">
        <v>0</v>
      </c>
      <c r="E818" s="48" t="s">
        <v>107</v>
      </c>
      <c r="F818" s="48" t="s">
        <v>3164</v>
      </c>
      <c r="G818" s="48" t="s">
        <v>211</v>
      </c>
      <c r="H818" s="48" t="s">
        <v>460</v>
      </c>
      <c r="I818" s="48" t="s">
        <v>3681</v>
      </c>
      <c r="J818" s="48" t="s">
        <v>2672</v>
      </c>
      <c r="K818" s="193" t="s">
        <v>3674</v>
      </c>
      <c r="L818" s="193" t="s">
        <v>2636</v>
      </c>
      <c r="M818" s="48" t="s">
        <v>3679</v>
      </c>
      <c r="N818" s="193" t="s">
        <v>211</v>
      </c>
      <c r="O818" s="48" t="s">
        <v>165</v>
      </c>
      <c r="P818" s="48"/>
      <c r="Q818" s="48" t="s">
        <v>211</v>
      </c>
      <c r="R818" s="193" t="s">
        <v>211</v>
      </c>
      <c r="S818" s="48" t="b">
        <v>0</v>
      </c>
      <c r="T818" s="48"/>
      <c r="U818" s="178"/>
      <c r="V818" s="178">
        <v>43377</v>
      </c>
      <c r="W818" s="48" t="s">
        <v>211</v>
      </c>
      <c r="X818" s="48"/>
      <c r="Y818" s="48"/>
      <c r="Z818" s="48" t="s">
        <v>211</v>
      </c>
      <c r="AA818" s="48"/>
      <c r="AB818" s="48"/>
      <c r="AC818" s="193" t="s">
        <v>539</v>
      </c>
      <c r="AD818" s="48"/>
      <c r="AE818" s="193" t="s">
        <v>165</v>
      </c>
      <c r="AF818" s="193" t="s">
        <v>211</v>
      </c>
      <c r="AG818" s="193" t="s">
        <v>539</v>
      </c>
      <c r="AH818" s="198">
        <v>43377</v>
      </c>
      <c r="AI818" s="192" t="s">
        <v>4352</v>
      </c>
      <c r="AJ818" s="115" t="str">
        <f t="shared" si="12"/>
        <v>FS</v>
      </c>
      <c r="AK818" s="115" t="b">
        <f>ISNUMBER(SEARCH("IRT",Table1[[#This Row],[Current_Status]]))</f>
        <v>0</v>
      </c>
      <c r="AL818" s="116">
        <f>YEAR(Table1[[#This Row],[Project_Initiated]])</f>
        <v>2018</v>
      </c>
      <c r="AM818" s="53">
        <v>44090</v>
      </c>
      <c r="AN818" s="53" t="str">
        <f>IF(AND(Table1[[#This Row],[Completed Date]]&gt;="07/01/2020"+0,Table1[[#This Row],[Completed Date]]&lt;="6/30/2021"+0),"FY 20-21",IF(AND(Table1[[#This Row],[Completed Date]]&gt;="07/01/2019"+0,Table1[[#This Row],[Completed Date]]&lt;="6/30/2020"+0),"FY 19-20",""))</f>
        <v/>
      </c>
      <c r="AO818" s="116" t="str">
        <f>IFERROR(FIND("R",Table1[[#This Row],[FS_Priority]]),"")</f>
        <v/>
      </c>
    </row>
    <row r="819" spans="1:41" hidden="1" x14ac:dyDescent="0.25">
      <c r="A819" s="48" t="s">
        <v>860</v>
      </c>
      <c r="B819" s="193" t="s">
        <v>211</v>
      </c>
      <c r="C819" s="193" t="s">
        <v>860</v>
      </c>
      <c r="D819" s="194" t="b">
        <v>0</v>
      </c>
      <c r="E819" s="48" t="s">
        <v>21</v>
      </c>
      <c r="F819" s="48" t="s">
        <v>2967</v>
      </c>
      <c r="G819" s="48" t="s">
        <v>861</v>
      </c>
      <c r="H819" s="48" t="s">
        <v>323</v>
      </c>
      <c r="I819" s="48" t="s">
        <v>211</v>
      </c>
      <c r="J819" s="48" t="s">
        <v>2670</v>
      </c>
      <c r="K819" s="193" t="s">
        <v>3455</v>
      </c>
      <c r="L819" s="193" t="s">
        <v>4315</v>
      </c>
      <c r="M819" s="48" t="s">
        <v>3458</v>
      </c>
      <c r="N819" s="193" t="s">
        <v>211</v>
      </c>
      <c r="O819" s="48" t="s">
        <v>211</v>
      </c>
      <c r="P819" s="48"/>
      <c r="Q819" s="48" t="s">
        <v>240</v>
      </c>
      <c r="R819" s="193" t="s">
        <v>211</v>
      </c>
      <c r="S819" s="48" t="b">
        <v>0</v>
      </c>
      <c r="T819" s="48"/>
      <c r="U819" s="178"/>
      <c r="V819" s="178">
        <v>43355</v>
      </c>
      <c r="W819" s="48" t="s">
        <v>211</v>
      </c>
      <c r="X819" s="48"/>
      <c r="Y819" s="48"/>
      <c r="Z819" s="48" t="s">
        <v>211</v>
      </c>
      <c r="AA819" s="48"/>
      <c r="AB819" s="48"/>
      <c r="AC819" s="193" t="s">
        <v>862</v>
      </c>
      <c r="AD819" s="195">
        <v>43370</v>
      </c>
      <c r="AE819" s="193" t="s">
        <v>178</v>
      </c>
      <c r="AF819" s="193" t="s">
        <v>211</v>
      </c>
      <c r="AG819" s="193" t="s">
        <v>2694</v>
      </c>
      <c r="AH819" s="198">
        <v>43377</v>
      </c>
      <c r="AI819" s="192" t="s">
        <v>4347</v>
      </c>
      <c r="AJ819" s="115" t="str">
        <f t="shared" si="12"/>
        <v>FS</v>
      </c>
      <c r="AK819" s="115" t="b">
        <f>ISNUMBER(SEARCH("IRT",Table1[[#This Row],[Current_Status]]))</f>
        <v>0</v>
      </c>
      <c r="AL819" s="116">
        <f>YEAR(Table1[[#This Row],[Project_Initiated]])</f>
        <v>2018</v>
      </c>
      <c r="AM819" s="53">
        <v>44090</v>
      </c>
      <c r="AN819" s="53" t="str">
        <f>IF(AND(Table1[[#This Row],[Completed Date]]&gt;="07/01/2020"+0,Table1[[#This Row],[Completed Date]]&lt;="6/30/2021"+0),"FY 20-21",IF(AND(Table1[[#This Row],[Completed Date]]&gt;="07/01/2019"+0,Table1[[#This Row],[Completed Date]]&lt;="6/30/2020"+0),"FY 19-20",""))</f>
        <v/>
      </c>
      <c r="AO819" s="116" t="str">
        <f>IFERROR(FIND("R",Table1[[#This Row],[FS_Priority]]),"")</f>
        <v/>
      </c>
    </row>
    <row r="820" spans="1:41" hidden="1" x14ac:dyDescent="0.25">
      <c r="A820" s="48" t="s">
        <v>863</v>
      </c>
      <c r="B820" s="193" t="s">
        <v>211</v>
      </c>
      <c r="C820" s="193" t="s">
        <v>863</v>
      </c>
      <c r="D820" s="194" t="b">
        <v>0</v>
      </c>
      <c r="E820" s="48" t="s">
        <v>53</v>
      </c>
      <c r="F820" s="48" t="s">
        <v>3013</v>
      </c>
      <c r="G820" s="48" t="s">
        <v>211</v>
      </c>
      <c r="H820" s="48" t="s">
        <v>285</v>
      </c>
      <c r="I820" s="48" t="s">
        <v>3535</v>
      </c>
      <c r="J820" s="48" t="s">
        <v>2661</v>
      </c>
      <c r="K820" s="193" t="s">
        <v>3514</v>
      </c>
      <c r="L820" s="193" t="s">
        <v>2636</v>
      </c>
      <c r="M820" s="48" t="s">
        <v>3536</v>
      </c>
      <c r="N820" s="193" t="s">
        <v>211</v>
      </c>
      <c r="O820" s="48" t="s">
        <v>183</v>
      </c>
      <c r="P820" s="48"/>
      <c r="Q820" s="48" t="s">
        <v>218</v>
      </c>
      <c r="R820" s="193" t="s">
        <v>211</v>
      </c>
      <c r="S820" s="48" t="b">
        <v>1</v>
      </c>
      <c r="T820" s="48"/>
      <c r="U820" s="178"/>
      <c r="V820" s="178">
        <v>43315</v>
      </c>
      <c r="W820" s="48" t="s">
        <v>211</v>
      </c>
      <c r="X820" s="48"/>
      <c r="Y820" s="48"/>
      <c r="Z820" s="48" t="s">
        <v>211</v>
      </c>
      <c r="AA820" s="48"/>
      <c r="AB820" s="48"/>
      <c r="AC820" s="193" t="s">
        <v>864</v>
      </c>
      <c r="AD820" s="48"/>
      <c r="AE820" s="193" t="s">
        <v>498</v>
      </c>
      <c r="AF820" s="193" t="s">
        <v>211</v>
      </c>
      <c r="AG820" s="193" t="s">
        <v>2694</v>
      </c>
      <c r="AH820" s="198">
        <v>43377</v>
      </c>
      <c r="AI820" s="192" t="s">
        <v>4347</v>
      </c>
      <c r="AJ820" s="115" t="str">
        <f t="shared" si="12"/>
        <v>FS</v>
      </c>
      <c r="AK820" s="115" t="b">
        <f>ISNUMBER(SEARCH("IRT",Table1[[#This Row],[Current_Status]]))</f>
        <v>0</v>
      </c>
      <c r="AL820" s="116">
        <f>YEAR(Table1[[#This Row],[Project_Initiated]])</f>
        <v>2018</v>
      </c>
      <c r="AM820" s="53">
        <v>44090</v>
      </c>
      <c r="AN820" s="53" t="str">
        <f>IF(AND(Table1[[#This Row],[Completed Date]]&gt;="07/01/2020"+0,Table1[[#This Row],[Completed Date]]&lt;="6/30/2021"+0),"FY 20-21",IF(AND(Table1[[#This Row],[Completed Date]]&gt;="07/01/2019"+0,Table1[[#This Row],[Completed Date]]&lt;="6/30/2020"+0),"FY 19-20",""))</f>
        <v/>
      </c>
      <c r="AO820" s="116" t="str">
        <f>IFERROR(FIND("R",Table1[[#This Row],[FS_Priority]]),"")</f>
        <v/>
      </c>
    </row>
    <row r="821" spans="1:41" hidden="1" x14ac:dyDescent="0.25">
      <c r="A821" s="48" t="s">
        <v>68</v>
      </c>
      <c r="B821" s="193" t="s">
        <v>68</v>
      </c>
      <c r="C821" s="193" t="s">
        <v>211</v>
      </c>
      <c r="D821" s="194" t="b">
        <v>0</v>
      </c>
      <c r="E821" s="48" t="s">
        <v>4285</v>
      </c>
      <c r="F821" s="48" t="s">
        <v>69</v>
      </c>
      <c r="G821" s="48" t="s">
        <v>70</v>
      </c>
      <c r="H821" s="48" t="s">
        <v>211</v>
      </c>
      <c r="I821" s="48" t="s">
        <v>211</v>
      </c>
      <c r="J821" s="48" t="s">
        <v>72</v>
      </c>
      <c r="K821" s="193" t="s">
        <v>59</v>
      </c>
      <c r="L821" s="193" t="s">
        <v>28</v>
      </c>
      <c r="M821" s="48" t="s">
        <v>71</v>
      </c>
      <c r="N821" s="193" t="s">
        <v>211</v>
      </c>
      <c r="O821" s="48" t="s">
        <v>4331</v>
      </c>
      <c r="P821" s="48">
        <v>19</v>
      </c>
      <c r="Q821" s="48" t="s">
        <v>211</v>
      </c>
      <c r="R821" s="193" t="s">
        <v>211</v>
      </c>
      <c r="S821" s="48" t="b">
        <v>0</v>
      </c>
      <c r="T821" s="48">
        <v>44500</v>
      </c>
      <c r="U821" s="178"/>
      <c r="V821" s="178">
        <v>43334</v>
      </c>
      <c r="W821" s="48" t="s">
        <v>72</v>
      </c>
      <c r="X821" s="48">
        <v>44013</v>
      </c>
      <c r="Y821" s="48">
        <v>44166</v>
      </c>
      <c r="Z821" s="48" t="s">
        <v>211</v>
      </c>
      <c r="AA821" s="48"/>
      <c r="AB821" s="48"/>
      <c r="AC821" s="193" t="s">
        <v>211</v>
      </c>
      <c r="AD821" s="48"/>
      <c r="AE821" s="193" t="s">
        <v>211</v>
      </c>
      <c r="AF821" s="193" t="s">
        <v>211</v>
      </c>
      <c r="AG821" s="193" t="s">
        <v>211</v>
      </c>
      <c r="AH821" s="198"/>
      <c r="AI821" s="192" t="s">
        <v>211</v>
      </c>
      <c r="AJ821" s="115" t="str">
        <f t="shared" si="12"/>
        <v>PD&amp;C</v>
      </c>
      <c r="AK821" s="115" t="b">
        <f>ISNUMBER(SEARCH("IRT",Table1[[#This Row],[Current_Status]]))</f>
        <v>0</v>
      </c>
      <c r="AL821" s="116">
        <f>YEAR(Table1[[#This Row],[Project_Initiated]])</f>
        <v>2018</v>
      </c>
      <c r="AM821" s="53">
        <v>44090</v>
      </c>
      <c r="AN821" s="53" t="str">
        <f>IF(AND(Table1[[#This Row],[Completed Date]]&gt;="07/01/2020"+0,Table1[[#This Row],[Completed Date]]&lt;="6/30/2021"+0),"FY 20-21",IF(AND(Table1[[#This Row],[Completed Date]]&gt;="07/01/2019"+0,Table1[[#This Row],[Completed Date]]&lt;="6/30/2020"+0),"FY 19-20",""))</f>
        <v/>
      </c>
      <c r="AO821" s="116" t="str">
        <f>IFERROR(FIND("R",Table1[[#This Row],[FS_Priority]]),"")</f>
        <v/>
      </c>
    </row>
    <row r="822" spans="1:41" hidden="1" x14ac:dyDescent="0.25">
      <c r="A822" s="48" t="s">
        <v>833</v>
      </c>
      <c r="B822" s="193" t="s">
        <v>211</v>
      </c>
      <c r="C822" s="193" t="s">
        <v>833</v>
      </c>
      <c r="D822" s="194" t="b">
        <v>0</v>
      </c>
      <c r="E822" s="48" t="s">
        <v>53</v>
      </c>
      <c r="F822" s="48" t="s">
        <v>3023</v>
      </c>
      <c r="G822" s="48" t="s">
        <v>211</v>
      </c>
      <c r="H822" s="48" t="s">
        <v>285</v>
      </c>
      <c r="I822" s="48" t="s">
        <v>3545</v>
      </c>
      <c r="J822" s="48" t="s">
        <v>2661</v>
      </c>
      <c r="K822" s="193" t="s">
        <v>3514</v>
      </c>
      <c r="L822" s="193" t="s">
        <v>2636</v>
      </c>
      <c r="M822" s="48" t="s">
        <v>3546</v>
      </c>
      <c r="N822" s="193" t="s">
        <v>211</v>
      </c>
      <c r="O822" s="48" t="s">
        <v>165</v>
      </c>
      <c r="P822" s="48"/>
      <c r="Q822" s="48" t="s">
        <v>184</v>
      </c>
      <c r="R822" s="193" t="s">
        <v>211</v>
      </c>
      <c r="S822" s="48" t="b">
        <v>1</v>
      </c>
      <c r="T822" s="48"/>
      <c r="U822" s="178"/>
      <c r="V822" s="178">
        <v>43321</v>
      </c>
      <c r="W822" s="48" t="s">
        <v>211</v>
      </c>
      <c r="X822" s="48"/>
      <c r="Y822" s="48"/>
      <c r="Z822" s="48" t="s">
        <v>211</v>
      </c>
      <c r="AA822" s="48"/>
      <c r="AB822" s="48"/>
      <c r="AC822" s="193" t="s">
        <v>539</v>
      </c>
      <c r="AD822" s="48"/>
      <c r="AE822" s="193" t="s">
        <v>165</v>
      </c>
      <c r="AF822" s="193" t="s">
        <v>211</v>
      </c>
      <c r="AG822" s="193" t="s">
        <v>539</v>
      </c>
      <c r="AH822" s="198">
        <v>43383</v>
      </c>
      <c r="AI822" s="192" t="s">
        <v>4347</v>
      </c>
      <c r="AJ822" s="115" t="str">
        <f t="shared" si="12"/>
        <v>FS</v>
      </c>
      <c r="AK822" s="115" t="b">
        <f>ISNUMBER(SEARCH("IRT",Table1[[#This Row],[Current_Status]]))</f>
        <v>0</v>
      </c>
      <c r="AL822" s="116">
        <f>YEAR(Table1[[#This Row],[Project_Initiated]])</f>
        <v>2018</v>
      </c>
      <c r="AM822" s="53">
        <v>44090</v>
      </c>
      <c r="AN822" s="53" t="str">
        <f>IF(AND(Table1[[#This Row],[Completed Date]]&gt;="07/01/2020"+0,Table1[[#This Row],[Completed Date]]&lt;="6/30/2021"+0),"FY 20-21",IF(AND(Table1[[#This Row],[Completed Date]]&gt;="07/01/2019"+0,Table1[[#This Row],[Completed Date]]&lt;="6/30/2020"+0),"FY 19-20",""))</f>
        <v/>
      </c>
      <c r="AO822" s="116" t="str">
        <f>IFERROR(FIND("R",Table1[[#This Row],[FS_Priority]]),"")</f>
        <v/>
      </c>
    </row>
    <row r="823" spans="1:41" hidden="1" x14ac:dyDescent="0.25">
      <c r="A823" s="48" t="s">
        <v>855</v>
      </c>
      <c r="B823" s="193" t="s">
        <v>211</v>
      </c>
      <c r="C823" s="193" t="s">
        <v>855</v>
      </c>
      <c r="D823" s="194" t="b">
        <v>0</v>
      </c>
      <c r="E823" s="48" t="s">
        <v>53</v>
      </c>
      <c r="F823" s="48" t="s">
        <v>3029</v>
      </c>
      <c r="G823" s="48" t="s">
        <v>211</v>
      </c>
      <c r="H823" s="48" t="s">
        <v>285</v>
      </c>
      <c r="I823" s="48" t="s">
        <v>3545</v>
      </c>
      <c r="J823" s="48" t="s">
        <v>2661</v>
      </c>
      <c r="K823" s="193" t="s">
        <v>3514</v>
      </c>
      <c r="L823" s="193" t="s">
        <v>2636</v>
      </c>
      <c r="M823" s="48" t="s">
        <v>3549</v>
      </c>
      <c r="N823" s="193" t="s">
        <v>211</v>
      </c>
      <c r="O823" s="48" t="s">
        <v>165</v>
      </c>
      <c r="P823" s="48"/>
      <c r="Q823" s="48" t="s">
        <v>240</v>
      </c>
      <c r="R823" s="193" t="s">
        <v>211</v>
      </c>
      <c r="S823" s="48" t="b">
        <v>1</v>
      </c>
      <c r="T823" s="48"/>
      <c r="U823" s="178"/>
      <c r="V823" s="178">
        <v>43353</v>
      </c>
      <c r="W823" s="48" t="s">
        <v>211</v>
      </c>
      <c r="X823" s="48"/>
      <c r="Y823" s="48"/>
      <c r="Z823" s="48" t="s">
        <v>211</v>
      </c>
      <c r="AA823" s="48"/>
      <c r="AB823" s="48"/>
      <c r="AC823" s="193" t="s">
        <v>539</v>
      </c>
      <c r="AD823" s="48"/>
      <c r="AE823" s="193" t="s">
        <v>165</v>
      </c>
      <c r="AF823" s="193" t="s">
        <v>211</v>
      </c>
      <c r="AG823" s="193" t="s">
        <v>539</v>
      </c>
      <c r="AH823" s="198">
        <v>43383</v>
      </c>
      <c r="AI823" s="192" t="s">
        <v>4347</v>
      </c>
      <c r="AJ823" s="115" t="str">
        <f t="shared" si="12"/>
        <v>FS</v>
      </c>
      <c r="AK823" s="115" t="b">
        <f>ISNUMBER(SEARCH("IRT",Table1[[#This Row],[Current_Status]]))</f>
        <v>0</v>
      </c>
      <c r="AL823" s="116">
        <f>YEAR(Table1[[#This Row],[Project_Initiated]])</f>
        <v>2018</v>
      </c>
      <c r="AM823" s="53">
        <v>44090</v>
      </c>
      <c r="AN823" s="53" t="str">
        <f>IF(AND(Table1[[#This Row],[Completed Date]]&gt;="07/01/2020"+0,Table1[[#This Row],[Completed Date]]&lt;="6/30/2021"+0),"FY 20-21",IF(AND(Table1[[#This Row],[Completed Date]]&gt;="07/01/2019"+0,Table1[[#This Row],[Completed Date]]&lt;="6/30/2020"+0),"FY 19-20",""))</f>
        <v/>
      </c>
      <c r="AO823" s="116" t="str">
        <f>IFERROR(FIND("R",Table1[[#This Row],[FS_Priority]]),"")</f>
        <v/>
      </c>
    </row>
    <row r="824" spans="1:41" hidden="1" x14ac:dyDescent="0.25">
      <c r="A824" s="48" t="s">
        <v>796</v>
      </c>
      <c r="B824" s="193" t="s">
        <v>211</v>
      </c>
      <c r="C824" s="193" t="s">
        <v>796</v>
      </c>
      <c r="D824" s="194" t="b">
        <v>0</v>
      </c>
      <c r="E824" s="48" t="s">
        <v>99</v>
      </c>
      <c r="F824" s="48" t="s">
        <v>3128</v>
      </c>
      <c r="G824" s="48" t="s">
        <v>211</v>
      </c>
      <c r="H824" s="48" t="s">
        <v>467</v>
      </c>
      <c r="I824" s="48" t="s">
        <v>3659</v>
      </c>
      <c r="J824" s="48" t="s">
        <v>2661</v>
      </c>
      <c r="K824" s="193" t="s">
        <v>4989</v>
      </c>
      <c r="L824" s="193" t="s">
        <v>297</v>
      </c>
      <c r="M824" s="48" t="s">
        <v>3660</v>
      </c>
      <c r="N824" s="193" t="s">
        <v>211</v>
      </c>
      <c r="O824" s="48" t="s">
        <v>165</v>
      </c>
      <c r="P824" s="48"/>
      <c r="Q824" s="48" t="s">
        <v>239</v>
      </c>
      <c r="R824" s="193" t="s">
        <v>211</v>
      </c>
      <c r="S824" s="48" t="b">
        <v>1</v>
      </c>
      <c r="T824" s="48"/>
      <c r="U824" s="178"/>
      <c r="V824" s="178">
        <v>43284</v>
      </c>
      <c r="W824" s="48" t="s">
        <v>211</v>
      </c>
      <c r="X824" s="48"/>
      <c r="Y824" s="48"/>
      <c r="Z824" s="48" t="s">
        <v>211</v>
      </c>
      <c r="AA824" s="48"/>
      <c r="AB824" s="48"/>
      <c r="AC824" s="193" t="s">
        <v>539</v>
      </c>
      <c r="AD824" s="48"/>
      <c r="AE824" s="193" t="s">
        <v>165</v>
      </c>
      <c r="AF824" s="193" t="s">
        <v>211</v>
      </c>
      <c r="AG824" s="193" t="s">
        <v>539</v>
      </c>
      <c r="AH824" s="198">
        <v>43383</v>
      </c>
      <c r="AI824" s="192" t="s">
        <v>4347</v>
      </c>
      <c r="AJ824" s="115" t="str">
        <f t="shared" si="12"/>
        <v>FS</v>
      </c>
      <c r="AK824" s="115" t="b">
        <f>ISNUMBER(SEARCH("IRT",Table1[[#This Row],[Current_Status]]))</f>
        <v>0</v>
      </c>
      <c r="AL824" s="116">
        <f>YEAR(Table1[[#This Row],[Project_Initiated]])</f>
        <v>2018</v>
      </c>
      <c r="AM824" s="53">
        <v>44090</v>
      </c>
      <c r="AN824" s="53" t="str">
        <f>IF(AND(Table1[[#This Row],[Completed Date]]&gt;="07/01/2020"+0,Table1[[#This Row],[Completed Date]]&lt;="6/30/2021"+0),"FY 20-21",IF(AND(Table1[[#This Row],[Completed Date]]&gt;="07/01/2019"+0,Table1[[#This Row],[Completed Date]]&lt;="6/30/2020"+0),"FY 19-20",""))</f>
        <v/>
      </c>
      <c r="AO824" s="116" t="str">
        <f>IFERROR(FIND("R",Table1[[#This Row],[FS_Priority]]),"")</f>
        <v/>
      </c>
    </row>
    <row r="825" spans="1:41" hidden="1" x14ac:dyDescent="0.25">
      <c r="A825" s="48" t="s">
        <v>846</v>
      </c>
      <c r="B825" s="193" t="s">
        <v>211</v>
      </c>
      <c r="C825" s="193" t="s">
        <v>846</v>
      </c>
      <c r="D825" s="194" t="b">
        <v>0</v>
      </c>
      <c r="E825" s="48" t="s">
        <v>107</v>
      </c>
      <c r="F825" s="48" t="s">
        <v>3203</v>
      </c>
      <c r="G825" s="48" t="s">
        <v>211</v>
      </c>
      <c r="H825" s="48" t="s">
        <v>441</v>
      </c>
      <c r="I825" s="48" t="s">
        <v>91</v>
      </c>
      <c r="J825" s="48" t="s">
        <v>2661</v>
      </c>
      <c r="K825" s="193" t="s">
        <v>3674</v>
      </c>
      <c r="L825" s="193" t="s">
        <v>2636</v>
      </c>
      <c r="M825" s="48" t="s">
        <v>3675</v>
      </c>
      <c r="N825" s="193" t="s">
        <v>211</v>
      </c>
      <c r="O825" s="48" t="s">
        <v>165</v>
      </c>
      <c r="P825" s="48"/>
      <c r="Q825" s="48" t="s">
        <v>236</v>
      </c>
      <c r="R825" s="193" t="s">
        <v>211</v>
      </c>
      <c r="S825" s="48" t="b">
        <v>1</v>
      </c>
      <c r="T825" s="48"/>
      <c r="U825" s="178"/>
      <c r="V825" s="178">
        <v>43336</v>
      </c>
      <c r="W825" s="48" t="s">
        <v>211</v>
      </c>
      <c r="X825" s="48"/>
      <c r="Y825" s="48"/>
      <c r="Z825" s="48" t="s">
        <v>211</v>
      </c>
      <c r="AA825" s="48"/>
      <c r="AB825" s="48"/>
      <c r="AC825" s="193" t="s">
        <v>539</v>
      </c>
      <c r="AD825" s="48"/>
      <c r="AE825" s="193" t="s">
        <v>165</v>
      </c>
      <c r="AF825" s="193" t="s">
        <v>211</v>
      </c>
      <c r="AG825" s="193" t="s">
        <v>539</v>
      </c>
      <c r="AH825" s="198">
        <v>43383</v>
      </c>
      <c r="AI825" s="192" t="s">
        <v>4347</v>
      </c>
      <c r="AJ825" s="115" t="str">
        <f t="shared" si="12"/>
        <v>FS</v>
      </c>
      <c r="AK825" s="115" t="b">
        <f>ISNUMBER(SEARCH("IRT",Table1[[#This Row],[Current_Status]]))</f>
        <v>0</v>
      </c>
      <c r="AL825" s="116">
        <f>YEAR(Table1[[#This Row],[Project_Initiated]])</f>
        <v>2018</v>
      </c>
      <c r="AM825" s="53">
        <v>44090</v>
      </c>
      <c r="AN825" s="53" t="str">
        <f>IF(AND(Table1[[#This Row],[Completed Date]]&gt;="07/01/2020"+0,Table1[[#This Row],[Completed Date]]&lt;="6/30/2021"+0),"FY 20-21",IF(AND(Table1[[#This Row],[Completed Date]]&gt;="07/01/2019"+0,Table1[[#This Row],[Completed Date]]&lt;="6/30/2020"+0),"FY 19-20",""))</f>
        <v/>
      </c>
      <c r="AO825" s="116" t="str">
        <f>IFERROR(FIND("R",Table1[[#This Row],[FS_Priority]]),"")</f>
        <v/>
      </c>
    </row>
    <row r="826" spans="1:41" hidden="1" x14ac:dyDescent="0.25">
      <c r="A826" s="48" t="s">
        <v>853</v>
      </c>
      <c r="B826" s="193" t="s">
        <v>211</v>
      </c>
      <c r="C826" s="193" t="s">
        <v>853</v>
      </c>
      <c r="D826" s="194" t="b">
        <v>0</v>
      </c>
      <c r="E826" s="48" t="s">
        <v>107</v>
      </c>
      <c r="F826" s="48" t="s">
        <v>3235</v>
      </c>
      <c r="G826" s="48" t="s">
        <v>211</v>
      </c>
      <c r="H826" s="48" t="s">
        <v>441</v>
      </c>
      <c r="I826" s="48" t="s">
        <v>3752</v>
      </c>
      <c r="J826" s="48" t="s">
        <v>2661</v>
      </c>
      <c r="K826" s="193" t="s">
        <v>3674</v>
      </c>
      <c r="L826" s="193" t="s">
        <v>2636</v>
      </c>
      <c r="M826" s="48" t="s">
        <v>3675</v>
      </c>
      <c r="N826" s="193" t="s">
        <v>211</v>
      </c>
      <c r="O826" s="48" t="s">
        <v>165</v>
      </c>
      <c r="P826" s="48"/>
      <c r="Q826" s="48" t="s">
        <v>377</v>
      </c>
      <c r="R826" s="193" t="s">
        <v>211</v>
      </c>
      <c r="S826" s="48" t="b">
        <v>0</v>
      </c>
      <c r="T826" s="48"/>
      <c r="U826" s="178"/>
      <c r="V826" s="178">
        <v>43350</v>
      </c>
      <c r="W826" s="48" t="s">
        <v>211</v>
      </c>
      <c r="X826" s="48"/>
      <c r="Y826" s="48"/>
      <c r="Z826" s="48" t="s">
        <v>211</v>
      </c>
      <c r="AA826" s="48"/>
      <c r="AB826" s="48"/>
      <c r="AC826" s="193" t="s">
        <v>850</v>
      </c>
      <c r="AD826" s="48"/>
      <c r="AE826" s="193" t="s">
        <v>165</v>
      </c>
      <c r="AF826" s="193" t="s">
        <v>211</v>
      </c>
      <c r="AG826" s="193" t="s">
        <v>539</v>
      </c>
      <c r="AH826" s="198">
        <v>43383</v>
      </c>
      <c r="AI826" s="192" t="s">
        <v>4347</v>
      </c>
      <c r="AJ826" s="115" t="str">
        <f t="shared" si="12"/>
        <v>FS</v>
      </c>
      <c r="AK826" s="115" t="b">
        <f>ISNUMBER(SEARCH("IRT",Table1[[#This Row],[Current_Status]]))</f>
        <v>0</v>
      </c>
      <c r="AL826" s="116">
        <f>YEAR(Table1[[#This Row],[Project_Initiated]])</f>
        <v>2018</v>
      </c>
      <c r="AM826" s="53">
        <v>44090</v>
      </c>
      <c r="AN826" s="53" t="str">
        <f>IF(AND(Table1[[#This Row],[Completed Date]]&gt;="07/01/2020"+0,Table1[[#This Row],[Completed Date]]&lt;="6/30/2021"+0),"FY 20-21",IF(AND(Table1[[#This Row],[Completed Date]]&gt;="07/01/2019"+0,Table1[[#This Row],[Completed Date]]&lt;="6/30/2020"+0),"FY 19-20",""))</f>
        <v/>
      </c>
      <c r="AO826" s="116" t="str">
        <f>IFERROR(FIND("R",Table1[[#This Row],[FS_Priority]]),"")</f>
        <v/>
      </c>
    </row>
    <row r="827" spans="1:41" hidden="1" x14ac:dyDescent="0.25">
      <c r="A827" s="48" t="s">
        <v>849</v>
      </c>
      <c r="B827" s="193" t="s">
        <v>211</v>
      </c>
      <c r="C827" s="193" t="s">
        <v>849</v>
      </c>
      <c r="D827" s="194" t="b">
        <v>0</v>
      </c>
      <c r="E827" s="48" t="s">
        <v>107</v>
      </c>
      <c r="F827" s="48" t="s">
        <v>3246</v>
      </c>
      <c r="G827" s="48" t="s">
        <v>211</v>
      </c>
      <c r="H827" s="48" t="s">
        <v>472</v>
      </c>
      <c r="I827" s="48" t="s">
        <v>3762</v>
      </c>
      <c r="J827" s="48" t="s">
        <v>2661</v>
      </c>
      <c r="K827" s="193" t="s">
        <v>3674</v>
      </c>
      <c r="L827" s="193" t="s">
        <v>2636</v>
      </c>
      <c r="M827" s="48" t="s">
        <v>3745</v>
      </c>
      <c r="N827" s="193" t="s">
        <v>211</v>
      </c>
      <c r="O827" s="48" t="s">
        <v>165</v>
      </c>
      <c r="P827" s="48"/>
      <c r="Q827" s="48" t="s">
        <v>243</v>
      </c>
      <c r="R827" s="193" t="s">
        <v>211</v>
      </c>
      <c r="S827" s="48" t="b">
        <v>1</v>
      </c>
      <c r="T827" s="48"/>
      <c r="U827" s="178"/>
      <c r="V827" s="178">
        <v>43342</v>
      </c>
      <c r="W827" s="48" t="s">
        <v>211</v>
      </c>
      <c r="X827" s="48"/>
      <c r="Y827" s="48"/>
      <c r="Z827" s="48" t="s">
        <v>211</v>
      </c>
      <c r="AA827" s="48"/>
      <c r="AB827" s="48"/>
      <c r="AC827" s="193" t="s">
        <v>850</v>
      </c>
      <c r="AD827" s="48"/>
      <c r="AE827" s="193" t="s">
        <v>165</v>
      </c>
      <c r="AF827" s="193" t="s">
        <v>211</v>
      </c>
      <c r="AG827" s="193" t="s">
        <v>539</v>
      </c>
      <c r="AH827" s="198">
        <v>43383</v>
      </c>
      <c r="AI827" s="192" t="s">
        <v>4347</v>
      </c>
      <c r="AJ827" s="115" t="str">
        <f t="shared" si="12"/>
        <v>FS</v>
      </c>
      <c r="AK827" s="115" t="b">
        <f>ISNUMBER(SEARCH("IRT",Table1[[#This Row],[Current_Status]]))</f>
        <v>0</v>
      </c>
      <c r="AL827" s="116">
        <f>YEAR(Table1[[#This Row],[Project_Initiated]])</f>
        <v>2018</v>
      </c>
      <c r="AM827" s="53">
        <v>44090</v>
      </c>
      <c r="AN827" s="53" t="str">
        <f>IF(AND(Table1[[#This Row],[Completed Date]]&gt;="07/01/2020"+0,Table1[[#This Row],[Completed Date]]&lt;="6/30/2021"+0),"FY 20-21",IF(AND(Table1[[#This Row],[Completed Date]]&gt;="07/01/2019"+0,Table1[[#This Row],[Completed Date]]&lt;="6/30/2020"+0),"FY 19-20",""))</f>
        <v/>
      </c>
      <c r="AO827" s="116" t="str">
        <f>IFERROR(FIND("R",Table1[[#This Row],[FS_Priority]]),"")</f>
        <v/>
      </c>
    </row>
    <row r="828" spans="1:41" hidden="1" x14ac:dyDescent="0.25">
      <c r="A828" s="48" t="s">
        <v>856</v>
      </c>
      <c r="B828" s="193" t="s">
        <v>211</v>
      </c>
      <c r="C828" s="193" t="s">
        <v>856</v>
      </c>
      <c r="D828" s="194" t="b">
        <v>0</v>
      </c>
      <c r="E828" s="48" t="s">
        <v>107</v>
      </c>
      <c r="F828" s="48" t="s">
        <v>3249</v>
      </c>
      <c r="G828" s="48" t="s">
        <v>211</v>
      </c>
      <c r="H828" s="48" t="s">
        <v>462</v>
      </c>
      <c r="I828" s="48" t="s">
        <v>3763</v>
      </c>
      <c r="J828" s="48" t="s">
        <v>2661</v>
      </c>
      <c r="K828" s="193" t="s">
        <v>3674</v>
      </c>
      <c r="L828" s="193" t="s">
        <v>2636</v>
      </c>
      <c r="M828" s="48" t="s">
        <v>3760</v>
      </c>
      <c r="N828" s="193" t="s">
        <v>211</v>
      </c>
      <c r="O828" s="48" t="s">
        <v>165</v>
      </c>
      <c r="P828" s="48"/>
      <c r="Q828" s="48" t="s">
        <v>244</v>
      </c>
      <c r="R828" s="193" t="s">
        <v>211</v>
      </c>
      <c r="S828" s="48" t="b">
        <v>1</v>
      </c>
      <c r="T828" s="48"/>
      <c r="U828" s="178"/>
      <c r="V828" s="178">
        <v>43353</v>
      </c>
      <c r="W828" s="48" t="s">
        <v>211</v>
      </c>
      <c r="X828" s="48"/>
      <c r="Y828" s="48"/>
      <c r="Z828" s="48" t="s">
        <v>211</v>
      </c>
      <c r="AA828" s="48"/>
      <c r="AB828" s="48"/>
      <c r="AC828" s="193" t="s">
        <v>211</v>
      </c>
      <c r="AD828" s="48"/>
      <c r="AE828" s="193" t="s">
        <v>165</v>
      </c>
      <c r="AF828" s="193" t="s">
        <v>211</v>
      </c>
      <c r="AG828" s="193" t="s">
        <v>211</v>
      </c>
      <c r="AH828" s="198">
        <v>43383</v>
      </c>
      <c r="AI828" s="192" t="s">
        <v>4347</v>
      </c>
      <c r="AJ828" s="115" t="str">
        <f t="shared" si="12"/>
        <v>FS</v>
      </c>
      <c r="AK828" s="115" t="b">
        <f>ISNUMBER(SEARCH("IRT",Table1[[#This Row],[Current_Status]]))</f>
        <v>0</v>
      </c>
      <c r="AL828" s="116">
        <f>YEAR(Table1[[#This Row],[Project_Initiated]])</f>
        <v>2018</v>
      </c>
      <c r="AM828" s="53">
        <v>44090</v>
      </c>
      <c r="AN828" s="53" t="str">
        <f>IF(AND(Table1[[#This Row],[Completed Date]]&gt;="07/01/2020"+0,Table1[[#This Row],[Completed Date]]&lt;="6/30/2021"+0),"FY 20-21",IF(AND(Table1[[#This Row],[Completed Date]]&gt;="07/01/2019"+0,Table1[[#This Row],[Completed Date]]&lt;="6/30/2020"+0),"FY 19-20",""))</f>
        <v/>
      </c>
      <c r="AO828" s="116" t="str">
        <f>IFERROR(FIND("R",Table1[[#This Row],[FS_Priority]]),"")</f>
        <v/>
      </c>
    </row>
    <row r="829" spans="1:41" hidden="1" x14ac:dyDescent="0.25">
      <c r="A829" s="48" t="s">
        <v>819</v>
      </c>
      <c r="B829" s="193" t="s">
        <v>211</v>
      </c>
      <c r="C829" s="193" t="s">
        <v>819</v>
      </c>
      <c r="D829" s="194" t="b">
        <v>0</v>
      </c>
      <c r="E829" s="48" t="s">
        <v>398</v>
      </c>
      <c r="F829" s="48" t="s">
        <v>3268</v>
      </c>
      <c r="G829" s="48" t="s">
        <v>211</v>
      </c>
      <c r="H829" s="48" t="s">
        <v>453</v>
      </c>
      <c r="I829" s="48" t="s">
        <v>3789</v>
      </c>
      <c r="J829" s="48" t="s">
        <v>2661</v>
      </c>
      <c r="K829" s="193" t="s">
        <v>3786</v>
      </c>
      <c r="L829" s="193" t="s">
        <v>399</v>
      </c>
      <c r="M829" s="48" t="s">
        <v>3787</v>
      </c>
      <c r="N829" s="193" t="s">
        <v>211</v>
      </c>
      <c r="O829" s="48" t="s">
        <v>165</v>
      </c>
      <c r="P829" s="48"/>
      <c r="Q829" s="48" t="s">
        <v>218</v>
      </c>
      <c r="R829" s="193" t="s">
        <v>211</v>
      </c>
      <c r="S829" s="48" t="b">
        <v>1</v>
      </c>
      <c r="T829" s="48"/>
      <c r="U829" s="178"/>
      <c r="V829" s="178">
        <v>43307</v>
      </c>
      <c r="W829" s="48" t="s">
        <v>211</v>
      </c>
      <c r="X829" s="48"/>
      <c r="Y829" s="48"/>
      <c r="Z829" s="48" t="s">
        <v>211</v>
      </c>
      <c r="AA829" s="48"/>
      <c r="AB829" s="48"/>
      <c r="AC829" s="193" t="s">
        <v>539</v>
      </c>
      <c r="AD829" s="48"/>
      <c r="AE829" s="193" t="s">
        <v>165</v>
      </c>
      <c r="AF829" s="193" t="s">
        <v>211</v>
      </c>
      <c r="AG829" s="193" t="s">
        <v>539</v>
      </c>
      <c r="AH829" s="197">
        <v>43383</v>
      </c>
      <c r="AI829" s="192" t="s">
        <v>4347</v>
      </c>
      <c r="AJ829" s="115" t="str">
        <f t="shared" si="12"/>
        <v>FS</v>
      </c>
      <c r="AK829" s="115" t="b">
        <f>ISNUMBER(SEARCH("IRT",Table1[[#This Row],[Current_Status]]))</f>
        <v>0</v>
      </c>
      <c r="AL829" s="116">
        <f>YEAR(Table1[[#This Row],[Project_Initiated]])</f>
        <v>2018</v>
      </c>
      <c r="AM829" s="53">
        <v>44090</v>
      </c>
      <c r="AN829" s="53" t="str">
        <f>IF(AND(Table1[[#This Row],[Completed Date]]&gt;="07/01/2020"+0,Table1[[#This Row],[Completed Date]]&lt;="6/30/2021"+0),"FY 20-21",IF(AND(Table1[[#This Row],[Completed Date]]&gt;="07/01/2019"+0,Table1[[#This Row],[Completed Date]]&lt;="6/30/2020"+0),"FY 19-20",""))</f>
        <v/>
      </c>
      <c r="AO829" s="116" t="str">
        <f>IFERROR(FIND("R",Table1[[#This Row],[FS_Priority]]),"")</f>
        <v/>
      </c>
    </row>
    <row r="830" spans="1:41" hidden="1" x14ac:dyDescent="0.25">
      <c r="A830" s="48" t="s">
        <v>810</v>
      </c>
      <c r="B830" s="193" t="s">
        <v>211</v>
      </c>
      <c r="C830" s="193" t="s">
        <v>810</v>
      </c>
      <c r="D830" s="194" t="b">
        <v>0</v>
      </c>
      <c r="E830" s="48" t="s">
        <v>442</v>
      </c>
      <c r="F830" s="48" t="s">
        <v>3298</v>
      </c>
      <c r="G830" s="48" t="s">
        <v>211</v>
      </c>
      <c r="H830" s="48" t="s">
        <v>464</v>
      </c>
      <c r="I830" s="48" t="s">
        <v>3766</v>
      </c>
      <c r="J830" s="48" t="s">
        <v>2661</v>
      </c>
      <c r="K830" s="193" t="s">
        <v>3829</v>
      </c>
      <c r="L830" s="193" t="s">
        <v>141</v>
      </c>
      <c r="M830" s="48" t="s">
        <v>3830</v>
      </c>
      <c r="N830" s="193" t="s">
        <v>211</v>
      </c>
      <c r="O830" s="48" t="s">
        <v>165</v>
      </c>
      <c r="P830" s="48"/>
      <c r="Q830" s="48" t="s">
        <v>218</v>
      </c>
      <c r="R830" s="193" t="s">
        <v>211</v>
      </c>
      <c r="S830" s="48" t="b">
        <v>0</v>
      </c>
      <c r="T830" s="48"/>
      <c r="U830" s="178"/>
      <c r="V830" s="178">
        <v>43297</v>
      </c>
      <c r="W830" s="48" t="s">
        <v>211</v>
      </c>
      <c r="X830" s="48"/>
      <c r="Y830" s="48"/>
      <c r="Z830" s="48" t="s">
        <v>211</v>
      </c>
      <c r="AA830" s="48"/>
      <c r="AB830" s="48"/>
      <c r="AC830" s="193" t="s">
        <v>539</v>
      </c>
      <c r="AD830" s="48"/>
      <c r="AE830" s="193" t="s">
        <v>165</v>
      </c>
      <c r="AF830" s="193" t="s">
        <v>211</v>
      </c>
      <c r="AG830" s="193" t="s">
        <v>539</v>
      </c>
      <c r="AH830" s="197">
        <v>43383</v>
      </c>
      <c r="AI830" s="192" t="s">
        <v>4347</v>
      </c>
      <c r="AJ830" s="115" t="str">
        <f t="shared" si="12"/>
        <v>FS</v>
      </c>
      <c r="AK830" s="115" t="b">
        <f>ISNUMBER(SEARCH("IRT",Table1[[#This Row],[Current_Status]]))</f>
        <v>0</v>
      </c>
      <c r="AL830" s="116">
        <f>YEAR(Table1[[#This Row],[Project_Initiated]])</f>
        <v>2018</v>
      </c>
      <c r="AM830" s="53">
        <v>44090</v>
      </c>
      <c r="AN830" s="53" t="str">
        <f>IF(AND(Table1[[#This Row],[Completed Date]]&gt;="07/01/2020"+0,Table1[[#This Row],[Completed Date]]&lt;="6/30/2021"+0),"FY 20-21",IF(AND(Table1[[#This Row],[Completed Date]]&gt;="07/01/2019"+0,Table1[[#This Row],[Completed Date]]&lt;="6/30/2020"+0),"FY 19-20",""))</f>
        <v/>
      </c>
      <c r="AO830" s="116" t="str">
        <f>IFERROR(FIND("R",Table1[[#This Row],[FS_Priority]]),"")</f>
        <v/>
      </c>
    </row>
    <row r="831" spans="1:41" hidden="1" x14ac:dyDescent="0.25">
      <c r="A831" s="48" t="s">
        <v>795</v>
      </c>
      <c r="B831" s="193" t="s">
        <v>211</v>
      </c>
      <c r="C831" s="193" t="s">
        <v>795</v>
      </c>
      <c r="D831" s="194" t="b">
        <v>0</v>
      </c>
      <c r="E831" s="48" t="s">
        <v>147</v>
      </c>
      <c r="F831" s="48" t="s">
        <v>3311</v>
      </c>
      <c r="G831" s="48" t="s">
        <v>211</v>
      </c>
      <c r="H831" s="48" t="s">
        <v>451</v>
      </c>
      <c r="I831" s="48" t="s">
        <v>3844</v>
      </c>
      <c r="J831" s="48" t="s">
        <v>2661</v>
      </c>
      <c r="K831" s="193" t="s">
        <v>3839</v>
      </c>
      <c r="L831" s="193" t="s">
        <v>4330</v>
      </c>
      <c r="M831" s="48" t="s">
        <v>3845</v>
      </c>
      <c r="N831" s="193" t="s">
        <v>211</v>
      </c>
      <c r="O831" s="48" t="s">
        <v>165</v>
      </c>
      <c r="P831" s="48"/>
      <c r="Q831" s="48" t="s">
        <v>218</v>
      </c>
      <c r="R831" s="193" t="s">
        <v>211</v>
      </c>
      <c r="S831" s="48" t="b">
        <v>1</v>
      </c>
      <c r="T831" s="48"/>
      <c r="U831" s="178"/>
      <c r="V831" s="178">
        <v>43283</v>
      </c>
      <c r="W831" s="48" t="s">
        <v>211</v>
      </c>
      <c r="X831" s="48"/>
      <c r="Y831" s="48"/>
      <c r="Z831" s="48" t="s">
        <v>211</v>
      </c>
      <c r="AA831" s="48"/>
      <c r="AB831" s="48"/>
      <c r="AC831" s="193" t="s">
        <v>539</v>
      </c>
      <c r="AD831" s="48"/>
      <c r="AE831" s="193" t="s">
        <v>165</v>
      </c>
      <c r="AF831" s="193" t="s">
        <v>211</v>
      </c>
      <c r="AG831" s="193" t="s">
        <v>539</v>
      </c>
      <c r="AH831" s="197">
        <v>43383</v>
      </c>
      <c r="AI831" s="192" t="s">
        <v>4347</v>
      </c>
      <c r="AJ831" s="115" t="str">
        <f t="shared" si="12"/>
        <v>FS</v>
      </c>
      <c r="AK831" s="115" t="b">
        <f>ISNUMBER(SEARCH("IRT",Table1[[#This Row],[Current_Status]]))</f>
        <v>0</v>
      </c>
      <c r="AL831" s="116">
        <f>YEAR(Table1[[#This Row],[Project_Initiated]])</f>
        <v>2018</v>
      </c>
      <c r="AM831" s="53">
        <v>44090</v>
      </c>
      <c r="AN831" s="53" t="str">
        <f>IF(AND(Table1[[#This Row],[Completed Date]]&gt;="07/01/2020"+0,Table1[[#This Row],[Completed Date]]&lt;="6/30/2021"+0),"FY 20-21",IF(AND(Table1[[#This Row],[Completed Date]]&gt;="07/01/2019"+0,Table1[[#This Row],[Completed Date]]&lt;="6/30/2020"+0),"FY 19-20",""))</f>
        <v/>
      </c>
      <c r="AO831" s="116" t="str">
        <f>IFERROR(FIND("R",Table1[[#This Row],[FS_Priority]]),"")</f>
        <v/>
      </c>
    </row>
    <row r="832" spans="1:41" hidden="1" x14ac:dyDescent="0.25">
      <c r="A832" s="48" t="s">
        <v>769</v>
      </c>
      <c r="B832" s="193" t="s">
        <v>211</v>
      </c>
      <c r="C832" s="193" t="s">
        <v>769</v>
      </c>
      <c r="D832" s="194" t="b">
        <v>0</v>
      </c>
      <c r="E832" s="48" t="s">
        <v>147</v>
      </c>
      <c r="F832" s="48" t="s">
        <v>3318</v>
      </c>
      <c r="G832" s="48" t="s">
        <v>211</v>
      </c>
      <c r="H832" s="48" t="s">
        <v>458</v>
      </c>
      <c r="I832" s="48" t="s">
        <v>211</v>
      </c>
      <c r="J832" s="48" t="s">
        <v>2661</v>
      </c>
      <c r="K832" s="193" t="s">
        <v>3839</v>
      </c>
      <c r="L832" s="193" t="s">
        <v>4330</v>
      </c>
      <c r="M832" s="48" t="s">
        <v>3852</v>
      </c>
      <c r="N832" s="193" t="s">
        <v>211</v>
      </c>
      <c r="O832" s="48" t="s">
        <v>165</v>
      </c>
      <c r="P832" s="48"/>
      <c r="Q832" s="48" t="s">
        <v>242</v>
      </c>
      <c r="R832" s="193" t="s">
        <v>211</v>
      </c>
      <c r="S832" s="48" t="b">
        <v>1</v>
      </c>
      <c r="T832" s="48"/>
      <c r="U832" s="178"/>
      <c r="V832" s="178">
        <v>43279</v>
      </c>
      <c r="W832" s="48" t="s">
        <v>211</v>
      </c>
      <c r="X832" s="48"/>
      <c r="Y832" s="48"/>
      <c r="Z832" s="48" t="s">
        <v>211</v>
      </c>
      <c r="AA832" s="48"/>
      <c r="AB832" s="48"/>
      <c r="AC832" s="193" t="s">
        <v>539</v>
      </c>
      <c r="AD832" s="48"/>
      <c r="AE832" s="193" t="s">
        <v>165</v>
      </c>
      <c r="AF832" s="193" t="s">
        <v>211</v>
      </c>
      <c r="AG832" s="193" t="s">
        <v>539</v>
      </c>
      <c r="AH832" s="197">
        <v>43383</v>
      </c>
      <c r="AI832" s="192" t="s">
        <v>4347</v>
      </c>
      <c r="AJ832" s="115" t="str">
        <f t="shared" si="12"/>
        <v>FS</v>
      </c>
      <c r="AK832" s="115" t="b">
        <f>ISNUMBER(SEARCH("IRT",Table1[[#This Row],[Current_Status]]))</f>
        <v>0</v>
      </c>
      <c r="AL832" s="116">
        <f>YEAR(Table1[[#This Row],[Project_Initiated]])</f>
        <v>2018</v>
      </c>
      <c r="AM832" s="53">
        <v>44090</v>
      </c>
      <c r="AN832" s="53" t="str">
        <f>IF(AND(Table1[[#This Row],[Completed Date]]&gt;="07/01/2020"+0,Table1[[#This Row],[Completed Date]]&lt;="6/30/2021"+0),"FY 20-21",IF(AND(Table1[[#This Row],[Completed Date]]&gt;="07/01/2019"+0,Table1[[#This Row],[Completed Date]]&lt;="6/30/2020"+0),"FY 19-20",""))</f>
        <v/>
      </c>
      <c r="AO832" s="116" t="str">
        <f>IFERROR(FIND("R",Table1[[#This Row],[FS_Priority]]),"")</f>
        <v/>
      </c>
    </row>
    <row r="833" spans="1:41" hidden="1" x14ac:dyDescent="0.25">
      <c r="A833" s="48" t="s">
        <v>797</v>
      </c>
      <c r="B833" s="193" t="s">
        <v>211</v>
      </c>
      <c r="C833" s="193" t="s">
        <v>797</v>
      </c>
      <c r="D833" s="194" t="b">
        <v>0</v>
      </c>
      <c r="E833" s="48" t="s">
        <v>147</v>
      </c>
      <c r="F833" s="48" t="s">
        <v>3319</v>
      </c>
      <c r="G833" s="48" t="s">
        <v>211</v>
      </c>
      <c r="H833" s="48" t="s">
        <v>451</v>
      </c>
      <c r="I833" s="48" t="s">
        <v>3853</v>
      </c>
      <c r="J833" s="48" t="s">
        <v>2661</v>
      </c>
      <c r="K833" s="193" t="s">
        <v>3839</v>
      </c>
      <c r="L833" s="193" t="s">
        <v>4330</v>
      </c>
      <c r="M833" s="48" t="s">
        <v>3854</v>
      </c>
      <c r="N833" s="193" t="s">
        <v>211</v>
      </c>
      <c r="O833" s="48" t="s">
        <v>165</v>
      </c>
      <c r="P833" s="48"/>
      <c r="Q833" s="48" t="s">
        <v>243</v>
      </c>
      <c r="R833" s="193" t="s">
        <v>211</v>
      </c>
      <c r="S833" s="48" t="b">
        <v>1</v>
      </c>
      <c r="T833" s="48"/>
      <c r="U833" s="178"/>
      <c r="V833" s="178">
        <v>43287</v>
      </c>
      <c r="W833" s="48" t="s">
        <v>211</v>
      </c>
      <c r="X833" s="48"/>
      <c r="Y833" s="48"/>
      <c r="Z833" s="48" t="s">
        <v>211</v>
      </c>
      <c r="AA833" s="48"/>
      <c r="AB833" s="48"/>
      <c r="AC833" s="193" t="s">
        <v>539</v>
      </c>
      <c r="AD833" s="179"/>
      <c r="AE833" s="193" t="s">
        <v>165</v>
      </c>
      <c r="AF833" s="193" t="s">
        <v>211</v>
      </c>
      <c r="AG833" s="193" t="s">
        <v>539</v>
      </c>
      <c r="AH833" s="197">
        <v>43383</v>
      </c>
      <c r="AI833" s="192" t="s">
        <v>4347</v>
      </c>
      <c r="AJ833" s="115" t="str">
        <f t="shared" si="12"/>
        <v>FS</v>
      </c>
      <c r="AK833" s="115" t="b">
        <f>ISNUMBER(SEARCH("IRT",Table1[[#This Row],[Current_Status]]))</f>
        <v>0</v>
      </c>
      <c r="AL833" s="116">
        <f>YEAR(Table1[[#This Row],[Project_Initiated]])</f>
        <v>2018</v>
      </c>
      <c r="AM833" s="53">
        <v>44090</v>
      </c>
      <c r="AN833" s="53" t="str">
        <f>IF(AND(Table1[[#This Row],[Completed Date]]&gt;="07/01/2020"+0,Table1[[#This Row],[Completed Date]]&lt;="6/30/2021"+0),"FY 20-21",IF(AND(Table1[[#This Row],[Completed Date]]&gt;="07/01/2019"+0,Table1[[#This Row],[Completed Date]]&lt;="6/30/2020"+0),"FY 19-20",""))</f>
        <v/>
      </c>
      <c r="AO833" s="116" t="str">
        <f>IFERROR(FIND("R",Table1[[#This Row],[FS_Priority]]),"")</f>
        <v/>
      </c>
    </row>
    <row r="834" spans="1:41" hidden="1" x14ac:dyDescent="0.25">
      <c r="A834" s="48" t="s">
        <v>798</v>
      </c>
      <c r="B834" s="193" t="s">
        <v>211</v>
      </c>
      <c r="C834" s="193" t="s">
        <v>798</v>
      </c>
      <c r="D834" s="194" t="b">
        <v>0</v>
      </c>
      <c r="E834" s="48" t="s">
        <v>147</v>
      </c>
      <c r="F834" s="48" t="s">
        <v>3320</v>
      </c>
      <c r="G834" s="48" t="s">
        <v>211</v>
      </c>
      <c r="H834" s="48" t="s">
        <v>451</v>
      </c>
      <c r="I834" s="48" t="s">
        <v>3855</v>
      </c>
      <c r="J834" s="48" t="s">
        <v>2661</v>
      </c>
      <c r="K834" s="193" t="s">
        <v>3839</v>
      </c>
      <c r="L834" s="193" t="s">
        <v>4330</v>
      </c>
      <c r="M834" s="48" t="s">
        <v>3854</v>
      </c>
      <c r="N834" s="193" t="s">
        <v>211</v>
      </c>
      <c r="O834" s="48" t="s">
        <v>165</v>
      </c>
      <c r="P834" s="48"/>
      <c r="Q834" s="48" t="s">
        <v>244</v>
      </c>
      <c r="R834" s="193" t="s">
        <v>211</v>
      </c>
      <c r="S834" s="48" t="b">
        <v>1</v>
      </c>
      <c r="T834" s="48"/>
      <c r="U834" s="178"/>
      <c r="V834" s="178">
        <v>43290</v>
      </c>
      <c r="W834" s="48" t="s">
        <v>211</v>
      </c>
      <c r="X834" s="48"/>
      <c r="Y834" s="48"/>
      <c r="Z834" s="48" t="s">
        <v>211</v>
      </c>
      <c r="AA834" s="48"/>
      <c r="AB834" s="48"/>
      <c r="AC834" s="193" t="s">
        <v>539</v>
      </c>
      <c r="AD834" s="179"/>
      <c r="AE834" s="193" t="s">
        <v>165</v>
      </c>
      <c r="AF834" s="193" t="s">
        <v>211</v>
      </c>
      <c r="AG834" s="193" t="s">
        <v>539</v>
      </c>
      <c r="AH834" s="197">
        <v>43383</v>
      </c>
      <c r="AI834" s="192" t="s">
        <v>4347</v>
      </c>
      <c r="AJ834" s="115" t="str">
        <f t="shared" ref="AJ834:AJ897" si="13">IF(LEN(A834)&gt;6,"FS","PD&amp;C")</f>
        <v>FS</v>
      </c>
      <c r="AK834" s="115" t="b">
        <f>ISNUMBER(SEARCH("IRT",Table1[[#This Row],[Current_Status]]))</f>
        <v>0</v>
      </c>
      <c r="AL834" s="116">
        <f>YEAR(Table1[[#This Row],[Project_Initiated]])</f>
        <v>2018</v>
      </c>
      <c r="AM834" s="53">
        <v>44090</v>
      </c>
      <c r="AN834" s="53" t="str">
        <f>IF(AND(Table1[[#This Row],[Completed Date]]&gt;="07/01/2020"+0,Table1[[#This Row],[Completed Date]]&lt;="6/30/2021"+0),"FY 20-21",IF(AND(Table1[[#This Row],[Completed Date]]&gt;="07/01/2019"+0,Table1[[#This Row],[Completed Date]]&lt;="6/30/2020"+0),"FY 19-20",""))</f>
        <v/>
      </c>
      <c r="AO834" s="116" t="str">
        <f>IFERROR(FIND("R",Table1[[#This Row],[FS_Priority]]),"")</f>
        <v/>
      </c>
    </row>
    <row r="835" spans="1:41" hidden="1" x14ac:dyDescent="0.25">
      <c r="A835" s="48" t="s">
        <v>859</v>
      </c>
      <c r="B835" s="193" t="s">
        <v>211</v>
      </c>
      <c r="C835" s="193" t="s">
        <v>859</v>
      </c>
      <c r="D835" s="194" t="b">
        <v>0</v>
      </c>
      <c r="E835" s="48" t="s">
        <v>652</v>
      </c>
      <c r="F835" s="48" t="s">
        <v>3325</v>
      </c>
      <c r="G835" s="48" t="s">
        <v>211</v>
      </c>
      <c r="H835" s="48" t="s">
        <v>324</v>
      </c>
      <c r="I835" s="48" t="s">
        <v>3863</v>
      </c>
      <c r="J835" s="48" t="s">
        <v>2661</v>
      </c>
      <c r="K835" s="193" t="s">
        <v>3859</v>
      </c>
      <c r="L835" s="193" t="s">
        <v>450</v>
      </c>
      <c r="M835" s="48" t="s">
        <v>3864</v>
      </c>
      <c r="N835" s="193" t="s">
        <v>211</v>
      </c>
      <c r="O835" s="48" t="s">
        <v>165</v>
      </c>
      <c r="P835" s="48"/>
      <c r="Q835" s="48" t="s">
        <v>218</v>
      </c>
      <c r="R835" s="193" t="s">
        <v>211</v>
      </c>
      <c r="S835" s="48" t="b">
        <v>1</v>
      </c>
      <c r="T835" s="48"/>
      <c r="U835" s="178"/>
      <c r="V835" s="178">
        <v>43353</v>
      </c>
      <c r="W835" s="48" t="s">
        <v>211</v>
      </c>
      <c r="X835" s="48"/>
      <c r="Y835" s="48"/>
      <c r="Z835" s="48" t="s">
        <v>211</v>
      </c>
      <c r="AA835" s="48"/>
      <c r="AB835" s="48"/>
      <c r="AC835" s="193" t="s">
        <v>211</v>
      </c>
      <c r="AD835" s="48"/>
      <c r="AE835" s="193" t="s">
        <v>165</v>
      </c>
      <c r="AF835" s="193" t="s">
        <v>211</v>
      </c>
      <c r="AG835" s="193" t="s">
        <v>211</v>
      </c>
      <c r="AH835" s="197">
        <v>43383</v>
      </c>
      <c r="AI835" s="192" t="s">
        <v>4347</v>
      </c>
      <c r="AJ835" s="115" t="str">
        <f t="shared" si="13"/>
        <v>FS</v>
      </c>
      <c r="AK835" s="115" t="b">
        <f>ISNUMBER(SEARCH("IRT",Table1[[#This Row],[Current_Status]]))</f>
        <v>0</v>
      </c>
      <c r="AL835" s="116">
        <f>YEAR(Table1[[#This Row],[Project_Initiated]])</f>
        <v>2018</v>
      </c>
      <c r="AM835" s="53">
        <v>44090</v>
      </c>
      <c r="AN835" s="53" t="str">
        <f>IF(AND(Table1[[#This Row],[Completed Date]]&gt;="07/01/2020"+0,Table1[[#This Row],[Completed Date]]&lt;="6/30/2021"+0),"FY 20-21",IF(AND(Table1[[#This Row],[Completed Date]]&gt;="07/01/2019"+0,Table1[[#This Row],[Completed Date]]&lt;="6/30/2020"+0),"FY 19-20",""))</f>
        <v/>
      </c>
      <c r="AO835" s="116" t="str">
        <f>IFERROR(FIND("R",Table1[[#This Row],[FS_Priority]]),"")</f>
        <v/>
      </c>
    </row>
    <row r="836" spans="1:41" hidden="1" x14ac:dyDescent="0.25">
      <c r="A836" s="48" t="s">
        <v>816</v>
      </c>
      <c r="B836" s="193" t="s">
        <v>211</v>
      </c>
      <c r="C836" s="193" t="s">
        <v>816</v>
      </c>
      <c r="D836" s="194" t="b">
        <v>0</v>
      </c>
      <c r="E836" s="48" t="s">
        <v>148</v>
      </c>
      <c r="F836" s="48" t="s">
        <v>3083</v>
      </c>
      <c r="G836" s="48" t="s">
        <v>211</v>
      </c>
      <c r="H836" s="48" t="s">
        <v>474</v>
      </c>
      <c r="I836" s="48" t="s">
        <v>3875</v>
      </c>
      <c r="J836" s="48" t="s">
        <v>2661</v>
      </c>
      <c r="K836" s="193" t="s">
        <v>4320</v>
      </c>
      <c r="L836" s="193" t="s">
        <v>434</v>
      </c>
      <c r="M836" s="48" t="s">
        <v>3874</v>
      </c>
      <c r="N836" s="193" t="s">
        <v>211</v>
      </c>
      <c r="O836" s="48" t="s">
        <v>165</v>
      </c>
      <c r="P836" s="48"/>
      <c r="Q836" s="48" t="s">
        <v>218</v>
      </c>
      <c r="R836" s="193" t="s">
        <v>211</v>
      </c>
      <c r="S836" s="48" t="b">
        <v>0</v>
      </c>
      <c r="T836" s="48"/>
      <c r="U836" s="178"/>
      <c r="V836" s="178">
        <v>43304</v>
      </c>
      <c r="W836" s="48" t="s">
        <v>211</v>
      </c>
      <c r="X836" s="48"/>
      <c r="Y836" s="48"/>
      <c r="Z836" s="48" t="s">
        <v>211</v>
      </c>
      <c r="AA836" s="48"/>
      <c r="AB836" s="48"/>
      <c r="AC836" s="193" t="s">
        <v>539</v>
      </c>
      <c r="AD836" s="48"/>
      <c r="AE836" s="193" t="s">
        <v>165</v>
      </c>
      <c r="AF836" s="193" t="s">
        <v>211</v>
      </c>
      <c r="AG836" s="193" t="s">
        <v>539</v>
      </c>
      <c r="AH836" s="197">
        <v>43383</v>
      </c>
      <c r="AI836" s="192" t="s">
        <v>4347</v>
      </c>
      <c r="AJ836" s="115" t="str">
        <f t="shared" si="13"/>
        <v>FS</v>
      </c>
      <c r="AK836" s="115" t="b">
        <f>ISNUMBER(SEARCH("IRT",Table1[[#This Row],[Current_Status]]))</f>
        <v>0</v>
      </c>
      <c r="AL836" s="116">
        <f>YEAR(Table1[[#This Row],[Project_Initiated]])</f>
        <v>2018</v>
      </c>
      <c r="AM836" s="53">
        <v>44090</v>
      </c>
      <c r="AN836" s="53" t="str">
        <f>IF(AND(Table1[[#This Row],[Completed Date]]&gt;="07/01/2020"+0,Table1[[#This Row],[Completed Date]]&lt;="6/30/2021"+0),"FY 20-21",IF(AND(Table1[[#This Row],[Completed Date]]&gt;="07/01/2019"+0,Table1[[#This Row],[Completed Date]]&lt;="6/30/2020"+0),"FY 19-20",""))</f>
        <v/>
      </c>
      <c r="AO836" s="116" t="str">
        <f>IFERROR(FIND("R",Table1[[#This Row],[FS_Priority]]),"")</f>
        <v/>
      </c>
    </row>
    <row r="837" spans="1:41" hidden="1" x14ac:dyDescent="0.25">
      <c r="A837" s="48" t="s">
        <v>903</v>
      </c>
      <c r="B837" s="193" t="s">
        <v>211</v>
      </c>
      <c r="C837" s="193" t="s">
        <v>903</v>
      </c>
      <c r="D837" s="194" t="b">
        <v>0</v>
      </c>
      <c r="E837" s="48" t="s">
        <v>148</v>
      </c>
      <c r="F837" s="48" t="s">
        <v>3337</v>
      </c>
      <c r="G837" s="48" t="s">
        <v>211</v>
      </c>
      <c r="H837" s="48" t="s">
        <v>474</v>
      </c>
      <c r="I837" s="48" t="s">
        <v>3876</v>
      </c>
      <c r="J837" s="48" t="s">
        <v>2661</v>
      </c>
      <c r="K837" s="193" t="s">
        <v>4320</v>
      </c>
      <c r="L837" s="193" t="s">
        <v>434</v>
      </c>
      <c r="M837" s="48" t="s">
        <v>3874</v>
      </c>
      <c r="N837" s="193" t="s">
        <v>211</v>
      </c>
      <c r="O837" s="48" t="s">
        <v>165</v>
      </c>
      <c r="P837" s="48"/>
      <c r="Q837" s="48" t="s">
        <v>236</v>
      </c>
      <c r="R837" s="193" t="s">
        <v>211</v>
      </c>
      <c r="S837" s="48" t="b">
        <v>0</v>
      </c>
      <c r="T837" s="48"/>
      <c r="U837" s="178"/>
      <c r="V837" s="178">
        <v>43333</v>
      </c>
      <c r="W837" s="48" t="s">
        <v>211</v>
      </c>
      <c r="X837" s="48"/>
      <c r="Y837" s="48"/>
      <c r="Z837" s="48" t="s">
        <v>211</v>
      </c>
      <c r="AA837" s="48"/>
      <c r="AB837" s="48"/>
      <c r="AC837" s="193" t="s">
        <v>539</v>
      </c>
      <c r="AD837" s="48"/>
      <c r="AE837" s="193" t="s">
        <v>165</v>
      </c>
      <c r="AF837" s="193" t="s">
        <v>211</v>
      </c>
      <c r="AG837" s="193" t="s">
        <v>539</v>
      </c>
      <c r="AH837" s="197">
        <v>43383</v>
      </c>
      <c r="AI837" s="192" t="s">
        <v>4347</v>
      </c>
      <c r="AJ837" s="115" t="str">
        <f t="shared" si="13"/>
        <v>FS</v>
      </c>
      <c r="AK837" s="115" t="b">
        <f>ISNUMBER(SEARCH("IRT",Table1[[#This Row],[Current_Status]]))</f>
        <v>0</v>
      </c>
      <c r="AL837" s="116">
        <f>YEAR(Table1[[#This Row],[Project_Initiated]])</f>
        <v>2018</v>
      </c>
      <c r="AM837" s="53">
        <v>44090</v>
      </c>
      <c r="AN837" s="53" t="str">
        <f>IF(AND(Table1[[#This Row],[Completed Date]]&gt;="07/01/2020"+0,Table1[[#This Row],[Completed Date]]&lt;="6/30/2021"+0),"FY 20-21",IF(AND(Table1[[#This Row],[Completed Date]]&gt;="07/01/2019"+0,Table1[[#This Row],[Completed Date]]&lt;="6/30/2020"+0),"FY 19-20",""))</f>
        <v/>
      </c>
      <c r="AO837" s="116" t="str">
        <f>IFERROR(FIND("R",Table1[[#This Row],[FS_Priority]]),"")</f>
        <v/>
      </c>
    </row>
    <row r="838" spans="1:41" hidden="1" x14ac:dyDescent="0.25">
      <c r="A838" s="48" t="s">
        <v>837</v>
      </c>
      <c r="B838" s="193" t="s">
        <v>211</v>
      </c>
      <c r="C838" s="193" t="s">
        <v>837</v>
      </c>
      <c r="D838" s="194" t="b">
        <v>0</v>
      </c>
      <c r="E838" s="48" t="s">
        <v>107</v>
      </c>
      <c r="F838" s="48" t="s">
        <v>3160</v>
      </c>
      <c r="G838" s="48" t="s">
        <v>838</v>
      </c>
      <c r="H838" s="48" t="s">
        <v>441</v>
      </c>
      <c r="I838" s="48" t="s">
        <v>3676</v>
      </c>
      <c r="J838" s="48" t="s">
        <v>2672</v>
      </c>
      <c r="K838" s="193" t="s">
        <v>3674</v>
      </c>
      <c r="L838" s="193" t="s">
        <v>2636</v>
      </c>
      <c r="M838" s="48" t="s">
        <v>3562</v>
      </c>
      <c r="N838" s="193" t="s">
        <v>211</v>
      </c>
      <c r="O838" s="48" t="s">
        <v>183</v>
      </c>
      <c r="P838" s="48"/>
      <c r="Q838" s="48" t="s">
        <v>211</v>
      </c>
      <c r="R838" s="193" t="s">
        <v>211</v>
      </c>
      <c r="S838" s="48" t="b">
        <v>0</v>
      </c>
      <c r="T838" s="48"/>
      <c r="U838" s="178"/>
      <c r="V838" s="178">
        <v>43328</v>
      </c>
      <c r="W838" s="48" t="s">
        <v>211</v>
      </c>
      <c r="X838" s="48"/>
      <c r="Y838" s="48"/>
      <c r="Z838" s="48" t="s">
        <v>211</v>
      </c>
      <c r="AA838" s="48"/>
      <c r="AB838" s="48"/>
      <c r="AC838" s="193" t="s">
        <v>211</v>
      </c>
      <c r="AD838" s="48"/>
      <c r="AE838" s="193" t="s">
        <v>211</v>
      </c>
      <c r="AF838" s="193" t="s">
        <v>211</v>
      </c>
      <c r="AG838" s="193" t="s">
        <v>2693</v>
      </c>
      <c r="AH838" s="197">
        <v>43391</v>
      </c>
      <c r="AI838" s="192" t="s">
        <v>4347</v>
      </c>
      <c r="AJ838" s="115" t="str">
        <f t="shared" si="13"/>
        <v>FS</v>
      </c>
      <c r="AK838" s="115" t="b">
        <f>ISNUMBER(SEARCH("IRT",Table1[[#This Row],[Current_Status]]))</f>
        <v>0</v>
      </c>
      <c r="AL838" s="116">
        <f>YEAR(Table1[[#This Row],[Project_Initiated]])</f>
        <v>2018</v>
      </c>
      <c r="AM838" s="53">
        <v>44090</v>
      </c>
      <c r="AN838" s="53" t="str">
        <f>IF(AND(Table1[[#This Row],[Completed Date]]&gt;="07/01/2020"+0,Table1[[#This Row],[Completed Date]]&lt;="6/30/2021"+0),"FY 20-21",IF(AND(Table1[[#This Row],[Completed Date]]&gt;="07/01/2019"+0,Table1[[#This Row],[Completed Date]]&lt;="6/30/2020"+0),"FY 19-20",""))</f>
        <v/>
      </c>
      <c r="AO838" s="116" t="str">
        <f>IFERROR(FIND("R",Table1[[#This Row],[FS_Priority]]),"")</f>
        <v/>
      </c>
    </row>
    <row r="839" spans="1:41" hidden="1" x14ac:dyDescent="0.25">
      <c r="A839" s="48" t="s">
        <v>636</v>
      </c>
      <c r="B839" s="193" t="s">
        <v>211</v>
      </c>
      <c r="C839" s="193" t="s">
        <v>636</v>
      </c>
      <c r="D839" s="194" t="b">
        <v>0</v>
      </c>
      <c r="E839" s="48" t="s">
        <v>130</v>
      </c>
      <c r="F839" s="48" t="s">
        <v>3282</v>
      </c>
      <c r="G839" s="48" t="s">
        <v>211</v>
      </c>
      <c r="H839" s="48" t="s">
        <v>1611</v>
      </c>
      <c r="I839" s="48" t="s">
        <v>2612</v>
      </c>
      <c r="J839" s="48" t="s">
        <v>2672</v>
      </c>
      <c r="K839" s="193" t="s">
        <v>3791</v>
      </c>
      <c r="L839" s="193" t="s">
        <v>403</v>
      </c>
      <c r="M839" s="48" t="s">
        <v>3796</v>
      </c>
      <c r="N839" s="193" t="s">
        <v>211</v>
      </c>
      <c r="O839" s="48" t="s">
        <v>183</v>
      </c>
      <c r="P839" s="48"/>
      <c r="Q839" s="48" t="s">
        <v>240</v>
      </c>
      <c r="R839" s="193" t="s">
        <v>242</v>
      </c>
      <c r="S839" s="48" t="b">
        <v>0</v>
      </c>
      <c r="T839" s="48"/>
      <c r="U839" s="178"/>
      <c r="V839" s="178">
        <v>43059</v>
      </c>
      <c r="W839" s="48" t="s">
        <v>211</v>
      </c>
      <c r="X839" s="48"/>
      <c r="Y839" s="48"/>
      <c r="Z839" s="48" t="s">
        <v>211</v>
      </c>
      <c r="AA839" s="48"/>
      <c r="AB839" s="48"/>
      <c r="AC839" s="193" t="s">
        <v>4006</v>
      </c>
      <c r="AD839" s="48"/>
      <c r="AE839" s="193" t="s">
        <v>178</v>
      </c>
      <c r="AF839" s="193" t="s">
        <v>211</v>
      </c>
      <c r="AG839" s="193" t="s">
        <v>2694</v>
      </c>
      <c r="AH839" s="197">
        <v>43392</v>
      </c>
      <c r="AI839" s="192" t="s">
        <v>4353</v>
      </c>
      <c r="AJ839" s="115" t="str">
        <f t="shared" si="13"/>
        <v>FS</v>
      </c>
      <c r="AK839" s="115" t="b">
        <f>ISNUMBER(SEARCH("IRT",Table1[[#This Row],[Current_Status]]))</f>
        <v>0</v>
      </c>
      <c r="AL839" s="116">
        <f>YEAR(Table1[[#This Row],[Project_Initiated]])</f>
        <v>2017</v>
      </c>
      <c r="AM839" s="53">
        <v>44090</v>
      </c>
      <c r="AN839" s="53" t="str">
        <f>IF(AND(Table1[[#This Row],[Completed Date]]&gt;="07/01/2020"+0,Table1[[#This Row],[Completed Date]]&lt;="6/30/2021"+0),"FY 20-21",IF(AND(Table1[[#This Row],[Completed Date]]&gt;="07/01/2019"+0,Table1[[#This Row],[Completed Date]]&lt;="6/30/2020"+0),"FY 19-20",""))</f>
        <v/>
      </c>
      <c r="AO839" s="116" t="str">
        <f>IFERROR(FIND("R",Table1[[#This Row],[FS_Priority]]),"")</f>
        <v/>
      </c>
    </row>
    <row r="840" spans="1:41" hidden="1" x14ac:dyDescent="0.25">
      <c r="A840" s="48" t="s">
        <v>415</v>
      </c>
      <c r="B840" s="193" t="s">
        <v>211</v>
      </c>
      <c r="C840" s="193" t="s">
        <v>415</v>
      </c>
      <c r="D840" s="194" t="b">
        <v>0</v>
      </c>
      <c r="E840" s="48" t="s">
        <v>148</v>
      </c>
      <c r="F840" s="48" t="s">
        <v>3340</v>
      </c>
      <c r="G840" s="48" t="s">
        <v>211</v>
      </c>
      <c r="H840" s="48" t="s">
        <v>457</v>
      </c>
      <c r="I840" s="48" t="s">
        <v>3878</v>
      </c>
      <c r="J840" s="48" t="s">
        <v>2661</v>
      </c>
      <c r="K840" s="193" t="s">
        <v>4320</v>
      </c>
      <c r="L840" s="193" t="s">
        <v>434</v>
      </c>
      <c r="M840" s="48" t="s">
        <v>3879</v>
      </c>
      <c r="N840" s="193" t="s">
        <v>211</v>
      </c>
      <c r="O840" s="48" t="s">
        <v>165</v>
      </c>
      <c r="P840" s="48"/>
      <c r="Q840" s="48" t="s">
        <v>239</v>
      </c>
      <c r="R840" s="193" t="s">
        <v>211</v>
      </c>
      <c r="S840" s="48" t="b">
        <v>0</v>
      </c>
      <c r="T840" s="48"/>
      <c r="U840" s="178"/>
      <c r="V840" s="178">
        <v>43326</v>
      </c>
      <c r="W840" s="48" t="s">
        <v>211</v>
      </c>
      <c r="X840" s="48"/>
      <c r="Y840" s="48"/>
      <c r="Z840" s="48" t="s">
        <v>211</v>
      </c>
      <c r="AA840" s="48"/>
      <c r="AB840" s="48"/>
      <c r="AC840" s="193" t="s">
        <v>539</v>
      </c>
      <c r="AD840" s="48"/>
      <c r="AE840" s="193" t="s">
        <v>165</v>
      </c>
      <c r="AF840" s="193" t="s">
        <v>211</v>
      </c>
      <c r="AG840" s="193" t="s">
        <v>539</v>
      </c>
      <c r="AH840" s="197">
        <v>43392</v>
      </c>
      <c r="AI840" s="192" t="s">
        <v>4347</v>
      </c>
      <c r="AJ840" s="115" t="str">
        <f t="shared" si="13"/>
        <v>FS</v>
      </c>
      <c r="AK840" s="115" t="b">
        <f>ISNUMBER(SEARCH("IRT",Table1[[#This Row],[Current_Status]]))</f>
        <v>0</v>
      </c>
      <c r="AL840" s="116">
        <f>YEAR(Table1[[#This Row],[Project_Initiated]])</f>
        <v>2018</v>
      </c>
      <c r="AM840" s="53">
        <v>44090</v>
      </c>
      <c r="AN840" s="53" t="str">
        <f>IF(AND(Table1[[#This Row],[Completed Date]]&gt;="07/01/2020"+0,Table1[[#This Row],[Completed Date]]&lt;="6/30/2021"+0),"FY 20-21",IF(AND(Table1[[#This Row],[Completed Date]]&gt;="07/01/2019"+0,Table1[[#This Row],[Completed Date]]&lt;="6/30/2020"+0),"FY 19-20",""))</f>
        <v/>
      </c>
      <c r="AO840" s="116" t="str">
        <f>IFERROR(FIND("R",Table1[[#This Row],[FS_Priority]]),"")</f>
        <v/>
      </c>
    </row>
    <row r="841" spans="1:41" hidden="1" x14ac:dyDescent="0.25">
      <c r="A841" s="48" t="s">
        <v>770</v>
      </c>
      <c r="B841" s="193" t="s">
        <v>211</v>
      </c>
      <c r="C841" s="193" t="s">
        <v>770</v>
      </c>
      <c r="D841" s="194" t="b">
        <v>0</v>
      </c>
      <c r="E841" s="48" t="s">
        <v>446</v>
      </c>
      <c r="F841" s="48" t="s">
        <v>3060</v>
      </c>
      <c r="G841" s="48" t="s">
        <v>211</v>
      </c>
      <c r="H841" s="48" t="s">
        <v>3531</v>
      </c>
      <c r="I841" s="48" t="s">
        <v>3589</v>
      </c>
      <c r="J841" s="48" t="s">
        <v>2661</v>
      </c>
      <c r="K841" s="193" t="s">
        <v>3578</v>
      </c>
      <c r="L841" s="193" t="s">
        <v>2636</v>
      </c>
      <c r="M841" s="48" t="s">
        <v>3590</v>
      </c>
      <c r="N841" s="193" t="s">
        <v>211</v>
      </c>
      <c r="O841" s="48" t="s">
        <v>165</v>
      </c>
      <c r="P841" s="48"/>
      <c r="Q841" s="48" t="s">
        <v>236</v>
      </c>
      <c r="R841" s="193" t="s">
        <v>211</v>
      </c>
      <c r="S841" s="48" t="b">
        <v>0</v>
      </c>
      <c r="T841" s="48"/>
      <c r="U841" s="178"/>
      <c r="V841" s="178">
        <v>43279</v>
      </c>
      <c r="W841" s="48" t="s">
        <v>211</v>
      </c>
      <c r="X841" s="48"/>
      <c r="Y841" s="48"/>
      <c r="Z841" s="48" t="s">
        <v>211</v>
      </c>
      <c r="AA841" s="48"/>
      <c r="AB841" s="48"/>
      <c r="AC841" s="193" t="s">
        <v>539</v>
      </c>
      <c r="AD841" s="48"/>
      <c r="AE841" s="193" t="s">
        <v>165</v>
      </c>
      <c r="AF841" s="193" t="s">
        <v>211</v>
      </c>
      <c r="AG841" s="193" t="s">
        <v>539</v>
      </c>
      <c r="AH841" s="197">
        <v>43395</v>
      </c>
      <c r="AI841" s="192" t="s">
        <v>4347</v>
      </c>
      <c r="AJ841" s="115" t="str">
        <f t="shared" si="13"/>
        <v>FS</v>
      </c>
      <c r="AK841" s="115" t="b">
        <f>ISNUMBER(SEARCH("IRT",Table1[[#This Row],[Current_Status]]))</f>
        <v>0</v>
      </c>
      <c r="AL841" s="116">
        <f>YEAR(Table1[[#This Row],[Project_Initiated]])</f>
        <v>2018</v>
      </c>
      <c r="AM841" s="53">
        <v>44090</v>
      </c>
      <c r="AN841" s="53" t="str">
        <f>IF(AND(Table1[[#This Row],[Completed Date]]&gt;="07/01/2020"+0,Table1[[#This Row],[Completed Date]]&lt;="6/30/2021"+0),"FY 20-21",IF(AND(Table1[[#This Row],[Completed Date]]&gt;="07/01/2019"+0,Table1[[#This Row],[Completed Date]]&lt;="6/30/2020"+0),"FY 19-20",""))</f>
        <v/>
      </c>
      <c r="AO841" s="116" t="str">
        <f>IFERROR(FIND("R",Table1[[#This Row],[FS_Priority]]),"")</f>
        <v/>
      </c>
    </row>
    <row r="842" spans="1:41" hidden="1" x14ac:dyDescent="0.25">
      <c r="A842" s="48" t="s">
        <v>828</v>
      </c>
      <c r="B842" s="193" t="s">
        <v>211</v>
      </c>
      <c r="C842" s="193" t="s">
        <v>828</v>
      </c>
      <c r="D842" s="194" t="b">
        <v>0</v>
      </c>
      <c r="E842" s="48" t="s">
        <v>446</v>
      </c>
      <c r="F842" s="48" t="s">
        <v>3062</v>
      </c>
      <c r="G842" s="48" t="s">
        <v>211</v>
      </c>
      <c r="H842" s="48" t="s">
        <v>447</v>
      </c>
      <c r="I842" s="48" t="s">
        <v>3593</v>
      </c>
      <c r="J842" s="48" t="s">
        <v>2661</v>
      </c>
      <c r="K842" s="193" t="s">
        <v>3578</v>
      </c>
      <c r="L842" s="193" t="s">
        <v>2636</v>
      </c>
      <c r="M842" s="48" t="s">
        <v>3594</v>
      </c>
      <c r="N842" s="193" t="s">
        <v>211</v>
      </c>
      <c r="O842" s="48" t="s">
        <v>165</v>
      </c>
      <c r="P842" s="48"/>
      <c r="Q842" s="48" t="s">
        <v>184</v>
      </c>
      <c r="R842" s="193" t="s">
        <v>211</v>
      </c>
      <c r="S842" s="48" t="b">
        <v>0</v>
      </c>
      <c r="T842" s="48"/>
      <c r="U842" s="178"/>
      <c r="V842" s="178">
        <v>43314</v>
      </c>
      <c r="W842" s="48" t="s">
        <v>211</v>
      </c>
      <c r="X842" s="48"/>
      <c r="Y842" s="48"/>
      <c r="Z842" s="48" t="s">
        <v>211</v>
      </c>
      <c r="AA842" s="48"/>
      <c r="AB842" s="48"/>
      <c r="AC842" s="193" t="s">
        <v>539</v>
      </c>
      <c r="AD842" s="48"/>
      <c r="AE842" s="193" t="s">
        <v>165</v>
      </c>
      <c r="AF842" s="193" t="s">
        <v>211</v>
      </c>
      <c r="AG842" s="193" t="s">
        <v>539</v>
      </c>
      <c r="AH842" s="197">
        <v>43395</v>
      </c>
      <c r="AI842" s="192" t="s">
        <v>4347</v>
      </c>
      <c r="AJ842" s="115" t="str">
        <f t="shared" si="13"/>
        <v>FS</v>
      </c>
      <c r="AK842" s="115" t="b">
        <f>ISNUMBER(SEARCH("IRT",Table1[[#This Row],[Current_Status]]))</f>
        <v>0</v>
      </c>
      <c r="AL842" s="116">
        <f>YEAR(Table1[[#This Row],[Project_Initiated]])</f>
        <v>2018</v>
      </c>
      <c r="AM842" s="53">
        <v>44090</v>
      </c>
      <c r="AN842" s="53" t="str">
        <f>IF(AND(Table1[[#This Row],[Completed Date]]&gt;="07/01/2020"+0,Table1[[#This Row],[Completed Date]]&lt;="6/30/2021"+0),"FY 20-21",IF(AND(Table1[[#This Row],[Completed Date]]&gt;="07/01/2019"+0,Table1[[#This Row],[Completed Date]]&lt;="6/30/2020"+0),"FY 19-20",""))</f>
        <v/>
      </c>
      <c r="AO842" s="116" t="str">
        <f>IFERROR(FIND("R",Table1[[#This Row],[FS_Priority]]),"")</f>
        <v/>
      </c>
    </row>
    <row r="843" spans="1:41" hidden="1" x14ac:dyDescent="0.25">
      <c r="A843" s="48" t="s">
        <v>765</v>
      </c>
      <c r="B843" s="193" t="s">
        <v>211</v>
      </c>
      <c r="C843" s="193" t="s">
        <v>765</v>
      </c>
      <c r="D843" s="194" t="b">
        <v>0</v>
      </c>
      <c r="E843" s="48" t="s">
        <v>99</v>
      </c>
      <c r="F843" s="48" t="s">
        <v>3095</v>
      </c>
      <c r="G843" s="48" t="s">
        <v>211</v>
      </c>
      <c r="H843" s="48" t="s">
        <v>445</v>
      </c>
      <c r="I843" s="48" t="s">
        <v>136</v>
      </c>
      <c r="J843" s="48" t="s">
        <v>2661</v>
      </c>
      <c r="K843" s="193" t="s">
        <v>4989</v>
      </c>
      <c r="L843" s="193" t="s">
        <v>297</v>
      </c>
      <c r="M843" s="48" t="s">
        <v>3599</v>
      </c>
      <c r="N843" s="193" t="s">
        <v>211</v>
      </c>
      <c r="O843" s="48" t="s">
        <v>165</v>
      </c>
      <c r="P843" s="48"/>
      <c r="Q843" s="48" t="s">
        <v>221</v>
      </c>
      <c r="R843" s="193" t="s">
        <v>211</v>
      </c>
      <c r="S843" s="48" t="b">
        <v>0</v>
      </c>
      <c r="T843" s="48"/>
      <c r="U843" s="178"/>
      <c r="V843" s="178">
        <v>43276</v>
      </c>
      <c r="W843" s="48" t="s">
        <v>211</v>
      </c>
      <c r="X843" s="48"/>
      <c r="Y843" s="48"/>
      <c r="Z843" s="48" t="s">
        <v>211</v>
      </c>
      <c r="AA843" s="48"/>
      <c r="AB843" s="48"/>
      <c r="AC843" s="193" t="s">
        <v>539</v>
      </c>
      <c r="AD843" s="48"/>
      <c r="AE843" s="193" t="s">
        <v>165</v>
      </c>
      <c r="AF843" s="193" t="s">
        <v>211</v>
      </c>
      <c r="AG843" s="193" t="s">
        <v>539</v>
      </c>
      <c r="AH843" s="197">
        <v>43395</v>
      </c>
      <c r="AI843" s="192" t="s">
        <v>4347</v>
      </c>
      <c r="AJ843" s="115" t="str">
        <f t="shared" si="13"/>
        <v>FS</v>
      </c>
      <c r="AK843" s="115" t="b">
        <f>ISNUMBER(SEARCH("IRT",Table1[[#This Row],[Current_Status]]))</f>
        <v>0</v>
      </c>
      <c r="AL843" s="116">
        <f>YEAR(Table1[[#This Row],[Project_Initiated]])</f>
        <v>2018</v>
      </c>
      <c r="AM843" s="53">
        <v>44090</v>
      </c>
      <c r="AN843" s="53" t="str">
        <f>IF(AND(Table1[[#This Row],[Completed Date]]&gt;="07/01/2020"+0,Table1[[#This Row],[Completed Date]]&lt;="6/30/2021"+0),"FY 20-21",IF(AND(Table1[[#This Row],[Completed Date]]&gt;="07/01/2019"+0,Table1[[#This Row],[Completed Date]]&lt;="6/30/2020"+0),"FY 19-20",""))</f>
        <v/>
      </c>
      <c r="AO843" s="116" t="str">
        <f>IFERROR(FIND("R",Table1[[#This Row],[FS_Priority]]),"")</f>
        <v/>
      </c>
    </row>
    <row r="844" spans="1:41" hidden="1" x14ac:dyDescent="0.25">
      <c r="A844" s="48" t="s">
        <v>868</v>
      </c>
      <c r="B844" s="193" t="s">
        <v>211</v>
      </c>
      <c r="C844" s="193" t="s">
        <v>868</v>
      </c>
      <c r="D844" s="194" t="b">
        <v>0</v>
      </c>
      <c r="E844" s="48" t="s">
        <v>107</v>
      </c>
      <c r="F844" s="48" t="s">
        <v>3147</v>
      </c>
      <c r="G844" s="48" t="s">
        <v>211</v>
      </c>
      <c r="H844" s="48" t="s">
        <v>182</v>
      </c>
      <c r="I844" s="48" t="s">
        <v>3677</v>
      </c>
      <c r="J844" s="48" t="s">
        <v>2661</v>
      </c>
      <c r="K844" s="193" t="s">
        <v>3674</v>
      </c>
      <c r="L844" s="193" t="s">
        <v>2636</v>
      </c>
      <c r="M844" s="48" t="s">
        <v>3678</v>
      </c>
      <c r="N844" s="193" t="s">
        <v>211</v>
      </c>
      <c r="O844" s="48" t="s">
        <v>165</v>
      </c>
      <c r="P844" s="48"/>
      <c r="Q844" s="48" t="s">
        <v>211</v>
      </c>
      <c r="R844" s="193" t="s">
        <v>211</v>
      </c>
      <c r="S844" s="48" t="b">
        <v>0</v>
      </c>
      <c r="T844" s="48"/>
      <c r="U844" s="178"/>
      <c r="V844" s="178">
        <v>43362</v>
      </c>
      <c r="W844" s="48" t="s">
        <v>211</v>
      </c>
      <c r="X844" s="48"/>
      <c r="Y844" s="48"/>
      <c r="Z844" s="48" t="s">
        <v>211</v>
      </c>
      <c r="AA844" s="48"/>
      <c r="AB844" s="48"/>
      <c r="AC844" s="193" t="s">
        <v>211</v>
      </c>
      <c r="AD844" s="48"/>
      <c r="AE844" s="193" t="s">
        <v>165</v>
      </c>
      <c r="AF844" s="193" t="s">
        <v>211</v>
      </c>
      <c r="AG844" s="193" t="s">
        <v>211</v>
      </c>
      <c r="AH844" s="197">
        <v>43395</v>
      </c>
      <c r="AI844" s="192" t="s">
        <v>4347</v>
      </c>
      <c r="AJ844" s="115" t="str">
        <f t="shared" si="13"/>
        <v>FS</v>
      </c>
      <c r="AK844" s="115" t="b">
        <f>ISNUMBER(SEARCH("IRT",Table1[[#This Row],[Current_Status]]))</f>
        <v>0</v>
      </c>
      <c r="AL844" s="116">
        <f>YEAR(Table1[[#This Row],[Project_Initiated]])</f>
        <v>2018</v>
      </c>
      <c r="AM844" s="53">
        <v>44090</v>
      </c>
      <c r="AN844" s="53" t="str">
        <f>IF(AND(Table1[[#This Row],[Completed Date]]&gt;="07/01/2020"+0,Table1[[#This Row],[Completed Date]]&lt;="6/30/2021"+0),"FY 20-21",IF(AND(Table1[[#This Row],[Completed Date]]&gt;="07/01/2019"+0,Table1[[#This Row],[Completed Date]]&lt;="6/30/2020"+0),"FY 19-20",""))</f>
        <v/>
      </c>
      <c r="AO844" s="116" t="str">
        <f>IFERROR(FIND("R",Table1[[#This Row],[FS_Priority]]),"")</f>
        <v/>
      </c>
    </row>
    <row r="845" spans="1:41" hidden="1" x14ac:dyDescent="0.25">
      <c r="A845" s="48" t="s">
        <v>671</v>
      </c>
      <c r="B845" s="193" t="s">
        <v>211</v>
      </c>
      <c r="C845" s="193" t="s">
        <v>671</v>
      </c>
      <c r="D845" s="194" t="b">
        <v>0</v>
      </c>
      <c r="E845" s="48" t="s">
        <v>107</v>
      </c>
      <c r="F845" s="48" t="s">
        <v>3156</v>
      </c>
      <c r="G845" s="48" t="s">
        <v>211</v>
      </c>
      <c r="H845" s="48" t="s">
        <v>476</v>
      </c>
      <c r="I845" s="48" t="s">
        <v>3537</v>
      </c>
      <c r="J845" s="48" t="s">
        <v>2661</v>
      </c>
      <c r="K845" s="193" t="s">
        <v>3674</v>
      </c>
      <c r="L845" s="193" t="s">
        <v>2636</v>
      </c>
      <c r="M845" s="48" t="s">
        <v>3687</v>
      </c>
      <c r="N845" s="193" t="s">
        <v>211</v>
      </c>
      <c r="O845" s="48" t="s">
        <v>183</v>
      </c>
      <c r="P845" s="48"/>
      <c r="Q845" s="48" t="s">
        <v>211</v>
      </c>
      <c r="R845" s="193" t="s">
        <v>211</v>
      </c>
      <c r="S845" s="48" t="b">
        <v>0</v>
      </c>
      <c r="T845" s="48"/>
      <c r="U845" s="178"/>
      <c r="V845" s="178">
        <v>43143</v>
      </c>
      <c r="W845" s="48" t="s">
        <v>211</v>
      </c>
      <c r="X845" s="48"/>
      <c r="Y845" s="48"/>
      <c r="Z845" s="48" t="s">
        <v>211</v>
      </c>
      <c r="AA845" s="48"/>
      <c r="AB845" s="48"/>
      <c r="AC845" s="193" t="s">
        <v>672</v>
      </c>
      <c r="AD845" s="48"/>
      <c r="AE845" s="193" t="s">
        <v>183</v>
      </c>
      <c r="AF845" s="193" t="s">
        <v>211</v>
      </c>
      <c r="AG845" s="193" t="s">
        <v>2694</v>
      </c>
      <c r="AH845" s="197">
        <v>43395</v>
      </c>
      <c r="AI845" s="192" t="s">
        <v>4350</v>
      </c>
      <c r="AJ845" s="115" t="str">
        <f t="shared" si="13"/>
        <v>FS</v>
      </c>
      <c r="AK845" s="115" t="b">
        <f>ISNUMBER(SEARCH("IRT",Table1[[#This Row],[Current_Status]]))</f>
        <v>0</v>
      </c>
      <c r="AL845" s="116">
        <f>YEAR(Table1[[#This Row],[Project_Initiated]])</f>
        <v>2018</v>
      </c>
      <c r="AM845" s="53">
        <v>44090</v>
      </c>
      <c r="AN845" s="53" t="str">
        <f>IF(AND(Table1[[#This Row],[Completed Date]]&gt;="07/01/2020"+0,Table1[[#This Row],[Completed Date]]&lt;="6/30/2021"+0),"FY 20-21",IF(AND(Table1[[#This Row],[Completed Date]]&gt;="07/01/2019"+0,Table1[[#This Row],[Completed Date]]&lt;="6/30/2020"+0),"FY 19-20",""))</f>
        <v/>
      </c>
      <c r="AO845" s="116" t="str">
        <f>IFERROR(FIND("R",Table1[[#This Row],[FS_Priority]]),"")</f>
        <v/>
      </c>
    </row>
    <row r="846" spans="1:41" hidden="1" x14ac:dyDescent="0.25">
      <c r="A846" s="48" t="s">
        <v>852</v>
      </c>
      <c r="B846" s="193" t="s">
        <v>211</v>
      </c>
      <c r="C846" s="193" t="s">
        <v>852</v>
      </c>
      <c r="D846" s="194" t="b">
        <v>0</v>
      </c>
      <c r="E846" s="48" t="s">
        <v>107</v>
      </c>
      <c r="F846" s="48" t="s">
        <v>3185</v>
      </c>
      <c r="G846" s="48" t="s">
        <v>211</v>
      </c>
      <c r="H846" s="48" t="s">
        <v>472</v>
      </c>
      <c r="I846" s="48" t="s">
        <v>3713</v>
      </c>
      <c r="J846" s="48" t="s">
        <v>2661</v>
      </c>
      <c r="K846" s="193" t="s">
        <v>3674</v>
      </c>
      <c r="L846" s="193" t="s">
        <v>2636</v>
      </c>
      <c r="M846" s="48" t="s">
        <v>3680</v>
      </c>
      <c r="N846" s="193" t="s">
        <v>211</v>
      </c>
      <c r="O846" s="48" t="s">
        <v>165</v>
      </c>
      <c r="P846" s="48"/>
      <c r="Q846" s="48" t="s">
        <v>221</v>
      </c>
      <c r="R846" s="193" t="s">
        <v>211</v>
      </c>
      <c r="S846" s="48" t="b">
        <v>1</v>
      </c>
      <c r="T846" s="48"/>
      <c r="U846" s="178"/>
      <c r="V846" s="178">
        <v>43349</v>
      </c>
      <c r="W846" s="48" t="s">
        <v>211</v>
      </c>
      <c r="X846" s="48"/>
      <c r="Y846" s="48"/>
      <c r="Z846" s="48" t="s">
        <v>211</v>
      </c>
      <c r="AA846" s="48"/>
      <c r="AB846" s="48"/>
      <c r="AC846" s="193" t="s">
        <v>539</v>
      </c>
      <c r="AD846" s="48"/>
      <c r="AE846" s="193" t="s">
        <v>165</v>
      </c>
      <c r="AF846" s="193" t="s">
        <v>211</v>
      </c>
      <c r="AG846" s="193" t="s">
        <v>539</v>
      </c>
      <c r="AH846" s="197">
        <v>43395</v>
      </c>
      <c r="AI846" s="192" t="s">
        <v>4347</v>
      </c>
      <c r="AJ846" s="115" t="str">
        <f t="shared" si="13"/>
        <v>FS</v>
      </c>
      <c r="AK846" s="115" t="b">
        <f>ISNUMBER(SEARCH("IRT",Table1[[#This Row],[Current_Status]]))</f>
        <v>0</v>
      </c>
      <c r="AL846" s="116">
        <f>YEAR(Table1[[#This Row],[Project_Initiated]])</f>
        <v>2018</v>
      </c>
      <c r="AM846" s="53">
        <v>44090</v>
      </c>
      <c r="AN846" s="53" t="str">
        <f>IF(AND(Table1[[#This Row],[Completed Date]]&gt;="07/01/2020"+0,Table1[[#This Row],[Completed Date]]&lt;="6/30/2021"+0),"FY 20-21",IF(AND(Table1[[#This Row],[Completed Date]]&gt;="07/01/2019"+0,Table1[[#This Row],[Completed Date]]&lt;="6/30/2020"+0),"FY 19-20",""))</f>
        <v/>
      </c>
      <c r="AO846" s="116" t="str">
        <f>IFERROR(FIND("R",Table1[[#This Row],[FS_Priority]]),"")</f>
        <v/>
      </c>
    </row>
    <row r="847" spans="1:41" hidden="1" x14ac:dyDescent="0.25">
      <c r="A847" s="48" t="s">
        <v>612</v>
      </c>
      <c r="B847" s="193" t="s">
        <v>211</v>
      </c>
      <c r="C847" s="193" t="s">
        <v>612</v>
      </c>
      <c r="D847" s="194" t="b">
        <v>0</v>
      </c>
      <c r="E847" s="48" t="s">
        <v>107</v>
      </c>
      <c r="F847" s="48" t="s">
        <v>2634</v>
      </c>
      <c r="G847" s="48" t="s">
        <v>211</v>
      </c>
      <c r="H847" s="48" t="s">
        <v>460</v>
      </c>
      <c r="I847" s="48" t="s">
        <v>3577</v>
      </c>
      <c r="J847" s="48" t="s">
        <v>2661</v>
      </c>
      <c r="K847" s="193" t="s">
        <v>3674</v>
      </c>
      <c r="L847" s="193" t="s">
        <v>2636</v>
      </c>
      <c r="M847" s="48" t="s">
        <v>3679</v>
      </c>
      <c r="N847" s="193" t="s">
        <v>211</v>
      </c>
      <c r="O847" s="48" t="s">
        <v>165</v>
      </c>
      <c r="P847" s="48"/>
      <c r="Q847" s="48" t="s">
        <v>613</v>
      </c>
      <c r="R847" s="193" t="s">
        <v>342</v>
      </c>
      <c r="S847" s="48" t="b">
        <v>0</v>
      </c>
      <c r="T847" s="48"/>
      <c r="U847" s="178"/>
      <c r="V847" s="178">
        <v>42859</v>
      </c>
      <c r="W847" s="48" t="s">
        <v>211</v>
      </c>
      <c r="X847" s="48"/>
      <c r="Y847" s="48"/>
      <c r="Z847" s="48" t="s">
        <v>211</v>
      </c>
      <c r="AA847" s="48"/>
      <c r="AB847" s="48"/>
      <c r="AC847" s="193" t="s">
        <v>614</v>
      </c>
      <c r="AD847" s="48"/>
      <c r="AE847" s="193" t="s">
        <v>183</v>
      </c>
      <c r="AF847" s="193" t="s">
        <v>211</v>
      </c>
      <c r="AG847" s="193" t="s">
        <v>2694</v>
      </c>
      <c r="AH847" s="197">
        <v>43395</v>
      </c>
      <c r="AI847" s="192" t="s">
        <v>4354</v>
      </c>
      <c r="AJ847" s="115" t="str">
        <f t="shared" si="13"/>
        <v>FS</v>
      </c>
      <c r="AK847" s="115" t="b">
        <f>ISNUMBER(SEARCH("IRT",Table1[[#This Row],[Current_Status]]))</f>
        <v>0</v>
      </c>
      <c r="AL847" s="116">
        <f>YEAR(Table1[[#This Row],[Project_Initiated]])</f>
        <v>2017</v>
      </c>
      <c r="AM847" s="53">
        <v>44090</v>
      </c>
      <c r="AN847" s="53" t="str">
        <f>IF(AND(Table1[[#This Row],[Completed Date]]&gt;="07/01/2020"+0,Table1[[#This Row],[Completed Date]]&lt;="6/30/2021"+0),"FY 20-21",IF(AND(Table1[[#This Row],[Completed Date]]&gt;="07/01/2019"+0,Table1[[#This Row],[Completed Date]]&lt;="6/30/2020"+0),"FY 19-20",""))</f>
        <v/>
      </c>
      <c r="AO847" s="116" t="str">
        <f>IFERROR(FIND("R",Table1[[#This Row],[FS_Priority]]),"")</f>
        <v/>
      </c>
    </row>
    <row r="848" spans="1:41" hidden="1" x14ac:dyDescent="0.25">
      <c r="A848" s="48" t="s">
        <v>786</v>
      </c>
      <c r="B848" s="193" t="s">
        <v>211</v>
      </c>
      <c r="C848" s="193" t="s">
        <v>786</v>
      </c>
      <c r="D848" s="194" t="b">
        <v>0</v>
      </c>
      <c r="E848" s="48" t="s">
        <v>107</v>
      </c>
      <c r="F848" s="48" t="s">
        <v>787</v>
      </c>
      <c r="G848" s="48" t="s">
        <v>211</v>
      </c>
      <c r="H848" s="48" t="s">
        <v>472</v>
      </c>
      <c r="I848" s="48" t="s">
        <v>3739</v>
      </c>
      <c r="J848" s="48" t="s">
        <v>2661</v>
      </c>
      <c r="K848" s="193" t="s">
        <v>3674</v>
      </c>
      <c r="L848" s="193" t="s">
        <v>2636</v>
      </c>
      <c r="M848" s="48" t="s">
        <v>3568</v>
      </c>
      <c r="N848" s="193" t="s">
        <v>211</v>
      </c>
      <c r="O848" s="48" t="s">
        <v>165</v>
      </c>
      <c r="P848" s="48"/>
      <c r="Q848" s="48" t="s">
        <v>788</v>
      </c>
      <c r="R848" s="193" t="s">
        <v>345</v>
      </c>
      <c r="S848" s="48" t="b">
        <v>0</v>
      </c>
      <c r="T848" s="48"/>
      <c r="U848" s="178"/>
      <c r="V848" s="178">
        <v>43196</v>
      </c>
      <c r="W848" s="48" t="s">
        <v>211</v>
      </c>
      <c r="X848" s="48"/>
      <c r="Y848" s="48"/>
      <c r="Z848" s="48" t="s">
        <v>211</v>
      </c>
      <c r="AA848" s="48"/>
      <c r="AB848" s="48"/>
      <c r="AC848" s="193" t="s">
        <v>211</v>
      </c>
      <c r="AD848" s="48"/>
      <c r="AE848" s="193" t="s">
        <v>165</v>
      </c>
      <c r="AF848" s="193" t="s">
        <v>211</v>
      </c>
      <c r="AG848" s="193" t="s">
        <v>539</v>
      </c>
      <c r="AH848" s="197">
        <v>43395</v>
      </c>
      <c r="AI848" s="192" t="s">
        <v>4350</v>
      </c>
      <c r="AJ848" s="115" t="str">
        <f t="shared" si="13"/>
        <v>FS</v>
      </c>
      <c r="AK848" s="115" t="b">
        <f>ISNUMBER(SEARCH("IRT",Table1[[#This Row],[Current_Status]]))</f>
        <v>0</v>
      </c>
      <c r="AL848" s="116">
        <f>YEAR(Table1[[#This Row],[Project_Initiated]])</f>
        <v>2018</v>
      </c>
      <c r="AM848" s="53">
        <v>44090</v>
      </c>
      <c r="AN848" s="53" t="str">
        <f>IF(AND(Table1[[#This Row],[Completed Date]]&gt;="07/01/2020"+0,Table1[[#This Row],[Completed Date]]&lt;="6/30/2021"+0),"FY 20-21",IF(AND(Table1[[#This Row],[Completed Date]]&gt;="07/01/2019"+0,Table1[[#This Row],[Completed Date]]&lt;="6/30/2020"+0),"FY 19-20",""))</f>
        <v/>
      </c>
      <c r="AO848" s="116" t="str">
        <f>IFERROR(FIND("R",Table1[[#This Row],[FS_Priority]]),"")</f>
        <v/>
      </c>
    </row>
    <row r="849" spans="1:41" hidden="1" x14ac:dyDescent="0.25">
      <c r="A849" s="48" t="s">
        <v>674</v>
      </c>
      <c r="B849" s="193" t="s">
        <v>211</v>
      </c>
      <c r="C849" s="193" t="s">
        <v>674</v>
      </c>
      <c r="D849" s="194" t="b">
        <v>0</v>
      </c>
      <c r="E849" s="48" t="s">
        <v>398</v>
      </c>
      <c r="F849" s="48" t="s">
        <v>3265</v>
      </c>
      <c r="G849" s="48" t="s">
        <v>211</v>
      </c>
      <c r="H849" s="48" t="s">
        <v>453</v>
      </c>
      <c r="I849" s="48" t="s">
        <v>211</v>
      </c>
      <c r="J849" s="48" t="s">
        <v>2661</v>
      </c>
      <c r="K849" s="193" t="s">
        <v>3786</v>
      </c>
      <c r="L849" s="193" t="s">
        <v>399</v>
      </c>
      <c r="M849" s="48" t="s">
        <v>3787</v>
      </c>
      <c r="N849" s="193" t="s">
        <v>211</v>
      </c>
      <c r="O849" s="48" t="s">
        <v>183</v>
      </c>
      <c r="P849" s="48"/>
      <c r="Q849" s="48" t="s">
        <v>211</v>
      </c>
      <c r="R849" s="193" t="s">
        <v>211</v>
      </c>
      <c r="S849" s="48" t="b">
        <v>0</v>
      </c>
      <c r="T849" s="48"/>
      <c r="U849" s="178"/>
      <c r="V849" s="178">
        <v>43146</v>
      </c>
      <c r="W849" s="48" t="s">
        <v>211</v>
      </c>
      <c r="X849" s="48"/>
      <c r="Y849" s="48"/>
      <c r="Z849" s="48" t="s">
        <v>211</v>
      </c>
      <c r="AA849" s="48"/>
      <c r="AB849" s="48"/>
      <c r="AC849" s="193" t="s">
        <v>675</v>
      </c>
      <c r="AD849" s="48"/>
      <c r="AE849" s="193" t="s">
        <v>165</v>
      </c>
      <c r="AF849" s="193" t="s">
        <v>211</v>
      </c>
      <c r="AG849" s="193" t="s">
        <v>539</v>
      </c>
      <c r="AH849" s="197">
        <v>43395</v>
      </c>
      <c r="AI849" s="192" t="s">
        <v>4348</v>
      </c>
      <c r="AJ849" s="115" t="str">
        <f t="shared" si="13"/>
        <v>FS</v>
      </c>
      <c r="AK849" s="115" t="b">
        <f>ISNUMBER(SEARCH("IRT",Table1[[#This Row],[Current_Status]]))</f>
        <v>0</v>
      </c>
      <c r="AL849" s="116">
        <f>YEAR(Table1[[#This Row],[Project_Initiated]])</f>
        <v>2018</v>
      </c>
      <c r="AM849" s="53">
        <v>44090</v>
      </c>
      <c r="AN849" s="53" t="str">
        <f>IF(AND(Table1[[#This Row],[Completed Date]]&gt;="07/01/2020"+0,Table1[[#This Row],[Completed Date]]&lt;="6/30/2021"+0),"FY 20-21",IF(AND(Table1[[#This Row],[Completed Date]]&gt;="07/01/2019"+0,Table1[[#This Row],[Completed Date]]&lt;="6/30/2020"+0),"FY 19-20",""))</f>
        <v/>
      </c>
      <c r="AO849" s="116" t="str">
        <f>IFERROR(FIND("R",Table1[[#This Row],[FS_Priority]]),"")</f>
        <v/>
      </c>
    </row>
    <row r="850" spans="1:41" hidden="1" x14ac:dyDescent="0.25">
      <c r="A850" s="48" t="s">
        <v>854</v>
      </c>
      <c r="B850" s="193" t="s">
        <v>211</v>
      </c>
      <c r="C850" s="193" t="s">
        <v>854</v>
      </c>
      <c r="D850" s="194" t="b">
        <v>0</v>
      </c>
      <c r="E850" s="48" t="s">
        <v>4299</v>
      </c>
      <c r="F850" s="48" t="s">
        <v>2976</v>
      </c>
      <c r="G850" s="48" t="s">
        <v>211</v>
      </c>
      <c r="H850" s="48" t="s">
        <v>265</v>
      </c>
      <c r="I850" s="48" t="s">
        <v>211</v>
      </c>
      <c r="J850" s="48" t="s">
        <v>2661</v>
      </c>
      <c r="K850" s="193" t="s">
        <v>3471</v>
      </c>
      <c r="L850" s="193" t="s">
        <v>2636</v>
      </c>
      <c r="M850" s="48" t="s">
        <v>3474</v>
      </c>
      <c r="N850" s="193" t="s">
        <v>211</v>
      </c>
      <c r="O850" s="48" t="s">
        <v>530</v>
      </c>
      <c r="P850" s="48"/>
      <c r="Q850" s="48" t="s">
        <v>211</v>
      </c>
      <c r="R850" s="193" t="s">
        <v>211</v>
      </c>
      <c r="S850" s="48" t="b">
        <v>0</v>
      </c>
      <c r="T850" s="48"/>
      <c r="U850" s="178"/>
      <c r="V850" s="178">
        <v>43353</v>
      </c>
      <c r="W850" s="48" t="s">
        <v>211</v>
      </c>
      <c r="X850" s="48"/>
      <c r="Y850" s="48"/>
      <c r="Z850" s="48" t="s">
        <v>211</v>
      </c>
      <c r="AA850" s="48"/>
      <c r="AB850" s="48"/>
      <c r="AC850" s="193" t="s">
        <v>211</v>
      </c>
      <c r="AD850" s="48"/>
      <c r="AE850" s="193" t="s">
        <v>178</v>
      </c>
      <c r="AF850" s="193" t="s">
        <v>211</v>
      </c>
      <c r="AG850" s="193" t="s">
        <v>211</v>
      </c>
      <c r="AH850" s="197">
        <v>43395</v>
      </c>
      <c r="AI850" s="192" t="s">
        <v>4347</v>
      </c>
      <c r="AJ850" s="115" t="str">
        <f t="shared" si="13"/>
        <v>FS</v>
      </c>
      <c r="AK850" s="115" t="b">
        <f>ISNUMBER(SEARCH("IRT",Table1[[#This Row],[Current_Status]]))</f>
        <v>0</v>
      </c>
      <c r="AL850" s="116">
        <f>YEAR(Table1[[#This Row],[Project_Initiated]])</f>
        <v>2018</v>
      </c>
      <c r="AM850" s="53">
        <v>44090</v>
      </c>
      <c r="AN850" s="53" t="str">
        <f>IF(AND(Table1[[#This Row],[Completed Date]]&gt;="07/01/2020"+0,Table1[[#This Row],[Completed Date]]&lt;="6/30/2021"+0),"FY 20-21",IF(AND(Table1[[#This Row],[Completed Date]]&gt;="07/01/2019"+0,Table1[[#This Row],[Completed Date]]&lt;="6/30/2020"+0),"FY 19-20",""))</f>
        <v/>
      </c>
      <c r="AO850" s="116" t="str">
        <f>IFERROR(FIND("R",Table1[[#This Row],[FS_Priority]]),"")</f>
        <v/>
      </c>
    </row>
    <row r="851" spans="1:41" hidden="1" x14ac:dyDescent="0.25">
      <c r="A851" s="48" t="s">
        <v>817</v>
      </c>
      <c r="B851" s="193" t="s">
        <v>211</v>
      </c>
      <c r="C851" s="193" t="s">
        <v>817</v>
      </c>
      <c r="D851" s="194" t="b">
        <v>0</v>
      </c>
      <c r="E851" s="48" t="s">
        <v>442</v>
      </c>
      <c r="F851" s="48" t="s">
        <v>3296</v>
      </c>
      <c r="G851" s="48" t="s">
        <v>211</v>
      </c>
      <c r="H851" s="48" t="s">
        <v>3833</v>
      </c>
      <c r="I851" s="48" t="s">
        <v>211</v>
      </c>
      <c r="J851" s="48" t="s">
        <v>2661</v>
      </c>
      <c r="K851" s="193" t="s">
        <v>3829</v>
      </c>
      <c r="L851" s="193" t="s">
        <v>141</v>
      </c>
      <c r="M851" s="48" t="s">
        <v>3830</v>
      </c>
      <c r="N851" s="193" t="s">
        <v>211</v>
      </c>
      <c r="O851" s="48" t="s">
        <v>183</v>
      </c>
      <c r="P851" s="48"/>
      <c r="Q851" s="48" t="s">
        <v>211</v>
      </c>
      <c r="R851" s="193" t="s">
        <v>236</v>
      </c>
      <c r="S851" s="48" t="b">
        <v>0</v>
      </c>
      <c r="T851" s="48"/>
      <c r="U851" s="178"/>
      <c r="V851" s="178">
        <v>43203</v>
      </c>
      <c r="W851" s="48" t="s">
        <v>211</v>
      </c>
      <c r="X851" s="48"/>
      <c r="Y851" s="48"/>
      <c r="Z851" s="48" t="s">
        <v>211</v>
      </c>
      <c r="AA851" s="48"/>
      <c r="AB851" s="48"/>
      <c r="AC851" s="193" t="s">
        <v>818</v>
      </c>
      <c r="AD851" s="48"/>
      <c r="AE851" s="193" t="s">
        <v>178</v>
      </c>
      <c r="AF851" s="193" t="s">
        <v>211</v>
      </c>
      <c r="AG851" s="193" t="s">
        <v>2694</v>
      </c>
      <c r="AH851" s="197">
        <v>43395</v>
      </c>
      <c r="AI851" s="192" t="s">
        <v>4350</v>
      </c>
      <c r="AJ851" s="115" t="str">
        <f t="shared" si="13"/>
        <v>FS</v>
      </c>
      <c r="AK851" s="115" t="b">
        <f>ISNUMBER(SEARCH("IRT",Table1[[#This Row],[Current_Status]]))</f>
        <v>0</v>
      </c>
      <c r="AL851" s="116">
        <f>YEAR(Table1[[#This Row],[Project_Initiated]])</f>
        <v>2018</v>
      </c>
      <c r="AM851" s="53">
        <v>44090</v>
      </c>
      <c r="AN851" s="53" t="str">
        <f>IF(AND(Table1[[#This Row],[Completed Date]]&gt;="07/01/2020"+0,Table1[[#This Row],[Completed Date]]&lt;="6/30/2021"+0),"FY 20-21",IF(AND(Table1[[#This Row],[Completed Date]]&gt;="07/01/2019"+0,Table1[[#This Row],[Completed Date]]&lt;="6/30/2020"+0),"FY 19-20",""))</f>
        <v/>
      </c>
      <c r="AO851" s="116" t="str">
        <f>IFERROR(FIND("R",Table1[[#This Row],[FS_Priority]]),"")</f>
        <v/>
      </c>
    </row>
    <row r="852" spans="1:41" hidden="1" x14ac:dyDescent="0.25">
      <c r="A852" s="48" t="s">
        <v>762</v>
      </c>
      <c r="B852" s="193" t="s">
        <v>211</v>
      </c>
      <c r="C852" s="193" t="s">
        <v>762</v>
      </c>
      <c r="D852" s="194" t="b">
        <v>0</v>
      </c>
      <c r="E852" s="48" t="s">
        <v>2647</v>
      </c>
      <c r="F852" s="48" t="s">
        <v>3329</v>
      </c>
      <c r="G852" s="48" t="s">
        <v>211</v>
      </c>
      <c r="H852" s="48" t="s">
        <v>52</v>
      </c>
      <c r="I852" s="48" t="s">
        <v>3867</v>
      </c>
      <c r="J852" s="48" t="s">
        <v>2661</v>
      </c>
      <c r="K852" s="193" t="s">
        <v>211</v>
      </c>
      <c r="L852" s="193" t="s">
        <v>211</v>
      </c>
      <c r="M852" s="48" t="s">
        <v>3868</v>
      </c>
      <c r="N852" s="193" t="s">
        <v>211</v>
      </c>
      <c r="O852" s="48" t="s">
        <v>183</v>
      </c>
      <c r="P852" s="48"/>
      <c r="Q852" s="48" t="s">
        <v>211</v>
      </c>
      <c r="R852" s="193" t="s">
        <v>218</v>
      </c>
      <c r="S852" s="48" t="b">
        <v>0</v>
      </c>
      <c r="T852" s="48"/>
      <c r="U852" s="178"/>
      <c r="V852" s="178">
        <v>43267</v>
      </c>
      <c r="W852" s="48" t="s">
        <v>211</v>
      </c>
      <c r="X852" s="48"/>
      <c r="Y852" s="48"/>
      <c r="Z852" s="48" t="s">
        <v>211</v>
      </c>
      <c r="AA852" s="48"/>
      <c r="AB852" s="48"/>
      <c r="AC852" s="193" t="s">
        <v>763</v>
      </c>
      <c r="AD852" s="48"/>
      <c r="AE852" s="193" t="s">
        <v>183</v>
      </c>
      <c r="AF852" s="193" t="s">
        <v>211</v>
      </c>
      <c r="AG852" s="193" t="s">
        <v>2694</v>
      </c>
      <c r="AH852" s="197">
        <v>43395</v>
      </c>
      <c r="AI852" s="192" t="s">
        <v>4350</v>
      </c>
      <c r="AJ852" s="115" t="str">
        <f t="shared" si="13"/>
        <v>FS</v>
      </c>
      <c r="AK852" s="115" t="b">
        <f>ISNUMBER(SEARCH("IRT",Table1[[#This Row],[Current_Status]]))</f>
        <v>0</v>
      </c>
      <c r="AL852" s="116">
        <f>YEAR(Table1[[#This Row],[Project_Initiated]])</f>
        <v>2018</v>
      </c>
      <c r="AM852" s="53">
        <v>44090</v>
      </c>
      <c r="AN852" s="53" t="str">
        <f>IF(AND(Table1[[#This Row],[Completed Date]]&gt;="07/01/2020"+0,Table1[[#This Row],[Completed Date]]&lt;="6/30/2021"+0),"FY 20-21",IF(AND(Table1[[#This Row],[Completed Date]]&gt;="07/01/2019"+0,Table1[[#This Row],[Completed Date]]&lt;="6/30/2020"+0),"FY 19-20",""))</f>
        <v/>
      </c>
      <c r="AO852" s="116" t="str">
        <f>IFERROR(FIND("R",Table1[[#This Row],[FS_Priority]]),"")</f>
        <v/>
      </c>
    </row>
    <row r="853" spans="1:41" hidden="1" x14ac:dyDescent="0.25">
      <c r="A853" s="48" t="s">
        <v>814</v>
      </c>
      <c r="B853" s="193" t="s">
        <v>211</v>
      </c>
      <c r="C853" s="193" t="s">
        <v>814</v>
      </c>
      <c r="D853" s="194" t="b">
        <v>0</v>
      </c>
      <c r="E853" s="48" t="s">
        <v>4313</v>
      </c>
      <c r="F853" s="48" t="s">
        <v>3352</v>
      </c>
      <c r="G853" s="48" t="s">
        <v>211</v>
      </c>
      <c r="H853" s="48" t="s">
        <v>461</v>
      </c>
      <c r="I853" s="48" t="s">
        <v>211</v>
      </c>
      <c r="J853" s="48" t="s">
        <v>2661</v>
      </c>
      <c r="K853" s="193" t="s">
        <v>3883</v>
      </c>
      <c r="L853" s="193" t="s">
        <v>437</v>
      </c>
      <c r="M853" s="48" t="s">
        <v>3884</v>
      </c>
      <c r="N853" s="193" t="s">
        <v>211</v>
      </c>
      <c r="O853" s="48" t="s">
        <v>165</v>
      </c>
      <c r="P853" s="48"/>
      <c r="Q853" s="48" t="s">
        <v>184</v>
      </c>
      <c r="R853" s="193" t="s">
        <v>211</v>
      </c>
      <c r="S853" s="48" t="b">
        <v>0</v>
      </c>
      <c r="T853" s="48"/>
      <c r="U853" s="178"/>
      <c r="V853" s="178">
        <v>43298</v>
      </c>
      <c r="W853" s="48" t="s">
        <v>211</v>
      </c>
      <c r="X853" s="48"/>
      <c r="Y853" s="48"/>
      <c r="Z853" s="48" t="s">
        <v>211</v>
      </c>
      <c r="AA853" s="48"/>
      <c r="AB853" s="48"/>
      <c r="AC853" s="193" t="s">
        <v>539</v>
      </c>
      <c r="AD853" s="48"/>
      <c r="AE853" s="193" t="s">
        <v>165</v>
      </c>
      <c r="AF853" s="193" t="s">
        <v>211</v>
      </c>
      <c r="AG853" s="193" t="s">
        <v>539</v>
      </c>
      <c r="AH853" s="197">
        <v>43395</v>
      </c>
      <c r="AI853" s="192" t="s">
        <v>4347</v>
      </c>
      <c r="AJ853" s="115" t="str">
        <f t="shared" si="13"/>
        <v>FS</v>
      </c>
      <c r="AK853" s="115" t="b">
        <f>ISNUMBER(SEARCH("IRT",Table1[[#This Row],[Current_Status]]))</f>
        <v>0</v>
      </c>
      <c r="AL853" s="116">
        <f>YEAR(Table1[[#This Row],[Project_Initiated]])</f>
        <v>2018</v>
      </c>
      <c r="AM853" s="53">
        <v>44090</v>
      </c>
      <c r="AN853" s="53" t="str">
        <f>IF(AND(Table1[[#This Row],[Completed Date]]&gt;="07/01/2020"+0,Table1[[#This Row],[Completed Date]]&lt;="6/30/2021"+0),"FY 20-21",IF(AND(Table1[[#This Row],[Completed Date]]&gt;="07/01/2019"+0,Table1[[#This Row],[Completed Date]]&lt;="6/30/2020"+0),"FY 19-20",""))</f>
        <v/>
      </c>
      <c r="AO853" s="116" t="str">
        <f>IFERROR(FIND("R",Table1[[#This Row],[FS_Priority]]),"")</f>
        <v/>
      </c>
    </row>
    <row r="854" spans="1:41" hidden="1" x14ac:dyDescent="0.25">
      <c r="A854" s="48" t="s">
        <v>829</v>
      </c>
      <c r="B854" s="193" t="s">
        <v>211</v>
      </c>
      <c r="C854" s="193" t="s">
        <v>829</v>
      </c>
      <c r="D854" s="194" t="b">
        <v>0</v>
      </c>
      <c r="E854" s="48" t="s">
        <v>4313</v>
      </c>
      <c r="F854" s="48" t="s">
        <v>3354</v>
      </c>
      <c r="G854" s="48" t="s">
        <v>211</v>
      </c>
      <c r="H854" s="48" t="s">
        <v>830</v>
      </c>
      <c r="I854" s="48" t="s">
        <v>3894</v>
      </c>
      <c r="J854" s="48" t="s">
        <v>2661</v>
      </c>
      <c r="K854" s="193" t="s">
        <v>3883</v>
      </c>
      <c r="L854" s="193" t="s">
        <v>437</v>
      </c>
      <c r="M854" s="48" t="s">
        <v>3895</v>
      </c>
      <c r="N854" s="193" t="s">
        <v>211</v>
      </c>
      <c r="O854" s="48" t="s">
        <v>165</v>
      </c>
      <c r="P854" s="48"/>
      <c r="Q854" s="48" t="s">
        <v>239</v>
      </c>
      <c r="R854" s="193" t="s">
        <v>211</v>
      </c>
      <c r="S854" s="48" t="b">
        <v>0</v>
      </c>
      <c r="T854" s="48"/>
      <c r="U854" s="178"/>
      <c r="V854" s="178">
        <v>43314</v>
      </c>
      <c r="W854" s="48" t="s">
        <v>211</v>
      </c>
      <c r="X854" s="48"/>
      <c r="Y854" s="48"/>
      <c r="Z854" s="48" t="s">
        <v>211</v>
      </c>
      <c r="AA854" s="48"/>
      <c r="AB854" s="48"/>
      <c r="AC854" s="193" t="s">
        <v>539</v>
      </c>
      <c r="AD854" s="48"/>
      <c r="AE854" s="193" t="s">
        <v>165</v>
      </c>
      <c r="AF854" s="193" t="s">
        <v>211</v>
      </c>
      <c r="AG854" s="193" t="s">
        <v>539</v>
      </c>
      <c r="AH854" s="197">
        <v>43395</v>
      </c>
      <c r="AI854" s="192" t="s">
        <v>4347</v>
      </c>
      <c r="AJ854" s="115" t="str">
        <f t="shared" si="13"/>
        <v>FS</v>
      </c>
      <c r="AK854" s="115" t="b">
        <f>ISNUMBER(SEARCH("IRT",Table1[[#This Row],[Current_Status]]))</f>
        <v>0</v>
      </c>
      <c r="AL854" s="116">
        <f>YEAR(Table1[[#This Row],[Project_Initiated]])</f>
        <v>2018</v>
      </c>
      <c r="AM854" s="53">
        <v>44090</v>
      </c>
      <c r="AN854" s="53" t="str">
        <f>IF(AND(Table1[[#This Row],[Completed Date]]&gt;="07/01/2020"+0,Table1[[#This Row],[Completed Date]]&lt;="6/30/2021"+0),"FY 20-21",IF(AND(Table1[[#This Row],[Completed Date]]&gt;="07/01/2019"+0,Table1[[#This Row],[Completed Date]]&lt;="6/30/2020"+0),"FY 19-20",""))</f>
        <v/>
      </c>
      <c r="AO854" s="116" t="str">
        <f>IFERROR(FIND("R",Table1[[#This Row],[FS_Priority]]),"")</f>
        <v/>
      </c>
    </row>
    <row r="855" spans="1:41" hidden="1" x14ac:dyDescent="0.25">
      <c r="A855" s="48" t="s">
        <v>333</v>
      </c>
      <c r="B855" s="193" t="s">
        <v>211</v>
      </c>
      <c r="C855" s="193" t="s">
        <v>333</v>
      </c>
      <c r="D855" s="194" t="b">
        <v>0</v>
      </c>
      <c r="E855" s="48" t="s">
        <v>107</v>
      </c>
      <c r="F855" s="48" t="s">
        <v>3202</v>
      </c>
      <c r="G855" s="48" t="s">
        <v>815</v>
      </c>
      <c r="H855" s="48" t="s">
        <v>473</v>
      </c>
      <c r="I855" s="48" t="s">
        <v>3725</v>
      </c>
      <c r="J855" s="48" t="s">
        <v>2672</v>
      </c>
      <c r="K855" s="193" t="s">
        <v>3674</v>
      </c>
      <c r="L855" s="193" t="s">
        <v>2636</v>
      </c>
      <c r="M855" s="48" t="s">
        <v>3680</v>
      </c>
      <c r="N855" s="193" t="s">
        <v>211</v>
      </c>
      <c r="O855" s="48" t="s">
        <v>183</v>
      </c>
      <c r="P855" s="48"/>
      <c r="Q855" s="48" t="s">
        <v>310</v>
      </c>
      <c r="R855" s="193" t="s">
        <v>211</v>
      </c>
      <c r="S855" s="48" t="b">
        <v>0</v>
      </c>
      <c r="T855" s="48"/>
      <c r="U855" s="178"/>
      <c r="V855" s="178">
        <v>43301</v>
      </c>
      <c r="W855" s="48" t="s">
        <v>211</v>
      </c>
      <c r="X855" s="48"/>
      <c r="Y855" s="48"/>
      <c r="Z855" s="48" t="s">
        <v>211</v>
      </c>
      <c r="AA855" s="48"/>
      <c r="AB855" s="48"/>
      <c r="AC855" s="193" t="s">
        <v>211</v>
      </c>
      <c r="AD855" s="195">
        <v>43395</v>
      </c>
      <c r="AE855" s="193" t="s">
        <v>498</v>
      </c>
      <c r="AF855" s="193" t="s">
        <v>211</v>
      </c>
      <c r="AG855" s="193" t="s">
        <v>2694</v>
      </c>
      <c r="AH855" s="197">
        <v>43396</v>
      </c>
      <c r="AI855" s="192" t="s">
        <v>4347</v>
      </c>
      <c r="AJ855" s="115" t="str">
        <f t="shared" si="13"/>
        <v>FS</v>
      </c>
      <c r="AK855" s="115" t="b">
        <f>ISNUMBER(SEARCH("IRT",Table1[[#This Row],[Current_Status]]))</f>
        <v>0</v>
      </c>
      <c r="AL855" s="116">
        <f>YEAR(Table1[[#This Row],[Project_Initiated]])</f>
        <v>2018</v>
      </c>
      <c r="AM855" s="53">
        <v>44090</v>
      </c>
      <c r="AN855" s="53" t="str">
        <f>IF(AND(Table1[[#This Row],[Completed Date]]&gt;="07/01/2020"+0,Table1[[#This Row],[Completed Date]]&lt;="6/30/2021"+0),"FY 20-21",IF(AND(Table1[[#This Row],[Completed Date]]&gt;="07/01/2019"+0,Table1[[#This Row],[Completed Date]]&lt;="6/30/2020"+0),"FY 19-20",""))</f>
        <v/>
      </c>
      <c r="AO855" s="116" t="str">
        <f>IFERROR(FIND("R",Table1[[#This Row],[FS_Priority]]),"")</f>
        <v/>
      </c>
    </row>
    <row r="856" spans="1:41" hidden="1" x14ac:dyDescent="0.25">
      <c r="A856" s="48" t="s">
        <v>870</v>
      </c>
      <c r="B856" s="193" t="s">
        <v>211</v>
      </c>
      <c r="C856" s="193" t="s">
        <v>870</v>
      </c>
      <c r="D856" s="194" t="b">
        <v>0</v>
      </c>
      <c r="E856" s="48" t="s">
        <v>130</v>
      </c>
      <c r="F856" s="48" t="s">
        <v>3275</v>
      </c>
      <c r="G856" s="48" t="s">
        <v>211</v>
      </c>
      <c r="H856" s="48" t="s">
        <v>1611</v>
      </c>
      <c r="I856" s="48" t="s">
        <v>211</v>
      </c>
      <c r="J856" s="48" t="s">
        <v>2672</v>
      </c>
      <c r="K856" s="193" t="s">
        <v>3791</v>
      </c>
      <c r="L856" s="193" t="s">
        <v>403</v>
      </c>
      <c r="M856" s="48" t="s">
        <v>3796</v>
      </c>
      <c r="N856" s="193" t="s">
        <v>211</v>
      </c>
      <c r="O856" s="48" t="s">
        <v>165</v>
      </c>
      <c r="P856" s="48"/>
      <c r="Q856" s="48" t="s">
        <v>211</v>
      </c>
      <c r="R856" s="193" t="s">
        <v>211</v>
      </c>
      <c r="S856" s="48" t="b">
        <v>0</v>
      </c>
      <c r="T856" s="48"/>
      <c r="U856" s="178"/>
      <c r="V856" s="178">
        <v>43333</v>
      </c>
      <c r="W856" s="48" t="s">
        <v>211</v>
      </c>
      <c r="X856" s="48"/>
      <c r="Y856" s="48"/>
      <c r="Z856" s="48" t="s">
        <v>211</v>
      </c>
      <c r="AA856" s="48"/>
      <c r="AB856" s="48"/>
      <c r="AC856" s="193" t="s">
        <v>850</v>
      </c>
      <c r="AD856" s="48"/>
      <c r="AE856" s="193" t="s">
        <v>165</v>
      </c>
      <c r="AF856" s="193" t="s">
        <v>211</v>
      </c>
      <c r="AG856" s="193" t="s">
        <v>539</v>
      </c>
      <c r="AH856" s="197">
        <v>43397</v>
      </c>
      <c r="AI856" s="192" t="s">
        <v>4347</v>
      </c>
      <c r="AJ856" s="115" t="str">
        <f t="shared" si="13"/>
        <v>FS</v>
      </c>
      <c r="AK856" s="115" t="b">
        <f>ISNUMBER(SEARCH("IRT",Table1[[#This Row],[Current_Status]]))</f>
        <v>0</v>
      </c>
      <c r="AL856" s="116">
        <f>YEAR(Table1[[#This Row],[Project_Initiated]])</f>
        <v>2018</v>
      </c>
      <c r="AM856" s="53">
        <v>44090</v>
      </c>
      <c r="AN856" s="53" t="str">
        <f>IF(AND(Table1[[#This Row],[Completed Date]]&gt;="07/01/2020"+0,Table1[[#This Row],[Completed Date]]&lt;="6/30/2021"+0),"FY 20-21",IF(AND(Table1[[#This Row],[Completed Date]]&gt;="07/01/2019"+0,Table1[[#This Row],[Completed Date]]&lt;="6/30/2020"+0),"FY 19-20",""))</f>
        <v/>
      </c>
      <c r="AO856" s="116" t="str">
        <f>IFERROR(FIND("R",Table1[[#This Row],[FS_Priority]]),"")</f>
        <v/>
      </c>
    </row>
    <row r="857" spans="1:41" hidden="1" x14ac:dyDescent="0.25">
      <c r="A857" s="48" t="s">
        <v>880</v>
      </c>
      <c r="B857" s="193" t="s">
        <v>211</v>
      </c>
      <c r="C857" s="193" t="s">
        <v>880</v>
      </c>
      <c r="D857" s="194" t="b">
        <v>0</v>
      </c>
      <c r="E857" s="48" t="s">
        <v>99</v>
      </c>
      <c r="F857" s="48" t="s">
        <v>3081</v>
      </c>
      <c r="G857" s="48" t="s">
        <v>211</v>
      </c>
      <c r="H857" s="48" t="s">
        <v>465</v>
      </c>
      <c r="I857" s="48" t="s">
        <v>3626</v>
      </c>
      <c r="J857" s="48" t="s">
        <v>2661</v>
      </c>
      <c r="K857" s="193" t="s">
        <v>4989</v>
      </c>
      <c r="L857" s="193" t="s">
        <v>297</v>
      </c>
      <c r="M857" s="48" t="s">
        <v>3627</v>
      </c>
      <c r="N857" s="193" t="s">
        <v>211</v>
      </c>
      <c r="O857" s="48" t="s">
        <v>165</v>
      </c>
      <c r="P857" s="48"/>
      <c r="Q857" s="48" t="s">
        <v>211</v>
      </c>
      <c r="R857" s="193" t="s">
        <v>211</v>
      </c>
      <c r="S857" s="48" t="b">
        <v>0</v>
      </c>
      <c r="T857" s="48"/>
      <c r="U857" s="178"/>
      <c r="V857" s="178">
        <v>43376</v>
      </c>
      <c r="W857" s="48" t="s">
        <v>211</v>
      </c>
      <c r="X857" s="48"/>
      <c r="Y857" s="48"/>
      <c r="Z857" s="48" t="s">
        <v>211</v>
      </c>
      <c r="AA857" s="48"/>
      <c r="AB857" s="48"/>
      <c r="AC857" s="193" t="s">
        <v>539</v>
      </c>
      <c r="AD857" s="48"/>
      <c r="AE857" s="193" t="s">
        <v>165</v>
      </c>
      <c r="AF857" s="193" t="s">
        <v>211</v>
      </c>
      <c r="AG857" s="193" t="s">
        <v>539</v>
      </c>
      <c r="AH857" s="197">
        <v>43405</v>
      </c>
      <c r="AI857" s="192" t="s">
        <v>4352</v>
      </c>
      <c r="AJ857" s="115" t="str">
        <f t="shared" si="13"/>
        <v>FS</v>
      </c>
      <c r="AK857" s="115" t="b">
        <f>ISNUMBER(SEARCH("IRT",Table1[[#This Row],[Current_Status]]))</f>
        <v>0</v>
      </c>
      <c r="AL857" s="116">
        <f>YEAR(Table1[[#This Row],[Project_Initiated]])</f>
        <v>2018</v>
      </c>
      <c r="AM857" s="53">
        <v>44090</v>
      </c>
      <c r="AN857" s="53" t="str">
        <f>IF(AND(Table1[[#This Row],[Completed Date]]&gt;="07/01/2020"+0,Table1[[#This Row],[Completed Date]]&lt;="6/30/2021"+0),"FY 20-21",IF(AND(Table1[[#This Row],[Completed Date]]&gt;="07/01/2019"+0,Table1[[#This Row],[Completed Date]]&lt;="6/30/2020"+0),"FY 19-20",""))</f>
        <v/>
      </c>
      <c r="AO857" s="116" t="str">
        <f>IFERROR(FIND("R",Table1[[#This Row],[FS_Priority]]),"")</f>
        <v/>
      </c>
    </row>
    <row r="858" spans="1:41" hidden="1" x14ac:dyDescent="0.25">
      <c r="A858" s="48" t="s">
        <v>213</v>
      </c>
      <c r="B858" s="193" t="s">
        <v>211</v>
      </c>
      <c r="C858" s="193" t="s">
        <v>213</v>
      </c>
      <c r="D858" s="194" t="b">
        <v>0</v>
      </c>
      <c r="E858" s="48" t="s">
        <v>21</v>
      </c>
      <c r="F858" s="48" t="s">
        <v>2955</v>
      </c>
      <c r="G858" s="48" t="s">
        <v>211</v>
      </c>
      <c r="H858" s="48" t="s">
        <v>323</v>
      </c>
      <c r="I858" s="48" t="s">
        <v>211</v>
      </c>
      <c r="J858" s="48" t="s">
        <v>2661</v>
      </c>
      <c r="K858" s="193" t="s">
        <v>3455</v>
      </c>
      <c r="L858" s="193" t="s">
        <v>4315</v>
      </c>
      <c r="M858" s="48" t="s">
        <v>3458</v>
      </c>
      <c r="N858" s="193" t="s">
        <v>211</v>
      </c>
      <c r="O858" s="48" t="s">
        <v>183</v>
      </c>
      <c r="P858" s="48"/>
      <c r="Q858" s="48" t="s">
        <v>211</v>
      </c>
      <c r="R858" s="193" t="s">
        <v>211</v>
      </c>
      <c r="S858" s="48" t="b">
        <v>0</v>
      </c>
      <c r="T858" s="48"/>
      <c r="U858" s="178"/>
      <c r="V858" s="178">
        <v>43177</v>
      </c>
      <c r="W858" s="48" t="s">
        <v>211</v>
      </c>
      <c r="X858" s="48"/>
      <c r="Y858" s="48"/>
      <c r="Z858" s="48" t="s">
        <v>211</v>
      </c>
      <c r="AA858" s="48"/>
      <c r="AB858" s="48"/>
      <c r="AC858" s="193" t="s">
        <v>2609</v>
      </c>
      <c r="AD858" s="48"/>
      <c r="AE858" s="193" t="s">
        <v>183</v>
      </c>
      <c r="AF858" s="193" t="s">
        <v>211</v>
      </c>
      <c r="AG858" s="193" t="s">
        <v>2694</v>
      </c>
      <c r="AH858" s="197">
        <v>43412</v>
      </c>
      <c r="AI858" s="192" t="s">
        <v>4348</v>
      </c>
      <c r="AJ858" s="115" t="str">
        <f t="shared" si="13"/>
        <v>FS</v>
      </c>
      <c r="AK858" s="115" t="b">
        <f>ISNUMBER(SEARCH("IRT",Table1[[#This Row],[Current_Status]]))</f>
        <v>0</v>
      </c>
      <c r="AL858" s="116">
        <f>YEAR(Table1[[#This Row],[Project_Initiated]])</f>
        <v>2018</v>
      </c>
      <c r="AM858" s="53">
        <v>44090</v>
      </c>
      <c r="AN858" s="53" t="str">
        <f>IF(AND(Table1[[#This Row],[Completed Date]]&gt;="07/01/2020"+0,Table1[[#This Row],[Completed Date]]&lt;="6/30/2021"+0),"FY 20-21",IF(AND(Table1[[#This Row],[Completed Date]]&gt;="07/01/2019"+0,Table1[[#This Row],[Completed Date]]&lt;="6/30/2020"+0),"FY 19-20",""))</f>
        <v/>
      </c>
      <c r="AO858" s="116" t="str">
        <f>IFERROR(FIND("R",Table1[[#This Row],[FS_Priority]]),"")</f>
        <v/>
      </c>
    </row>
    <row r="859" spans="1:41" hidden="1" x14ac:dyDescent="0.25">
      <c r="A859" s="48" t="s">
        <v>279</v>
      </c>
      <c r="B859" s="193" t="s">
        <v>211</v>
      </c>
      <c r="C859" s="193" t="s">
        <v>279</v>
      </c>
      <c r="D859" s="194" t="b">
        <v>0</v>
      </c>
      <c r="E859" s="48" t="s">
        <v>53</v>
      </c>
      <c r="F859" s="48" t="s">
        <v>3021</v>
      </c>
      <c r="G859" s="48" t="s">
        <v>211</v>
      </c>
      <c r="H859" s="48" t="s">
        <v>285</v>
      </c>
      <c r="I859" s="48" t="s">
        <v>3541</v>
      </c>
      <c r="J859" s="48" t="s">
        <v>2661</v>
      </c>
      <c r="K859" s="193" t="s">
        <v>3514</v>
      </c>
      <c r="L859" s="193" t="s">
        <v>2636</v>
      </c>
      <c r="M859" s="48" t="s">
        <v>3536</v>
      </c>
      <c r="N859" s="193" t="s">
        <v>211</v>
      </c>
      <c r="O859" s="48" t="s">
        <v>165</v>
      </c>
      <c r="P859" s="48"/>
      <c r="Q859" s="48" t="s">
        <v>236</v>
      </c>
      <c r="R859" s="193" t="s">
        <v>211</v>
      </c>
      <c r="S859" s="48" t="b">
        <v>1</v>
      </c>
      <c r="T859" s="48"/>
      <c r="U859" s="178"/>
      <c r="V859" s="178">
        <v>43304</v>
      </c>
      <c r="W859" s="48" t="s">
        <v>211</v>
      </c>
      <c r="X859" s="48"/>
      <c r="Y859" s="48"/>
      <c r="Z859" s="48" t="s">
        <v>211</v>
      </c>
      <c r="AA859" s="48"/>
      <c r="AB859" s="48"/>
      <c r="AC859" s="193" t="s">
        <v>539</v>
      </c>
      <c r="AD859" s="48"/>
      <c r="AE859" s="193" t="s">
        <v>165</v>
      </c>
      <c r="AF859" s="193" t="s">
        <v>211</v>
      </c>
      <c r="AG859" s="193" t="s">
        <v>539</v>
      </c>
      <c r="AH859" s="197">
        <v>43412</v>
      </c>
      <c r="AI859" s="192" t="s">
        <v>4347</v>
      </c>
      <c r="AJ859" s="115" t="str">
        <f t="shared" si="13"/>
        <v>FS</v>
      </c>
      <c r="AK859" s="115" t="b">
        <f>ISNUMBER(SEARCH("IRT",Table1[[#This Row],[Current_Status]]))</f>
        <v>0</v>
      </c>
      <c r="AL859" s="116">
        <f>YEAR(Table1[[#This Row],[Project_Initiated]])</f>
        <v>2018</v>
      </c>
      <c r="AM859" s="53">
        <v>44090</v>
      </c>
      <c r="AN859" s="53" t="str">
        <f>IF(AND(Table1[[#This Row],[Completed Date]]&gt;="07/01/2020"+0,Table1[[#This Row],[Completed Date]]&lt;="6/30/2021"+0),"FY 20-21",IF(AND(Table1[[#This Row],[Completed Date]]&gt;="07/01/2019"+0,Table1[[#This Row],[Completed Date]]&lt;="6/30/2020"+0),"FY 19-20",""))</f>
        <v/>
      </c>
      <c r="AO859" s="116" t="str">
        <f>IFERROR(FIND("R",Table1[[#This Row],[FS_Priority]]),"")</f>
        <v/>
      </c>
    </row>
    <row r="860" spans="1:41" hidden="1" x14ac:dyDescent="0.25">
      <c r="A860" s="48" t="s">
        <v>710</v>
      </c>
      <c r="B860" s="193" t="s">
        <v>211</v>
      </c>
      <c r="C860" s="193" t="s">
        <v>710</v>
      </c>
      <c r="D860" s="194" t="b">
        <v>0</v>
      </c>
      <c r="E860" s="48" t="s">
        <v>99</v>
      </c>
      <c r="F860" s="48" t="s">
        <v>3084</v>
      </c>
      <c r="G860" s="48" t="s">
        <v>211</v>
      </c>
      <c r="H860" s="48" t="s">
        <v>467</v>
      </c>
      <c r="I860" s="48" t="s">
        <v>3607</v>
      </c>
      <c r="J860" s="48" t="s">
        <v>2661</v>
      </c>
      <c r="K860" s="193" t="s">
        <v>4989</v>
      </c>
      <c r="L860" s="193" t="s">
        <v>297</v>
      </c>
      <c r="M860" s="48" t="s">
        <v>3608</v>
      </c>
      <c r="N860" s="193" t="s">
        <v>211</v>
      </c>
      <c r="O860" s="48" t="s">
        <v>165</v>
      </c>
      <c r="P860" s="48"/>
      <c r="Q860" s="48" t="s">
        <v>211</v>
      </c>
      <c r="R860" s="193" t="s">
        <v>240</v>
      </c>
      <c r="S860" s="48" t="b">
        <v>1</v>
      </c>
      <c r="T860" s="48"/>
      <c r="U860" s="178"/>
      <c r="V860" s="178">
        <v>43200</v>
      </c>
      <c r="W860" s="48" t="s">
        <v>211</v>
      </c>
      <c r="X860" s="48"/>
      <c r="Y860" s="48"/>
      <c r="Z860" s="48" t="s">
        <v>211</v>
      </c>
      <c r="AA860" s="48"/>
      <c r="AB860" s="48"/>
      <c r="AC860" s="193" t="s">
        <v>211</v>
      </c>
      <c r="AD860" s="48"/>
      <c r="AE860" s="193" t="s">
        <v>165</v>
      </c>
      <c r="AF860" s="193" t="s">
        <v>211</v>
      </c>
      <c r="AG860" s="193" t="s">
        <v>539</v>
      </c>
      <c r="AH860" s="197">
        <v>43412</v>
      </c>
      <c r="AI860" s="192" t="s">
        <v>4350</v>
      </c>
      <c r="AJ860" s="115" t="str">
        <f t="shared" si="13"/>
        <v>FS</v>
      </c>
      <c r="AK860" s="115" t="b">
        <f>ISNUMBER(SEARCH("IRT",Table1[[#This Row],[Current_Status]]))</f>
        <v>0</v>
      </c>
      <c r="AL860" s="116">
        <f>YEAR(Table1[[#This Row],[Project_Initiated]])</f>
        <v>2018</v>
      </c>
      <c r="AM860" s="53">
        <v>44090</v>
      </c>
      <c r="AN860" s="53" t="str">
        <f>IF(AND(Table1[[#This Row],[Completed Date]]&gt;="07/01/2020"+0,Table1[[#This Row],[Completed Date]]&lt;="6/30/2021"+0),"FY 20-21",IF(AND(Table1[[#This Row],[Completed Date]]&gt;="07/01/2019"+0,Table1[[#This Row],[Completed Date]]&lt;="6/30/2020"+0),"FY 19-20",""))</f>
        <v/>
      </c>
      <c r="AO860" s="116" t="str">
        <f>IFERROR(FIND("R",Table1[[#This Row],[FS_Priority]]),"")</f>
        <v/>
      </c>
    </row>
    <row r="861" spans="1:41" hidden="1" x14ac:dyDescent="0.25">
      <c r="A861" s="48" t="s">
        <v>299</v>
      </c>
      <c r="B861" s="193" t="s">
        <v>211</v>
      </c>
      <c r="C861" s="193" t="s">
        <v>299</v>
      </c>
      <c r="D861" s="194" t="b">
        <v>0</v>
      </c>
      <c r="E861" s="48" t="s">
        <v>99</v>
      </c>
      <c r="F861" s="48" t="s">
        <v>3104</v>
      </c>
      <c r="G861" s="48" t="s">
        <v>211</v>
      </c>
      <c r="H861" s="48" t="s">
        <v>465</v>
      </c>
      <c r="I861" s="48" t="s">
        <v>3626</v>
      </c>
      <c r="J861" s="48" t="s">
        <v>2661</v>
      </c>
      <c r="K861" s="193" t="s">
        <v>4989</v>
      </c>
      <c r="L861" s="193" t="s">
        <v>297</v>
      </c>
      <c r="M861" s="48" t="s">
        <v>3627</v>
      </c>
      <c r="N861" s="193" t="s">
        <v>211</v>
      </c>
      <c r="O861" s="48" t="s">
        <v>165</v>
      </c>
      <c r="P861" s="48"/>
      <c r="Q861" s="48" t="s">
        <v>223</v>
      </c>
      <c r="R861" s="193" t="s">
        <v>211</v>
      </c>
      <c r="S861" s="48" t="b">
        <v>0</v>
      </c>
      <c r="T861" s="48"/>
      <c r="U861" s="178"/>
      <c r="V861" s="178">
        <v>43329</v>
      </c>
      <c r="W861" s="48" t="s">
        <v>211</v>
      </c>
      <c r="X861" s="48"/>
      <c r="Y861" s="48"/>
      <c r="Z861" s="48" t="s">
        <v>211</v>
      </c>
      <c r="AA861" s="48"/>
      <c r="AB861" s="48"/>
      <c r="AC861" s="193" t="s">
        <v>539</v>
      </c>
      <c r="AD861" s="48"/>
      <c r="AE861" s="193" t="s">
        <v>165</v>
      </c>
      <c r="AF861" s="193" t="s">
        <v>211</v>
      </c>
      <c r="AG861" s="193" t="s">
        <v>539</v>
      </c>
      <c r="AH861" s="197">
        <v>43412</v>
      </c>
      <c r="AI861" s="192" t="s">
        <v>4347</v>
      </c>
      <c r="AJ861" s="115" t="str">
        <f t="shared" si="13"/>
        <v>FS</v>
      </c>
      <c r="AK861" s="115" t="b">
        <f>ISNUMBER(SEARCH("IRT",Table1[[#This Row],[Current_Status]]))</f>
        <v>0</v>
      </c>
      <c r="AL861" s="116">
        <f>YEAR(Table1[[#This Row],[Project_Initiated]])</f>
        <v>2018</v>
      </c>
      <c r="AM861" s="53">
        <v>44090</v>
      </c>
      <c r="AN861" s="53" t="str">
        <f>IF(AND(Table1[[#This Row],[Completed Date]]&gt;="07/01/2020"+0,Table1[[#This Row],[Completed Date]]&lt;="6/30/2021"+0),"FY 20-21",IF(AND(Table1[[#This Row],[Completed Date]]&gt;="07/01/2019"+0,Table1[[#This Row],[Completed Date]]&lt;="6/30/2020"+0),"FY 19-20",""))</f>
        <v/>
      </c>
      <c r="AO861" s="116" t="str">
        <f>IFERROR(FIND("R",Table1[[#This Row],[FS_Priority]]),"")</f>
        <v/>
      </c>
    </row>
    <row r="862" spans="1:41" hidden="1" x14ac:dyDescent="0.25">
      <c r="A862" s="48" t="s">
        <v>300</v>
      </c>
      <c r="B862" s="193" t="s">
        <v>211</v>
      </c>
      <c r="C862" s="193" t="s">
        <v>300</v>
      </c>
      <c r="D862" s="194" t="b">
        <v>0</v>
      </c>
      <c r="E862" s="48" t="s">
        <v>99</v>
      </c>
      <c r="F862" s="48" t="s">
        <v>3108</v>
      </c>
      <c r="G862" s="48" t="s">
        <v>211</v>
      </c>
      <c r="H862" s="48" t="s">
        <v>465</v>
      </c>
      <c r="I862" s="48" t="s">
        <v>3644</v>
      </c>
      <c r="J862" s="48" t="s">
        <v>2661</v>
      </c>
      <c r="K862" s="193" t="s">
        <v>4989</v>
      </c>
      <c r="L862" s="193" t="s">
        <v>297</v>
      </c>
      <c r="M862" s="48" t="s">
        <v>3627</v>
      </c>
      <c r="N862" s="193" t="s">
        <v>211</v>
      </c>
      <c r="O862" s="48" t="s">
        <v>165</v>
      </c>
      <c r="P862" s="48"/>
      <c r="Q862" s="48" t="s">
        <v>225</v>
      </c>
      <c r="R862" s="193" t="s">
        <v>211</v>
      </c>
      <c r="S862" s="48" t="b">
        <v>0</v>
      </c>
      <c r="T862" s="48"/>
      <c r="U862" s="178"/>
      <c r="V862" s="178">
        <v>43333</v>
      </c>
      <c r="W862" s="48" t="s">
        <v>211</v>
      </c>
      <c r="X862" s="48"/>
      <c r="Y862" s="48"/>
      <c r="Z862" s="48" t="s">
        <v>211</v>
      </c>
      <c r="AA862" s="48"/>
      <c r="AB862" s="48"/>
      <c r="AC862" s="193" t="s">
        <v>539</v>
      </c>
      <c r="AD862" s="48"/>
      <c r="AE862" s="193" t="s">
        <v>165</v>
      </c>
      <c r="AF862" s="193" t="s">
        <v>211</v>
      </c>
      <c r="AG862" s="193" t="s">
        <v>539</v>
      </c>
      <c r="AH862" s="197">
        <v>43412</v>
      </c>
      <c r="AI862" s="192" t="s">
        <v>4347</v>
      </c>
      <c r="AJ862" s="115" t="str">
        <f t="shared" si="13"/>
        <v>FS</v>
      </c>
      <c r="AK862" s="115" t="b">
        <f>ISNUMBER(SEARCH("IRT",Table1[[#This Row],[Current_Status]]))</f>
        <v>0</v>
      </c>
      <c r="AL862" s="116">
        <f>YEAR(Table1[[#This Row],[Project_Initiated]])</f>
        <v>2018</v>
      </c>
      <c r="AM862" s="53">
        <v>44090</v>
      </c>
      <c r="AN862" s="53" t="str">
        <f>IF(AND(Table1[[#This Row],[Completed Date]]&gt;="07/01/2020"+0,Table1[[#This Row],[Completed Date]]&lt;="6/30/2021"+0),"FY 20-21",IF(AND(Table1[[#This Row],[Completed Date]]&gt;="07/01/2019"+0,Table1[[#This Row],[Completed Date]]&lt;="6/30/2020"+0),"FY 19-20",""))</f>
        <v/>
      </c>
      <c r="AO862" s="116" t="str">
        <f>IFERROR(FIND("R",Table1[[#This Row],[FS_Priority]]),"")</f>
        <v/>
      </c>
    </row>
    <row r="863" spans="1:41" hidden="1" x14ac:dyDescent="0.25">
      <c r="A863" s="48" t="s">
        <v>301</v>
      </c>
      <c r="B863" s="193" t="s">
        <v>211</v>
      </c>
      <c r="C863" s="193" t="s">
        <v>301</v>
      </c>
      <c r="D863" s="194" t="b">
        <v>0</v>
      </c>
      <c r="E863" s="48" t="s">
        <v>99</v>
      </c>
      <c r="F863" s="48" t="s">
        <v>3110</v>
      </c>
      <c r="G863" s="48" t="s">
        <v>211</v>
      </c>
      <c r="H863" s="48" t="s">
        <v>465</v>
      </c>
      <c r="I863" s="48" t="s">
        <v>3645</v>
      </c>
      <c r="J863" s="48" t="s">
        <v>2661</v>
      </c>
      <c r="K863" s="193" t="s">
        <v>4989</v>
      </c>
      <c r="L863" s="193" t="s">
        <v>297</v>
      </c>
      <c r="M863" s="48" t="s">
        <v>3602</v>
      </c>
      <c r="N863" s="193" t="s">
        <v>211</v>
      </c>
      <c r="O863" s="48" t="s">
        <v>165</v>
      </c>
      <c r="P863" s="48"/>
      <c r="Q863" s="48" t="s">
        <v>227</v>
      </c>
      <c r="R863" s="193" t="s">
        <v>211</v>
      </c>
      <c r="S863" s="48" t="b">
        <v>0</v>
      </c>
      <c r="T863" s="48"/>
      <c r="U863" s="178"/>
      <c r="V863" s="178">
        <v>43339</v>
      </c>
      <c r="W863" s="48" t="s">
        <v>211</v>
      </c>
      <c r="X863" s="48"/>
      <c r="Y863" s="48"/>
      <c r="Z863" s="48" t="s">
        <v>211</v>
      </c>
      <c r="AA863" s="48"/>
      <c r="AB863" s="48"/>
      <c r="AC863" s="193" t="s">
        <v>539</v>
      </c>
      <c r="AD863" s="48"/>
      <c r="AE863" s="193" t="s">
        <v>165</v>
      </c>
      <c r="AF863" s="193" t="s">
        <v>211</v>
      </c>
      <c r="AG863" s="193" t="s">
        <v>539</v>
      </c>
      <c r="AH863" s="197">
        <v>43412</v>
      </c>
      <c r="AI863" s="192" t="s">
        <v>4347</v>
      </c>
      <c r="AJ863" s="115" t="str">
        <f t="shared" si="13"/>
        <v>FS</v>
      </c>
      <c r="AK863" s="115" t="b">
        <f>ISNUMBER(SEARCH("IRT",Table1[[#This Row],[Current_Status]]))</f>
        <v>0</v>
      </c>
      <c r="AL863" s="116">
        <f>YEAR(Table1[[#This Row],[Project_Initiated]])</f>
        <v>2018</v>
      </c>
      <c r="AM863" s="53">
        <v>44090</v>
      </c>
      <c r="AN863" s="53" t="str">
        <f>IF(AND(Table1[[#This Row],[Completed Date]]&gt;="07/01/2020"+0,Table1[[#This Row],[Completed Date]]&lt;="6/30/2021"+0),"FY 20-21",IF(AND(Table1[[#This Row],[Completed Date]]&gt;="07/01/2019"+0,Table1[[#This Row],[Completed Date]]&lt;="6/30/2020"+0),"FY 19-20",""))</f>
        <v/>
      </c>
      <c r="AO863" s="116" t="str">
        <f>IFERROR(FIND("R",Table1[[#This Row],[FS_Priority]]),"")</f>
        <v/>
      </c>
    </row>
    <row r="864" spans="1:41" hidden="1" x14ac:dyDescent="0.25">
      <c r="A864" s="48" t="s">
        <v>302</v>
      </c>
      <c r="B864" s="193" t="s">
        <v>211</v>
      </c>
      <c r="C864" s="193" t="s">
        <v>302</v>
      </c>
      <c r="D864" s="194" t="b">
        <v>0</v>
      </c>
      <c r="E864" s="48" t="s">
        <v>99</v>
      </c>
      <c r="F864" s="48" t="s">
        <v>3111</v>
      </c>
      <c r="G864" s="48" t="s">
        <v>211</v>
      </c>
      <c r="H864" s="48" t="s">
        <v>464</v>
      </c>
      <c r="I864" s="48" t="s">
        <v>3646</v>
      </c>
      <c r="J864" s="48" t="s">
        <v>2661</v>
      </c>
      <c r="K864" s="193" t="s">
        <v>4989</v>
      </c>
      <c r="L864" s="193" t="s">
        <v>297</v>
      </c>
      <c r="M864" s="48" t="s">
        <v>3631</v>
      </c>
      <c r="N864" s="193" t="s">
        <v>211</v>
      </c>
      <c r="O864" s="48" t="s">
        <v>165</v>
      </c>
      <c r="P864" s="48"/>
      <c r="Q864" s="48" t="s">
        <v>229</v>
      </c>
      <c r="R864" s="193" t="s">
        <v>211</v>
      </c>
      <c r="S864" s="48" t="b">
        <v>0</v>
      </c>
      <c r="T864" s="48"/>
      <c r="U864" s="178"/>
      <c r="V864" s="178">
        <v>43340</v>
      </c>
      <c r="W864" s="48" t="s">
        <v>211</v>
      </c>
      <c r="X864" s="48"/>
      <c r="Y864" s="48"/>
      <c r="Z864" s="48" t="s">
        <v>211</v>
      </c>
      <c r="AA864" s="48"/>
      <c r="AB864" s="48"/>
      <c r="AC864" s="193" t="s">
        <v>539</v>
      </c>
      <c r="AD864" s="48"/>
      <c r="AE864" s="193" t="s">
        <v>165</v>
      </c>
      <c r="AF864" s="193" t="s">
        <v>211</v>
      </c>
      <c r="AG864" s="193" t="s">
        <v>539</v>
      </c>
      <c r="AH864" s="197">
        <v>43412</v>
      </c>
      <c r="AI864" s="192" t="s">
        <v>4347</v>
      </c>
      <c r="AJ864" s="115" t="str">
        <f t="shared" si="13"/>
        <v>FS</v>
      </c>
      <c r="AK864" s="115" t="b">
        <f>ISNUMBER(SEARCH("IRT",Table1[[#This Row],[Current_Status]]))</f>
        <v>0</v>
      </c>
      <c r="AL864" s="116">
        <f>YEAR(Table1[[#This Row],[Project_Initiated]])</f>
        <v>2018</v>
      </c>
      <c r="AM864" s="53">
        <v>44090</v>
      </c>
      <c r="AN864" s="53" t="str">
        <f>IF(AND(Table1[[#This Row],[Completed Date]]&gt;="07/01/2020"+0,Table1[[#This Row],[Completed Date]]&lt;="6/30/2021"+0),"FY 20-21",IF(AND(Table1[[#This Row],[Completed Date]]&gt;="07/01/2019"+0,Table1[[#This Row],[Completed Date]]&lt;="6/30/2020"+0),"FY 19-20",""))</f>
        <v/>
      </c>
      <c r="AO864" s="116" t="str">
        <f>IFERROR(FIND("R",Table1[[#This Row],[FS_Priority]]),"")</f>
        <v/>
      </c>
    </row>
    <row r="865" spans="1:41" hidden="1" x14ac:dyDescent="0.25">
      <c r="A865" s="48" t="s">
        <v>303</v>
      </c>
      <c r="B865" s="193" t="s">
        <v>211</v>
      </c>
      <c r="C865" s="193" t="s">
        <v>303</v>
      </c>
      <c r="D865" s="194" t="b">
        <v>0</v>
      </c>
      <c r="E865" s="48" t="s">
        <v>99</v>
      </c>
      <c r="F865" s="48" t="s">
        <v>3113</v>
      </c>
      <c r="G865" s="48" t="s">
        <v>211</v>
      </c>
      <c r="H865" s="48" t="s">
        <v>983</v>
      </c>
      <c r="I865" s="48" t="s">
        <v>211</v>
      </c>
      <c r="J865" s="48" t="s">
        <v>2661</v>
      </c>
      <c r="K865" s="193" t="s">
        <v>4989</v>
      </c>
      <c r="L865" s="193" t="s">
        <v>297</v>
      </c>
      <c r="M865" s="48" t="s">
        <v>3647</v>
      </c>
      <c r="N865" s="193" t="s">
        <v>211</v>
      </c>
      <c r="O865" s="48" t="s">
        <v>165</v>
      </c>
      <c r="P865" s="48"/>
      <c r="Q865" s="48" t="s">
        <v>231</v>
      </c>
      <c r="R865" s="193" t="s">
        <v>211</v>
      </c>
      <c r="S865" s="48" t="b">
        <v>0</v>
      </c>
      <c r="T865" s="48"/>
      <c r="U865" s="178"/>
      <c r="V865" s="178">
        <v>43333</v>
      </c>
      <c r="W865" s="48" t="s">
        <v>211</v>
      </c>
      <c r="X865" s="48"/>
      <c r="Y865" s="48"/>
      <c r="Z865" s="48" t="s">
        <v>211</v>
      </c>
      <c r="AA865" s="48"/>
      <c r="AB865" s="48"/>
      <c r="AC865" s="193" t="s">
        <v>539</v>
      </c>
      <c r="AD865" s="48"/>
      <c r="AE865" s="193" t="s">
        <v>165</v>
      </c>
      <c r="AF865" s="193" t="s">
        <v>211</v>
      </c>
      <c r="AG865" s="193" t="s">
        <v>539</v>
      </c>
      <c r="AH865" s="197">
        <v>43412</v>
      </c>
      <c r="AI865" s="192" t="s">
        <v>4347</v>
      </c>
      <c r="AJ865" s="115" t="str">
        <f t="shared" si="13"/>
        <v>FS</v>
      </c>
      <c r="AK865" s="115" t="b">
        <f>ISNUMBER(SEARCH("IRT",Table1[[#This Row],[Current_Status]]))</f>
        <v>0</v>
      </c>
      <c r="AL865" s="116">
        <f>YEAR(Table1[[#This Row],[Project_Initiated]])</f>
        <v>2018</v>
      </c>
      <c r="AM865" s="53">
        <v>44090</v>
      </c>
      <c r="AN865" s="53" t="str">
        <f>IF(AND(Table1[[#This Row],[Completed Date]]&gt;="07/01/2020"+0,Table1[[#This Row],[Completed Date]]&lt;="6/30/2021"+0),"FY 20-21",IF(AND(Table1[[#This Row],[Completed Date]]&gt;="07/01/2019"+0,Table1[[#This Row],[Completed Date]]&lt;="6/30/2020"+0),"FY 19-20",""))</f>
        <v/>
      </c>
      <c r="AO865" s="116" t="str">
        <f>IFERROR(FIND("R",Table1[[#This Row],[FS_Priority]]),"")</f>
        <v/>
      </c>
    </row>
    <row r="866" spans="1:41" hidden="1" x14ac:dyDescent="0.25">
      <c r="A866" s="48" t="s">
        <v>305</v>
      </c>
      <c r="B866" s="193" t="s">
        <v>211</v>
      </c>
      <c r="C866" s="193" t="s">
        <v>305</v>
      </c>
      <c r="D866" s="194" t="b">
        <v>0</v>
      </c>
      <c r="E866" s="48" t="s">
        <v>99</v>
      </c>
      <c r="F866" s="48" t="s">
        <v>3115</v>
      </c>
      <c r="G866" s="48" t="s">
        <v>211</v>
      </c>
      <c r="H866" s="48" t="s">
        <v>465</v>
      </c>
      <c r="I866" s="48" t="s">
        <v>35</v>
      </c>
      <c r="J866" s="48" t="s">
        <v>2661</v>
      </c>
      <c r="K866" s="193" t="s">
        <v>4989</v>
      </c>
      <c r="L866" s="193" t="s">
        <v>297</v>
      </c>
      <c r="M866" s="48" t="s">
        <v>3649</v>
      </c>
      <c r="N866" s="193" t="s">
        <v>211</v>
      </c>
      <c r="O866" s="48" t="s">
        <v>165</v>
      </c>
      <c r="P866" s="48"/>
      <c r="Q866" s="48" t="s">
        <v>306</v>
      </c>
      <c r="R866" s="193" t="s">
        <v>211</v>
      </c>
      <c r="S866" s="48" t="b">
        <v>0</v>
      </c>
      <c r="T866" s="48"/>
      <c r="U866" s="178"/>
      <c r="V866" s="178">
        <v>43271</v>
      </c>
      <c r="W866" s="48" t="s">
        <v>211</v>
      </c>
      <c r="X866" s="48"/>
      <c r="Y866" s="48"/>
      <c r="Z866" s="48" t="s">
        <v>211</v>
      </c>
      <c r="AA866" s="48"/>
      <c r="AB866" s="48"/>
      <c r="AC866" s="193" t="s">
        <v>539</v>
      </c>
      <c r="AD866" s="48"/>
      <c r="AE866" s="193" t="s">
        <v>165</v>
      </c>
      <c r="AF866" s="193" t="s">
        <v>211</v>
      </c>
      <c r="AG866" s="193" t="s">
        <v>539</v>
      </c>
      <c r="AH866" s="197">
        <v>43412</v>
      </c>
      <c r="AI866" s="192" t="s">
        <v>4347</v>
      </c>
      <c r="AJ866" s="115" t="str">
        <f t="shared" si="13"/>
        <v>FS</v>
      </c>
      <c r="AK866" s="115" t="b">
        <f>ISNUMBER(SEARCH("IRT",Table1[[#This Row],[Current_Status]]))</f>
        <v>0</v>
      </c>
      <c r="AL866" s="116">
        <f>YEAR(Table1[[#This Row],[Project_Initiated]])</f>
        <v>2018</v>
      </c>
      <c r="AM866" s="53">
        <v>44090</v>
      </c>
      <c r="AN866" s="53" t="str">
        <f>IF(AND(Table1[[#This Row],[Completed Date]]&gt;="07/01/2020"+0,Table1[[#This Row],[Completed Date]]&lt;="6/30/2021"+0),"FY 20-21",IF(AND(Table1[[#This Row],[Completed Date]]&gt;="07/01/2019"+0,Table1[[#This Row],[Completed Date]]&lt;="6/30/2020"+0),"FY 19-20",""))</f>
        <v/>
      </c>
      <c r="AO866" s="116" t="str">
        <f>IFERROR(FIND("R",Table1[[#This Row],[FS_Priority]]),"")</f>
        <v/>
      </c>
    </row>
    <row r="867" spans="1:41" hidden="1" x14ac:dyDescent="0.25">
      <c r="A867" s="48" t="s">
        <v>307</v>
      </c>
      <c r="B867" s="193" t="s">
        <v>211</v>
      </c>
      <c r="C867" s="193" t="s">
        <v>307</v>
      </c>
      <c r="D867" s="194" t="b">
        <v>0</v>
      </c>
      <c r="E867" s="48" t="s">
        <v>99</v>
      </c>
      <c r="F867" s="48" t="s">
        <v>3116</v>
      </c>
      <c r="G867" s="48" t="s">
        <v>211</v>
      </c>
      <c r="H867" s="48" t="s">
        <v>445</v>
      </c>
      <c r="I867" s="48" t="s">
        <v>3650</v>
      </c>
      <c r="J867" s="48" t="s">
        <v>2661</v>
      </c>
      <c r="K867" s="193" t="s">
        <v>4989</v>
      </c>
      <c r="L867" s="193" t="s">
        <v>297</v>
      </c>
      <c r="M867" s="48" t="s">
        <v>3610</v>
      </c>
      <c r="N867" s="193" t="s">
        <v>211</v>
      </c>
      <c r="O867" s="48" t="s">
        <v>165</v>
      </c>
      <c r="P867" s="48"/>
      <c r="Q867" s="48" t="s">
        <v>308</v>
      </c>
      <c r="R867" s="193" t="s">
        <v>211</v>
      </c>
      <c r="S867" s="48" t="b">
        <v>0</v>
      </c>
      <c r="T867" s="48"/>
      <c r="U867" s="178"/>
      <c r="V867" s="178">
        <v>43334</v>
      </c>
      <c r="W867" s="48" t="s">
        <v>211</v>
      </c>
      <c r="X867" s="48"/>
      <c r="Y867" s="48"/>
      <c r="Z867" s="48" t="s">
        <v>211</v>
      </c>
      <c r="AA867" s="48"/>
      <c r="AB867" s="48"/>
      <c r="AC867" s="193" t="s">
        <v>539</v>
      </c>
      <c r="AD867" s="48"/>
      <c r="AE867" s="193" t="s">
        <v>165</v>
      </c>
      <c r="AF867" s="193" t="s">
        <v>211</v>
      </c>
      <c r="AG867" s="193" t="s">
        <v>539</v>
      </c>
      <c r="AH867" s="197">
        <v>43412</v>
      </c>
      <c r="AI867" s="192" t="s">
        <v>4347</v>
      </c>
      <c r="AJ867" s="115" t="str">
        <f t="shared" si="13"/>
        <v>FS</v>
      </c>
      <c r="AK867" s="115" t="b">
        <f>ISNUMBER(SEARCH("IRT",Table1[[#This Row],[Current_Status]]))</f>
        <v>0</v>
      </c>
      <c r="AL867" s="116">
        <f>YEAR(Table1[[#This Row],[Project_Initiated]])</f>
        <v>2018</v>
      </c>
      <c r="AM867" s="53">
        <v>44090</v>
      </c>
      <c r="AN867" s="53" t="str">
        <f>IF(AND(Table1[[#This Row],[Completed Date]]&gt;="07/01/2020"+0,Table1[[#This Row],[Completed Date]]&lt;="6/30/2021"+0),"FY 20-21",IF(AND(Table1[[#This Row],[Completed Date]]&gt;="07/01/2019"+0,Table1[[#This Row],[Completed Date]]&lt;="6/30/2020"+0),"FY 19-20",""))</f>
        <v/>
      </c>
      <c r="AO867" s="116" t="str">
        <f>IFERROR(FIND("R",Table1[[#This Row],[FS_Priority]]),"")</f>
        <v/>
      </c>
    </row>
    <row r="868" spans="1:41" hidden="1" x14ac:dyDescent="0.25">
      <c r="A868" s="48" t="s">
        <v>311</v>
      </c>
      <c r="B868" s="193" t="s">
        <v>211</v>
      </c>
      <c r="C868" s="193" t="s">
        <v>311</v>
      </c>
      <c r="D868" s="194" t="b">
        <v>0</v>
      </c>
      <c r="E868" s="48" t="s">
        <v>99</v>
      </c>
      <c r="F868" s="48" t="s">
        <v>3120</v>
      </c>
      <c r="G868" s="48" t="s">
        <v>211</v>
      </c>
      <c r="H868" s="48" t="s">
        <v>465</v>
      </c>
      <c r="I868" s="48" t="s">
        <v>3652</v>
      </c>
      <c r="J868" s="48" t="s">
        <v>2661</v>
      </c>
      <c r="K868" s="193" t="s">
        <v>4989</v>
      </c>
      <c r="L868" s="193" t="s">
        <v>297</v>
      </c>
      <c r="M868" s="48" t="s">
        <v>3653</v>
      </c>
      <c r="N868" s="193" t="s">
        <v>211</v>
      </c>
      <c r="O868" s="48" t="s">
        <v>165</v>
      </c>
      <c r="P868" s="48"/>
      <c r="Q868" s="48" t="s">
        <v>312</v>
      </c>
      <c r="R868" s="193" t="s">
        <v>315</v>
      </c>
      <c r="S868" s="48" t="b">
        <v>0</v>
      </c>
      <c r="T868" s="48"/>
      <c r="U868" s="178"/>
      <c r="V868" s="178">
        <v>43102</v>
      </c>
      <c r="W868" s="48" t="s">
        <v>211</v>
      </c>
      <c r="X868" s="48"/>
      <c r="Y868" s="48"/>
      <c r="Z868" s="48" t="s">
        <v>211</v>
      </c>
      <c r="AA868" s="48"/>
      <c r="AB868" s="48"/>
      <c r="AC868" s="193" t="s">
        <v>211</v>
      </c>
      <c r="AD868" s="48"/>
      <c r="AE868" s="193" t="s">
        <v>165</v>
      </c>
      <c r="AF868" s="193" t="s">
        <v>211</v>
      </c>
      <c r="AG868" s="193" t="s">
        <v>539</v>
      </c>
      <c r="AH868" s="197">
        <v>43412</v>
      </c>
      <c r="AI868" s="192" t="s">
        <v>4348</v>
      </c>
      <c r="AJ868" s="115" t="str">
        <f t="shared" si="13"/>
        <v>FS</v>
      </c>
      <c r="AK868" s="115" t="b">
        <f>ISNUMBER(SEARCH("IRT",Table1[[#This Row],[Current_Status]]))</f>
        <v>0</v>
      </c>
      <c r="AL868" s="116">
        <f>YEAR(Table1[[#This Row],[Project_Initiated]])</f>
        <v>2018</v>
      </c>
      <c r="AM868" s="53">
        <v>44090</v>
      </c>
      <c r="AN868" s="53" t="str">
        <f>IF(AND(Table1[[#This Row],[Completed Date]]&gt;="07/01/2020"+0,Table1[[#This Row],[Completed Date]]&lt;="6/30/2021"+0),"FY 20-21",IF(AND(Table1[[#This Row],[Completed Date]]&gt;="07/01/2019"+0,Table1[[#This Row],[Completed Date]]&lt;="6/30/2020"+0),"FY 19-20",""))</f>
        <v/>
      </c>
      <c r="AO868" s="116" t="str">
        <f>IFERROR(FIND("R",Table1[[#This Row],[FS_Priority]]),"")</f>
        <v/>
      </c>
    </row>
    <row r="869" spans="1:41" hidden="1" x14ac:dyDescent="0.25">
      <c r="A869" s="48" t="s">
        <v>316</v>
      </c>
      <c r="B869" s="193" t="s">
        <v>211</v>
      </c>
      <c r="C869" s="193" t="s">
        <v>316</v>
      </c>
      <c r="D869" s="194" t="b">
        <v>0</v>
      </c>
      <c r="E869" s="48" t="s">
        <v>99</v>
      </c>
      <c r="F869" s="48" t="s">
        <v>3123</v>
      </c>
      <c r="G869" s="48" t="s">
        <v>211</v>
      </c>
      <c r="H869" s="48" t="s">
        <v>983</v>
      </c>
      <c r="I869" s="48" t="s">
        <v>3656</v>
      </c>
      <c r="J869" s="48" t="s">
        <v>2661</v>
      </c>
      <c r="K869" s="193" t="s">
        <v>4989</v>
      </c>
      <c r="L869" s="193" t="s">
        <v>297</v>
      </c>
      <c r="M869" s="48" t="s">
        <v>3599</v>
      </c>
      <c r="N869" s="193" t="s">
        <v>211</v>
      </c>
      <c r="O869" s="48" t="s">
        <v>165</v>
      </c>
      <c r="P869" s="48"/>
      <c r="Q869" s="48" t="s">
        <v>317</v>
      </c>
      <c r="R869" s="193" t="s">
        <v>211</v>
      </c>
      <c r="S869" s="48" t="b">
        <v>0</v>
      </c>
      <c r="T869" s="48"/>
      <c r="U869" s="178"/>
      <c r="V869" s="178">
        <v>43321</v>
      </c>
      <c r="W869" s="48" t="s">
        <v>211</v>
      </c>
      <c r="X869" s="48"/>
      <c r="Y869" s="48"/>
      <c r="Z869" s="48" t="s">
        <v>211</v>
      </c>
      <c r="AA869" s="48"/>
      <c r="AB869" s="48"/>
      <c r="AC869" s="193" t="s">
        <v>539</v>
      </c>
      <c r="AD869" s="48"/>
      <c r="AE869" s="193" t="s">
        <v>165</v>
      </c>
      <c r="AF869" s="193" t="s">
        <v>211</v>
      </c>
      <c r="AG869" s="193" t="s">
        <v>539</v>
      </c>
      <c r="AH869" s="197">
        <v>43412</v>
      </c>
      <c r="AI869" s="192" t="s">
        <v>4347</v>
      </c>
      <c r="AJ869" s="115" t="str">
        <f t="shared" si="13"/>
        <v>FS</v>
      </c>
      <c r="AK869" s="115" t="b">
        <f>ISNUMBER(SEARCH("IRT",Table1[[#This Row],[Current_Status]]))</f>
        <v>0</v>
      </c>
      <c r="AL869" s="116">
        <f>YEAR(Table1[[#This Row],[Project_Initiated]])</f>
        <v>2018</v>
      </c>
      <c r="AM869" s="53">
        <v>44090</v>
      </c>
      <c r="AN869" s="53" t="str">
        <f>IF(AND(Table1[[#This Row],[Completed Date]]&gt;="07/01/2020"+0,Table1[[#This Row],[Completed Date]]&lt;="6/30/2021"+0),"FY 20-21",IF(AND(Table1[[#This Row],[Completed Date]]&gt;="07/01/2019"+0,Table1[[#This Row],[Completed Date]]&lt;="6/30/2020"+0),"FY 19-20",""))</f>
        <v/>
      </c>
      <c r="AO869" s="116" t="str">
        <f>IFERROR(FIND("R",Table1[[#This Row],[FS_Priority]]),"")</f>
        <v/>
      </c>
    </row>
    <row r="870" spans="1:41" hidden="1" x14ac:dyDescent="0.25">
      <c r="A870" s="48" t="s">
        <v>321</v>
      </c>
      <c r="B870" s="193" t="s">
        <v>211</v>
      </c>
      <c r="C870" s="193" t="s">
        <v>321</v>
      </c>
      <c r="D870" s="194" t="b">
        <v>0</v>
      </c>
      <c r="E870" s="48" t="s">
        <v>99</v>
      </c>
      <c r="F870" s="48" t="s">
        <v>3139</v>
      </c>
      <c r="G870" s="48" t="s">
        <v>211</v>
      </c>
      <c r="H870" s="48" t="s">
        <v>465</v>
      </c>
      <c r="I870" s="48" t="s">
        <v>3666</v>
      </c>
      <c r="J870" s="48" t="s">
        <v>2661</v>
      </c>
      <c r="K870" s="193" t="s">
        <v>4989</v>
      </c>
      <c r="L870" s="193" t="s">
        <v>297</v>
      </c>
      <c r="M870" s="48" t="s">
        <v>3627</v>
      </c>
      <c r="N870" s="193" t="s">
        <v>211</v>
      </c>
      <c r="O870" s="48" t="s">
        <v>165</v>
      </c>
      <c r="P870" s="48"/>
      <c r="Q870" s="48" t="s">
        <v>244</v>
      </c>
      <c r="R870" s="193" t="s">
        <v>211</v>
      </c>
      <c r="S870" s="48" t="b">
        <v>0</v>
      </c>
      <c r="T870" s="48"/>
      <c r="U870" s="178"/>
      <c r="V870" s="178">
        <v>43332</v>
      </c>
      <c r="W870" s="48" t="s">
        <v>211</v>
      </c>
      <c r="X870" s="48"/>
      <c r="Y870" s="48"/>
      <c r="Z870" s="48" t="s">
        <v>211</v>
      </c>
      <c r="AA870" s="48"/>
      <c r="AB870" s="48"/>
      <c r="AC870" s="193" t="s">
        <v>539</v>
      </c>
      <c r="AD870" s="48"/>
      <c r="AE870" s="193" t="s">
        <v>165</v>
      </c>
      <c r="AF870" s="193" t="s">
        <v>211</v>
      </c>
      <c r="AG870" s="193" t="s">
        <v>539</v>
      </c>
      <c r="AH870" s="197">
        <v>43412</v>
      </c>
      <c r="AI870" s="192" t="s">
        <v>4347</v>
      </c>
      <c r="AJ870" s="115" t="str">
        <f t="shared" si="13"/>
        <v>FS</v>
      </c>
      <c r="AK870" s="115" t="b">
        <f>ISNUMBER(SEARCH("IRT",Table1[[#This Row],[Current_Status]]))</f>
        <v>0</v>
      </c>
      <c r="AL870" s="116">
        <f>YEAR(Table1[[#This Row],[Project_Initiated]])</f>
        <v>2018</v>
      </c>
      <c r="AM870" s="53">
        <v>44090</v>
      </c>
      <c r="AN870" s="53" t="str">
        <f>IF(AND(Table1[[#This Row],[Completed Date]]&gt;="07/01/2020"+0,Table1[[#This Row],[Completed Date]]&lt;="6/30/2021"+0),"FY 20-21",IF(AND(Table1[[#This Row],[Completed Date]]&gt;="07/01/2019"+0,Table1[[#This Row],[Completed Date]]&lt;="6/30/2020"+0),"FY 19-20",""))</f>
        <v/>
      </c>
      <c r="AO870" s="116" t="str">
        <f>IFERROR(FIND("R",Table1[[#This Row],[FS_Priority]]),"")</f>
        <v/>
      </c>
    </row>
    <row r="871" spans="1:41" hidden="1" x14ac:dyDescent="0.25">
      <c r="A871" s="48" t="s">
        <v>619</v>
      </c>
      <c r="B871" s="193" t="s">
        <v>211</v>
      </c>
      <c r="C871" s="193" t="s">
        <v>619</v>
      </c>
      <c r="D871" s="194" t="b">
        <v>0</v>
      </c>
      <c r="E871" s="48" t="s">
        <v>107</v>
      </c>
      <c r="F871" s="48" t="s">
        <v>3152</v>
      </c>
      <c r="G871" s="48" t="s">
        <v>211</v>
      </c>
      <c r="H871" s="48" t="s">
        <v>396</v>
      </c>
      <c r="I871" s="48" t="s">
        <v>3470</v>
      </c>
      <c r="J871" s="48" t="s">
        <v>2661</v>
      </c>
      <c r="K871" s="193" t="s">
        <v>3674</v>
      </c>
      <c r="L871" s="193" t="s">
        <v>2636</v>
      </c>
      <c r="M871" s="48" t="s">
        <v>3679</v>
      </c>
      <c r="N871" s="193" t="s">
        <v>211</v>
      </c>
      <c r="O871" s="48" t="s">
        <v>183</v>
      </c>
      <c r="P871" s="48"/>
      <c r="Q871" s="48" t="s">
        <v>211</v>
      </c>
      <c r="R871" s="193" t="s">
        <v>211</v>
      </c>
      <c r="S871" s="48" t="b">
        <v>0</v>
      </c>
      <c r="T871" s="48"/>
      <c r="U871" s="178"/>
      <c r="V871" s="178">
        <v>42927</v>
      </c>
      <c r="W871" s="48" t="s">
        <v>211</v>
      </c>
      <c r="X871" s="48"/>
      <c r="Y871" s="48"/>
      <c r="Z871" s="48" t="s">
        <v>211</v>
      </c>
      <c r="AA871" s="48"/>
      <c r="AB871" s="48"/>
      <c r="AC871" s="193" t="s">
        <v>2627</v>
      </c>
      <c r="AD871" s="48"/>
      <c r="AE871" s="193" t="s">
        <v>183</v>
      </c>
      <c r="AF871" s="193" t="s">
        <v>211</v>
      </c>
      <c r="AG871" s="193" t="s">
        <v>2694</v>
      </c>
      <c r="AH871" s="197">
        <v>43412</v>
      </c>
      <c r="AI871" s="192" t="s">
        <v>4354</v>
      </c>
      <c r="AJ871" s="115" t="str">
        <f t="shared" si="13"/>
        <v>FS</v>
      </c>
      <c r="AK871" s="115" t="b">
        <f>ISNUMBER(SEARCH("IRT",Table1[[#This Row],[Current_Status]]))</f>
        <v>0</v>
      </c>
      <c r="AL871" s="116">
        <f>YEAR(Table1[[#This Row],[Project_Initiated]])</f>
        <v>2017</v>
      </c>
      <c r="AM871" s="53">
        <v>44090</v>
      </c>
      <c r="AN871" s="53" t="str">
        <f>IF(AND(Table1[[#This Row],[Completed Date]]&gt;="07/01/2020"+0,Table1[[#This Row],[Completed Date]]&lt;="6/30/2021"+0),"FY 20-21",IF(AND(Table1[[#This Row],[Completed Date]]&gt;="07/01/2019"+0,Table1[[#This Row],[Completed Date]]&lt;="6/30/2020"+0),"FY 19-20",""))</f>
        <v/>
      </c>
      <c r="AO871" s="116" t="str">
        <f>IFERROR(FIND("R",Table1[[#This Row],[FS_Priority]]),"")</f>
        <v/>
      </c>
    </row>
    <row r="872" spans="1:41" hidden="1" x14ac:dyDescent="0.25">
      <c r="A872" s="48" t="s">
        <v>835</v>
      </c>
      <c r="B872" s="193" t="s">
        <v>211</v>
      </c>
      <c r="C872" s="193" t="s">
        <v>835</v>
      </c>
      <c r="D872" s="194" t="b">
        <v>0</v>
      </c>
      <c r="E872" s="48" t="s">
        <v>107</v>
      </c>
      <c r="F872" s="48" t="s">
        <v>3163</v>
      </c>
      <c r="G872" s="48" t="s">
        <v>211</v>
      </c>
      <c r="H872" s="48" t="s">
        <v>81</v>
      </c>
      <c r="I872" s="48" t="s">
        <v>3542</v>
      </c>
      <c r="J872" s="48" t="s">
        <v>2661</v>
      </c>
      <c r="K872" s="193" t="s">
        <v>3674</v>
      </c>
      <c r="L872" s="193" t="s">
        <v>2636</v>
      </c>
      <c r="M872" s="48" t="s">
        <v>3682</v>
      </c>
      <c r="N872" s="193" t="s">
        <v>211</v>
      </c>
      <c r="O872" s="48" t="s">
        <v>183</v>
      </c>
      <c r="P872" s="48"/>
      <c r="Q872" s="48" t="s">
        <v>211</v>
      </c>
      <c r="R872" s="193" t="s">
        <v>243</v>
      </c>
      <c r="S872" s="48" t="b">
        <v>1</v>
      </c>
      <c r="T872" s="48"/>
      <c r="U872" s="178"/>
      <c r="V872" s="178">
        <v>43269</v>
      </c>
      <c r="W872" s="48" t="s">
        <v>211</v>
      </c>
      <c r="X872" s="48"/>
      <c r="Y872" s="48"/>
      <c r="Z872" s="48" t="s">
        <v>211</v>
      </c>
      <c r="AA872" s="48"/>
      <c r="AB872" s="48"/>
      <c r="AC872" s="193" t="s">
        <v>2631</v>
      </c>
      <c r="AD872" s="48"/>
      <c r="AE872" s="193" t="s">
        <v>498</v>
      </c>
      <c r="AF872" s="193" t="s">
        <v>211</v>
      </c>
      <c r="AG872" s="193" t="s">
        <v>2694</v>
      </c>
      <c r="AH872" s="197">
        <v>43412</v>
      </c>
      <c r="AI872" s="192" t="s">
        <v>4350</v>
      </c>
      <c r="AJ872" s="115" t="str">
        <f t="shared" si="13"/>
        <v>FS</v>
      </c>
      <c r="AK872" s="115" t="b">
        <f>ISNUMBER(SEARCH("IRT",Table1[[#This Row],[Current_Status]]))</f>
        <v>0</v>
      </c>
      <c r="AL872" s="116">
        <f>YEAR(Table1[[#This Row],[Project_Initiated]])</f>
        <v>2018</v>
      </c>
      <c r="AM872" s="53">
        <v>44090</v>
      </c>
      <c r="AN872" s="53" t="str">
        <f>IF(AND(Table1[[#This Row],[Completed Date]]&gt;="07/01/2020"+0,Table1[[#This Row],[Completed Date]]&lt;="6/30/2021"+0),"FY 20-21",IF(AND(Table1[[#This Row],[Completed Date]]&gt;="07/01/2019"+0,Table1[[#This Row],[Completed Date]]&lt;="6/30/2020"+0),"FY 19-20",""))</f>
        <v/>
      </c>
      <c r="AO872" s="116" t="str">
        <f>IFERROR(FIND("R",Table1[[#This Row],[FS_Priority]]),"")</f>
        <v/>
      </c>
    </row>
    <row r="873" spans="1:41" hidden="1" x14ac:dyDescent="0.25">
      <c r="A873" s="48" t="s">
        <v>644</v>
      </c>
      <c r="B873" s="193" t="s">
        <v>211</v>
      </c>
      <c r="C873" s="193" t="s">
        <v>644</v>
      </c>
      <c r="D873" s="194" t="b">
        <v>0</v>
      </c>
      <c r="E873" s="48" t="s">
        <v>107</v>
      </c>
      <c r="F873" s="48" t="s">
        <v>3167</v>
      </c>
      <c r="G873" s="48" t="s">
        <v>211</v>
      </c>
      <c r="H873" s="48" t="s">
        <v>294</v>
      </c>
      <c r="I873" s="48" t="s">
        <v>3694</v>
      </c>
      <c r="J873" s="48" t="s">
        <v>2661</v>
      </c>
      <c r="K873" s="193" t="s">
        <v>3674</v>
      </c>
      <c r="L873" s="193" t="s">
        <v>2636</v>
      </c>
      <c r="M873" s="48" t="s">
        <v>3691</v>
      </c>
      <c r="N873" s="193" t="s">
        <v>211</v>
      </c>
      <c r="O873" s="48" t="s">
        <v>183</v>
      </c>
      <c r="P873" s="48"/>
      <c r="Q873" s="48" t="s">
        <v>211</v>
      </c>
      <c r="R873" s="193" t="s">
        <v>211</v>
      </c>
      <c r="S873" s="48" t="b">
        <v>1</v>
      </c>
      <c r="T873" s="48"/>
      <c r="U873" s="178"/>
      <c r="V873" s="178">
        <v>43081</v>
      </c>
      <c r="W873" s="48" t="s">
        <v>211</v>
      </c>
      <c r="X873" s="48"/>
      <c r="Y873" s="48"/>
      <c r="Z873" s="48" t="s">
        <v>211</v>
      </c>
      <c r="AA873" s="48"/>
      <c r="AB873" s="48"/>
      <c r="AC873" s="193" t="s">
        <v>2626</v>
      </c>
      <c r="AD873" s="48"/>
      <c r="AE873" s="193" t="s">
        <v>183</v>
      </c>
      <c r="AF873" s="193" t="s">
        <v>211</v>
      </c>
      <c r="AG873" s="193" t="s">
        <v>2694</v>
      </c>
      <c r="AH873" s="197">
        <v>43412</v>
      </c>
      <c r="AI873" s="192" t="s">
        <v>4353</v>
      </c>
      <c r="AJ873" s="115" t="str">
        <f t="shared" si="13"/>
        <v>FS</v>
      </c>
      <c r="AK873" s="115" t="b">
        <f>ISNUMBER(SEARCH("IRT",Table1[[#This Row],[Current_Status]]))</f>
        <v>0</v>
      </c>
      <c r="AL873" s="116">
        <f>YEAR(Table1[[#This Row],[Project_Initiated]])</f>
        <v>2017</v>
      </c>
      <c r="AM873" s="53">
        <v>44090</v>
      </c>
      <c r="AN873" s="53" t="str">
        <f>IF(AND(Table1[[#This Row],[Completed Date]]&gt;="07/01/2020"+0,Table1[[#This Row],[Completed Date]]&lt;="6/30/2021"+0),"FY 20-21",IF(AND(Table1[[#This Row],[Completed Date]]&gt;="07/01/2019"+0,Table1[[#This Row],[Completed Date]]&lt;="6/30/2020"+0),"FY 19-20",""))</f>
        <v/>
      </c>
      <c r="AO873" s="116" t="str">
        <f>IFERROR(FIND("R",Table1[[#This Row],[FS_Priority]]),"")</f>
        <v/>
      </c>
    </row>
    <row r="874" spans="1:41" hidden="1" x14ac:dyDescent="0.25">
      <c r="A874" s="48" t="s">
        <v>329</v>
      </c>
      <c r="B874" s="193" t="s">
        <v>211</v>
      </c>
      <c r="C874" s="193" t="s">
        <v>329</v>
      </c>
      <c r="D874" s="194" t="b">
        <v>0</v>
      </c>
      <c r="E874" s="48" t="s">
        <v>107</v>
      </c>
      <c r="F874" s="48" t="s">
        <v>3197</v>
      </c>
      <c r="G874" s="48" t="s">
        <v>211</v>
      </c>
      <c r="H874" s="48" t="s">
        <v>466</v>
      </c>
      <c r="I874" s="48" t="s">
        <v>3722</v>
      </c>
      <c r="J874" s="48" t="s">
        <v>2661</v>
      </c>
      <c r="K874" s="193" t="s">
        <v>3674</v>
      </c>
      <c r="L874" s="193" t="s">
        <v>2636</v>
      </c>
      <c r="M874" s="48" t="s">
        <v>3698</v>
      </c>
      <c r="N874" s="193" t="s">
        <v>211</v>
      </c>
      <c r="O874" s="48" t="s">
        <v>183</v>
      </c>
      <c r="P874" s="48"/>
      <c r="Q874" s="48" t="s">
        <v>229</v>
      </c>
      <c r="R874" s="193" t="s">
        <v>211</v>
      </c>
      <c r="S874" s="48" t="b">
        <v>0</v>
      </c>
      <c r="T874" s="48"/>
      <c r="U874" s="178"/>
      <c r="V874" s="178">
        <v>43304</v>
      </c>
      <c r="W874" s="48" t="s">
        <v>211</v>
      </c>
      <c r="X874" s="48"/>
      <c r="Y874" s="48"/>
      <c r="Z874" s="48" t="s">
        <v>211</v>
      </c>
      <c r="AA874" s="48"/>
      <c r="AB874" s="48"/>
      <c r="AC874" s="193" t="s">
        <v>211</v>
      </c>
      <c r="AD874" s="48"/>
      <c r="AE874" s="193" t="s">
        <v>498</v>
      </c>
      <c r="AF874" s="193" t="s">
        <v>211</v>
      </c>
      <c r="AG874" s="193" t="s">
        <v>2694</v>
      </c>
      <c r="AH874" s="197">
        <v>43412</v>
      </c>
      <c r="AI874" s="192" t="s">
        <v>4347</v>
      </c>
      <c r="AJ874" s="115" t="str">
        <f t="shared" si="13"/>
        <v>FS</v>
      </c>
      <c r="AK874" s="115" t="b">
        <f>ISNUMBER(SEARCH("IRT",Table1[[#This Row],[Current_Status]]))</f>
        <v>0</v>
      </c>
      <c r="AL874" s="116">
        <f>YEAR(Table1[[#This Row],[Project_Initiated]])</f>
        <v>2018</v>
      </c>
      <c r="AM874" s="53">
        <v>44090</v>
      </c>
      <c r="AN874" s="53" t="str">
        <f>IF(AND(Table1[[#This Row],[Completed Date]]&gt;="07/01/2020"+0,Table1[[#This Row],[Completed Date]]&lt;="6/30/2021"+0),"FY 20-21",IF(AND(Table1[[#This Row],[Completed Date]]&gt;="07/01/2019"+0,Table1[[#This Row],[Completed Date]]&lt;="6/30/2020"+0),"FY 19-20",""))</f>
        <v/>
      </c>
      <c r="AO874" s="116" t="str">
        <f>IFERROR(FIND("R",Table1[[#This Row],[FS_Priority]]),"")</f>
        <v/>
      </c>
    </row>
    <row r="875" spans="1:41" hidden="1" x14ac:dyDescent="0.25">
      <c r="A875" s="48" t="s">
        <v>351</v>
      </c>
      <c r="B875" s="193" t="s">
        <v>211</v>
      </c>
      <c r="C875" s="193" t="s">
        <v>351</v>
      </c>
      <c r="D875" s="194" t="b">
        <v>0</v>
      </c>
      <c r="E875" s="48" t="s">
        <v>107</v>
      </c>
      <c r="F875" s="48" t="s">
        <v>3221</v>
      </c>
      <c r="G875" s="48" t="s">
        <v>211</v>
      </c>
      <c r="H875" s="48" t="s">
        <v>52</v>
      </c>
      <c r="I875" s="48" t="s">
        <v>211</v>
      </c>
      <c r="J875" s="48" t="s">
        <v>2661</v>
      </c>
      <c r="K875" s="193" t="s">
        <v>3674</v>
      </c>
      <c r="L875" s="193" t="s">
        <v>2636</v>
      </c>
      <c r="M875" s="48" t="s">
        <v>3687</v>
      </c>
      <c r="N875" s="193" t="s">
        <v>211</v>
      </c>
      <c r="O875" s="48" t="s">
        <v>165</v>
      </c>
      <c r="P875" s="48"/>
      <c r="Q875" s="48" t="s">
        <v>352</v>
      </c>
      <c r="R875" s="193" t="s">
        <v>211</v>
      </c>
      <c r="S875" s="48" t="b">
        <v>0</v>
      </c>
      <c r="T875" s="48"/>
      <c r="U875" s="178"/>
      <c r="V875" s="178">
        <v>43332</v>
      </c>
      <c r="W875" s="48" t="s">
        <v>211</v>
      </c>
      <c r="X875" s="48"/>
      <c r="Y875" s="48"/>
      <c r="Z875" s="48" t="s">
        <v>211</v>
      </c>
      <c r="AA875" s="48"/>
      <c r="AB875" s="48"/>
      <c r="AC875" s="193" t="s">
        <v>539</v>
      </c>
      <c r="AD875" s="48"/>
      <c r="AE875" s="193" t="s">
        <v>165</v>
      </c>
      <c r="AF875" s="193" t="s">
        <v>211</v>
      </c>
      <c r="AG875" s="193" t="s">
        <v>539</v>
      </c>
      <c r="AH875" s="197">
        <v>43412</v>
      </c>
      <c r="AI875" s="192" t="s">
        <v>4347</v>
      </c>
      <c r="AJ875" s="115" t="str">
        <f t="shared" si="13"/>
        <v>FS</v>
      </c>
      <c r="AK875" s="115" t="b">
        <f>ISNUMBER(SEARCH("IRT",Table1[[#This Row],[Current_Status]]))</f>
        <v>0</v>
      </c>
      <c r="AL875" s="116">
        <f>YEAR(Table1[[#This Row],[Project_Initiated]])</f>
        <v>2018</v>
      </c>
      <c r="AM875" s="53">
        <v>44090</v>
      </c>
      <c r="AN875" s="53" t="str">
        <f>IF(AND(Table1[[#This Row],[Completed Date]]&gt;="07/01/2020"+0,Table1[[#This Row],[Completed Date]]&lt;="6/30/2021"+0),"FY 20-21",IF(AND(Table1[[#This Row],[Completed Date]]&gt;="07/01/2019"+0,Table1[[#This Row],[Completed Date]]&lt;="6/30/2020"+0),"FY 19-20",""))</f>
        <v/>
      </c>
      <c r="AO875" s="116" t="str">
        <f>IFERROR(FIND("R",Table1[[#This Row],[FS_Priority]]),"")</f>
        <v/>
      </c>
    </row>
    <row r="876" spans="1:41" hidden="1" x14ac:dyDescent="0.25">
      <c r="A876" s="48" t="s">
        <v>249</v>
      </c>
      <c r="B876" s="193" t="s">
        <v>211</v>
      </c>
      <c r="C876" s="193" t="s">
        <v>249</v>
      </c>
      <c r="D876" s="194" t="b">
        <v>0</v>
      </c>
      <c r="E876" s="48" t="s">
        <v>4299</v>
      </c>
      <c r="F876" s="48" t="s">
        <v>2981</v>
      </c>
      <c r="G876" s="48" t="s">
        <v>211</v>
      </c>
      <c r="H876" s="48" t="s">
        <v>272</v>
      </c>
      <c r="I876" s="48" t="s">
        <v>211</v>
      </c>
      <c r="J876" s="48" t="s">
        <v>2661</v>
      </c>
      <c r="K876" s="193" t="s">
        <v>3471</v>
      </c>
      <c r="L876" s="193" t="s">
        <v>2636</v>
      </c>
      <c r="M876" s="48" t="s">
        <v>3480</v>
      </c>
      <c r="N876" s="193" t="s">
        <v>211</v>
      </c>
      <c r="O876" s="48" t="s">
        <v>165</v>
      </c>
      <c r="P876" s="48"/>
      <c r="Q876" s="48" t="s">
        <v>221</v>
      </c>
      <c r="R876" s="193" t="s">
        <v>211</v>
      </c>
      <c r="S876" s="48" t="b">
        <v>0</v>
      </c>
      <c r="T876" s="48"/>
      <c r="U876" s="178"/>
      <c r="V876" s="178">
        <v>43332</v>
      </c>
      <c r="W876" s="48" t="s">
        <v>211</v>
      </c>
      <c r="X876" s="48"/>
      <c r="Y876" s="48"/>
      <c r="Z876" s="48" t="s">
        <v>211</v>
      </c>
      <c r="AA876" s="48"/>
      <c r="AB876" s="48"/>
      <c r="AC876" s="193" t="s">
        <v>539</v>
      </c>
      <c r="AD876" s="48"/>
      <c r="AE876" s="193" t="s">
        <v>165</v>
      </c>
      <c r="AF876" s="193" t="s">
        <v>211</v>
      </c>
      <c r="AG876" s="193" t="s">
        <v>539</v>
      </c>
      <c r="AH876" s="197">
        <v>43412</v>
      </c>
      <c r="AI876" s="192" t="s">
        <v>4347</v>
      </c>
      <c r="AJ876" s="115" t="str">
        <f t="shared" si="13"/>
        <v>FS</v>
      </c>
      <c r="AK876" s="115" t="b">
        <f>ISNUMBER(SEARCH("IRT",Table1[[#This Row],[Current_Status]]))</f>
        <v>0</v>
      </c>
      <c r="AL876" s="116">
        <f>YEAR(Table1[[#This Row],[Project_Initiated]])</f>
        <v>2018</v>
      </c>
      <c r="AM876" s="53">
        <v>44090</v>
      </c>
      <c r="AN876" s="53" t="str">
        <f>IF(AND(Table1[[#This Row],[Completed Date]]&gt;="07/01/2020"+0,Table1[[#This Row],[Completed Date]]&lt;="6/30/2021"+0),"FY 20-21",IF(AND(Table1[[#This Row],[Completed Date]]&gt;="07/01/2019"+0,Table1[[#This Row],[Completed Date]]&lt;="6/30/2020"+0),"FY 19-20",""))</f>
        <v/>
      </c>
      <c r="AO876" s="116" t="str">
        <f>IFERROR(FIND("R",Table1[[#This Row],[FS_Priority]]),"")</f>
        <v/>
      </c>
    </row>
    <row r="877" spans="1:41" hidden="1" x14ac:dyDescent="0.25">
      <c r="A877" s="48" t="s">
        <v>251</v>
      </c>
      <c r="B877" s="193" t="s">
        <v>211</v>
      </c>
      <c r="C877" s="193" t="s">
        <v>251</v>
      </c>
      <c r="D877" s="194" t="b">
        <v>0</v>
      </c>
      <c r="E877" s="48" t="s">
        <v>4299</v>
      </c>
      <c r="F877" s="48" t="s">
        <v>2983</v>
      </c>
      <c r="G877" s="48" t="s">
        <v>211</v>
      </c>
      <c r="H877" s="48" t="s">
        <v>468</v>
      </c>
      <c r="I877" s="48" t="s">
        <v>218</v>
      </c>
      <c r="J877" s="48" t="s">
        <v>2661</v>
      </c>
      <c r="K877" s="193" t="s">
        <v>3471</v>
      </c>
      <c r="L877" s="193" t="s">
        <v>2636</v>
      </c>
      <c r="M877" s="48" t="s">
        <v>3475</v>
      </c>
      <c r="N877" s="193" t="s">
        <v>211</v>
      </c>
      <c r="O877" s="48" t="s">
        <v>165</v>
      </c>
      <c r="P877" s="48"/>
      <c r="Q877" s="48" t="s">
        <v>223</v>
      </c>
      <c r="R877" s="193" t="s">
        <v>211</v>
      </c>
      <c r="S877" s="48" t="b">
        <v>0</v>
      </c>
      <c r="T877" s="48"/>
      <c r="U877" s="178"/>
      <c r="V877" s="178">
        <v>43291</v>
      </c>
      <c r="W877" s="48" t="s">
        <v>211</v>
      </c>
      <c r="X877" s="48"/>
      <c r="Y877" s="48"/>
      <c r="Z877" s="48" t="s">
        <v>211</v>
      </c>
      <c r="AA877" s="48"/>
      <c r="AB877" s="48"/>
      <c r="AC877" s="193" t="s">
        <v>539</v>
      </c>
      <c r="AD877" s="48"/>
      <c r="AE877" s="193" t="s">
        <v>165</v>
      </c>
      <c r="AF877" s="193" t="s">
        <v>211</v>
      </c>
      <c r="AG877" s="193" t="s">
        <v>539</v>
      </c>
      <c r="AH877" s="197">
        <v>43412</v>
      </c>
      <c r="AI877" s="192" t="s">
        <v>4347</v>
      </c>
      <c r="AJ877" s="115" t="str">
        <f t="shared" si="13"/>
        <v>FS</v>
      </c>
      <c r="AK877" s="115" t="b">
        <f>ISNUMBER(SEARCH("IRT",Table1[[#This Row],[Current_Status]]))</f>
        <v>0</v>
      </c>
      <c r="AL877" s="116">
        <f>YEAR(Table1[[#This Row],[Project_Initiated]])</f>
        <v>2018</v>
      </c>
      <c r="AM877" s="53">
        <v>44090</v>
      </c>
      <c r="AN877" s="53" t="str">
        <f>IF(AND(Table1[[#This Row],[Completed Date]]&gt;="07/01/2020"+0,Table1[[#This Row],[Completed Date]]&lt;="6/30/2021"+0),"FY 20-21",IF(AND(Table1[[#This Row],[Completed Date]]&gt;="07/01/2019"+0,Table1[[#This Row],[Completed Date]]&lt;="6/30/2020"+0),"FY 19-20",""))</f>
        <v/>
      </c>
      <c r="AO877" s="116" t="str">
        <f>IFERROR(FIND("R",Table1[[#This Row],[FS_Priority]]),"")</f>
        <v/>
      </c>
    </row>
    <row r="878" spans="1:41" hidden="1" x14ac:dyDescent="0.25">
      <c r="A878" s="48" t="s">
        <v>255</v>
      </c>
      <c r="B878" s="193" t="s">
        <v>211</v>
      </c>
      <c r="C878" s="193" t="s">
        <v>255</v>
      </c>
      <c r="D878" s="194" t="b">
        <v>0</v>
      </c>
      <c r="E878" s="48" t="s">
        <v>4299</v>
      </c>
      <c r="F878" s="48" t="s">
        <v>2986</v>
      </c>
      <c r="G878" s="48" t="s">
        <v>211</v>
      </c>
      <c r="H878" s="48" t="s">
        <v>469</v>
      </c>
      <c r="I878" s="48" t="s">
        <v>211</v>
      </c>
      <c r="J878" s="48" t="s">
        <v>2661</v>
      </c>
      <c r="K878" s="193" t="s">
        <v>3471</v>
      </c>
      <c r="L878" s="193" t="s">
        <v>2636</v>
      </c>
      <c r="M878" s="48" t="s">
        <v>3484</v>
      </c>
      <c r="N878" s="193" t="s">
        <v>211</v>
      </c>
      <c r="O878" s="48" t="s">
        <v>165</v>
      </c>
      <c r="P878" s="48"/>
      <c r="Q878" s="48" t="s">
        <v>227</v>
      </c>
      <c r="R878" s="193" t="s">
        <v>211</v>
      </c>
      <c r="S878" s="48" t="b">
        <v>0</v>
      </c>
      <c r="T878" s="48"/>
      <c r="U878" s="178"/>
      <c r="V878" s="178">
        <v>43185</v>
      </c>
      <c r="W878" s="48" t="s">
        <v>211</v>
      </c>
      <c r="X878" s="48"/>
      <c r="Y878" s="48"/>
      <c r="Z878" s="48" t="s">
        <v>211</v>
      </c>
      <c r="AA878" s="48"/>
      <c r="AB878" s="48"/>
      <c r="AC878" s="193" t="s">
        <v>539</v>
      </c>
      <c r="AD878" s="48"/>
      <c r="AE878" s="193" t="s">
        <v>165</v>
      </c>
      <c r="AF878" s="193" t="s">
        <v>211</v>
      </c>
      <c r="AG878" s="193" t="s">
        <v>539</v>
      </c>
      <c r="AH878" s="197">
        <v>43412</v>
      </c>
      <c r="AI878" s="192" t="s">
        <v>4347</v>
      </c>
      <c r="AJ878" s="115" t="str">
        <f t="shared" si="13"/>
        <v>FS</v>
      </c>
      <c r="AK878" s="115" t="b">
        <f>ISNUMBER(SEARCH("IRT",Table1[[#This Row],[Current_Status]]))</f>
        <v>0</v>
      </c>
      <c r="AL878" s="116">
        <f>YEAR(Table1[[#This Row],[Project_Initiated]])</f>
        <v>2018</v>
      </c>
      <c r="AM878" s="53">
        <v>44090</v>
      </c>
      <c r="AN878" s="53" t="str">
        <f>IF(AND(Table1[[#This Row],[Completed Date]]&gt;="07/01/2020"+0,Table1[[#This Row],[Completed Date]]&lt;="6/30/2021"+0),"FY 20-21",IF(AND(Table1[[#This Row],[Completed Date]]&gt;="07/01/2019"+0,Table1[[#This Row],[Completed Date]]&lt;="6/30/2020"+0),"FY 19-20",""))</f>
        <v/>
      </c>
      <c r="AO878" s="116" t="str">
        <f>IFERROR(FIND("R",Table1[[#This Row],[FS_Priority]]),"")</f>
        <v/>
      </c>
    </row>
    <row r="879" spans="1:41" hidden="1" x14ac:dyDescent="0.25">
      <c r="A879" s="48" t="s">
        <v>426</v>
      </c>
      <c r="B879" s="193" t="s">
        <v>211</v>
      </c>
      <c r="C879" s="193" t="s">
        <v>426</v>
      </c>
      <c r="D879" s="194" t="b">
        <v>0</v>
      </c>
      <c r="E879" s="48" t="s">
        <v>652</v>
      </c>
      <c r="F879" s="48" t="s">
        <v>3326</v>
      </c>
      <c r="G879" s="48" t="s">
        <v>211</v>
      </c>
      <c r="H879" s="48" t="s">
        <v>324</v>
      </c>
      <c r="I879" s="48" t="s">
        <v>3865</v>
      </c>
      <c r="J879" s="48" t="s">
        <v>2661</v>
      </c>
      <c r="K879" s="193" t="s">
        <v>3859</v>
      </c>
      <c r="L879" s="193" t="s">
        <v>450</v>
      </c>
      <c r="M879" s="48" t="s">
        <v>3864</v>
      </c>
      <c r="N879" s="193" t="s">
        <v>211</v>
      </c>
      <c r="O879" s="48" t="s">
        <v>165</v>
      </c>
      <c r="P879" s="48"/>
      <c r="Q879" s="48" t="s">
        <v>236</v>
      </c>
      <c r="R879" s="193" t="s">
        <v>211</v>
      </c>
      <c r="S879" s="48" t="b">
        <v>1</v>
      </c>
      <c r="T879" s="48"/>
      <c r="U879" s="178"/>
      <c r="V879" s="178">
        <v>43354</v>
      </c>
      <c r="W879" s="48" t="s">
        <v>211</v>
      </c>
      <c r="X879" s="48"/>
      <c r="Y879" s="48"/>
      <c r="Z879" s="48" t="s">
        <v>211</v>
      </c>
      <c r="AA879" s="48"/>
      <c r="AB879" s="48"/>
      <c r="AC879" s="193" t="s">
        <v>211</v>
      </c>
      <c r="AD879" s="179"/>
      <c r="AE879" s="193" t="s">
        <v>165</v>
      </c>
      <c r="AF879" s="193" t="s">
        <v>211</v>
      </c>
      <c r="AG879" s="193" t="s">
        <v>211</v>
      </c>
      <c r="AH879" s="197">
        <v>43412</v>
      </c>
      <c r="AI879" s="192" t="s">
        <v>4347</v>
      </c>
      <c r="AJ879" s="115" t="str">
        <f t="shared" si="13"/>
        <v>FS</v>
      </c>
      <c r="AK879" s="115" t="b">
        <f>ISNUMBER(SEARCH("IRT",Table1[[#This Row],[Current_Status]]))</f>
        <v>0</v>
      </c>
      <c r="AL879" s="116">
        <f>YEAR(Table1[[#This Row],[Project_Initiated]])</f>
        <v>2018</v>
      </c>
      <c r="AM879" s="53">
        <v>44090</v>
      </c>
      <c r="AN879" s="53" t="str">
        <f>IF(AND(Table1[[#This Row],[Completed Date]]&gt;="07/01/2020"+0,Table1[[#This Row],[Completed Date]]&lt;="6/30/2021"+0),"FY 20-21",IF(AND(Table1[[#This Row],[Completed Date]]&gt;="07/01/2019"+0,Table1[[#This Row],[Completed Date]]&lt;="6/30/2020"+0),"FY 19-20",""))</f>
        <v/>
      </c>
      <c r="AO879" s="116" t="str">
        <f>IFERROR(FIND("R",Table1[[#This Row],[FS_Priority]]),"")</f>
        <v/>
      </c>
    </row>
    <row r="880" spans="1:41" hidden="1" x14ac:dyDescent="0.25">
      <c r="A880" s="48" t="s">
        <v>431</v>
      </c>
      <c r="B880" s="193" t="s">
        <v>211</v>
      </c>
      <c r="C880" s="193" t="s">
        <v>431</v>
      </c>
      <c r="D880" s="194" t="b">
        <v>0</v>
      </c>
      <c r="E880" s="48" t="s">
        <v>4313</v>
      </c>
      <c r="F880" s="48" t="s">
        <v>3355</v>
      </c>
      <c r="G880" s="48" t="s">
        <v>211</v>
      </c>
      <c r="H880" s="48" t="s">
        <v>461</v>
      </c>
      <c r="I880" s="48" t="s">
        <v>3896</v>
      </c>
      <c r="J880" s="48" t="s">
        <v>2661</v>
      </c>
      <c r="K880" s="193" t="s">
        <v>3883</v>
      </c>
      <c r="L880" s="193" t="s">
        <v>437</v>
      </c>
      <c r="M880" s="48" t="s">
        <v>3892</v>
      </c>
      <c r="N880" s="193" t="s">
        <v>211</v>
      </c>
      <c r="O880" s="48" t="s">
        <v>165</v>
      </c>
      <c r="P880" s="48"/>
      <c r="Q880" s="48" t="s">
        <v>240</v>
      </c>
      <c r="R880" s="193" t="s">
        <v>211</v>
      </c>
      <c r="S880" s="48" t="b">
        <v>0</v>
      </c>
      <c r="T880" s="48"/>
      <c r="U880" s="178"/>
      <c r="V880" s="178">
        <v>43321</v>
      </c>
      <c r="W880" s="48" t="s">
        <v>211</v>
      </c>
      <c r="X880" s="48"/>
      <c r="Y880" s="48"/>
      <c r="Z880" s="48" t="s">
        <v>211</v>
      </c>
      <c r="AA880" s="48"/>
      <c r="AB880" s="48"/>
      <c r="AC880" s="193" t="s">
        <v>539</v>
      </c>
      <c r="AD880" s="48"/>
      <c r="AE880" s="193" t="s">
        <v>165</v>
      </c>
      <c r="AF880" s="193" t="s">
        <v>211</v>
      </c>
      <c r="AG880" s="193" t="s">
        <v>539</v>
      </c>
      <c r="AH880" s="197">
        <v>43412</v>
      </c>
      <c r="AI880" s="192" t="s">
        <v>4347</v>
      </c>
      <c r="AJ880" s="115" t="str">
        <f t="shared" si="13"/>
        <v>FS</v>
      </c>
      <c r="AK880" s="115" t="b">
        <f>ISNUMBER(SEARCH("IRT",Table1[[#This Row],[Current_Status]]))</f>
        <v>0</v>
      </c>
      <c r="AL880" s="116">
        <f>YEAR(Table1[[#This Row],[Project_Initiated]])</f>
        <v>2018</v>
      </c>
      <c r="AM880" s="53">
        <v>44090</v>
      </c>
      <c r="AN880" s="53" t="str">
        <f>IF(AND(Table1[[#This Row],[Completed Date]]&gt;="07/01/2020"+0,Table1[[#This Row],[Completed Date]]&lt;="6/30/2021"+0),"FY 20-21",IF(AND(Table1[[#This Row],[Completed Date]]&gt;="07/01/2019"+0,Table1[[#This Row],[Completed Date]]&lt;="6/30/2020"+0),"FY 19-20",""))</f>
        <v/>
      </c>
      <c r="AO880" s="116" t="str">
        <f>IFERROR(FIND("R",Table1[[#This Row],[FS_Priority]]),"")</f>
        <v/>
      </c>
    </row>
    <row r="881" spans="1:41" hidden="1" x14ac:dyDescent="0.25">
      <c r="A881" s="48" t="s">
        <v>284</v>
      </c>
      <c r="B881" s="193" t="s">
        <v>211</v>
      </c>
      <c r="C881" s="193" t="s">
        <v>284</v>
      </c>
      <c r="D881" s="194" t="b">
        <v>0</v>
      </c>
      <c r="E881" s="48" t="s">
        <v>53</v>
      </c>
      <c r="F881" s="48" t="s">
        <v>3041</v>
      </c>
      <c r="G881" s="48" t="s">
        <v>211</v>
      </c>
      <c r="H881" s="48" t="s">
        <v>932</v>
      </c>
      <c r="I881" s="48" t="s">
        <v>3553</v>
      </c>
      <c r="J881" s="48" t="s">
        <v>2661</v>
      </c>
      <c r="K881" s="193" t="s">
        <v>3514</v>
      </c>
      <c r="L881" s="193" t="s">
        <v>2636</v>
      </c>
      <c r="M881" s="48" t="s">
        <v>3554</v>
      </c>
      <c r="N881" s="193" t="s">
        <v>211</v>
      </c>
      <c r="O881" s="48" t="s">
        <v>183</v>
      </c>
      <c r="P881" s="48"/>
      <c r="Q881" s="48" t="s">
        <v>108</v>
      </c>
      <c r="R881" s="193" t="s">
        <v>211</v>
      </c>
      <c r="S881" s="48" t="b">
        <v>0</v>
      </c>
      <c r="T881" s="48"/>
      <c r="U881" s="178"/>
      <c r="V881" s="178">
        <v>43297</v>
      </c>
      <c r="W881" s="48" t="s">
        <v>211</v>
      </c>
      <c r="X881" s="48"/>
      <c r="Y881" s="48"/>
      <c r="Z881" s="48" t="s">
        <v>211</v>
      </c>
      <c r="AA881" s="48"/>
      <c r="AB881" s="48"/>
      <c r="AC881" s="193" t="s">
        <v>2682</v>
      </c>
      <c r="AD881" s="195">
        <v>43376</v>
      </c>
      <c r="AE881" s="193" t="s">
        <v>498</v>
      </c>
      <c r="AF881" s="193" t="s">
        <v>211</v>
      </c>
      <c r="AG881" s="193" t="s">
        <v>2694</v>
      </c>
      <c r="AH881" s="197">
        <v>43423</v>
      </c>
      <c r="AI881" s="192" t="s">
        <v>4347</v>
      </c>
      <c r="AJ881" s="115" t="str">
        <f t="shared" si="13"/>
        <v>FS</v>
      </c>
      <c r="AK881" s="115" t="b">
        <f>ISNUMBER(SEARCH("IRT",Table1[[#This Row],[Current_Status]]))</f>
        <v>0</v>
      </c>
      <c r="AL881" s="116">
        <f>YEAR(Table1[[#This Row],[Project_Initiated]])</f>
        <v>2018</v>
      </c>
      <c r="AM881" s="53">
        <v>44090</v>
      </c>
      <c r="AN881" s="53" t="str">
        <f>IF(AND(Table1[[#This Row],[Completed Date]]&gt;="07/01/2020"+0,Table1[[#This Row],[Completed Date]]&lt;="6/30/2021"+0),"FY 20-21",IF(AND(Table1[[#This Row],[Completed Date]]&gt;="07/01/2019"+0,Table1[[#This Row],[Completed Date]]&lt;="6/30/2020"+0),"FY 19-20",""))</f>
        <v/>
      </c>
      <c r="AO881" s="116" t="str">
        <f>IFERROR(FIND("R",Table1[[#This Row],[FS_Priority]]),"")</f>
        <v/>
      </c>
    </row>
    <row r="882" spans="1:41" hidden="1" x14ac:dyDescent="0.25">
      <c r="A882" s="48" t="s">
        <v>232</v>
      </c>
      <c r="B882" s="193" t="s">
        <v>211</v>
      </c>
      <c r="C882" s="193" t="s">
        <v>232</v>
      </c>
      <c r="D882" s="194" t="b">
        <v>0</v>
      </c>
      <c r="E882" s="48" t="s">
        <v>21</v>
      </c>
      <c r="F882" s="48" t="s">
        <v>2963</v>
      </c>
      <c r="G882" s="48" t="s">
        <v>211</v>
      </c>
      <c r="H882" s="48" t="s">
        <v>211</v>
      </c>
      <c r="I882" s="48" t="s">
        <v>211</v>
      </c>
      <c r="J882" s="48" t="s">
        <v>3454</v>
      </c>
      <c r="K882" s="193" t="s">
        <v>3455</v>
      </c>
      <c r="L882" s="193" t="s">
        <v>4315</v>
      </c>
      <c r="M882" s="48" t="s">
        <v>3458</v>
      </c>
      <c r="N882" s="193" t="s">
        <v>211</v>
      </c>
      <c r="O882" s="48" t="s">
        <v>211</v>
      </c>
      <c r="P882" s="48"/>
      <c r="Q882" s="48" t="s">
        <v>234</v>
      </c>
      <c r="R882" s="193" t="s">
        <v>211</v>
      </c>
      <c r="S882" s="48" t="b">
        <v>0</v>
      </c>
      <c r="T882" s="48"/>
      <c r="U882" s="178"/>
      <c r="V882" s="178">
        <v>43355</v>
      </c>
      <c r="W882" s="48" t="s">
        <v>211</v>
      </c>
      <c r="X882" s="48"/>
      <c r="Y882" s="48"/>
      <c r="Z882" s="48" t="s">
        <v>211</v>
      </c>
      <c r="AA882" s="48"/>
      <c r="AB882" s="48"/>
      <c r="AC882" s="193" t="s">
        <v>211</v>
      </c>
      <c r="AD882" s="195">
        <v>43370</v>
      </c>
      <c r="AE882" s="193" t="s">
        <v>178</v>
      </c>
      <c r="AF882" s="193" t="s">
        <v>211</v>
      </c>
      <c r="AG882" s="193" t="s">
        <v>2694</v>
      </c>
      <c r="AH882" s="197">
        <v>43424</v>
      </c>
      <c r="AI882" s="192" t="s">
        <v>4347</v>
      </c>
      <c r="AJ882" s="115" t="str">
        <f t="shared" si="13"/>
        <v>FS</v>
      </c>
      <c r="AK882" s="115" t="b">
        <f>ISNUMBER(SEARCH("IRT",Table1[[#This Row],[Current_Status]]))</f>
        <v>0</v>
      </c>
      <c r="AL882" s="116">
        <f>YEAR(Table1[[#This Row],[Project_Initiated]])</f>
        <v>2018</v>
      </c>
      <c r="AM882" s="53">
        <v>44090</v>
      </c>
      <c r="AN882" s="53" t="str">
        <f>IF(AND(Table1[[#This Row],[Completed Date]]&gt;="07/01/2020"+0,Table1[[#This Row],[Completed Date]]&lt;="6/30/2021"+0),"FY 20-21",IF(AND(Table1[[#This Row],[Completed Date]]&gt;="07/01/2019"+0,Table1[[#This Row],[Completed Date]]&lt;="6/30/2020"+0),"FY 19-20",""))</f>
        <v/>
      </c>
      <c r="AO882" s="116" t="str">
        <f>IFERROR(FIND("R",Table1[[#This Row],[FS_Priority]]),"")</f>
        <v/>
      </c>
    </row>
    <row r="883" spans="1:41" hidden="1" x14ac:dyDescent="0.25">
      <c r="A883" s="48" t="s">
        <v>261</v>
      </c>
      <c r="B883" s="193" t="s">
        <v>211</v>
      </c>
      <c r="C883" s="193" t="s">
        <v>261</v>
      </c>
      <c r="D883" s="194" t="b">
        <v>0</v>
      </c>
      <c r="E883" s="48" t="s">
        <v>4299</v>
      </c>
      <c r="F883" s="48" t="s">
        <v>2992</v>
      </c>
      <c r="G883" s="48" t="s">
        <v>220</v>
      </c>
      <c r="H883" s="48" t="s">
        <v>211</v>
      </c>
      <c r="I883" s="48" t="s">
        <v>211</v>
      </c>
      <c r="J883" s="48" t="s">
        <v>2672</v>
      </c>
      <c r="K883" s="193" t="s">
        <v>3471</v>
      </c>
      <c r="L883" s="193" t="s">
        <v>2636</v>
      </c>
      <c r="M883" s="48" t="s">
        <v>3489</v>
      </c>
      <c r="N883" s="193" t="s">
        <v>211</v>
      </c>
      <c r="O883" s="48" t="s">
        <v>178</v>
      </c>
      <c r="P883" s="48"/>
      <c r="Q883" s="48" t="s">
        <v>243</v>
      </c>
      <c r="R883" s="193" t="s">
        <v>211</v>
      </c>
      <c r="S883" s="48" t="b">
        <v>0</v>
      </c>
      <c r="T883" s="48"/>
      <c r="U883" s="178"/>
      <c r="V883" s="178">
        <v>43277</v>
      </c>
      <c r="W883" s="48" t="s">
        <v>211</v>
      </c>
      <c r="X883" s="48"/>
      <c r="Y883" s="48"/>
      <c r="Z883" s="48" t="s">
        <v>211</v>
      </c>
      <c r="AA883" s="48"/>
      <c r="AB883" s="48"/>
      <c r="AC883" s="193" t="s">
        <v>768</v>
      </c>
      <c r="AD883" s="196">
        <v>43341</v>
      </c>
      <c r="AE883" s="193" t="s">
        <v>178</v>
      </c>
      <c r="AF883" s="193" t="s">
        <v>211</v>
      </c>
      <c r="AG883" s="193" t="s">
        <v>2694</v>
      </c>
      <c r="AH883" s="197">
        <v>43437</v>
      </c>
      <c r="AI883" s="192" t="s">
        <v>4347</v>
      </c>
      <c r="AJ883" s="115" t="str">
        <f t="shared" si="13"/>
        <v>FS</v>
      </c>
      <c r="AK883" s="115" t="b">
        <f>ISNUMBER(SEARCH("IRT",Table1[[#This Row],[Current_Status]]))</f>
        <v>0</v>
      </c>
      <c r="AL883" s="116">
        <f>YEAR(Table1[[#This Row],[Project_Initiated]])</f>
        <v>2018</v>
      </c>
      <c r="AM883" s="53">
        <v>44090</v>
      </c>
      <c r="AN883" s="53" t="str">
        <f>IF(AND(Table1[[#This Row],[Completed Date]]&gt;="07/01/2020"+0,Table1[[#This Row],[Completed Date]]&lt;="6/30/2021"+0),"FY 20-21",IF(AND(Table1[[#This Row],[Completed Date]]&gt;="07/01/2019"+0,Table1[[#This Row],[Completed Date]]&lt;="6/30/2020"+0),"FY 19-20",""))</f>
        <v/>
      </c>
      <c r="AO883" s="116" t="str">
        <f>IFERROR(FIND("R",Table1[[#This Row],[FS_Priority]]),"")</f>
        <v/>
      </c>
    </row>
    <row r="884" spans="1:41" hidden="1" x14ac:dyDescent="0.25">
      <c r="A884" s="48" t="s">
        <v>262</v>
      </c>
      <c r="B884" s="193" t="s">
        <v>211</v>
      </c>
      <c r="C884" s="193" t="s">
        <v>262</v>
      </c>
      <c r="D884" s="194" t="b">
        <v>0</v>
      </c>
      <c r="E884" s="48" t="s">
        <v>4299</v>
      </c>
      <c r="F884" s="48" t="s">
        <v>2994</v>
      </c>
      <c r="G884" s="48" t="s">
        <v>211</v>
      </c>
      <c r="H884" s="48" t="s">
        <v>267</v>
      </c>
      <c r="I884" s="48" t="s">
        <v>3491</v>
      </c>
      <c r="J884" s="48" t="s">
        <v>2661</v>
      </c>
      <c r="K884" s="193" t="s">
        <v>3471</v>
      </c>
      <c r="L884" s="193" t="s">
        <v>2636</v>
      </c>
      <c r="M884" s="48" t="s">
        <v>3492</v>
      </c>
      <c r="N884" s="193" t="s">
        <v>211</v>
      </c>
      <c r="O884" s="48" t="s">
        <v>534</v>
      </c>
      <c r="P884" s="48"/>
      <c r="Q884" s="48" t="s">
        <v>108</v>
      </c>
      <c r="R884" s="193" t="s">
        <v>211</v>
      </c>
      <c r="S884" s="48" t="b">
        <v>0</v>
      </c>
      <c r="T884" s="48"/>
      <c r="U884" s="178"/>
      <c r="V884" s="178">
        <v>43336</v>
      </c>
      <c r="W884" s="48" t="s">
        <v>211</v>
      </c>
      <c r="X884" s="48"/>
      <c r="Y884" s="48"/>
      <c r="Z884" s="48" t="s">
        <v>211</v>
      </c>
      <c r="AA884" s="48"/>
      <c r="AB884" s="48"/>
      <c r="AC884" s="193" t="s">
        <v>2679</v>
      </c>
      <c r="AD884" s="179"/>
      <c r="AE884" s="193" t="s">
        <v>178</v>
      </c>
      <c r="AF884" s="193" t="s">
        <v>211</v>
      </c>
      <c r="AG884" s="193" t="s">
        <v>2694</v>
      </c>
      <c r="AH884" s="198">
        <v>43446</v>
      </c>
      <c r="AI884" s="192" t="s">
        <v>4347</v>
      </c>
      <c r="AJ884" s="115" t="str">
        <f t="shared" si="13"/>
        <v>FS</v>
      </c>
      <c r="AK884" s="115" t="b">
        <f>ISNUMBER(SEARCH("IRT",Table1[[#This Row],[Current_Status]]))</f>
        <v>0</v>
      </c>
      <c r="AL884" s="116">
        <f>YEAR(Table1[[#This Row],[Project_Initiated]])</f>
        <v>2018</v>
      </c>
      <c r="AM884" s="53">
        <v>44090</v>
      </c>
      <c r="AN884" s="53" t="str">
        <f>IF(AND(Table1[[#This Row],[Completed Date]]&gt;="07/01/2020"+0,Table1[[#This Row],[Completed Date]]&lt;="6/30/2021"+0),"FY 20-21",IF(AND(Table1[[#This Row],[Completed Date]]&gt;="07/01/2019"+0,Table1[[#This Row],[Completed Date]]&lt;="6/30/2020"+0),"FY 19-20",""))</f>
        <v/>
      </c>
      <c r="AO884" s="116" t="str">
        <f>IFERROR(FIND("R",Table1[[#This Row],[FS_Priority]]),"")</f>
        <v/>
      </c>
    </row>
    <row r="885" spans="1:41" hidden="1" x14ac:dyDescent="0.25">
      <c r="A885" s="48" t="s">
        <v>235</v>
      </c>
      <c r="B885" s="193" t="s">
        <v>211</v>
      </c>
      <c r="C885" s="193" t="s">
        <v>235</v>
      </c>
      <c r="D885" s="194" t="b">
        <v>0</v>
      </c>
      <c r="E885" s="48" t="s">
        <v>21</v>
      </c>
      <c r="F885" s="48" t="s">
        <v>2964</v>
      </c>
      <c r="G885" s="48" t="s">
        <v>217</v>
      </c>
      <c r="H885" s="48" t="s">
        <v>323</v>
      </c>
      <c r="I885" s="48" t="s">
        <v>211</v>
      </c>
      <c r="J885" s="48" t="s">
        <v>2670</v>
      </c>
      <c r="K885" s="193" t="s">
        <v>3455</v>
      </c>
      <c r="L885" s="193" t="s">
        <v>4315</v>
      </c>
      <c r="M885" s="48" t="s">
        <v>3458</v>
      </c>
      <c r="N885" s="193" t="s">
        <v>211</v>
      </c>
      <c r="O885" s="48" t="s">
        <v>165</v>
      </c>
      <c r="P885" s="48"/>
      <c r="Q885" s="48" t="s">
        <v>236</v>
      </c>
      <c r="R885" s="193" t="s">
        <v>211</v>
      </c>
      <c r="S885" s="48" t="b">
        <v>0</v>
      </c>
      <c r="T885" s="48"/>
      <c r="U885" s="178"/>
      <c r="V885" s="178">
        <v>43354</v>
      </c>
      <c r="W885" s="48" t="s">
        <v>211</v>
      </c>
      <c r="X885" s="48"/>
      <c r="Y885" s="48"/>
      <c r="Z885" s="48" t="s">
        <v>211</v>
      </c>
      <c r="AA885" s="48"/>
      <c r="AB885" s="48"/>
      <c r="AC885" s="193" t="s">
        <v>2676</v>
      </c>
      <c r="AD885" s="48"/>
      <c r="AE885" s="193" t="s">
        <v>165</v>
      </c>
      <c r="AF885" s="193" t="s">
        <v>211</v>
      </c>
      <c r="AG885" s="193" t="s">
        <v>539</v>
      </c>
      <c r="AH885" s="197">
        <v>43447</v>
      </c>
      <c r="AI885" s="192" t="s">
        <v>4347</v>
      </c>
      <c r="AJ885" s="115" t="str">
        <f t="shared" si="13"/>
        <v>FS</v>
      </c>
      <c r="AK885" s="115" t="b">
        <f>ISNUMBER(SEARCH("IRT",Table1[[#This Row],[Current_Status]]))</f>
        <v>0</v>
      </c>
      <c r="AL885" s="116">
        <f>YEAR(Table1[[#This Row],[Project_Initiated]])</f>
        <v>2018</v>
      </c>
      <c r="AM885" s="53">
        <v>44090</v>
      </c>
      <c r="AN885" s="53" t="str">
        <f>IF(AND(Table1[[#This Row],[Completed Date]]&gt;="07/01/2020"+0,Table1[[#This Row],[Completed Date]]&lt;="6/30/2021"+0),"FY 20-21",IF(AND(Table1[[#This Row],[Completed Date]]&gt;="07/01/2019"+0,Table1[[#This Row],[Completed Date]]&lt;="6/30/2020"+0),"FY 19-20",""))</f>
        <v/>
      </c>
      <c r="AO885" s="116" t="str">
        <f>IFERROR(FIND("R",Table1[[#This Row],[FS_Priority]]),"")</f>
        <v/>
      </c>
    </row>
    <row r="886" spans="1:41" hidden="1" x14ac:dyDescent="0.25">
      <c r="A886" s="48" t="s">
        <v>836</v>
      </c>
      <c r="B886" s="193" t="s">
        <v>211</v>
      </c>
      <c r="C886" s="193" t="s">
        <v>836</v>
      </c>
      <c r="D886" s="194" t="b">
        <v>0</v>
      </c>
      <c r="E886" s="48" t="s">
        <v>287</v>
      </c>
      <c r="F886" s="48" t="s">
        <v>3046</v>
      </c>
      <c r="G886" s="48" t="s">
        <v>633</v>
      </c>
      <c r="H886" s="48" t="s">
        <v>478</v>
      </c>
      <c r="I886" s="48" t="s">
        <v>3567</v>
      </c>
      <c r="J886" s="48" t="s">
        <v>2670</v>
      </c>
      <c r="K886" s="193" t="s">
        <v>211</v>
      </c>
      <c r="L886" s="193" t="s">
        <v>211</v>
      </c>
      <c r="M886" s="48" t="s">
        <v>3561</v>
      </c>
      <c r="N886" s="193" t="s">
        <v>211</v>
      </c>
      <c r="O886" s="48" t="s">
        <v>165</v>
      </c>
      <c r="P886" s="48"/>
      <c r="Q886" s="48" t="s">
        <v>211</v>
      </c>
      <c r="R886" s="193" t="s">
        <v>211</v>
      </c>
      <c r="S886" s="48" t="b">
        <v>0</v>
      </c>
      <c r="T886" s="48"/>
      <c r="U886" s="178"/>
      <c r="V886" s="178">
        <v>43328</v>
      </c>
      <c r="W886" s="48" t="s">
        <v>211</v>
      </c>
      <c r="X886" s="48"/>
      <c r="Y886" s="48"/>
      <c r="Z886" s="48" t="s">
        <v>211</v>
      </c>
      <c r="AA886" s="48"/>
      <c r="AB886" s="48"/>
      <c r="AC886" s="193" t="s">
        <v>2676</v>
      </c>
      <c r="AD886" s="48"/>
      <c r="AE886" s="193" t="s">
        <v>211</v>
      </c>
      <c r="AF886" s="193" t="s">
        <v>211</v>
      </c>
      <c r="AG886" s="193" t="s">
        <v>211</v>
      </c>
      <c r="AH886" s="197">
        <v>43447</v>
      </c>
      <c r="AI886" s="192" t="s">
        <v>4347</v>
      </c>
      <c r="AJ886" s="115" t="str">
        <f t="shared" si="13"/>
        <v>FS</v>
      </c>
      <c r="AK886" s="115" t="b">
        <f>ISNUMBER(SEARCH("IRT",Table1[[#This Row],[Current_Status]]))</f>
        <v>0</v>
      </c>
      <c r="AL886" s="116">
        <f>YEAR(Table1[[#This Row],[Project_Initiated]])</f>
        <v>2018</v>
      </c>
      <c r="AM886" s="53">
        <v>44090</v>
      </c>
      <c r="AN886" s="53" t="str">
        <f>IF(AND(Table1[[#This Row],[Completed Date]]&gt;="07/01/2020"+0,Table1[[#This Row],[Completed Date]]&lt;="6/30/2021"+0),"FY 20-21",IF(AND(Table1[[#This Row],[Completed Date]]&gt;="07/01/2019"+0,Table1[[#This Row],[Completed Date]]&lt;="6/30/2020"+0),"FY 19-20",""))</f>
        <v/>
      </c>
      <c r="AO886" s="116" t="str">
        <f>IFERROR(FIND("R",Table1[[#This Row],[FS_Priority]]),"")</f>
        <v/>
      </c>
    </row>
    <row r="887" spans="1:41" hidden="1" x14ac:dyDescent="0.25">
      <c r="A887" s="48" t="s">
        <v>843</v>
      </c>
      <c r="B887" s="193" t="s">
        <v>211</v>
      </c>
      <c r="C887" s="193" t="s">
        <v>843</v>
      </c>
      <c r="D887" s="194" t="b">
        <v>0</v>
      </c>
      <c r="E887" s="48" t="s">
        <v>287</v>
      </c>
      <c r="F887" s="48" t="s">
        <v>3049</v>
      </c>
      <c r="G887" s="48" t="s">
        <v>633</v>
      </c>
      <c r="H887" s="48" t="s">
        <v>478</v>
      </c>
      <c r="I887" s="48" t="s">
        <v>3563</v>
      </c>
      <c r="J887" s="48" t="s">
        <v>2670</v>
      </c>
      <c r="K887" s="193" t="s">
        <v>211</v>
      </c>
      <c r="L887" s="193" t="s">
        <v>211</v>
      </c>
      <c r="M887" s="48" t="s">
        <v>3561</v>
      </c>
      <c r="N887" s="193" t="s">
        <v>211</v>
      </c>
      <c r="O887" s="48" t="s">
        <v>211</v>
      </c>
      <c r="P887" s="48"/>
      <c r="Q887" s="48" t="s">
        <v>211</v>
      </c>
      <c r="R887" s="193" t="s">
        <v>211</v>
      </c>
      <c r="S887" s="48" t="b">
        <v>0</v>
      </c>
      <c r="T887" s="48"/>
      <c r="U887" s="178"/>
      <c r="V887" s="178">
        <v>43336</v>
      </c>
      <c r="W887" s="48" t="s">
        <v>211</v>
      </c>
      <c r="X887" s="48"/>
      <c r="Y887" s="48"/>
      <c r="Z887" s="48" t="s">
        <v>211</v>
      </c>
      <c r="AA887" s="48"/>
      <c r="AB887" s="48"/>
      <c r="AC887" s="193" t="s">
        <v>2676</v>
      </c>
      <c r="AD887" s="48"/>
      <c r="AE887" s="193" t="s">
        <v>211</v>
      </c>
      <c r="AF887" s="193" t="s">
        <v>211</v>
      </c>
      <c r="AG887" s="193" t="s">
        <v>211</v>
      </c>
      <c r="AH887" s="197">
        <v>43447</v>
      </c>
      <c r="AI887" s="192" t="s">
        <v>4347</v>
      </c>
      <c r="AJ887" s="115" t="str">
        <f t="shared" si="13"/>
        <v>FS</v>
      </c>
      <c r="AK887" s="115" t="b">
        <f>ISNUMBER(SEARCH("IRT",Table1[[#This Row],[Current_Status]]))</f>
        <v>0</v>
      </c>
      <c r="AL887" s="116">
        <f>YEAR(Table1[[#This Row],[Project_Initiated]])</f>
        <v>2018</v>
      </c>
      <c r="AM887" s="53">
        <v>44090</v>
      </c>
      <c r="AN887" s="53" t="str">
        <f>IF(AND(Table1[[#This Row],[Completed Date]]&gt;="07/01/2020"+0,Table1[[#This Row],[Completed Date]]&lt;="6/30/2021"+0),"FY 20-21",IF(AND(Table1[[#This Row],[Completed Date]]&gt;="07/01/2019"+0,Table1[[#This Row],[Completed Date]]&lt;="6/30/2020"+0),"FY 19-20",""))</f>
        <v/>
      </c>
      <c r="AO887" s="116" t="str">
        <f>IFERROR(FIND("R",Table1[[#This Row],[FS_Priority]]),"")</f>
        <v/>
      </c>
    </row>
    <row r="888" spans="1:41" hidden="1" x14ac:dyDescent="0.25">
      <c r="A888" s="48" t="s">
        <v>842</v>
      </c>
      <c r="B888" s="193" t="s">
        <v>211</v>
      </c>
      <c r="C888" s="193" t="s">
        <v>842</v>
      </c>
      <c r="D888" s="194" t="b">
        <v>0</v>
      </c>
      <c r="E888" s="48" t="s">
        <v>287</v>
      </c>
      <c r="F888" s="48" t="s">
        <v>3048</v>
      </c>
      <c r="G888" s="48" t="s">
        <v>633</v>
      </c>
      <c r="H888" s="48" t="s">
        <v>478</v>
      </c>
      <c r="I888" s="48" t="s">
        <v>3560</v>
      </c>
      <c r="J888" s="48" t="s">
        <v>2670</v>
      </c>
      <c r="K888" s="193" t="s">
        <v>211</v>
      </c>
      <c r="L888" s="193" t="s">
        <v>211</v>
      </c>
      <c r="M888" s="48" t="s">
        <v>3561</v>
      </c>
      <c r="N888" s="193" t="s">
        <v>211</v>
      </c>
      <c r="O888" s="48" t="s">
        <v>211</v>
      </c>
      <c r="P888" s="48"/>
      <c r="Q888" s="48" t="s">
        <v>211</v>
      </c>
      <c r="R888" s="193" t="s">
        <v>211</v>
      </c>
      <c r="S888" s="48" t="b">
        <v>0</v>
      </c>
      <c r="T888" s="48"/>
      <c r="U888" s="178"/>
      <c r="V888" s="178">
        <v>43336</v>
      </c>
      <c r="W888" s="48" t="s">
        <v>211</v>
      </c>
      <c r="X888" s="48"/>
      <c r="Y888" s="48"/>
      <c r="Z888" s="48" t="s">
        <v>211</v>
      </c>
      <c r="AA888" s="48"/>
      <c r="AB888" s="48"/>
      <c r="AC888" s="193" t="s">
        <v>2676</v>
      </c>
      <c r="AD888" s="179"/>
      <c r="AE888" s="193" t="s">
        <v>211</v>
      </c>
      <c r="AF888" s="193" t="s">
        <v>211</v>
      </c>
      <c r="AG888" s="193" t="s">
        <v>211</v>
      </c>
      <c r="AH888" s="197">
        <v>43447</v>
      </c>
      <c r="AI888" s="192" t="s">
        <v>4347</v>
      </c>
      <c r="AJ888" s="115" t="str">
        <f t="shared" si="13"/>
        <v>FS</v>
      </c>
      <c r="AK888" s="115" t="b">
        <f>ISNUMBER(SEARCH("IRT",Table1[[#This Row],[Current_Status]]))</f>
        <v>0</v>
      </c>
      <c r="AL888" s="116">
        <f>YEAR(Table1[[#This Row],[Project_Initiated]])</f>
        <v>2018</v>
      </c>
      <c r="AM888" s="53">
        <v>44090</v>
      </c>
      <c r="AN888" s="53" t="str">
        <f>IF(AND(Table1[[#This Row],[Completed Date]]&gt;="07/01/2020"+0,Table1[[#This Row],[Completed Date]]&lt;="6/30/2021"+0),"FY 20-21",IF(AND(Table1[[#This Row],[Completed Date]]&gt;="07/01/2019"+0,Table1[[#This Row],[Completed Date]]&lt;="6/30/2020"+0),"FY 19-20",""))</f>
        <v/>
      </c>
      <c r="AO888" s="116" t="str">
        <f>IFERROR(FIND("R",Table1[[#This Row],[FS_Priority]]),"")</f>
        <v/>
      </c>
    </row>
    <row r="889" spans="1:41" hidden="1" x14ac:dyDescent="0.25">
      <c r="A889" s="48" t="s">
        <v>387</v>
      </c>
      <c r="B889" s="193" t="s">
        <v>211</v>
      </c>
      <c r="C889" s="193" t="s">
        <v>387</v>
      </c>
      <c r="D889" s="194" t="b">
        <v>0</v>
      </c>
      <c r="E889" s="48" t="s">
        <v>107</v>
      </c>
      <c r="F889" s="48" t="s">
        <v>3243</v>
      </c>
      <c r="G889" s="48" t="s">
        <v>217</v>
      </c>
      <c r="H889" s="48" t="s">
        <v>396</v>
      </c>
      <c r="I889" s="48" t="s">
        <v>240</v>
      </c>
      <c r="J889" s="48" t="s">
        <v>2670</v>
      </c>
      <c r="K889" s="193" t="s">
        <v>3674</v>
      </c>
      <c r="L889" s="193" t="s">
        <v>2636</v>
      </c>
      <c r="M889" s="48" t="s">
        <v>3679</v>
      </c>
      <c r="N889" s="193" t="s">
        <v>211</v>
      </c>
      <c r="O889" s="48" t="s">
        <v>165</v>
      </c>
      <c r="P889" s="48"/>
      <c r="Q889" s="48" t="s">
        <v>388</v>
      </c>
      <c r="R889" s="193" t="s">
        <v>211</v>
      </c>
      <c r="S889" s="48" t="b">
        <v>0</v>
      </c>
      <c r="T889" s="48"/>
      <c r="U889" s="178"/>
      <c r="V889" s="178">
        <v>43329</v>
      </c>
      <c r="W889" s="48" t="s">
        <v>211</v>
      </c>
      <c r="X889" s="48"/>
      <c r="Y889" s="48"/>
      <c r="Z889" s="48" t="s">
        <v>211</v>
      </c>
      <c r="AA889" s="48"/>
      <c r="AB889" s="48"/>
      <c r="AC889" s="193" t="s">
        <v>2676</v>
      </c>
      <c r="AD889" s="48"/>
      <c r="AE889" s="193" t="s">
        <v>165</v>
      </c>
      <c r="AF889" s="193" t="s">
        <v>211</v>
      </c>
      <c r="AG889" s="193" t="s">
        <v>539</v>
      </c>
      <c r="AH889" s="197">
        <v>43447</v>
      </c>
      <c r="AI889" s="192" t="s">
        <v>4347</v>
      </c>
      <c r="AJ889" s="115" t="str">
        <f t="shared" si="13"/>
        <v>FS</v>
      </c>
      <c r="AK889" s="115" t="b">
        <f>ISNUMBER(SEARCH("IRT",Table1[[#This Row],[Current_Status]]))</f>
        <v>0</v>
      </c>
      <c r="AL889" s="116">
        <f>YEAR(Table1[[#This Row],[Project_Initiated]])</f>
        <v>2018</v>
      </c>
      <c r="AM889" s="53">
        <v>44090</v>
      </c>
      <c r="AN889" s="53" t="str">
        <f>IF(AND(Table1[[#This Row],[Completed Date]]&gt;="07/01/2020"+0,Table1[[#This Row],[Completed Date]]&lt;="6/30/2021"+0),"FY 20-21",IF(AND(Table1[[#This Row],[Completed Date]]&gt;="07/01/2019"+0,Table1[[#This Row],[Completed Date]]&lt;="6/30/2020"+0),"FY 19-20",""))</f>
        <v/>
      </c>
      <c r="AO889" s="116" t="str">
        <f>IFERROR(FIND("R",Table1[[#This Row],[FS_Priority]]),"")</f>
        <v/>
      </c>
    </row>
    <row r="890" spans="1:41" hidden="1" x14ac:dyDescent="0.25">
      <c r="A890" s="48" t="s">
        <v>408</v>
      </c>
      <c r="B890" s="193" t="s">
        <v>211</v>
      </c>
      <c r="C890" s="193" t="s">
        <v>408</v>
      </c>
      <c r="D890" s="194" t="b">
        <v>0</v>
      </c>
      <c r="E890" s="48" t="s">
        <v>131</v>
      </c>
      <c r="F890" s="48" t="s">
        <v>3283</v>
      </c>
      <c r="G890" s="48" t="s">
        <v>211</v>
      </c>
      <c r="H890" s="48" t="s">
        <v>273</v>
      </c>
      <c r="I890" s="48" t="s">
        <v>211</v>
      </c>
      <c r="J890" s="48" t="s">
        <v>3454</v>
      </c>
      <c r="K890" s="193" t="s">
        <v>3802</v>
      </c>
      <c r="L890" s="193" t="s">
        <v>2770</v>
      </c>
      <c r="M890" s="48" t="s">
        <v>3803</v>
      </c>
      <c r="N890" s="193" t="s">
        <v>211</v>
      </c>
      <c r="O890" s="48" t="s">
        <v>183</v>
      </c>
      <c r="P890" s="48"/>
      <c r="Q890" s="48" t="s">
        <v>218</v>
      </c>
      <c r="R890" s="193" t="s">
        <v>218</v>
      </c>
      <c r="S890" s="48" t="b">
        <v>0</v>
      </c>
      <c r="T890" s="48"/>
      <c r="U890" s="178"/>
      <c r="V890" s="178">
        <v>43118</v>
      </c>
      <c r="W890" s="48" t="s">
        <v>211</v>
      </c>
      <c r="X890" s="48"/>
      <c r="Y890" s="48"/>
      <c r="Z890" s="48" t="s">
        <v>211</v>
      </c>
      <c r="AA890" s="48"/>
      <c r="AB890" s="48"/>
      <c r="AC890" s="193" t="s">
        <v>2691</v>
      </c>
      <c r="AD890" s="48"/>
      <c r="AE890" s="193" t="s">
        <v>183</v>
      </c>
      <c r="AF890" s="193" t="s">
        <v>211</v>
      </c>
      <c r="AG890" s="193" t="s">
        <v>2694</v>
      </c>
      <c r="AH890" s="197">
        <v>43447</v>
      </c>
      <c r="AI890" s="192" t="s">
        <v>4348</v>
      </c>
      <c r="AJ890" s="115" t="str">
        <f t="shared" si="13"/>
        <v>FS</v>
      </c>
      <c r="AK890" s="115" t="b">
        <f>ISNUMBER(SEARCH("IRT",Table1[[#This Row],[Current_Status]]))</f>
        <v>0</v>
      </c>
      <c r="AL890" s="116">
        <f>YEAR(Table1[[#This Row],[Project_Initiated]])</f>
        <v>2018</v>
      </c>
      <c r="AM890" s="53">
        <v>44090</v>
      </c>
      <c r="AN890" s="53" t="str">
        <f>IF(AND(Table1[[#This Row],[Completed Date]]&gt;="07/01/2020"+0,Table1[[#This Row],[Completed Date]]&lt;="6/30/2021"+0),"FY 20-21",IF(AND(Table1[[#This Row],[Completed Date]]&gt;="07/01/2019"+0,Table1[[#This Row],[Completed Date]]&lt;="6/30/2020"+0),"FY 19-20",""))</f>
        <v/>
      </c>
      <c r="AO890" s="116" t="str">
        <f>IFERROR(FIND("R",Table1[[#This Row],[FS_Priority]]),"")</f>
        <v/>
      </c>
    </row>
    <row r="891" spans="1:41" hidden="1" x14ac:dyDescent="0.25">
      <c r="A891" s="48" t="s">
        <v>719</v>
      </c>
      <c r="B891" s="193" t="s">
        <v>211</v>
      </c>
      <c r="C891" s="193" t="s">
        <v>719</v>
      </c>
      <c r="D891" s="194" t="b">
        <v>0</v>
      </c>
      <c r="E891" s="48" t="s">
        <v>99</v>
      </c>
      <c r="F891" s="48" t="s">
        <v>3082</v>
      </c>
      <c r="G891" s="48" t="s">
        <v>2622</v>
      </c>
      <c r="H891" s="48" t="s">
        <v>464</v>
      </c>
      <c r="I891" s="48" t="s">
        <v>288</v>
      </c>
      <c r="J891" s="48" t="s">
        <v>2672</v>
      </c>
      <c r="K891" s="193" t="s">
        <v>4989</v>
      </c>
      <c r="L891" s="193" t="s">
        <v>297</v>
      </c>
      <c r="M891" s="48" t="s">
        <v>3630</v>
      </c>
      <c r="N891" s="193" t="s">
        <v>211</v>
      </c>
      <c r="O891" s="48" t="s">
        <v>183</v>
      </c>
      <c r="P891" s="48"/>
      <c r="Q891" s="48" t="s">
        <v>211</v>
      </c>
      <c r="R891" s="193" t="s">
        <v>221</v>
      </c>
      <c r="S891" s="48" t="b">
        <v>1</v>
      </c>
      <c r="T891" s="48"/>
      <c r="U891" s="178"/>
      <c r="V891" s="178">
        <v>43228</v>
      </c>
      <c r="W891" s="48" t="s">
        <v>211</v>
      </c>
      <c r="X891" s="48"/>
      <c r="Y891" s="48"/>
      <c r="Z891" s="48" t="s">
        <v>211</v>
      </c>
      <c r="AA891" s="48"/>
      <c r="AB891" s="48"/>
      <c r="AC891" s="193" t="s">
        <v>2684</v>
      </c>
      <c r="AD891" s="48"/>
      <c r="AE891" s="193" t="s">
        <v>183</v>
      </c>
      <c r="AF891" s="193" t="s">
        <v>211</v>
      </c>
      <c r="AG891" s="193" t="s">
        <v>2694</v>
      </c>
      <c r="AH891" s="197">
        <v>43448</v>
      </c>
      <c r="AI891" s="192" t="s">
        <v>4350</v>
      </c>
      <c r="AJ891" s="115" t="str">
        <f t="shared" si="13"/>
        <v>FS</v>
      </c>
      <c r="AK891" s="115" t="b">
        <f>ISNUMBER(SEARCH("IRT",Table1[[#This Row],[Current_Status]]))</f>
        <v>0</v>
      </c>
      <c r="AL891" s="116">
        <f>YEAR(Table1[[#This Row],[Project_Initiated]])</f>
        <v>2018</v>
      </c>
      <c r="AM891" s="53">
        <v>44090</v>
      </c>
      <c r="AN891" s="53" t="str">
        <f>IF(AND(Table1[[#This Row],[Completed Date]]&gt;="07/01/2020"+0,Table1[[#This Row],[Completed Date]]&lt;="6/30/2021"+0),"FY 20-21",IF(AND(Table1[[#This Row],[Completed Date]]&gt;="07/01/2019"+0,Table1[[#This Row],[Completed Date]]&lt;="6/30/2020"+0),"FY 19-20",""))</f>
        <v/>
      </c>
      <c r="AO891" s="116" t="str">
        <f>IFERROR(FIND("R",Table1[[#This Row],[FS_Priority]]),"")</f>
        <v/>
      </c>
    </row>
    <row r="892" spans="1:41" hidden="1" x14ac:dyDescent="0.25">
      <c r="A892" s="48" t="s">
        <v>702</v>
      </c>
      <c r="B892" s="193" t="s">
        <v>211</v>
      </c>
      <c r="C892" s="193" t="s">
        <v>702</v>
      </c>
      <c r="D892" s="194" t="b">
        <v>0</v>
      </c>
      <c r="E892" s="48" t="s">
        <v>4299</v>
      </c>
      <c r="F892" s="48" t="s">
        <v>2971</v>
      </c>
      <c r="G892" s="48" t="s">
        <v>2610</v>
      </c>
      <c r="H892" s="48" t="s">
        <v>466</v>
      </c>
      <c r="I892" s="48" t="s">
        <v>3478</v>
      </c>
      <c r="J892" s="48" t="s">
        <v>2672</v>
      </c>
      <c r="K892" s="193" t="s">
        <v>3471</v>
      </c>
      <c r="L892" s="193" t="s">
        <v>2636</v>
      </c>
      <c r="M892" s="48" t="s">
        <v>3479</v>
      </c>
      <c r="N892" s="193" t="s">
        <v>211</v>
      </c>
      <c r="O892" s="48" t="s">
        <v>183</v>
      </c>
      <c r="P892" s="48"/>
      <c r="Q892" s="48" t="s">
        <v>211</v>
      </c>
      <c r="R892" s="193" t="s">
        <v>239</v>
      </c>
      <c r="S892" s="48" t="b">
        <v>0</v>
      </c>
      <c r="T892" s="48"/>
      <c r="U892" s="178"/>
      <c r="V892" s="178">
        <v>43186</v>
      </c>
      <c r="W892" s="48" t="s">
        <v>211</v>
      </c>
      <c r="X892" s="48"/>
      <c r="Y892" s="48"/>
      <c r="Z892" s="48" t="s">
        <v>211</v>
      </c>
      <c r="AA892" s="48"/>
      <c r="AB892" s="48"/>
      <c r="AC892" s="193" t="s">
        <v>2678</v>
      </c>
      <c r="AD892" s="48"/>
      <c r="AE892" s="193" t="s">
        <v>498</v>
      </c>
      <c r="AF892" s="193" t="s">
        <v>211</v>
      </c>
      <c r="AG892" s="193" t="s">
        <v>2694</v>
      </c>
      <c r="AH892" s="197">
        <v>43448</v>
      </c>
      <c r="AI892" s="192" t="s">
        <v>4348</v>
      </c>
      <c r="AJ892" s="115" t="str">
        <f t="shared" si="13"/>
        <v>FS</v>
      </c>
      <c r="AK892" s="115" t="b">
        <f>ISNUMBER(SEARCH("IRT",Table1[[#This Row],[Current_Status]]))</f>
        <v>0</v>
      </c>
      <c r="AL892" s="116">
        <f>YEAR(Table1[[#This Row],[Project_Initiated]])</f>
        <v>2018</v>
      </c>
      <c r="AM892" s="53">
        <v>44090</v>
      </c>
      <c r="AN892" s="53" t="str">
        <f>IF(AND(Table1[[#This Row],[Completed Date]]&gt;="07/01/2020"+0,Table1[[#This Row],[Completed Date]]&lt;="6/30/2021"+0),"FY 20-21",IF(AND(Table1[[#This Row],[Completed Date]]&gt;="07/01/2019"+0,Table1[[#This Row],[Completed Date]]&lt;="6/30/2020"+0),"FY 19-20",""))</f>
        <v/>
      </c>
      <c r="AO892" s="116" t="str">
        <f>IFERROR(FIND("R",Table1[[#This Row],[FS_Priority]]),"")</f>
        <v/>
      </c>
    </row>
    <row r="893" spans="1:41" hidden="1" x14ac:dyDescent="0.25">
      <c r="A893" s="48" t="s">
        <v>882</v>
      </c>
      <c r="B893" s="193" t="s">
        <v>211</v>
      </c>
      <c r="C893" s="193" t="s">
        <v>882</v>
      </c>
      <c r="D893" s="194" t="b">
        <v>0</v>
      </c>
      <c r="E893" s="48" t="s">
        <v>53</v>
      </c>
      <c r="F893" s="48" t="s">
        <v>3019</v>
      </c>
      <c r="G893" s="48" t="s">
        <v>211</v>
      </c>
      <c r="H893" s="48" t="s">
        <v>932</v>
      </c>
      <c r="I893" s="48" t="s">
        <v>3540</v>
      </c>
      <c r="J893" s="48" t="s">
        <v>2661</v>
      </c>
      <c r="K893" s="193" t="s">
        <v>3514</v>
      </c>
      <c r="L893" s="193" t="s">
        <v>2636</v>
      </c>
      <c r="M893" s="48" t="s">
        <v>3517</v>
      </c>
      <c r="N893" s="193" t="s">
        <v>211</v>
      </c>
      <c r="O893" s="48" t="s">
        <v>183</v>
      </c>
      <c r="P893" s="48"/>
      <c r="Q893" s="48" t="s">
        <v>225</v>
      </c>
      <c r="R893" s="193" t="s">
        <v>211</v>
      </c>
      <c r="S893" s="48" t="b">
        <v>0</v>
      </c>
      <c r="T893" s="48"/>
      <c r="U893" s="178"/>
      <c r="V893" s="178">
        <v>43376</v>
      </c>
      <c r="W893" s="48" t="s">
        <v>211</v>
      </c>
      <c r="X893" s="48"/>
      <c r="Y893" s="48"/>
      <c r="Z893" s="48" t="s">
        <v>211</v>
      </c>
      <c r="AA893" s="48"/>
      <c r="AB893" s="48"/>
      <c r="AC893" s="193" t="s">
        <v>2701</v>
      </c>
      <c r="AD893" s="195">
        <v>43376</v>
      </c>
      <c r="AE893" s="193" t="s">
        <v>498</v>
      </c>
      <c r="AF893" s="193" t="s">
        <v>211</v>
      </c>
      <c r="AG893" s="193" t="s">
        <v>2694</v>
      </c>
      <c r="AH893" s="197">
        <v>43448</v>
      </c>
      <c r="AI893" s="192" t="s">
        <v>4347</v>
      </c>
      <c r="AJ893" s="115" t="str">
        <f t="shared" si="13"/>
        <v>FS</v>
      </c>
      <c r="AK893" s="115" t="b">
        <f>ISNUMBER(SEARCH("IRT",Table1[[#This Row],[Current_Status]]))</f>
        <v>0</v>
      </c>
      <c r="AL893" s="116">
        <f>YEAR(Table1[[#This Row],[Project_Initiated]])</f>
        <v>2018</v>
      </c>
      <c r="AM893" s="53">
        <v>44090</v>
      </c>
      <c r="AN893" s="53" t="str">
        <f>IF(AND(Table1[[#This Row],[Completed Date]]&gt;="07/01/2020"+0,Table1[[#This Row],[Completed Date]]&lt;="6/30/2021"+0),"FY 20-21",IF(AND(Table1[[#This Row],[Completed Date]]&gt;="07/01/2019"+0,Table1[[#This Row],[Completed Date]]&lt;="6/30/2020"+0),"FY 19-20",""))</f>
        <v/>
      </c>
      <c r="AO893" s="116" t="str">
        <f>IFERROR(FIND("R",Table1[[#This Row],[FS_Priority]]),"")</f>
        <v/>
      </c>
    </row>
    <row r="894" spans="1:41" hidden="1" x14ac:dyDescent="0.25">
      <c r="A894" s="48" t="s">
        <v>282</v>
      </c>
      <c r="B894" s="193" t="s">
        <v>211</v>
      </c>
      <c r="C894" s="193" t="s">
        <v>282</v>
      </c>
      <c r="D894" s="194" t="b">
        <v>0</v>
      </c>
      <c r="E894" s="48" t="s">
        <v>53</v>
      </c>
      <c r="F894" s="48" t="s">
        <v>3036</v>
      </c>
      <c r="G894" s="48" t="s">
        <v>211</v>
      </c>
      <c r="H894" s="48" t="s">
        <v>932</v>
      </c>
      <c r="I894" s="48" t="s">
        <v>212</v>
      </c>
      <c r="J894" s="48" t="s">
        <v>2661</v>
      </c>
      <c r="K894" s="193" t="s">
        <v>3514</v>
      </c>
      <c r="L894" s="193" t="s">
        <v>2636</v>
      </c>
      <c r="M894" s="48" t="s">
        <v>3551</v>
      </c>
      <c r="N894" s="193" t="s">
        <v>211</v>
      </c>
      <c r="O894" s="48" t="s">
        <v>183</v>
      </c>
      <c r="P894" s="48"/>
      <c r="Q894" s="48" t="s">
        <v>244</v>
      </c>
      <c r="R894" s="193" t="s">
        <v>211</v>
      </c>
      <c r="S894" s="48" t="b">
        <v>0</v>
      </c>
      <c r="T894" s="48"/>
      <c r="U894" s="178"/>
      <c r="V894" s="178">
        <v>43318</v>
      </c>
      <c r="W894" s="48" t="s">
        <v>211</v>
      </c>
      <c r="X894" s="48"/>
      <c r="Y894" s="48"/>
      <c r="Z894" s="48" t="s">
        <v>211</v>
      </c>
      <c r="AA894" s="48"/>
      <c r="AB894" s="48"/>
      <c r="AC894" s="193" t="s">
        <v>2681</v>
      </c>
      <c r="AD894" s="48"/>
      <c r="AE894" s="193" t="s">
        <v>498</v>
      </c>
      <c r="AF894" s="193" t="s">
        <v>211</v>
      </c>
      <c r="AG894" s="193" t="s">
        <v>2694</v>
      </c>
      <c r="AH894" s="197">
        <v>43448</v>
      </c>
      <c r="AI894" s="192" t="s">
        <v>4347</v>
      </c>
      <c r="AJ894" s="115" t="str">
        <f t="shared" si="13"/>
        <v>FS</v>
      </c>
      <c r="AK894" s="115" t="b">
        <f>ISNUMBER(SEARCH("IRT",Table1[[#This Row],[Current_Status]]))</f>
        <v>0</v>
      </c>
      <c r="AL894" s="116">
        <f>YEAR(Table1[[#This Row],[Project_Initiated]])</f>
        <v>2018</v>
      </c>
      <c r="AM894" s="53">
        <v>44090</v>
      </c>
      <c r="AN894" s="53" t="str">
        <f>IF(AND(Table1[[#This Row],[Completed Date]]&gt;="07/01/2020"+0,Table1[[#This Row],[Completed Date]]&lt;="6/30/2021"+0),"FY 20-21",IF(AND(Table1[[#This Row],[Completed Date]]&gt;="07/01/2019"+0,Table1[[#This Row],[Completed Date]]&lt;="6/30/2020"+0),"FY 19-20",""))</f>
        <v/>
      </c>
      <c r="AO894" s="116" t="str">
        <f>IFERROR(FIND("R",Table1[[#This Row],[FS_Priority]]),"")</f>
        <v/>
      </c>
    </row>
    <row r="895" spans="1:41" hidden="1" x14ac:dyDescent="0.25">
      <c r="A895" s="48" t="s">
        <v>820</v>
      </c>
      <c r="B895" s="193" t="s">
        <v>211</v>
      </c>
      <c r="C895" s="193" t="s">
        <v>820</v>
      </c>
      <c r="D895" s="194" t="b">
        <v>0</v>
      </c>
      <c r="E895" s="48" t="s">
        <v>99</v>
      </c>
      <c r="F895" s="48" t="s">
        <v>3077</v>
      </c>
      <c r="G895" s="48" t="s">
        <v>211</v>
      </c>
      <c r="H895" s="48" t="s">
        <v>465</v>
      </c>
      <c r="I895" s="48" t="s">
        <v>3621</v>
      </c>
      <c r="J895" s="48" t="s">
        <v>2661</v>
      </c>
      <c r="K895" s="193" t="s">
        <v>4989</v>
      </c>
      <c r="L895" s="193" t="s">
        <v>297</v>
      </c>
      <c r="M895" s="48" t="s">
        <v>3602</v>
      </c>
      <c r="N895" s="193" t="s">
        <v>211</v>
      </c>
      <c r="O895" s="48" t="s">
        <v>183</v>
      </c>
      <c r="P895" s="48"/>
      <c r="Q895" s="48" t="s">
        <v>211</v>
      </c>
      <c r="R895" s="193" t="s">
        <v>308</v>
      </c>
      <c r="S895" s="48" t="b">
        <v>0</v>
      </c>
      <c r="T895" s="48"/>
      <c r="U895" s="178"/>
      <c r="V895" s="178">
        <v>43011</v>
      </c>
      <c r="W895" s="48" t="s">
        <v>211</v>
      </c>
      <c r="X895" s="48"/>
      <c r="Y895" s="48"/>
      <c r="Z895" s="48" t="s">
        <v>211</v>
      </c>
      <c r="AA895" s="48"/>
      <c r="AB895" s="48"/>
      <c r="AC895" s="193" t="s">
        <v>2683</v>
      </c>
      <c r="AD895" s="48"/>
      <c r="AE895" s="193" t="s">
        <v>178</v>
      </c>
      <c r="AF895" s="193" t="s">
        <v>4406</v>
      </c>
      <c r="AG895" s="193" t="s">
        <v>2694</v>
      </c>
      <c r="AH895" s="197">
        <v>43448</v>
      </c>
      <c r="AI895" s="192" t="s">
        <v>4348</v>
      </c>
      <c r="AJ895" s="115" t="str">
        <f t="shared" si="13"/>
        <v>FS</v>
      </c>
      <c r="AK895" s="115" t="b">
        <f>ISNUMBER(SEARCH("IRT",Table1[[#This Row],[Current_Status]]))</f>
        <v>0</v>
      </c>
      <c r="AL895" s="116">
        <f>YEAR(Table1[[#This Row],[Project_Initiated]])</f>
        <v>2017</v>
      </c>
      <c r="AM895" s="53">
        <v>44090</v>
      </c>
      <c r="AN895" s="53" t="str">
        <f>IF(AND(Table1[[#This Row],[Completed Date]]&gt;="07/01/2020"+0,Table1[[#This Row],[Completed Date]]&lt;="6/30/2021"+0),"FY 20-21",IF(AND(Table1[[#This Row],[Completed Date]]&gt;="07/01/2019"+0,Table1[[#This Row],[Completed Date]]&lt;="6/30/2020"+0),"FY 19-20",""))</f>
        <v/>
      </c>
      <c r="AO895" s="116" t="str">
        <f>IFERROR(FIND("R",Table1[[#This Row],[FS_Priority]]),"")</f>
        <v/>
      </c>
    </row>
    <row r="896" spans="1:41" hidden="1" x14ac:dyDescent="0.25">
      <c r="A896" s="48" t="s">
        <v>298</v>
      </c>
      <c r="B896" s="193" t="s">
        <v>211</v>
      </c>
      <c r="C896" s="193" t="s">
        <v>298</v>
      </c>
      <c r="D896" s="194" t="b">
        <v>0</v>
      </c>
      <c r="E896" s="48" t="s">
        <v>99</v>
      </c>
      <c r="F896" s="48" t="s">
        <v>3094</v>
      </c>
      <c r="G896" s="48" t="s">
        <v>211</v>
      </c>
      <c r="H896" s="48" t="s">
        <v>177</v>
      </c>
      <c r="I896" s="48" t="s">
        <v>3632</v>
      </c>
      <c r="J896" s="48" t="s">
        <v>2661</v>
      </c>
      <c r="K896" s="193" t="s">
        <v>4989</v>
      </c>
      <c r="L896" s="193" t="s">
        <v>297</v>
      </c>
      <c r="M896" s="48" t="s">
        <v>3633</v>
      </c>
      <c r="N896" s="193" t="s">
        <v>211</v>
      </c>
      <c r="O896" s="48" t="s">
        <v>183</v>
      </c>
      <c r="P896" s="48"/>
      <c r="Q896" s="48" t="s">
        <v>218</v>
      </c>
      <c r="R896" s="193" t="s">
        <v>211</v>
      </c>
      <c r="S896" s="48" t="b">
        <v>0</v>
      </c>
      <c r="T896" s="48"/>
      <c r="U896" s="178"/>
      <c r="V896" s="178">
        <v>43340</v>
      </c>
      <c r="W896" s="48" t="s">
        <v>211</v>
      </c>
      <c r="X896" s="48"/>
      <c r="Y896" s="48"/>
      <c r="Z896" s="48" t="s">
        <v>211</v>
      </c>
      <c r="AA896" s="48"/>
      <c r="AB896" s="48"/>
      <c r="AC896" s="193" t="s">
        <v>2685</v>
      </c>
      <c r="AD896" s="48"/>
      <c r="AE896" s="193" t="s">
        <v>178</v>
      </c>
      <c r="AF896" s="193" t="s">
        <v>211</v>
      </c>
      <c r="AG896" s="193" t="s">
        <v>2694</v>
      </c>
      <c r="AH896" s="197">
        <v>43448</v>
      </c>
      <c r="AI896" s="192" t="s">
        <v>4347</v>
      </c>
      <c r="AJ896" s="115" t="str">
        <f t="shared" si="13"/>
        <v>FS</v>
      </c>
      <c r="AK896" s="115" t="b">
        <f>ISNUMBER(SEARCH("IRT",Table1[[#This Row],[Current_Status]]))</f>
        <v>0</v>
      </c>
      <c r="AL896" s="116">
        <f>YEAR(Table1[[#This Row],[Project_Initiated]])</f>
        <v>2018</v>
      </c>
      <c r="AM896" s="53">
        <v>44090</v>
      </c>
      <c r="AN896" s="53" t="str">
        <f>IF(AND(Table1[[#This Row],[Completed Date]]&gt;="07/01/2020"+0,Table1[[#This Row],[Completed Date]]&lt;="6/30/2021"+0),"FY 20-21",IF(AND(Table1[[#This Row],[Completed Date]]&gt;="07/01/2019"+0,Table1[[#This Row],[Completed Date]]&lt;="6/30/2020"+0),"FY 19-20",""))</f>
        <v/>
      </c>
      <c r="AO896" s="116" t="str">
        <f>IFERROR(FIND("R",Table1[[#This Row],[FS_Priority]]),"")</f>
        <v/>
      </c>
    </row>
    <row r="897" spans="1:41" hidden="1" x14ac:dyDescent="0.25">
      <c r="A897" s="48" t="s">
        <v>834</v>
      </c>
      <c r="B897" s="193" t="s">
        <v>211</v>
      </c>
      <c r="C897" s="193" t="s">
        <v>834</v>
      </c>
      <c r="D897" s="194" t="b">
        <v>0</v>
      </c>
      <c r="E897" s="48" t="s">
        <v>107</v>
      </c>
      <c r="F897" s="48" t="s">
        <v>3174</v>
      </c>
      <c r="G897" s="48" t="s">
        <v>211</v>
      </c>
      <c r="H897" s="48" t="s">
        <v>81</v>
      </c>
      <c r="I897" s="48" t="s">
        <v>3684</v>
      </c>
      <c r="J897" s="48" t="s">
        <v>2661</v>
      </c>
      <c r="K897" s="193" t="s">
        <v>3674</v>
      </c>
      <c r="L897" s="193" t="s">
        <v>2636</v>
      </c>
      <c r="M897" s="48" t="s">
        <v>3682</v>
      </c>
      <c r="N897" s="193" t="s">
        <v>211</v>
      </c>
      <c r="O897" s="48" t="s">
        <v>183</v>
      </c>
      <c r="P897" s="48"/>
      <c r="Q897" s="48" t="s">
        <v>211</v>
      </c>
      <c r="R897" s="193" t="s">
        <v>242</v>
      </c>
      <c r="S897" s="48" t="b">
        <v>1</v>
      </c>
      <c r="T897" s="48"/>
      <c r="U897" s="178"/>
      <c r="V897" s="178">
        <v>43269</v>
      </c>
      <c r="W897" s="48" t="s">
        <v>211</v>
      </c>
      <c r="X897" s="48"/>
      <c r="Y897" s="48"/>
      <c r="Z897" s="48" t="s">
        <v>211</v>
      </c>
      <c r="AA897" s="48"/>
      <c r="AB897" s="48"/>
      <c r="AC897" s="193" t="s">
        <v>2686</v>
      </c>
      <c r="AD897" s="48"/>
      <c r="AE897" s="193" t="s">
        <v>498</v>
      </c>
      <c r="AF897" s="193" t="s">
        <v>211</v>
      </c>
      <c r="AG897" s="193" t="s">
        <v>2694</v>
      </c>
      <c r="AH897" s="197">
        <v>43448</v>
      </c>
      <c r="AI897" s="192" t="s">
        <v>4350</v>
      </c>
      <c r="AJ897" s="115" t="str">
        <f t="shared" si="13"/>
        <v>FS</v>
      </c>
      <c r="AK897" s="115" t="b">
        <f>ISNUMBER(SEARCH("IRT",Table1[[#This Row],[Current_Status]]))</f>
        <v>0</v>
      </c>
      <c r="AL897" s="116">
        <f>YEAR(Table1[[#This Row],[Project_Initiated]])</f>
        <v>2018</v>
      </c>
      <c r="AM897" s="53">
        <v>44090</v>
      </c>
      <c r="AN897" s="53" t="str">
        <f>IF(AND(Table1[[#This Row],[Completed Date]]&gt;="07/01/2020"+0,Table1[[#This Row],[Completed Date]]&lt;="6/30/2021"+0),"FY 20-21",IF(AND(Table1[[#This Row],[Completed Date]]&gt;="07/01/2019"+0,Table1[[#This Row],[Completed Date]]&lt;="6/30/2020"+0),"FY 19-20",""))</f>
        <v/>
      </c>
      <c r="AO897" s="116" t="str">
        <f>IFERROR(FIND("R",Table1[[#This Row],[FS_Priority]]),"")</f>
        <v/>
      </c>
    </row>
    <row r="898" spans="1:41" hidden="1" x14ac:dyDescent="0.25">
      <c r="A898" s="48" t="s">
        <v>689</v>
      </c>
      <c r="B898" s="193" t="s">
        <v>211</v>
      </c>
      <c r="C898" s="193" t="s">
        <v>689</v>
      </c>
      <c r="D898" s="194" t="b">
        <v>0</v>
      </c>
      <c r="E898" s="48" t="s">
        <v>107</v>
      </c>
      <c r="F898" s="48" t="s">
        <v>3161</v>
      </c>
      <c r="G898" s="48" t="s">
        <v>211</v>
      </c>
      <c r="H898" s="48" t="s">
        <v>441</v>
      </c>
      <c r="I898" s="48" t="s">
        <v>3692</v>
      </c>
      <c r="J898" s="48" t="s">
        <v>2661</v>
      </c>
      <c r="K898" s="193" t="s">
        <v>3674</v>
      </c>
      <c r="L898" s="193" t="s">
        <v>2636</v>
      </c>
      <c r="M898" s="48" t="s">
        <v>3675</v>
      </c>
      <c r="N898" s="193" t="s">
        <v>211</v>
      </c>
      <c r="O898" s="48" t="s">
        <v>183</v>
      </c>
      <c r="P898" s="48"/>
      <c r="Q898" s="48" t="s">
        <v>211</v>
      </c>
      <c r="R898" s="193" t="s">
        <v>211</v>
      </c>
      <c r="S898" s="48" t="b">
        <v>0</v>
      </c>
      <c r="T898" s="48"/>
      <c r="U898" s="178"/>
      <c r="V898" s="178">
        <v>43173</v>
      </c>
      <c r="W898" s="48" t="s">
        <v>211</v>
      </c>
      <c r="X898" s="48"/>
      <c r="Y898" s="48"/>
      <c r="Z898" s="48" t="s">
        <v>211</v>
      </c>
      <c r="AA898" s="48"/>
      <c r="AB898" s="48"/>
      <c r="AC898" s="193" t="s">
        <v>2687</v>
      </c>
      <c r="AD898" s="48"/>
      <c r="AE898" s="193" t="s">
        <v>183</v>
      </c>
      <c r="AF898" s="193" t="s">
        <v>211</v>
      </c>
      <c r="AG898" s="193" t="s">
        <v>2694</v>
      </c>
      <c r="AH898" s="197">
        <v>43448</v>
      </c>
      <c r="AI898" s="192" t="s">
        <v>4348</v>
      </c>
      <c r="AJ898" s="115" t="str">
        <f t="shared" ref="AJ898:AJ961" si="14">IF(LEN(A898)&gt;6,"FS","PD&amp;C")</f>
        <v>FS</v>
      </c>
      <c r="AK898" s="115" t="b">
        <f>ISNUMBER(SEARCH("IRT",Table1[[#This Row],[Current_Status]]))</f>
        <v>0</v>
      </c>
      <c r="AL898" s="116">
        <f>YEAR(Table1[[#This Row],[Project_Initiated]])</f>
        <v>2018</v>
      </c>
      <c r="AM898" s="53">
        <v>44090</v>
      </c>
      <c r="AN898" s="53" t="str">
        <f>IF(AND(Table1[[#This Row],[Completed Date]]&gt;="07/01/2020"+0,Table1[[#This Row],[Completed Date]]&lt;="6/30/2021"+0),"FY 20-21",IF(AND(Table1[[#This Row],[Completed Date]]&gt;="07/01/2019"+0,Table1[[#This Row],[Completed Date]]&lt;="6/30/2020"+0),"FY 19-20",""))</f>
        <v/>
      </c>
      <c r="AO898" s="116" t="str">
        <f>IFERROR(FIND("R",Table1[[#This Row],[FS_Priority]]),"")</f>
        <v/>
      </c>
    </row>
    <row r="899" spans="1:41" hidden="1" x14ac:dyDescent="0.25">
      <c r="A899" s="48" t="s">
        <v>389</v>
      </c>
      <c r="B899" s="193" t="s">
        <v>211</v>
      </c>
      <c r="C899" s="193" t="s">
        <v>389</v>
      </c>
      <c r="D899" s="194" t="b">
        <v>0</v>
      </c>
      <c r="E899" s="48" t="s">
        <v>107</v>
      </c>
      <c r="F899" s="48" t="s">
        <v>3244</v>
      </c>
      <c r="G899" s="48" t="s">
        <v>211</v>
      </c>
      <c r="H899" s="48" t="s">
        <v>462</v>
      </c>
      <c r="I899" s="48" t="s">
        <v>3759</v>
      </c>
      <c r="J899" s="48" t="s">
        <v>2661</v>
      </c>
      <c r="K899" s="193" t="s">
        <v>3674</v>
      </c>
      <c r="L899" s="193" t="s">
        <v>2636</v>
      </c>
      <c r="M899" s="48" t="s">
        <v>3760</v>
      </c>
      <c r="N899" s="193" t="s">
        <v>211</v>
      </c>
      <c r="O899" s="48" t="s">
        <v>183</v>
      </c>
      <c r="P899" s="48"/>
      <c r="Q899" s="48" t="s">
        <v>242</v>
      </c>
      <c r="R899" s="193" t="s">
        <v>211</v>
      </c>
      <c r="S899" s="48" t="b">
        <v>1</v>
      </c>
      <c r="T899" s="48"/>
      <c r="U899" s="178"/>
      <c r="V899" s="178">
        <v>43315</v>
      </c>
      <c r="W899" s="48" t="s">
        <v>211</v>
      </c>
      <c r="X899" s="48"/>
      <c r="Y899" s="48"/>
      <c r="Z899" s="48" t="s">
        <v>211</v>
      </c>
      <c r="AA899" s="48"/>
      <c r="AB899" s="48"/>
      <c r="AC899" s="193" t="s">
        <v>2688</v>
      </c>
      <c r="AD899" s="48"/>
      <c r="AE899" s="193" t="s">
        <v>498</v>
      </c>
      <c r="AF899" s="193" t="s">
        <v>211</v>
      </c>
      <c r="AG899" s="193" t="s">
        <v>2694</v>
      </c>
      <c r="AH899" s="197">
        <v>43448</v>
      </c>
      <c r="AI899" s="192" t="s">
        <v>4347</v>
      </c>
      <c r="AJ899" s="115" t="str">
        <f t="shared" si="14"/>
        <v>FS</v>
      </c>
      <c r="AK899" s="115" t="b">
        <f>ISNUMBER(SEARCH("IRT",Table1[[#This Row],[Current_Status]]))</f>
        <v>0</v>
      </c>
      <c r="AL899" s="116">
        <f>YEAR(Table1[[#This Row],[Project_Initiated]])</f>
        <v>2018</v>
      </c>
      <c r="AM899" s="53">
        <v>44090</v>
      </c>
      <c r="AN899" s="53" t="str">
        <f>IF(AND(Table1[[#This Row],[Completed Date]]&gt;="07/01/2020"+0,Table1[[#This Row],[Completed Date]]&lt;="6/30/2021"+0),"FY 20-21",IF(AND(Table1[[#This Row],[Completed Date]]&gt;="07/01/2019"+0,Table1[[#This Row],[Completed Date]]&lt;="6/30/2020"+0),"FY 19-20",""))</f>
        <v/>
      </c>
      <c r="AO899" s="116" t="str">
        <f>IFERROR(FIND("R",Table1[[#This Row],[FS_Priority]]),"")</f>
        <v/>
      </c>
    </row>
    <row r="900" spans="1:41" hidden="1" x14ac:dyDescent="0.25">
      <c r="A900" s="48" t="s">
        <v>26</v>
      </c>
      <c r="B900" s="193" t="s">
        <v>211</v>
      </c>
      <c r="C900" s="193" t="s">
        <v>26</v>
      </c>
      <c r="D900" s="194" t="b">
        <v>0</v>
      </c>
      <c r="E900" s="48" t="s">
        <v>107</v>
      </c>
      <c r="F900" s="48" t="s">
        <v>3252</v>
      </c>
      <c r="G900" s="48" t="s">
        <v>211</v>
      </c>
      <c r="H900" s="48" t="s">
        <v>466</v>
      </c>
      <c r="I900" s="48" t="s">
        <v>3765</v>
      </c>
      <c r="J900" s="48" t="s">
        <v>2661</v>
      </c>
      <c r="K900" s="193" t="s">
        <v>3674</v>
      </c>
      <c r="L900" s="193" t="s">
        <v>2636</v>
      </c>
      <c r="M900" s="48" t="s">
        <v>3691</v>
      </c>
      <c r="N900" s="193" t="s">
        <v>211</v>
      </c>
      <c r="O900" s="48" t="s">
        <v>183</v>
      </c>
      <c r="P900" s="48"/>
      <c r="Q900" s="48" t="s">
        <v>108</v>
      </c>
      <c r="R900" s="193" t="s">
        <v>234</v>
      </c>
      <c r="S900" s="48" t="b">
        <v>0</v>
      </c>
      <c r="T900" s="48"/>
      <c r="U900" s="178"/>
      <c r="V900" s="178">
        <v>43080</v>
      </c>
      <c r="W900" s="48" t="s">
        <v>211</v>
      </c>
      <c r="X900" s="48"/>
      <c r="Y900" s="48"/>
      <c r="Z900" s="48" t="s">
        <v>211</v>
      </c>
      <c r="AA900" s="48"/>
      <c r="AB900" s="48"/>
      <c r="AC900" s="193" t="s">
        <v>2689</v>
      </c>
      <c r="AD900" s="48"/>
      <c r="AE900" s="193" t="s">
        <v>183</v>
      </c>
      <c r="AF900" s="193" t="s">
        <v>211</v>
      </c>
      <c r="AG900" s="193" t="s">
        <v>2694</v>
      </c>
      <c r="AH900" s="197">
        <v>43448</v>
      </c>
      <c r="AI900" s="192" t="s">
        <v>4353</v>
      </c>
      <c r="AJ900" s="115" t="str">
        <f t="shared" si="14"/>
        <v>FS</v>
      </c>
      <c r="AK900" s="115" t="b">
        <f>ISNUMBER(SEARCH("IRT",Table1[[#This Row],[Current_Status]]))</f>
        <v>0</v>
      </c>
      <c r="AL900" s="116">
        <f>YEAR(Table1[[#This Row],[Project_Initiated]])</f>
        <v>2017</v>
      </c>
      <c r="AM900" s="53">
        <v>44090</v>
      </c>
      <c r="AN900" s="53" t="str">
        <f>IF(AND(Table1[[#This Row],[Completed Date]]&gt;="07/01/2020"+0,Table1[[#This Row],[Completed Date]]&lt;="6/30/2021"+0),"FY 20-21",IF(AND(Table1[[#This Row],[Completed Date]]&gt;="07/01/2019"+0,Table1[[#This Row],[Completed Date]]&lt;="6/30/2020"+0),"FY 19-20",""))</f>
        <v/>
      </c>
      <c r="AO900" s="116" t="str">
        <f>IFERROR(FIND("R",Table1[[#This Row],[FS_Priority]]),"")</f>
        <v/>
      </c>
    </row>
    <row r="901" spans="1:41" hidden="1" x14ac:dyDescent="0.25">
      <c r="A901" s="48" t="s">
        <v>390</v>
      </c>
      <c r="B901" s="193" t="s">
        <v>211</v>
      </c>
      <c r="C901" s="193" t="s">
        <v>390</v>
      </c>
      <c r="D901" s="194" t="b">
        <v>0</v>
      </c>
      <c r="E901" s="48" t="s">
        <v>107</v>
      </c>
      <c r="F901" s="48" t="s">
        <v>3255</v>
      </c>
      <c r="G901" s="48" t="s">
        <v>211</v>
      </c>
      <c r="H901" s="48" t="s">
        <v>182</v>
      </c>
      <c r="I901" s="48" t="s">
        <v>3539</v>
      </c>
      <c r="J901" s="48" t="s">
        <v>2661</v>
      </c>
      <c r="K901" s="193" t="s">
        <v>3674</v>
      </c>
      <c r="L901" s="193" t="s">
        <v>2636</v>
      </c>
      <c r="M901" s="48" t="s">
        <v>3675</v>
      </c>
      <c r="N901" s="193" t="s">
        <v>211</v>
      </c>
      <c r="O901" s="48" t="s">
        <v>183</v>
      </c>
      <c r="P901" s="48"/>
      <c r="Q901" s="48" t="s">
        <v>108</v>
      </c>
      <c r="R901" s="193" t="s">
        <v>180</v>
      </c>
      <c r="S901" s="48" t="b">
        <v>0</v>
      </c>
      <c r="T901" s="48"/>
      <c r="U901" s="178"/>
      <c r="V901" s="178">
        <v>42940</v>
      </c>
      <c r="W901" s="48" t="s">
        <v>211</v>
      </c>
      <c r="X901" s="48"/>
      <c r="Y901" s="48"/>
      <c r="Z901" s="48" t="s">
        <v>211</v>
      </c>
      <c r="AA901" s="48"/>
      <c r="AB901" s="48"/>
      <c r="AC901" s="193" t="s">
        <v>2690</v>
      </c>
      <c r="AD901" s="48"/>
      <c r="AE901" s="193" t="s">
        <v>498</v>
      </c>
      <c r="AF901" s="193" t="s">
        <v>211</v>
      </c>
      <c r="AG901" s="193" t="s">
        <v>2694</v>
      </c>
      <c r="AH901" s="197">
        <v>43448</v>
      </c>
      <c r="AI901" s="192" t="s">
        <v>4354</v>
      </c>
      <c r="AJ901" s="115" t="str">
        <f t="shared" si="14"/>
        <v>FS</v>
      </c>
      <c r="AK901" s="115" t="b">
        <f>ISNUMBER(SEARCH("IRT",Table1[[#This Row],[Current_Status]]))</f>
        <v>0</v>
      </c>
      <c r="AL901" s="116">
        <f>YEAR(Table1[[#This Row],[Project_Initiated]])</f>
        <v>2017</v>
      </c>
      <c r="AM901" s="53">
        <v>44090</v>
      </c>
      <c r="AN901" s="53" t="str">
        <f>IF(AND(Table1[[#This Row],[Completed Date]]&gt;="07/01/2020"+0,Table1[[#This Row],[Completed Date]]&lt;="6/30/2021"+0),"FY 20-21",IF(AND(Table1[[#This Row],[Completed Date]]&gt;="07/01/2019"+0,Table1[[#This Row],[Completed Date]]&lt;="6/30/2020"+0),"FY 19-20",""))</f>
        <v/>
      </c>
      <c r="AO901" s="116" t="str">
        <f>IFERROR(FIND("R",Table1[[#This Row],[FS_Priority]]),"")</f>
        <v/>
      </c>
    </row>
    <row r="902" spans="1:41" hidden="1" x14ac:dyDescent="0.25">
      <c r="A902" s="48" t="s">
        <v>688</v>
      </c>
      <c r="B902" s="193" t="s">
        <v>211</v>
      </c>
      <c r="C902" s="193" t="s">
        <v>688</v>
      </c>
      <c r="D902" s="194" t="b">
        <v>0</v>
      </c>
      <c r="E902" s="48" t="s">
        <v>4313</v>
      </c>
      <c r="F902" s="48" t="s">
        <v>3341</v>
      </c>
      <c r="G902" s="48" t="s">
        <v>211</v>
      </c>
      <c r="H902" s="48" t="s">
        <v>461</v>
      </c>
      <c r="I902" s="48" t="s">
        <v>3882</v>
      </c>
      <c r="J902" s="48" t="s">
        <v>2661</v>
      </c>
      <c r="K902" s="193" t="s">
        <v>3883</v>
      </c>
      <c r="L902" s="193" t="s">
        <v>437</v>
      </c>
      <c r="M902" s="48" t="s">
        <v>3884</v>
      </c>
      <c r="N902" s="193" t="s">
        <v>211</v>
      </c>
      <c r="O902" s="48" t="s">
        <v>183</v>
      </c>
      <c r="P902" s="48"/>
      <c r="Q902" s="48" t="s">
        <v>211</v>
      </c>
      <c r="R902" s="193" t="s">
        <v>239</v>
      </c>
      <c r="S902" s="48" t="b">
        <v>0</v>
      </c>
      <c r="T902" s="48"/>
      <c r="U902" s="178"/>
      <c r="V902" s="178">
        <v>43171</v>
      </c>
      <c r="W902" s="48" t="s">
        <v>211</v>
      </c>
      <c r="X902" s="48"/>
      <c r="Y902" s="48"/>
      <c r="Z902" s="48" t="s">
        <v>211</v>
      </c>
      <c r="AA902" s="48"/>
      <c r="AB902" s="48"/>
      <c r="AC902" s="193" t="s">
        <v>2692</v>
      </c>
      <c r="AD902" s="48"/>
      <c r="AE902" s="193" t="s">
        <v>178</v>
      </c>
      <c r="AF902" s="193" t="s">
        <v>211</v>
      </c>
      <c r="AG902" s="193" t="s">
        <v>2694</v>
      </c>
      <c r="AH902" s="197">
        <v>43448</v>
      </c>
      <c r="AI902" s="192" t="s">
        <v>4348</v>
      </c>
      <c r="AJ902" s="115" t="str">
        <f t="shared" si="14"/>
        <v>FS</v>
      </c>
      <c r="AK902" s="115" t="b">
        <f>ISNUMBER(SEARCH("IRT",Table1[[#This Row],[Current_Status]]))</f>
        <v>0</v>
      </c>
      <c r="AL902" s="116">
        <f>YEAR(Table1[[#This Row],[Project_Initiated]])</f>
        <v>2018</v>
      </c>
      <c r="AM902" s="53">
        <v>44090</v>
      </c>
      <c r="AN902" s="53" t="str">
        <f>IF(AND(Table1[[#This Row],[Completed Date]]&gt;="07/01/2020"+0,Table1[[#This Row],[Completed Date]]&lt;="6/30/2021"+0),"FY 20-21",IF(AND(Table1[[#This Row],[Completed Date]]&gt;="07/01/2019"+0,Table1[[#This Row],[Completed Date]]&lt;="6/30/2020"+0),"FY 19-20",""))</f>
        <v/>
      </c>
      <c r="AO902" s="116" t="str">
        <f>IFERROR(FIND("R",Table1[[#This Row],[FS_Priority]]),"")</f>
        <v/>
      </c>
    </row>
    <row r="903" spans="1:41" hidden="1" x14ac:dyDescent="0.25">
      <c r="A903" s="48" t="s">
        <v>363</v>
      </c>
      <c r="B903" s="193" t="s">
        <v>211</v>
      </c>
      <c r="C903" s="193" t="s">
        <v>363</v>
      </c>
      <c r="D903" s="194" t="b">
        <v>0</v>
      </c>
      <c r="E903" s="48" t="s">
        <v>107</v>
      </c>
      <c r="F903" s="48" t="s">
        <v>3164</v>
      </c>
      <c r="G903" s="48" t="s">
        <v>217</v>
      </c>
      <c r="H903" s="48" t="s">
        <v>460</v>
      </c>
      <c r="I903" s="48" t="s">
        <v>3681</v>
      </c>
      <c r="J903" s="48" t="s">
        <v>2672</v>
      </c>
      <c r="K903" s="193" t="s">
        <v>3674</v>
      </c>
      <c r="L903" s="193" t="s">
        <v>2636</v>
      </c>
      <c r="M903" s="48" t="s">
        <v>3679</v>
      </c>
      <c r="N903" s="193" t="s">
        <v>211</v>
      </c>
      <c r="O903" s="48" t="s">
        <v>165</v>
      </c>
      <c r="P903" s="48"/>
      <c r="Q903" s="48" t="s">
        <v>239</v>
      </c>
      <c r="R903" s="193" t="s">
        <v>223</v>
      </c>
      <c r="S903" s="48" t="b">
        <v>1</v>
      </c>
      <c r="T903" s="48"/>
      <c r="U903" s="178"/>
      <c r="V903" s="178">
        <v>43167</v>
      </c>
      <c r="W903" s="48" t="s">
        <v>211</v>
      </c>
      <c r="X903" s="48"/>
      <c r="Y903" s="48"/>
      <c r="Z903" s="48" t="s">
        <v>211</v>
      </c>
      <c r="AA903" s="48"/>
      <c r="AB903" s="48"/>
      <c r="AC903" s="193" t="s">
        <v>2677</v>
      </c>
      <c r="AD903" s="48"/>
      <c r="AE903" s="193" t="s">
        <v>165</v>
      </c>
      <c r="AF903" s="193" t="s">
        <v>211</v>
      </c>
      <c r="AG903" s="193" t="s">
        <v>539</v>
      </c>
      <c r="AH903" s="197">
        <v>43451</v>
      </c>
      <c r="AI903" s="192" t="s">
        <v>4348</v>
      </c>
      <c r="AJ903" s="115" t="str">
        <f t="shared" si="14"/>
        <v>FS</v>
      </c>
      <c r="AK903" s="115" t="b">
        <f>ISNUMBER(SEARCH("IRT",Table1[[#This Row],[Current_Status]]))</f>
        <v>0</v>
      </c>
      <c r="AL903" s="116">
        <f>YEAR(Table1[[#This Row],[Project_Initiated]])</f>
        <v>2018</v>
      </c>
      <c r="AM903" s="53">
        <v>44090</v>
      </c>
      <c r="AN903" s="53" t="str">
        <f>IF(AND(Table1[[#This Row],[Completed Date]]&gt;="07/01/2020"+0,Table1[[#This Row],[Completed Date]]&lt;="6/30/2021"+0),"FY 20-21",IF(AND(Table1[[#This Row],[Completed Date]]&gt;="07/01/2019"+0,Table1[[#This Row],[Completed Date]]&lt;="6/30/2020"+0),"FY 19-20",""))</f>
        <v/>
      </c>
      <c r="AO903" s="116" t="str">
        <f>IFERROR(FIND("R",Table1[[#This Row],[FS_Priority]]),"")</f>
        <v/>
      </c>
    </row>
    <row r="904" spans="1:41" hidden="1" x14ac:dyDescent="0.25">
      <c r="A904" s="48" t="s">
        <v>668</v>
      </c>
      <c r="B904" s="193" t="s">
        <v>211</v>
      </c>
      <c r="C904" s="193" t="s">
        <v>668</v>
      </c>
      <c r="D904" s="194" t="b">
        <v>0</v>
      </c>
      <c r="E904" s="48" t="s">
        <v>107</v>
      </c>
      <c r="F904" s="48" t="s">
        <v>3172</v>
      </c>
      <c r="G904" s="48" t="s">
        <v>211</v>
      </c>
      <c r="H904" s="48" t="s">
        <v>3531</v>
      </c>
      <c r="I904" s="48" t="s">
        <v>3700</v>
      </c>
      <c r="J904" s="48" t="s">
        <v>2661</v>
      </c>
      <c r="K904" s="193" t="s">
        <v>3674</v>
      </c>
      <c r="L904" s="193" t="s">
        <v>2636</v>
      </c>
      <c r="M904" s="48" t="s">
        <v>3701</v>
      </c>
      <c r="N904" s="193" t="s">
        <v>211</v>
      </c>
      <c r="O904" s="48" t="s">
        <v>183</v>
      </c>
      <c r="P904" s="48"/>
      <c r="Q904" s="48" t="s">
        <v>211</v>
      </c>
      <c r="R904" s="193" t="s">
        <v>348</v>
      </c>
      <c r="S904" s="48" t="b">
        <v>0</v>
      </c>
      <c r="T904" s="48"/>
      <c r="U904" s="178"/>
      <c r="V904" s="178">
        <v>43133</v>
      </c>
      <c r="W904" s="48" t="s">
        <v>211</v>
      </c>
      <c r="X904" s="48"/>
      <c r="Y904" s="48"/>
      <c r="Z904" s="48" t="s">
        <v>211</v>
      </c>
      <c r="AA904" s="48"/>
      <c r="AB904" s="48"/>
      <c r="AC904" s="193" t="s">
        <v>2763</v>
      </c>
      <c r="AD904" s="179"/>
      <c r="AE904" s="193" t="s">
        <v>183</v>
      </c>
      <c r="AF904" s="193" t="s">
        <v>211</v>
      </c>
      <c r="AG904" s="193" t="s">
        <v>2694</v>
      </c>
      <c r="AH904" s="197">
        <v>43466</v>
      </c>
      <c r="AI904" s="192" t="s">
        <v>4348</v>
      </c>
      <c r="AJ904" s="115" t="str">
        <f t="shared" si="14"/>
        <v>FS</v>
      </c>
      <c r="AK904" s="115" t="b">
        <f>ISNUMBER(SEARCH("IRT",Table1[[#This Row],[Current_Status]]))</f>
        <v>0</v>
      </c>
      <c r="AL904" s="116">
        <f>YEAR(Table1[[#This Row],[Project_Initiated]])</f>
        <v>2018</v>
      </c>
      <c r="AM904" s="53">
        <v>44090</v>
      </c>
      <c r="AN904" s="53" t="str">
        <f>IF(AND(Table1[[#This Row],[Completed Date]]&gt;="07/01/2020"+0,Table1[[#This Row],[Completed Date]]&lt;="6/30/2021"+0),"FY 20-21",IF(AND(Table1[[#This Row],[Completed Date]]&gt;="07/01/2019"+0,Table1[[#This Row],[Completed Date]]&lt;="6/30/2020"+0),"FY 19-20",""))</f>
        <v/>
      </c>
      <c r="AO904" s="116" t="str">
        <f>IFERROR(FIND("R",Table1[[#This Row],[FS_Priority]]),"")</f>
        <v/>
      </c>
    </row>
    <row r="905" spans="1:41" hidden="1" x14ac:dyDescent="0.25">
      <c r="A905" s="48" t="s">
        <v>259</v>
      </c>
      <c r="B905" s="193" t="s">
        <v>211</v>
      </c>
      <c r="C905" s="193" t="s">
        <v>259</v>
      </c>
      <c r="D905" s="194" t="b">
        <v>0</v>
      </c>
      <c r="E905" s="48" t="s">
        <v>4299</v>
      </c>
      <c r="F905" s="48" t="s">
        <v>2990</v>
      </c>
      <c r="G905" s="48" t="s">
        <v>211</v>
      </c>
      <c r="H905" s="48" t="s">
        <v>265</v>
      </c>
      <c r="I905" s="48" t="s">
        <v>211</v>
      </c>
      <c r="J905" s="48" t="s">
        <v>2661</v>
      </c>
      <c r="K905" s="193" t="s">
        <v>3471</v>
      </c>
      <c r="L905" s="193" t="s">
        <v>2636</v>
      </c>
      <c r="M905" s="48" t="s">
        <v>3472</v>
      </c>
      <c r="N905" s="193" t="s">
        <v>211</v>
      </c>
      <c r="O905" s="48" t="s">
        <v>534</v>
      </c>
      <c r="P905" s="48"/>
      <c r="Q905" s="48" t="s">
        <v>240</v>
      </c>
      <c r="R905" s="193" t="s">
        <v>211</v>
      </c>
      <c r="S905" s="48" t="b">
        <v>0</v>
      </c>
      <c r="T905" s="48"/>
      <c r="U905" s="178"/>
      <c r="V905" s="178">
        <v>43354</v>
      </c>
      <c r="W905" s="48" t="s">
        <v>211</v>
      </c>
      <c r="X905" s="48"/>
      <c r="Y905" s="48"/>
      <c r="Z905" s="48" t="s">
        <v>211</v>
      </c>
      <c r="AA905" s="48"/>
      <c r="AB905" s="48"/>
      <c r="AC905" s="193" t="s">
        <v>877</v>
      </c>
      <c r="AD905" s="195">
        <v>43376</v>
      </c>
      <c r="AE905" s="193" t="s">
        <v>178</v>
      </c>
      <c r="AF905" s="193" t="s">
        <v>211</v>
      </c>
      <c r="AG905" s="193" t="s">
        <v>539</v>
      </c>
      <c r="AH905" s="197">
        <v>43466</v>
      </c>
      <c r="AI905" s="192" t="s">
        <v>4347</v>
      </c>
      <c r="AJ905" s="115" t="str">
        <f t="shared" si="14"/>
        <v>FS</v>
      </c>
      <c r="AK905" s="115" t="b">
        <f>ISNUMBER(SEARCH("IRT",Table1[[#This Row],[Current_Status]]))</f>
        <v>0</v>
      </c>
      <c r="AL905" s="116">
        <f>YEAR(Table1[[#This Row],[Project_Initiated]])</f>
        <v>2018</v>
      </c>
      <c r="AM905" s="53">
        <v>44090</v>
      </c>
      <c r="AN905" s="53" t="str">
        <f>IF(AND(Table1[[#This Row],[Completed Date]]&gt;="07/01/2020"+0,Table1[[#This Row],[Completed Date]]&lt;="6/30/2021"+0),"FY 20-21",IF(AND(Table1[[#This Row],[Completed Date]]&gt;="07/01/2019"+0,Table1[[#This Row],[Completed Date]]&lt;="6/30/2020"+0),"FY 19-20",""))</f>
        <v/>
      </c>
      <c r="AO905" s="116" t="str">
        <f>IFERROR(FIND("R",Table1[[#This Row],[FS_Priority]]),"")</f>
        <v/>
      </c>
    </row>
    <row r="906" spans="1:41" hidden="1" x14ac:dyDescent="0.25">
      <c r="A906" s="48" t="s">
        <v>427</v>
      </c>
      <c r="B906" s="193" t="s">
        <v>211</v>
      </c>
      <c r="C906" s="193" t="s">
        <v>427</v>
      </c>
      <c r="D906" s="194" t="b">
        <v>0</v>
      </c>
      <c r="E906" s="48" t="s">
        <v>652</v>
      </c>
      <c r="F906" s="48" t="s">
        <v>3327</v>
      </c>
      <c r="G906" s="48" t="s">
        <v>211</v>
      </c>
      <c r="H906" s="48" t="s">
        <v>445</v>
      </c>
      <c r="I906" s="48" t="s">
        <v>3861</v>
      </c>
      <c r="J906" s="48" t="s">
        <v>2661</v>
      </c>
      <c r="K906" s="193" t="s">
        <v>3859</v>
      </c>
      <c r="L906" s="193" t="s">
        <v>450</v>
      </c>
      <c r="M906" s="48" t="s">
        <v>3864</v>
      </c>
      <c r="N906" s="193" t="s">
        <v>211</v>
      </c>
      <c r="O906" s="48" t="s">
        <v>211</v>
      </c>
      <c r="P906" s="48"/>
      <c r="Q906" s="48" t="s">
        <v>184</v>
      </c>
      <c r="R906" s="193" t="s">
        <v>211</v>
      </c>
      <c r="S906" s="48" t="b">
        <v>1</v>
      </c>
      <c r="T906" s="48"/>
      <c r="U906" s="178"/>
      <c r="V906" s="178">
        <v>43353</v>
      </c>
      <c r="W906" s="48" t="s">
        <v>211</v>
      </c>
      <c r="X906" s="48"/>
      <c r="Y906" s="48"/>
      <c r="Z906" s="48" t="s">
        <v>211</v>
      </c>
      <c r="AA906" s="48"/>
      <c r="AB906" s="48"/>
      <c r="AC906" s="193" t="s">
        <v>211</v>
      </c>
      <c r="AD906" s="195">
        <v>43382</v>
      </c>
      <c r="AE906" s="193" t="s">
        <v>178</v>
      </c>
      <c r="AF906" s="193" t="s">
        <v>211</v>
      </c>
      <c r="AG906" s="193" t="s">
        <v>2694</v>
      </c>
      <c r="AH906" s="197">
        <v>43469</v>
      </c>
      <c r="AI906" s="192" t="s">
        <v>4347</v>
      </c>
      <c r="AJ906" s="115" t="str">
        <f t="shared" si="14"/>
        <v>FS</v>
      </c>
      <c r="AK906" s="115" t="b">
        <f>ISNUMBER(SEARCH("IRT",Table1[[#This Row],[Current_Status]]))</f>
        <v>0</v>
      </c>
      <c r="AL906" s="116">
        <f>YEAR(Table1[[#This Row],[Project_Initiated]])</f>
        <v>2018</v>
      </c>
      <c r="AM906" s="53">
        <v>44090</v>
      </c>
      <c r="AN906" s="53" t="str">
        <f>IF(AND(Table1[[#This Row],[Completed Date]]&gt;="07/01/2020"+0,Table1[[#This Row],[Completed Date]]&lt;="6/30/2021"+0),"FY 20-21",IF(AND(Table1[[#This Row],[Completed Date]]&gt;="07/01/2019"+0,Table1[[#This Row],[Completed Date]]&lt;="6/30/2020"+0),"FY 19-20",""))</f>
        <v/>
      </c>
      <c r="AO906" s="116" t="str">
        <f>IFERROR(FIND("R",Table1[[#This Row],[FS_Priority]]),"")</f>
        <v/>
      </c>
    </row>
    <row r="907" spans="1:41" hidden="1" x14ac:dyDescent="0.25">
      <c r="A907" s="48" t="s">
        <v>2638</v>
      </c>
      <c r="B907" s="193" t="s">
        <v>211</v>
      </c>
      <c r="C907" s="193" t="s">
        <v>2638</v>
      </c>
      <c r="D907" s="194" t="b">
        <v>0</v>
      </c>
      <c r="E907" s="48" t="s">
        <v>130</v>
      </c>
      <c r="F907" s="48" t="s">
        <v>3276</v>
      </c>
      <c r="G907" s="48" t="s">
        <v>211</v>
      </c>
      <c r="H907" s="48" t="s">
        <v>459</v>
      </c>
      <c r="I907" s="48" t="s">
        <v>3793</v>
      </c>
      <c r="J907" s="48" t="s">
        <v>2670</v>
      </c>
      <c r="K907" s="193" t="s">
        <v>3791</v>
      </c>
      <c r="L907" s="193" t="s">
        <v>403</v>
      </c>
      <c r="M907" s="48" t="s">
        <v>3792</v>
      </c>
      <c r="N907" s="193" t="s">
        <v>211</v>
      </c>
      <c r="O907" s="48" t="s">
        <v>211</v>
      </c>
      <c r="P907" s="48"/>
      <c r="Q907" s="48" t="s">
        <v>211</v>
      </c>
      <c r="R907" s="193" t="s">
        <v>211</v>
      </c>
      <c r="S907" s="48" t="b">
        <v>0</v>
      </c>
      <c r="T907" s="48"/>
      <c r="U907" s="178"/>
      <c r="V907" s="178">
        <v>43321</v>
      </c>
      <c r="W907" s="48" t="s">
        <v>211</v>
      </c>
      <c r="X907" s="48"/>
      <c r="Y907" s="48"/>
      <c r="Z907" s="48" t="s">
        <v>211</v>
      </c>
      <c r="AA907" s="48"/>
      <c r="AB907" s="48"/>
      <c r="AC907" s="193" t="s">
        <v>211</v>
      </c>
      <c r="AD907" s="179"/>
      <c r="AE907" s="193" t="s">
        <v>211</v>
      </c>
      <c r="AF907" s="193" t="s">
        <v>211</v>
      </c>
      <c r="AG907" s="193" t="s">
        <v>211</v>
      </c>
      <c r="AH907" s="197">
        <v>43473</v>
      </c>
      <c r="AI907" s="192" t="s">
        <v>4352</v>
      </c>
      <c r="AJ907" s="115" t="str">
        <f t="shared" si="14"/>
        <v>FS</v>
      </c>
      <c r="AK907" s="115" t="b">
        <f>ISNUMBER(SEARCH("IRT",Table1[[#This Row],[Current_Status]]))</f>
        <v>0</v>
      </c>
      <c r="AL907" s="116">
        <f>YEAR(Table1[[#This Row],[Project_Initiated]])</f>
        <v>2018</v>
      </c>
      <c r="AM907" s="53">
        <v>44090</v>
      </c>
      <c r="AN907" s="53" t="str">
        <f>IF(AND(Table1[[#This Row],[Completed Date]]&gt;="07/01/2020"+0,Table1[[#This Row],[Completed Date]]&lt;="6/30/2021"+0),"FY 20-21",IF(AND(Table1[[#This Row],[Completed Date]]&gt;="07/01/2019"+0,Table1[[#This Row],[Completed Date]]&lt;="6/30/2020"+0),"FY 19-20",""))</f>
        <v/>
      </c>
      <c r="AO907" s="116" t="str">
        <f>IFERROR(FIND("R",Table1[[#This Row],[FS_Priority]]),"")</f>
        <v/>
      </c>
    </row>
    <row r="908" spans="1:41" hidden="1" x14ac:dyDescent="0.25">
      <c r="A908" s="48" t="s">
        <v>893</v>
      </c>
      <c r="B908" s="193" t="s">
        <v>211</v>
      </c>
      <c r="C908" s="193" t="s">
        <v>893</v>
      </c>
      <c r="D908" s="194" t="b">
        <v>0</v>
      </c>
      <c r="E908" s="48" t="s">
        <v>107</v>
      </c>
      <c r="F908" s="48" t="s">
        <v>3153</v>
      </c>
      <c r="G908" s="48" t="s">
        <v>211</v>
      </c>
      <c r="H908" s="48" t="s">
        <v>894</v>
      </c>
      <c r="I908" s="48" t="s">
        <v>211</v>
      </c>
      <c r="J908" s="48" t="s">
        <v>2661</v>
      </c>
      <c r="K908" s="193" t="s">
        <v>3674</v>
      </c>
      <c r="L908" s="193" t="s">
        <v>2636</v>
      </c>
      <c r="M908" s="48" t="s">
        <v>3686</v>
      </c>
      <c r="N908" s="193" t="s">
        <v>211</v>
      </c>
      <c r="O908" s="48" t="s">
        <v>165</v>
      </c>
      <c r="P908" s="48"/>
      <c r="Q908" s="48" t="s">
        <v>211</v>
      </c>
      <c r="R908" s="193" t="s">
        <v>211</v>
      </c>
      <c r="S908" s="48" t="b">
        <v>0</v>
      </c>
      <c r="T908" s="48"/>
      <c r="U908" s="178"/>
      <c r="V908" s="178">
        <v>43389</v>
      </c>
      <c r="W908" s="48" t="s">
        <v>211</v>
      </c>
      <c r="X908" s="48"/>
      <c r="Y908" s="48"/>
      <c r="Z908" s="48" t="s">
        <v>211</v>
      </c>
      <c r="AA908" s="48"/>
      <c r="AB908" s="48"/>
      <c r="AC908" s="193" t="s">
        <v>539</v>
      </c>
      <c r="AD908" s="48"/>
      <c r="AE908" s="193" t="s">
        <v>165</v>
      </c>
      <c r="AF908" s="193" t="s">
        <v>211</v>
      </c>
      <c r="AG908" s="193" t="s">
        <v>539</v>
      </c>
      <c r="AH908" s="197">
        <v>43474</v>
      </c>
      <c r="AI908" s="192" t="s">
        <v>4352</v>
      </c>
      <c r="AJ908" s="115" t="str">
        <f t="shared" si="14"/>
        <v>FS</v>
      </c>
      <c r="AK908" s="115" t="b">
        <f>ISNUMBER(SEARCH("IRT",Table1[[#This Row],[Current_Status]]))</f>
        <v>0</v>
      </c>
      <c r="AL908" s="116">
        <f>YEAR(Table1[[#This Row],[Project_Initiated]])</f>
        <v>2018</v>
      </c>
      <c r="AM908" s="53">
        <v>44090</v>
      </c>
      <c r="AN908" s="53" t="str">
        <f>IF(AND(Table1[[#This Row],[Completed Date]]&gt;="07/01/2020"+0,Table1[[#This Row],[Completed Date]]&lt;="6/30/2021"+0),"FY 20-21",IF(AND(Table1[[#This Row],[Completed Date]]&gt;="07/01/2019"+0,Table1[[#This Row],[Completed Date]]&lt;="6/30/2020"+0),"FY 19-20",""))</f>
        <v/>
      </c>
      <c r="AO908" s="116" t="str">
        <f>IFERROR(FIND("R",Table1[[#This Row],[FS_Priority]]),"")</f>
        <v/>
      </c>
    </row>
    <row r="909" spans="1:41" hidden="1" x14ac:dyDescent="0.25">
      <c r="A909" s="48" t="s">
        <v>487</v>
      </c>
      <c r="B909" s="193" t="s">
        <v>211</v>
      </c>
      <c r="C909" s="193" t="s">
        <v>487</v>
      </c>
      <c r="D909" s="194" t="b">
        <v>0</v>
      </c>
      <c r="E909" s="48" t="s">
        <v>287</v>
      </c>
      <c r="F909" s="48" t="s">
        <v>3052</v>
      </c>
      <c r="G909" s="48" t="s">
        <v>211</v>
      </c>
      <c r="H909" s="48" t="s">
        <v>472</v>
      </c>
      <c r="I909" s="48" t="s">
        <v>211</v>
      </c>
      <c r="J909" s="48" t="s">
        <v>2661</v>
      </c>
      <c r="K909" s="193" t="s">
        <v>211</v>
      </c>
      <c r="L909" s="193" t="s">
        <v>211</v>
      </c>
      <c r="M909" s="48" t="s">
        <v>3568</v>
      </c>
      <c r="N909" s="193" t="s">
        <v>211</v>
      </c>
      <c r="O909" s="48" t="s">
        <v>488</v>
      </c>
      <c r="P909" s="48"/>
      <c r="Q909" s="48" t="s">
        <v>489</v>
      </c>
      <c r="R909" s="193" t="s">
        <v>489</v>
      </c>
      <c r="S909" s="48" t="b">
        <v>0</v>
      </c>
      <c r="T909" s="48"/>
      <c r="U909" s="178"/>
      <c r="V909" s="178">
        <v>43319</v>
      </c>
      <c r="W909" s="48" t="s">
        <v>211</v>
      </c>
      <c r="X909" s="48"/>
      <c r="Y909" s="48"/>
      <c r="Z909" s="48" t="s">
        <v>211</v>
      </c>
      <c r="AA909" s="48"/>
      <c r="AB909" s="48"/>
      <c r="AC909" s="193" t="s">
        <v>211</v>
      </c>
      <c r="AD909" s="179"/>
      <c r="AE909" s="193" t="s">
        <v>498</v>
      </c>
      <c r="AF909" s="193" t="s">
        <v>211</v>
      </c>
      <c r="AG909" s="193" t="s">
        <v>2694</v>
      </c>
      <c r="AH909" s="198">
        <v>43475</v>
      </c>
      <c r="AI909" s="192" t="s">
        <v>4347</v>
      </c>
      <c r="AJ909" s="115" t="str">
        <f t="shared" si="14"/>
        <v>FS</v>
      </c>
      <c r="AK909" s="115" t="b">
        <f>ISNUMBER(SEARCH("IRT",Table1[[#This Row],[Current_Status]]))</f>
        <v>0</v>
      </c>
      <c r="AL909" s="116">
        <f>YEAR(Table1[[#This Row],[Project_Initiated]])</f>
        <v>2018</v>
      </c>
      <c r="AM909" s="53">
        <v>44090</v>
      </c>
      <c r="AN909" s="53" t="str">
        <f>IF(AND(Table1[[#This Row],[Completed Date]]&gt;="07/01/2020"+0,Table1[[#This Row],[Completed Date]]&lt;="6/30/2021"+0),"FY 20-21",IF(AND(Table1[[#This Row],[Completed Date]]&gt;="07/01/2019"+0,Table1[[#This Row],[Completed Date]]&lt;="6/30/2020"+0),"FY 19-20",""))</f>
        <v/>
      </c>
      <c r="AO909" s="116" t="str">
        <f>IFERROR(FIND("R",Table1[[#This Row],[FS_Priority]]),"")</f>
        <v/>
      </c>
    </row>
    <row r="910" spans="1:41" hidden="1" x14ac:dyDescent="0.25">
      <c r="A910" s="48" t="s">
        <v>216</v>
      </c>
      <c r="B910" s="193" t="s">
        <v>211</v>
      </c>
      <c r="C910" s="193" t="s">
        <v>216</v>
      </c>
      <c r="D910" s="194" t="b">
        <v>0</v>
      </c>
      <c r="E910" s="48" t="s">
        <v>21</v>
      </c>
      <c r="F910" s="48" t="s">
        <v>2956</v>
      </c>
      <c r="G910" s="48" t="s">
        <v>211</v>
      </c>
      <c r="H910" s="48" t="s">
        <v>323</v>
      </c>
      <c r="I910" s="48" t="s">
        <v>211</v>
      </c>
      <c r="J910" s="48" t="s">
        <v>2661</v>
      </c>
      <c r="K910" s="193" t="s">
        <v>3455</v>
      </c>
      <c r="L910" s="193" t="s">
        <v>4315</v>
      </c>
      <c r="M910" s="48" t="s">
        <v>3458</v>
      </c>
      <c r="N910" s="193" t="s">
        <v>211</v>
      </c>
      <c r="O910" s="48" t="s">
        <v>165</v>
      </c>
      <c r="P910" s="48"/>
      <c r="Q910" s="48" t="s">
        <v>218</v>
      </c>
      <c r="R910" s="193" t="s">
        <v>211</v>
      </c>
      <c r="S910" s="48" t="b">
        <v>0</v>
      </c>
      <c r="T910" s="48"/>
      <c r="U910" s="178"/>
      <c r="V910" s="178">
        <v>43354</v>
      </c>
      <c r="W910" s="48" t="s">
        <v>211</v>
      </c>
      <c r="X910" s="48"/>
      <c r="Y910" s="48"/>
      <c r="Z910" s="48" t="s">
        <v>211</v>
      </c>
      <c r="AA910" s="48"/>
      <c r="AB910" s="48"/>
      <c r="AC910" s="193" t="s">
        <v>2697</v>
      </c>
      <c r="AD910" s="48"/>
      <c r="AE910" s="193" t="s">
        <v>165</v>
      </c>
      <c r="AF910" s="193" t="s">
        <v>211</v>
      </c>
      <c r="AG910" s="193" t="s">
        <v>539</v>
      </c>
      <c r="AH910" s="197">
        <v>43476</v>
      </c>
      <c r="AI910" s="192" t="s">
        <v>4347</v>
      </c>
      <c r="AJ910" s="115" t="str">
        <f t="shared" si="14"/>
        <v>FS</v>
      </c>
      <c r="AK910" s="115" t="b">
        <f>ISNUMBER(SEARCH("IRT",Table1[[#This Row],[Current_Status]]))</f>
        <v>0</v>
      </c>
      <c r="AL910" s="116">
        <f>YEAR(Table1[[#This Row],[Project_Initiated]])</f>
        <v>2018</v>
      </c>
      <c r="AM910" s="53">
        <v>44090</v>
      </c>
      <c r="AN910" s="53" t="str">
        <f>IF(AND(Table1[[#This Row],[Completed Date]]&gt;="07/01/2020"+0,Table1[[#This Row],[Completed Date]]&lt;="6/30/2021"+0),"FY 20-21",IF(AND(Table1[[#This Row],[Completed Date]]&gt;="07/01/2019"+0,Table1[[#This Row],[Completed Date]]&lt;="6/30/2020"+0),"FY 19-20",""))</f>
        <v/>
      </c>
      <c r="AO910" s="116" t="str">
        <f>IFERROR(FIND("R",Table1[[#This Row],[FS_Priority]]),"")</f>
        <v/>
      </c>
    </row>
    <row r="911" spans="1:41" hidden="1" x14ac:dyDescent="0.25">
      <c r="A911" s="48" t="s">
        <v>224</v>
      </c>
      <c r="B911" s="193" t="s">
        <v>211</v>
      </c>
      <c r="C911" s="193" t="s">
        <v>224</v>
      </c>
      <c r="D911" s="194" t="b">
        <v>0</v>
      </c>
      <c r="E911" s="48" t="s">
        <v>21</v>
      </c>
      <c r="F911" s="48" t="s">
        <v>2959</v>
      </c>
      <c r="G911" s="48" t="s">
        <v>211</v>
      </c>
      <c r="H911" s="48" t="s">
        <v>323</v>
      </c>
      <c r="I911" s="48" t="s">
        <v>3459</v>
      </c>
      <c r="J911" s="48" t="s">
        <v>2661</v>
      </c>
      <c r="K911" s="193" t="s">
        <v>3455</v>
      </c>
      <c r="L911" s="193" t="s">
        <v>4315</v>
      </c>
      <c r="M911" s="48" t="s">
        <v>3458</v>
      </c>
      <c r="N911" s="193" t="s">
        <v>211</v>
      </c>
      <c r="O911" s="48" t="s">
        <v>165</v>
      </c>
      <c r="P911" s="48"/>
      <c r="Q911" s="48" t="s">
        <v>225</v>
      </c>
      <c r="R911" s="193" t="s">
        <v>2654</v>
      </c>
      <c r="S911" s="48" t="b">
        <v>0</v>
      </c>
      <c r="T911" s="48"/>
      <c r="U911" s="178"/>
      <c r="V911" s="178">
        <v>43355</v>
      </c>
      <c r="W911" s="48" t="s">
        <v>211</v>
      </c>
      <c r="X911" s="48"/>
      <c r="Y911" s="48"/>
      <c r="Z911" s="48" t="s">
        <v>211</v>
      </c>
      <c r="AA911" s="48"/>
      <c r="AB911" s="48"/>
      <c r="AC911" s="193" t="s">
        <v>2697</v>
      </c>
      <c r="AD911" s="48"/>
      <c r="AE911" s="193" t="s">
        <v>165</v>
      </c>
      <c r="AF911" s="193" t="s">
        <v>211</v>
      </c>
      <c r="AG911" s="193" t="s">
        <v>539</v>
      </c>
      <c r="AH911" s="197">
        <v>43476</v>
      </c>
      <c r="AI911" s="192" t="s">
        <v>4347</v>
      </c>
      <c r="AJ911" s="115" t="str">
        <f t="shared" si="14"/>
        <v>FS</v>
      </c>
      <c r="AK911" s="115" t="b">
        <f>ISNUMBER(SEARCH("IRT",Table1[[#This Row],[Current_Status]]))</f>
        <v>0</v>
      </c>
      <c r="AL911" s="116">
        <f>YEAR(Table1[[#This Row],[Project_Initiated]])</f>
        <v>2018</v>
      </c>
      <c r="AM911" s="53">
        <v>44090</v>
      </c>
      <c r="AN911" s="53" t="str">
        <f>IF(AND(Table1[[#This Row],[Completed Date]]&gt;="07/01/2020"+0,Table1[[#This Row],[Completed Date]]&lt;="6/30/2021"+0),"FY 20-21",IF(AND(Table1[[#This Row],[Completed Date]]&gt;="07/01/2019"+0,Table1[[#This Row],[Completed Date]]&lt;="6/30/2020"+0),"FY 19-20",""))</f>
        <v/>
      </c>
      <c r="AO911" s="116" t="str">
        <f>IFERROR(FIND("R",Table1[[#This Row],[FS_Priority]]),"")</f>
        <v/>
      </c>
    </row>
    <row r="912" spans="1:41" hidden="1" x14ac:dyDescent="0.25">
      <c r="A912" s="48" t="s">
        <v>322</v>
      </c>
      <c r="B912" s="193" t="s">
        <v>211</v>
      </c>
      <c r="C912" s="193" t="s">
        <v>322</v>
      </c>
      <c r="D912" s="194" t="b">
        <v>0</v>
      </c>
      <c r="E912" s="48" t="s">
        <v>99</v>
      </c>
      <c r="F912" s="48" t="s">
        <v>3142</v>
      </c>
      <c r="G912" s="48" t="s">
        <v>211</v>
      </c>
      <c r="H912" s="48" t="s">
        <v>467</v>
      </c>
      <c r="I912" s="48" t="s">
        <v>3668</v>
      </c>
      <c r="J912" s="48" t="s">
        <v>2661</v>
      </c>
      <c r="K912" s="193" t="s">
        <v>4989</v>
      </c>
      <c r="L912" s="193" t="s">
        <v>297</v>
      </c>
      <c r="M912" s="48" t="s">
        <v>3631</v>
      </c>
      <c r="N912" s="193" t="s">
        <v>211</v>
      </c>
      <c r="O912" s="48" t="s">
        <v>165</v>
      </c>
      <c r="P912" s="48"/>
      <c r="Q912" s="48" t="s">
        <v>108</v>
      </c>
      <c r="R912" s="193" t="s">
        <v>211</v>
      </c>
      <c r="S912" s="48" t="b">
        <v>0</v>
      </c>
      <c r="T912" s="48"/>
      <c r="U912" s="178"/>
      <c r="V912" s="178">
        <v>43311</v>
      </c>
      <c r="W912" s="48" t="s">
        <v>211</v>
      </c>
      <c r="X912" s="48"/>
      <c r="Y912" s="48"/>
      <c r="Z912" s="48" t="s">
        <v>211</v>
      </c>
      <c r="AA912" s="48"/>
      <c r="AB912" s="48"/>
      <c r="AC912" s="193" t="s">
        <v>2697</v>
      </c>
      <c r="AD912" s="48"/>
      <c r="AE912" s="193" t="s">
        <v>165</v>
      </c>
      <c r="AF912" s="193" t="s">
        <v>211</v>
      </c>
      <c r="AG912" s="193" t="s">
        <v>539</v>
      </c>
      <c r="AH912" s="197">
        <v>43476</v>
      </c>
      <c r="AI912" s="192" t="s">
        <v>4347</v>
      </c>
      <c r="AJ912" s="115" t="str">
        <f t="shared" si="14"/>
        <v>FS</v>
      </c>
      <c r="AK912" s="115" t="b">
        <f>ISNUMBER(SEARCH("IRT",Table1[[#This Row],[Current_Status]]))</f>
        <v>0</v>
      </c>
      <c r="AL912" s="116">
        <f>YEAR(Table1[[#This Row],[Project_Initiated]])</f>
        <v>2018</v>
      </c>
      <c r="AM912" s="53">
        <v>44090</v>
      </c>
      <c r="AN912" s="53" t="str">
        <f>IF(AND(Table1[[#This Row],[Completed Date]]&gt;="07/01/2020"+0,Table1[[#This Row],[Completed Date]]&lt;="6/30/2021"+0),"FY 20-21",IF(AND(Table1[[#This Row],[Completed Date]]&gt;="07/01/2019"+0,Table1[[#This Row],[Completed Date]]&lt;="6/30/2020"+0),"FY 19-20",""))</f>
        <v/>
      </c>
      <c r="AO912" s="116" t="str">
        <f>IFERROR(FIND("R",Table1[[#This Row],[FS_Priority]]),"")</f>
        <v/>
      </c>
    </row>
    <row r="913" spans="1:41" hidden="1" x14ac:dyDescent="0.25">
      <c r="A913" s="48" t="s">
        <v>353</v>
      </c>
      <c r="B913" s="193" t="s">
        <v>211</v>
      </c>
      <c r="C913" s="193" t="s">
        <v>353</v>
      </c>
      <c r="D913" s="194" t="b">
        <v>0</v>
      </c>
      <c r="E913" s="48" t="s">
        <v>107</v>
      </c>
      <c r="F913" s="48" t="s">
        <v>3222</v>
      </c>
      <c r="G913" s="48" t="s">
        <v>211</v>
      </c>
      <c r="H913" s="48" t="s">
        <v>476</v>
      </c>
      <c r="I913" s="48" t="s">
        <v>3537</v>
      </c>
      <c r="J913" s="48" t="s">
        <v>2661</v>
      </c>
      <c r="K913" s="193" t="s">
        <v>3674</v>
      </c>
      <c r="L913" s="193" t="s">
        <v>2636</v>
      </c>
      <c r="M913" s="48" t="s">
        <v>3687</v>
      </c>
      <c r="N913" s="193" t="s">
        <v>211</v>
      </c>
      <c r="O913" s="48" t="s">
        <v>165</v>
      </c>
      <c r="P913" s="48"/>
      <c r="Q913" s="48" t="s">
        <v>354</v>
      </c>
      <c r="R913" s="193" t="s">
        <v>211</v>
      </c>
      <c r="S913" s="48" t="b">
        <v>0</v>
      </c>
      <c r="T913" s="48"/>
      <c r="U913" s="178"/>
      <c r="V913" s="178">
        <v>43328</v>
      </c>
      <c r="W913" s="48" t="s">
        <v>211</v>
      </c>
      <c r="X913" s="48"/>
      <c r="Y913" s="48"/>
      <c r="Z913" s="48" t="s">
        <v>211</v>
      </c>
      <c r="AA913" s="48"/>
      <c r="AB913" s="48"/>
      <c r="AC913" s="193" t="s">
        <v>2697</v>
      </c>
      <c r="AD913" s="48"/>
      <c r="AE913" s="193" t="s">
        <v>165</v>
      </c>
      <c r="AF913" s="193" t="s">
        <v>211</v>
      </c>
      <c r="AG913" s="193" t="s">
        <v>539</v>
      </c>
      <c r="AH913" s="197">
        <v>43476</v>
      </c>
      <c r="AI913" s="192" t="s">
        <v>4347</v>
      </c>
      <c r="AJ913" s="115" t="str">
        <f t="shared" si="14"/>
        <v>FS</v>
      </c>
      <c r="AK913" s="115" t="b">
        <f>ISNUMBER(SEARCH("IRT",Table1[[#This Row],[Current_Status]]))</f>
        <v>0</v>
      </c>
      <c r="AL913" s="116">
        <f>YEAR(Table1[[#This Row],[Project_Initiated]])</f>
        <v>2018</v>
      </c>
      <c r="AM913" s="53">
        <v>44090</v>
      </c>
      <c r="AN913" s="53" t="str">
        <f>IF(AND(Table1[[#This Row],[Completed Date]]&gt;="07/01/2020"+0,Table1[[#This Row],[Completed Date]]&lt;="6/30/2021"+0),"FY 20-21",IF(AND(Table1[[#This Row],[Completed Date]]&gt;="07/01/2019"+0,Table1[[#This Row],[Completed Date]]&lt;="6/30/2020"+0),"FY 19-20",""))</f>
        <v/>
      </c>
      <c r="AO913" s="116" t="str">
        <f>IFERROR(FIND("R",Table1[[#This Row],[FS_Priority]]),"")</f>
        <v/>
      </c>
    </row>
    <row r="914" spans="1:41" hidden="1" x14ac:dyDescent="0.25">
      <c r="A914" s="48" t="s">
        <v>355</v>
      </c>
      <c r="B914" s="193" t="s">
        <v>211</v>
      </c>
      <c r="C914" s="193" t="s">
        <v>355</v>
      </c>
      <c r="D914" s="194" t="b">
        <v>0</v>
      </c>
      <c r="E914" s="48" t="s">
        <v>107</v>
      </c>
      <c r="F914" s="48" t="s">
        <v>3223</v>
      </c>
      <c r="G914" s="48" t="s">
        <v>211</v>
      </c>
      <c r="H914" s="48" t="s">
        <v>476</v>
      </c>
      <c r="I914" s="48" t="s">
        <v>3740</v>
      </c>
      <c r="J914" s="48" t="s">
        <v>2661</v>
      </c>
      <c r="K914" s="193" t="s">
        <v>3674</v>
      </c>
      <c r="L914" s="193" t="s">
        <v>2636</v>
      </c>
      <c r="M914" s="48" t="s">
        <v>3687</v>
      </c>
      <c r="N914" s="193" t="s">
        <v>211</v>
      </c>
      <c r="O914" s="48" t="s">
        <v>165</v>
      </c>
      <c r="P914" s="48"/>
      <c r="Q914" s="48" t="s">
        <v>356</v>
      </c>
      <c r="R914" s="193" t="s">
        <v>2658</v>
      </c>
      <c r="S914" s="48" t="b">
        <v>0</v>
      </c>
      <c r="T914" s="48"/>
      <c r="U914" s="178"/>
      <c r="V914" s="178">
        <v>43230</v>
      </c>
      <c r="W914" s="48" t="s">
        <v>211</v>
      </c>
      <c r="X914" s="48"/>
      <c r="Y914" s="48"/>
      <c r="Z914" s="48" t="s">
        <v>211</v>
      </c>
      <c r="AA914" s="48"/>
      <c r="AB914" s="48"/>
      <c r="AC914" s="193" t="s">
        <v>2697</v>
      </c>
      <c r="AD914" s="48"/>
      <c r="AE914" s="193" t="s">
        <v>165</v>
      </c>
      <c r="AF914" s="193" t="s">
        <v>211</v>
      </c>
      <c r="AG914" s="193" t="s">
        <v>539</v>
      </c>
      <c r="AH914" s="197">
        <v>43476</v>
      </c>
      <c r="AI914" s="192" t="s">
        <v>4350</v>
      </c>
      <c r="AJ914" s="115" t="str">
        <f t="shared" si="14"/>
        <v>FS</v>
      </c>
      <c r="AK914" s="115" t="b">
        <f>ISNUMBER(SEARCH("IRT",Table1[[#This Row],[Current_Status]]))</f>
        <v>0</v>
      </c>
      <c r="AL914" s="116">
        <f>YEAR(Table1[[#This Row],[Project_Initiated]])</f>
        <v>2018</v>
      </c>
      <c r="AM914" s="53">
        <v>44090</v>
      </c>
      <c r="AN914" s="53" t="str">
        <f>IF(AND(Table1[[#This Row],[Completed Date]]&gt;="07/01/2020"+0,Table1[[#This Row],[Completed Date]]&lt;="6/30/2021"+0),"FY 20-21",IF(AND(Table1[[#This Row],[Completed Date]]&gt;="07/01/2019"+0,Table1[[#This Row],[Completed Date]]&lt;="6/30/2020"+0),"FY 19-20",""))</f>
        <v/>
      </c>
      <c r="AO914" s="116" t="str">
        <f>IFERROR(FIND("R",Table1[[#This Row],[FS_Priority]]),"")</f>
        <v/>
      </c>
    </row>
    <row r="915" spans="1:41" hidden="1" x14ac:dyDescent="0.25">
      <c r="A915" s="48" t="s">
        <v>359</v>
      </c>
      <c r="B915" s="193" t="s">
        <v>211</v>
      </c>
      <c r="C915" s="193" t="s">
        <v>359</v>
      </c>
      <c r="D915" s="194" t="b">
        <v>0</v>
      </c>
      <c r="E915" s="48" t="s">
        <v>107</v>
      </c>
      <c r="F915" s="48" t="s">
        <v>3225</v>
      </c>
      <c r="G915" s="48" t="s">
        <v>211</v>
      </c>
      <c r="H915" s="48" t="s">
        <v>476</v>
      </c>
      <c r="I915" s="48" t="s">
        <v>3743</v>
      </c>
      <c r="J915" s="48" t="s">
        <v>2661</v>
      </c>
      <c r="K915" s="193" t="s">
        <v>3674</v>
      </c>
      <c r="L915" s="193" t="s">
        <v>2636</v>
      </c>
      <c r="M915" s="48" t="s">
        <v>3738</v>
      </c>
      <c r="N915" s="193" t="s">
        <v>211</v>
      </c>
      <c r="O915" s="48" t="s">
        <v>165</v>
      </c>
      <c r="P915" s="48"/>
      <c r="Q915" s="48" t="s">
        <v>360</v>
      </c>
      <c r="R915" s="193" t="s">
        <v>211</v>
      </c>
      <c r="S915" s="48" t="b">
        <v>0</v>
      </c>
      <c r="T915" s="48"/>
      <c r="U915" s="178"/>
      <c r="V915" s="178">
        <v>43301</v>
      </c>
      <c r="W915" s="48" t="s">
        <v>211</v>
      </c>
      <c r="X915" s="48"/>
      <c r="Y915" s="48"/>
      <c r="Z915" s="48" t="s">
        <v>211</v>
      </c>
      <c r="AA915" s="48"/>
      <c r="AB915" s="48"/>
      <c r="AC915" s="193" t="s">
        <v>2697</v>
      </c>
      <c r="AD915" s="48"/>
      <c r="AE915" s="193" t="s">
        <v>165</v>
      </c>
      <c r="AF915" s="193" t="s">
        <v>211</v>
      </c>
      <c r="AG915" s="193" t="s">
        <v>539</v>
      </c>
      <c r="AH915" s="197">
        <v>43476</v>
      </c>
      <c r="AI915" s="192" t="s">
        <v>4347</v>
      </c>
      <c r="AJ915" s="115" t="str">
        <f t="shared" si="14"/>
        <v>FS</v>
      </c>
      <c r="AK915" s="115" t="b">
        <f>ISNUMBER(SEARCH("IRT",Table1[[#This Row],[Current_Status]]))</f>
        <v>0</v>
      </c>
      <c r="AL915" s="116">
        <f>YEAR(Table1[[#This Row],[Project_Initiated]])</f>
        <v>2018</v>
      </c>
      <c r="AM915" s="53">
        <v>44090</v>
      </c>
      <c r="AN915" s="53" t="str">
        <f>IF(AND(Table1[[#This Row],[Completed Date]]&gt;="07/01/2020"+0,Table1[[#This Row],[Completed Date]]&lt;="6/30/2021"+0),"FY 20-21",IF(AND(Table1[[#This Row],[Completed Date]]&gt;="07/01/2019"+0,Table1[[#This Row],[Completed Date]]&lt;="6/30/2020"+0),"FY 19-20",""))</f>
        <v/>
      </c>
      <c r="AO915" s="116" t="str">
        <f>IFERROR(FIND("R",Table1[[#This Row],[FS_Priority]]),"")</f>
        <v/>
      </c>
    </row>
    <row r="916" spans="1:41" hidden="1" x14ac:dyDescent="0.25">
      <c r="A916" s="48" t="s">
        <v>361</v>
      </c>
      <c r="B916" s="193" t="s">
        <v>211</v>
      </c>
      <c r="C916" s="193" t="s">
        <v>361</v>
      </c>
      <c r="D916" s="194" t="b">
        <v>0</v>
      </c>
      <c r="E916" s="48" t="s">
        <v>107</v>
      </c>
      <c r="F916" s="48" t="s">
        <v>3226</v>
      </c>
      <c r="G916" s="48" t="s">
        <v>211</v>
      </c>
      <c r="H916" s="48" t="s">
        <v>441</v>
      </c>
      <c r="I916" s="48" t="s">
        <v>3676</v>
      </c>
      <c r="J916" s="48" t="s">
        <v>2661</v>
      </c>
      <c r="K916" s="193" t="s">
        <v>3674</v>
      </c>
      <c r="L916" s="193" t="s">
        <v>2636</v>
      </c>
      <c r="M916" s="48" t="s">
        <v>3562</v>
      </c>
      <c r="N916" s="193" t="s">
        <v>211</v>
      </c>
      <c r="O916" s="48" t="s">
        <v>165</v>
      </c>
      <c r="P916" s="48"/>
      <c r="Q916" s="48" t="s">
        <v>362</v>
      </c>
      <c r="R916" s="193" t="s">
        <v>211</v>
      </c>
      <c r="S916" s="48" t="b">
        <v>0</v>
      </c>
      <c r="T916" s="48"/>
      <c r="U916" s="178"/>
      <c r="V916" s="178">
        <v>43306</v>
      </c>
      <c r="W916" s="48" t="s">
        <v>211</v>
      </c>
      <c r="X916" s="48"/>
      <c r="Y916" s="48"/>
      <c r="Z916" s="48" t="s">
        <v>211</v>
      </c>
      <c r="AA916" s="48"/>
      <c r="AB916" s="48"/>
      <c r="AC916" s="193" t="s">
        <v>2697</v>
      </c>
      <c r="AD916" s="48"/>
      <c r="AE916" s="193" t="s">
        <v>165</v>
      </c>
      <c r="AF916" s="193" t="s">
        <v>211</v>
      </c>
      <c r="AG916" s="193" t="s">
        <v>539</v>
      </c>
      <c r="AH916" s="197">
        <v>43476</v>
      </c>
      <c r="AI916" s="192" t="s">
        <v>4347</v>
      </c>
      <c r="AJ916" s="115" t="str">
        <f t="shared" si="14"/>
        <v>FS</v>
      </c>
      <c r="AK916" s="115" t="b">
        <f>ISNUMBER(SEARCH("IRT",Table1[[#This Row],[Current_Status]]))</f>
        <v>0</v>
      </c>
      <c r="AL916" s="116">
        <f>YEAR(Table1[[#This Row],[Project_Initiated]])</f>
        <v>2018</v>
      </c>
      <c r="AM916" s="53">
        <v>44090</v>
      </c>
      <c r="AN916" s="53" t="str">
        <f>IF(AND(Table1[[#This Row],[Completed Date]]&gt;="07/01/2020"+0,Table1[[#This Row],[Completed Date]]&lt;="6/30/2021"+0),"FY 20-21",IF(AND(Table1[[#This Row],[Completed Date]]&gt;="07/01/2019"+0,Table1[[#This Row],[Completed Date]]&lt;="6/30/2020"+0),"FY 19-20",""))</f>
        <v/>
      </c>
      <c r="AO916" s="116" t="str">
        <f>IFERROR(FIND("R",Table1[[#This Row],[FS_Priority]]),"")</f>
        <v/>
      </c>
    </row>
    <row r="917" spans="1:41" hidden="1" x14ac:dyDescent="0.25">
      <c r="A917" s="48" t="s">
        <v>368</v>
      </c>
      <c r="B917" s="193" t="s">
        <v>211</v>
      </c>
      <c r="C917" s="193" t="s">
        <v>368</v>
      </c>
      <c r="D917" s="194" t="b">
        <v>0</v>
      </c>
      <c r="E917" s="48" t="s">
        <v>107</v>
      </c>
      <c r="F917" s="48" t="s">
        <v>3231</v>
      </c>
      <c r="G917" s="48" t="s">
        <v>211</v>
      </c>
      <c r="H917" s="48" t="s">
        <v>478</v>
      </c>
      <c r="I917" s="48" t="s">
        <v>3748</v>
      </c>
      <c r="J917" s="48" t="s">
        <v>2661</v>
      </c>
      <c r="K917" s="193" t="s">
        <v>3674</v>
      </c>
      <c r="L917" s="193" t="s">
        <v>2636</v>
      </c>
      <c r="M917" s="48" t="s">
        <v>3561</v>
      </c>
      <c r="N917" s="193" t="s">
        <v>211</v>
      </c>
      <c r="O917" s="48" t="s">
        <v>165</v>
      </c>
      <c r="P917" s="48"/>
      <c r="Q917" s="48" t="s">
        <v>369</v>
      </c>
      <c r="R917" s="193" t="s">
        <v>211</v>
      </c>
      <c r="S917" s="48" t="b">
        <v>0</v>
      </c>
      <c r="T917" s="48"/>
      <c r="U917" s="178"/>
      <c r="V917" s="178">
        <v>43313</v>
      </c>
      <c r="W917" s="48" t="s">
        <v>211</v>
      </c>
      <c r="X917" s="48"/>
      <c r="Y917" s="48"/>
      <c r="Z917" s="48" t="s">
        <v>211</v>
      </c>
      <c r="AA917" s="48"/>
      <c r="AB917" s="48"/>
      <c r="AC917" s="193" t="s">
        <v>2697</v>
      </c>
      <c r="AD917" s="48"/>
      <c r="AE917" s="193" t="s">
        <v>165</v>
      </c>
      <c r="AF917" s="193" t="s">
        <v>211</v>
      </c>
      <c r="AG917" s="193" t="s">
        <v>539</v>
      </c>
      <c r="AH917" s="197">
        <v>43476</v>
      </c>
      <c r="AI917" s="192" t="s">
        <v>4347</v>
      </c>
      <c r="AJ917" s="115" t="str">
        <f t="shared" si="14"/>
        <v>FS</v>
      </c>
      <c r="AK917" s="115" t="b">
        <f>ISNUMBER(SEARCH("IRT",Table1[[#This Row],[Current_Status]]))</f>
        <v>0</v>
      </c>
      <c r="AL917" s="116">
        <f>YEAR(Table1[[#This Row],[Project_Initiated]])</f>
        <v>2018</v>
      </c>
      <c r="AM917" s="53">
        <v>44090</v>
      </c>
      <c r="AN917" s="53" t="str">
        <f>IF(AND(Table1[[#This Row],[Completed Date]]&gt;="07/01/2020"+0,Table1[[#This Row],[Completed Date]]&lt;="6/30/2021"+0),"FY 20-21",IF(AND(Table1[[#This Row],[Completed Date]]&gt;="07/01/2019"+0,Table1[[#This Row],[Completed Date]]&lt;="6/30/2020"+0),"FY 19-20",""))</f>
        <v/>
      </c>
      <c r="AO917" s="116" t="str">
        <f>IFERROR(FIND("R",Table1[[#This Row],[FS_Priority]]),"")</f>
        <v/>
      </c>
    </row>
    <row r="918" spans="1:41" hidden="1" x14ac:dyDescent="0.25">
      <c r="A918" s="48" t="s">
        <v>378</v>
      </c>
      <c r="B918" s="193" t="s">
        <v>211</v>
      </c>
      <c r="C918" s="193" t="s">
        <v>378</v>
      </c>
      <c r="D918" s="194" t="b">
        <v>0</v>
      </c>
      <c r="E918" s="48" t="s">
        <v>107</v>
      </c>
      <c r="F918" s="48" t="s">
        <v>3236</v>
      </c>
      <c r="G918" s="48" t="s">
        <v>211</v>
      </c>
      <c r="H918" s="48" t="s">
        <v>476</v>
      </c>
      <c r="I918" s="48" t="s">
        <v>3740</v>
      </c>
      <c r="J918" s="48" t="s">
        <v>2661</v>
      </c>
      <c r="K918" s="193" t="s">
        <v>3674</v>
      </c>
      <c r="L918" s="193" t="s">
        <v>2636</v>
      </c>
      <c r="M918" s="48" t="s">
        <v>3687</v>
      </c>
      <c r="N918" s="193" t="s">
        <v>211</v>
      </c>
      <c r="O918" s="48" t="s">
        <v>165</v>
      </c>
      <c r="P918" s="48"/>
      <c r="Q918" s="48" t="s">
        <v>379</v>
      </c>
      <c r="R918" s="193" t="s">
        <v>211</v>
      </c>
      <c r="S918" s="48" t="b">
        <v>0</v>
      </c>
      <c r="T918" s="48"/>
      <c r="U918" s="178"/>
      <c r="V918" s="178">
        <v>43349</v>
      </c>
      <c r="W918" s="48" t="s">
        <v>211</v>
      </c>
      <c r="X918" s="48"/>
      <c r="Y918" s="48"/>
      <c r="Z918" s="48" t="s">
        <v>211</v>
      </c>
      <c r="AA918" s="48"/>
      <c r="AB918" s="48"/>
      <c r="AC918" s="193" t="s">
        <v>2697</v>
      </c>
      <c r="AD918" s="48"/>
      <c r="AE918" s="193" t="s">
        <v>165</v>
      </c>
      <c r="AF918" s="193" t="s">
        <v>211</v>
      </c>
      <c r="AG918" s="193" t="s">
        <v>539</v>
      </c>
      <c r="AH918" s="197">
        <v>43476</v>
      </c>
      <c r="AI918" s="192" t="s">
        <v>4347</v>
      </c>
      <c r="AJ918" s="115" t="str">
        <f t="shared" si="14"/>
        <v>FS</v>
      </c>
      <c r="AK918" s="115" t="b">
        <f>ISNUMBER(SEARCH("IRT",Table1[[#This Row],[Current_Status]]))</f>
        <v>0</v>
      </c>
      <c r="AL918" s="116">
        <f>YEAR(Table1[[#This Row],[Project_Initiated]])</f>
        <v>2018</v>
      </c>
      <c r="AM918" s="53">
        <v>44090</v>
      </c>
      <c r="AN918" s="53" t="str">
        <f>IF(AND(Table1[[#This Row],[Completed Date]]&gt;="07/01/2020"+0,Table1[[#This Row],[Completed Date]]&lt;="6/30/2021"+0),"FY 20-21",IF(AND(Table1[[#This Row],[Completed Date]]&gt;="07/01/2019"+0,Table1[[#This Row],[Completed Date]]&lt;="6/30/2020"+0),"FY 19-20",""))</f>
        <v/>
      </c>
      <c r="AO918" s="116" t="str">
        <f>IFERROR(FIND("R",Table1[[#This Row],[FS_Priority]]),"")</f>
        <v/>
      </c>
    </row>
    <row r="919" spans="1:41" hidden="1" x14ac:dyDescent="0.25">
      <c r="A919" s="48" t="s">
        <v>380</v>
      </c>
      <c r="B919" s="193" t="s">
        <v>211</v>
      </c>
      <c r="C919" s="193" t="s">
        <v>380</v>
      </c>
      <c r="D919" s="194" t="b">
        <v>0</v>
      </c>
      <c r="E919" s="48" t="s">
        <v>107</v>
      </c>
      <c r="F919" s="48" t="s">
        <v>3237</v>
      </c>
      <c r="G919" s="48" t="s">
        <v>211</v>
      </c>
      <c r="H919" s="48" t="s">
        <v>464</v>
      </c>
      <c r="I919" s="48" t="s">
        <v>3753</v>
      </c>
      <c r="J919" s="48" t="s">
        <v>2661</v>
      </c>
      <c r="K919" s="193" t="s">
        <v>3674</v>
      </c>
      <c r="L919" s="193" t="s">
        <v>2636</v>
      </c>
      <c r="M919" s="48" t="s">
        <v>3754</v>
      </c>
      <c r="N919" s="193" t="s">
        <v>211</v>
      </c>
      <c r="O919" s="48" t="s">
        <v>165</v>
      </c>
      <c r="P919" s="48"/>
      <c r="Q919" s="48" t="s">
        <v>381</v>
      </c>
      <c r="R919" s="193" t="s">
        <v>211</v>
      </c>
      <c r="S919" s="48" t="b">
        <v>0</v>
      </c>
      <c r="T919" s="48"/>
      <c r="U919" s="178"/>
      <c r="V919" s="178">
        <v>43342</v>
      </c>
      <c r="W919" s="48" t="s">
        <v>211</v>
      </c>
      <c r="X919" s="48"/>
      <c r="Y919" s="48"/>
      <c r="Z919" s="48" t="s">
        <v>211</v>
      </c>
      <c r="AA919" s="48"/>
      <c r="AB919" s="48"/>
      <c r="AC919" s="193" t="s">
        <v>2697</v>
      </c>
      <c r="AD919" s="179"/>
      <c r="AE919" s="193" t="s">
        <v>165</v>
      </c>
      <c r="AF919" s="193" t="s">
        <v>211</v>
      </c>
      <c r="AG919" s="193" t="s">
        <v>539</v>
      </c>
      <c r="AH919" s="198">
        <v>43476</v>
      </c>
      <c r="AI919" s="192" t="s">
        <v>4347</v>
      </c>
      <c r="AJ919" s="115" t="str">
        <f t="shared" si="14"/>
        <v>FS</v>
      </c>
      <c r="AK919" s="115" t="b">
        <f>ISNUMBER(SEARCH("IRT",Table1[[#This Row],[Current_Status]]))</f>
        <v>0</v>
      </c>
      <c r="AL919" s="116">
        <f>YEAR(Table1[[#This Row],[Project_Initiated]])</f>
        <v>2018</v>
      </c>
      <c r="AM919" s="53">
        <v>44090</v>
      </c>
      <c r="AN919" s="53" t="str">
        <f>IF(AND(Table1[[#This Row],[Completed Date]]&gt;="07/01/2020"+0,Table1[[#This Row],[Completed Date]]&lt;="6/30/2021"+0),"FY 20-21",IF(AND(Table1[[#This Row],[Completed Date]]&gt;="07/01/2019"+0,Table1[[#This Row],[Completed Date]]&lt;="6/30/2020"+0),"FY 19-20",""))</f>
        <v/>
      </c>
      <c r="AO919" s="116" t="str">
        <f>IFERROR(FIND("R",Table1[[#This Row],[FS_Priority]]),"")</f>
        <v/>
      </c>
    </row>
    <row r="920" spans="1:41" hidden="1" x14ac:dyDescent="0.25">
      <c r="A920" s="48" t="s">
        <v>432</v>
      </c>
      <c r="B920" s="193" t="s">
        <v>211</v>
      </c>
      <c r="C920" s="193" t="s">
        <v>432</v>
      </c>
      <c r="D920" s="194" t="b">
        <v>0</v>
      </c>
      <c r="E920" s="48" t="s">
        <v>4257</v>
      </c>
      <c r="F920" s="48" t="s">
        <v>3356</v>
      </c>
      <c r="G920" s="48" t="s">
        <v>211</v>
      </c>
      <c r="H920" s="48" t="s">
        <v>52</v>
      </c>
      <c r="I920" s="48" t="s">
        <v>3902</v>
      </c>
      <c r="J920" s="48" t="s">
        <v>2661</v>
      </c>
      <c r="K920" s="193" t="s">
        <v>3901</v>
      </c>
      <c r="L920" s="193" t="s">
        <v>439</v>
      </c>
      <c r="M920" s="48" t="s">
        <v>3903</v>
      </c>
      <c r="N920" s="193" t="s">
        <v>211</v>
      </c>
      <c r="O920" s="48" t="s">
        <v>165</v>
      </c>
      <c r="P920" s="48"/>
      <c r="Q920" s="48" t="s">
        <v>218</v>
      </c>
      <c r="R920" s="193" t="s">
        <v>211</v>
      </c>
      <c r="S920" s="48" t="b">
        <v>0</v>
      </c>
      <c r="T920" s="48"/>
      <c r="U920" s="178"/>
      <c r="V920" s="178">
        <v>43348</v>
      </c>
      <c r="W920" s="48" t="s">
        <v>211</v>
      </c>
      <c r="X920" s="48"/>
      <c r="Y920" s="48"/>
      <c r="Z920" s="48" t="s">
        <v>211</v>
      </c>
      <c r="AA920" s="48"/>
      <c r="AB920" s="48"/>
      <c r="AC920" s="193" t="s">
        <v>2697</v>
      </c>
      <c r="AD920" s="48"/>
      <c r="AE920" s="193" t="s">
        <v>165</v>
      </c>
      <c r="AF920" s="193" t="s">
        <v>211</v>
      </c>
      <c r="AG920" s="193" t="s">
        <v>539</v>
      </c>
      <c r="AH920" s="197">
        <v>43476</v>
      </c>
      <c r="AI920" s="192" t="s">
        <v>4347</v>
      </c>
      <c r="AJ920" s="115" t="str">
        <f t="shared" si="14"/>
        <v>FS</v>
      </c>
      <c r="AK920" s="115" t="b">
        <f>ISNUMBER(SEARCH("IRT",Table1[[#This Row],[Current_Status]]))</f>
        <v>0</v>
      </c>
      <c r="AL920" s="116">
        <f>YEAR(Table1[[#This Row],[Project_Initiated]])</f>
        <v>2018</v>
      </c>
      <c r="AM920" s="53">
        <v>44090</v>
      </c>
      <c r="AN920" s="53" t="str">
        <f>IF(AND(Table1[[#This Row],[Completed Date]]&gt;="07/01/2020"+0,Table1[[#This Row],[Completed Date]]&lt;="6/30/2021"+0),"FY 20-21",IF(AND(Table1[[#This Row],[Completed Date]]&gt;="07/01/2019"+0,Table1[[#This Row],[Completed Date]]&lt;="6/30/2020"+0),"FY 19-20",""))</f>
        <v/>
      </c>
      <c r="AO920" s="116" t="str">
        <f>IFERROR(FIND("R",Table1[[#This Row],[FS_Priority]]),"")</f>
        <v/>
      </c>
    </row>
    <row r="921" spans="1:41" hidden="1" x14ac:dyDescent="0.25">
      <c r="A921" s="48" t="s">
        <v>883</v>
      </c>
      <c r="B921" s="193" t="s">
        <v>211</v>
      </c>
      <c r="C921" s="193" t="s">
        <v>883</v>
      </c>
      <c r="D921" s="194" t="b">
        <v>0</v>
      </c>
      <c r="E921" s="48" t="s">
        <v>4299</v>
      </c>
      <c r="F921" s="48" t="s">
        <v>2973</v>
      </c>
      <c r="G921" s="48" t="s">
        <v>3999</v>
      </c>
      <c r="H921" s="48" t="s">
        <v>884</v>
      </c>
      <c r="I921" s="48" t="s">
        <v>211</v>
      </c>
      <c r="J921" s="48" t="s">
        <v>2670</v>
      </c>
      <c r="K921" s="193" t="s">
        <v>3471</v>
      </c>
      <c r="L921" s="193" t="s">
        <v>2636</v>
      </c>
      <c r="M921" s="48" t="s">
        <v>3474</v>
      </c>
      <c r="N921" s="193" t="s">
        <v>211</v>
      </c>
      <c r="O921" s="48" t="s">
        <v>211</v>
      </c>
      <c r="P921" s="48"/>
      <c r="Q921" s="48" t="s">
        <v>211</v>
      </c>
      <c r="R921" s="193" t="s">
        <v>211</v>
      </c>
      <c r="S921" s="48" t="b">
        <v>0</v>
      </c>
      <c r="T921" s="48"/>
      <c r="U921" s="178"/>
      <c r="V921" s="178">
        <v>43376</v>
      </c>
      <c r="W921" s="48" t="s">
        <v>211</v>
      </c>
      <c r="X921" s="48"/>
      <c r="Y921" s="48"/>
      <c r="Z921" s="48" t="s">
        <v>211</v>
      </c>
      <c r="AA921" s="48"/>
      <c r="AB921" s="48"/>
      <c r="AC921" s="193" t="s">
        <v>211</v>
      </c>
      <c r="AD921" s="48"/>
      <c r="AE921" s="193" t="s">
        <v>211</v>
      </c>
      <c r="AF921" s="193" t="s">
        <v>211</v>
      </c>
      <c r="AG921" s="193" t="s">
        <v>211</v>
      </c>
      <c r="AH921" s="197">
        <v>43479</v>
      </c>
      <c r="AI921" s="192" t="s">
        <v>4352</v>
      </c>
      <c r="AJ921" s="115" t="str">
        <f t="shared" si="14"/>
        <v>FS</v>
      </c>
      <c r="AK921" s="115" t="b">
        <f>ISNUMBER(SEARCH("IRT",Table1[[#This Row],[Current_Status]]))</f>
        <v>0</v>
      </c>
      <c r="AL921" s="116">
        <f>YEAR(Table1[[#This Row],[Project_Initiated]])</f>
        <v>2018</v>
      </c>
      <c r="AM921" s="53">
        <v>44090</v>
      </c>
      <c r="AN921" s="53" t="str">
        <f>IF(AND(Table1[[#This Row],[Completed Date]]&gt;="07/01/2020"+0,Table1[[#This Row],[Completed Date]]&lt;="6/30/2021"+0),"FY 20-21",IF(AND(Table1[[#This Row],[Completed Date]]&gt;="07/01/2019"+0,Table1[[#This Row],[Completed Date]]&lt;="6/30/2020"+0),"FY 19-20",""))</f>
        <v/>
      </c>
      <c r="AO921" s="116" t="str">
        <f>IFERROR(FIND("R",Table1[[#This Row],[FS_Priority]]),"")</f>
        <v/>
      </c>
    </row>
    <row r="922" spans="1:41" hidden="1" x14ac:dyDescent="0.25">
      <c r="A922" s="48" t="s">
        <v>385</v>
      </c>
      <c r="B922" s="193" t="s">
        <v>211</v>
      </c>
      <c r="C922" s="193" t="s">
        <v>385</v>
      </c>
      <c r="D922" s="194" t="b">
        <v>0</v>
      </c>
      <c r="E922" s="48" t="s">
        <v>107</v>
      </c>
      <c r="F922" s="48" t="s">
        <v>3242</v>
      </c>
      <c r="G922" s="48" t="s">
        <v>211</v>
      </c>
      <c r="H922" s="48" t="s">
        <v>441</v>
      </c>
      <c r="I922" s="48" t="s">
        <v>3758</v>
      </c>
      <c r="J922" s="48" t="s">
        <v>2661</v>
      </c>
      <c r="K922" s="193" t="s">
        <v>3674</v>
      </c>
      <c r="L922" s="193" t="s">
        <v>2636</v>
      </c>
      <c r="M922" s="48" t="s">
        <v>3675</v>
      </c>
      <c r="N922" s="193" t="s">
        <v>211</v>
      </c>
      <c r="O922" s="48" t="s">
        <v>165</v>
      </c>
      <c r="P922" s="48"/>
      <c r="Q922" s="48" t="s">
        <v>386</v>
      </c>
      <c r="R922" s="193" t="s">
        <v>211</v>
      </c>
      <c r="S922" s="48" t="b">
        <v>0</v>
      </c>
      <c r="T922" s="48"/>
      <c r="U922" s="178"/>
      <c r="V922" s="178">
        <v>43322</v>
      </c>
      <c r="W922" s="48" t="s">
        <v>211</v>
      </c>
      <c r="X922" s="48"/>
      <c r="Y922" s="48"/>
      <c r="Z922" s="48" t="s">
        <v>211</v>
      </c>
      <c r="AA922" s="48"/>
      <c r="AB922" s="48"/>
      <c r="AC922" s="193" t="s">
        <v>539</v>
      </c>
      <c r="AD922" s="48"/>
      <c r="AE922" s="193" t="s">
        <v>165</v>
      </c>
      <c r="AF922" s="193" t="s">
        <v>211</v>
      </c>
      <c r="AG922" s="193" t="s">
        <v>539</v>
      </c>
      <c r="AH922" s="197">
        <v>43480</v>
      </c>
      <c r="AI922" s="192" t="s">
        <v>4347</v>
      </c>
      <c r="AJ922" s="115" t="str">
        <f t="shared" si="14"/>
        <v>FS</v>
      </c>
      <c r="AK922" s="115" t="b">
        <f>ISNUMBER(SEARCH("IRT",Table1[[#This Row],[Current_Status]]))</f>
        <v>0</v>
      </c>
      <c r="AL922" s="116">
        <f>YEAR(Table1[[#This Row],[Project_Initiated]])</f>
        <v>2018</v>
      </c>
      <c r="AM922" s="53">
        <v>44090</v>
      </c>
      <c r="AN922" s="53" t="str">
        <f>IF(AND(Table1[[#This Row],[Completed Date]]&gt;="07/01/2020"+0,Table1[[#This Row],[Completed Date]]&lt;="6/30/2021"+0),"FY 20-21",IF(AND(Table1[[#This Row],[Completed Date]]&gt;="07/01/2019"+0,Table1[[#This Row],[Completed Date]]&lt;="6/30/2020"+0),"FY 19-20",""))</f>
        <v/>
      </c>
      <c r="AO922" s="116" t="str">
        <f>IFERROR(FIND("R",Table1[[#This Row],[FS_Priority]]),"")</f>
        <v/>
      </c>
    </row>
    <row r="923" spans="1:41" hidden="1" x14ac:dyDescent="0.25">
      <c r="A923" s="48" t="s">
        <v>405</v>
      </c>
      <c r="B923" s="193" t="s">
        <v>211</v>
      </c>
      <c r="C923" s="193" t="s">
        <v>405</v>
      </c>
      <c r="D923" s="194" t="b">
        <v>0</v>
      </c>
      <c r="E923" s="48" t="s">
        <v>130</v>
      </c>
      <c r="F923" s="48" t="s">
        <v>3279</v>
      </c>
      <c r="G923" s="48" t="s">
        <v>211</v>
      </c>
      <c r="H923" s="48" t="s">
        <v>452</v>
      </c>
      <c r="I923" s="48" t="s">
        <v>211</v>
      </c>
      <c r="J923" s="48" t="s">
        <v>2661</v>
      </c>
      <c r="K923" s="193" t="s">
        <v>3791</v>
      </c>
      <c r="L923" s="193" t="s">
        <v>403</v>
      </c>
      <c r="M923" s="48" t="s">
        <v>3801</v>
      </c>
      <c r="N923" s="193" t="s">
        <v>211</v>
      </c>
      <c r="O923" s="48" t="s">
        <v>183</v>
      </c>
      <c r="P923" s="48"/>
      <c r="Q923" s="48" t="s">
        <v>236</v>
      </c>
      <c r="R923" s="193" t="s">
        <v>184</v>
      </c>
      <c r="S923" s="48" t="b">
        <v>0</v>
      </c>
      <c r="T923" s="48"/>
      <c r="U923" s="178"/>
      <c r="V923" s="178">
        <v>43195</v>
      </c>
      <c r="W923" s="48" t="s">
        <v>211</v>
      </c>
      <c r="X923" s="48"/>
      <c r="Y923" s="48"/>
      <c r="Z923" s="48" t="s">
        <v>211</v>
      </c>
      <c r="AA923" s="48"/>
      <c r="AB923" s="48"/>
      <c r="AC923" s="193" t="s">
        <v>2700</v>
      </c>
      <c r="AD923" s="195">
        <v>43287</v>
      </c>
      <c r="AE923" s="193" t="s">
        <v>498</v>
      </c>
      <c r="AF923" s="193" t="s">
        <v>211</v>
      </c>
      <c r="AG923" s="193" t="s">
        <v>2694</v>
      </c>
      <c r="AH923" s="197">
        <v>43480</v>
      </c>
      <c r="AI923" s="192" t="s">
        <v>4350</v>
      </c>
      <c r="AJ923" s="115" t="str">
        <f t="shared" si="14"/>
        <v>FS</v>
      </c>
      <c r="AK923" s="115" t="b">
        <f>ISNUMBER(SEARCH("IRT",Table1[[#This Row],[Current_Status]]))</f>
        <v>0</v>
      </c>
      <c r="AL923" s="116">
        <f>YEAR(Table1[[#This Row],[Project_Initiated]])</f>
        <v>2018</v>
      </c>
      <c r="AM923" s="53">
        <v>44090</v>
      </c>
      <c r="AN923" s="53" t="str">
        <f>IF(AND(Table1[[#This Row],[Completed Date]]&gt;="07/01/2020"+0,Table1[[#This Row],[Completed Date]]&lt;="6/30/2021"+0),"FY 20-21",IF(AND(Table1[[#This Row],[Completed Date]]&gt;="07/01/2019"+0,Table1[[#This Row],[Completed Date]]&lt;="6/30/2020"+0),"FY 19-20",""))</f>
        <v/>
      </c>
      <c r="AO923" s="116" t="str">
        <f>IFERROR(FIND("R",Table1[[#This Row],[FS_Priority]]),"")</f>
        <v/>
      </c>
    </row>
    <row r="924" spans="1:41" hidden="1" x14ac:dyDescent="0.25">
      <c r="A924" s="48" t="s">
        <v>406</v>
      </c>
      <c r="B924" s="193" t="s">
        <v>211</v>
      </c>
      <c r="C924" s="193" t="s">
        <v>406</v>
      </c>
      <c r="D924" s="194" t="b">
        <v>0</v>
      </c>
      <c r="E924" s="48" t="s">
        <v>130</v>
      </c>
      <c r="F924" s="48" t="s">
        <v>3280</v>
      </c>
      <c r="G924" s="48" t="s">
        <v>211</v>
      </c>
      <c r="H924" s="48" t="s">
        <v>452</v>
      </c>
      <c r="I924" s="48" t="s">
        <v>211</v>
      </c>
      <c r="J924" s="48" t="s">
        <v>2661</v>
      </c>
      <c r="K924" s="193" t="s">
        <v>3791</v>
      </c>
      <c r="L924" s="193" t="s">
        <v>403</v>
      </c>
      <c r="M924" s="48" t="s">
        <v>3792</v>
      </c>
      <c r="N924" s="193" t="s">
        <v>211</v>
      </c>
      <c r="O924" s="48" t="s">
        <v>183</v>
      </c>
      <c r="P924" s="48"/>
      <c r="Q924" s="48" t="s">
        <v>184</v>
      </c>
      <c r="R924" s="193" t="s">
        <v>239</v>
      </c>
      <c r="S924" s="48" t="b">
        <v>0</v>
      </c>
      <c r="T924" s="48"/>
      <c r="U924" s="178"/>
      <c r="V924" s="178">
        <v>43195</v>
      </c>
      <c r="W924" s="48" t="s">
        <v>211</v>
      </c>
      <c r="X924" s="48"/>
      <c r="Y924" s="48"/>
      <c r="Z924" s="48" t="s">
        <v>211</v>
      </c>
      <c r="AA924" s="48"/>
      <c r="AB924" s="48"/>
      <c r="AC924" s="193" t="s">
        <v>2699</v>
      </c>
      <c r="AD924" s="195">
        <v>43287</v>
      </c>
      <c r="AE924" s="193" t="s">
        <v>498</v>
      </c>
      <c r="AF924" s="193" t="s">
        <v>211</v>
      </c>
      <c r="AG924" s="193" t="s">
        <v>2694</v>
      </c>
      <c r="AH924" s="197">
        <v>43480</v>
      </c>
      <c r="AI924" s="192" t="s">
        <v>4350</v>
      </c>
      <c r="AJ924" s="115" t="str">
        <f t="shared" si="14"/>
        <v>FS</v>
      </c>
      <c r="AK924" s="115" t="b">
        <f>ISNUMBER(SEARCH("IRT",Table1[[#This Row],[Current_Status]]))</f>
        <v>0</v>
      </c>
      <c r="AL924" s="116">
        <f>YEAR(Table1[[#This Row],[Project_Initiated]])</f>
        <v>2018</v>
      </c>
      <c r="AM924" s="53">
        <v>44090</v>
      </c>
      <c r="AN924" s="53" t="str">
        <f>IF(AND(Table1[[#This Row],[Completed Date]]&gt;="07/01/2020"+0,Table1[[#This Row],[Completed Date]]&lt;="6/30/2021"+0),"FY 20-21",IF(AND(Table1[[#This Row],[Completed Date]]&gt;="07/01/2019"+0,Table1[[#This Row],[Completed Date]]&lt;="6/30/2020"+0),"FY 19-20",""))</f>
        <v/>
      </c>
      <c r="AO924" s="116" t="str">
        <f>IFERROR(FIND("R",Table1[[#This Row],[FS_Priority]]),"")</f>
        <v/>
      </c>
    </row>
    <row r="925" spans="1:41" hidden="1" x14ac:dyDescent="0.25">
      <c r="A925" s="48" t="s">
        <v>624</v>
      </c>
      <c r="B925" s="193" t="s">
        <v>211</v>
      </c>
      <c r="C925" s="193" t="s">
        <v>624</v>
      </c>
      <c r="D925" s="194" t="b">
        <v>0</v>
      </c>
      <c r="E925" s="48" t="s">
        <v>4299</v>
      </c>
      <c r="F925" s="48" t="s">
        <v>2979</v>
      </c>
      <c r="G925" s="48" t="s">
        <v>211</v>
      </c>
      <c r="H925" s="48" t="s">
        <v>621</v>
      </c>
      <c r="I925" s="48" t="s">
        <v>3470</v>
      </c>
      <c r="J925" s="48" t="s">
        <v>3454</v>
      </c>
      <c r="K925" s="193" t="s">
        <v>3471</v>
      </c>
      <c r="L925" s="193" t="s">
        <v>2636</v>
      </c>
      <c r="M925" s="48" t="s">
        <v>3472</v>
      </c>
      <c r="N925" s="193" t="s">
        <v>211</v>
      </c>
      <c r="O925" s="48" t="s">
        <v>178</v>
      </c>
      <c r="P925" s="48"/>
      <c r="Q925" s="48" t="s">
        <v>211</v>
      </c>
      <c r="R925" s="193" t="s">
        <v>184</v>
      </c>
      <c r="S925" s="48" t="b">
        <v>0</v>
      </c>
      <c r="T925" s="48"/>
      <c r="U925" s="178"/>
      <c r="V925" s="178">
        <v>42992</v>
      </c>
      <c r="W925" s="48" t="s">
        <v>211</v>
      </c>
      <c r="X925" s="48"/>
      <c r="Y925" s="48"/>
      <c r="Z925" s="48" t="s">
        <v>211</v>
      </c>
      <c r="AA925" s="48"/>
      <c r="AB925" s="48"/>
      <c r="AC925" s="193" t="s">
        <v>625</v>
      </c>
      <c r="AD925" s="48"/>
      <c r="AE925" s="193" t="s">
        <v>178</v>
      </c>
      <c r="AF925" s="193" t="s">
        <v>211</v>
      </c>
      <c r="AG925" s="193" t="s">
        <v>2694</v>
      </c>
      <c r="AH925" s="197">
        <v>43484</v>
      </c>
      <c r="AI925" s="192" t="s">
        <v>4354</v>
      </c>
      <c r="AJ925" s="115" t="str">
        <f t="shared" si="14"/>
        <v>FS</v>
      </c>
      <c r="AK925" s="115" t="b">
        <f>ISNUMBER(SEARCH("IRT",Table1[[#This Row],[Current_Status]]))</f>
        <v>0</v>
      </c>
      <c r="AL925" s="116">
        <f>YEAR(Table1[[#This Row],[Project_Initiated]])</f>
        <v>2017</v>
      </c>
      <c r="AM925" s="53">
        <v>44090</v>
      </c>
      <c r="AN925" s="53" t="str">
        <f>IF(AND(Table1[[#This Row],[Completed Date]]&gt;="07/01/2020"+0,Table1[[#This Row],[Completed Date]]&lt;="6/30/2021"+0),"FY 20-21",IF(AND(Table1[[#This Row],[Completed Date]]&gt;="07/01/2019"+0,Table1[[#This Row],[Completed Date]]&lt;="6/30/2020"+0),"FY 19-20",""))</f>
        <v/>
      </c>
      <c r="AO925" s="116" t="str">
        <f>IFERROR(FIND("R",Table1[[#This Row],[FS_Priority]]),"")</f>
        <v/>
      </c>
    </row>
    <row r="926" spans="1:41" hidden="1" x14ac:dyDescent="0.25">
      <c r="A926" s="48" t="s">
        <v>620</v>
      </c>
      <c r="B926" s="193" t="s">
        <v>211</v>
      </c>
      <c r="C926" s="193" t="s">
        <v>620</v>
      </c>
      <c r="D926" s="194" t="b">
        <v>0</v>
      </c>
      <c r="E926" s="48" t="s">
        <v>4299</v>
      </c>
      <c r="F926" s="48" t="s">
        <v>2975</v>
      </c>
      <c r="G926" s="48" t="s">
        <v>211</v>
      </c>
      <c r="H926" s="48" t="s">
        <v>621</v>
      </c>
      <c r="I926" s="48" t="s">
        <v>3470</v>
      </c>
      <c r="J926" s="48" t="s">
        <v>3454</v>
      </c>
      <c r="K926" s="193" t="s">
        <v>3471</v>
      </c>
      <c r="L926" s="193" t="s">
        <v>2636</v>
      </c>
      <c r="M926" s="48" t="s">
        <v>3472</v>
      </c>
      <c r="N926" s="193" t="s">
        <v>211</v>
      </c>
      <c r="O926" s="48" t="s">
        <v>178</v>
      </c>
      <c r="P926" s="48"/>
      <c r="Q926" s="48" t="s">
        <v>211</v>
      </c>
      <c r="R926" s="193" t="s">
        <v>236</v>
      </c>
      <c r="S926" s="48" t="b">
        <v>0</v>
      </c>
      <c r="T926" s="48"/>
      <c r="U926" s="178"/>
      <c r="V926" s="178">
        <v>42986</v>
      </c>
      <c r="W926" s="48" t="s">
        <v>211</v>
      </c>
      <c r="X926" s="48"/>
      <c r="Y926" s="48"/>
      <c r="Z926" s="48" t="s">
        <v>211</v>
      </c>
      <c r="AA926" s="48"/>
      <c r="AB926" s="48"/>
      <c r="AC926" s="193" t="s">
        <v>2611</v>
      </c>
      <c r="AD926" s="179"/>
      <c r="AE926" s="193" t="s">
        <v>178</v>
      </c>
      <c r="AF926" s="193" t="s">
        <v>211</v>
      </c>
      <c r="AG926" s="193" t="s">
        <v>2694</v>
      </c>
      <c r="AH926" s="197">
        <v>43484</v>
      </c>
      <c r="AI926" s="192" t="s">
        <v>4354</v>
      </c>
      <c r="AJ926" s="115" t="str">
        <f t="shared" si="14"/>
        <v>FS</v>
      </c>
      <c r="AK926" s="115" t="b">
        <f>ISNUMBER(SEARCH("IRT",Table1[[#This Row],[Current_Status]]))</f>
        <v>0</v>
      </c>
      <c r="AL926" s="116">
        <f>YEAR(Table1[[#This Row],[Project_Initiated]])</f>
        <v>2017</v>
      </c>
      <c r="AM926" s="53">
        <v>44090</v>
      </c>
      <c r="AN926" s="53" t="str">
        <f>IF(AND(Table1[[#This Row],[Completed Date]]&gt;="07/01/2020"+0,Table1[[#This Row],[Completed Date]]&lt;="6/30/2021"+0),"FY 20-21",IF(AND(Table1[[#This Row],[Completed Date]]&gt;="07/01/2019"+0,Table1[[#This Row],[Completed Date]]&lt;="6/30/2020"+0),"FY 19-20",""))</f>
        <v/>
      </c>
      <c r="AO926" s="116" t="str">
        <f>IFERROR(FIND("R",Table1[[#This Row],[FS_Priority]]),"")</f>
        <v/>
      </c>
    </row>
    <row r="927" spans="1:41" hidden="1" x14ac:dyDescent="0.25">
      <c r="A927" s="48" t="s">
        <v>2743</v>
      </c>
      <c r="B927" s="193" t="s">
        <v>211</v>
      </c>
      <c r="C927" s="193" t="s">
        <v>2743</v>
      </c>
      <c r="D927" s="194" t="b">
        <v>0</v>
      </c>
      <c r="E927" s="48" t="s">
        <v>2651</v>
      </c>
      <c r="F927" s="48" t="s">
        <v>3259</v>
      </c>
      <c r="G927" s="48" t="s">
        <v>211</v>
      </c>
      <c r="H927" s="48" t="s">
        <v>447</v>
      </c>
      <c r="I927" s="48" t="s">
        <v>3772</v>
      </c>
      <c r="J927" s="48" t="s">
        <v>2672</v>
      </c>
      <c r="K927" s="193" t="s">
        <v>3773</v>
      </c>
      <c r="L927" s="193" t="s">
        <v>2636</v>
      </c>
      <c r="M927" s="48" t="s">
        <v>3582</v>
      </c>
      <c r="N927" s="193" t="s">
        <v>211</v>
      </c>
      <c r="O927" s="48" t="s">
        <v>211</v>
      </c>
      <c r="P927" s="48"/>
      <c r="Q927" s="48" t="s">
        <v>288</v>
      </c>
      <c r="R927" s="193" t="s">
        <v>211</v>
      </c>
      <c r="S927" s="48" t="b">
        <v>0</v>
      </c>
      <c r="T927" s="48"/>
      <c r="U927" s="178"/>
      <c r="V927" s="178">
        <v>43468</v>
      </c>
      <c r="W927" s="48" t="s">
        <v>211</v>
      </c>
      <c r="X927" s="48"/>
      <c r="Y927" s="48"/>
      <c r="Z927" s="48" t="s">
        <v>211</v>
      </c>
      <c r="AA927" s="48"/>
      <c r="AB927" s="48"/>
      <c r="AC927" s="193" t="s">
        <v>211</v>
      </c>
      <c r="AD927" s="48"/>
      <c r="AE927" s="193" t="s">
        <v>498</v>
      </c>
      <c r="AF927" s="193" t="s">
        <v>211</v>
      </c>
      <c r="AG927" s="193" t="s">
        <v>539</v>
      </c>
      <c r="AH927" s="197">
        <v>43487</v>
      </c>
      <c r="AI927" s="192" t="s">
        <v>4346</v>
      </c>
      <c r="AJ927" s="115" t="str">
        <f t="shared" si="14"/>
        <v>FS</v>
      </c>
      <c r="AK927" s="115" t="b">
        <f>ISNUMBER(SEARCH("IRT",Table1[[#This Row],[Current_Status]]))</f>
        <v>0</v>
      </c>
      <c r="AL927" s="116">
        <f>YEAR(Table1[[#This Row],[Project_Initiated]])</f>
        <v>2019</v>
      </c>
      <c r="AM927" s="53">
        <v>44090</v>
      </c>
      <c r="AN927" s="53" t="str">
        <f>IF(AND(Table1[[#This Row],[Completed Date]]&gt;="07/01/2020"+0,Table1[[#This Row],[Completed Date]]&lt;="6/30/2021"+0),"FY 20-21",IF(AND(Table1[[#This Row],[Completed Date]]&gt;="07/01/2019"+0,Table1[[#This Row],[Completed Date]]&lt;="6/30/2020"+0),"FY 19-20",""))</f>
        <v/>
      </c>
      <c r="AO927" s="116" t="str">
        <f>IFERROR(FIND("R",Table1[[#This Row],[FS_Priority]]),"")</f>
        <v/>
      </c>
    </row>
    <row r="928" spans="1:41" hidden="1" x14ac:dyDescent="0.25">
      <c r="A928" s="48" t="s">
        <v>404</v>
      </c>
      <c r="B928" s="193" t="s">
        <v>211</v>
      </c>
      <c r="C928" s="193" t="s">
        <v>404</v>
      </c>
      <c r="D928" s="194" t="b">
        <v>0</v>
      </c>
      <c r="E928" s="48" t="s">
        <v>130</v>
      </c>
      <c r="F928" s="48" t="s">
        <v>3278</v>
      </c>
      <c r="G928" s="48" t="s">
        <v>211</v>
      </c>
      <c r="H928" s="48" t="s">
        <v>445</v>
      </c>
      <c r="I928" s="48" t="s">
        <v>3799</v>
      </c>
      <c r="J928" s="48" t="s">
        <v>2672</v>
      </c>
      <c r="K928" s="193" t="s">
        <v>3791</v>
      </c>
      <c r="L928" s="193" t="s">
        <v>403</v>
      </c>
      <c r="M928" s="48" t="s">
        <v>3800</v>
      </c>
      <c r="N928" s="193" t="s">
        <v>211</v>
      </c>
      <c r="O928" s="48" t="s">
        <v>183</v>
      </c>
      <c r="P928" s="48"/>
      <c r="Q928" s="48" t="s">
        <v>218</v>
      </c>
      <c r="R928" s="193" t="s">
        <v>236</v>
      </c>
      <c r="S928" s="48" t="b">
        <v>0</v>
      </c>
      <c r="T928" s="48"/>
      <c r="U928" s="178"/>
      <c r="V928" s="178">
        <v>43090</v>
      </c>
      <c r="W928" s="48" t="s">
        <v>211</v>
      </c>
      <c r="X928" s="48"/>
      <c r="Y928" s="48"/>
      <c r="Z928" s="48" t="s">
        <v>211</v>
      </c>
      <c r="AA928" s="48"/>
      <c r="AB928" s="48"/>
      <c r="AC928" s="193" t="s">
        <v>211</v>
      </c>
      <c r="AD928" s="195">
        <v>43272</v>
      </c>
      <c r="AE928" s="193" t="s">
        <v>498</v>
      </c>
      <c r="AF928" s="193" t="s">
        <v>211</v>
      </c>
      <c r="AG928" s="193" t="s">
        <v>2694</v>
      </c>
      <c r="AH928" s="197">
        <v>43489</v>
      </c>
      <c r="AI928" s="192" t="s">
        <v>4350</v>
      </c>
      <c r="AJ928" s="115" t="str">
        <f t="shared" si="14"/>
        <v>FS</v>
      </c>
      <c r="AK928" s="115" t="b">
        <f>ISNUMBER(SEARCH("IRT",Table1[[#This Row],[Current_Status]]))</f>
        <v>0</v>
      </c>
      <c r="AL928" s="116">
        <f>YEAR(Table1[[#This Row],[Project_Initiated]])</f>
        <v>2017</v>
      </c>
      <c r="AM928" s="53">
        <v>44090</v>
      </c>
      <c r="AN928" s="53" t="str">
        <f>IF(AND(Table1[[#This Row],[Completed Date]]&gt;="07/01/2020"+0,Table1[[#This Row],[Completed Date]]&lt;="6/30/2021"+0),"FY 20-21",IF(AND(Table1[[#This Row],[Completed Date]]&gt;="07/01/2019"+0,Table1[[#This Row],[Completed Date]]&lt;="6/30/2020"+0),"FY 19-20",""))</f>
        <v/>
      </c>
      <c r="AO928" s="116" t="str">
        <f>IFERROR(FIND("R",Table1[[#This Row],[FS_Priority]]),"")</f>
        <v/>
      </c>
    </row>
    <row r="929" spans="1:41" hidden="1" x14ac:dyDescent="0.25">
      <c r="A929" s="48" t="s">
        <v>226</v>
      </c>
      <c r="B929" s="193" t="s">
        <v>211</v>
      </c>
      <c r="C929" s="193" t="s">
        <v>226</v>
      </c>
      <c r="D929" s="194" t="b">
        <v>0</v>
      </c>
      <c r="E929" s="48" t="s">
        <v>21</v>
      </c>
      <c r="F929" s="48" t="s">
        <v>2960</v>
      </c>
      <c r="G929" s="48" t="s">
        <v>220</v>
      </c>
      <c r="H929" s="48" t="s">
        <v>323</v>
      </c>
      <c r="I929" s="48" t="s">
        <v>3460</v>
      </c>
      <c r="J929" s="48" t="s">
        <v>2670</v>
      </c>
      <c r="K929" s="193" t="s">
        <v>3455</v>
      </c>
      <c r="L929" s="193" t="s">
        <v>4315</v>
      </c>
      <c r="M929" s="48" t="s">
        <v>3458</v>
      </c>
      <c r="N929" s="193" t="s">
        <v>211</v>
      </c>
      <c r="O929" s="48" t="s">
        <v>211</v>
      </c>
      <c r="P929" s="48"/>
      <c r="Q929" s="48" t="s">
        <v>227</v>
      </c>
      <c r="R929" s="193" t="s">
        <v>211</v>
      </c>
      <c r="S929" s="48" t="b">
        <v>0</v>
      </c>
      <c r="T929" s="48"/>
      <c r="U929" s="178"/>
      <c r="V929" s="178">
        <v>43355</v>
      </c>
      <c r="W929" s="48" t="s">
        <v>211</v>
      </c>
      <c r="X929" s="48"/>
      <c r="Y929" s="48"/>
      <c r="Z929" s="48" t="s">
        <v>211</v>
      </c>
      <c r="AA929" s="48"/>
      <c r="AB929" s="48"/>
      <c r="AC929" s="193" t="s">
        <v>211</v>
      </c>
      <c r="AD929" s="195">
        <v>43370</v>
      </c>
      <c r="AE929" s="193" t="s">
        <v>178</v>
      </c>
      <c r="AF929" s="193" t="s">
        <v>211</v>
      </c>
      <c r="AG929" s="193" t="s">
        <v>211</v>
      </c>
      <c r="AH929" s="197">
        <v>43489</v>
      </c>
      <c r="AI929" s="192" t="s">
        <v>4347</v>
      </c>
      <c r="AJ929" s="115" t="str">
        <f t="shared" si="14"/>
        <v>FS</v>
      </c>
      <c r="AK929" s="115" t="b">
        <f>ISNUMBER(SEARCH("IRT",Table1[[#This Row],[Current_Status]]))</f>
        <v>0</v>
      </c>
      <c r="AL929" s="116">
        <f>YEAR(Table1[[#This Row],[Project_Initiated]])</f>
        <v>2018</v>
      </c>
      <c r="AM929" s="53">
        <v>44090</v>
      </c>
      <c r="AN929" s="53" t="str">
        <f>IF(AND(Table1[[#This Row],[Completed Date]]&gt;="07/01/2020"+0,Table1[[#This Row],[Completed Date]]&lt;="6/30/2021"+0),"FY 20-21",IF(AND(Table1[[#This Row],[Completed Date]]&gt;="07/01/2019"+0,Table1[[#This Row],[Completed Date]]&lt;="6/30/2020"+0),"FY 19-20",""))</f>
        <v/>
      </c>
      <c r="AO929" s="116" t="str">
        <f>IFERROR(FIND("R",Table1[[#This Row],[FS_Priority]]),"")</f>
        <v/>
      </c>
    </row>
    <row r="930" spans="1:41" hidden="1" x14ac:dyDescent="0.25">
      <c r="A930" s="48" t="s">
        <v>230</v>
      </c>
      <c r="B930" s="193" t="s">
        <v>211</v>
      </c>
      <c r="C930" s="193" t="s">
        <v>230</v>
      </c>
      <c r="D930" s="194" t="b">
        <v>0</v>
      </c>
      <c r="E930" s="48" t="s">
        <v>21</v>
      </c>
      <c r="F930" s="48" t="s">
        <v>2962</v>
      </c>
      <c r="G930" s="48" t="s">
        <v>220</v>
      </c>
      <c r="H930" s="48" t="s">
        <v>211</v>
      </c>
      <c r="I930" s="48" t="s">
        <v>211</v>
      </c>
      <c r="J930" s="48" t="s">
        <v>2670</v>
      </c>
      <c r="K930" s="193" t="s">
        <v>3455</v>
      </c>
      <c r="L930" s="193" t="s">
        <v>4315</v>
      </c>
      <c r="M930" s="48" t="s">
        <v>3458</v>
      </c>
      <c r="N930" s="193" t="s">
        <v>211</v>
      </c>
      <c r="O930" s="48" t="s">
        <v>211</v>
      </c>
      <c r="P930" s="48"/>
      <c r="Q930" s="48" t="s">
        <v>231</v>
      </c>
      <c r="R930" s="193" t="s">
        <v>211</v>
      </c>
      <c r="S930" s="48" t="b">
        <v>0</v>
      </c>
      <c r="T930" s="48"/>
      <c r="U930" s="178"/>
      <c r="V930" s="178">
        <v>43355</v>
      </c>
      <c r="W930" s="48" t="s">
        <v>211</v>
      </c>
      <c r="X930" s="48"/>
      <c r="Y930" s="48"/>
      <c r="Z930" s="48" t="s">
        <v>211</v>
      </c>
      <c r="AA930" s="48"/>
      <c r="AB930" s="48"/>
      <c r="AC930" s="193" t="s">
        <v>211</v>
      </c>
      <c r="AD930" s="195">
        <v>43388</v>
      </c>
      <c r="AE930" s="193" t="s">
        <v>178</v>
      </c>
      <c r="AF930" s="193" t="s">
        <v>211</v>
      </c>
      <c r="AG930" s="193" t="s">
        <v>2694</v>
      </c>
      <c r="AH930" s="197">
        <v>43489</v>
      </c>
      <c r="AI930" s="192" t="s">
        <v>4347</v>
      </c>
      <c r="AJ930" s="115" t="str">
        <f t="shared" si="14"/>
        <v>FS</v>
      </c>
      <c r="AK930" s="115" t="b">
        <f>ISNUMBER(SEARCH("IRT",Table1[[#This Row],[Current_Status]]))</f>
        <v>0</v>
      </c>
      <c r="AL930" s="116">
        <f>YEAR(Table1[[#This Row],[Project_Initiated]])</f>
        <v>2018</v>
      </c>
      <c r="AM930" s="53">
        <v>44090</v>
      </c>
      <c r="AN930" s="53" t="str">
        <f>IF(AND(Table1[[#This Row],[Completed Date]]&gt;="07/01/2020"+0,Table1[[#This Row],[Completed Date]]&lt;="6/30/2021"+0),"FY 20-21",IF(AND(Table1[[#This Row],[Completed Date]]&gt;="07/01/2019"+0,Table1[[#This Row],[Completed Date]]&lt;="6/30/2020"+0),"FY 19-20",""))</f>
        <v/>
      </c>
      <c r="AO930" s="116" t="str">
        <f>IFERROR(FIND("R",Table1[[#This Row],[FS_Priority]]),"")</f>
        <v/>
      </c>
    </row>
    <row r="931" spans="1:41" hidden="1" x14ac:dyDescent="0.25">
      <c r="A931" s="48" t="s">
        <v>745</v>
      </c>
      <c r="B931" s="193" t="s">
        <v>211</v>
      </c>
      <c r="C931" s="193" t="s">
        <v>745</v>
      </c>
      <c r="D931" s="194" t="b">
        <v>0</v>
      </c>
      <c r="E931" s="48" t="s">
        <v>4313</v>
      </c>
      <c r="F931" s="48" t="s">
        <v>3342</v>
      </c>
      <c r="G931" s="48" t="s">
        <v>746</v>
      </c>
      <c r="H931" s="48" t="s">
        <v>267</v>
      </c>
      <c r="I931" s="48" t="s">
        <v>211</v>
      </c>
      <c r="J931" s="48" t="s">
        <v>3454</v>
      </c>
      <c r="K931" s="193" t="s">
        <v>3883</v>
      </c>
      <c r="L931" s="193" t="s">
        <v>437</v>
      </c>
      <c r="M931" s="48" t="s">
        <v>3888</v>
      </c>
      <c r="N931" s="193" t="s">
        <v>211</v>
      </c>
      <c r="O931" s="48" t="s">
        <v>183</v>
      </c>
      <c r="P931" s="48"/>
      <c r="Q931" s="48" t="s">
        <v>211</v>
      </c>
      <c r="R931" s="193" t="s">
        <v>218</v>
      </c>
      <c r="S931" s="48" t="b">
        <v>0</v>
      </c>
      <c r="T931" s="48"/>
      <c r="U931" s="178"/>
      <c r="V931" s="178">
        <v>43250</v>
      </c>
      <c r="W931" s="48" t="s">
        <v>211</v>
      </c>
      <c r="X931" s="48"/>
      <c r="Y931" s="48"/>
      <c r="Z931" s="48" t="s">
        <v>211</v>
      </c>
      <c r="AA931" s="48"/>
      <c r="AB931" s="48"/>
      <c r="AC931" s="193" t="s">
        <v>211</v>
      </c>
      <c r="AD931" s="179"/>
      <c r="AE931" s="193" t="s">
        <v>178</v>
      </c>
      <c r="AF931" s="193" t="s">
        <v>211</v>
      </c>
      <c r="AG931" s="193" t="s">
        <v>2694</v>
      </c>
      <c r="AH931" s="197">
        <v>43489</v>
      </c>
      <c r="AI931" s="192" t="s">
        <v>4350</v>
      </c>
      <c r="AJ931" s="115" t="str">
        <f t="shared" si="14"/>
        <v>FS</v>
      </c>
      <c r="AK931" s="115" t="b">
        <f>ISNUMBER(SEARCH("IRT",Table1[[#This Row],[Current_Status]]))</f>
        <v>0</v>
      </c>
      <c r="AL931" s="116">
        <f>YEAR(Table1[[#This Row],[Project_Initiated]])</f>
        <v>2018</v>
      </c>
      <c r="AM931" s="53">
        <v>44090</v>
      </c>
      <c r="AN931" s="53" t="str">
        <f>IF(AND(Table1[[#This Row],[Completed Date]]&gt;="07/01/2020"+0,Table1[[#This Row],[Completed Date]]&lt;="6/30/2021"+0),"FY 20-21",IF(AND(Table1[[#This Row],[Completed Date]]&gt;="07/01/2019"+0,Table1[[#This Row],[Completed Date]]&lt;="6/30/2020"+0),"FY 19-20",""))</f>
        <v/>
      </c>
      <c r="AO931" s="116" t="str">
        <f>IFERROR(FIND("R",Table1[[#This Row],[FS_Priority]]),"")</f>
        <v/>
      </c>
    </row>
    <row r="932" spans="1:41" hidden="1" x14ac:dyDescent="0.25">
      <c r="A932" s="48" t="s">
        <v>2943</v>
      </c>
      <c r="B932" s="193" t="s">
        <v>211</v>
      </c>
      <c r="C932" s="193" t="s">
        <v>2943</v>
      </c>
      <c r="D932" s="194" t="b">
        <v>0</v>
      </c>
      <c r="E932" s="48" t="s">
        <v>398</v>
      </c>
      <c r="F932" s="48" t="s">
        <v>4650</v>
      </c>
      <c r="G932" s="48" t="s">
        <v>211</v>
      </c>
      <c r="H932" s="48" t="s">
        <v>211</v>
      </c>
      <c r="I932" s="48" t="s">
        <v>3580</v>
      </c>
      <c r="J932" s="48" t="s">
        <v>2672</v>
      </c>
      <c r="K932" s="193" t="s">
        <v>3786</v>
      </c>
      <c r="L932" s="193" t="s">
        <v>399</v>
      </c>
      <c r="M932" s="48" t="s">
        <v>3954</v>
      </c>
      <c r="N932" s="193" t="s">
        <v>211</v>
      </c>
      <c r="O932" s="48" t="s">
        <v>165</v>
      </c>
      <c r="P932" s="48"/>
      <c r="Q932" s="48" t="s">
        <v>218</v>
      </c>
      <c r="R932" s="193" t="s">
        <v>236</v>
      </c>
      <c r="S932" s="48" t="b">
        <v>1</v>
      </c>
      <c r="T932" s="48"/>
      <c r="U932" s="178"/>
      <c r="V932" s="178">
        <v>43600</v>
      </c>
      <c r="W932" s="48" t="s">
        <v>211</v>
      </c>
      <c r="X932" s="48"/>
      <c r="Y932" s="48"/>
      <c r="Z932" s="48" t="s">
        <v>211</v>
      </c>
      <c r="AA932" s="48"/>
      <c r="AB932" s="48"/>
      <c r="AC932" s="193" t="s">
        <v>4754</v>
      </c>
      <c r="AD932" s="48"/>
      <c r="AE932" s="193" t="s">
        <v>165</v>
      </c>
      <c r="AF932" s="193" t="s">
        <v>211</v>
      </c>
      <c r="AG932" s="193" t="s">
        <v>211</v>
      </c>
      <c r="AH932" s="197">
        <v>43494</v>
      </c>
      <c r="AI932" s="192" t="s">
        <v>4364</v>
      </c>
      <c r="AJ932" s="115" t="str">
        <f t="shared" si="14"/>
        <v>FS</v>
      </c>
      <c r="AK932" s="115" t="b">
        <f>ISNUMBER(SEARCH("IRT",Table1[[#This Row],[Current_Status]]))</f>
        <v>0</v>
      </c>
      <c r="AL932" s="116">
        <f>YEAR(Table1[[#This Row],[Project_Initiated]])</f>
        <v>2019</v>
      </c>
      <c r="AM932" s="53">
        <v>44090</v>
      </c>
      <c r="AN932" s="53" t="str">
        <f>IF(AND(Table1[[#This Row],[Completed Date]]&gt;="07/01/2020"+0,Table1[[#This Row],[Completed Date]]&lt;="6/30/2021"+0),"FY 20-21",IF(AND(Table1[[#This Row],[Completed Date]]&gt;="07/01/2019"+0,Table1[[#This Row],[Completed Date]]&lt;="6/30/2020"+0),"FY 19-20",""))</f>
        <v/>
      </c>
      <c r="AO932" s="116" t="str">
        <f>IFERROR(FIND("R",Table1[[#This Row],[FS_Priority]]),"")</f>
        <v/>
      </c>
    </row>
    <row r="933" spans="1:41" hidden="1" x14ac:dyDescent="0.25">
      <c r="A933" s="48" t="s">
        <v>421</v>
      </c>
      <c r="B933" s="193" t="s">
        <v>211</v>
      </c>
      <c r="C933" s="193" t="s">
        <v>421</v>
      </c>
      <c r="D933" s="194" t="b">
        <v>0</v>
      </c>
      <c r="E933" s="48" t="s">
        <v>147</v>
      </c>
      <c r="F933" s="48" t="s">
        <v>3315</v>
      </c>
      <c r="G933" s="48" t="s">
        <v>2645</v>
      </c>
      <c r="H933" s="48" t="s">
        <v>451</v>
      </c>
      <c r="I933" s="48" t="s">
        <v>211</v>
      </c>
      <c r="J933" s="48" t="s">
        <v>2670</v>
      </c>
      <c r="K933" s="193" t="s">
        <v>3839</v>
      </c>
      <c r="L933" s="193" t="s">
        <v>4330</v>
      </c>
      <c r="M933" s="48" t="s">
        <v>3849</v>
      </c>
      <c r="N933" s="193" t="s">
        <v>211</v>
      </c>
      <c r="O933" s="48" t="s">
        <v>183</v>
      </c>
      <c r="P933" s="48"/>
      <c r="Q933" s="48" t="s">
        <v>184</v>
      </c>
      <c r="R933" s="193" t="s">
        <v>211</v>
      </c>
      <c r="S933" s="48" t="b">
        <v>0</v>
      </c>
      <c r="T933" s="48"/>
      <c r="U933" s="178"/>
      <c r="V933" s="178">
        <v>43350</v>
      </c>
      <c r="W933" s="48" t="s">
        <v>211</v>
      </c>
      <c r="X933" s="48"/>
      <c r="Y933" s="48"/>
      <c r="Z933" s="48" t="s">
        <v>211</v>
      </c>
      <c r="AA933" s="48"/>
      <c r="AB933" s="48"/>
      <c r="AC933" s="193" t="s">
        <v>2646</v>
      </c>
      <c r="AD933" s="48"/>
      <c r="AE933" s="193" t="s">
        <v>498</v>
      </c>
      <c r="AF933" s="193" t="s">
        <v>211</v>
      </c>
      <c r="AG933" s="193" t="s">
        <v>2694</v>
      </c>
      <c r="AH933" s="197">
        <v>43497</v>
      </c>
      <c r="AI933" s="192" t="s">
        <v>4347</v>
      </c>
      <c r="AJ933" s="115" t="str">
        <f t="shared" si="14"/>
        <v>FS</v>
      </c>
      <c r="AK933" s="115" t="b">
        <f>ISNUMBER(SEARCH("IRT",Table1[[#This Row],[Current_Status]]))</f>
        <v>0</v>
      </c>
      <c r="AL933" s="116">
        <f>YEAR(Table1[[#This Row],[Project_Initiated]])</f>
        <v>2018</v>
      </c>
      <c r="AM933" s="53">
        <v>44090</v>
      </c>
      <c r="AN933" s="53" t="str">
        <f>IF(AND(Table1[[#This Row],[Completed Date]]&gt;="07/01/2020"+0,Table1[[#This Row],[Completed Date]]&lt;="6/30/2021"+0),"FY 20-21",IF(AND(Table1[[#This Row],[Completed Date]]&gt;="07/01/2019"+0,Table1[[#This Row],[Completed Date]]&lt;="6/30/2020"+0),"FY 19-20",""))</f>
        <v/>
      </c>
      <c r="AO933" s="116" t="str">
        <f>IFERROR(FIND("R",Table1[[#This Row],[FS_Priority]]),"")</f>
        <v/>
      </c>
    </row>
    <row r="934" spans="1:41" hidden="1" x14ac:dyDescent="0.25">
      <c r="A934" s="48" t="s">
        <v>715</v>
      </c>
      <c r="B934" s="193" t="s">
        <v>211</v>
      </c>
      <c r="C934" s="193" t="s">
        <v>715</v>
      </c>
      <c r="D934" s="194" t="b">
        <v>0</v>
      </c>
      <c r="E934" s="48" t="s">
        <v>53</v>
      </c>
      <c r="F934" s="48" t="s">
        <v>3001</v>
      </c>
      <c r="G934" s="48" t="s">
        <v>211</v>
      </c>
      <c r="H934" s="48" t="s">
        <v>285</v>
      </c>
      <c r="I934" s="48" t="s">
        <v>3525</v>
      </c>
      <c r="J934" s="48" t="s">
        <v>2661</v>
      </c>
      <c r="K934" s="193" t="s">
        <v>3514</v>
      </c>
      <c r="L934" s="193" t="s">
        <v>2636</v>
      </c>
      <c r="M934" s="48" t="s">
        <v>3517</v>
      </c>
      <c r="N934" s="193" t="s">
        <v>211</v>
      </c>
      <c r="O934" s="48" t="s">
        <v>183</v>
      </c>
      <c r="P934" s="48"/>
      <c r="Q934" s="48" t="s">
        <v>211</v>
      </c>
      <c r="R934" s="193" t="s">
        <v>236</v>
      </c>
      <c r="S934" s="48" t="b">
        <v>1</v>
      </c>
      <c r="T934" s="48"/>
      <c r="U934" s="178"/>
      <c r="V934" s="178">
        <v>43202</v>
      </c>
      <c r="W934" s="48" t="s">
        <v>211</v>
      </c>
      <c r="X934" s="48"/>
      <c r="Y934" s="48"/>
      <c r="Z934" s="48" t="s">
        <v>211</v>
      </c>
      <c r="AA934" s="48"/>
      <c r="AB934" s="48"/>
      <c r="AC934" s="193" t="s">
        <v>2759</v>
      </c>
      <c r="AD934" s="48"/>
      <c r="AE934" s="193" t="s">
        <v>178</v>
      </c>
      <c r="AF934" s="193" t="s">
        <v>211</v>
      </c>
      <c r="AG934" s="193" t="s">
        <v>2694</v>
      </c>
      <c r="AH934" s="197">
        <v>43497</v>
      </c>
      <c r="AI934" s="192" t="s">
        <v>4348</v>
      </c>
      <c r="AJ934" s="115" t="str">
        <f t="shared" si="14"/>
        <v>FS</v>
      </c>
      <c r="AK934" s="115" t="b">
        <f>ISNUMBER(SEARCH("IRT",Table1[[#This Row],[Current_Status]]))</f>
        <v>0</v>
      </c>
      <c r="AL934" s="116">
        <f>YEAR(Table1[[#This Row],[Project_Initiated]])</f>
        <v>2018</v>
      </c>
      <c r="AM934" s="53">
        <v>44090</v>
      </c>
      <c r="AN934" s="53" t="str">
        <f>IF(AND(Table1[[#This Row],[Completed Date]]&gt;="07/01/2020"+0,Table1[[#This Row],[Completed Date]]&lt;="6/30/2021"+0),"FY 20-21",IF(AND(Table1[[#This Row],[Completed Date]]&gt;="07/01/2019"+0,Table1[[#This Row],[Completed Date]]&lt;="6/30/2020"+0),"FY 19-20",""))</f>
        <v/>
      </c>
      <c r="AO934" s="116" t="str">
        <f>IFERROR(FIND("R",Table1[[#This Row],[FS_Priority]]),"")</f>
        <v/>
      </c>
    </row>
    <row r="935" spans="1:41" hidden="1" x14ac:dyDescent="0.25">
      <c r="A935" s="48" t="s">
        <v>2615</v>
      </c>
      <c r="B935" s="193" t="s">
        <v>211</v>
      </c>
      <c r="C935" s="193" t="s">
        <v>2615</v>
      </c>
      <c r="D935" s="194" t="b">
        <v>0</v>
      </c>
      <c r="E935" s="48" t="s">
        <v>446</v>
      </c>
      <c r="F935" s="48" t="s">
        <v>3058</v>
      </c>
      <c r="G935" s="48" t="s">
        <v>211</v>
      </c>
      <c r="H935" s="48" t="s">
        <v>3531</v>
      </c>
      <c r="I935" s="48" t="s">
        <v>3587</v>
      </c>
      <c r="J935" s="48" t="s">
        <v>2661</v>
      </c>
      <c r="K935" s="193" t="s">
        <v>3578</v>
      </c>
      <c r="L935" s="193" t="s">
        <v>2636</v>
      </c>
      <c r="M935" s="48" t="s">
        <v>3588</v>
      </c>
      <c r="N935" s="193" t="s">
        <v>211</v>
      </c>
      <c r="O935" s="48" t="s">
        <v>165</v>
      </c>
      <c r="P935" s="48"/>
      <c r="Q935" s="48" t="s">
        <v>218</v>
      </c>
      <c r="R935" s="193" t="s">
        <v>211</v>
      </c>
      <c r="S935" s="48" t="b">
        <v>0</v>
      </c>
      <c r="T935" s="48"/>
      <c r="U935" s="178"/>
      <c r="V935" s="178">
        <v>43411</v>
      </c>
      <c r="W935" s="48" t="s">
        <v>211</v>
      </c>
      <c r="X935" s="48"/>
      <c r="Y935" s="48"/>
      <c r="Z935" s="48" t="s">
        <v>211</v>
      </c>
      <c r="AA935" s="48"/>
      <c r="AB935" s="48"/>
      <c r="AC935" s="193" t="s">
        <v>2785</v>
      </c>
      <c r="AD935" s="48"/>
      <c r="AE935" s="193" t="s">
        <v>165</v>
      </c>
      <c r="AF935" s="193" t="s">
        <v>211</v>
      </c>
      <c r="AG935" s="193" t="s">
        <v>539</v>
      </c>
      <c r="AH935" s="197">
        <v>43497</v>
      </c>
      <c r="AI935" s="192" t="s">
        <v>4352</v>
      </c>
      <c r="AJ935" s="115" t="str">
        <f t="shared" si="14"/>
        <v>FS</v>
      </c>
      <c r="AK935" s="115" t="b">
        <f>ISNUMBER(SEARCH("IRT",Table1[[#This Row],[Current_Status]]))</f>
        <v>0</v>
      </c>
      <c r="AL935" s="116">
        <f>YEAR(Table1[[#This Row],[Project_Initiated]])</f>
        <v>2018</v>
      </c>
      <c r="AM935" s="53">
        <v>44090</v>
      </c>
      <c r="AN935" s="53" t="str">
        <f>IF(AND(Table1[[#This Row],[Completed Date]]&gt;="07/01/2020"+0,Table1[[#This Row],[Completed Date]]&lt;="6/30/2021"+0),"FY 20-21",IF(AND(Table1[[#This Row],[Completed Date]]&gt;="07/01/2019"+0,Table1[[#This Row],[Completed Date]]&lt;="6/30/2020"+0),"FY 19-20",""))</f>
        <v/>
      </c>
      <c r="AO935" s="116" t="str">
        <f>IFERROR(FIND("R",Table1[[#This Row],[FS_Priority]]),"")</f>
        <v/>
      </c>
    </row>
    <row r="936" spans="1:41" hidden="1" x14ac:dyDescent="0.25">
      <c r="A936" s="48" t="s">
        <v>296</v>
      </c>
      <c r="B936" s="193" t="s">
        <v>211</v>
      </c>
      <c r="C936" s="193" t="s">
        <v>296</v>
      </c>
      <c r="D936" s="194" t="b">
        <v>0</v>
      </c>
      <c r="E936" s="48" t="s">
        <v>446</v>
      </c>
      <c r="F936" s="48" t="s">
        <v>3063</v>
      </c>
      <c r="G936" s="48" t="s">
        <v>211</v>
      </c>
      <c r="H936" s="48" t="s">
        <v>3531</v>
      </c>
      <c r="I936" s="48" t="s">
        <v>3595</v>
      </c>
      <c r="J936" s="48" t="s">
        <v>2661</v>
      </c>
      <c r="K936" s="193" t="s">
        <v>3578</v>
      </c>
      <c r="L936" s="193" t="s">
        <v>2636</v>
      </c>
      <c r="M936" s="48" t="s">
        <v>3581</v>
      </c>
      <c r="N936" s="193" t="s">
        <v>211</v>
      </c>
      <c r="O936" s="48" t="s">
        <v>183</v>
      </c>
      <c r="P936" s="48"/>
      <c r="Q936" s="48" t="s">
        <v>239</v>
      </c>
      <c r="R936" s="193" t="s">
        <v>184</v>
      </c>
      <c r="S936" s="48" t="b">
        <v>0</v>
      </c>
      <c r="T936" s="48"/>
      <c r="U936" s="178"/>
      <c r="V936" s="178">
        <v>43133</v>
      </c>
      <c r="W936" s="48" t="s">
        <v>211</v>
      </c>
      <c r="X936" s="48"/>
      <c r="Y936" s="48"/>
      <c r="Z936" s="48" t="s">
        <v>211</v>
      </c>
      <c r="AA936" s="48"/>
      <c r="AB936" s="48"/>
      <c r="AC936" s="193" t="s">
        <v>2762</v>
      </c>
      <c r="AD936" s="48"/>
      <c r="AE936" s="193" t="s">
        <v>178</v>
      </c>
      <c r="AF936" s="193" t="s">
        <v>211</v>
      </c>
      <c r="AG936" s="193" t="s">
        <v>2694</v>
      </c>
      <c r="AH936" s="197">
        <v>43497</v>
      </c>
      <c r="AI936" s="192" t="s">
        <v>4348</v>
      </c>
      <c r="AJ936" s="115" t="str">
        <f t="shared" si="14"/>
        <v>FS</v>
      </c>
      <c r="AK936" s="115" t="b">
        <f>ISNUMBER(SEARCH("IRT",Table1[[#This Row],[Current_Status]]))</f>
        <v>0</v>
      </c>
      <c r="AL936" s="116">
        <f>YEAR(Table1[[#This Row],[Project_Initiated]])</f>
        <v>2018</v>
      </c>
      <c r="AM936" s="53">
        <v>44090</v>
      </c>
      <c r="AN936" s="53" t="str">
        <f>IF(AND(Table1[[#This Row],[Completed Date]]&gt;="07/01/2020"+0,Table1[[#This Row],[Completed Date]]&lt;="6/30/2021"+0),"FY 20-21",IF(AND(Table1[[#This Row],[Completed Date]]&gt;="07/01/2019"+0,Table1[[#This Row],[Completed Date]]&lt;="6/30/2020"+0),"FY 19-20",""))</f>
        <v/>
      </c>
      <c r="AO936" s="116" t="str">
        <f>IFERROR(FIND("R",Table1[[#This Row],[FS_Priority]]),"")</f>
        <v/>
      </c>
    </row>
    <row r="937" spans="1:41" hidden="1" x14ac:dyDescent="0.25">
      <c r="A937" s="48" t="s">
        <v>881</v>
      </c>
      <c r="B937" s="193" t="s">
        <v>211</v>
      </c>
      <c r="C937" s="193" t="s">
        <v>881</v>
      </c>
      <c r="D937" s="194" t="b">
        <v>0</v>
      </c>
      <c r="E937" s="48" t="s">
        <v>99</v>
      </c>
      <c r="F937" s="48" t="s">
        <v>3115</v>
      </c>
      <c r="G937" s="48" t="s">
        <v>211</v>
      </c>
      <c r="H937" s="48" t="s">
        <v>465</v>
      </c>
      <c r="I937" s="48" t="s">
        <v>35</v>
      </c>
      <c r="J937" s="48" t="s">
        <v>2661</v>
      </c>
      <c r="K937" s="193" t="s">
        <v>4989</v>
      </c>
      <c r="L937" s="193" t="s">
        <v>297</v>
      </c>
      <c r="M937" s="48" t="s">
        <v>3649</v>
      </c>
      <c r="N937" s="193" t="s">
        <v>211</v>
      </c>
      <c r="O937" s="48" t="s">
        <v>165</v>
      </c>
      <c r="P937" s="48"/>
      <c r="Q937" s="48" t="s">
        <v>242</v>
      </c>
      <c r="R937" s="193" t="s">
        <v>211</v>
      </c>
      <c r="S937" s="48" t="b">
        <v>0</v>
      </c>
      <c r="T937" s="48"/>
      <c r="U937" s="178"/>
      <c r="V937" s="178">
        <v>43376</v>
      </c>
      <c r="W937" s="48" t="s">
        <v>211</v>
      </c>
      <c r="X937" s="48"/>
      <c r="Y937" s="48"/>
      <c r="Z937" s="48" t="s">
        <v>211</v>
      </c>
      <c r="AA937" s="48"/>
      <c r="AB937" s="48"/>
      <c r="AC937" s="193" t="s">
        <v>2785</v>
      </c>
      <c r="AD937" s="48"/>
      <c r="AE937" s="193" t="s">
        <v>165</v>
      </c>
      <c r="AF937" s="193" t="s">
        <v>211</v>
      </c>
      <c r="AG937" s="193" t="s">
        <v>539</v>
      </c>
      <c r="AH937" s="197">
        <v>43497</v>
      </c>
      <c r="AI937" s="192" t="s">
        <v>4352</v>
      </c>
      <c r="AJ937" s="115" t="str">
        <f t="shared" si="14"/>
        <v>FS</v>
      </c>
      <c r="AK937" s="115" t="b">
        <f>ISNUMBER(SEARCH("IRT",Table1[[#This Row],[Current_Status]]))</f>
        <v>0</v>
      </c>
      <c r="AL937" s="116">
        <f>YEAR(Table1[[#This Row],[Project_Initiated]])</f>
        <v>2018</v>
      </c>
      <c r="AM937" s="53">
        <v>44090</v>
      </c>
      <c r="AN937" s="53" t="str">
        <f>IF(AND(Table1[[#This Row],[Completed Date]]&gt;="07/01/2020"+0,Table1[[#This Row],[Completed Date]]&lt;="6/30/2021"+0),"FY 20-21",IF(AND(Table1[[#This Row],[Completed Date]]&gt;="07/01/2019"+0,Table1[[#This Row],[Completed Date]]&lt;="6/30/2020"+0),"FY 19-20",""))</f>
        <v/>
      </c>
      <c r="AO937" s="116" t="str">
        <f>IFERROR(FIND("R",Table1[[#This Row],[FS_Priority]]),"")</f>
        <v/>
      </c>
    </row>
    <row r="938" spans="1:41" hidden="1" x14ac:dyDescent="0.25">
      <c r="A938" s="48" t="s">
        <v>327</v>
      </c>
      <c r="B938" s="193" t="s">
        <v>211</v>
      </c>
      <c r="C938" s="193" t="s">
        <v>327</v>
      </c>
      <c r="D938" s="194" t="b">
        <v>0</v>
      </c>
      <c r="E938" s="48" t="s">
        <v>107</v>
      </c>
      <c r="F938" s="48" t="s">
        <v>3190</v>
      </c>
      <c r="G938" s="48" t="s">
        <v>211</v>
      </c>
      <c r="H938" s="48" t="s">
        <v>393</v>
      </c>
      <c r="I938" s="48" t="s">
        <v>211</v>
      </c>
      <c r="J938" s="48" t="s">
        <v>2661</v>
      </c>
      <c r="K938" s="193" t="s">
        <v>3674</v>
      </c>
      <c r="L938" s="193" t="s">
        <v>2636</v>
      </c>
      <c r="M938" s="48" t="s">
        <v>3691</v>
      </c>
      <c r="N938" s="193" t="s">
        <v>211</v>
      </c>
      <c r="O938" s="48" t="s">
        <v>183</v>
      </c>
      <c r="P938" s="48"/>
      <c r="Q938" s="48" t="s">
        <v>223</v>
      </c>
      <c r="R938" s="193" t="s">
        <v>286</v>
      </c>
      <c r="S938" s="48" t="b">
        <v>0</v>
      </c>
      <c r="T938" s="48"/>
      <c r="U938" s="178"/>
      <c r="V938" s="178">
        <v>43080</v>
      </c>
      <c r="W938" s="48" t="s">
        <v>211</v>
      </c>
      <c r="X938" s="48"/>
      <c r="Y938" s="48"/>
      <c r="Z938" s="48" t="s">
        <v>211</v>
      </c>
      <c r="AA938" s="48"/>
      <c r="AB938" s="48"/>
      <c r="AC938" s="193" t="s">
        <v>2764</v>
      </c>
      <c r="AD938" s="48"/>
      <c r="AE938" s="193" t="s">
        <v>183</v>
      </c>
      <c r="AF938" s="193" t="s">
        <v>211</v>
      </c>
      <c r="AG938" s="193" t="s">
        <v>2694</v>
      </c>
      <c r="AH938" s="197">
        <v>43497</v>
      </c>
      <c r="AI938" s="192" t="s">
        <v>4353</v>
      </c>
      <c r="AJ938" s="115" t="str">
        <f t="shared" si="14"/>
        <v>FS</v>
      </c>
      <c r="AK938" s="115" t="b">
        <f>ISNUMBER(SEARCH("IRT",Table1[[#This Row],[Current_Status]]))</f>
        <v>0</v>
      </c>
      <c r="AL938" s="116">
        <f>YEAR(Table1[[#This Row],[Project_Initiated]])</f>
        <v>2017</v>
      </c>
      <c r="AM938" s="53">
        <v>44090</v>
      </c>
      <c r="AN938" s="53" t="str">
        <f>IF(AND(Table1[[#This Row],[Completed Date]]&gt;="07/01/2020"+0,Table1[[#This Row],[Completed Date]]&lt;="6/30/2021"+0),"FY 20-21",IF(AND(Table1[[#This Row],[Completed Date]]&gt;="07/01/2019"+0,Table1[[#This Row],[Completed Date]]&lt;="6/30/2020"+0),"FY 19-20",""))</f>
        <v/>
      </c>
      <c r="AO938" s="116" t="str">
        <f>IFERROR(FIND("R",Table1[[#This Row],[FS_Priority]]),"")</f>
        <v/>
      </c>
    </row>
    <row r="939" spans="1:41" hidden="1" x14ac:dyDescent="0.25">
      <c r="A939" s="48" t="s">
        <v>343</v>
      </c>
      <c r="B939" s="193" t="s">
        <v>211</v>
      </c>
      <c r="C939" s="193" t="s">
        <v>343</v>
      </c>
      <c r="D939" s="194" t="b">
        <v>0</v>
      </c>
      <c r="E939" s="48" t="s">
        <v>107</v>
      </c>
      <c r="F939" s="48" t="s">
        <v>3213</v>
      </c>
      <c r="G939" s="48" t="s">
        <v>211</v>
      </c>
      <c r="H939" s="48" t="s">
        <v>3531</v>
      </c>
      <c r="I939" s="48" t="s">
        <v>3732</v>
      </c>
      <c r="J939" s="48" t="s">
        <v>2661</v>
      </c>
      <c r="K939" s="193" t="s">
        <v>3674</v>
      </c>
      <c r="L939" s="193" t="s">
        <v>2636</v>
      </c>
      <c r="M939" s="48" t="s">
        <v>3701</v>
      </c>
      <c r="N939" s="193" t="s">
        <v>211</v>
      </c>
      <c r="O939" s="48" t="s">
        <v>183</v>
      </c>
      <c r="P939" s="48"/>
      <c r="Q939" s="48" t="s">
        <v>344</v>
      </c>
      <c r="R939" s="193" t="s">
        <v>344</v>
      </c>
      <c r="S939" s="48" t="b">
        <v>0</v>
      </c>
      <c r="T939" s="48"/>
      <c r="U939" s="178"/>
      <c r="V939" s="178">
        <v>43091</v>
      </c>
      <c r="W939" s="48" t="s">
        <v>211</v>
      </c>
      <c r="X939" s="48"/>
      <c r="Y939" s="48"/>
      <c r="Z939" s="48" t="s">
        <v>211</v>
      </c>
      <c r="AA939" s="48"/>
      <c r="AB939" s="48"/>
      <c r="AC939" s="193" t="s">
        <v>2765</v>
      </c>
      <c r="AD939" s="179"/>
      <c r="AE939" s="193" t="s">
        <v>178</v>
      </c>
      <c r="AF939" s="193" t="s">
        <v>211</v>
      </c>
      <c r="AG939" s="193" t="s">
        <v>2694</v>
      </c>
      <c r="AH939" s="197">
        <v>43497</v>
      </c>
      <c r="AI939" s="192" t="s">
        <v>4348</v>
      </c>
      <c r="AJ939" s="115" t="str">
        <f t="shared" si="14"/>
        <v>FS</v>
      </c>
      <c r="AK939" s="115" t="b">
        <f>ISNUMBER(SEARCH("IRT",Table1[[#This Row],[Current_Status]]))</f>
        <v>0</v>
      </c>
      <c r="AL939" s="116">
        <f>YEAR(Table1[[#This Row],[Project_Initiated]])</f>
        <v>2017</v>
      </c>
      <c r="AM939" s="53">
        <v>44090</v>
      </c>
      <c r="AN939" s="53" t="str">
        <f>IF(AND(Table1[[#This Row],[Completed Date]]&gt;="07/01/2020"+0,Table1[[#This Row],[Completed Date]]&lt;="6/30/2021"+0),"FY 20-21",IF(AND(Table1[[#This Row],[Completed Date]]&gt;="07/01/2019"+0,Table1[[#This Row],[Completed Date]]&lt;="6/30/2020"+0),"FY 19-20",""))</f>
        <v/>
      </c>
      <c r="AO939" s="116" t="str">
        <f>IFERROR(FIND("R",Table1[[#This Row],[FS_Priority]]),"")</f>
        <v/>
      </c>
    </row>
    <row r="940" spans="1:41" hidden="1" x14ac:dyDescent="0.25">
      <c r="A940" s="48" t="s">
        <v>346</v>
      </c>
      <c r="B940" s="193" t="s">
        <v>211</v>
      </c>
      <c r="C940" s="193" t="s">
        <v>346</v>
      </c>
      <c r="D940" s="194" t="b">
        <v>0</v>
      </c>
      <c r="E940" s="48" t="s">
        <v>107</v>
      </c>
      <c r="F940" s="48" t="s">
        <v>3214</v>
      </c>
      <c r="G940" s="48" t="s">
        <v>211</v>
      </c>
      <c r="H940" s="48" t="s">
        <v>3531</v>
      </c>
      <c r="I940" s="48" t="s">
        <v>3733</v>
      </c>
      <c r="J940" s="48" t="s">
        <v>2661</v>
      </c>
      <c r="K940" s="193" t="s">
        <v>3674</v>
      </c>
      <c r="L940" s="193" t="s">
        <v>2636</v>
      </c>
      <c r="M940" s="48" t="s">
        <v>3701</v>
      </c>
      <c r="N940" s="193" t="s">
        <v>211</v>
      </c>
      <c r="O940" s="48" t="s">
        <v>183</v>
      </c>
      <c r="P940" s="48"/>
      <c r="Q940" s="48" t="s">
        <v>345</v>
      </c>
      <c r="R940" s="193" t="s">
        <v>2663</v>
      </c>
      <c r="S940" s="48" t="b">
        <v>0</v>
      </c>
      <c r="T940" s="48"/>
      <c r="U940" s="178"/>
      <c r="V940" s="178">
        <v>43091</v>
      </c>
      <c r="W940" s="48" t="s">
        <v>211</v>
      </c>
      <c r="X940" s="48"/>
      <c r="Y940" s="48"/>
      <c r="Z940" s="48" t="s">
        <v>211</v>
      </c>
      <c r="AA940" s="48"/>
      <c r="AB940" s="48"/>
      <c r="AC940" s="193" t="s">
        <v>2766</v>
      </c>
      <c r="AD940" s="48"/>
      <c r="AE940" s="193" t="s">
        <v>178</v>
      </c>
      <c r="AF940" s="193" t="s">
        <v>211</v>
      </c>
      <c r="AG940" s="193" t="s">
        <v>2694</v>
      </c>
      <c r="AH940" s="197">
        <v>43497</v>
      </c>
      <c r="AI940" s="192" t="s">
        <v>4348</v>
      </c>
      <c r="AJ940" s="115" t="str">
        <f t="shared" si="14"/>
        <v>FS</v>
      </c>
      <c r="AK940" s="115" t="b">
        <f>ISNUMBER(SEARCH("IRT",Table1[[#This Row],[Current_Status]]))</f>
        <v>0</v>
      </c>
      <c r="AL940" s="116">
        <f>YEAR(Table1[[#This Row],[Project_Initiated]])</f>
        <v>2017</v>
      </c>
      <c r="AM940" s="53">
        <v>44090</v>
      </c>
      <c r="AN940" s="53" t="str">
        <f>IF(AND(Table1[[#This Row],[Completed Date]]&gt;="07/01/2020"+0,Table1[[#This Row],[Completed Date]]&lt;="6/30/2021"+0),"FY 20-21",IF(AND(Table1[[#This Row],[Completed Date]]&gt;="07/01/2019"+0,Table1[[#This Row],[Completed Date]]&lt;="6/30/2020"+0),"FY 19-20",""))</f>
        <v/>
      </c>
      <c r="AO940" s="116" t="str">
        <f>IFERROR(FIND("R",Table1[[#This Row],[FS_Priority]]),"")</f>
        <v/>
      </c>
    </row>
    <row r="941" spans="1:41" hidden="1" x14ac:dyDescent="0.25">
      <c r="A941" s="48" t="s">
        <v>384</v>
      </c>
      <c r="B941" s="193" t="s">
        <v>211</v>
      </c>
      <c r="C941" s="193" t="s">
        <v>384</v>
      </c>
      <c r="D941" s="194" t="b">
        <v>0</v>
      </c>
      <c r="E941" s="48" t="s">
        <v>107</v>
      </c>
      <c r="F941" s="48" t="s">
        <v>3241</v>
      </c>
      <c r="G941" s="48" t="s">
        <v>211</v>
      </c>
      <c r="H941" s="48" t="s">
        <v>182</v>
      </c>
      <c r="I941" s="48" t="s">
        <v>3756</v>
      </c>
      <c r="J941" s="48" t="s">
        <v>2661</v>
      </c>
      <c r="K941" s="193" t="s">
        <v>3674</v>
      </c>
      <c r="L941" s="193" t="s">
        <v>2636</v>
      </c>
      <c r="M941" s="48" t="s">
        <v>3675</v>
      </c>
      <c r="N941" s="193" t="s">
        <v>211</v>
      </c>
      <c r="O941" s="48" t="s">
        <v>183</v>
      </c>
      <c r="P941" s="48"/>
      <c r="Q941" s="48" t="s">
        <v>240</v>
      </c>
      <c r="R941" s="193" t="s">
        <v>310</v>
      </c>
      <c r="S941" s="48" t="b">
        <v>1</v>
      </c>
      <c r="T941" s="48"/>
      <c r="U941" s="178"/>
      <c r="V941" s="178">
        <v>43311</v>
      </c>
      <c r="W941" s="48" t="s">
        <v>211</v>
      </c>
      <c r="X941" s="48"/>
      <c r="Y941" s="48"/>
      <c r="Z941" s="48" t="s">
        <v>211</v>
      </c>
      <c r="AA941" s="48"/>
      <c r="AB941" s="48"/>
      <c r="AC941" s="193" t="s">
        <v>2767</v>
      </c>
      <c r="AD941" s="195">
        <v>43334</v>
      </c>
      <c r="AE941" s="193" t="s">
        <v>498</v>
      </c>
      <c r="AF941" s="193" t="s">
        <v>211</v>
      </c>
      <c r="AG941" s="193" t="s">
        <v>2694</v>
      </c>
      <c r="AH941" s="197">
        <v>43497</v>
      </c>
      <c r="AI941" s="192" t="s">
        <v>4350</v>
      </c>
      <c r="AJ941" s="115" t="str">
        <f t="shared" si="14"/>
        <v>FS</v>
      </c>
      <c r="AK941" s="115" t="b">
        <f>ISNUMBER(SEARCH("IRT",Table1[[#This Row],[Current_Status]]))</f>
        <v>0</v>
      </c>
      <c r="AL941" s="116">
        <f>YEAR(Table1[[#This Row],[Project_Initiated]])</f>
        <v>2018</v>
      </c>
      <c r="AM941" s="53">
        <v>44090</v>
      </c>
      <c r="AN941" s="53" t="str">
        <f>IF(AND(Table1[[#This Row],[Completed Date]]&gt;="07/01/2020"+0,Table1[[#This Row],[Completed Date]]&lt;="6/30/2021"+0),"FY 20-21",IF(AND(Table1[[#This Row],[Completed Date]]&gt;="07/01/2019"+0,Table1[[#This Row],[Completed Date]]&lt;="6/30/2020"+0),"FY 19-20",""))</f>
        <v/>
      </c>
      <c r="AO941" s="116" t="str">
        <f>IFERROR(FIND("R",Table1[[#This Row],[FS_Priority]]),"")</f>
        <v/>
      </c>
    </row>
    <row r="942" spans="1:41" hidden="1" x14ac:dyDescent="0.25">
      <c r="A942" s="48" t="s">
        <v>2635</v>
      </c>
      <c r="B942" s="193" t="s">
        <v>211</v>
      </c>
      <c r="C942" s="193" t="s">
        <v>2635</v>
      </c>
      <c r="D942" s="194" t="b">
        <v>0</v>
      </c>
      <c r="E942" s="48" t="s">
        <v>2651</v>
      </c>
      <c r="F942" s="48" t="s">
        <v>3260</v>
      </c>
      <c r="G942" s="48" t="s">
        <v>211</v>
      </c>
      <c r="H942" s="48" t="s">
        <v>447</v>
      </c>
      <c r="I942" s="48" t="s">
        <v>3775</v>
      </c>
      <c r="J942" s="48" t="s">
        <v>2661</v>
      </c>
      <c r="K942" s="193" t="s">
        <v>3773</v>
      </c>
      <c r="L942" s="193" t="s">
        <v>2636</v>
      </c>
      <c r="M942" s="48" t="s">
        <v>3776</v>
      </c>
      <c r="N942" s="193" t="s">
        <v>211</v>
      </c>
      <c r="O942" s="48" t="s">
        <v>165</v>
      </c>
      <c r="P942" s="48"/>
      <c r="Q942" s="48" t="s">
        <v>218</v>
      </c>
      <c r="R942" s="193" t="s">
        <v>211</v>
      </c>
      <c r="S942" s="48" t="b">
        <v>0</v>
      </c>
      <c r="T942" s="48"/>
      <c r="U942" s="178"/>
      <c r="V942" s="178">
        <v>43405</v>
      </c>
      <c r="W942" s="48" t="s">
        <v>211</v>
      </c>
      <c r="X942" s="48"/>
      <c r="Y942" s="48"/>
      <c r="Z942" s="48" t="s">
        <v>211</v>
      </c>
      <c r="AA942" s="48"/>
      <c r="AB942" s="48"/>
      <c r="AC942" s="193" t="s">
        <v>2785</v>
      </c>
      <c r="AD942" s="48"/>
      <c r="AE942" s="193" t="s">
        <v>165</v>
      </c>
      <c r="AF942" s="193" t="s">
        <v>211</v>
      </c>
      <c r="AG942" s="193" t="s">
        <v>539</v>
      </c>
      <c r="AH942" s="197">
        <v>43497</v>
      </c>
      <c r="AI942" s="192" t="s">
        <v>4352</v>
      </c>
      <c r="AJ942" s="115" t="str">
        <f t="shared" si="14"/>
        <v>FS</v>
      </c>
      <c r="AK942" s="115" t="b">
        <f>ISNUMBER(SEARCH("IRT",Table1[[#This Row],[Current_Status]]))</f>
        <v>0</v>
      </c>
      <c r="AL942" s="116">
        <f>YEAR(Table1[[#This Row],[Project_Initiated]])</f>
        <v>2018</v>
      </c>
      <c r="AM942" s="53">
        <v>44090</v>
      </c>
      <c r="AN942" s="53" t="str">
        <f>IF(AND(Table1[[#This Row],[Completed Date]]&gt;="07/01/2020"+0,Table1[[#This Row],[Completed Date]]&lt;="6/30/2021"+0),"FY 20-21",IF(AND(Table1[[#This Row],[Completed Date]]&gt;="07/01/2019"+0,Table1[[#This Row],[Completed Date]]&lt;="6/30/2020"+0),"FY 19-20",""))</f>
        <v/>
      </c>
      <c r="AO942" s="116" t="str">
        <f>IFERROR(FIND("R",Table1[[#This Row],[FS_Priority]]),"")</f>
        <v/>
      </c>
    </row>
    <row r="943" spans="1:41" hidden="1" x14ac:dyDescent="0.25">
      <c r="A943" s="48" t="s">
        <v>2750</v>
      </c>
      <c r="B943" s="193" t="s">
        <v>211</v>
      </c>
      <c r="C943" s="193" t="s">
        <v>2750</v>
      </c>
      <c r="D943" s="194" t="b">
        <v>0</v>
      </c>
      <c r="E943" s="48" t="s">
        <v>198</v>
      </c>
      <c r="F943" s="48" t="s">
        <v>3305</v>
      </c>
      <c r="G943" s="48" t="s">
        <v>211</v>
      </c>
      <c r="H943" s="48" t="s">
        <v>3833</v>
      </c>
      <c r="I943" s="48" t="s">
        <v>3834</v>
      </c>
      <c r="J943" s="48" t="s">
        <v>2661</v>
      </c>
      <c r="K943" s="193" t="s">
        <v>3829</v>
      </c>
      <c r="L943" s="193" t="s">
        <v>141</v>
      </c>
      <c r="M943" s="48" t="s">
        <v>3830</v>
      </c>
      <c r="N943" s="193" t="s">
        <v>211</v>
      </c>
      <c r="O943" s="48" t="s">
        <v>165</v>
      </c>
      <c r="P943" s="48"/>
      <c r="Q943" s="48" t="s">
        <v>218</v>
      </c>
      <c r="R943" s="193" t="s">
        <v>211</v>
      </c>
      <c r="S943" s="48" t="b">
        <v>1</v>
      </c>
      <c r="T943" s="48"/>
      <c r="U943" s="178"/>
      <c r="V943" s="178">
        <v>43480</v>
      </c>
      <c r="W943" s="48" t="s">
        <v>211</v>
      </c>
      <c r="X943" s="48"/>
      <c r="Y943" s="48"/>
      <c r="Z943" s="48" t="s">
        <v>211</v>
      </c>
      <c r="AA943" s="48"/>
      <c r="AB943" s="48"/>
      <c r="AC943" s="193" t="s">
        <v>2785</v>
      </c>
      <c r="AD943" s="48"/>
      <c r="AE943" s="193" t="s">
        <v>211</v>
      </c>
      <c r="AF943" s="193" t="s">
        <v>211</v>
      </c>
      <c r="AG943" s="193" t="s">
        <v>211</v>
      </c>
      <c r="AH943" s="197">
        <v>43497</v>
      </c>
      <c r="AI943" s="192" t="s">
        <v>4346</v>
      </c>
      <c r="AJ943" s="115" t="str">
        <f t="shared" si="14"/>
        <v>FS</v>
      </c>
      <c r="AK943" s="115" t="b">
        <f>ISNUMBER(SEARCH("IRT",Table1[[#This Row],[Current_Status]]))</f>
        <v>0</v>
      </c>
      <c r="AL943" s="116">
        <f>YEAR(Table1[[#This Row],[Project_Initiated]])</f>
        <v>2019</v>
      </c>
      <c r="AM943" s="53">
        <v>44090</v>
      </c>
      <c r="AN943" s="53" t="str">
        <f>IF(AND(Table1[[#This Row],[Completed Date]]&gt;="07/01/2020"+0,Table1[[#This Row],[Completed Date]]&lt;="6/30/2021"+0),"FY 20-21",IF(AND(Table1[[#This Row],[Completed Date]]&gt;="07/01/2019"+0,Table1[[#This Row],[Completed Date]]&lt;="6/30/2020"+0),"FY 19-20",""))</f>
        <v/>
      </c>
      <c r="AO943" s="116" t="str">
        <f>IFERROR(FIND("R",Table1[[#This Row],[FS_Priority]]),"")</f>
        <v/>
      </c>
    </row>
    <row r="944" spans="1:41" hidden="1" x14ac:dyDescent="0.25">
      <c r="A944" s="48" t="s">
        <v>865</v>
      </c>
      <c r="B944" s="193" t="s">
        <v>211</v>
      </c>
      <c r="C944" s="193" t="s">
        <v>865</v>
      </c>
      <c r="D944" s="194" t="b">
        <v>0</v>
      </c>
      <c r="E944" s="48" t="s">
        <v>442</v>
      </c>
      <c r="F944" s="48" t="s">
        <v>3306</v>
      </c>
      <c r="G944" s="48" t="s">
        <v>211</v>
      </c>
      <c r="H944" s="48" t="s">
        <v>4018</v>
      </c>
      <c r="I944" s="48" t="s">
        <v>3835</v>
      </c>
      <c r="J944" s="48" t="s">
        <v>2661</v>
      </c>
      <c r="K944" s="193" t="s">
        <v>3829</v>
      </c>
      <c r="L944" s="193" t="s">
        <v>141</v>
      </c>
      <c r="M944" s="48" t="s">
        <v>3830</v>
      </c>
      <c r="N944" s="193" t="s">
        <v>211</v>
      </c>
      <c r="O944" s="48" t="s">
        <v>165</v>
      </c>
      <c r="P944" s="48"/>
      <c r="Q944" s="48" t="s">
        <v>236</v>
      </c>
      <c r="R944" s="193" t="s">
        <v>211</v>
      </c>
      <c r="S944" s="48" t="b">
        <v>0</v>
      </c>
      <c r="T944" s="48"/>
      <c r="U944" s="178"/>
      <c r="V944" s="178">
        <v>43356</v>
      </c>
      <c r="W944" s="48" t="s">
        <v>211</v>
      </c>
      <c r="X944" s="48"/>
      <c r="Y944" s="48"/>
      <c r="Z944" s="48" t="s">
        <v>211</v>
      </c>
      <c r="AA944" s="48"/>
      <c r="AB944" s="48"/>
      <c r="AC944" s="193" t="s">
        <v>2785</v>
      </c>
      <c r="AD944" s="48"/>
      <c r="AE944" s="193" t="s">
        <v>165</v>
      </c>
      <c r="AF944" s="193" t="s">
        <v>211</v>
      </c>
      <c r="AG944" s="193" t="s">
        <v>539</v>
      </c>
      <c r="AH944" s="197">
        <v>43497</v>
      </c>
      <c r="AI944" s="192" t="s">
        <v>4352</v>
      </c>
      <c r="AJ944" s="115" t="str">
        <f t="shared" si="14"/>
        <v>FS</v>
      </c>
      <c r="AK944" s="115" t="b">
        <f>ISNUMBER(SEARCH("IRT",Table1[[#This Row],[Current_Status]]))</f>
        <v>0</v>
      </c>
      <c r="AL944" s="116">
        <f>YEAR(Table1[[#This Row],[Project_Initiated]])</f>
        <v>2018</v>
      </c>
      <c r="AM944" s="53">
        <v>44090</v>
      </c>
      <c r="AN944" s="53" t="str">
        <f>IF(AND(Table1[[#This Row],[Completed Date]]&gt;="07/01/2020"+0,Table1[[#This Row],[Completed Date]]&lt;="6/30/2021"+0),"FY 20-21",IF(AND(Table1[[#This Row],[Completed Date]]&gt;="07/01/2019"+0,Table1[[#This Row],[Completed Date]]&lt;="6/30/2020"+0),"FY 19-20",""))</f>
        <v/>
      </c>
      <c r="AO944" s="116" t="str">
        <f>IFERROR(FIND("R",Table1[[#This Row],[FS_Priority]]),"")</f>
        <v/>
      </c>
    </row>
    <row r="945" spans="1:41" hidden="1" x14ac:dyDescent="0.25">
      <c r="A945" s="48" t="s">
        <v>214</v>
      </c>
      <c r="B945" s="193" t="s">
        <v>211</v>
      </c>
      <c r="C945" s="193" t="s">
        <v>214</v>
      </c>
      <c r="D945" s="194" t="b">
        <v>0</v>
      </c>
      <c r="E945" s="48" t="s">
        <v>21</v>
      </c>
      <c r="F945" s="48" t="s">
        <v>2952</v>
      </c>
      <c r="G945" s="48" t="s">
        <v>215</v>
      </c>
      <c r="H945" s="48" t="s">
        <v>211</v>
      </c>
      <c r="I945" s="48" t="s">
        <v>211</v>
      </c>
      <c r="J945" s="48" t="s">
        <v>3454</v>
      </c>
      <c r="K945" s="193" t="s">
        <v>3455</v>
      </c>
      <c r="L945" s="193" t="s">
        <v>4315</v>
      </c>
      <c r="M945" s="48" t="s">
        <v>3456</v>
      </c>
      <c r="N945" s="193" t="s">
        <v>211</v>
      </c>
      <c r="O945" s="48" t="s">
        <v>183</v>
      </c>
      <c r="P945" s="48"/>
      <c r="Q945" s="48" t="s">
        <v>211</v>
      </c>
      <c r="R945" s="193" t="s">
        <v>211</v>
      </c>
      <c r="S945" s="48" t="b">
        <v>0</v>
      </c>
      <c r="T945" s="48"/>
      <c r="U945" s="178"/>
      <c r="V945" s="178">
        <v>43277</v>
      </c>
      <c r="W945" s="48" t="s">
        <v>211</v>
      </c>
      <c r="X945" s="48"/>
      <c r="Y945" s="48"/>
      <c r="Z945" s="48" t="s">
        <v>211</v>
      </c>
      <c r="AA945" s="48"/>
      <c r="AB945" s="48"/>
      <c r="AC945" s="193" t="s">
        <v>2756</v>
      </c>
      <c r="AD945" s="179"/>
      <c r="AE945" s="193" t="s">
        <v>178</v>
      </c>
      <c r="AF945" s="193" t="s">
        <v>211</v>
      </c>
      <c r="AG945" s="193" t="s">
        <v>2693</v>
      </c>
      <c r="AH945" s="197">
        <v>43497</v>
      </c>
      <c r="AI945" s="192" t="s">
        <v>4347</v>
      </c>
      <c r="AJ945" s="115" t="str">
        <f t="shared" si="14"/>
        <v>FS</v>
      </c>
      <c r="AK945" s="115" t="b">
        <f>ISNUMBER(SEARCH("IRT",Table1[[#This Row],[Current_Status]]))</f>
        <v>0</v>
      </c>
      <c r="AL945" s="116">
        <f>YEAR(Table1[[#This Row],[Project_Initiated]])</f>
        <v>2018</v>
      </c>
      <c r="AM945" s="53">
        <v>44090</v>
      </c>
      <c r="AN945" s="53" t="str">
        <f>IF(AND(Table1[[#This Row],[Completed Date]]&gt;="07/01/2020"+0,Table1[[#This Row],[Completed Date]]&lt;="6/30/2021"+0),"FY 20-21",IF(AND(Table1[[#This Row],[Completed Date]]&gt;="07/01/2019"+0,Table1[[#This Row],[Completed Date]]&lt;="6/30/2020"+0),"FY 19-20",""))</f>
        <v/>
      </c>
      <c r="AO945" s="116" t="str">
        <f>IFERROR(FIND("R",Table1[[#This Row],[FS_Priority]]),"")</f>
        <v/>
      </c>
    </row>
    <row r="946" spans="1:41" hidden="1" x14ac:dyDescent="0.25">
      <c r="A946" s="48" t="s">
        <v>281</v>
      </c>
      <c r="B946" s="193" t="s">
        <v>211</v>
      </c>
      <c r="C946" s="193" t="s">
        <v>281</v>
      </c>
      <c r="D946" s="194" t="b">
        <v>0</v>
      </c>
      <c r="E946" s="48" t="s">
        <v>53</v>
      </c>
      <c r="F946" s="48" t="s">
        <v>3032</v>
      </c>
      <c r="G946" s="48" t="s">
        <v>233</v>
      </c>
      <c r="H946" s="48" t="s">
        <v>932</v>
      </c>
      <c r="I946" s="48" t="s">
        <v>3550</v>
      </c>
      <c r="J946" s="48" t="s">
        <v>3454</v>
      </c>
      <c r="K946" s="193" t="s">
        <v>3514</v>
      </c>
      <c r="L946" s="193" t="s">
        <v>2636</v>
      </c>
      <c r="M946" s="48" t="s">
        <v>3538</v>
      </c>
      <c r="N946" s="193" t="s">
        <v>211</v>
      </c>
      <c r="O946" s="48" t="s">
        <v>183</v>
      </c>
      <c r="P946" s="48"/>
      <c r="Q946" s="48" t="s">
        <v>242</v>
      </c>
      <c r="R946" s="193" t="s">
        <v>239</v>
      </c>
      <c r="S946" s="48" t="b">
        <v>0</v>
      </c>
      <c r="T946" s="48"/>
      <c r="U946" s="178"/>
      <c r="V946" s="178">
        <v>43235</v>
      </c>
      <c r="W946" s="48" t="s">
        <v>211</v>
      </c>
      <c r="X946" s="48"/>
      <c r="Y946" s="48"/>
      <c r="Z946" s="48" t="s">
        <v>211</v>
      </c>
      <c r="AA946" s="48"/>
      <c r="AB946" s="48"/>
      <c r="AC946" s="193" t="s">
        <v>2761</v>
      </c>
      <c r="AD946" s="48"/>
      <c r="AE946" s="193" t="s">
        <v>183</v>
      </c>
      <c r="AF946" s="193" t="s">
        <v>211</v>
      </c>
      <c r="AG946" s="193" t="s">
        <v>2694</v>
      </c>
      <c r="AH946" s="197">
        <v>43497</v>
      </c>
      <c r="AI946" s="192" t="s">
        <v>4350</v>
      </c>
      <c r="AJ946" s="115" t="str">
        <f t="shared" si="14"/>
        <v>FS</v>
      </c>
      <c r="AK946" s="115" t="b">
        <f>ISNUMBER(SEARCH("IRT",Table1[[#This Row],[Current_Status]]))</f>
        <v>0</v>
      </c>
      <c r="AL946" s="116">
        <f>YEAR(Table1[[#This Row],[Project_Initiated]])</f>
        <v>2018</v>
      </c>
      <c r="AM946" s="53">
        <v>44090</v>
      </c>
      <c r="AN946" s="53" t="str">
        <f>IF(AND(Table1[[#This Row],[Completed Date]]&gt;="07/01/2020"+0,Table1[[#This Row],[Completed Date]]&lt;="6/30/2021"+0),"FY 20-21",IF(AND(Table1[[#This Row],[Completed Date]]&gt;="07/01/2019"+0,Table1[[#This Row],[Completed Date]]&lt;="6/30/2020"+0),"FY 19-20",""))</f>
        <v/>
      </c>
      <c r="AO946" s="116" t="str">
        <f>IFERROR(FIND("R",Table1[[#This Row],[FS_Priority]]),"")</f>
        <v/>
      </c>
    </row>
    <row r="947" spans="1:41" hidden="1" x14ac:dyDescent="0.25">
      <c r="A947" s="48" t="s">
        <v>430</v>
      </c>
      <c r="B947" s="193" t="s">
        <v>211</v>
      </c>
      <c r="C947" s="193" t="s">
        <v>430</v>
      </c>
      <c r="D947" s="194" t="b">
        <v>0</v>
      </c>
      <c r="E947" s="48" t="s">
        <v>4313</v>
      </c>
      <c r="F947" s="48" t="s">
        <v>3351</v>
      </c>
      <c r="G947" s="48" t="s">
        <v>211</v>
      </c>
      <c r="H947" s="48" t="s">
        <v>267</v>
      </c>
      <c r="I947" s="48" t="s">
        <v>3893</v>
      </c>
      <c r="J947" s="48" t="s">
        <v>3454</v>
      </c>
      <c r="K947" s="193" t="s">
        <v>3883</v>
      </c>
      <c r="L947" s="193" t="s">
        <v>437</v>
      </c>
      <c r="M947" s="48" t="s">
        <v>3888</v>
      </c>
      <c r="N947" s="193" t="s">
        <v>211</v>
      </c>
      <c r="O947" s="48" t="s">
        <v>183</v>
      </c>
      <c r="P947" s="48"/>
      <c r="Q947" s="48" t="s">
        <v>236</v>
      </c>
      <c r="R947" s="193" t="s">
        <v>242</v>
      </c>
      <c r="S947" s="48" t="b">
        <v>0</v>
      </c>
      <c r="T947" s="48"/>
      <c r="U947" s="178"/>
      <c r="V947" s="178">
        <v>43177</v>
      </c>
      <c r="W947" s="48" t="s">
        <v>211</v>
      </c>
      <c r="X947" s="48"/>
      <c r="Y947" s="48"/>
      <c r="Z947" s="48" t="s">
        <v>211</v>
      </c>
      <c r="AA947" s="48"/>
      <c r="AB947" s="48"/>
      <c r="AC947" s="193" t="s">
        <v>2774</v>
      </c>
      <c r="AD947" s="48"/>
      <c r="AE947" s="193" t="s">
        <v>178</v>
      </c>
      <c r="AF947" s="193" t="s">
        <v>211</v>
      </c>
      <c r="AG947" s="193" t="s">
        <v>2694</v>
      </c>
      <c r="AH947" s="197">
        <v>43497</v>
      </c>
      <c r="AI947" s="192" t="s">
        <v>4348</v>
      </c>
      <c r="AJ947" s="115" t="str">
        <f t="shared" si="14"/>
        <v>FS</v>
      </c>
      <c r="AK947" s="115" t="b">
        <f>ISNUMBER(SEARCH("IRT",Table1[[#This Row],[Current_Status]]))</f>
        <v>0</v>
      </c>
      <c r="AL947" s="116">
        <f>YEAR(Table1[[#This Row],[Project_Initiated]])</f>
        <v>2018</v>
      </c>
      <c r="AM947" s="53">
        <v>44090</v>
      </c>
      <c r="AN947" s="53" t="str">
        <f>IF(AND(Table1[[#This Row],[Completed Date]]&gt;="07/01/2020"+0,Table1[[#This Row],[Completed Date]]&lt;="6/30/2021"+0),"FY 20-21",IF(AND(Table1[[#This Row],[Completed Date]]&gt;="07/01/2019"+0,Table1[[#This Row],[Completed Date]]&lt;="6/30/2020"+0),"FY 19-20",""))</f>
        <v/>
      </c>
      <c r="AO947" s="116" t="str">
        <f>IFERROR(FIND("R",Table1[[#This Row],[FS_Priority]]),"")</f>
        <v/>
      </c>
    </row>
    <row r="948" spans="1:41" hidden="1" x14ac:dyDescent="0.25">
      <c r="A948" s="48" t="s">
        <v>2734</v>
      </c>
      <c r="B948" s="193" t="s">
        <v>211</v>
      </c>
      <c r="C948" s="193" t="s">
        <v>2734</v>
      </c>
      <c r="D948" s="194" t="b">
        <v>0</v>
      </c>
      <c r="E948" s="48" t="s">
        <v>53</v>
      </c>
      <c r="F948" s="48" t="s">
        <v>2760</v>
      </c>
      <c r="G948" s="48" t="s">
        <v>211</v>
      </c>
      <c r="H948" s="48" t="s">
        <v>932</v>
      </c>
      <c r="I948" s="48" t="s">
        <v>3534</v>
      </c>
      <c r="J948" s="48" t="s">
        <v>2661</v>
      </c>
      <c r="K948" s="193" t="s">
        <v>3514</v>
      </c>
      <c r="L948" s="193" t="s">
        <v>2636</v>
      </c>
      <c r="M948" s="48" t="s">
        <v>3517</v>
      </c>
      <c r="N948" s="193" t="s">
        <v>211</v>
      </c>
      <c r="O948" s="48" t="s">
        <v>165</v>
      </c>
      <c r="P948" s="48"/>
      <c r="Q948" s="48" t="s">
        <v>218</v>
      </c>
      <c r="R948" s="193" t="s">
        <v>211</v>
      </c>
      <c r="S948" s="48" t="b">
        <v>1</v>
      </c>
      <c r="T948" s="48"/>
      <c r="U948" s="178"/>
      <c r="V948" s="178">
        <v>43482</v>
      </c>
      <c r="W948" s="48" t="s">
        <v>211</v>
      </c>
      <c r="X948" s="48"/>
      <c r="Y948" s="48"/>
      <c r="Z948" s="48" t="s">
        <v>211</v>
      </c>
      <c r="AA948" s="48"/>
      <c r="AB948" s="48"/>
      <c r="AC948" s="193" t="s">
        <v>2788</v>
      </c>
      <c r="AD948" s="48"/>
      <c r="AE948" s="193" t="s">
        <v>211</v>
      </c>
      <c r="AF948" s="193" t="s">
        <v>211</v>
      </c>
      <c r="AG948" s="193" t="s">
        <v>211</v>
      </c>
      <c r="AH948" s="197">
        <v>43504</v>
      </c>
      <c r="AI948" s="192" t="s">
        <v>4346</v>
      </c>
      <c r="AJ948" s="115" t="str">
        <f t="shared" si="14"/>
        <v>FS</v>
      </c>
      <c r="AK948" s="115" t="b">
        <f>ISNUMBER(SEARCH("IRT",Table1[[#This Row],[Current_Status]]))</f>
        <v>0</v>
      </c>
      <c r="AL948" s="116">
        <f>YEAR(Table1[[#This Row],[Project_Initiated]])</f>
        <v>2019</v>
      </c>
      <c r="AM948" s="53">
        <v>44090</v>
      </c>
      <c r="AN948" s="53" t="str">
        <f>IF(AND(Table1[[#This Row],[Completed Date]]&gt;="07/01/2020"+0,Table1[[#This Row],[Completed Date]]&lt;="6/30/2021"+0),"FY 20-21",IF(AND(Table1[[#This Row],[Completed Date]]&gt;="07/01/2019"+0,Table1[[#This Row],[Completed Date]]&lt;="6/30/2020"+0),"FY 19-20",""))</f>
        <v/>
      </c>
      <c r="AO948" s="116" t="str">
        <f>IFERROR(FIND("R",Table1[[#This Row],[FS_Priority]]),"")</f>
        <v/>
      </c>
    </row>
    <row r="949" spans="1:41" hidden="1" x14ac:dyDescent="0.25">
      <c r="A949" s="48" t="s">
        <v>2738</v>
      </c>
      <c r="B949" s="193" t="s">
        <v>211</v>
      </c>
      <c r="C949" s="193" t="s">
        <v>2738</v>
      </c>
      <c r="D949" s="194" t="b">
        <v>0</v>
      </c>
      <c r="E949" s="48" t="s">
        <v>446</v>
      </c>
      <c r="F949" s="48" t="s">
        <v>3061</v>
      </c>
      <c r="G949" s="48" t="s">
        <v>211</v>
      </c>
      <c r="H949" s="48" t="s">
        <v>3531</v>
      </c>
      <c r="I949" s="48" t="s">
        <v>3591</v>
      </c>
      <c r="J949" s="48" t="s">
        <v>2661</v>
      </c>
      <c r="K949" s="193" t="s">
        <v>3578</v>
      </c>
      <c r="L949" s="193" t="s">
        <v>2636</v>
      </c>
      <c r="M949" s="48" t="s">
        <v>3592</v>
      </c>
      <c r="N949" s="193" t="s">
        <v>211</v>
      </c>
      <c r="O949" s="48" t="s">
        <v>165</v>
      </c>
      <c r="P949" s="48"/>
      <c r="Q949" s="48" t="s">
        <v>184</v>
      </c>
      <c r="R949" s="193" t="s">
        <v>211</v>
      </c>
      <c r="S949" s="48" t="b">
        <v>0</v>
      </c>
      <c r="T949" s="48"/>
      <c r="U949" s="178"/>
      <c r="V949" s="178">
        <v>43453</v>
      </c>
      <c r="W949" s="48" t="s">
        <v>211</v>
      </c>
      <c r="X949" s="48"/>
      <c r="Y949" s="48"/>
      <c r="Z949" s="48" t="s">
        <v>211</v>
      </c>
      <c r="AA949" s="48"/>
      <c r="AB949" s="48"/>
      <c r="AC949" s="193" t="s">
        <v>2788</v>
      </c>
      <c r="AD949" s="48"/>
      <c r="AE949" s="193" t="s">
        <v>211</v>
      </c>
      <c r="AF949" s="193" t="s">
        <v>211</v>
      </c>
      <c r="AG949" s="193" t="s">
        <v>211</v>
      </c>
      <c r="AH949" s="197">
        <v>43504</v>
      </c>
      <c r="AI949" s="192" t="s">
        <v>4346</v>
      </c>
      <c r="AJ949" s="115" t="str">
        <f t="shared" si="14"/>
        <v>FS</v>
      </c>
      <c r="AK949" s="115" t="b">
        <f>ISNUMBER(SEARCH("IRT",Table1[[#This Row],[Current_Status]]))</f>
        <v>0</v>
      </c>
      <c r="AL949" s="116">
        <f>YEAR(Table1[[#This Row],[Project_Initiated]])</f>
        <v>2018</v>
      </c>
      <c r="AM949" s="53">
        <v>44090</v>
      </c>
      <c r="AN949" s="53" t="str">
        <f>IF(AND(Table1[[#This Row],[Completed Date]]&gt;="07/01/2020"+0,Table1[[#This Row],[Completed Date]]&lt;="6/30/2021"+0),"FY 20-21",IF(AND(Table1[[#This Row],[Completed Date]]&gt;="07/01/2019"+0,Table1[[#This Row],[Completed Date]]&lt;="6/30/2020"+0),"FY 19-20",""))</f>
        <v/>
      </c>
      <c r="AO949" s="116" t="str">
        <f>IFERROR(FIND("R",Table1[[#This Row],[FS_Priority]]),"")</f>
        <v/>
      </c>
    </row>
    <row r="950" spans="1:41" hidden="1" x14ac:dyDescent="0.25">
      <c r="A950" s="48" t="s">
        <v>873</v>
      </c>
      <c r="B950" s="193" t="s">
        <v>211</v>
      </c>
      <c r="C950" s="193" t="s">
        <v>873</v>
      </c>
      <c r="D950" s="194" t="b">
        <v>0</v>
      </c>
      <c r="E950" s="48" t="s">
        <v>107</v>
      </c>
      <c r="F950" s="48" t="s">
        <v>3183</v>
      </c>
      <c r="G950" s="48" t="s">
        <v>211</v>
      </c>
      <c r="H950" s="48" t="s">
        <v>474</v>
      </c>
      <c r="I950" s="48" t="s">
        <v>3712</v>
      </c>
      <c r="J950" s="48" t="s">
        <v>2661</v>
      </c>
      <c r="K950" s="193" t="s">
        <v>3674</v>
      </c>
      <c r="L950" s="193" t="s">
        <v>2636</v>
      </c>
      <c r="M950" s="48" t="s">
        <v>3561</v>
      </c>
      <c r="N950" s="193" t="s">
        <v>211</v>
      </c>
      <c r="O950" s="48" t="s">
        <v>165</v>
      </c>
      <c r="P950" s="48"/>
      <c r="Q950" s="48" t="s">
        <v>218</v>
      </c>
      <c r="R950" s="193" t="s">
        <v>211</v>
      </c>
      <c r="S950" s="48" t="b">
        <v>0</v>
      </c>
      <c r="T950" s="48"/>
      <c r="U950" s="178"/>
      <c r="V950" s="178">
        <v>43369</v>
      </c>
      <c r="W950" s="48" t="s">
        <v>211</v>
      </c>
      <c r="X950" s="48"/>
      <c r="Y950" s="48"/>
      <c r="Z950" s="48" t="s">
        <v>211</v>
      </c>
      <c r="AA950" s="48"/>
      <c r="AB950" s="48"/>
      <c r="AC950" s="193" t="s">
        <v>2788</v>
      </c>
      <c r="AD950" s="48"/>
      <c r="AE950" s="193" t="s">
        <v>165</v>
      </c>
      <c r="AF950" s="193" t="s">
        <v>211</v>
      </c>
      <c r="AG950" s="193" t="s">
        <v>539</v>
      </c>
      <c r="AH950" s="197">
        <v>43504</v>
      </c>
      <c r="AI950" s="192" t="s">
        <v>4352</v>
      </c>
      <c r="AJ950" s="115" t="str">
        <f t="shared" si="14"/>
        <v>FS</v>
      </c>
      <c r="AK950" s="115" t="b">
        <f>ISNUMBER(SEARCH("IRT",Table1[[#This Row],[Current_Status]]))</f>
        <v>0</v>
      </c>
      <c r="AL950" s="116">
        <f>YEAR(Table1[[#This Row],[Project_Initiated]])</f>
        <v>2018</v>
      </c>
      <c r="AM950" s="53">
        <v>44090</v>
      </c>
      <c r="AN950" s="53" t="str">
        <f>IF(AND(Table1[[#This Row],[Completed Date]]&gt;="07/01/2020"+0,Table1[[#This Row],[Completed Date]]&lt;="6/30/2021"+0),"FY 20-21",IF(AND(Table1[[#This Row],[Completed Date]]&gt;="07/01/2019"+0,Table1[[#This Row],[Completed Date]]&lt;="6/30/2020"+0),"FY 19-20",""))</f>
        <v/>
      </c>
      <c r="AO950" s="116" t="str">
        <f>IFERROR(FIND("R",Table1[[#This Row],[FS_Priority]]),"")</f>
        <v/>
      </c>
    </row>
    <row r="951" spans="1:41" hidden="1" x14ac:dyDescent="0.25">
      <c r="A951" s="48" t="s">
        <v>891</v>
      </c>
      <c r="B951" s="193" t="s">
        <v>211</v>
      </c>
      <c r="C951" s="193" t="s">
        <v>891</v>
      </c>
      <c r="D951" s="194" t="b">
        <v>0</v>
      </c>
      <c r="E951" s="48" t="s">
        <v>107</v>
      </c>
      <c r="F951" s="48" t="s">
        <v>3204</v>
      </c>
      <c r="G951" s="48" t="s">
        <v>211</v>
      </c>
      <c r="H951" s="48" t="s">
        <v>3531</v>
      </c>
      <c r="I951" s="48" t="s">
        <v>3589</v>
      </c>
      <c r="J951" s="48" t="s">
        <v>2661</v>
      </c>
      <c r="K951" s="193" t="s">
        <v>3674</v>
      </c>
      <c r="L951" s="193" t="s">
        <v>2636</v>
      </c>
      <c r="M951" s="48" t="s">
        <v>3726</v>
      </c>
      <c r="N951" s="193" t="s">
        <v>211</v>
      </c>
      <c r="O951" s="48" t="s">
        <v>165</v>
      </c>
      <c r="P951" s="48"/>
      <c r="Q951" s="48" t="s">
        <v>236</v>
      </c>
      <c r="R951" s="193" t="s">
        <v>211</v>
      </c>
      <c r="S951" s="48" t="b">
        <v>0</v>
      </c>
      <c r="T951" s="48"/>
      <c r="U951" s="178"/>
      <c r="V951" s="178">
        <v>43385</v>
      </c>
      <c r="W951" s="48" t="s">
        <v>211</v>
      </c>
      <c r="X951" s="48"/>
      <c r="Y951" s="48"/>
      <c r="Z951" s="48" t="s">
        <v>211</v>
      </c>
      <c r="AA951" s="48"/>
      <c r="AB951" s="48"/>
      <c r="AC951" s="193" t="s">
        <v>2788</v>
      </c>
      <c r="AD951" s="48"/>
      <c r="AE951" s="193" t="s">
        <v>165</v>
      </c>
      <c r="AF951" s="193" t="s">
        <v>211</v>
      </c>
      <c r="AG951" s="193" t="s">
        <v>539</v>
      </c>
      <c r="AH951" s="197">
        <v>43504</v>
      </c>
      <c r="AI951" s="192" t="s">
        <v>4352</v>
      </c>
      <c r="AJ951" s="115" t="str">
        <f t="shared" si="14"/>
        <v>FS</v>
      </c>
      <c r="AK951" s="115" t="b">
        <f>ISNUMBER(SEARCH("IRT",Table1[[#This Row],[Current_Status]]))</f>
        <v>0</v>
      </c>
      <c r="AL951" s="116">
        <f>YEAR(Table1[[#This Row],[Project_Initiated]])</f>
        <v>2018</v>
      </c>
      <c r="AM951" s="53">
        <v>44090</v>
      </c>
      <c r="AN951" s="53" t="str">
        <f>IF(AND(Table1[[#This Row],[Completed Date]]&gt;="07/01/2020"+0,Table1[[#This Row],[Completed Date]]&lt;="6/30/2021"+0),"FY 20-21",IF(AND(Table1[[#This Row],[Completed Date]]&gt;="07/01/2019"+0,Table1[[#This Row],[Completed Date]]&lt;="6/30/2020"+0),"FY 19-20",""))</f>
        <v/>
      </c>
      <c r="AO951" s="116" t="str">
        <f>IFERROR(FIND("R",Table1[[#This Row],[FS_Priority]]),"")</f>
        <v/>
      </c>
    </row>
    <row r="952" spans="1:41" hidden="1" x14ac:dyDescent="0.25">
      <c r="A952" s="48" t="s">
        <v>892</v>
      </c>
      <c r="B952" s="193" t="s">
        <v>211</v>
      </c>
      <c r="C952" s="193" t="s">
        <v>892</v>
      </c>
      <c r="D952" s="194" t="b">
        <v>0</v>
      </c>
      <c r="E952" s="48" t="s">
        <v>107</v>
      </c>
      <c r="F952" s="48" t="s">
        <v>3206</v>
      </c>
      <c r="G952" s="48" t="s">
        <v>211</v>
      </c>
      <c r="H952" s="48" t="s">
        <v>81</v>
      </c>
      <c r="I952" s="48" t="s">
        <v>211</v>
      </c>
      <c r="J952" s="48" t="s">
        <v>2661</v>
      </c>
      <c r="K952" s="193" t="s">
        <v>3674</v>
      </c>
      <c r="L952" s="193" t="s">
        <v>2636</v>
      </c>
      <c r="M952" s="48" t="s">
        <v>3682</v>
      </c>
      <c r="N952" s="193" t="s">
        <v>211</v>
      </c>
      <c r="O952" s="48" t="s">
        <v>165</v>
      </c>
      <c r="P952" s="48"/>
      <c r="Q952" s="48" t="s">
        <v>236</v>
      </c>
      <c r="R952" s="193" t="s">
        <v>211</v>
      </c>
      <c r="S952" s="48" t="b">
        <v>0</v>
      </c>
      <c r="T952" s="48"/>
      <c r="U952" s="178"/>
      <c r="V952" s="178">
        <v>43385</v>
      </c>
      <c r="W952" s="48" t="s">
        <v>211</v>
      </c>
      <c r="X952" s="48"/>
      <c r="Y952" s="48"/>
      <c r="Z952" s="48" t="s">
        <v>211</v>
      </c>
      <c r="AA952" s="48"/>
      <c r="AB952" s="48"/>
      <c r="AC952" s="193" t="s">
        <v>2788</v>
      </c>
      <c r="AD952" s="48"/>
      <c r="AE952" s="193" t="s">
        <v>165</v>
      </c>
      <c r="AF952" s="193" t="s">
        <v>211</v>
      </c>
      <c r="AG952" s="193" t="s">
        <v>539</v>
      </c>
      <c r="AH952" s="197">
        <v>43504</v>
      </c>
      <c r="AI952" s="192" t="s">
        <v>4352</v>
      </c>
      <c r="AJ952" s="115" t="str">
        <f t="shared" si="14"/>
        <v>FS</v>
      </c>
      <c r="AK952" s="115" t="b">
        <f>ISNUMBER(SEARCH("IRT",Table1[[#This Row],[Current_Status]]))</f>
        <v>0</v>
      </c>
      <c r="AL952" s="116">
        <f>YEAR(Table1[[#This Row],[Project_Initiated]])</f>
        <v>2018</v>
      </c>
      <c r="AM952" s="53">
        <v>44090</v>
      </c>
      <c r="AN952" s="53" t="str">
        <f>IF(AND(Table1[[#This Row],[Completed Date]]&gt;="07/01/2020"+0,Table1[[#This Row],[Completed Date]]&lt;="6/30/2021"+0),"FY 20-21",IF(AND(Table1[[#This Row],[Completed Date]]&gt;="07/01/2019"+0,Table1[[#This Row],[Completed Date]]&lt;="6/30/2020"+0),"FY 19-20",""))</f>
        <v/>
      </c>
      <c r="AO952" s="116" t="str">
        <f>IFERROR(FIND("R",Table1[[#This Row],[FS_Priority]]),"")</f>
        <v/>
      </c>
    </row>
    <row r="953" spans="1:41" hidden="1" x14ac:dyDescent="0.25">
      <c r="A953" s="48" t="s">
        <v>875</v>
      </c>
      <c r="B953" s="193" t="s">
        <v>211</v>
      </c>
      <c r="C953" s="193" t="s">
        <v>875</v>
      </c>
      <c r="D953" s="194" t="b">
        <v>0</v>
      </c>
      <c r="E953" s="48" t="s">
        <v>107</v>
      </c>
      <c r="F953" s="48" t="s">
        <v>3216</v>
      </c>
      <c r="G953" s="48" t="s">
        <v>211</v>
      </c>
      <c r="H953" s="48" t="s">
        <v>473</v>
      </c>
      <c r="I953" s="48" t="s">
        <v>3735</v>
      </c>
      <c r="J953" s="48" t="s">
        <v>2661</v>
      </c>
      <c r="K953" s="193" t="s">
        <v>3674</v>
      </c>
      <c r="L953" s="193" t="s">
        <v>2636</v>
      </c>
      <c r="M953" s="48" t="s">
        <v>3680</v>
      </c>
      <c r="N953" s="193" t="s">
        <v>211</v>
      </c>
      <c r="O953" s="48" t="s">
        <v>165</v>
      </c>
      <c r="P953" s="48"/>
      <c r="Q953" s="48" t="s">
        <v>184</v>
      </c>
      <c r="R953" s="193" t="s">
        <v>211</v>
      </c>
      <c r="S953" s="48" t="b">
        <v>0</v>
      </c>
      <c r="T953" s="48"/>
      <c r="U953" s="178"/>
      <c r="V953" s="178">
        <v>43370</v>
      </c>
      <c r="W953" s="48" t="s">
        <v>211</v>
      </c>
      <c r="X953" s="48"/>
      <c r="Y953" s="48"/>
      <c r="Z953" s="48" t="s">
        <v>211</v>
      </c>
      <c r="AA953" s="48"/>
      <c r="AB953" s="48"/>
      <c r="AC953" s="193" t="s">
        <v>2788</v>
      </c>
      <c r="AD953" s="48"/>
      <c r="AE953" s="193" t="s">
        <v>165</v>
      </c>
      <c r="AF953" s="193" t="s">
        <v>211</v>
      </c>
      <c r="AG953" s="193" t="s">
        <v>539</v>
      </c>
      <c r="AH953" s="197">
        <v>43504</v>
      </c>
      <c r="AI953" s="192" t="s">
        <v>4352</v>
      </c>
      <c r="AJ953" s="115" t="str">
        <f t="shared" si="14"/>
        <v>FS</v>
      </c>
      <c r="AK953" s="115" t="b">
        <f>ISNUMBER(SEARCH("IRT",Table1[[#This Row],[Current_Status]]))</f>
        <v>0</v>
      </c>
      <c r="AL953" s="116">
        <f>YEAR(Table1[[#This Row],[Project_Initiated]])</f>
        <v>2018</v>
      </c>
      <c r="AM953" s="53">
        <v>44090</v>
      </c>
      <c r="AN953" s="53" t="str">
        <f>IF(AND(Table1[[#This Row],[Completed Date]]&gt;="07/01/2020"+0,Table1[[#This Row],[Completed Date]]&lt;="6/30/2021"+0),"FY 20-21",IF(AND(Table1[[#This Row],[Completed Date]]&gt;="07/01/2019"+0,Table1[[#This Row],[Completed Date]]&lt;="6/30/2020"+0),"FY 19-20",""))</f>
        <v/>
      </c>
      <c r="AO953" s="116" t="str">
        <f>IFERROR(FIND("R",Table1[[#This Row],[FS_Priority]]),"")</f>
        <v/>
      </c>
    </row>
    <row r="954" spans="1:41" hidden="1" x14ac:dyDescent="0.25">
      <c r="A954" s="48" t="s">
        <v>885</v>
      </c>
      <c r="B954" s="193" t="s">
        <v>211</v>
      </c>
      <c r="C954" s="193" t="s">
        <v>885</v>
      </c>
      <c r="D954" s="194" t="b">
        <v>0</v>
      </c>
      <c r="E954" s="48" t="s">
        <v>107</v>
      </c>
      <c r="F954" s="48" t="s">
        <v>3227</v>
      </c>
      <c r="G954" s="48" t="s">
        <v>211</v>
      </c>
      <c r="H954" s="48" t="s">
        <v>472</v>
      </c>
      <c r="I954" s="48" t="s">
        <v>3744</v>
      </c>
      <c r="J954" s="48" t="s">
        <v>2661</v>
      </c>
      <c r="K954" s="193" t="s">
        <v>3674</v>
      </c>
      <c r="L954" s="193" t="s">
        <v>2636</v>
      </c>
      <c r="M954" s="48" t="s">
        <v>3745</v>
      </c>
      <c r="N954" s="193" t="s">
        <v>211</v>
      </c>
      <c r="O954" s="48" t="s">
        <v>165</v>
      </c>
      <c r="P954" s="48"/>
      <c r="Q954" s="48" t="s">
        <v>239</v>
      </c>
      <c r="R954" s="193" t="s">
        <v>211</v>
      </c>
      <c r="S954" s="48" t="b">
        <v>0</v>
      </c>
      <c r="T954" s="48"/>
      <c r="U954" s="178"/>
      <c r="V954" s="178">
        <v>43377</v>
      </c>
      <c r="W954" s="48" t="s">
        <v>211</v>
      </c>
      <c r="X954" s="48"/>
      <c r="Y954" s="48"/>
      <c r="Z954" s="48" t="s">
        <v>211</v>
      </c>
      <c r="AA954" s="48"/>
      <c r="AB954" s="48"/>
      <c r="AC954" s="193" t="s">
        <v>2788</v>
      </c>
      <c r="AD954" s="179"/>
      <c r="AE954" s="193" t="s">
        <v>165</v>
      </c>
      <c r="AF954" s="193" t="s">
        <v>211</v>
      </c>
      <c r="AG954" s="193" t="s">
        <v>539</v>
      </c>
      <c r="AH954" s="197">
        <v>43504</v>
      </c>
      <c r="AI954" s="192" t="s">
        <v>4352</v>
      </c>
      <c r="AJ954" s="115" t="str">
        <f t="shared" si="14"/>
        <v>FS</v>
      </c>
      <c r="AK954" s="115" t="b">
        <f>ISNUMBER(SEARCH("IRT",Table1[[#This Row],[Current_Status]]))</f>
        <v>0</v>
      </c>
      <c r="AL954" s="116">
        <f>YEAR(Table1[[#This Row],[Project_Initiated]])</f>
        <v>2018</v>
      </c>
      <c r="AM954" s="53">
        <v>44090</v>
      </c>
      <c r="AN954" s="53" t="str">
        <f>IF(AND(Table1[[#This Row],[Completed Date]]&gt;="07/01/2020"+0,Table1[[#This Row],[Completed Date]]&lt;="6/30/2021"+0),"FY 20-21",IF(AND(Table1[[#This Row],[Completed Date]]&gt;="07/01/2019"+0,Table1[[#This Row],[Completed Date]]&lt;="6/30/2020"+0),"FY 19-20",""))</f>
        <v/>
      </c>
      <c r="AO954" s="116" t="str">
        <f>IFERROR(FIND("R",Table1[[#This Row],[FS_Priority]]),"")</f>
        <v/>
      </c>
    </row>
    <row r="955" spans="1:41" hidden="1" x14ac:dyDescent="0.25">
      <c r="A955" s="48" t="s">
        <v>2744</v>
      </c>
      <c r="B955" s="193" t="s">
        <v>211</v>
      </c>
      <c r="C955" s="193" t="s">
        <v>2744</v>
      </c>
      <c r="D955" s="194" t="b">
        <v>0</v>
      </c>
      <c r="E955" s="48" t="s">
        <v>2651</v>
      </c>
      <c r="F955" s="48" t="s">
        <v>3261</v>
      </c>
      <c r="G955" s="48" t="s">
        <v>211</v>
      </c>
      <c r="H955" s="48" t="s">
        <v>447</v>
      </c>
      <c r="I955" s="48" t="s">
        <v>3774</v>
      </c>
      <c r="J955" s="48" t="s">
        <v>2661</v>
      </c>
      <c r="K955" s="193" t="s">
        <v>3773</v>
      </c>
      <c r="L955" s="193" t="s">
        <v>2636</v>
      </c>
      <c r="M955" s="48" t="s">
        <v>3594</v>
      </c>
      <c r="N955" s="193" t="s">
        <v>211</v>
      </c>
      <c r="O955" s="48" t="s">
        <v>165</v>
      </c>
      <c r="P955" s="48"/>
      <c r="Q955" s="48" t="s">
        <v>218</v>
      </c>
      <c r="R955" s="193" t="s">
        <v>211</v>
      </c>
      <c r="S955" s="48" t="b">
        <v>0</v>
      </c>
      <c r="T955" s="48"/>
      <c r="U955" s="178"/>
      <c r="V955" s="178">
        <v>43424</v>
      </c>
      <c r="W955" s="48" t="s">
        <v>211</v>
      </c>
      <c r="X955" s="48"/>
      <c r="Y955" s="48"/>
      <c r="Z955" s="48" t="s">
        <v>211</v>
      </c>
      <c r="AA955" s="48"/>
      <c r="AB955" s="48"/>
      <c r="AC955" s="193" t="s">
        <v>2788</v>
      </c>
      <c r="AD955" s="48"/>
      <c r="AE955" s="193" t="s">
        <v>211</v>
      </c>
      <c r="AF955" s="193" t="s">
        <v>211</v>
      </c>
      <c r="AG955" s="193" t="s">
        <v>211</v>
      </c>
      <c r="AH955" s="197">
        <v>43504</v>
      </c>
      <c r="AI955" s="192" t="s">
        <v>4346</v>
      </c>
      <c r="AJ955" s="115" t="str">
        <f t="shared" si="14"/>
        <v>FS</v>
      </c>
      <c r="AK955" s="115" t="b">
        <f>ISNUMBER(SEARCH("IRT",Table1[[#This Row],[Current_Status]]))</f>
        <v>0</v>
      </c>
      <c r="AL955" s="116">
        <f>YEAR(Table1[[#This Row],[Project_Initiated]])</f>
        <v>2018</v>
      </c>
      <c r="AM955" s="53">
        <v>44090</v>
      </c>
      <c r="AN955" s="53" t="str">
        <f>IF(AND(Table1[[#This Row],[Completed Date]]&gt;="07/01/2020"+0,Table1[[#This Row],[Completed Date]]&lt;="6/30/2021"+0),"FY 20-21",IF(AND(Table1[[#This Row],[Completed Date]]&gt;="07/01/2019"+0,Table1[[#This Row],[Completed Date]]&lt;="6/30/2020"+0),"FY 19-20",""))</f>
        <v/>
      </c>
      <c r="AO955" s="116" t="str">
        <f>IFERROR(FIND("R",Table1[[#This Row],[FS_Priority]]),"")</f>
        <v/>
      </c>
    </row>
    <row r="956" spans="1:41" hidden="1" x14ac:dyDescent="0.25">
      <c r="A956" s="48" t="s">
        <v>2747</v>
      </c>
      <c r="B956" s="193" t="s">
        <v>211</v>
      </c>
      <c r="C956" s="193" t="s">
        <v>2747</v>
      </c>
      <c r="D956" s="194" t="b">
        <v>0</v>
      </c>
      <c r="E956" s="48" t="s">
        <v>4299</v>
      </c>
      <c r="F956" s="48" t="s">
        <v>3261</v>
      </c>
      <c r="G956" s="48" t="s">
        <v>211</v>
      </c>
      <c r="H956" s="48" t="s">
        <v>52</v>
      </c>
      <c r="I956" s="48" t="s">
        <v>3812</v>
      </c>
      <c r="J956" s="48" t="s">
        <v>2661</v>
      </c>
      <c r="K956" s="193" t="s">
        <v>3471</v>
      </c>
      <c r="L956" s="193" t="s">
        <v>2636</v>
      </c>
      <c r="M956" s="48" t="s">
        <v>3813</v>
      </c>
      <c r="N956" s="193" t="s">
        <v>211</v>
      </c>
      <c r="O956" s="48" t="s">
        <v>165</v>
      </c>
      <c r="P956" s="48"/>
      <c r="Q956" s="48" t="s">
        <v>218</v>
      </c>
      <c r="R956" s="193" t="s">
        <v>211</v>
      </c>
      <c r="S956" s="48" t="b">
        <v>0</v>
      </c>
      <c r="T956" s="48"/>
      <c r="U956" s="178"/>
      <c r="V956" s="178">
        <v>43452</v>
      </c>
      <c r="W956" s="48" t="s">
        <v>211</v>
      </c>
      <c r="X956" s="48"/>
      <c r="Y956" s="48"/>
      <c r="Z956" s="48" t="s">
        <v>211</v>
      </c>
      <c r="AA956" s="48"/>
      <c r="AB956" s="48"/>
      <c r="AC956" s="193" t="s">
        <v>2788</v>
      </c>
      <c r="AD956" s="48"/>
      <c r="AE956" s="193" t="s">
        <v>211</v>
      </c>
      <c r="AF956" s="193" t="s">
        <v>211</v>
      </c>
      <c r="AG956" s="193" t="s">
        <v>211</v>
      </c>
      <c r="AH956" s="197">
        <v>43504</v>
      </c>
      <c r="AI956" s="192" t="s">
        <v>4346</v>
      </c>
      <c r="AJ956" s="115" t="str">
        <f t="shared" si="14"/>
        <v>FS</v>
      </c>
      <c r="AK956" s="115" t="b">
        <f>ISNUMBER(SEARCH("IRT",Table1[[#This Row],[Current_Status]]))</f>
        <v>0</v>
      </c>
      <c r="AL956" s="116">
        <f>YEAR(Table1[[#This Row],[Project_Initiated]])</f>
        <v>2018</v>
      </c>
      <c r="AM956" s="53">
        <v>44090</v>
      </c>
      <c r="AN956" s="53" t="str">
        <f>IF(AND(Table1[[#This Row],[Completed Date]]&gt;="07/01/2020"+0,Table1[[#This Row],[Completed Date]]&lt;="6/30/2021"+0),"FY 20-21",IF(AND(Table1[[#This Row],[Completed Date]]&gt;="07/01/2019"+0,Table1[[#This Row],[Completed Date]]&lt;="6/30/2020"+0),"FY 19-20",""))</f>
        <v/>
      </c>
      <c r="AO956" s="116" t="str">
        <f>IFERROR(FIND("R",Table1[[#This Row],[FS_Priority]]),"")</f>
        <v/>
      </c>
    </row>
    <row r="957" spans="1:41" hidden="1" x14ac:dyDescent="0.25">
      <c r="A957" s="48" t="s">
        <v>2752</v>
      </c>
      <c r="B957" s="193" t="s">
        <v>211</v>
      </c>
      <c r="C957" s="193" t="s">
        <v>2752</v>
      </c>
      <c r="D957" s="194" t="b">
        <v>0</v>
      </c>
      <c r="E957" s="48" t="s">
        <v>147</v>
      </c>
      <c r="F957" s="48" t="s">
        <v>3312</v>
      </c>
      <c r="G957" s="48" t="s">
        <v>211</v>
      </c>
      <c r="H957" s="48" t="s">
        <v>451</v>
      </c>
      <c r="I957" s="48" t="s">
        <v>3848</v>
      </c>
      <c r="J957" s="48" t="s">
        <v>2661</v>
      </c>
      <c r="K957" s="193" t="s">
        <v>3839</v>
      </c>
      <c r="L957" s="193" t="s">
        <v>4330</v>
      </c>
      <c r="M957" s="48" t="s">
        <v>3849</v>
      </c>
      <c r="N957" s="193" t="s">
        <v>211</v>
      </c>
      <c r="O957" s="48" t="s">
        <v>165</v>
      </c>
      <c r="P957" s="48"/>
      <c r="Q957" s="48" t="s">
        <v>218</v>
      </c>
      <c r="R957" s="193" t="s">
        <v>211</v>
      </c>
      <c r="S957" s="48" t="b">
        <v>1</v>
      </c>
      <c r="T957" s="48"/>
      <c r="U957" s="178"/>
      <c r="V957" s="178">
        <v>43446</v>
      </c>
      <c r="W957" s="48" t="s">
        <v>211</v>
      </c>
      <c r="X957" s="48"/>
      <c r="Y957" s="48"/>
      <c r="Z957" s="48" t="s">
        <v>211</v>
      </c>
      <c r="AA957" s="48"/>
      <c r="AB957" s="48"/>
      <c r="AC957" s="193" t="s">
        <v>2788</v>
      </c>
      <c r="AD957" s="48"/>
      <c r="AE957" s="193" t="s">
        <v>211</v>
      </c>
      <c r="AF957" s="193" t="s">
        <v>211</v>
      </c>
      <c r="AG957" s="193" t="s">
        <v>211</v>
      </c>
      <c r="AH957" s="197">
        <v>43504</v>
      </c>
      <c r="AI957" s="192" t="s">
        <v>4346</v>
      </c>
      <c r="AJ957" s="115" t="str">
        <f t="shared" si="14"/>
        <v>FS</v>
      </c>
      <c r="AK957" s="115" t="b">
        <f>ISNUMBER(SEARCH("IRT",Table1[[#This Row],[Current_Status]]))</f>
        <v>0</v>
      </c>
      <c r="AL957" s="116">
        <f>YEAR(Table1[[#This Row],[Project_Initiated]])</f>
        <v>2018</v>
      </c>
      <c r="AM957" s="53">
        <v>44090</v>
      </c>
      <c r="AN957" s="53" t="str">
        <f>IF(AND(Table1[[#This Row],[Completed Date]]&gt;="07/01/2020"+0,Table1[[#This Row],[Completed Date]]&lt;="6/30/2021"+0),"FY 20-21",IF(AND(Table1[[#This Row],[Completed Date]]&gt;="07/01/2019"+0,Table1[[#This Row],[Completed Date]]&lt;="6/30/2020"+0),"FY 19-20",""))</f>
        <v/>
      </c>
      <c r="AO957" s="116" t="str">
        <f>IFERROR(FIND("R",Table1[[#This Row],[FS_Priority]]),"")</f>
        <v/>
      </c>
    </row>
    <row r="958" spans="1:41" hidden="1" x14ac:dyDescent="0.25">
      <c r="A958" s="48" t="s">
        <v>889</v>
      </c>
      <c r="B958" s="193" t="s">
        <v>211</v>
      </c>
      <c r="C958" s="193" t="s">
        <v>889</v>
      </c>
      <c r="D958" s="194" t="b">
        <v>0</v>
      </c>
      <c r="E958" s="48" t="s">
        <v>4257</v>
      </c>
      <c r="F958" s="48" t="s">
        <v>3358</v>
      </c>
      <c r="G958" s="48" t="s">
        <v>211</v>
      </c>
      <c r="H958" s="48" t="s">
        <v>52</v>
      </c>
      <c r="I958" s="48" t="s">
        <v>3902</v>
      </c>
      <c r="J958" s="48" t="s">
        <v>2661</v>
      </c>
      <c r="K958" s="193" t="s">
        <v>3901</v>
      </c>
      <c r="L958" s="193" t="s">
        <v>439</v>
      </c>
      <c r="M958" s="48" t="s">
        <v>3903</v>
      </c>
      <c r="N958" s="193" t="s">
        <v>211</v>
      </c>
      <c r="O958" s="48" t="s">
        <v>165</v>
      </c>
      <c r="P958" s="48"/>
      <c r="Q958" s="48" t="s">
        <v>236</v>
      </c>
      <c r="R958" s="193" t="s">
        <v>211</v>
      </c>
      <c r="S958" s="48" t="b">
        <v>0</v>
      </c>
      <c r="T958" s="48"/>
      <c r="U958" s="178"/>
      <c r="V958" s="178">
        <v>43381</v>
      </c>
      <c r="W958" s="48" t="s">
        <v>211</v>
      </c>
      <c r="X958" s="48"/>
      <c r="Y958" s="48"/>
      <c r="Z958" s="48" t="s">
        <v>211</v>
      </c>
      <c r="AA958" s="48"/>
      <c r="AB958" s="48"/>
      <c r="AC958" s="193" t="s">
        <v>2788</v>
      </c>
      <c r="AD958" s="179"/>
      <c r="AE958" s="193" t="s">
        <v>165</v>
      </c>
      <c r="AF958" s="193" t="s">
        <v>211</v>
      </c>
      <c r="AG958" s="193" t="s">
        <v>539</v>
      </c>
      <c r="AH958" s="198">
        <v>43504</v>
      </c>
      <c r="AI958" s="192" t="s">
        <v>4352</v>
      </c>
      <c r="AJ958" s="115" t="str">
        <f t="shared" si="14"/>
        <v>FS</v>
      </c>
      <c r="AK958" s="115" t="b">
        <f>ISNUMBER(SEARCH("IRT",Table1[[#This Row],[Current_Status]]))</f>
        <v>0</v>
      </c>
      <c r="AL958" s="116">
        <f>YEAR(Table1[[#This Row],[Project_Initiated]])</f>
        <v>2018</v>
      </c>
      <c r="AM958" s="53">
        <v>44090</v>
      </c>
      <c r="AN958" s="53" t="str">
        <f>IF(AND(Table1[[#This Row],[Completed Date]]&gt;="07/01/2020"+0,Table1[[#This Row],[Completed Date]]&lt;="6/30/2021"+0),"FY 20-21",IF(AND(Table1[[#This Row],[Completed Date]]&gt;="07/01/2019"+0,Table1[[#This Row],[Completed Date]]&lt;="6/30/2020"+0),"FY 19-20",""))</f>
        <v/>
      </c>
      <c r="AO958" s="116" t="str">
        <f>IFERROR(FIND("R",Table1[[#This Row],[FS_Priority]]),"")</f>
        <v/>
      </c>
    </row>
    <row r="959" spans="1:41" hidden="1" x14ac:dyDescent="0.25">
      <c r="A959" s="48" t="s">
        <v>241</v>
      </c>
      <c r="B959" s="193" t="s">
        <v>211</v>
      </c>
      <c r="C959" s="193" t="s">
        <v>241</v>
      </c>
      <c r="D959" s="194" t="b">
        <v>0</v>
      </c>
      <c r="E959" s="48" t="s">
        <v>21</v>
      </c>
      <c r="F959" s="48" t="s">
        <v>2968</v>
      </c>
      <c r="G959" s="48" t="s">
        <v>220</v>
      </c>
      <c r="H959" s="48" t="s">
        <v>211</v>
      </c>
      <c r="I959" s="48" t="s">
        <v>211</v>
      </c>
      <c r="J959" s="48" t="s">
        <v>2672</v>
      </c>
      <c r="K959" s="193" t="s">
        <v>3455</v>
      </c>
      <c r="L959" s="193" t="s">
        <v>4315</v>
      </c>
      <c r="M959" s="48" t="s">
        <v>3458</v>
      </c>
      <c r="N959" s="193" t="s">
        <v>211</v>
      </c>
      <c r="O959" s="48" t="s">
        <v>211</v>
      </c>
      <c r="P959" s="48"/>
      <c r="Q959" s="48" t="s">
        <v>242</v>
      </c>
      <c r="R959" s="193" t="s">
        <v>211</v>
      </c>
      <c r="S959" s="48" t="b">
        <v>0</v>
      </c>
      <c r="T959" s="48"/>
      <c r="U959" s="178"/>
      <c r="V959" s="178">
        <v>43355</v>
      </c>
      <c r="W959" s="48" t="s">
        <v>211</v>
      </c>
      <c r="X959" s="48"/>
      <c r="Y959" s="48"/>
      <c r="Z959" s="48" t="s">
        <v>211</v>
      </c>
      <c r="AA959" s="48"/>
      <c r="AB959" s="48"/>
      <c r="AC959" s="193" t="s">
        <v>2787</v>
      </c>
      <c r="AD959" s="196">
        <v>43370</v>
      </c>
      <c r="AE959" s="193" t="s">
        <v>178</v>
      </c>
      <c r="AF959" s="193" t="s">
        <v>211</v>
      </c>
      <c r="AG959" s="193" t="s">
        <v>211</v>
      </c>
      <c r="AH959" s="198">
        <v>43510</v>
      </c>
      <c r="AI959" s="192" t="s">
        <v>4347</v>
      </c>
      <c r="AJ959" s="115" t="str">
        <f t="shared" si="14"/>
        <v>FS</v>
      </c>
      <c r="AK959" s="115" t="b">
        <f>ISNUMBER(SEARCH("IRT",Table1[[#This Row],[Current_Status]]))</f>
        <v>0</v>
      </c>
      <c r="AL959" s="116">
        <f>YEAR(Table1[[#This Row],[Project_Initiated]])</f>
        <v>2018</v>
      </c>
      <c r="AM959" s="53">
        <v>44090</v>
      </c>
      <c r="AN959" s="53" t="str">
        <f>IF(AND(Table1[[#This Row],[Completed Date]]&gt;="07/01/2020"+0,Table1[[#This Row],[Completed Date]]&lt;="6/30/2021"+0),"FY 20-21",IF(AND(Table1[[#This Row],[Completed Date]]&gt;="07/01/2019"+0,Table1[[#This Row],[Completed Date]]&lt;="6/30/2020"+0),"FY 19-20",""))</f>
        <v/>
      </c>
      <c r="AO959" s="116" t="str">
        <f>IFERROR(FIND("R",Table1[[#This Row],[FS_Priority]]),"")</f>
        <v/>
      </c>
    </row>
    <row r="960" spans="1:41" hidden="1" x14ac:dyDescent="0.25">
      <c r="A960" s="48" t="s">
        <v>318</v>
      </c>
      <c r="B960" s="193" t="s">
        <v>211</v>
      </c>
      <c r="C960" s="193" t="s">
        <v>318</v>
      </c>
      <c r="D960" s="194" t="b">
        <v>0</v>
      </c>
      <c r="E960" s="48" t="s">
        <v>99</v>
      </c>
      <c r="F960" s="48" t="s">
        <v>3132</v>
      </c>
      <c r="G960" s="48" t="s">
        <v>319</v>
      </c>
      <c r="H960" s="48" t="s">
        <v>452</v>
      </c>
      <c r="I960" s="48" t="s">
        <v>3662</v>
      </c>
      <c r="J960" s="48" t="s">
        <v>2672</v>
      </c>
      <c r="K960" s="193" t="s">
        <v>4989</v>
      </c>
      <c r="L960" s="193" t="s">
        <v>297</v>
      </c>
      <c r="M960" s="48" t="s">
        <v>3599</v>
      </c>
      <c r="N960" s="193" t="s">
        <v>211</v>
      </c>
      <c r="O960" s="48" t="s">
        <v>183</v>
      </c>
      <c r="P960" s="48"/>
      <c r="Q960" s="48" t="s">
        <v>240</v>
      </c>
      <c r="R960" s="193" t="s">
        <v>244</v>
      </c>
      <c r="S960" s="48" t="b">
        <v>1</v>
      </c>
      <c r="T960" s="48"/>
      <c r="U960" s="178"/>
      <c r="V960" s="178">
        <v>43217</v>
      </c>
      <c r="W960" s="48" t="s">
        <v>211</v>
      </c>
      <c r="X960" s="48"/>
      <c r="Y960" s="48"/>
      <c r="Z960" s="48" t="s">
        <v>211</v>
      </c>
      <c r="AA960" s="48"/>
      <c r="AB960" s="48"/>
      <c r="AC960" s="193" t="s">
        <v>2792</v>
      </c>
      <c r="AD960" s="48"/>
      <c r="AE960" s="193" t="s">
        <v>178</v>
      </c>
      <c r="AF960" s="193" t="s">
        <v>211</v>
      </c>
      <c r="AG960" s="193" t="s">
        <v>2693</v>
      </c>
      <c r="AH960" s="198">
        <v>43510</v>
      </c>
      <c r="AI960" s="192" t="s">
        <v>4350</v>
      </c>
      <c r="AJ960" s="115" t="str">
        <f t="shared" si="14"/>
        <v>FS</v>
      </c>
      <c r="AK960" s="115" t="b">
        <f>ISNUMBER(SEARCH("IRT",Table1[[#This Row],[Current_Status]]))</f>
        <v>0</v>
      </c>
      <c r="AL960" s="116">
        <f>YEAR(Table1[[#This Row],[Project_Initiated]])</f>
        <v>2018</v>
      </c>
      <c r="AM960" s="53">
        <v>44090</v>
      </c>
      <c r="AN960" s="53" t="str">
        <f>IF(AND(Table1[[#This Row],[Completed Date]]&gt;="07/01/2020"+0,Table1[[#This Row],[Completed Date]]&lt;="6/30/2021"+0),"FY 20-21",IF(AND(Table1[[#This Row],[Completed Date]]&gt;="07/01/2019"+0,Table1[[#This Row],[Completed Date]]&lt;="6/30/2020"+0),"FY 19-20",""))</f>
        <v/>
      </c>
      <c r="AO960" s="116" t="str">
        <f>IFERROR(FIND("R",Table1[[#This Row],[FS_Priority]]),"")</f>
        <v/>
      </c>
    </row>
    <row r="961" spans="1:41" hidden="1" x14ac:dyDescent="0.25">
      <c r="A961" s="48" t="s">
        <v>4399</v>
      </c>
      <c r="B961" s="193" t="s">
        <v>211</v>
      </c>
      <c r="C961" s="193" t="s">
        <v>4399</v>
      </c>
      <c r="D961" s="194" t="b">
        <v>0</v>
      </c>
      <c r="E961" s="48" t="s">
        <v>53</v>
      </c>
      <c r="F961" s="48" t="s">
        <v>4430</v>
      </c>
      <c r="G961" s="48" t="s">
        <v>4431</v>
      </c>
      <c r="H961" s="48" t="s">
        <v>285</v>
      </c>
      <c r="I961" s="48" t="s">
        <v>4432</v>
      </c>
      <c r="J961" s="48" t="s">
        <v>2670</v>
      </c>
      <c r="K961" s="193" t="s">
        <v>3514</v>
      </c>
      <c r="L961" s="193" t="s">
        <v>2636</v>
      </c>
      <c r="M961" s="48" t="s">
        <v>3517</v>
      </c>
      <c r="N961" s="193" t="s">
        <v>211</v>
      </c>
      <c r="O961" s="48" t="s">
        <v>183</v>
      </c>
      <c r="P961" s="48"/>
      <c r="Q961" s="48" t="s">
        <v>223</v>
      </c>
      <c r="R961" s="193" t="s">
        <v>211</v>
      </c>
      <c r="S961" s="48" t="b">
        <v>0</v>
      </c>
      <c r="T961" s="48"/>
      <c r="U961" s="178"/>
      <c r="V961" s="178">
        <v>43300</v>
      </c>
      <c r="W961" s="48" t="s">
        <v>211</v>
      </c>
      <c r="X961" s="48"/>
      <c r="Y961" s="48"/>
      <c r="Z961" s="48" t="s">
        <v>211</v>
      </c>
      <c r="AA961" s="48"/>
      <c r="AB961" s="48"/>
      <c r="AC961" s="193" t="s">
        <v>4433</v>
      </c>
      <c r="AD961" s="195">
        <v>43398</v>
      </c>
      <c r="AE961" s="193" t="s">
        <v>498</v>
      </c>
      <c r="AF961" s="193" t="s">
        <v>211</v>
      </c>
      <c r="AG961" s="193" t="s">
        <v>2694</v>
      </c>
      <c r="AH961" s="198">
        <v>43510</v>
      </c>
      <c r="AI961" s="192" t="s">
        <v>4347</v>
      </c>
      <c r="AJ961" s="115" t="str">
        <f t="shared" si="14"/>
        <v>FS</v>
      </c>
      <c r="AK961" s="115" t="b">
        <f>ISNUMBER(SEARCH("IRT",Table1[[#This Row],[Current_Status]]))</f>
        <v>0</v>
      </c>
      <c r="AL961" s="116">
        <f>YEAR(Table1[[#This Row],[Project_Initiated]])</f>
        <v>2018</v>
      </c>
      <c r="AM961" s="53">
        <v>44090</v>
      </c>
      <c r="AN961" s="53" t="str">
        <f>IF(AND(Table1[[#This Row],[Completed Date]]&gt;="07/01/2020"+0,Table1[[#This Row],[Completed Date]]&lt;="6/30/2021"+0),"FY 20-21",IF(AND(Table1[[#This Row],[Completed Date]]&gt;="07/01/2019"+0,Table1[[#This Row],[Completed Date]]&lt;="6/30/2020"+0),"FY 19-20",""))</f>
        <v/>
      </c>
      <c r="AO961" s="116" t="str">
        <f>IFERROR(FIND("R",Table1[[#This Row],[FS_Priority]]),"")</f>
        <v/>
      </c>
    </row>
    <row r="962" spans="1:41" hidden="1" x14ac:dyDescent="0.25">
      <c r="A962" s="48" t="s">
        <v>228</v>
      </c>
      <c r="B962" s="193" t="s">
        <v>211</v>
      </c>
      <c r="C962" s="193" t="s">
        <v>228</v>
      </c>
      <c r="D962" s="194" t="b">
        <v>0</v>
      </c>
      <c r="E962" s="48" t="s">
        <v>21</v>
      </c>
      <c r="F962" s="48" t="s">
        <v>2961</v>
      </c>
      <c r="G962" s="48" t="s">
        <v>211</v>
      </c>
      <c r="H962" s="48" t="s">
        <v>323</v>
      </c>
      <c r="I962" s="48" t="s">
        <v>3461</v>
      </c>
      <c r="J962" s="48" t="s">
        <v>2661</v>
      </c>
      <c r="K962" s="193" t="s">
        <v>3455</v>
      </c>
      <c r="L962" s="193" t="s">
        <v>4315</v>
      </c>
      <c r="M962" s="48" t="s">
        <v>3458</v>
      </c>
      <c r="N962" s="193" t="s">
        <v>211</v>
      </c>
      <c r="O962" s="48" t="s">
        <v>211</v>
      </c>
      <c r="P962" s="48"/>
      <c r="Q962" s="48" t="s">
        <v>229</v>
      </c>
      <c r="R962" s="193" t="s">
        <v>211</v>
      </c>
      <c r="S962" s="48" t="b">
        <v>0</v>
      </c>
      <c r="T962" s="48"/>
      <c r="U962" s="178"/>
      <c r="V962" s="178">
        <v>43355</v>
      </c>
      <c r="W962" s="48" t="s">
        <v>211</v>
      </c>
      <c r="X962" s="48"/>
      <c r="Y962" s="48"/>
      <c r="Z962" s="48" t="s">
        <v>211</v>
      </c>
      <c r="AA962" s="48"/>
      <c r="AB962" s="48"/>
      <c r="AC962" s="193" t="s">
        <v>2786</v>
      </c>
      <c r="AD962" s="48"/>
      <c r="AE962" s="193" t="s">
        <v>178</v>
      </c>
      <c r="AF962" s="193" t="s">
        <v>211</v>
      </c>
      <c r="AG962" s="193" t="s">
        <v>211</v>
      </c>
      <c r="AH962" s="198">
        <v>43510</v>
      </c>
      <c r="AI962" s="192" t="s">
        <v>4347</v>
      </c>
      <c r="AJ962" s="115" t="str">
        <f t="shared" ref="AJ962:AJ1025" si="15">IF(LEN(A962)&gt;6,"FS","PD&amp;C")</f>
        <v>FS</v>
      </c>
      <c r="AK962" s="115" t="b">
        <f>ISNUMBER(SEARCH("IRT",Table1[[#This Row],[Current_Status]]))</f>
        <v>0</v>
      </c>
      <c r="AL962" s="116">
        <f>YEAR(Table1[[#This Row],[Project_Initiated]])</f>
        <v>2018</v>
      </c>
      <c r="AM962" s="53">
        <v>44090</v>
      </c>
      <c r="AN962" s="53" t="str">
        <f>IF(AND(Table1[[#This Row],[Completed Date]]&gt;="07/01/2020"+0,Table1[[#This Row],[Completed Date]]&lt;="6/30/2021"+0),"FY 20-21",IF(AND(Table1[[#This Row],[Completed Date]]&gt;="07/01/2019"+0,Table1[[#This Row],[Completed Date]]&lt;="6/30/2020"+0),"FY 19-20",""))</f>
        <v/>
      </c>
      <c r="AO962" s="116" t="str">
        <f>IFERROR(FIND("R",Table1[[#This Row],[FS_Priority]]),"")</f>
        <v/>
      </c>
    </row>
    <row r="963" spans="1:41" hidden="1" x14ac:dyDescent="0.25">
      <c r="A963" s="48" t="s">
        <v>283</v>
      </c>
      <c r="B963" s="193" t="s">
        <v>211</v>
      </c>
      <c r="C963" s="193" t="s">
        <v>283</v>
      </c>
      <c r="D963" s="194" t="b">
        <v>0</v>
      </c>
      <c r="E963" s="48" t="s">
        <v>53</v>
      </c>
      <c r="F963" s="48" t="s">
        <v>3037</v>
      </c>
      <c r="G963" s="48" t="s">
        <v>211</v>
      </c>
      <c r="H963" s="48" t="s">
        <v>285</v>
      </c>
      <c r="I963" s="48" t="s">
        <v>3552</v>
      </c>
      <c r="J963" s="48" t="s">
        <v>2661</v>
      </c>
      <c r="K963" s="193" t="s">
        <v>3514</v>
      </c>
      <c r="L963" s="193" t="s">
        <v>2636</v>
      </c>
      <c r="M963" s="48" t="s">
        <v>3515</v>
      </c>
      <c r="N963" s="193" t="s">
        <v>211</v>
      </c>
      <c r="O963" s="48" t="s">
        <v>183</v>
      </c>
      <c r="P963" s="48"/>
      <c r="Q963" s="48" t="s">
        <v>244</v>
      </c>
      <c r="R963" s="193" t="s">
        <v>180</v>
      </c>
      <c r="S963" s="48" t="b">
        <v>1</v>
      </c>
      <c r="T963" s="48"/>
      <c r="U963" s="178"/>
      <c r="V963" s="178">
        <v>43080</v>
      </c>
      <c r="W963" s="48" t="s">
        <v>211</v>
      </c>
      <c r="X963" s="48"/>
      <c r="Y963" s="48"/>
      <c r="Z963" s="48" t="s">
        <v>211</v>
      </c>
      <c r="AA963" s="48"/>
      <c r="AB963" s="48"/>
      <c r="AC963" s="193" t="s">
        <v>2789</v>
      </c>
      <c r="AD963" s="48"/>
      <c r="AE963" s="193" t="s">
        <v>183</v>
      </c>
      <c r="AF963" s="193" t="s">
        <v>211</v>
      </c>
      <c r="AG963" s="193" t="s">
        <v>2694</v>
      </c>
      <c r="AH963" s="198">
        <v>43510</v>
      </c>
      <c r="AI963" s="192" t="s">
        <v>4348</v>
      </c>
      <c r="AJ963" s="115" t="str">
        <f t="shared" si="15"/>
        <v>FS</v>
      </c>
      <c r="AK963" s="115" t="b">
        <f>ISNUMBER(SEARCH("IRT",Table1[[#This Row],[Current_Status]]))</f>
        <v>0</v>
      </c>
      <c r="AL963" s="116">
        <f>YEAR(Table1[[#This Row],[Project_Initiated]])</f>
        <v>2017</v>
      </c>
      <c r="AM963" s="53">
        <v>44090</v>
      </c>
      <c r="AN963" s="53" t="str">
        <f>IF(AND(Table1[[#This Row],[Completed Date]]&gt;="07/01/2020"+0,Table1[[#This Row],[Completed Date]]&lt;="6/30/2021"+0),"FY 20-21",IF(AND(Table1[[#This Row],[Completed Date]]&gt;="07/01/2019"+0,Table1[[#This Row],[Completed Date]]&lt;="6/30/2020"+0),"FY 19-20",""))</f>
        <v/>
      </c>
      <c r="AO963" s="116" t="str">
        <f>IFERROR(FIND("R",Table1[[#This Row],[FS_Priority]]),"")</f>
        <v/>
      </c>
    </row>
    <row r="964" spans="1:41" hidden="1" x14ac:dyDescent="0.25">
      <c r="A964" s="48" t="s">
        <v>391</v>
      </c>
      <c r="B964" s="193" t="s">
        <v>211</v>
      </c>
      <c r="C964" s="193" t="s">
        <v>391</v>
      </c>
      <c r="D964" s="194" t="b">
        <v>0</v>
      </c>
      <c r="E964" s="48" t="s">
        <v>107</v>
      </c>
      <c r="F964" s="48" t="s">
        <v>3199</v>
      </c>
      <c r="G964" s="48" t="s">
        <v>211</v>
      </c>
      <c r="H964" s="48" t="s">
        <v>182</v>
      </c>
      <c r="I964" s="48" t="s">
        <v>388</v>
      </c>
      <c r="J964" s="48" t="s">
        <v>2661</v>
      </c>
      <c r="K964" s="193" t="s">
        <v>3674</v>
      </c>
      <c r="L964" s="193" t="s">
        <v>2636</v>
      </c>
      <c r="M964" s="48" t="s">
        <v>3724</v>
      </c>
      <c r="N964" s="193" t="s">
        <v>211</v>
      </c>
      <c r="O964" s="48" t="s">
        <v>183</v>
      </c>
      <c r="P964" s="48"/>
      <c r="Q964" s="48" t="s">
        <v>234</v>
      </c>
      <c r="R964" s="193" t="s">
        <v>211</v>
      </c>
      <c r="S964" s="48" t="b">
        <v>0</v>
      </c>
      <c r="T964" s="48"/>
      <c r="U964" s="178"/>
      <c r="V964" s="178">
        <v>43320</v>
      </c>
      <c r="W964" s="48" t="s">
        <v>211</v>
      </c>
      <c r="X964" s="48"/>
      <c r="Y964" s="48"/>
      <c r="Z964" s="48" t="s">
        <v>211</v>
      </c>
      <c r="AA964" s="48"/>
      <c r="AB964" s="48"/>
      <c r="AC964" s="193" t="s">
        <v>2793</v>
      </c>
      <c r="AD964" s="195">
        <v>43362</v>
      </c>
      <c r="AE964" s="193" t="s">
        <v>498</v>
      </c>
      <c r="AF964" s="193" t="s">
        <v>211</v>
      </c>
      <c r="AG964" s="193" t="s">
        <v>2694</v>
      </c>
      <c r="AH964" s="197">
        <v>43510</v>
      </c>
      <c r="AI964" s="192" t="s">
        <v>4347</v>
      </c>
      <c r="AJ964" s="115" t="str">
        <f t="shared" si="15"/>
        <v>FS</v>
      </c>
      <c r="AK964" s="115" t="b">
        <f>ISNUMBER(SEARCH("IRT",Table1[[#This Row],[Current_Status]]))</f>
        <v>0</v>
      </c>
      <c r="AL964" s="116">
        <f>YEAR(Table1[[#This Row],[Project_Initiated]])</f>
        <v>2018</v>
      </c>
      <c r="AM964" s="53">
        <v>44090</v>
      </c>
      <c r="AN964" s="53" t="str">
        <f>IF(AND(Table1[[#This Row],[Completed Date]]&gt;="07/01/2020"+0,Table1[[#This Row],[Completed Date]]&lt;="6/30/2021"+0),"FY 20-21",IF(AND(Table1[[#This Row],[Completed Date]]&gt;="07/01/2019"+0,Table1[[#This Row],[Completed Date]]&lt;="6/30/2020"+0),"FY 19-20",""))</f>
        <v/>
      </c>
      <c r="AO964" s="116" t="str">
        <f>IFERROR(FIND("R",Table1[[#This Row],[FS_Priority]]),"")</f>
        <v/>
      </c>
    </row>
    <row r="965" spans="1:41" hidden="1" x14ac:dyDescent="0.25">
      <c r="A965" s="48" t="s">
        <v>654</v>
      </c>
      <c r="B965" s="193" t="s">
        <v>211</v>
      </c>
      <c r="C965" s="193" t="s">
        <v>654</v>
      </c>
      <c r="D965" s="194" t="b">
        <v>0</v>
      </c>
      <c r="E965" s="48" t="s">
        <v>398</v>
      </c>
      <c r="F965" s="48" t="s">
        <v>3266</v>
      </c>
      <c r="G965" s="48" t="s">
        <v>211</v>
      </c>
      <c r="H965" s="48" t="s">
        <v>211</v>
      </c>
      <c r="I965" s="48" t="s">
        <v>211</v>
      </c>
      <c r="J965" s="48" t="s">
        <v>2661</v>
      </c>
      <c r="K965" s="193" t="s">
        <v>3786</v>
      </c>
      <c r="L965" s="193" t="s">
        <v>399</v>
      </c>
      <c r="M965" s="48" t="s">
        <v>3787</v>
      </c>
      <c r="N965" s="193" t="s">
        <v>3788</v>
      </c>
      <c r="O965" s="48" t="s">
        <v>183</v>
      </c>
      <c r="P965" s="48"/>
      <c r="Q965" s="48" t="s">
        <v>211</v>
      </c>
      <c r="R965" s="193" t="s">
        <v>211</v>
      </c>
      <c r="S965" s="48" t="b">
        <v>0</v>
      </c>
      <c r="T965" s="48"/>
      <c r="U965" s="178"/>
      <c r="V965" s="178">
        <v>43118</v>
      </c>
      <c r="W965" s="48" t="s">
        <v>211</v>
      </c>
      <c r="X965" s="48"/>
      <c r="Y965" s="48"/>
      <c r="Z965" s="48" t="s">
        <v>211</v>
      </c>
      <c r="AA965" s="48"/>
      <c r="AB965" s="48"/>
      <c r="AC965" s="193" t="s">
        <v>2794</v>
      </c>
      <c r="AD965" s="48"/>
      <c r="AE965" s="193" t="s">
        <v>178</v>
      </c>
      <c r="AF965" s="193" t="s">
        <v>211</v>
      </c>
      <c r="AG965" s="193" t="s">
        <v>2694</v>
      </c>
      <c r="AH965" s="197">
        <v>43510</v>
      </c>
      <c r="AI965" s="192" t="s">
        <v>4348</v>
      </c>
      <c r="AJ965" s="115" t="str">
        <f t="shared" si="15"/>
        <v>FS</v>
      </c>
      <c r="AK965" s="115" t="b">
        <f>ISNUMBER(SEARCH("IRT",Table1[[#This Row],[Current_Status]]))</f>
        <v>0</v>
      </c>
      <c r="AL965" s="116">
        <f>YEAR(Table1[[#This Row],[Project_Initiated]])</f>
        <v>2018</v>
      </c>
      <c r="AM965" s="53">
        <v>44090</v>
      </c>
      <c r="AN965" s="53" t="str">
        <f>IF(AND(Table1[[#This Row],[Completed Date]]&gt;="07/01/2020"+0,Table1[[#This Row],[Completed Date]]&lt;="6/30/2021"+0),"FY 20-21",IF(AND(Table1[[#This Row],[Completed Date]]&gt;="07/01/2019"+0,Table1[[#This Row],[Completed Date]]&lt;="6/30/2020"+0),"FY 19-20",""))</f>
        <v/>
      </c>
      <c r="AO965" s="116" t="str">
        <f>IFERROR(FIND("R",Table1[[#This Row],[FS_Priority]]),"")</f>
        <v/>
      </c>
    </row>
    <row r="966" spans="1:41" hidden="1" x14ac:dyDescent="0.25">
      <c r="A966" s="48" t="s">
        <v>420</v>
      </c>
      <c r="B966" s="193" t="s">
        <v>211</v>
      </c>
      <c r="C966" s="193" t="s">
        <v>420</v>
      </c>
      <c r="D966" s="194" t="b">
        <v>0</v>
      </c>
      <c r="E966" s="48" t="s">
        <v>147</v>
      </c>
      <c r="F966" s="48" t="s">
        <v>3313</v>
      </c>
      <c r="G966" s="48" t="s">
        <v>211</v>
      </c>
      <c r="H966" s="48" t="s">
        <v>451</v>
      </c>
      <c r="I966" s="48" t="s">
        <v>3850</v>
      </c>
      <c r="J966" s="48" t="s">
        <v>2661</v>
      </c>
      <c r="K966" s="193" t="s">
        <v>3839</v>
      </c>
      <c r="L966" s="193" t="s">
        <v>4330</v>
      </c>
      <c r="M966" s="48" t="s">
        <v>3849</v>
      </c>
      <c r="N966" s="193" t="s">
        <v>211</v>
      </c>
      <c r="O966" s="48" t="s">
        <v>211</v>
      </c>
      <c r="P966" s="48"/>
      <c r="Q966" s="48" t="s">
        <v>236</v>
      </c>
      <c r="R966" s="193" t="s">
        <v>211</v>
      </c>
      <c r="S966" s="48" t="b">
        <v>0</v>
      </c>
      <c r="T966" s="48"/>
      <c r="U966" s="178"/>
      <c r="V966" s="178">
        <v>43353</v>
      </c>
      <c r="W966" s="48" t="s">
        <v>211</v>
      </c>
      <c r="X966" s="48"/>
      <c r="Y966" s="48"/>
      <c r="Z966" s="48" t="s">
        <v>211</v>
      </c>
      <c r="AA966" s="48"/>
      <c r="AB966" s="48"/>
      <c r="AC966" s="193" t="s">
        <v>2799</v>
      </c>
      <c r="AD966" s="48"/>
      <c r="AE966" s="193" t="s">
        <v>498</v>
      </c>
      <c r="AF966" s="193" t="s">
        <v>211</v>
      </c>
      <c r="AG966" s="193" t="s">
        <v>2694</v>
      </c>
      <c r="AH966" s="197">
        <v>43510</v>
      </c>
      <c r="AI966" s="192" t="s">
        <v>4347</v>
      </c>
      <c r="AJ966" s="115" t="str">
        <f t="shared" si="15"/>
        <v>FS</v>
      </c>
      <c r="AK966" s="115" t="b">
        <f>ISNUMBER(SEARCH("IRT",Table1[[#This Row],[Current_Status]]))</f>
        <v>0</v>
      </c>
      <c r="AL966" s="116">
        <f>YEAR(Table1[[#This Row],[Project_Initiated]])</f>
        <v>2018</v>
      </c>
      <c r="AM966" s="53">
        <v>44090</v>
      </c>
      <c r="AN966" s="53" t="str">
        <f>IF(AND(Table1[[#This Row],[Completed Date]]&gt;="07/01/2020"+0,Table1[[#This Row],[Completed Date]]&lt;="6/30/2021"+0),"FY 20-21",IF(AND(Table1[[#This Row],[Completed Date]]&gt;="07/01/2019"+0,Table1[[#This Row],[Completed Date]]&lt;="6/30/2020"+0),"FY 19-20",""))</f>
        <v/>
      </c>
      <c r="AO966" s="116" t="str">
        <f>IFERROR(FIND("R",Table1[[#This Row],[FS_Priority]]),"")</f>
        <v/>
      </c>
    </row>
    <row r="967" spans="1:41" hidden="1" x14ac:dyDescent="0.25">
      <c r="A967" s="48" t="s">
        <v>280</v>
      </c>
      <c r="B967" s="193" t="s">
        <v>211</v>
      </c>
      <c r="C967" s="193" t="s">
        <v>280</v>
      </c>
      <c r="D967" s="194" t="b">
        <v>0</v>
      </c>
      <c r="E967" s="48" t="s">
        <v>53</v>
      </c>
      <c r="F967" s="48" t="s">
        <v>3026</v>
      </c>
      <c r="G967" s="48" t="s">
        <v>211</v>
      </c>
      <c r="H967" s="48" t="s">
        <v>285</v>
      </c>
      <c r="I967" s="48" t="s">
        <v>3547</v>
      </c>
      <c r="J967" s="48" t="s">
        <v>2661</v>
      </c>
      <c r="K967" s="193" t="s">
        <v>3514</v>
      </c>
      <c r="L967" s="193" t="s">
        <v>2636</v>
      </c>
      <c r="M967" s="48" t="s">
        <v>3530</v>
      </c>
      <c r="N967" s="193" t="s">
        <v>211</v>
      </c>
      <c r="O967" s="48" t="s">
        <v>183</v>
      </c>
      <c r="P967" s="48"/>
      <c r="Q967" s="48" t="s">
        <v>239</v>
      </c>
      <c r="R967" s="193" t="s">
        <v>211</v>
      </c>
      <c r="S967" s="48" t="b">
        <v>1</v>
      </c>
      <c r="T967" s="48"/>
      <c r="U967" s="178"/>
      <c r="V967" s="178">
        <v>43335</v>
      </c>
      <c r="W967" s="48" t="s">
        <v>211</v>
      </c>
      <c r="X967" s="48"/>
      <c r="Y967" s="48"/>
      <c r="Z967" s="48" t="s">
        <v>211</v>
      </c>
      <c r="AA967" s="48"/>
      <c r="AB967" s="48"/>
      <c r="AC967" s="193" t="s">
        <v>2802</v>
      </c>
      <c r="AD967" s="48"/>
      <c r="AE967" s="193" t="s">
        <v>498</v>
      </c>
      <c r="AF967" s="193" t="s">
        <v>211</v>
      </c>
      <c r="AG967" s="193" t="s">
        <v>2694</v>
      </c>
      <c r="AH967" s="197">
        <v>43514</v>
      </c>
      <c r="AI967" s="192" t="s">
        <v>4347</v>
      </c>
      <c r="AJ967" s="115" t="str">
        <f t="shared" si="15"/>
        <v>FS</v>
      </c>
      <c r="AK967" s="115" t="b">
        <f>ISNUMBER(SEARCH("IRT",Table1[[#This Row],[Current_Status]]))</f>
        <v>0</v>
      </c>
      <c r="AL967" s="116">
        <f>YEAR(Table1[[#This Row],[Project_Initiated]])</f>
        <v>2018</v>
      </c>
      <c r="AM967" s="53">
        <v>44090</v>
      </c>
      <c r="AN967" s="53" t="str">
        <f>IF(AND(Table1[[#This Row],[Completed Date]]&gt;="07/01/2020"+0,Table1[[#This Row],[Completed Date]]&lt;="6/30/2021"+0),"FY 20-21",IF(AND(Table1[[#This Row],[Completed Date]]&gt;="07/01/2019"+0,Table1[[#This Row],[Completed Date]]&lt;="6/30/2020"+0),"FY 19-20",""))</f>
        <v/>
      </c>
      <c r="AO967" s="116" t="str">
        <f>IFERROR(FIND("R",Table1[[#This Row],[FS_Priority]]),"")</f>
        <v/>
      </c>
    </row>
    <row r="968" spans="1:41" hidden="1" x14ac:dyDescent="0.25">
      <c r="A968" s="48" t="s">
        <v>2804</v>
      </c>
      <c r="B968" s="193" t="s">
        <v>211</v>
      </c>
      <c r="C968" s="193" t="s">
        <v>2804</v>
      </c>
      <c r="D968" s="194" t="b">
        <v>0</v>
      </c>
      <c r="E968" s="48" t="s">
        <v>130</v>
      </c>
      <c r="F968" s="48" t="s">
        <v>3277</v>
      </c>
      <c r="G968" s="48" t="s">
        <v>211</v>
      </c>
      <c r="H968" s="48" t="s">
        <v>291</v>
      </c>
      <c r="I968" s="48" t="s">
        <v>3798</v>
      </c>
      <c r="J968" s="48" t="s">
        <v>2661</v>
      </c>
      <c r="K968" s="193" t="s">
        <v>3791</v>
      </c>
      <c r="L968" s="193" t="s">
        <v>403</v>
      </c>
      <c r="M968" s="48" t="s">
        <v>3796</v>
      </c>
      <c r="N968" s="193" t="s">
        <v>211</v>
      </c>
      <c r="O968" s="48" t="s">
        <v>183</v>
      </c>
      <c r="P968" s="48"/>
      <c r="Q968" s="48" t="s">
        <v>288</v>
      </c>
      <c r="R968" s="193" t="s">
        <v>211</v>
      </c>
      <c r="S968" s="48" t="b">
        <v>0</v>
      </c>
      <c r="T968" s="48"/>
      <c r="U968" s="178"/>
      <c r="V968" s="178">
        <v>43411</v>
      </c>
      <c r="W968" s="48" t="s">
        <v>211</v>
      </c>
      <c r="X968" s="48"/>
      <c r="Y968" s="48"/>
      <c r="Z968" s="48" t="s">
        <v>211</v>
      </c>
      <c r="AA968" s="48"/>
      <c r="AB968" s="48"/>
      <c r="AC968" s="193" t="s">
        <v>2866</v>
      </c>
      <c r="AD968" s="48"/>
      <c r="AE968" s="193" t="s">
        <v>498</v>
      </c>
      <c r="AF968" s="193" t="s">
        <v>211</v>
      </c>
      <c r="AG968" s="193" t="s">
        <v>211</v>
      </c>
      <c r="AH968" s="197">
        <v>43522</v>
      </c>
      <c r="AI968" s="192" t="s">
        <v>4347</v>
      </c>
      <c r="AJ968" s="115" t="str">
        <f t="shared" si="15"/>
        <v>FS</v>
      </c>
      <c r="AK968" s="115" t="b">
        <f>ISNUMBER(SEARCH("IRT",Table1[[#This Row],[Current_Status]]))</f>
        <v>0</v>
      </c>
      <c r="AL968" s="116">
        <f>YEAR(Table1[[#This Row],[Project_Initiated]])</f>
        <v>2018</v>
      </c>
      <c r="AM968" s="53">
        <v>44090</v>
      </c>
      <c r="AN968" s="53" t="str">
        <f>IF(AND(Table1[[#This Row],[Completed Date]]&gt;="07/01/2020"+0,Table1[[#This Row],[Completed Date]]&lt;="6/30/2021"+0),"FY 20-21",IF(AND(Table1[[#This Row],[Completed Date]]&gt;="07/01/2019"+0,Table1[[#This Row],[Completed Date]]&lt;="6/30/2020"+0),"FY 19-20",""))</f>
        <v/>
      </c>
      <c r="AO968" s="116" t="str">
        <f>IFERROR(FIND("R",Table1[[#This Row],[FS_Priority]]),"")</f>
        <v/>
      </c>
    </row>
    <row r="969" spans="1:41" hidden="1" x14ac:dyDescent="0.25">
      <c r="A969" s="48" t="s">
        <v>2733</v>
      </c>
      <c r="B969" s="193" t="s">
        <v>211</v>
      </c>
      <c r="C969" s="193" t="s">
        <v>2733</v>
      </c>
      <c r="D969" s="194" t="b">
        <v>0</v>
      </c>
      <c r="E969" s="48" t="s">
        <v>53</v>
      </c>
      <c r="F969" s="48" t="s">
        <v>3011</v>
      </c>
      <c r="G969" s="48" t="s">
        <v>211</v>
      </c>
      <c r="H969" s="48" t="s">
        <v>285</v>
      </c>
      <c r="I969" s="48" t="s">
        <v>3529</v>
      </c>
      <c r="J969" s="48" t="s">
        <v>2670</v>
      </c>
      <c r="K969" s="193" t="s">
        <v>3514</v>
      </c>
      <c r="L969" s="193" t="s">
        <v>2636</v>
      </c>
      <c r="M969" s="48" t="s">
        <v>3530</v>
      </c>
      <c r="N969" s="193" t="s">
        <v>211</v>
      </c>
      <c r="O969" s="48" t="s">
        <v>211</v>
      </c>
      <c r="P969" s="48"/>
      <c r="Q969" s="48" t="s">
        <v>288</v>
      </c>
      <c r="R969" s="193" t="s">
        <v>211</v>
      </c>
      <c r="S969" s="48" t="b">
        <v>0</v>
      </c>
      <c r="T969" s="48"/>
      <c r="U969" s="178"/>
      <c r="V969" s="178">
        <v>43476</v>
      </c>
      <c r="W969" s="48" t="s">
        <v>211</v>
      </c>
      <c r="X969" s="48"/>
      <c r="Y969" s="48"/>
      <c r="Z969" s="48" t="s">
        <v>211</v>
      </c>
      <c r="AA969" s="48"/>
      <c r="AB969" s="48"/>
      <c r="AC969" s="193" t="s">
        <v>211</v>
      </c>
      <c r="AD969" s="48"/>
      <c r="AE969" s="193" t="s">
        <v>498</v>
      </c>
      <c r="AF969" s="193" t="s">
        <v>4435</v>
      </c>
      <c r="AG969" s="193" t="s">
        <v>539</v>
      </c>
      <c r="AH969" s="197">
        <v>43523</v>
      </c>
      <c r="AI969" s="192" t="s">
        <v>4346</v>
      </c>
      <c r="AJ969" s="115" t="str">
        <f t="shared" si="15"/>
        <v>FS</v>
      </c>
      <c r="AK969" s="115" t="b">
        <f>ISNUMBER(SEARCH("IRT",Table1[[#This Row],[Current_Status]]))</f>
        <v>0</v>
      </c>
      <c r="AL969" s="116">
        <f>YEAR(Table1[[#This Row],[Project_Initiated]])</f>
        <v>2019</v>
      </c>
      <c r="AM969" s="53">
        <v>44090</v>
      </c>
      <c r="AN969" s="53" t="str">
        <f>IF(AND(Table1[[#This Row],[Completed Date]]&gt;="07/01/2020"+0,Table1[[#This Row],[Completed Date]]&lt;="6/30/2021"+0),"FY 20-21",IF(AND(Table1[[#This Row],[Completed Date]]&gt;="07/01/2019"+0,Table1[[#This Row],[Completed Date]]&lt;="6/30/2020"+0),"FY 19-20",""))</f>
        <v/>
      </c>
      <c r="AO969" s="116" t="str">
        <f>IFERROR(FIND("R",Table1[[#This Row],[FS_Priority]]),"")</f>
        <v/>
      </c>
    </row>
    <row r="970" spans="1:41" hidden="1" x14ac:dyDescent="0.25">
      <c r="A970" s="48" t="s">
        <v>871</v>
      </c>
      <c r="B970" s="193" t="s">
        <v>211</v>
      </c>
      <c r="C970" s="193" t="s">
        <v>871</v>
      </c>
      <c r="D970" s="194" t="b">
        <v>0</v>
      </c>
      <c r="E970" s="48" t="s">
        <v>287</v>
      </c>
      <c r="F970" s="48" t="s">
        <v>3045</v>
      </c>
      <c r="G970" s="48" t="s">
        <v>211</v>
      </c>
      <c r="H970" s="48" t="s">
        <v>182</v>
      </c>
      <c r="I970" s="48" t="s">
        <v>211</v>
      </c>
      <c r="J970" s="48" t="s">
        <v>2661</v>
      </c>
      <c r="K970" s="193" t="s">
        <v>211</v>
      </c>
      <c r="L970" s="193" t="s">
        <v>211</v>
      </c>
      <c r="M970" s="48" t="s">
        <v>3566</v>
      </c>
      <c r="N970" s="193" t="s">
        <v>211</v>
      </c>
      <c r="O970" s="48" t="s">
        <v>183</v>
      </c>
      <c r="P970" s="48"/>
      <c r="Q970" s="48" t="s">
        <v>211</v>
      </c>
      <c r="R970" s="193" t="s">
        <v>211</v>
      </c>
      <c r="S970" s="48" t="b">
        <v>0</v>
      </c>
      <c r="T970" s="48"/>
      <c r="U970" s="178"/>
      <c r="V970" s="178">
        <v>43368</v>
      </c>
      <c r="W970" s="48" t="s">
        <v>211</v>
      </c>
      <c r="X970" s="48"/>
      <c r="Y970" s="48"/>
      <c r="Z970" s="48" t="s">
        <v>211</v>
      </c>
      <c r="AA970" s="48"/>
      <c r="AB970" s="48"/>
      <c r="AC970" s="193" t="s">
        <v>2803</v>
      </c>
      <c r="AD970" s="48"/>
      <c r="AE970" s="193" t="s">
        <v>498</v>
      </c>
      <c r="AF970" s="193" t="s">
        <v>211</v>
      </c>
      <c r="AG970" s="193" t="s">
        <v>2694</v>
      </c>
      <c r="AH970" s="197">
        <v>43524</v>
      </c>
      <c r="AI970" s="192" t="s">
        <v>4347</v>
      </c>
      <c r="AJ970" s="115" t="str">
        <f t="shared" si="15"/>
        <v>FS</v>
      </c>
      <c r="AK970" s="115" t="b">
        <f>ISNUMBER(SEARCH("IRT",Table1[[#This Row],[Current_Status]]))</f>
        <v>0</v>
      </c>
      <c r="AL970" s="116">
        <f>YEAR(Table1[[#This Row],[Project_Initiated]])</f>
        <v>2018</v>
      </c>
      <c r="AM970" s="53">
        <v>44090</v>
      </c>
      <c r="AN970" s="53" t="str">
        <f>IF(AND(Table1[[#This Row],[Completed Date]]&gt;="07/01/2020"+0,Table1[[#This Row],[Completed Date]]&lt;="6/30/2021"+0),"FY 20-21",IF(AND(Table1[[#This Row],[Completed Date]]&gt;="07/01/2019"+0,Table1[[#This Row],[Completed Date]]&lt;="6/30/2020"+0),"FY 19-20",""))</f>
        <v/>
      </c>
      <c r="AO970" s="116" t="str">
        <f>IFERROR(FIND("R",Table1[[#This Row],[FS_Priority]]),"")</f>
        <v/>
      </c>
    </row>
    <row r="971" spans="1:41" hidden="1" x14ac:dyDescent="0.25">
      <c r="A971" s="48" t="s">
        <v>2805</v>
      </c>
      <c r="B971" s="193" t="s">
        <v>211</v>
      </c>
      <c r="C971" s="193" t="s">
        <v>2805</v>
      </c>
      <c r="D971" s="194" t="b">
        <v>0</v>
      </c>
      <c r="E971" s="48" t="s">
        <v>4285</v>
      </c>
      <c r="F971" s="48" t="s">
        <v>3053</v>
      </c>
      <c r="G971" s="48" t="s">
        <v>211</v>
      </c>
      <c r="H971" s="48" t="s">
        <v>1517</v>
      </c>
      <c r="I971" s="48" t="s">
        <v>211</v>
      </c>
      <c r="J971" s="48" t="s">
        <v>2661</v>
      </c>
      <c r="K971" s="193" t="s">
        <v>59</v>
      </c>
      <c r="L971" s="193" t="s">
        <v>28</v>
      </c>
      <c r="M971" s="48" t="s">
        <v>3533</v>
      </c>
      <c r="N971" s="193" t="s">
        <v>211</v>
      </c>
      <c r="O971" s="48" t="s">
        <v>183</v>
      </c>
      <c r="P971" s="48"/>
      <c r="Q971" s="48" t="s">
        <v>288</v>
      </c>
      <c r="R971" s="193" t="s">
        <v>211</v>
      </c>
      <c r="S971" s="48" t="b">
        <v>0</v>
      </c>
      <c r="T971" s="48"/>
      <c r="U971" s="178"/>
      <c r="V971" s="178">
        <v>43496</v>
      </c>
      <c r="W971" s="48" t="s">
        <v>211</v>
      </c>
      <c r="X971" s="48"/>
      <c r="Y971" s="48"/>
      <c r="Z971" s="48" t="s">
        <v>211</v>
      </c>
      <c r="AA971" s="48"/>
      <c r="AB971" s="48"/>
      <c r="AC971" s="193" t="s">
        <v>2806</v>
      </c>
      <c r="AD971" s="48"/>
      <c r="AE971" s="193" t="s">
        <v>178</v>
      </c>
      <c r="AF971" s="193" t="s">
        <v>211</v>
      </c>
      <c r="AG971" s="193" t="s">
        <v>211</v>
      </c>
      <c r="AH971" s="197">
        <v>43524</v>
      </c>
      <c r="AI971" s="192" t="s">
        <v>4353</v>
      </c>
      <c r="AJ971" s="115" t="str">
        <f t="shared" si="15"/>
        <v>FS</v>
      </c>
      <c r="AK971" s="115" t="b">
        <f>ISNUMBER(SEARCH("IRT",Table1[[#This Row],[Current_Status]]))</f>
        <v>0</v>
      </c>
      <c r="AL971" s="116">
        <f>YEAR(Table1[[#This Row],[Project_Initiated]])</f>
        <v>2019</v>
      </c>
      <c r="AM971" s="53">
        <v>44090</v>
      </c>
      <c r="AN971" s="53" t="str">
        <f>IF(AND(Table1[[#This Row],[Completed Date]]&gt;="07/01/2020"+0,Table1[[#This Row],[Completed Date]]&lt;="6/30/2021"+0),"FY 20-21",IF(AND(Table1[[#This Row],[Completed Date]]&gt;="07/01/2019"+0,Table1[[#This Row],[Completed Date]]&lt;="6/30/2020"+0),"FY 19-20",""))</f>
        <v/>
      </c>
      <c r="AO971" s="116" t="str">
        <f>IFERROR(FIND("R",Table1[[#This Row],[FS_Priority]]),"")</f>
        <v/>
      </c>
    </row>
    <row r="972" spans="1:41" hidden="1" x14ac:dyDescent="0.25">
      <c r="A972" s="48" t="s">
        <v>2735</v>
      </c>
      <c r="B972" s="193" t="s">
        <v>211</v>
      </c>
      <c r="C972" s="193" t="s">
        <v>2735</v>
      </c>
      <c r="D972" s="194" t="b">
        <v>0</v>
      </c>
      <c r="E972" s="48" t="s">
        <v>53</v>
      </c>
      <c r="F972" s="48" t="s">
        <v>3022</v>
      </c>
      <c r="G972" s="48" t="s">
        <v>211</v>
      </c>
      <c r="H972" s="48" t="s">
        <v>932</v>
      </c>
      <c r="I972" s="48" t="s">
        <v>3542</v>
      </c>
      <c r="J972" s="48" t="s">
        <v>2661</v>
      </c>
      <c r="K972" s="193" t="s">
        <v>3514</v>
      </c>
      <c r="L972" s="193" t="s">
        <v>2636</v>
      </c>
      <c r="M972" s="48" t="s">
        <v>3543</v>
      </c>
      <c r="N972" s="193" t="s">
        <v>211</v>
      </c>
      <c r="O972" s="48" t="s">
        <v>165</v>
      </c>
      <c r="P972" s="48"/>
      <c r="Q972" s="48" t="s">
        <v>236</v>
      </c>
      <c r="R972" s="193" t="s">
        <v>211</v>
      </c>
      <c r="S972" s="48" t="b">
        <v>0</v>
      </c>
      <c r="T972" s="48"/>
      <c r="U972" s="178"/>
      <c r="V972" s="178">
        <v>43474</v>
      </c>
      <c r="W972" s="48" t="s">
        <v>211</v>
      </c>
      <c r="X972" s="48"/>
      <c r="Y972" s="48"/>
      <c r="Z972" s="48" t="s">
        <v>211</v>
      </c>
      <c r="AA972" s="48"/>
      <c r="AB972" s="48"/>
      <c r="AC972" s="193" t="s">
        <v>2818</v>
      </c>
      <c r="AD972" s="179"/>
      <c r="AE972" s="193" t="s">
        <v>211</v>
      </c>
      <c r="AF972" s="193" t="s">
        <v>211</v>
      </c>
      <c r="AG972" s="193" t="s">
        <v>211</v>
      </c>
      <c r="AH972" s="197">
        <v>43528</v>
      </c>
      <c r="AI972" s="192" t="s">
        <v>4346</v>
      </c>
      <c r="AJ972" s="115" t="str">
        <f t="shared" si="15"/>
        <v>FS</v>
      </c>
      <c r="AK972" s="115" t="b">
        <f>ISNUMBER(SEARCH("IRT",Table1[[#This Row],[Current_Status]]))</f>
        <v>0</v>
      </c>
      <c r="AL972" s="116">
        <f>YEAR(Table1[[#This Row],[Project_Initiated]])</f>
        <v>2019</v>
      </c>
      <c r="AM972" s="53">
        <v>44090</v>
      </c>
      <c r="AN972" s="53" t="str">
        <f>IF(AND(Table1[[#This Row],[Completed Date]]&gt;="07/01/2020"+0,Table1[[#This Row],[Completed Date]]&lt;="6/30/2021"+0),"FY 20-21",IF(AND(Table1[[#This Row],[Completed Date]]&gt;="07/01/2019"+0,Table1[[#This Row],[Completed Date]]&lt;="6/30/2020"+0),"FY 19-20",""))</f>
        <v/>
      </c>
      <c r="AO972" s="116" t="str">
        <f>IFERROR(FIND("R",Table1[[#This Row],[FS_Priority]]),"")</f>
        <v/>
      </c>
    </row>
    <row r="973" spans="1:41" hidden="1" x14ac:dyDescent="0.25">
      <c r="A973" s="48" t="s">
        <v>879</v>
      </c>
      <c r="B973" s="193" t="s">
        <v>211</v>
      </c>
      <c r="C973" s="193" t="s">
        <v>879</v>
      </c>
      <c r="D973" s="194" t="b">
        <v>0</v>
      </c>
      <c r="E973" s="48" t="s">
        <v>53</v>
      </c>
      <c r="F973" s="48" t="s">
        <v>3025</v>
      </c>
      <c r="G973" s="48" t="s">
        <v>211</v>
      </c>
      <c r="H973" s="48" t="s">
        <v>447</v>
      </c>
      <c r="I973" s="48" t="s">
        <v>3544</v>
      </c>
      <c r="J973" s="48" t="s">
        <v>2661</v>
      </c>
      <c r="K973" s="193" t="s">
        <v>3514</v>
      </c>
      <c r="L973" s="193" t="s">
        <v>2636</v>
      </c>
      <c r="M973" s="48" t="s">
        <v>3517</v>
      </c>
      <c r="N973" s="193" t="s">
        <v>211</v>
      </c>
      <c r="O973" s="48" t="s">
        <v>165</v>
      </c>
      <c r="P973" s="48"/>
      <c r="Q973" s="48" t="s">
        <v>184</v>
      </c>
      <c r="R973" s="193" t="s">
        <v>211</v>
      </c>
      <c r="S973" s="48" t="b">
        <v>0</v>
      </c>
      <c r="T973" s="48"/>
      <c r="U973" s="178"/>
      <c r="V973" s="178">
        <v>43376</v>
      </c>
      <c r="W973" s="48" t="s">
        <v>211</v>
      </c>
      <c r="X973" s="48"/>
      <c r="Y973" s="48"/>
      <c r="Z973" s="48" t="s">
        <v>211</v>
      </c>
      <c r="AA973" s="48"/>
      <c r="AB973" s="48"/>
      <c r="AC973" s="193" t="s">
        <v>2818</v>
      </c>
      <c r="AD973" s="48"/>
      <c r="AE973" s="193" t="s">
        <v>165</v>
      </c>
      <c r="AF973" s="193" t="s">
        <v>211</v>
      </c>
      <c r="AG973" s="193" t="s">
        <v>539</v>
      </c>
      <c r="AH973" s="197">
        <v>43528</v>
      </c>
      <c r="AI973" s="192" t="s">
        <v>4352</v>
      </c>
      <c r="AJ973" s="115" t="str">
        <f t="shared" si="15"/>
        <v>FS</v>
      </c>
      <c r="AK973" s="115" t="b">
        <f>ISNUMBER(SEARCH("IRT",Table1[[#This Row],[Current_Status]]))</f>
        <v>0</v>
      </c>
      <c r="AL973" s="116">
        <f>YEAR(Table1[[#This Row],[Project_Initiated]])</f>
        <v>2018</v>
      </c>
      <c r="AM973" s="53">
        <v>44090</v>
      </c>
      <c r="AN973" s="53" t="str">
        <f>IF(AND(Table1[[#This Row],[Completed Date]]&gt;="07/01/2020"+0,Table1[[#This Row],[Completed Date]]&lt;="6/30/2021"+0),"FY 20-21",IF(AND(Table1[[#This Row],[Completed Date]]&gt;="07/01/2019"+0,Table1[[#This Row],[Completed Date]]&lt;="6/30/2020"+0),"FY 19-20",""))</f>
        <v/>
      </c>
      <c r="AO973" s="116" t="str">
        <f>IFERROR(FIND("R",Table1[[#This Row],[FS_Priority]]),"")</f>
        <v/>
      </c>
    </row>
    <row r="974" spans="1:41" hidden="1" x14ac:dyDescent="0.25">
      <c r="A974" s="48" t="s">
        <v>887</v>
      </c>
      <c r="B974" s="193" t="s">
        <v>211</v>
      </c>
      <c r="C974" s="193" t="s">
        <v>887</v>
      </c>
      <c r="D974" s="194" t="b">
        <v>0</v>
      </c>
      <c r="E974" s="48" t="s">
        <v>53</v>
      </c>
      <c r="F974" s="48" t="s">
        <v>3027</v>
      </c>
      <c r="G974" s="48" t="s">
        <v>211</v>
      </c>
      <c r="H974" s="48" t="s">
        <v>932</v>
      </c>
      <c r="I974" s="48" t="s">
        <v>212</v>
      </c>
      <c r="J974" s="48" t="s">
        <v>2661</v>
      </c>
      <c r="K974" s="193" t="s">
        <v>3514</v>
      </c>
      <c r="L974" s="193" t="s">
        <v>2636</v>
      </c>
      <c r="M974" s="48" t="s">
        <v>3517</v>
      </c>
      <c r="N974" s="193" t="s">
        <v>211</v>
      </c>
      <c r="O974" s="48" t="s">
        <v>165</v>
      </c>
      <c r="P974" s="48"/>
      <c r="Q974" s="48" t="s">
        <v>239</v>
      </c>
      <c r="R974" s="193" t="s">
        <v>211</v>
      </c>
      <c r="S974" s="48" t="b">
        <v>0</v>
      </c>
      <c r="T974" s="48"/>
      <c r="U974" s="178"/>
      <c r="V974" s="178">
        <v>43378</v>
      </c>
      <c r="W974" s="48" t="s">
        <v>211</v>
      </c>
      <c r="X974" s="48"/>
      <c r="Y974" s="48"/>
      <c r="Z974" s="48" t="s">
        <v>211</v>
      </c>
      <c r="AA974" s="48"/>
      <c r="AB974" s="48"/>
      <c r="AC974" s="193" t="s">
        <v>2818</v>
      </c>
      <c r="AD974" s="48"/>
      <c r="AE974" s="193" t="s">
        <v>165</v>
      </c>
      <c r="AF974" s="193" t="s">
        <v>211</v>
      </c>
      <c r="AG974" s="193" t="s">
        <v>539</v>
      </c>
      <c r="AH974" s="197">
        <v>43528</v>
      </c>
      <c r="AI974" s="192" t="s">
        <v>4352</v>
      </c>
      <c r="AJ974" s="115" t="str">
        <f t="shared" si="15"/>
        <v>FS</v>
      </c>
      <c r="AK974" s="115" t="b">
        <f>ISNUMBER(SEARCH("IRT",Table1[[#This Row],[Current_Status]]))</f>
        <v>0</v>
      </c>
      <c r="AL974" s="116">
        <f>YEAR(Table1[[#This Row],[Project_Initiated]])</f>
        <v>2018</v>
      </c>
      <c r="AM974" s="53">
        <v>44090</v>
      </c>
      <c r="AN974" s="53" t="str">
        <f>IF(AND(Table1[[#This Row],[Completed Date]]&gt;="07/01/2020"+0,Table1[[#This Row],[Completed Date]]&lt;="6/30/2021"+0),"FY 20-21",IF(AND(Table1[[#This Row],[Completed Date]]&gt;="07/01/2019"+0,Table1[[#This Row],[Completed Date]]&lt;="6/30/2020"+0),"FY 19-20",""))</f>
        <v/>
      </c>
      <c r="AO974" s="116" t="str">
        <f>IFERROR(FIND("R",Table1[[#This Row],[FS_Priority]]),"")</f>
        <v/>
      </c>
    </row>
    <row r="975" spans="1:41" hidden="1" x14ac:dyDescent="0.25">
      <c r="A975" s="48" t="s">
        <v>2736</v>
      </c>
      <c r="B975" s="193" t="s">
        <v>211</v>
      </c>
      <c r="C975" s="193" t="s">
        <v>2736</v>
      </c>
      <c r="D975" s="194" t="b">
        <v>0</v>
      </c>
      <c r="E975" s="48" t="s">
        <v>53</v>
      </c>
      <c r="F975" s="48" t="s">
        <v>3030</v>
      </c>
      <c r="G975" s="48" t="s">
        <v>211</v>
      </c>
      <c r="H975" s="48" t="s">
        <v>932</v>
      </c>
      <c r="I975" s="48" t="s">
        <v>3548</v>
      </c>
      <c r="J975" s="48" t="s">
        <v>2661</v>
      </c>
      <c r="K975" s="193" t="s">
        <v>3514</v>
      </c>
      <c r="L975" s="193" t="s">
        <v>2636</v>
      </c>
      <c r="M975" s="48" t="s">
        <v>3517</v>
      </c>
      <c r="N975" s="193" t="s">
        <v>211</v>
      </c>
      <c r="O975" s="48" t="s">
        <v>165</v>
      </c>
      <c r="P975" s="48"/>
      <c r="Q975" s="48" t="s">
        <v>240</v>
      </c>
      <c r="R975" s="193" t="s">
        <v>211</v>
      </c>
      <c r="S975" s="48" t="b">
        <v>0</v>
      </c>
      <c r="T975" s="48"/>
      <c r="U975" s="178"/>
      <c r="V975" s="178">
        <v>43454</v>
      </c>
      <c r="W975" s="48" t="s">
        <v>211</v>
      </c>
      <c r="X975" s="48"/>
      <c r="Y975" s="48"/>
      <c r="Z975" s="48" t="s">
        <v>211</v>
      </c>
      <c r="AA975" s="48"/>
      <c r="AB975" s="48"/>
      <c r="AC975" s="193" t="s">
        <v>2818</v>
      </c>
      <c r="AD975" s="48"/>
      <c r="AE975" s="193" t="s">
        <v>211</v>
      </c>
      <c r="AF975" s="193" t="s">
        <v>211</v>
      </c>
      <c r="AG975" s="193" t="s">
        <v>211</v>
      </c>
      <c r="AH975" s="197">
        <v>43528</v>
      </c>
      <c r="AI975" s="192" t="s">
        <v>4346</v>
      </c>
      <c r="AJ975" s="115" t="str">
        <f t="shared" si="15"/>
        <v>FS</v>
      </c>
      <c r="AK975" s="115" t="b">
        <f>ISNUMBER(SEARCH("IRT",Table1[[#This Row],[Current_Status]]))</f>
        <v>0</v>
      </c>
      <c r="AL975" s="116">
        <f>YEAR(Table1[[#This Row],[Project_Initiated]])</f>
        <v>2018</v>
      </c>
      <c r="AM975" s="53">
        <v>44090</v>
      </c>
      <c r="AN975" s="53" t="str">
        <f>IF(AND(Table1[[#This Row],[Completed Date]]&gt;="07/01/2020"+0,Table1[[#This Row],[Completed Date]]&lt;="6/30/2021"+0),"FY 20-21",IF(AND(Table1[[#This Row],[Completed Date]]&gt;="07/01/2019"+0,Table1[[#This Row],[Completed Date]]&lt;="6/30/2020"+0),"FY 19-20",""))</f>
        <v/>
      </c>
      <c r="AO975" s="116" t="str">
        <f>IFERROR(FIND("R",Table1[[#This Row],[FS_Priority]]),"")</f>
        <v/>
      </c>
    </row>
    <row r="976" spans="1:41" hidden="1" x14ac:dyDescent="0.25">
      <c r="A976" s="48" t="s">
        <v>2739</v>
      </c>
      <c r="B976" s="193" t="s">
        <v>211</v>
      </c>
      <c r="C976" s="193" t="s">
        <v>2739</v>
      </c>
      <c r="D976" s="194" t="b">
        <v>0</v>
      </c>
      <c r="E976" s="48" t="s">
        <v>99</v>
      </c>
      <c r="F976" s="48" t="s">
        <v>3098</v>
      </c>
      <c r="G976" s="48" t="s">
        <v>211</v>
      </c>
      <c r="H976" s="48" t="s">
        <v>465</v>
      </c>
      <c r="I976" s="48" t="s">
        <v>3634</v>
      </c>
      <c r="J976" s="48" t="s">
        <v>2661</v>
      </c>
      <c r="K976" s="193" t="s">
        <v>4989</v>
      </c>
      <c r="L976" s="193" t="s">
        <v>297</v>
      </c>
      <c r="M976" s="48" t="s">
        <v>3635</v>
      </c>
      <c r="N976" s="193" t="s">
        <v>211</v>
      </c>
      <c r="O976" s="48" t="s">
        <v>165</v>
      </c>
      <c r="P976" s="48"/>
      <c r="Q976" s="48" t="s">
        <v>221</v>
      </c>
      <c r="R976" s="193" t="s">
        <v>211</v>
      </c>
      <c r="S976" s="48" t="b">
        <v>0</v>
      </c>
      <c r="T976" s="48"/>
      <c r="U976" s="178"/>
      <c r="V976" s="178">
        <v>43417</v>
      </c>
      <c r="W976" s="48" t="s">
        <v>211</v>
      </c>
      <c r="X976" s="48"/>
      <c r="Y976" s="48"/>
      <c r="Z976" s="48" t="s">
        <v>211</v>
      </c>
      <c r="AA976" s="48"/>
      <c r="AB976" s="48"/>
      <c r="AC976" s="193" t="s">
        <v>2818</v>
      </c>
      <c r="AD976" s="48"/>
      <c r="AE976" s="193" t="s">
        <v>211</v>
      </c>
      <c r="AF976" s="193" t="s">
        <v>211</v>
      </c>
      <c r="AG976" s="193" t="s">
        <v>211</v>
      </c>
      <c r="AH976" s="197">
        <v>43528</v>
      </c>
      <c r="AI976" s="192" t="s">
        <v>4346</v>
      </c>
      <c r="AJ976" s="115" t="str">
        <f t="shared" si="15"/>
        <v>FS</v>
      </c>
      <c r="AK976" s="115" t="b">
        <f>ISNUMBER(SEARCH("IRT",Table1[[#This Row],[Current_Status]]))</f>
        <v>0</v>
      </c>
      <c r="AL976" s="116">
        <f>YEAR(Table1[[#This Row],[Project_Initiated]])</f>
        <v>2018</v>
      </c>
      <c r="AM976" s="53">
        <v>44090</v>
      </c>
      <c r="AN976" s="53" t="str">
        <f>IF(AND(Table1[[#This Row],[Completed Date]]&gt;="07/01/2020"+0,Table1[[#This Row],[Completed Date]]&lt;="6/30/2021"+0),"FY 20-21",IF(AND(Table1[[#This Row],[Completed Date]]&gt;="07/01/2019"+0,Table1[[#This Row],[Completed Date]]&lt;="6/30/2020"+0),"FY 19-20",""))</f>
        <v/>
      </c>
      <c r="AO976" s="116" t="str">
        <f>IFERROR(FIND("R",Table1[[#This Row],[FS_Priority]]),"")</f>
        <v/>
      </c>
    </row>
    <row r="977" spans="1:41" hidden="1" x14ac:dyDescent="0.25">
      <c r="A977" s="48" t="s">
        <v>876</v>
      </c>
      <c r="B977" s="193" t="s">
        <v>211</v>
      </c>
      <c r="C977" s="193" t="s">
        <v>876</v>
      </c>
      <c r="D977" s="194" t="b">
        <v>0</v>
      </c>
      <c r="E977" s="48" t="s">
        <v>99</v>
      </c>
      <c r="F977" s="48" t="s">
        <v>3102</v>
      </c>
      <c r="G977" s="48" t="s">
        <v>211</v>
      </c>
      <c r="H977" s="48" t="s">
        <v>324</v>
      </c>
      <c r="I977" s="48" t="s">
        <v>3640</v>
      </c>
      <c r="J977" s="48" t="s">
        <v>2661</v>
      </c>
      <c r="K977" s="193" t="s">
        <v>4989</v>
      </c>
      <c r="L977" s="193" t="s">
        <v>297</v>
      </c>
      <c r="M977" s="48" t="s">
        <v>3610</v>
      </c>
      <c r="N977" s="193" t="s">
        <v>211</v>
      </c>
      <c r="O977" s="48" t="s">
        <v>165</v>
      </c>
      <c r="P977" s="48"/>
      <c r="Q977" s="48" t="s">
        <v>223</v>
      </c>
      <c r="R977" s="193" t="s">
        <v>211</v>
      </c>
      <c r="S977" s="48" t="b">
        <v>0</v>
      </c>
      <c r="T977" s="48"/>
      <c r="U977" s="178"/>
      <c r="V977" s="178">
        <v>43374</v>
      </c>
      <c r="W977" s="48" t="s">
        <v>211</v>
      </c>
      <c r="X977" s="48"/>
      <c r="Y977" s="48"/>
      <c r="Z977" s="48" t="s">
        <v>211</v>
      </c>
      <c r="AA977" s="48"/>
      <c r="AB977" s="48"/>
      <c r="AC977" s="193" t="s">
        <v>2818</v>
      </c>
      <c r="AD977" s="48"/>
      <c r="AE977" s="193" t="s">
        <v>165</v>
      </c>
      <c r="AF977" s="193" t="s">
        <v>211</v>
      </c>
      <c r="AG977" s="193" t="s">
        <v>539</v>
      </c>
      <c r="AH977" s="197">
        <v>43528</v>
      </c>
      <c r="AI977" s="192" t="s">
        <v>4352</v>
      </c>
      <c r="AJ977" s="115" t="str">
        <f t="shared" si="15"/>
        <v>FS</v>
      </c>
      <c r="AK977" s="115" t="b">
        <f>ISNUMBER(SEARCH("IRT",Table1[[#This Row],[Current_Status]]))</f>
        <v>0</v>
      </c>
      <c r="AL977" s="116">
        <f>YEAR(Table1[[#This Row],[Project_Initiated]])</f>
        <v>2018</v>
      </c>
      <c r="AM977" s="53">
        <v>44090</v>
      </c>
      <c r="AN977" s="53" t="str">
        <f>IF(AND(Table1[[#This Row],[Completed Date]]&gt;="07/01/2020"+0,Table1[[#This Row],[Completed Date]]&lt;="6/30/2021"+0),"FY 20-21",IF(AND(Table1[[#This Row],[Completed Date]]&gt;="07/01/2019"+0,Table1[[#This Row],[Completed Date]]&lt;="6/30/2020"+0),"FY 19-20",""))</f>
        <v/>
      </c>
      <c r="AO977" s="116" t="str">
        <f>IFERROR(FIND("R",Table1[[#This Row],[FS_Priority]]),"")</f>
        <v/>
      </c>
    </row>
    <row r="978" spans="1:41" hidden="1" x14ac:dyDescent="0.25">
      <c r="A978" s="48" t="s">
        <v>2618</v>
      </c>
      <c r="B978" s="193" t="s">
        <v>211</v>
      </c>
      <c r="C978" s="193" t="s">
        <v>2618</v>
      </c>
      <c r="D978" s="194" t="b">
        <v>0</v>
      </c>
      <c r="E978" s="48" t="s">
        <v>99</v>
      </c>
      <c r="F978" s="48" t="s">
        <v>3119</v>
      </c>
      <c r="G978" s="48" t="s">
        <v>211</v>
      </c>
      <c r="H978" s="48" t="s">
        <v>464</v>
      </c>
      <c r="I978" s="48" t="s">
        <v>211</v>
      </c>
      <c r="J978" s="48" t="s">
        <v>2661</v>
      </c>
      <c r="K978" s="193" t="s">
        <v>4989</v>
      </c>
      <c r="L978" s="193" t="s">
        <v>297</v>
      </c>
      <c r="M978" s="48" t="s">
        <v>3631</v>
      </c>
      <c r="N978" s="193" t="s">
        <v>211</v>
      </c>
      <c r="O978" s="48" t="s">
        <v>165</v>
      </c>
      <c r="P978" s="48"/>
      <c r="Q978" s="48" t="s">
        <v>236</v>
      </c>
      <c r="R978" s="193" t="s">
        <v>211</v>
      </c>
      <c r="S978" s="48" t="b">
        <v>0</v>
      </c>
      <c r="T978" s="48"/>
      <c r="U978" s="178"/>
      <c r="V978" s="178">
        <v>43402</v>
      </c>
      <c r="W978" s="48" t="s">
        <v>211</v>
      </c>
      <c r="X978" s="48"/>
      <c r="Y978" s="48"/>
      <c r="Z978" s="48" t="s">
        <v>211</v>
      </c>
      <c r="AA978" s="48"/>
      <c r="AB978" s="48"/>
      <c r="AC978" s="193" t="s">
        <v>2818</v>
      </c>
      <c r="AD978" s="48"/>
      <c r="AE978" s="193" t="s">
        <v>165</v>
      </c>
      <c r="AF978" s="193" t="s">
        <v>211</v>
      </c>
      <c r="AG978" s="193" t="s">
        <v>539</v>
      </c>
      <c r="AH978" s="197">
        <v>43528</v>
      </c>
      <c r="AI978" s="192" t="s">
        <v>4352</v>
      </c>
      <c r="AJ978" s="115" t="str">
        <f t="shared" si="15"/>
        <v>FS</v>
      </c>
      <c r="AK978" s="115" t="b">
        <f>ISNUMBER(SEARCH("IRT",Table1[[#This Row],[Current_Status]]))</f>
        <v>0</v>
      </c>
      <c r="AL978" s="116">
        <f>YEAR(Table1[[#This Row],[Project_Initiated]])</f>
        <v>2018</v>
      </c>
      <c r="AM978" s="53">
        <v>44090</v>
      </c>
      <c r="AN978" s="53" t="str">
        <f>IF(AND(Table1[[#This Row],[Completed Date]]&gt;="07/01/2020"+0,Table1[[#This Row],[Completed Date]]&lt;="6/30/2021"+0),"FY 20-21",IF(AND(Table1[[#This Row],[Completed Date]]&gt;="07/01/2019"+0,Table1[[#This Row],[Completed Date]]&lt;="6/30/2020"+0),"FY 19-20",""))</f>
        <v/>
      </c>
      <c r="AO978" s="116" t="str">
        <f>IFERROR(FIND("R",Table1[[#This Row],[FS_Priority]]),"")</f>
        <v/>
      </c>
    </row>
    <row r="979" spans="1:41" hidden="1" x14ac:dyDescent="0.25">
      <c r="A979" s="48" t="s">
        <v>2620</v>
      </c>
      <c r="B979" s="193" t="s">
        <v>211</v>
      </c>
      <c r="C979" s="193" t="s">
        <v>2620</v>
      </c>
      <c r="D979" s="194" t="b">
        <v>0</v>
      </c>
      <c r="E979" s="48" t="s">
        <v>99</v>
      </c>
      <c r="F979" s="48" t="s">
        <v>3125</v>
      </c>
      <c r="G979" s="48" t="s">
        <v>211</v>
      </c>
      <c r="H979" s="48" t="s">
        <v>465</v>
      </c>
      <c r="I979" s="48" t="s">
        <v>3658</v>
      </c>
      <c r="J979" s="48" t="s">
        <v>2661</v>
      </c>
      <c r="K979" s="193" t="s">
        <v>4989</v>
      </c>
      <c r="L979" s="193" t="s">
        <v>297</v>
      </c>
      <c r="M979" s="48" t="s">
        <v>3602</v>
      </c>
      <c r="N979" s="193" t="s">
        <v>211</v>
      </c>
      <c r="O979" s="48" t="s">
        <v>165</v>
      </c>
      <c r="P979" s="48"/>
      <c r="Q979" s="48" t="s">
        <v>184</v>
      </c>
      <c r="R979" s="193" t="s">
        <v>211</v>
      </c>
      <c r="S979" s="48" t="b">
        <v>0</v>
      </c>
      <c r="T979" s="48"/>
      <c r="U979" s="178"/>
      <c r="V979" s="178">
        <v>43397</v>
      </c>
      <c r="W979" s="48" t="s">
        <v>211</v>
      </c>
      <c r="X979" s="48"/>
      <c r="Y979" s="48"/>
      <c r="Z979" s="48" t="s">
        <v>211</v>
      </c>
      <c r="AA979" s="48"/>
      <c r="AB979" s="48"/>
      <c r="AC979" s="193" t="s">
        <v>2818</v>
      </c>
      <c r="AD979" s="48"/>
      <c r="AE979" s="193" t="s">
        <v>165</v>
      </c>
      <c r="AF979" s="193" t="s">
        <v>211</v>
      </c>
      <c r="AG979" s="193" t="s">
        <v>539</v>
      </c>
      <c r="AH979" s="197">
        <v>43528</v>
      </c>
      <c r="AI979" s="192" t="s">
        <v>4352</v>
      </c>
      <c r="AJ979" s="115" t="str">
        <f t="shared" si="15"/>
        <v>FS</v>
      </c>
      <c r="AK979" s="115" t="b">
        <f>ISNUMBER(SEARCH("IRT",Table1[[#This Row],[Current_Status]]))</f>
        <v>0</v>
      </c>
      <c r="AL979" s="116">
        <f>YEAR(Table1[[#This Row],[Project_Initiated]])</f>
        <v>2018</v>
      </c>
      <c r="AM979" s="53">
        <v>44090</v>
      </c>
      <c r="AN979" s="53" t="str">
        <f>IF(AND(Table1[[#This Row],[Completed Date]]&gt;="07/01/2020"+0,Table1[[#This Row],[Completed Date]]&lt;="6/30/2021"+0),"FY 20-21",IF(AND(Table1[[#This Row],[Completed Date]]&gt;="07/01/2019"+0,Table1[[#This Row],[Completed Date]]&lt;="6/30/2020"+0),"FY 19-20",""))</f>
        <v/>
      </c>
      <c r="AO979" s="116" t="str">
        <f>IFERROR(FIND("R",Table1[[#This Row],[FS_Priority]]),"")</f>
        <v/>
      </c>
    </row>
    <row r="980" spans="1:41" hidden="1" x14ac:dyDescent="0.25">
      <c r="A980" s="48" t="s">
        <v>2617</v>
      </c>
      <c r="B980" s="193" t="s">
        <v>211</v>
      </c>
      <c r="C980" s="193" t="s">
        <v>2617</v>
      </c>
      <c r="D980" s="194" t="b">
        <v>0</v>
      </c>
      <c r="E980" s="48" t="s">
        <v>99</v>
      </c>
      <c r="F980" s="48" t="s">
        <v>3129</v>
      </c>
      <c r="G980" s="48" t="s">
        <v>211</v>
      </c>
      <c r="H980" s="48" t="s">
        <v>465</v>
      </c>
      <c r="I980" s="48" t="s">
        <v>3661</v>
      </c>
      <c r="J980" s="48" t="s">
        <v>2661</v>
      </c>
      <c r="K980" s="193" t="s">
        <v>4989</v>
      </c>
      <c r="L980" s="193" t="s">
        <v>297</v>
      </c>
      <c r="M980" s="48" t="s">
        <v>3602</v>
      </c>
      <c r="N980" s="193" t="s">
        <v>211</v>
      </c>
      <c r="O980" s="48" t="s">
        <v>165</v>
      </c>
      <c r="P980" s="48"/>
      <c r="Q980" s="48" t="s">
        <v>239</v>
      </c>
      <c r="R980" s="193" t="s">
        <v>211</v>
      </c>
      <c r="S980" s="48" t="b">
        <v>0</v>
      </c>
      <c r="T980" s="48"/>
      <c r="U980" s="178"/>
      <c r="V980" s="178">
        <v>43409</v>
      </c>
      <c r="W980" s="48" t="s">
        <v>211</v>
      </c>
      <c r="X980" s="48"/>
      <c r="Y980" s="48"/>
      <c r="Z980" s="48" t="s">
        <v>211</v>
      </c>
      <c r="AA980" s="48"/>
      <c r="AB980" s="48"/>
      <c r="AC980" s="193" t="s">
        <v>2818</v>
      </c>
      <c r="AD980" s="48"/>
      <c r="AE980" s="193" t="s">
        <v>165</v>
      </c>
      <c r="AF980" s="193" t="s">
        <v>211</v>
      </c>
      <c r="AG980" s="193" t="s">
        <v>539</v>
      </c>
      <c r="AH980" s="197">
        <v>43528</v>
      </c>
      <c r="AI980" s="192" t="s">
        <v>4352</v>
      </c>
      <c r="AJ980" s="115" t="str">
        <f t="shared" si="15"/>
        <v>FS</v>
      </c>
      <c r="AK980" s="115" t="b">
        <f>ISNUMBER(SEARCH("IRT",Table1[[#This Row],[Current_Status]]))</f>
        <v>0</v>
      </c>
      <c r="AL980" s="116">
        <f>YEAR(Table1[[#This Row],[Project_Initiated]])</f>
        <v>2018</v>
      </c>
      <c r="AM980" s="53">
        <v>44090</v>
      </c>
      <c r="AN980" s="53" t="str">
        <f>IF(AND(Table1[[#This Row],[Completed Date]]&gt;="07/01/2020"+0,Table1[[#This Row],[Completed Date]]&lt;="6/30/2021"+0),"FY 20-21",IF(AND(Table1[[#This Row],[Completed Date]]&gt;="07/01/2019"+0,Table1[[#This Row],[Completed Date]]&lt;="6/30/2020"+0),"FY 19-20",""))</f>
        <v/>
      </c>
      <c r="AO980" s="116" t="str">
        <f>IFERROR(FIND("R",Table1[[#This Row],[FS_Priority]]),"")</f>
        <v/>
      </c>
    </row>
    <row r="981" spans="1:41" hidden="1" x14ac:dyDescent="0.25">
      <c r="A981" s="48" t="s">
        <v>2619</v>
      </c>
      <c r="B981" s="193" t="s">
        <v>211</v>
      </c>
      <c r="C981" s="193" t="s">
        <v>2619</v>
      </c>
      <c r="D981" s="194" t="b">
        <v>0</v>
      </c>
      <c r="E981" s="48" t="s">
        <v>99</v>
      </c>
      <c r="F981" s="48" t="s">
        <v>3130</v>
      </c>
      <c r="G981" s="48" t="s">
        <v>211</v>
      </c>
      <c r="H981" s="48" t="s">
        <v>465</v>
      </c>
      <c r="I981" s="48" t="s">
        <v>3601</v>
      </c>
      <c r="J981" s="48" t="s">
        <v>2661</v>
      </c>
      <c r="K981" s="193" t="s">
        <v>4989</v>
      </c>
      <c r="L981" s="193" t="s">
        <v>297</v>
      </c>
      <c r="M981" s="48" t="s">
        <v>3602</v>
      </c>
      <c r="N981" s="193" t="s">
        <v>211</v>
      </c>
      <c r="O981" s="48" t="s">
        <v>165</v>
      </c>
      <c r="P981" s="48"/>
      <c r="Q981" s="48" t="s">
        <v>240</v>
      </c>
      <c r="R981" s="193" t="s">
        <v>211</v>
      </c>
      <c r="S981" s="48" t="b">
        <v>0</v>
      </c>
      <c r="T981" s="48"/>
      <c r="U981" s="178"/>
      <c r="V981" s="178">
        <v>43398</v>
      </c>
      <c r="W981" s="48" t="s">
        <v>211</v>
      </c>
      <c r="X981" s="48"/>
      <c r="Y981" s="48"/>
      <c r="Z981" s="48" t="s">
        <v>211</v>
      </c>
      <c r="AA981" s="48"/>
      <c r="AB981" s="48"/>
      <c r="AC981" s="193" t="s">
        <v>2818</v>
      </c>
      <c r="AD981" s="48"/>
      <c r="AE981" s="193" t="s">
        <v>165</v>
      </c>
      <c r="AF981" s="193" t="s">
        <v>211</v>
      </c>
      <c r="AG981" s="193" t="s">
        <v>539</v>
      </c>
      <c r="AH981" s="197">
        <v>43528</v>
      </c>
      <c r="AI981" s="192" t="s">
        <v>4352</v>
      </c>
      <c r="AJ981" s="115" t="str">
        <f t="shared" si="15"/>
        <v>FS</v>
      </c>
      <c r="AK981" s="115" t="b">
        <f>ISNUMBER(SEARCH("IRT",Table1[[#This Row],[Current_Status]]))</f>
        <v>0</v>
      </c>
      <c r="AL981" s="116">
        <f>YEAR(Table1[[#This Row],[Project_Initiated]])</f>
        <v>2018</v>
      </c>
      <c r="AM981" s="53">
        <v>44090</v>
      </c>
      <c r="AN981" s="53" t="str">
        <f>IF(AND(Table1[[#This Row],[Completed Date]]&gt;="07/01/2020"+0,Table1[[#This Row],[Completed Date]]&lt;="6/30/2021"+0),"FY 20-21",IF(AND(Table1[[#This Row],[Completed Date]]&gt;="07/01/2019"+0,Table1[[#This Row],[Completed Date]]&lt;="6/30/2020"+0),"FY 19-20",""))</f>
        <v/>
      </c>
      <c r="AO981" s="116" t="str">
        <f>IFERROR(FIND("R",Table1[[#This Row],[FS_Priority]]),"")</f>
        <v/>
      </c>
    </row>
    <row r="982" spans="1:41" hidden="1" x14ac:dyDescent="0.25">
      <c r="A982" s="48" t="s">
        <v>874</v>
      </c>
      <c r="B982" s="193" t="s">
        <v>211</v>
      </c>
      <c r="C982" s="193" t="s">
        <v>874</v>
      </c>
      <c r="D982" s="194" t="b">
        <v>0</v>
      </c>
      <c r="E982" s="48" t="s">
        <v>99</v>
      </c>
      <c r="F982" s="48" t="s">
        <v>3137</v>
      </c>
      <c r="G982" s="48" t="s">
        <v>211</v>
      </c>
      <c r="H982" s="48" t="s">
        <v>465</v>
      </c>
      <c r="I982" s="48" t="s">
        <v>3664</v>
      </c>
      <c r="J982" s="48" t="s">
        <v>2661</v>
      </c>
      <c r="K982" s="193" t="s">
        <v>4989</v>
      </c>
      <c r="L982" s="193" t="s">
        <v>297</v>
      </c>
      <c r="M982" s="48" t="s">
        <v>3665</v>
      </c>
      <c r="N982" s="193" t="s">
        <v>211</v>
      </c>
      <c r="O982" s="48" t="s">
        <v>165</v>
      </c>
      <c r="P982" s="48"/>
      <c r="Q982" s="48" t="s">
        <v>243</v>
      </c>
      <c r="R982" s="193" t="s">
        <v>211</v>
      </c>
      <c r="S982" s="48" t="b">
        <v>0</v>
      </c>
      <c r="T982" s="48"/>
      <c r="U982" s="178"/>
      <c r="V982" s="178">
        <v>43369</v>
      </c>
      <c r="W982" s="48" t="s">
        <v>211</v>
      </c>
      <c r="X982" s="48"/>
      <c r="Y982" s="48"/>
      <c r="Z982" s="48" t="s">
        <v>211</v>
      </c>
      <c r="AA982" s="48"/>
      <c r="AB982" s="48"/>
      <c r="AC982" s="193" t="s">
        <v>2818</v>
      </c>
      <c r="AD982" s="48"/>
      <c r="AE982" s="193" t="s">
        <v>165</v>
      </c>
      <c r="AF982" s="193" t="s">
        <v>211</v>
      </c>
      <c r="AG982" s="193" t="s">
        <v>539</v>
      </c>
      <c r="AH982" s="197">
        <v>43528</v>
      </c>
      <c r="AI982" s="192" t="s">
        <v>4352</v>
      </c>
      <c r="AJ982" s="115" t="str">
        <f t="shared" si="15"/>
        <v>FS</v>
      </c>
      <c r="AK982" s="115" t="b">
        <f>ISNUMBER(SEARCH("IRT",Table1[[#This Row],[Current_Status]]))</f>
        <v>0</v>
      </c>
      <c r="AL982" s="116">
        <f>YEAR(Table1[[#This Row],[Project_Initiated]])</f>
        <v>2018</v>
      </c>
      <c r="AM982" s="53">
        <v>44090</v>
      </c>
      <c r="AN982" s="53" t="str">
        <f>IF(AND(Table1[[#This Row],[Completed Date]]&gt;="07/01/2020"+0,Table1[[#This Row],[Completed Date]]&lt;="6/30/2021"+0),"FY 20-21",IF(AND(Table1[[#This Row],[Completed Date]]&gt;="07/01/2019"+0,Table1[[#This Row],[Completed Date]]&lt;="6/30/2020"+0),"FY 19-20",""))</f>
        <v/>
      </c>
      <c r="AO982" s="116" t="str">
        <f>IFERROR(FIND("R",Table1[[#This Row],[FS_Priority]]),"")</f>
        <v/>
      </c>
    </row>
    <row r="983" spans="1:41" hidden="1" x14ac:dyDescent="0.25">
      <c r="A983" s="48" t="s">
        <v>867</v>
      </c>
      <c r="B983" s="193" t="s">
        <v>211</v>
      </c>
      <c r="C983" s="193" t="s">
        <v>867</v>
      </c>
      <c r="D983" s="194" t="b">
        <v>0</v>
      </c>
      <c r="E983" s="48" t="s">
        <v>99</v>
      </c>
      <c r="F983" s="48" t="s">
        <v>3138</v>
      </c>
      <c r="G983" s="48" t="s">
        <v>211</v>
      </c>
      <c r="H983" s="48" t="s">
        <v>465</v>
      </c>
      <c r="I983" s="48" t="s">
        <v>3667</v>
      </c>
      <c r="J983" s="48" t="s">
        <v>2661</v>
      </c>
      <c r="K983" s="193" t="s">
        <v>4989</v>
      </c>
      <c r="L983" s="193" t="s">
        <v>297</v>
      </c>
      <c r="M983" s="48" t="s">
        <v>3597</v>
      </c>
      <c r="N983" s="193" t="s">
        <v>211</v>
      </c>
      <c r="O983" s="48" t="s">
        <v>165</v>
      </c>
      <c r="P983" s="48"/>
      <c r="Q983" s="48" t="s">
        <v>244</v>
      </c>
      <c r="R983" s="193" t="s">
        <v>211</v>
      </c>
      <c r="S983" s="48" t="b">
        <v>0</v>
      </c>
      <c r="T983" s="48"/>
      <c r="U983" s="178"/>
      <c r="V983" s="178">
        <v>43360</v>
      </c>
      <c r="W983" s="48" t="s">
        <v>211</v>
      </c>
      <c r="X983" s="48"/>
      <c r="Y983" s="48"/>
      <c r="Z983" s="48" t="s">
        <v>211</v>
      </c>
      <c r="AA983" s="48"/>
      <c r="AB983" s="48"/>
      <c r="AC983" s="193" t="s">
        <v>2818</v>
      </c>
      <c r="AD983" s="48"/>
      <c r="AE983" s="193" t="s">
        <v>165</v>
      </c>
      <c r="AF983" s="193" t="s">
        <v>211</v>
      </c>
      <c r="AG983" s="193" t="s">
        <v>539</v>
      </c>
      <c r="AH983" s="197">
        <v>43528</v>
      </c>
      <c r="AI983" s="192" t="s">
        <v>4352</v>
      </c>
      <c r="AJ983" s="115" t="str">
        <f t="shared" si="15"/>
        <v>FS</v>
      </c>
      <c r="AK983" s="115" t="b">
        <f>ISNUMBER(SEARCH("IRT",Table1[[#This Row],[Current_Status]]))</f>
        <v>0</v>
      </c>
      <c r="AL983" s="116">
        <f>YEAR(Table1[[#This Row],[Project_Initiated]])</f>
        <v>2018</v>
      </c>
      <c r="AM983" s="53">
        <v>44090</v>
      </c>
      <c r="AN983" s="53" t="str">
        <f>IF(AND(Table1[[#This Row],[Completed Date]]&gt;="07/01/2020"+0,Table1[[#This Row],[Completed Date]]&lt;="6/30/2021"+0),"FY 20-21",IF(AND(Table1[[#This Row],[Completed Date]]&gt;="07/01/2019"+0,Table1[[#This Row],[Completed Date]]&lt;="6/30/2020"+0),"FY 19-20",""))</f>
        <v/>
      </c>
      <c r="AO983" s="116" t="str">
        <f>IFERROR(FIND("R",Table1[[#This Row],[FS_Priority]]),"")</f>
        <v/>
      </c>
    </row>
    <row r="984" spans="1:41" hidden="1" x14ac:dyDescent="0.25">
      <c r="A984" s="48" t="s">
        <v>895</v>
      </c>
      <c r="B984" s="193" t="s">
        <v>211</v>
      </c>
      <c r="C984" s="193" t="s">
        <v>895</v>
      </c>
      <c r="D984" s="194" t="b">
        <v>0</v>
      </c>
      <c r="E984" s="48" t="s">
        <v>107</v>
      </c>
      <c r="F984" s="48" t="s">
        <v>3186</v>
      </c>
      <c r="G984" s="48" t="s">
        <v>211</v>
      </c>
      <c r="H984" s="48" t="s">
        <v>474</v>
      </c>
      <c r="I984" s="48" t="s">
        <v>3714</v>
      </c>
      <c r="J984" s="48" t="s">
        <v>2661</v>
      </c>
      <c r="K984" s="193" t="s">
        <v>3674</v>
      </c>
      <c r="L984" s="193" t="s">
        <v>2636</v>
      </c>
      <c r="M984" s="48" t="s">
        <v>3561</v>
      </c>
      <c r="N984" s="193" t="s">
        <v>211</v>
      </c>
      <c r="O984" s="48" t="s">
        <v>165</v>
      </c>
      <c r="P984" s="48"/>
      <c r="Q984" s="48" t="s">
        <v>221</v>
      </c>
      <c r="R984" s="193" t="s">
        <v>211</v>
      </c>
      <c r="S984" s="48" t="b">
        <v>0</v>
      </c>
      <c r="T984" s="48"/>
      <c r="U984" s="178"/>
      <c r="V984" s="178">
        <v>43389</v>
      </c>
      <c r="W984" s="48" t="s">
        <v>211</v>
      </c>
      <c r="X984" s="48"/>
      <c r="Y984" s="48"/>
      <c r="Z984" s="48" t="s">
        <v>211</v>
      </c>
      <c r="AA984" s="48"/>
      <c r="AB984" s="48"/>
      <c r="AC984" s="193" t="s">
        <v>2818</v>
      </c>
      <c r="AD984" s="48"/>
      <c r="AE984" s="193" t="s">
        <v>165</v>
      </c>
      <c r="AF984" s="193" t="s">
        <v>211</v>
      </c>
      <c r="AG984" s="193" t="s">
        <v>539</v>
      </c>
      <c r="AH984" s="197">
        <v>43528</v>
      </c>
      <c r="AI984" s="192" t="s">
        <v>4352</v>
      </c>
      <c r="AJ984" s="115" t="str">
        <f t="shared" si="15"/>
        <v>FS</v>
      </c>
      <c r="AK984" s="115" t="b">
        <f>ISNUMBER(SEARCH("IRT",Table1[[#This Row],[Current_Status]]))</f>
        <v>0</v>
      </c>
      <c r="AL984" s="116">
        <f>YEAR(Table1[[#This Row],[Project_Initiated]])</f>
        <v>2018</v>
      </c>
      <c r="AM984" s="53">
        <v>44090</v>
      </c>
      <c r="AN984" s="53" t="str">
        <f>IF(AND(Table1[[#This Row],[Completed Date]]&gt;="07/01/2020"+0,Table1[[#This Row],[Completed Date]]&lt;="6/30/2021"+0),"FY 20-21",IF(AND(Table1[[#This Row],[Completed Date]]&gt;="07/01/2019"+0,Table1[[#This Row],[Completed Date]]&lt;="6/30/2020"+0),"FY 19-20",""))</f>
        <v/>
      </c>
      <c r="AO984" s="116" t="str">
        <f>IFERROR(FIND("R",Table1[[#This Row],[FS_Priority]]),"")</f>
        <v/>
      </c>
    </row>
    <row r="985" spans="1:41" hidden="1" x14ac:dyDescent="0.25">
      <c r="A985" s="48" t="s">
        <v>2624</v>
      </c>
      <c r="B985" s="193" t="s">
        <v>211</v>
      </c>
      <c r="C985" s="193" t="s">
        <v>2624</v>
      </c>
      <c r="D985" s="194" t="b">
        <v>0</v>
      </c>
      <c r="E985" s="48" t="s">
        <v>107</v>
      </c>
      <c r="F985" s="48" t="s">
        <v>3191</v>
      </c>
      <c r="G985" s="48" t="s">
        <v>211</v>
      </c>
      <c r="H985" s="48" t="s">
        <v>473</v>
      </c>
      <c r="I985" s="48" t="s">
        <v>3683</v>
      </c>
      <c r="J985" s="48" t="s">
        <v>2661</v>
      </c>
      <c r="K985" s="193" t="s">
        <v>3674</v>
      </c>
      <c r="L985" s="193" t="s">
        <v>2636</v>
      </c>
      <c r="M985" s="48" t="s">
        <v>3568</v>
      </c>
      <c r="N985" s="193" t="s">
        <v>211</v>
      </c>
      <c r="O985" s="48" t="s">
        <v>165</v>
      </c>
      <c r="P985" s="48"/>
      <c r="Q985" s="48" t="s">
        <v>223</v>
      </c>
      <c r="R985" s="193" t="s">
        <v>211</v>
      </c>
      <c r="S985" s="48" t="b">
        <v>0</v>
      </c>
      <c r="T985" s="48"/>
      <c r="U985" s="178"/>
      <c r="V985" s="178">
        <v>43404</v>
      </c>
      <c r="W985" s="48" t="s">
        <v>211</v>
      </c>
      <c r="X985" s="48"/>
      <c r="Y985" s="48"/>
      <c r="Z985" s="48" t="s">
        <v>211</v>
      </c>
      <c r="AA985" s="48"/>
      <c r="AB985" s="48"/>
      <c r="AC985" s="193" t="s">
        <v>2818</v>
      </c>
      <c r="AD985" s="48"/>
      <c r="AE985" s="193" t="s">
        <v>165</v>
      </c>
      <c r="AF985" s="193" t="s">
        <v>211</v>
      </c>
      <c r="AG985" s="193" t="s">
        <v>539</v>
      </c>
      <c r="AH985" s="197">
        <v>43528</v>
      </c>
      <c r="AI985" s="192" t="s">
        <v>4352</v>
      </c>
      <c r="AJ985" s="115" t="str">
        <f t="shared" si="15"/>
        <v>FS</v>
      </c>
      <c r="AK985" s="115" t="b">
        <f>ISNUMBER(SEARCH("IRT",Table1[[#This Row],[Current_Status]]))</f>
        <v>0</v>
      </c>
      <c r="AL985" s="116">
        <f>YEAR(Table1[[#This Row],[Project_Initiated]])</f>
        <v>2018</v>
      </c>
      <c r="AM985" s="53">
        <v>44090</v>
      </c>
      <c r="AN985" s="53" t="str">
        <f>IF(AND(Table1[[#This Row],[Completed Date]]&gt;="07/01/2020"+0,Table1[[#This Row],[Completed Date]]&lt;="6/30/2021"+0),"FY 20-21",IF(AND(Table1[[#This Row],[Completed Date]]&gt;="07/01/2019"+0,Table1[[#This Row],[Completed Date]]&lt;="6/30/2020"+0),"FY 19-20",""))</f>
        <v/>
      </c>
      <c r="AO985" s="116" t="str">
        <f>IFERROR(FIND("R",Table1[[#This Row],[FS_Priority]]),"")</f>
        <v/>
      </c>
    </row>
    <row r="986" spans="1:41" hidden="1" x14ac:dyDescent="0.25">
      <c r="A986" s="48" t="s">
        <v>2742</v>
      </c>
      <c r="B986" s="193" t="s">
        <v>211</v>
      </c>
      <c r="C986" s="193" t="s">
        <v>2742</v>
      </c>
      <c r="D986" s="194" t="b">
        <v>0</v>
      </c>
      <c r="E986" s="48" t="s">
        <v>107</v>
      </c>
      <c r="F986" s="48" t="s">
        <v>3194</v>
      </c>
      <c r="G986" s="48" t="s">
        <v>211</v>
      </c>
      <c r="H986" s="48" t="s">
        <v>478</v>
      </c>
      <c r="I986" s="48" t="s">
        <v>3560</v>
      </c>
      <c r="J986" s="48" t="s">
        <v>2661</v>
      </c>
      <c r="K986" s="193" t="s">
        <v>3674</v>
      </c>
      <c r="L986" s="193" t="s">
        <v>2636</v>
      </c>
      <c r="M986" s="48" t="s">
        <v>3561</v>
      </c>
      <c r="N986" s="193" t="s">
        <v>211</v>
      </c>
      <c r="O986" s="48" t="s">
        <v>165</v>
      </c>
      <c r="P986" s="48"/>
      <c r="Q986" s="48" t="s">
        <v>225</v>
      </c>
      <c r="R986" s="193" t="s">
        <v>211</v>
      </c>
      <c r="S986" s="48" t="b">
        <v>0</v>
      </c>
      <c r="T986" s="48"/>
      <c r="U986" s="178"/>
      <c r="V986" s="178">
        <v>43320</v>
      </c>
      <c r="W986" s="48" t="s">
        <v>211</v>
      </c>
      <c r="X986" s="48"/>
      <c r="Y986" s="48"/>
      <c r="Z986" s="48" t="s">
        <v>211</v>
      </c>
      <c r="AA986" s="48"/>
      <c r="AB986" s="48"/>
      <c r="AC986" s="193" t="s">
        <v>2818</v>
      </c>
      <c r="AD986" s="48"/>
      <c r="AE986" s="193" t="s">
        <v>211</v>
      </c>
      <c r="AF986" s="193" t="s">
        <v>211</v>
      </c>
      <c r="AG986" s="193" t="s">
        <v>211</v>
      </c>
      <c r="AH986" s="197">
        <v>43528</v>
      </c>
      <c r="AI986" s="192" t="s">
        <v>4346</v>
      </c>
      <c r="AJ986" s="115" t="str">
        <f t="shared" si="15"/>
        <v>FS</v>
      </c>
      <c r="AK986" s="115" t="b">
        <f>ISNUMBER(SEARCH("IRT",Table1[[#This Row],[Current_Status]]))</f>
        <v>0</v>
      </c>
      <c r="AL986" s="116">
        <f>YEAR(Table1[[#This Row],[Project_Initiated]])</f>
        <v>2018</v>
      </c>
      <c r="AM986" s="53">
        <v>44090</v>
      </c>
      <c r="AN986" s="53" t="str">
        <f>IF(AND(Table1[[#This Row],[Completed Date]]&gt;="07/01/2020"+0,Table1[[#This Row],[Completed Date]]&lt;="6/30/2021"+0),"FY 20-21",IF(AND(Table1[[#This Row],[Completed Date]]&gt;="07/01/2019"+0,Table1[[#This Row],[Completed Date]]&lt;="6/30/2020"+0),"FY 19-20",""))</f>
        <v/>
      </c>
      <c r="AO986" s="116" t="str">
        <f>IFERROR(FIND("R",Table1[[#This Row],[FS_Priority]]),"")</f>
        <v/>
      </c>
    </row>
    <row r="987" spans="1:41" hidden="1" x14ac:dyDescent="0.25">
      <c r="A987" s="48" t="s">
        <v>2629</v>
      </c>
      <c r="B987" s="193" t="s">
        <v>211</v>
      </c>
      <c r="C987" s="193" t="s">
        <v>2629</v>
      </c>
      <c r="D987" s="194" t="b">
        <v>0</v>
      </c>
      <c r="E987" s="48" t="s">
        <v>107</v>
      </c>
      <c r="F987" s="48" t="s">
        <v>3248</v>
      </c>
      <c r="G987" s="48" t="s">
        <v>211</v>
      </c>
      <c r="H987" s="48" t="s">
        <v>472</v>
      </c>
      <c r="I987" s="48" t="s">
        <v>3761</v>
      </c>
      <c r="J987" s="48" t="s">
        <v>2661</v>
      </c>
      <c r="K987" s="193" t="s">
        <v>3674</v>
      </c>
      <c r="L987" s="193" t="s">
        <v>2636</v>
      </c>
      <c r="M987" s="48" t="s">
        <v>3745</v>
      </c>
      <c r="N987" s="193" t="s">
        <v>211</v>
      </c>
      <c r="O987" s="48" t="s">
        <v>165</v>
      </c>
      <c r="P987" s="48"/>
      <c r="Q987" s="48" t="s">
        <v>243</v>
      </c>
      <c r="R987" s="193" t="s">
        <v>211</v>
      </c>
      <c r="S987" s="48" t="b">
        <v>0</v>
      </c>
      <c r="T987" s="48"/>
      <c r="U987" s="178"/>
      <c r="V987" s="178">
        <v>43402</v>
      </c>
      <c r="W987" s="48" t="s">
        <v>211</v>
      </c>
      <c r="X987" s="48"/>
      <c r="Y987" s="48"/>
      <c r="Z987" s="48" t="s">
        <v>211</v>
      </c>
      <c r="AA987" s="48"/>
      <c r="AB987" s="48"/>
      <c r="AC987" s="193" t="s">
        <v>2818</v>
      </c>
      <c r="AD987" s="48"/>
      <c r="AE987" s="193" t="s">
        <v>165</v>
      </c>
      <c r="AF987" s="193" t="s">
        <v>211</v>
      </c>
      <c r="AG987" s="193" t="s">
        <v>539</v>
      </c>
      <c r="AH987" s="197">
        <v>43528</v>
      </c>
      <c r="AI987" s="192" t="s">
        <v>4352</v>
      </c>
      <c r="AJ987" s="115" t="str">
        <f t="shared" si="15"/>
        <v>FS</v>
      </c>
      <c r="AK987" s="115" t="b">
        <f>ISNUMBER(SEARCH("IRT",Table1[[#This Row],[Current_Status]]))</f>
        <v>0</v>
      </c>
      <c r="AL987" s="116">
        <f>YEAR(Table1[[#This Row],[Project_Initiated]])</f>
        <v>2018</v>
      </c>
      <c r="AM987" s="53">
        <v>44090</v>
      </c>
      <c r="AN987" s="53" t="str">
        <f>IF(AND(Table1[[#This Row],[Completed Date]]&gt;="07/01/2020"+0,Table1[[#This Row],[Completed Date]]&lt;="6/30/2021"+0),"FY 20-21",IF(AND(Table1[[#This Row],[Completed Date]]&gt;="07/01/2019"+0,Table1[[#This Row],[Completed Date]]&lt;="6/30/2020"+0),"FY 19-20",""))</f>
        <v/>
      </c>
      <c r="AO987" s="116" t="str">
        <f>IFERROR(FIND("R",Table1[[#This Row],[FS_Priority]]),"")</f>
        <v/>
      </c>
    </row>
    <row r="988" spans="1:41" hidden="1" x14ac:dyDescent="0.25">
      <c r="A988" s="48" t="s">
        <v>869</v>
      </c>
      <c r="B988" s="193" t="s">
        <v>211</v>
      </c>
      <c r="C988" s="193" t="s">
        <v>869</v>
      </c>
      <c r="D988" s="194" t="b">
        <v>0</v>
      </c>
      <c r="E988" s="48" t="s">
        <v>107</v>
      </c>
      <c r="F988" s="48" t="s">
        <v>3254</v>
      </c>
      <c r="G988" s="48" t="s">
        <v>211</v>
      </c>
      <c r="H988" s="48" t="s">
        <v>476</v>
      </c>
      <c r="I988" s="48" t="s">
        <v>3711</v>
      </c>
      <c r="J988" s="48" t="s">
        <v>2661</v>
      </c>
      <c r="K988" s="193" t="s">
        <v>3674</v>
      </c>
      <c r="L988" s="193" t="s">
        <v>2636</v>
      </c>
      <c r="M988" s="48" t="s">
        <v>3687</v>
      </c>
      <c r="N988" s="193" t="s">
        <v>211</v>
      </c>
      <c r="O988" s="48" t="s">
        <v>165</v>
      </c>
      <c r="P988" s="48"/>
      <c r="Q988" s="48" t="s">
        <v>108</v>
      </c>
      <c r="R988" s="193" t="s">
        <v>211</v>
      </c>
      <c r="S988" s="48" t="b">
        <v>0</v>
      </c>
      <c r="T988" s="48"/>
      <c r="U988" s="178"/>
      <c r="V988" s="178">
        <v>43362</v>
      </c>
      <c r="W988" s="48" t="s">
        <v>211</v>
      </c>
      <c r="X988" s="48"/>
      <c r="Y988" s="48"/>
      <c r="Z988" s="48" t="s">
        <v>211</v>
      </c>
      <c r="AA988" s="48"/>
      <c r="AB988" s="48"/>
      <c r="AC988" s="193" t="s">
        <v>2886</v>
      </c>
      <c r="AD988" s="48"/>
      <c r="AE988" s="193" t="s">
        <v>165</v>
      </c>
      <c r="AF988" s="193" t="s">
        <v>211</v>
      </c>
      <c r="AG988" s="193" t="s">
        <v>539</v>
      </c>
      <c r="AH988" s="197">
        <v>43528</v>
      </c>
      <c r="AI988" s="192" t="s">
        <v>4352</v>
      </c>
      <c r="AJ988" s="115" t="str">
        <f t="shared" si="15"/>
        <v>FS</v>
      </c>
      <c r="AK988" s="115" t="b">
        <f>ISNUMBER(SEARCH("IRT",Table1[[#This Row],[Current_Status]]))</f>
        <v>0</v>
      </c>
      <c r="AL988" s="116">
        <f>YEAR(Table1[[#This Row],[Project_Initiated]])</f>
        <v>2018</v>
      </c>
      <c r="AM988" s="53">
        <v>44090</v>
      </c>
      <c r="AN988" s="53" t="str">
        <f>IF(AND(Table1[[#This Row],[Completed Date]]&gt;="07/01/2020"+0,Table1[[#This Row],[Completed Date]]&lt;="6/30/2021"+0),"FY 20-21",IF(AND(Table1[[#This Row],[Completed Date]]&gt;="07/01/2019"+0,Table1[[#This Row],[Completed Date]]&lt;="6/30/2020"+0),"FY 19-20",""))</f>
        <v/>
      </c>
      <c r="AO988" s="116" t="str">
        <f>IFERROR(FIND("R",Table1[[#This Row],[FS_Priority]]),"")</f>
        <v/>
      </c>
    </row>
    <row r="989" spans="1:41" hidden="1" x14ac:dyDescent="0.25">
      <c r="A989" s="48" t="s">
        <v>2745</v>
      </c>
      <c r="B989" s="193" t="s">
        <v>211</v>
      </c>
      <c r="C989" s="193" t="s">
        <v>2745</v>
      </c>
      <c r="D989" s="194" t="b">
        <v>0</v>
      </c>
      <c r="E989" s="48" t="s">
        <v>4291</v>
      </c>
      <c r="F989" s="48" t="s">
        <v>3262</v>
      </c>
      <c r="G989" s="48" t="s">
        <v>211</v>
      </c>
      <c r="H989" s="48" t="s">
        <v>457</v>
      </c>
      <c r="I989" s="48" t="s">
        <v>3783</v>
      </c>
      <c r="J989" s="48" t="s">
        <v>2661</v>
      </c>
      <c r="K989" s="193" t="s">
        <v>3784</v>
      </c>
      <c r="L989" s="193" t="s">
        <v>2769</v>
      </c>
      <c r="M989" s="48" t="s">
        <v>3785</v>
      </c>
      <c r="N989" s="193" t="s">
        <v>211</v>
      </c>
      <c r="O989" s="48" t="s">
        <v>165</v>
      </c>
      <c r="P989" s="48"/>
      <c r="Q989" s="48" t="s">
        <v>218</v>
      </c>
      <c r="R989" s="193" t="s">
        <v>211</v>
      </c>
      <c r="S989" s="48" t="b">
        <v>1</v>
      </c>
      <c r="T989" s="48"/>
      <c r="U989" s="178"/>
      <c r="V989" s="178">
        <v>43448</v>
      </c>
      <c r="W989" s="48" t="s">
        <v>211</v>
      </c>
      <c r="X989" s="48"/>
      <c r="Y989" s="48"/>
      <c r="Z989" s="48" t="s">
        <v>211</v>
      </c>
      <c r="AA989" s="48"/>
      <c r="AB989" s="48"/>
      <c r="AC989" s="193" t="s">
        <v>2818</v>
      </c>
      <c r="AD989" s="48"/>
      <c r="AE989" s="193" t="s">
        <v>211</v>
      </c>
      <c r="AF989" s="193" t="s">
        <v>211</v>
      </c>
      <c r="AG989" s="193" t="s">
        <v>211</v>
      </c>
      <c r="AH989" s="197">
        <v>43528</v>
      </c>
      <c r="AI989" s="192" t="s">
        <v>4346</v>
      </c>
      <c r="AJ989" s="115" t="str">
        <f t="shared" si="15"/>
        <v>FS</v>
      </c>
      <c r="AK989" s="115" t="b">
        <f>ISNUMBER(SEARCH("IRT",Table1[[#This Row],[Current_Status]]))</f>
        <v>0</v>
      </c>
      <c r="AL989" s="116">
        <f>YEAR(Table1[[#This Row],[Project_Initiated]])</f>
        <v>2018</v>
      </c>
      <c r="AM989" s="53">
        <v>44090</v>
      </c>
      <c r="AN989" s="53" t="str">
        <f>IF(AND(Table1[[#This Row],[Completed Date]]&gt;="07/01/2020"+0,Table1[[#This Row],[Completed Date]]&lt;="6/30/2021"+0),"FY 20-21",IF(AND(Table1[[#This Row],[Completed Date]]&gt;="07/01/2019"+0,Table1[[#This Row],[Completed Date]]&lt;="6/30/2020"+0),"FY 19-20",""))</f>
        <v/>
      </c>
      <c r="AO989" s="116" t="str">
        <f>IFERROR(FIND("R",Table1[[#This Row],[FS_Priority]]),"")</f>
        <v/>
      </c>
    </row>
    <row r="990" spans="1:41" hidden="1" x14ac:dyDescent="0.25">
      <c r="A990" s="48" t="s">
        <v>2748</v>
      </c>
      <c r="B990" s="193" t="s">
        <v>211</v>
      </c>
      <c r="C990" s="193" t="s">
        <v>2748</v>
      </c>
      <c r="D990" s="194" t="b">
        <v>0</v>
      </c>
      <c r="E990" s="48" t="s">
        <v>4299</v>
      </c>
      <c r="F990" s="48" t="s">
        <v>3289</v>
      </c>
      <c r="G990" s="48" t="s">
        <v>211</v>
      </c>
      <c r="H990" s="48" t="s">
        <v>52</v>
      </c>
      <c r="I990" s="48" t="s">
        <v>3814</v>
      </c>
      <c r="J990" s="48" t="s">
        <v>2661</v>
      </c>
      <c r="K990" s="193" t="s">
        <v>3471</v>
      </c>
      <c r="L990" s="193" t="s">
        <v>2636</v>
      </c>
      <c r="M990" s="48" t="s">
        <v>3815</v>
      </c>
      <c r="N990" s="193" t="s">
        <v>211</v>
      </c>
      <c r="O990" s="48" t="s">
        <v>165</v>
      </c>
      <c r="P990" s="48"/>
      <c r="Q990" s="48" t="s">
        <v>184</v>
      </c>
      <c r="R990" s="193" t="s">
        <v>211</v>
      </c>
      <c r="S990" s="48" t="b">
        <v>0</v>
      </c>
      <c r="T990" s="48"/>
      <c r="U990" s="178"/>
      <c r="V990" s="178">
        <v>43454</v>
      </c>
      <c r="W990" s="48" t="s">
        <v>211</v>
      </c>
      <c r="X990" s="48"/>
      <c r="Y990" s="48"/>
      <c r="Z990" s="48" t="s">
        <v>211</v>
      </c>
      <c r="AA990" s="48"/>
      <c r="AB990" s="48"/>
      <c r="AC990" s="193" t="s">
        <v>2818</v>
      </c>
      <c r="AD990" s="48"/>
      <c r="AE990" s="193" t="s">
        <v>211</v>
      </c>
      <c r="AF990" s="193" t="s">
        <v>211</v>
      </c>
      <c r="AG990" s="193" t="s">
        <v>211</v>
      </c>
      <c r="AH990" s="197">
        <v>43528</v>
      </c>
      <c r="AI990" s="192" t="s">
        <v>4346</v>
      </c>
      <c r="AJ990" s="115" t="str">
        <f t="shared" si="15"/>
        <v>FS</v>
      </c>
      <c r="AK990" s="115" t="b">
        <f>ISNUMBER(SEARCH("IRT",Table1[[#This Row],[Current_Status]]))</f>
        <v>0</v>
      </c>
      <c r="AL990" s="116">
        <f>YEAR(Table1[[#This Row],[Project_Initiated]])</f>
        <v>2018</v>
      </c>
      <c r="AM990" s="53">
        <v>44090</v>
      </c>
      <c r="AN990" s="53" t="str">
        <f>IF(AND(Table1[[#This Row],[Completed Date]]&gt;="07/01/2020"+0,Table1[[#This Row],[Completed Date]]&lt;="6/30/2021"+0),"FY 20-21",IF(AND(Table1[[#This Row],[Completed Date]]&gt;="07/01/2019"+0,Table1[[#This Row],[Completed Date]]&lt;="6/30/2020"+0),"FY 19-20",""))</f>
        <v/>
      </c>
      <c r="AO990" s="116" t="str">
        <f>IFERROR(FIND("R",Table1[[#This Row],[FS_Priority]]),"")</f>
        <v/>
      </c>
    </row>
    <row r="991" spans="1:41" hidden="1" x14ac:dyDescent="0.25">
      <c r="A991" s="48" t="s">
        <v>2753</v>
      </c>
      <c r="B991" s="193" t="s">
        <v>211</v>
      </c>
      <c r="C991" s="193" t="s">
        <v>2753</v>
      </c>
      <c r="D991" s="194" t="b">
        <v>0</v>
      </c>
      <c r="E991" s="48" t="s">
        <v>148</v>
      </c>
      <c r="F991" s="48" t="s">
        <v>3335</v>
      </c>
      <c r="G991" s="48" t="s">
        <v>211</v>
      </c>
      <c r="H991" s="48" t="s">
        <v>474</v>
      </c>
      <c r="I991" s="48" t="s">
        <v>3873</v>
      </c>
      <c r="J991" s="48" t="s">
        <v>2661</v>
      </c>
      <c r="K991" s="193" t="s">
        <v>4320</v>
      </c>
      <c r="L991" s="193" t="s">
        <v>434</v>
      </c>
      <c r="M991" s="48" t="s">
        <v>3874</v>
      </c>
      <c r="N991" s="193" t="s">
        <v>211</v>
      </c>
      <c r="O991" s="48" t="s">
        <v>165</v>
      </c>
      <c r="P991" s="48"/>
      <c r="Q991" s="48" t="s">
        <v>218</v>
      </c>
      <c r="R991" s="193" t="s">
        <v>211</v>
      </c>
      <c r="S991" s="48" t="b">
        <v>0</v>
      </c>
      <c r="T991" s="48"/>
      <c r="U991" s="178"/>
      <c r="V991" s="178">
        <v>43473</v>
      </c>
      <c r="W991" s="48" t="s">
        <v>211</v>
      </c>
      <c r="X991" s="48"/>
      <c r="Y991" s="48"/>
      <c r="Z991" s="48" t="s">
        <v>211</v>
      </c>
      <c r="AA991" s="48"/>
      <c r="AB991" s="48"/>
      <c r="AC991" s="193" t="s">
        <v>2818</v>
      </c>
      <c r="AD991" s="48"/>
      <c r="AE991" s="193" t="s">
        <v>211</v>
      </c>
      <c r="AF991" s="193" t="s">
        <v>211</v>
      </c>
      <c r="AG991" s="193" t="s">
        <v>211</v>
      </c>
      <c r="AH991" s="197">
        <v>43528</v>
      </c>
      <c r="AI991" s="192" t="s">
        <v>4346</v>
      </c>
      <c r="AJ991" s="115" t="str">
        <f t="shared" si="15"/>
        <v>FS</v>
      </c>
      <c r="AK991" s="115" t="b">
        <f>ISNUMBER(SEARCH("IRT",Table1[[#This Row],[Current_Status]]))</f>
        <v>0</v>
      </c>
      <c r="AL991" s="116">
        <f>YEAR(Table1[[#This Row],[Project_Initiated]])</f>
        <v>2019</v>
      </c>
      <c r="AM991" s="53">
        <v>44090</v>
      </c>
      <c r="AN991" s="53" t="str">
        <f>IF(AND(Table1[[#This Row],[Completed Date]]&gt;="07/01/2020"+0,Table1[[#This Row],[Completed Date]]&lt;="6/30/2021"+0),"FY 20-21",IF(AND(Table1[[#This Row],[Completed Date]]&gt;="07/01/2019"+0,Table1[[#This Row],[Completed Date]]&lt;="6/30/2020"+0),"FY 19-20",""))</f>
        <v/>
      </c>
      <c r="AO991" s="116" t="str">
        <f>IFERROR(FIND("R",Table1[[#This Row],[FS_Priority]]),"")</f>
        <v/>
      </c>
    </row>
    <row r="992" spans="1:41" hidden="1" x14ac:dyDescent="0.25">
      <c r="A992" s="48" t="s">
        <v>2754</v>
      </c>
      <c r="B992" s="193" t="s">
        <v>211</v>
      </c>
      <c r="C992" s="193" t="s">
        <v>2754</v>
      </c>
      <c r="D992" s="194" t="b">
        <v>0</v>
      </c>
      <c r="E992" s="48" t="s">
        <v>4313</v>
      </c>
      <c r="F992" s="48" t="s">
        <v>3349</v>
      </c>
      <c r="G992" s="48" t="s">
        <v>211</v>
      </c>
      <c r="H992" s="48" t="s">
        <v>461</v>
      </c>
      <c r="I992" s="48" t="s">
        <v>3889</v>
      </c>
      <c r="J992" s="48" t="s">
        <v>2661</v>
      </c>
      <c r="K992" s="193" t="s">
        <v>3883</v>
      </c>
      <c r="L992" s="193" t="s">
        <v>437</v>
      </c>
      <c r="M992" s="48" t="s">
        <v>3890</v>
      </c>
      <c r="N992" s="193" t="s">
        <v>211</v>
      </c>
      <c r="O992" s="48" t="s">
        <v>165</v>
      </c>
      <c r="P992" s="48"/>
      <c r="Q992" s="48" t="s">
        <v>218</v>
      </c>
      <c r="R992" s="193" t="s">
        <v>211</v>
      </c>
      <c r="S992" s="48" t="b">
        <v>0</v>
      </c>
      <c r="T992" s="48"/>
      <c r="U992" s="178"/>
      <c r="V992" s="178">
        <v>43423</v>
      </c>
      <c r="W992" s="48" t="s">
        <v>211</v>
      </c>
      <c r="X992" s="48"/>
      <c r="Y992" s="48"/>
      <c r="Z992" s="48" t="s">
        <v>211</v>
      </c>
      <c r="AA992" s="48"/>
      <c r="AB992" s="48"/>
      <c r="AC992" s="193" t="s">
        <v>2818</v>
      </c>
      <c r="AD992" s="48"/>
      <c r="AE992" s="193" t="s">
        <v>211</v>
      </c>
      <c r="AF992" s="193" t="s">
        <v>211</v>
      </c>
      <c r="AG992" s="193" t="s">
        <v>211</v>
      </c>
      <c r="AH992" s="197">
        <v>43528</v>
      </c>
      <c r="AI992" s="192" t="s">
        <v>4346</v>
      </c>
      <c r="AJ992" s="115" t="str">
        <f t="shared" si="15"/>
        <v>FS</v>
      </c>
      <c r="AK992" s="115" t="b">
        <f>ISNUMBER(SEARCH("IRT",Table1[[#This Row],[Current_Status]]))</f>
        <v>0</v>
      </c>
      <c r="AL992" s="116">
        <f>YEAR(Table1[[#This Row],[Project_Initiated]])</f>
        <v>2018</v>
      </c>
      <c r="AM992" s="53">
        <v>44090</v>
      </c>
      <c r="AN992" s="53" t="str">
        <f>IF(AND(Table1[[#This Row],[Completed Date]]&gt;="07/01/2020"+0,Table1[[#This Row],[Completed Date]]&lt;="6/30/2021"+0),"FY 20-21",IF(AND(Table1[[#This Row],[Completed Date]]&gt;="07/01/2019"+0,Table1[[#This Row],[Completed Date]]&lt;="6/30/2020"+0),"FY 19-20",""))</f>
        <v/>
      </c>
      <c r="AO992" s="116" t="str">
        <f>IFERROR(FIND("R",Table1[[#This Row],[FS_Priority]]),"")</f>
        <v/>
      </c>
    </row>
    <row r="993" spans="1:41" hidden="1" x14ac:dyDescent="0.25">
      <c r="A993" s="48" t="s">
        <v>2834</v>
      </c>
      <c r="B993" s="193" t="s">
        <v>211</v>
      </c>
      <c r="C993" s="193" t="s">
        <v>2834</v>
      </c>
      <c r="D993" s="194" t="b">
        <v>0</v>
      </c>
      <c r="E993" s="48" t="s">
        <v>107</v>
      </c>
      <c r="F993" s="48" t="s">
        <v>3193</v>
      </c>
      <c r="G993" s="48" t="s">
        <v>3719</v>
      </c>
      <c r="H993" s="48" t="s">
        <v>397</v>
      </c>
      <c r="I993" s="48" t="s">
        <v>211</v>
      </c>
      <c r="J993" s="48" t="s">
        <v>2670</v>
      </c>
      <c r="K993" s="193" t="s">
        <v>3674</v>
      </c>
      <c r="L993" s="193" t="s">
        <v>2636</v>
      </c>
      <c r="M993" s="48" t="s">
        <v>3680</v>
      </c>
      <c r="N993" s="193" t="s">
        <v>211</v>
      </c>
      <c r="O993" s="48" t="s">
        <v>183</v>
      </c>
      <c r="P993" s="48"/>
      <c r="Q993" s="48" t="s">
        <v>2843</v>
      </c>
      <c r="R993" s="193" t="s">
        <v>211</v>
      </c>
      <c r="S993" s="48" t="b">
        <v>0</v>
      </c>
      <c r="T993" s="48"/>
      <c r="U993" s="178"/>
      <c r="V993" s="178">
        <v>43473</v>
      </c>
      <c r="W993" s="48" t="s">
        <v>211</v>
      </c>
      <c r="X993" s="48"/>
      <c r="Y993" s="48"/>
      <c r="Z993" s="48" t="s">
        <v>211</v>
      </c>
      <c r="AA993" s="48"/>
      <c r="AB993" s="48"/>
      <c r="AC993" s="193" t="s">
        <v>211</v>
      </c>
      <c r="AD993" s="48"/>
      <c r="AE993" s="193" t="s">
        <v>498</v>
      </c>
      <c r="AF993" s="193" t="s">
        <v>4434</v>
      </c>
      <c r="AG993" s="193" t="s">
        <v>211</v>
      </c>
      <c r="AH993" s="197">
        <v>43529</v>
      </c>
      <c r="AI993" s="192" t="s">
        <v>4349</v>
      </c>
      <c r="AJ993" s="115" t="str">
        <f t="shared" si="15"/>
        <v>FS</v>
      </c>
      <c r="AK993" s="115" t="b">
        <f>ISNUMBER(SEARCH("IRT",Table1[[#This Row],[Current_Status]]))</f>
        <v>0</v>
      </c>
      <c r="AL993" s="116">
        <f>YEAR(Table1[[#This Row],[Project_Initiated]])</f>
        <v>2019</v>
      </c>
      <c r="AM993" s="53">
        <v>44090</v>
      </c>
      <c r="AN993" s="53" t="str">
        <f>IF(AND(Table1[[#This Row],[Completed Date]]&gt;="07/01/2020"+0,Table1[[#This Row],[Completed Date]]&lt;="6/30/2021"+0),"FY 20-21",IF(AND(Table1[[#This Row],[Completed Date]]&gt;="07/01/2019"+0,Table1[[#This Row],[Completed Date]]&lt;="6/30/2020"+0),"FY 19-20",""))</f>
        <v/>
      </c>
      <c r="AO993" s="116" t="str">
        <f>IFERROR(FIND("R",Table1[[#This Row],[FS_Priority]]),"")</f>
        <v/>
      </c>
    </row>
    <row r="994" spans="1:41" hidden="1" x14ac:dyDescent="0.25">
      <c r="A994" s="48" t="s">
        <v>2630</v>
      </c>
      <c r="B994" s="193" t="s">
        <v>211</v>
      </c>
      <c r="C994" s="193" t="s">
        <v>2630</v>
      </c>
      <c r="D994" s="194" t="b">
        <v>0</v>
      </c>
      <c r="E994" s="48" t="s">
        <v>107</v>
      </c>
      <c r="F994" s="48" t="s">
        <v>3151</v>
      </c>
      <c r="G994" s="48" t="s">
        <v>2821</v>
      </c>
      <c r="H994" s="48" t="s">
        <v>397</v>
      </c>
      <c r="I994" s="48" t="s">
        <v>211</v>
      </c>
      <c r="J994" s="48" t="s">
        <v>2670</v>
      </c>
      <c r="K994" s="193" t="s">
        <v>3674</v>
      </c>
      <c r="L994" s="193" t="s">
        <v>2636</v>
      </c>
      <c r="M994" s="48" t="s">
        <v>3680</v>
      </c>
      <c r="N994" s="193" t="s">
        <v>211</v>
      </c>
      <c r="O994" s="48" t="s">
        <v>211</v>
      </c>
      <c r="P994" s="48"/>
      <c r="Q994" s="48" t="s">
        <v>211</v>
      </c>
      <c r="R994" s="193" t="s">
        <v>211</v>
      </c>
      <c r="S994" s="48" t="b">
        <v>0</v>
      </c>
      <c r="T994" s="48"/>
      <c r="U994" s="178"/>
      <c r="V994" s="178">
        <v>43411</v>
      </c>
      <c r="W994" s="48" t="s">
        <v>211</v>
      </c>
      <c r="X994" s="48"/>
      <c r="Y994" s="48"/>
      <c r="Z994" s="48" t="s">
        <v>211</v>
      </c>
      <c r="AA994" s="48"/>
      <c r="AB994" s="48"/>
      <c r="AC994" s="193" t="s">
        <v>211</v>
      </c>
      <c r="AD994" s="195">
        <v>43444</v>
      </c>
      <c r="AE994" s="193" t="s">
        <v>498</v>
      </c>
      <c r="AF994" s="193" t="s">
        <v>4464</v>
      </c>
      <c r="AG994" s="193" t="s">
        <v>2694</v>
      </c>
      <c r="AH994" s="197">
        <v>43535</v>
      </c>
      <c r="AI994" s="192" t="s">
        <v>4352</v>
      </c>
      <c r="AJ994" s="115" t="str">
        <f t="shared" si="15"/>
        <v>FS</v>
      </c>
      <c r="AK994" s="115" t="b">
        <f>ISNUMBER(SEARCH("IRT",Table1[[#This Row],[Current_Status]]))</f>
        <v>0</v>
      </c>
      <c r="AL994" s="116">
        <f>YEAR(Table1[[#This Row],[Project_Initiated]])</f>
        <v>2018</v>
      </c>
      <c r="AM994" s="53">
        <v>44090</v>
      </c>
      <c r="AN994" s="53" t="str">
        <f>IF(AND(Table1[[#This Row],[Completed Date]]&gt;="07/01/2020"+0,Table1[[#This Row],[Completed Date]]&lt;="6/30/2021"+0),"FY 20-21",IF(AND(Table1[[#This Row],[Completed Date]]&gt;="07/01/2019"+0,Table1[[#This Row],[Completed Date]]&lt;="6/30/2020"+0),"FY 19-20",""))</f>
        <v/>
      </c>
      <c r="AO994" s="116" t="str">
        <f>IFERROR(FIND("R",Table1[[#This Row],[FS_Priority]]),"")</f>
        <v/>
      </c>
    </row>
    <row r="995" spans="1:41" hidden="1" x14ac:dyDescent="0.25">
      <c r="A995" s="48" t="s">
        <v>2621</v>
      </c>
      <c r="B995" s="193" t="s">
        <v>211</v>
      </c>
      <c r="C995" s="193" t="s">
        <v>2621</v>
      </c>
      <c r="D995" s="194" t="b">
        <v>0</v>
      </c>
      <c r="E995" s="48" t="s">
        <v>99</v>
      </c>
      <c r="F995" s="48" t="s">
        <v>3083</v>
      </c>
      <c r="G995" s="48" t="s">
        <v>211</v>
      </c>
      <c r="H995" s="48" t="s">
        <v>445</v>
      </c>
      <c r="I995" s="48" t="s">
        <v>3622</v>
      </c>
      <c r="J995" s="48" t="s">
        <v>2661</v>
      </c>
      <c r="K995" s="193" t="s">
        <v>4989</v>
      </c>
      <c r="L995" s="193" t="s">
        <v>297</v>
      </c>
      <c r="M995" s="48" t="s">
        <v>3623</v>
      </c>
      <c r="N995" s="193" t="s">
        <v>211</v>
      </c>
      <c r="O995" s="48" t="s">
        <v>165</v>
      </c>
      <c r="P995" s="48"/>
      <c r="Q995" s="48" t="s">
        <v>211</v>
      </c>
      <c r="R995" s="193" t="s">
        <v>211</v>
      </c>
      <c r="S995" s="48" t="b">
        <v>0</v>
      </c>
      <c r="T995" s="48"/>
      <c r="U995" s="178"/>
      <c r="V995" s="178">
        <v>43403</v>
      </c>
      <c r="W995" s="48" t="s">
        <v>211</v>
      </c>
      <c r="X995" s="48"/>
      <c r="Y995" s="48"/>
      <c r="Z995" s="48" t="s">
        <v>211</v>
      </c>
      <c r="AA995" s="48"/>
      <c r="AB995" s="48"/>
      <c r="AC995" s="193" t="s">
        <v>539</v>
      </c>
      <c r="AD995" s="48"/>
      <c r="AE995" s="193" t="s">
        <v>165</v>
      </c>
      <c r="AF995" s="193" t="s">
        <v>211</v>
      </c>
      <c r="AG995" s="193" t="s">
        <v>539</v>
      </c>
      <c r="AH995" s="197">
        <v>43539</v>
      </c>
      <c r="AI995" s="192" t="s">
        <v>4352</v>
      </c>
      <c r="AJ995" s="115" t="str">
        <f t="shared" si="15"/>
        <v>FS</v>
      </c>
      <c r="AK995" s="115" t="b">
        <f>ISNUMBER(SEARCH("IRT",Table1[[#This Row],[Current_Status]]))</f>
        <v>0</v>
      </c>
      <c r="AL995" s="116">
        <f>YEAR(Table1[[#This Row],[Project_Initiated]])</f>
        <v>2018</v>
      </c>
      <c r="AM995" s="53">
        <v>44090</v>
      </c>
      <c r="AN995" s="53" t="str">
        <f>IF(AND(Table1[[#This Row],[Completed Date]]&gt;="07/01/2020"+0,Table1[[#This Row],[Completed Date]]&lt;="6/30/2021"+0),"FY 20-21",IF(AND(Table1[[#This Row],[Completed Date]]&gt;="07/01/2019"+0,Table1[[#This Row],[Completed Date]]&lt;="6/30/2020"+0),"FY 19-20",""))</f>
        <v/>
      </c>
      <c r="AO995" s="116" t="str">
        <f>IFERROR(FIND("R",Table1[[#This Row],[FS_Priority]]),"")</f>
        <v/>
      </c>
    </row>
    <row r="996" spans="1:41" hidden="1" x14ac:dyDescent="0.25">
      <c r="A996" s="48" t="s">
        <v>328</v>
      </c>
      <c r="B996" s="193" t="s">
        <v>211</v>
      </c>
      <c r="C996" s="193" t="s">
        <v>328</v>
      </c>
      <c r="D996" s="194" t="b">
        <v>0</v>
      </c>
      <c r="E996" s="48" t="s">
        <v>107</v>
      </c>
      <c r="F996" s="48" t="s">
        <v>3195</v>
      </c>
      <c r="G996" s="48" t="s">
        <v>211</v>
      </c>
      <c r="H996" s="48" t="s">
        <v>294</v>
      </c>
      <c r="I996" s="48" t="s">
        <v>3720</v>
      </c>
      <c r="J996" s="48" t="s">
        <v>2672</v>
      </c>
      <c r="K996" s="193" t="s">
        <v>3674</v>
      </c>
      <c r="L996" s="193" t="s">
        <v>2636</v>
      </c>
      <c r="M996" s="48" t="s">
        <v>3691</v>
      </c>
      <c r="N996" s="193" t="s">
        <v>211</v>
      </c>
      <c r="O996" s="48" t="s">
        <v>183</v>
      </c>
      <c r="P996" s="48"/>
      <c r="Q996" s="48" t="s">
        <v>225</v>
      </c>
      <c r="R996" s="193" t="s">
        <v>308</v>
      </c>
      <c r="S996" s="48" t="b">
        <v>0</v>
      </c>
      <c r="T996" s="48"/>
      <c r="U996" s="178"/>
      <c r="V996" s="178">
        <v>43116</v>
      </c>
      <c r="W996" s="48" t="s">
        <v>211</v>
      </c>
      <c r="X996" s="48"/>
      <c r="Y996" s="48"/>
      <c r="Z996" s="48" t="s">
        <v>211</v>
      </c>
      <c r="AA996" s="48"/>
      <c r="AB996" s="48"/>
      <c r="AC996" s="193" t="s">
        <v>2822</v>
      </c>
      <c r="AD996" s="48"/>
      <c r="AE996" s="193" t="s">
        <v>178</v>
      </c>
      <c r="AF996" s="193" t="s">
        <v>211</v>
      </c>
      <c r="AG996" s="193" t="s">
        <v>2694</v>
      </c>
      <c r="AH996" s="197">
        <v>43542</v>
      </c>
      <c r="AI996" s="192" t="s">
        <v>4348</v>
      </c>
      <c r="AJ996" s="115" t="str">
        <f t="shared" si="15"/>
        <v>FS</v>
      </c>
      <c r="AK996" s="115" t="b">
        <f>ISNUMBER(SEARCH("IRT",Table1[[#This Row],[Current_Status]]))</f>
        <v>0</v>
      </c>
      <c r="AL996" s="116">
        <f>YEAR(Table1[[#This Row],[Project_Initiated]])</f>
        <v>2018</v>
      </c>
      <c r="AM996" s="53">
        <v>44090</v>
      </c>
      <c r="AN996" s="53" t="str">
        <f>IF(AND(Table1[[#This Row],[Completed Date]]&gt;="07/01/2020"+0,Table1[[#This Row],[Completed Date]]&lt;="6/30/2021"+0),"FY 20-21",IF(AND(Table1[[#This Row],[Completed Date]]&gt;="07/01/2019"+0,Table1[[#This Row],[Completed Date]]&lt;="6/30/2020"+0),"FY 19-20",""))</f>
        <v/>
      </c>
      <c r="AO996" s="116" t="str">
        <f>IFERROR(FIND("R",Table1[[#This Row],[FS_Priority]]),"")</f>
        <v/>
      </c>
    </row>
    <row r="997" spans="1:41" hidden="1" x14ac:dyDescent="0.25">
      <c r="A997" s="48" t="s">
        <v>309</v>
      </c>
      <c r="B997" s="193" t="s">
        <v>211</v>
      </c>
      <c r="C997" s="193" t="s">
        <v>309</v>
      </c>
      <c r="D997" s="194" t="b">
        <v>0</v>
      </c>
      <c r="E997" s="48" t="s">
        <v>99</v>
      </c>
      <c r="F997" s="48" t="s">
        <v>3117</v>
      </c>
      <c r="G997" s="48" t="s">
        <v>211</v>
      </c>
      <c r="H997" s="48" t="s">
        <v>465</v>
      </c>
      <c r="I997" s="48" t="s">
        <v>3651</v>
      </c>
      <c r="J997" s="48" t="s">
        <v>2661</v>
      </c>
      <c r="K997" s="193" t="s">
        <v>4989</v>
      </c>
      <c r="L997" s="193" t="s">
        <v>297</v>
      </c>
      <c r="M997" s="48" t="s">
        <v>3597</v>
      </c>
      <c r="N997" s="193" t="s">
        <v>211</v>
      </c>
      <c r="O997" s="48" t="s">
        <v>183</v>
      </c>
      <c r="P997" s="48"/>
      <c r="Q997" s="48" t="s">
        <v>310</v>
      </c>
      <c r="R997" s="193" t="s">
        <v>310</v>
      </c>
      <c r="S997" s="48" t="b">
        <v>0</v>
      </c>
      <c r="T997" s="48"/>
      <c r="U997" s="178"/>
      <c r="V997" s="178">
        <v>43165</v>
      </c>
      <c r="W997" s="48" t="s">
        <v>211</v>
      </c>
      <c r="X997" s="48"/>
      <c r="Y997" s="48"/>
      <c r="Z997" s="48" t="s">
        <v>211</v>
      </c>
      <c r="AA997" s="48"/>
      <c r="AB997" s="48"/>
      <c r="AC997" s="193" t="s">
        <v>2820</v>
      </c>
      <c r="AD997" s="48"/>
      <c r="AE997" s="193" t="s">
        <v>178</v>
      </c>
      <c r="AF997" s="193" t="s">
        <v>211</v>
      </c>
      <c r="AG997" s="193" t="s">
        <v>2694</v>
      </c>
      <c r="AH997" s="198">
        <v>43542</v>
      </c>
      <c r="AI997" s="192" t="s">
        <v>4348</v>
      </c>
      <c r="AJ997" s="115" t="str">
        <f t="shared" si="15"/>
        <v>FS</v>
      </c>
      <c r="AK997" s="115" t="b">
        <f>ISNUMBER(SEARCH("IRT",Table1[[#This Row],[Current_Status]]))</f>
        <v>0</v>
      </c>
      <c r="AL997" s="116">
        <f>YEAR(Table1[[#This Row],[Project_Initiated]])</f>
        <v>2018</v>
      </c>
      <c r="AM997" s="53">
        <v>44090</v>
      </c>
      <c r="AN997" s="53" t="str">
        <f>IF(AND(Table1[[#This Row],[Completed Date]]&gt;="07/01/2020"+0,Table1[[#This Row],[Completed Date]]&lt;="6/30/2021"+0),"FY 20-21",IF(AND(Table1[[#This Row],[Completed Date]]&gt;="07/01/2019"+0,Table1[[#This Row],[Completed Date]]&lt;="6/30/2020"+0),"FY 19-20",""))</f>
        <v/>
      </c>
      <c r="AO997" s="116" t="str">
        <f>IFERROR(FIND("R",Table1[[#This Row],[FS_Priority]]),"")</f>
        <v/>
      </c>
    </row>
    <row r="998" spans="1:41" hidden="1" x14ac:dyDescent="0.25">
      <c r="A998" s="48" t="s">
        <v>181</v>
      </c>
      <c r="B998" s="193" t="s">
        <v>211</v>
      </c>
      <c r="C998" s="193" t="s">
        <v>181</v>
      </c>
      <c r="D998" s="194" t="b">
        <v>0</v>
      </c>
      <c r="E998" s="48" t="s">
        <v>107</v>
      </c>
      <c r="F998" s="48" t="s">
        <v>3217</v>
      </c>
      <c r="G998" s="48" t="s">
        <v>211</v>
      </c>
      <c r="H998" s="48" t="s">
        <v>182</v>
      </c>
      <c r="I998" s="48" t="s">
        <v>3736</v>
      </c>
      <c r="J998" s="48" t="s">
        <v>2661</v>
      </c>
      <c r="K998" s="193" t="s">
        <v>3674</v>
      </c>
      <c r="L998" s="193" t="s">
        <v>2636</v>
      </c>
      <c r="M998" s="48" t="s">
        <v>3675</v>
      </c>
      <c r="N998" s="193" t="s">
        <v>211</v>
      </c>
      <c r="O998" s="48" t="s">
        <v>183</v>
      </c>
      <c r="P998" s="48"/>
      <c r="Q998" s="48" t="s">
        <v>184</v>
      </c>
      <c r="R998" s="193" t="s">
        <v>211</v>
      </c>
      <c r="S998" s="48" t="b">
        <v>1</v>
      </c>
      <c r="T998" s="48"/>
      <c r="U998" s="178"/>
      <c r="V998" s="178">
        <v>43283</v>
      </c>
      <c r="W998" s="48" t="s">
        <v>211</v>
      </c>
      <c r="X998" s="48"/>
      <c r="Y998" s="48"/>
      <c r="Z998" s="48" t="s">
        <v>211</v>
      </c>
      <c r="AA998" s="48"/>
      <c r="AB998" s="48"/>
      <c r="AC998" s="193" t="s">
        <v>2825</v>
      </c>
      <c r="AD998" s="195">
        <v>43371</v>
      </c>
      <c r="AE998" s="193" t="s">
        <v>498</v>
      </c>
      <c r="AF998" s="193" t="s">
        <v>211</v>
      </c>
      <c r="AG998" s="193" t="s">
        <v>2694</v>
      </c>
      <c r="AH998" s="198">
        <v>43542</v>
      </c>
      <c r="AI998" s="192" t="s">
        <v>4347</v>
      </c>
      <c r="AJ998" s="115" t="str">
        <f t="shared" si="15"/>
        <v>FS</v>
      </c>
      <c r="AK998" s="115" t="b">
        <f>ISNUMBER(SEARCH("IRT",Table1[[#This Row],[Current_Status]]))</f>
        <v>0</v>
      </c>
      <c r="AL998" s="116">
        <f>YEAR(Table1[[#This Row],[Project_Initiated]])</f>
        <v>2018</v>
      </c>
      <c r="AM998" s="53">
        <v>44090</v>
      </c>
      <c r="AN998" s="53" t="str">
        <f>IF(AND(Table1[[#This Row],[Completed Date]]&gt;="07/01/2020"+0,Table1[[#This Row],[Completed Date]]&lt;="6/30/2021"+0),"FY 20-21",IF(AND(Table1[[#This Row],[Completed Date]]&gt;="07/01/2019"+0,Table1[[#This Row],[Completed Date]]&lt;="6/30/2020"+0),"FY 19-20",""))</f>
        <v/>
      </c>
      <c r="AO998" s="116" t="str">
        <f>IFERROR(FIND("R",Table1[[#This Row],[FS_Priority]]),"")</f>
        <v/>
      </c>
    </row>
    <row r="999" spans="1:41" hidden="1" x14ac:dyDescent="0.25">
      <c r="A999" s="48" t="s">
        <v>179</v>
      </c>
      <c r="B999" s="193" t="s">
        <v>211</v>
      </c>
      <c r="C999" s="193" t="s">
        <v>179</v>
      </c>
      <c r="D999" s="194" t="b">
        <v>0</v>
      </c>
      <c r="E999" s="48" t="s">
        <v>4299</v>
      </c>
      <c r="F999" s="48" t="s">
        <v>2998</v>
      </c>
      <c r="G999" s="48" t="s">
        <v>263</v>
      </c>
      <c r="H999" s="48" t="s">
        <v>958</v>
      </c>
      <c r="I999" s="48" t="s">
        <v>3470</v>
      </c>
      <c r="J999" s="48" t="s">
        <v>2672</v>
      </c>
      <c r="K999" s="193" t="s">
        <v>3471</v>
      </c>
      <c r="L999" s="193" t="s">
        <v>2636</v>
      </c>
      <c r="M999" s="48" t="s">
        <v>3495</v>
      </c>
      <c r="N999" s="193" t="s">
        <v>211</v>
      </c>
      <c r="O999" s="48" t="s">
        <v>183</v>
      </c>
      <c r="P999" s="48"/>
      <c r="Q999" s="48" t="s">
        <v>211</v>
      </c>
      <c r="R999" s="193" t="s">
        <v>211</v>
      </c>
      <c r="S999" s="48" t="b">
        <v>0</v>
      </c>
      <c r="T999" s="48"/>
      <c r="U999" s="178"/>
      <c r="V999" s="178">
        <v>43122</v>
      </c>
      <c r="W999" s="48" t="s">
        <v>211</v>
      </c>
      <c r="X999" s="48"/>
      <c r="Y999" s="48"/>
      <c r="Z999" s="48" t="s">
        <v>211</v>
      </c>
      <c r="AA999" s="48"/>
      <c r="AB999" s="48"/>
      <c r="AC999" s="193" t="s">
        <v>2849</v>
      </c>
      <c r="AD999" s="48"/>
      <c r="AE999" s="193" t="s">
        <v>178</v>
      </c>
      <c r="AF999" s="193" t="s">
        <v>211</v>
      </c>
      <c r="AG999" s="193" t="s">
        <v>2694</v>
      </c>
      <c r="AH999" s="197">
        <v>43552</v>
      </c>
      <c r="AI999" s="192" t="s">
        <v>4348</v>
      </c>
      <c r="AJ999" s="115" t="str">
        <f t="shared" si="15"/>
        <v>FS</v>
      </c>
      <c r="AK999" s="115" t="b">
        <f>ISNUMBER(SEARCH("IRT",Table1[[#This Row],[Current_Status]]))</f>
        <v>0</v>
      </c>
      <c r="AL999" s="116">
        <f>YEAR(Table1[[#This Row],[Project_Initiated]])</f>
        <v>2018</v>
      </c>
      <c r="AM999" s="53">
        <v>44090</v>
      </c>
      <c r="AN999" s="53" t="str">
        <f>IF(AND(Table1[[#This Row],[Completed Date]]&gt;="07/01/2020"+0,Table1[[#This Row],[Completed Date]]&lt;="6/30/2021"+0),"FY 20-21",IF(AND(Table1[[#This Row],[Completed Date]]&gt;="07/01/2019"+0,Table1[[#This Row],[Completed Date]]&lt;="6/30/2020"+0),"FY 19-20",""))</f>
        <v/>
      </c>
      <c r="AO999" s="116" t="str">
        <f>IFERROR(FIND("R",Table1[[#This Row],[FS_Priority]]),"")</f>
        <v/>
      </c>
    </row>
    <row r="1000" spans="1:41" hidden="1" x14ac:dyDescent="0.25">
      <c r="A1000" s="48" t="s">
        <v>332</v>
      </c>
      <c r="B1000" s="193" t="s">
        <v>211</v>
      </c>
      <c r="C1000" s="193" t="s">
        <v>332</v>
      </c>
      <c r="D1000" s="194" t="b">
        <v>0</v>
      </c>
      <c r="E1000" s="48" t="s">
        <v>107</v>
      </c>
      <c r="F1000" s="48" t="s">
        <v>3201</v>
      </c>
      <c r="G1000" s="48" t="s">
        <v>211</v>
      </c>
      <c r="H1000" s="48" t="s">
        <v>472</v>
      </c>
      <c r="I1000" s="48" t="s">
        <v>211</v>
      </c>
      <c r="J1000" s="48" t="s">
        <v>2661</v>
      </c>
      <c r="K1000" s="193" t="s">
        <v>3674</v>
      </c>
      <c r="L1000" s="193" t="s">
        <v>2636</v>
      </c>
      <c r="M1000" s="48" t="s">
        <v>3680</v>
      </c>
      <c r="N1000" s="193" t="s">
        <v>211</v>
      </c>
      <c r="O1000" s="48" t="s">
        <v>183</v>
      </c>
      <c r="P1000" s="48"/>
      <c r="Q1000" s="48" t="s">
        <v>308</v>
      </c>
      <c r="R1000" s="193" t="s">
        <v>211</v>
      </c>
      <c r="S1000" s="48" t="b">
        <v>0</v>
      </c>
      <c r="T1000" s="48"/>
      <c r="U1000" s="178"/>
      <c r="V1000" s="178">
        <v>43322</v>
      </c>
      <c r="W1000" s="48" t="s">
        <v>211</v>
      </c>
      <c r="X1000" s="48"/>
      <c r="Y1000" s="48"/>
      <c r="Z1000" s="48" t="s">
        <v>211</v>
      </c>
      <c r="AA1000" s="48"/>
      <c r="AB1000" s="48"/>
      <c r="AC1000" s="193" t="s">
        <v>2850</v>
      </c>
      <c r="AD1000" s="48"/>
      <c r="AE1000" s="193" t="s">
        <v>498</v>
      </c>
      <c r="AF1000" s="193" t="s">
        <v>211</v>
      </c>
      <c r="AG1000" s="193" t="s">
        <v>2694</v>
      </c>
      <c r="AH1000" s="197">
        <v>43552</v>
      </c>
      <c r="AI1000" s="192" t="s">
        <v>4347</v>
      </c>
      <c r="AJ1000" s="115" t="str">
        <f t="shared" si="15"/>
        <v>FS</v>
      </c>
      <c r="AK1000" s="115" t="b">
        <f>ISNUMBER(SEARCH("IRT",Table1[[#This Row],[Current_Status]]))</f>
        <v>0</v>
      </c>
      <c r="AL1000" s="116">
        <f>YEAR(Table1[[#This Row],[Project_Initiated]])</f>
        <v>2018</v>
      </c>
      <c r="AM1000" s="53">
        <v>44090</v>
      </c>
      <c r="AN1000" s="53" t="str">
        <f>IF(AND(Table1[[#This Row],[Completed Date]]&gt;="07/01/2020"+0,Table1[[#This Row],[Completed Date]]&lt;="6/30/2021"+0),"FY 20-21",IF(AND(Table1[[#This Row],[Completed Date]]&gt;="07/01/2019"+0,Table1[[#This Row],[Completed Date]]&lt;="6/30/2020"+0),"FY 19-20",""))</f>
        <v/>
      </c>
      <c r="AO1000" s="116" t="str">
        <f>IFERROR(FIND("R",Table1[[#This Row],[FS_Priority]]),"")</f>
        <v/>
      </c>
    </row>
    <row r="1001" spans="1:41" hidden="1" x14ac:dyDescent="0.25">
      <c r="A1001" s="48" t="s">
        <v>758</v>
      </c>
      <c r="B1001" s="193" t="s">
        <v>211</v>
      </c>
      <c r="C1001" s="193" t="s">
        <v>758</v>
      </c>
      <c r="D1001" s="194" t="b">
        <v>0</v>
      </c>
      <c r="E1001" s="48" t="s">
        <v>130</v>
      </c>
      <c r="F1001" s="48" t="s">
        <v>3274</v>
      </c>
      <c r="G1001" s="48" t="s">
        <v>211</v>
      </c>
      <c r="H1001" s="48" t="s">
        <v>182</v>
      </c>
      <c r="I1001" s="48" t="s">
        <v>3794</v>
      </c>
      <c r="J1001" s="48" t="s">
        <v>2661</v>
      </c>
      <c r="K1001" s="193" t="s">
        <v>3791</v>
      </c>
      <c r="L1001" s="193" t="s">
        <v>403</v>
      </c>
      <c r="M1001" s="48" t="s">
        <v>3795</v>
      </c>
      <c r="N1001" s="193" t="s">
        <v>211</v>
      </c>
      <c r="O1001" s="48" t="s">
        <v>546</v>
      </c>
      <c r="P1001" s="48"/>
      <c r="Q1001" s="48" t="s">
        <v>211</v>
      </c>
      <c r="R1001" s="193" t="s">
        <v>218</v>
      </c>
      <c r="S1001" s="48" t="b">
        <v>0</v>
      </c>
      <c r="T1001" s="48"/>
      <c r="U1001" s="178"/>
      <c r="V1001" s="178">
        <v>43264</v>
      </c>
      <c r="W1001" s="48" t="s">
        <v>211</v>
      </c>
      <c r="X1001" s="48"/>
      <c r="Y1001" s="48"/>
      <c r="Z1001" s="48" t="s">
        <v>211</v>
      </c>
      <c r="AA1001" s="48"/>
      <c r="AB1001" s="48"/>
      <c r="AC1001" s="193" t="s">
        <v>2848</v>
      </c>
      <c r="AD1001" s="48"/>
      <c r="AE1001" s="193" t="s">
        <v>178</v>
      </c>
      <c r="AF1001" s="193" t="s">
        <v>211</v>
      </c>
      <c r="AG1001" s="193" t="s">
        <v>2694</v>
      </c>
      <c r="AH1001" s="197">
        <v>43552</v>
      </c>
      <c r="AI1001" s="192" t="s">
        <v>4350</v>
      </c>
      <c r="AJ1001" s="115" t="str">
        <f t="shared" si="15"/>
        <v>FS</v>
      </c>
      <c r="AK1001" s="115" t="b">
        <f>ISNUMBER(SEARCH("IRT",Table1[[#This Row],[Current_Status]]))</f>
        <v>0</v>
      </c>
      <c r="AL1001" s="116">
        <f>YEAR(Table1[[#This Row],[Project_Initiated]])</f>
        <v>2018</v>
      </c>
      <c r="AM1001" s="53">
        <v>44090</v>
      </c>
      <c r="AN1001" s="53" t="str">
        <f>IF(AND(Table1[[#This Row],[Completed Date]]&gt;="07/01/2020"+0,Table1[[#This Row],[Completed Date]]&lt;="6/30/2021"+0),"FY 20-21",IF(AND(Table1[[#This Row],[Completed Date]]&gt;="07/01/2019"+0,Table1[[#This Row],[Completed Date]]&lt;="6/30/2020"+0),"FY 19-20",""))</f>
        <v/>
      </c>
      <c r="AO1001" s="116" t="str">
        <f>IFERROR(FIND("R",Table1[[#This Row],[FS_Priority]]),"")</f>
        <v/>
      </c>
    </row>
    <row r="1002" spans="1:41" hidden="1" x14ac:dyDescent="0.25">
      <c r="A1002" s="48" t="s">
        <v>433</v>
      </c>
      <c r="B1002" s="193" t="s">
        <v>211</v>
      </c>
      <c r="C1002" s="193" t="s">
        <v>433</v>
      </c>
      <c r="D1002" s="194" t="b">
        <v>0</v>
      </c>
      <c r="E1002" s="48" t="s">
        <v>4257</v>
      </c>
      <c r="F1002" s="48" t="s">
        <v>3357</v>
      </c>
      <c r="G1002" s="48" t="s">
        <v>211</v>
      </c>
      <c r="H1002" s="48" t="s">
        <v>449</v>
      </c>
      <c r="I1002" s="48" t="s">
        <v>3904</v>
      </c>
      <c r="J1002" s="48" t="s">
        <v>2661</v>
      </c>
      <c r="K1002" s="193" t="s">
        <v>3901</v>
      </c>
      <c r="L1002" s="193" t="s">
        <v>439</v>
      </c>
      <c r="M1002" s="48" t="s">
        <v>3905</v>
      </c>
      <c r="N1002" s="193" t="s">
        <v>211</v>
      </c>
      <c r="O1002" s="48" t="s">
        <v>534</v>
      </c>
      <c r="P1002" s="48"/>
      <c r="Q1002" s="48" t="s">
        <v>236</v>
      </c>
      <c r="R1002" s="193" t="s">
        <v>211</v>
      </c>
      <c r="S1002" s="48" t="b">
        <v>0</v>
      </c>
      <c r="T1002" s="48"/>
      <c r="U1002" s="178"/>
      <c r="V1002" s="178">
        <v>43124</v>
      </c>
      <c r="W1002" s="48" t="s">
        <v>211</v>
      </c>
      <c r="X1002" s="48"/>
      <c r="Y1002" s="48"/>
      <c r="Z1002" s="48" t="s">
        <v>211</v>
      </c>
      <c r="AA1002" s="48"/>
      <c r="AB1002" s="48"/>
      <c r="AC1002" s="193" t="s">
        <v>2847</v>
      </c>
      <c r="AD1002" s="48"/>
      <c r="AE1002" s="193" t="s">
        <v>178</v>
      </c>
      <c r="AF1002" s="193" t="s">
        <v>211</v>
      </c>
      <c r="AG1002" s="193" t="s">
        <v>2694</v>
      </c>
      <c r="AH1002" s="197">
        <v>43552</v>
      </c>
      <c r="AI1002" s="192" t="s">
        <v>4348</v>
      </c>
      <c r="AJ1002" s="115" t="str">
        <f t="shared" si="15"/>
        <v>FS</v>
      </c>
      <c r="AK1002" s="115" t="b">
        <f>ISNUMBER(SEARCH("IRT",Table1[[#This Row],[Current_Status]]))</f>
        <v>0</v>
      </c>
      <c r="AL1002" s="116">
        <f>YEAR(Table1[[#This Row],[Project_Initiated]])</f>
        <v>2018</v>
      </c>
      <c r="AM1002" s="53">
        <v>44090</v>
      </c>
      <c r="AN1002" s="53" t="str">
        <f>IF(AND(Table1[[#This Row],[Completed Date]]&gt;="07/01/2020"+0,Table1[[#This Row],[Completed Date]]&lt;="6/30/2021"+0),"FY 20-21",IF(AND(Table1[[#This Row],[Completed Date]]&gt;="07/01/2019"+0,Table1[[#This Row],[Completed Date]]&lt;="6/30/2020"+0),"FY 19-20",""))</f>
        <v/>
      </c>
      <c r="AO1002" s="116" t="str">
        <f>IFERROR(FIND("R",Table1[[#This Row],[FS_Priority]]),"")</f>
        <v/>
      </c>
    </row>
    <row r="1003" spans="1:41" hidden="1" x14ac:dyDescent="0.25">
      <c r="A1003" s="48" t="s">
        <v>252</v>
      </c>
      <c r="B1003" s="193" t="s">
        <v>211</v>
      </c>
      <c r="C1003" s="193" t="s">
        <v>252</v>
      </c>
      <c r="D1003" s="194" t="b">
        <v>0</v>
      </c>
      <c r="E1003" s="48" t="s">
        <v>4299</v>
      </c>
      <c r="F1003" s="48" t="s">
        <v>2984</v>
      </c>
      <c r="G1003" s="48" t="s">
        <v>253</v>
      </c>
      <c r="H1003" s="48" t="s">
        <v>264</v>
      </c>
      <c r="I1003" s="48" t="s">
        <v>3481</v>
      </c>
      <c r="J1003" s="48" t="s">
        <v>2672</v>
      </c>
      <c r="K1003" s="193" t="s">
        <v>3471</v>
      </c>
      <c r="L1003" s="193" t="s">
        <v>2636</v>
      </c>
      <c r="M1003" s="48" t="s">
        <v>3472</v>
      </c>
      <c r="N1003" s="193" t="s">
        <v>211</v>
      </c>
      <c r="O1003" s="48" t="s">
        <v>534</v>
      </c>
      <c r="P1003" s="48"/>
      <c r="Q1003" s="48" t="s">
        <v>223</v>
      </c>
      <c r="R1003" s="193" t="s">
        <v>211</v>
      </c>
      <c r="S1003" s="48" t="b">
        <v>0</v>
      </c>
      <c r="T1003" s="48"/>
      <c r="U1003" s="178"/>
      <c r="V1003" s="178">
        <v>43347</v>
      </c>
      <c r="W1003" s="48" t="s">
        <v>211</v>
      </c>
      <c r="X1003" s="48"/>
      <c r="Y1003" s="48"/>
      <c r="Z1003" s="48" t="s">
        <v>211</v>
      </c>
      <c r="AA1003" s="48"/>
      <c r="AB1003" s="48"/>
      <c r="AC1003" s="193" t="s">
        <v>2854</v>
      </c>
      <c r="AD1003" s="195">
        <v>43405</v>
      </c>
      <c r="AE1003" s="193" t="s">
        <v>178</v>
      </c>
      <c r="AF1003" s="193" t="s">
        <v>211</v>
      </c>
      <c r="AG1003" s="193" t="s">
        <v>2694</v>
      </c>
      <c r="AH1003" s="197">
        <v>43559</v>
      </c>
      <c r="AI1003" s="192" t="s">
        <v>4347</v>
      </c>
      <c r="AJ1003" s="115" t="str">
        <f t="shared" si="15"/>
        <v>FS</v>
      </c>
      <c r="AK1003" s="115" t="b">
        <f>ISNUMBER(SEARCH("IRT",Table1[[#This Row],[Current_Status]]))</f>
        <v>0</v>
      </c>
      <c r="AL1003" s="116">
        <f>YEAR(Table1[[#This Row],[Project_Initiated]])</f>
        <v>2018</v>
      </c>
      <c r="AM1003" s="53">
        <v>44090</v>
      </c>
      <c r="AN1003" s="53" t="str">
        <f>IF(AND(Table1[[#This Row],[Completed Date]]&gt;="07/01/2020"+0,Table1[[#This Row],[Completed Date]]&lt;="6/30/2021"+0),"FY 20-21",IF(AND(Table1[[#This Row],[Completed Date]]&gt;="07/01/2019"+0,Table1[[#This Row],[Completed Date]]&lt;="6/30/2020"+0),"FY 19-20",""))</f>
        <v/>
      </c>
      <c r="AO1003" s="116" t="str">
        <f>IFERROR(FIND("R",Table1[[#This Row],[FS_Priority]]),"")</f>
        <v/>
      </c>
    </row>
    <row r="1004" spans="1:41" hidden="1" x14ac:dyDescent="0.25">
      <c r="A1004" s="48" t="s">
        <v>888</v>
      </c>
      <c r="B1004" s="193" t="s">
        <v>211</v>
      </c>
      <c r="C1004" s="193" t="s">
        <v>888</v>
      </c>
      <c r="D1004" s="194" t="b">
        <v>0</v>
      </c>
      <c r="E1004" s="48" t="s">
        <v>107</v>
      </c>
      <c r="F1004" s="48" t="s">
        <v>3188</v>
      </c>
      <c r="G1004" s="48" t="s">
        <v>2860</v>
      </c>
      <c r="H1004" s="48" t="s">
        <v>474</v>
      </c>
      <c r="I1004" s="48" t="s">
        <v>3715</v>
      </c>
      <c r="J1004" s="48" t="s">
        <v>2670</v>
      </c>
      <c r="K1004" s="193" t="s">
        <v>3674</v>
      </c>
      <c r="L1004" s="193" t="s">
        <v>2636</v>
      </c>
      <c r="M1004" s="48" t="s">
        <v>3561</v>
      </c>
      <c r="N1004" s="193" t="s">
        <v>211</v>
      </c>
      <c r="O1004" s="48" t="s">
        <v>183</v>
      </c>
      <c r="P1004" s="48"/>
      <c r="Q1004" s="48" t="s">
        <v>2838</v>
      </c>
      <c r="R1004" s="193" t="s">
        <v>211</v>
      </c>
      <c r="S1004" s="48" t="b">
        <v>0</v>
      </c>
      <c r="T1004" s="48"/>
      <c r="U1004" s="178"/>
      <c r="V1004" s="178">
        <v>43378</v>
      </c>
      <c r="W1004" s="48" t="s">
        <v>211</v>
      </c>
      <c r="X1004" s="48"/>
      <c r="Y1004" s="48"/>
      <c r="Z1004" s="48" t="s">
        <v>211</v>
      </c>
      <c r="AA1004" s="48"/>
      <c r="AB1004" s="48"/>
      <c r="AC1004" s="193" t="s">
        <v>211</v>
      </c>
      <c r="AD1004" s="196">
        <v>43383</v>
      </c>
      <c r="AE1004" s="193" t="s">
        <v>498</v>
      </c>
      <c r="AF1004" s="193" t="s">
        <v>4415</v>
      </c>
      <c r="AG1004" s="193" t="s">
        <v>539</v>
      </c>
      <c r="AH1004" s="197">
        <v>43559</v>
      </c>
      <c r="AI1004" s="192" t="s">
        <v>4349</v>
      </c>
      <c r="AJ1004" s="115" t="str">
        <f t="shared" si="15"/>
        <v>FS</v>
      </c>
      <c r="AK1004" s="115" t="b">
        <f>ISNUMBER(SEARCH("IRT",Table1[[#This Row],[Current_Status]]))</f>
        <v>0</v>
      </c>
      <c r="AL1004" s="116">
        <f>YEAR(Table1[[#This Row],[Project_Initiated]])</f>
        <v>2018</v>
      </c>
      <c r="AM1004" s="53">
        <v>44090</v>
      </c>
      <c r="AN1004" s="53" t="str">
        <f>IF(AND(Table1[[#This Row],[Completed Date]]&gt;="07/01/2020"+0,Table1[[#This Row],[Completed Date]]&lt;="6/30/2021"+0),"FY 20-21",IF(AND(Table1[[#This Row],[Completed Date]]&gt;="07/01/2019"+0,Table1[[#This Row],[Completed Date]]&lt;="6/30/2020"+0),"FY 19-20",""))</f>
        <v/>
      </c>
      <c r="AO1004" s="116" t="str">
        <f>IFERROR(FIND("R",Table1[[#This Row],[FS_Priority]]),"")</f>
        <v/>
      </c>
    </row>
    <row r="1005" spans="1:41" hidden="1" x14ac:dyDescent="0.25">
      <c r="A1005" s="48" t="s">
        <v>250</v>
      </c>
      <c r="B1005" s="193" t="s">
        <v>211</v>
      </c>
      <c r="C1005" s="193" t="s">
        <v>250</v>
      </c>
      <c r="D1005" s="194" t="b">
        <v>0</v>
      </c>
      <c r="E1005" s="48" t="s">
        <v>4299</v>
      </c>
      <c r="F1005" s="48" t="s">
        <v>2982</v>
      </c>
      <c r="G1005" s="48" t="s">
        <v>211</v>
      </c>
      <c r="H1005" s="48" t="s">
        <v>264</v>
      </c>
      <c r="I1005" s="48" t="s">
        <v>3481</v>
      </c>
      <c r="J1005" s="48" t="s">
        <v>2661</v>
      </c>
      <c r="K1005" s="193" t="s">
        <v>3471</v>
      </c>
      <c r="L1005" s="193" t="s">
        <v>2636</v>
      </c>
      <c r="M1005" s="48" t="s">
        <v>3472</v>
      </c>
      <c r="N1005" s="193" t="s">
        <v>211</v>
      </c>
      <c r="O1005" s="48" t="s">
        <v>534</v>
      </c>
      <c r="P1005" s="48"/>
      <c r="Q1005" s="48" t="s">
        <v>221</v>
      </c>
      <c r="R1005" s="193" t="s">
        <v>211</v>
      </c>
      <c r="S1005" s="48" t="b">
        <v>0</v>
      </c>
      <c r="T1005" s="48"/>
      <c r="U1005" s="178"/>
      <c r="V1005" s="178">
        <v>43347</v>
      </c>
      <c r="W1005" s="48" t="s">
        <v>211</v>
      </c>
      <c r="X1005" s="48"/>
      <c r="Y1005" s="48"/>
      <c r="Z1005" s="48" t="s">
        <v>211</v>
      </c>
      <c r="AA1005" s="48"/>
      <c r="AB1005" s="48"/>
      <c r="AC1005" s="193" t="s">
        <v>2853</v>
      </c>
      <c r="AD1005" s="196">
        <v>43405</v>
      </c>
      <c r="AE1005" s="193" t="s">
        <v>178</v>
      </c>
      <c r="AF1005" s="193" t="s">
        <v>211</v>
      </c>
      <c r="AG1005" s="193" t="s">
        <v>2694</v>
      </c>
      <c r="AH1005" s="197">
        <v>43559</v>
      </c>
      <c r="AI1005" s="192" t="s">
        <v>4347</v>
      </c>
      <c r="AJ1005" s="115" t="str">
        <f t="shared" si="15"/>
        <v>FS</v>
      </c>
      <c r="AK1005" s="115" t="b">
        <f>ISNUMBER(SEARCH("IRT",Table1[[#This Row],[Current_Status]]))</f>
        <v>0</v>
      </c>
      <c r="AL1005" s="116">
        <f>YEAR(Table1[[#This Row],[Project_Initiated]])</f>
        <v>2018</v>
      </c>
      <c r="AM1005" s="53">
        <v>44090</v>
      </c>
      <c r="AN1005" s="53" t="str">
        <f>IF(AND(Table1[[#This Row],[Completed Date]]&gt;="07/01/2020"+0,Table1[[#This Row],[Completed Date]]&lt;="6/30/2021"+0),"FY 20-21",IF(AND(Table1[[#This Row],[Completed Date]]&gt;="07/01/2019"+0,Table1[[#This Row],[Completed Date]]&lt;="6/30/2020"+0),"FY 19-20",""))</f>
        <v/>
      </c>
      <c r="AO1005" s="116" t="str">
        <f>IFERROR(FIND("R",Table1[[#This Row],[FS_Priority]]),"")</f>
        <v/>
      </c>
    </row>
    <row r="1006" spans="1:41" hidden="1" x14ac:dyDescent="0.25">
      <c r="A1006" s="48" t="s">
        <v>258</v>
      </c>
      <c r="B1006" s="193" t="s">
        <v>211</v>
      </c>
      <c r="C1006" s="193" t="s">
        <v>258</v>
      </c>
      <c r="D1006" s="194" t="b">
        <v>0</v>
      </c>
      <c r="E1006" s="48" t="s">
        <v>4299</v>
      </c>
      <c r="F1006" s="48" t="s">
        <v>2989</v>
      </c>
      <c r="G1006" s="48" t="s">
        <v>211</v>
      </c>
      <c r="H1006" s="48" t="s">
        <v>264</v>
      </c>
      <c r="I1006" s="48" t="s">
        <v>211</v>
      </c>
      <c r="J1006" s="48" t="s">
        <v>2661</v>
      </c>
      <c r="K1006" s="193" t="s">
        <v>3471</v>
      </c>
      <c r="L1006" s="193" t="s">
        <v>2636</v>
      </c>
      <c r="M1006" s="48" t="s">
        <v>3472</v>
      </c>
      <c r="N1006" s="193" t="s">
        <v>211</v>
      </c>
      <c r="O1006" s="48" t="s">
        <v>534</v>
      </c>
      <c r="P1006" s="48"/>
      <c r="Q1006" s="48" t="s">
        <v>239</v>
      </c>
      <c r="R1006" s="193" t="s">
        <v>211</v>
      </c>
      <c r="S1006" s="48" t="b">
        <v>0</v>
      </c>
      <c r="T1006" s="48"/>
      <c r="U1006" s="178"/>
      <c r="V1006" s="178">
        <v>43354</v>
      </c>
      <c r="W1006" s="48" t="s">
        <v>211</v>
      </c>
      <c r="X1006" s="48"/>
      <c r="Y1006" s="48"/>
      <c r="Z1006" s="48" t="s">
        <v>211</v>
      </c>
      <c r="AA1006" s="48"/>
      <c r="AB1006" s="48"/>
      <c r="AC1006" s="193" t="s">
        <v>2855</v>
      </c>
      <c r="AD1006" s="48"/>
      <c r="AE1006" s="193" t="s">
        <v>178</v>
      </c>
      <c r="AF1006" s="193" t="s">
        <v>211</v>
      </c>
      <c r="AG1006" s="193" t="s">
        <v>211</v>
      </c>
      <c r="AH1006" s="197">
        <v>43559</v>
      </c>
      <c r="AI1006" s="192" t="s">
        <v>4347</v>
      </c>
      <c r="AJ1006" s="115" t="str">
        <f t="shared" si="15"/>
        <v>FS</v>
      </c>
      <c r="AK1006" s="115" t="b">
        <f>ISNUMBER(SEARCH("IRT",Table1[[#This Row],[Current_Status]]))</f>
        <v>0</v>
      </c>
      <c r="AL1006" s="116">
        <f>YEAR(Table1[[#This Row],[Project_Initiated]])</f>
        <v>2018</v>
      </c>
      <c r="AM1006" s="53">
        <v>44090</v>
      </c>
      <c r="AN1006" s="53" t="str">
        <f>IF(AND(Table1[[#This Row],[Completed Date]]&gt;="07/01/2020"+0,Table1[[#This Row],[Completed Date]]&lt;="6/30/2021"+0),"FY 20-21",IF(AND(Table1[[#This Row],[Completed Date]]&gt;="07/01/2019"+0,Table1[[#This Row],[Completed Date]]&lt;="6/30/2020"+0),"FY 19-20",""))</f>
        <v/>
      </c>
      <c r="AO1006" s="116" t="str">
        <f>IFERROR(FIND("R",Table1[[#This Row],[FS_Priority]]),"")</f>
        <v/>
      </c>
    </row>
    <row r="1007" spans="1:41" hidden="1" x14ac:dyDescent="0.25">
      <c r="A1007" s="48" t="s">
        <v>413</v>
      </c>
      <c r="B1007" s="193" t="s">
        <v>211</v>
      </c>
      <c r="C1007" s="193" t="s">
        <v>413</v>
      </c>
      <c r="D1007" s="194" t="b">
        <v>0</v>
      </c>
      <c r="E1007" s="48" t="s">
        <v>4299</v>
      </c>
      <c r="F1007" s="48" t="s">
        <v>3285</v>
      </c>
      <c r="G1007" s="48" t="s">
        <v>4746</v>
      </c>
      <c r="H1007" s="48" t="s">
        <v>1237</v>
      </c>
      <c r="I1007" s="48" t="s">
        <v>3806</v>
      </c>
      <c r="J1007" s="48" t="s">
        <v>2672</v>
      </c>
      <c r="K1007" s="193" t="s">
        <v>3471</v>
      </c>
      <c r="L1007" s="193" t="s">
        <v>2636</v>
      </c>
      <c r="M1007" s="48" t="s">
        <v>3807</v>
      </c>
      <c r="N1007" s="193" t="s">
        <v>211</v>
      </c>
      <c r="O1007" s="48" t="s">
        <v>183</v>
      </c>
      <c r="P1007" s="48"/>
      <c r="Q1007" s="48" t="s">
        <v>211</v>
      </c>
      <c r="R1007" s="193" t="s">
        <v>236</v>
      </c>
      <c r="S1007" s="48" t="b">
        <v>0</v>
      </c>
      <c r="T1007" s="48"/>
      <c r="U1007" s="178"/>
      <c r="V1007" s="178">
        <v>42893</v>
      </c>
      <c r="W1007" s="48" t="s">
        <v>211</v>
      </c>
      <c r="X1007" s="48"/>
      <c r="Y1007" s="48"/>
      <c r="Z1007" s="48" t="s">
        <v>211</v>
      </c>
      <c r="AA1007" s="48"/>
      <c r="AB1007" s="48"/>
      <c r="AC1007" s="193" t="s">
        <v>2880</v>
      </c>
      <c r="AD1007" s="48"/>
      <c r="AE1007" s="193" t="s">
        <v>534</v>
      </c>
      <c r="AF1007" s="193" t="s">
        <v>211</v>
      </c>
      <c r="AG1007" s="193" t="s">
        <v>2693</v>
      </c>
      <c r="AH1007" s="197">
        <v>43560</v>
      </c>
      <c r="AI1007" s="192" t="s">
        <v>4354</v>
      </c>
      <c r="AJ1007" s="115" t="str">
        <f t="shared" si="15"/>
        <v>FS</v>
      </c>
      <c r="AK1007" s="115" t="b">
        <f>ISNUMBER(SEARCH("IRT",Table1[[#This Row],[Current_Status]]))</f>
        <v>0</v>
      </c>
      <c r="AL1007" s="116">
        <f>YEAR(Table1[[#This Row],[Project_Initiated]])</f>
        <v>2017</v>
      </c>
      <c r="AM1007" s="53">
        <v>44090</v>
      </c>
      <c r="AN1007" s="53" t="str">
        <f>IF(AND(Table1[[#This Row],[Completed Date]]&gt;="07/01/2020"+0,Table1[[#This Row],[Completed Date]]&lt;="6/30/2021"+0),"FY 20-21",IF(AND(Table1[[#This Row],[Completed Date]]&gt;="07/01/2019"+0,Table1[[#This Row],[Completed Date]]&lt;="6/30/2020"+0),"FY 19-20",""))</f>
        <v/>
      </c>
      <c r="AO1007" s="116" t="str">
        <f>IFERROR(FIND("R",Table1[[#This Row],[FS_Priority]]),"")</f>
        <v/>
      </c>
    </row>
    <row r="1008" spans="1:41" hidden="1" x14ac:dyDescent="0.25">
      <c r="A1008" s="48" t="s">
        <v>2808</v>
      </c>
      <c r="B1008" s="193" t="s">
        <v>211</v>
      </c>
      <c r="C1008" s="193" t="s">
        <v>2808</v>
      </c>
      <c r="D1008" s="194" t="b">
        <v>0</v>
      </c>
      <c r="E1008" s="48" t="s">
        <v>107</v>
      </c>
      <c r="F1008" s="48" t="s">
        <v>3178</v>
      </c>
      <c r="G1008" s="48" t="s">
        <v>211</v>
      </c>
      <c r="H1008" s="48" t="s">
        <v>393</v>
      </c>
      <c r="I1008" s="48" t="s">
        <v>3707</v>
      </c>
      <c r="J1008" s="48" t="s">
        <v>2661</v>
      </c>
      <c r="K1008" s="193" t="s">
        <v>3674</v>
      </c>
      <c r="L1008" s="193" t="s">
        <v>2636</v>
      </c>
      <c r="M1008" s="48" t="s">
        <v>3689</v>
      </c>
      <c r="N1008" s="193" t="s">
        <v>211</v>
      </c>
      <c r="O1008" s="48" t="s">
        <v>165</v>
      </c>
      <c r="P1008" s="48"/>
      <c r="Q1008" s="48" t="s">
        <v>288</v>
      </c>
      <c r="R1008" s="193" t="s">
        <v>211</v>
      </c>
      <c r="S1008" s="48" t="b">
        <v>0</v>
      </c>
      <c r="T1008" s="48"/>
      <c r="U1008" s="178"/>
      <c r="V1008" s="178">
        <v>43479</v>
      </c>
      <c r="W1008" s="48" t="s">
        <v>211</v>
      </c>
      <c r="X1008" s="48"/>
      <c r="Y1008" s="48"/>
      <c r="Z1008" s="48" t="s">
        <v>211</v>
      </c>
      <c r="AA1008" s="48"/>
      <c r="AB1008" s="48"/>
      <c r="AC1008" s="193" t="s">
        <v>2858</v>
      </c>
      <c r="AD1008" s="48"/>
      <c r="AE1008" s="193" t="s">
        <v>211</v>
      </c>
      <c r="AF1008" s="193" t="s">
        <v>211</v>
      </c>
      <c r="AG1008" s="193" t="s">
        <v>211</v>
      </c>
      <c r="AH1008" s="197">
        <v>43560</v>
      </c>
      <c r="AI1008" s="192" t="s">
        <v>4352</v>
      </c>
      <c r="AJ1008" s="115" t="str">
        <f t="shared" si="15"/>
        <v>FS</v>
      </c>
      <c r="AK1008" s="115" t="b">
        <f>ISNUMBER(SEARCH("IRT",Table1[[#This Row],[Current_Status]]))</f>
        <v>0</v>
      </c>
      <c r="AL1008" s="116">
        <f>YEAR(Table1[[#This Row],[Project_Initiated]])</f>
        <v>2019</v>
      </c>
      <c r="AM1008" s="53">
        <v>44090</v>
      </c>
      <c r="AN1008" s="53" t="str">
        <f>IF(AND(Table1[[#This Row],[Completed Date]]&gt;="07/01/2020"+0,Table1[[#This Row],[Completed Date]]&lt;="6/30/2021"+0),"FY 20-21",IF(AND(Table1[[#This Row],[Completed Date]]&gt;="07/01/2019"+0,Table1[[#This Row],[Completed Date]]&lt;="6/30/2020"+0),"FY 19-20",""))</f>
        <v/>
      </c>
      <c r="AO1008" s="116" t="str">
        <f>IFERROR(FIND("R",Table1[[#This Row],[FS_Priority]]),"")</f>
        <v/>
      </c>
    </row>
    <row r="1009" spans="1:41" hidden="1" x14ac:dyDescent="0.25">
      <c r="A1009" s="48" t="s">
        <v>738</v>
      </c>
      <c r="B1009" s="193" t="s">
        <v>211</v>
      </c>
      <c r="C1009" s="193" t="s">
        <v>738</v>
      </c>
      <c r="D1009" s="194" t="b">
        <v>0</v>
      </c>
      <c r="E1009" s="48" t="s">
        <v>287</v>
      </c>
      <c r="F1009" s="48" t="s">
        <v>3050</v>
      </c>
      <c r="G1009" s="48" t="s">
        <v>211</v>
      </c>
      <c r="H1009" s="48" t="s">
        <v>465</v>
      </c>
      <c r="I1009" s="48" t="s">
        <v>3564</v>
      </c>
      <c r="J1009" s="48" t="s">
        <v>2661</v>
      </c>
      <c r="K1009" s="193" t="s">
        <v>211</v>
      </c>
      <c r="L1009" s="193" t="s">
        <v>211</v>
      </c>
      <c r="M1009" s="48" t="s">
        <v>3565</v>
      </c>
      <c r="N1009" s="193" t="s">
        <v>211</v>
      </c>
      <c r="O1009" s="48" t="s">
        <v>183</v>
      </c>
      <c r="P1009" s="48"/>
      <c r="Q1009" s="48" t="s">
        <v>211</v>
      </c>
      <c r="R1009" s="193" t="s">
        <v>2658</v>
      </c>
      <c r="S1009" s="48" t="b">
        <v>0</v>
      </c>
      <c r="T1009" s="48"/>
      <c r="U1009" s="178"/>
      <c r="V1009" s="178">
        <v>43230</v>
      </c>
      <c r="W1009" s="48" t="s">
        <v>211</v>
      </c>
      <c r="X1009" s="48"/>
      <c r="Y1009" s="48"/>
      <c r="Z1009" s="48" t="s">
        <v>211</v>
      </c>
      <c r="AA1009" s="48"/>
      <c r="AB1009" s="48"/>
      <c r="AC1009" s="193" t="s">
        <v>2856</v>
      </c>
      <c r="AD1009" s="179"/>
      <c r="AE1009" s="193" t="s">
        <v>211</v>
      </c>
      <c r="AF1009" s="193" t="s">
        <v>211</v>
      </c>
      <c r="AG1009" s="193" t="s">
        <v>2693</v>
      </c>
      <c r="AH1009" s="197">
        <v>43570</v>
      </c>
      <c r="AI1009" s="192" t="s">
        <v>4350</v>
      </c>
      <c r="AJ1009" s="115" t="str">
        <f t="shared" si="15"/>
        <v>FS</v>
      </c>
      <c r="AK1009" s="115" t="b">
        <f>ISNUMBER(SEARCH("IRT",Table1[[#This Row],[Current_Status]]))</f>
        <v>0</v>
      </c>
      <c r="AL1009" s="116">
        <f>YEAR(Table1[[#This Row],[Project_Initiated]])</f>
        <v>2018</v>
      </c>
      <c r="AM1009" s="53">
        <v>44090</v>
      </c>
      <c r="AN1009" s="53" t="str">
        <f>IF(AND(Table1[[#This Row],[Completed Date]]&gt;="07/01/2020"+0,Table1[[#This Row],[Completed Date]]&lt;="6/30/2021"+0),"FY 20-21",IF(AND(Table1[[#This Row],[Completed Date]]&gt;="07/01/2019"+0,Table1[[#This Row],[Completed Date]]&lt;="6/30/2020"+0),"FY 19-20",""))</f>
        <v/>
      </c>
      <c r="AO1009" s="116" t="str">
        <f>IFERROR(FIND("R",Table1[[#This Row],[FS_Priority]]),"")</f>
        <v/>
      </c>
    </row>
    <row r="1010" spans="1:41" hidden="1" x14ac:dyDescent="0.25">
      <c r="A1010" s="48" t="s">
        <v>680</v>
      </c>
      <c r="B1010" s="193" t="s">
        <v>211</v>
      </c>
      <c r="C1010" s="193" t="s">
        <v>680</v>
      </c>
      <c r="D1010" s="194" t="b">
        <v>0</v>
      </c>
      <c r="E1010" s="48" t="s">
        <v>99</v>
      </c>
      <c r="F1010" s="48" t="s">
        <v>3072</v>
      </c>
      <c r="G1010" s="48" t="s">
        <v>211</v>
      </c>
      <c r="H1010" s="48" t="s">
        <v>445</v>
      </c>
      <c r="I1010" s="48" t="s">
        <v>211</v>
      </c>
      <c r="J1010" s="48" t="s">
        <v>2661</v>
      </c>
      <c r="K1010" s="193" t="s">
        <v>4989</v>
      </c>
      <c r="L1010" s="193" t="s">
        <v>297</v>
      </c>
      <c r="M1010" s="48" t="s">
        <v>3610</v>
      </c>
      <c r="N1010" s="193" t="s">
        <v>211</v>
      </c>
      <c r="O1010" s="48" t="s">
        <v>183</v>
      </c>
      <c r="P1010" s="48"/>
      <c r="Q1010" s="48" t="s">
        <v>211</v>
      </c>
      <c r="R1010" s="193" t="s">
        <v>312</v>
      </c>
      <c r="S1010" s="48" t="b">
        <v>0</v>
      </c>
      <c r="T1010" s="48"/>
      <c r="U1010" s="178"/>
      <c r="V1010" s="178">
        <v>43152</v>
      </c>
      <c r="W1010" s="48" t="s">
        <v>211</v>
      </c>
      <c r="X1010" s="48"/>
      <c r="Y1010" s="48"/>
      <c r="Z1010" s="48" t="s">
        <v>211</v>
      </c>
      <c r="AA1010" s="48"/>
      <c r="AB1010" s="48"/>
      <c r="AC1010" s="193" t="s">
        <v>2857</v>
      </c>
      <c r="AD1010" s="48"/>
      <c r="AE1010" s="193" t="s">
        <v>178</v>
      </c>
      <c r="AF1010" s="193" t="s">
        <v>211</v>
      </c>
      <c r="AG1010" s="193" t="s">
        <v>2694</v>
      </c>
      <c r="AH1010" s="198">
        <v>43570</v>
      </c>
      <c r="AI1010" s="192" t="s">
        <v>4348</v>
      </c>
      <c r="AJ1010" s="115" t="str">
        <f t="shared" si="15"/>
        <v>FS</v>
      </c>
      <c r="AK1010" s="115" t="b">
        <f>ISNUMBER(SEARCH("IRT",Table1[[#This Row],[Current_Status]]))</f>
        <v>0</v>
      </c>
      <c r="AL1010" s="116">
        <f>YEAR(Table1[[#This Row],[Project_Initiated]])</f>
        <v>2018</v>
      </c>
      <c r="AM1010" s="53">
        <v>44090</v>
      </c>
      <c r="AN1010" s="53" t="str">
        <f>IF(AND(Table1[[#This Row],[Completed Date]]&gt;="07/01/2020"+0,Table1[[#This Row],[Completed Date]]&lt;="6/30/2021"+0),"FY 20-21",IF(AND(Table1[[#This Row],[Completed Date]]&gt;="07/01/2019"+0,Table1[[#This Row],[Completed Date]]&lt;="6/30/2020"+0),"FY 19-20",""))</f>
        <v/>
      </c>
      <c r="AO1010" s="116" t="str">
        <f>IFERROR(FIND("R",Table1[[#This Row],[FS_Priority]]),"")</f>
        <v/>
      </c>
    </row>
    <row r="1011" spans="1:41" hidden="1" x14ac:dyDescent="0.25">
      <c r="A1011" s="48" t="s">
        <v>2628</v>
      </c>
      <c r="B1011" s="193" t="s">
        <v>211</v>
      </c>
      <c r="C1011" s="193" t="s">
        <v>2628</v>
      </c>
      <c r="D1011" s="194" t="b">
        <v>0</v>
      </c>
      <c r="E1011" s="48" t="s">
        <v>107</v>
      </c>
      <c r="F1011" s="48" t="s">
        <v>3177</v>
      </c>
      <c r="G1011" s="48" t="s">
        <v>211</v>
      </c>
      <c r="H1011" s="48" t="s">
        <v>472</v>
      </c>
      <c r="I1011" s="48" t="s">
        <v>211</v>
      </c>
      <c r="J1011" s="48" t="s">
        <v>2661</v>
      </c>
      <c r="K1011" s="193" t="s">
        <v>3674</v>
      </c>
      <c r="L1011" s="193" t="s">
        <v>2636</v>
      </c>
      <c r="M1011" s="48" t="s">
        <v>3687</v>
      </c>
      <c r="N1011" s="193" t="s">
        <v>211</v>
      </c>
      <c r="O1011" s="48" t="s">
        <v>183</v>
      </c>
      <c r="P1011" s="48"/>
      <c r="Q1011" s="48" t="s">
        <v>288</v>
      </c>
      <c r="R1011" s="193" t="s">
        <v>211</v>
      </c>
      <c r="S1011" s="48" t="b">
        <v>0</v>
      </c>
      <c r="T1011" s="48"/>
      <c r="U1011" s="178"/>
      <c r="V1011" s="178">
        <v>43399</v>
      </c>
      <c r="W1011" s="48" t="s">
        <v>211</v>
      </c>
      <c r="X1011" s="48"/>
      <c r="Y1011" s="48"/>
      <c r="Z1011" s="48" t="s">
        <v>211</v>
      </c>
      <c r="AA1011" s="48"/>
      <c r="AB1011" s="48"/>
      <c r="AC1011" s="193" t="s">
        <v>2859</v>
      </c>
      <c r="AD1011" s="195">
        <v>43503</v>
      </c>
      <c r="AE1011" s="193" t="s">
        <v>498</v>
      </c>
      <c r="AF1011" s="193" t="s">
        <v>4418</v>
      </c>
      <c r="AG1011" s="193" t="s">
        <v>2694</v>
      </c>
      <c r="AH1011" s="197">
        <v>43570</v>
      </c>
      <c r="AI1011" s="192" t="s">
        <v>4352</v>
      </c>
      <c r="AJ1011" s="115" t="str">
        <f t="shared" si="15"/>
        <v>FS</v>
      </c>
      <c r="AK1011" s="115" t="b">
        <f>ISNUMBER(SEARCH("IRT",Table1[[#This Row],[Current_Status]]))</f>
        <v>0</v>
      </c>
      <c r="AL1011" s="116">
        <f>YEAR(Table1[[#This Row],[Project_Initiated]])</f>
        <v>2018</v>
      </c>
      <c r="AM1011" s="53">
        <v>44090</v>
      </c>
      <c r="AN1011" s="53" t="str">
        <f>IF(AND(Table1[[#This Row],[Completed Date]]&gt;="07/01/2020"+0,Table1[[#This Row],[Completed Date]]&lt;="6/30/2021"+0),"FY 20-21",IF(AND(Table1[[#This Row],[Completed Date]]&gt;="07/01/2019"+0,Table1[[#This Row],[Completed Date]]&lt;="6/30/2020"+0),"FY 19-20",""))</f>
        <v/>
      </c>
      <c r="AO1011" s="116" t="str">
        <f>IFERROR(FIND("R",Table1[[#This Row],[FS_Priority]]),"")</f>
        <v/>
      </c>
    </row>
    <row r="1012" spans="1:41" hidden="1" x14ac:dyDescent="0.25">
      <c r="A1012" s="48" t="s">
        <v>347</v>
      </c>
      <c r="B1012" s="193" t="s">
        <v>211</v>
      </c>
      <c r="C1012" s="193" t="s">
        <v>347</v>
      </c>
      <c r="D1012" s="194" t="b">
        <v>0</v>
      </c>
      <c r="E1012" s="48" t="s">
        <v>107</v>
      </c>
      <c r="F1012" s="48" t="s">
        <v>3219</v>
      </c>
      <c r="G1012" s="48" t="s">
        <v>211</v>
      </c>
      <c r="H1012" s="48" t="s">
        <v>472</v>
      </c>
      <c r="I1012" s="48" t="s">
        <v>288</v>
      </c>
      <c r="J1012" s="48" t="s">
        <v>2661</v>
      </c>
      <c r="K1012" s="193" t="s">
        <v>3674</v>
      </c>
      <c r="L1012" s="193" t="s">
        <v>2636</v>
      </c>
      <c r="M1012" s="48" t="s">
        <v>3680</v>
      </c>
      <c r="N1012" s="193" t="s">
        <v>211</v>
      </c>
      <c r="O1012" s="48" t="s">
        <v>183</v>
      </c>
      <c r="P1012" s="48"/>
      <c r="Q1012" s="48" t="s">
        <v>348</v>
      </c>
      <c r="R1012" s="193" t="s">
        <v>2664</v>
      </c>
      <c r="S1012" s="48" t="b">
        <v>0</v>
      </c>
      <c r="T1012" s="48"/>
      <c r="U1012" s="178"/>
      <c r="V1012" s="178">
        <v>43177</v>
      </c>
      <c r="W1012" s="48" t="s">
        <v>211</v>
      </c>
      <c r="X1012" s="48"/>
      <c r="Y1012" s="48"/>
      <c r="Z1012" s="48" t="s">
        <v>211</v>
      </c>
      <c r="AA1012" s="48"/>
      <c r="AB1012" s="48"/>
      <c r="AC1012" s="193" t="s">
        <v>2861</v>
      </c>
      <c r="AD1012" s="48"/>
      <c r="AE1012" s="193" t="s">
        <v>178</v>
      </c>
      <c r="AF1012" s="193" t="s">
        <v>211</v>
      </c>
      <c r="AG1012" s="193" t="s">
        <v>2694</v>
      </c>
      <c r="AH1012" s="197">
        <v>43570</v>
      </c>
      <c r="AI1012" s="192" t="s">
        <v>4348</v>
      </c>
      <c r="AJ1012" s="115" t="str">
        <f t="shared" si="15"/>
        <v>FS</v>
      </c>
      <c r="AK1012" s="115" t="b">
        <f>ISNUMBER(SEARCH("IRT",Table1[[#This Row],[Current_Status]]))</f>
        <v>0</v>
      </c>
      <c r="AL1012" s="116">
        <f>YEAR(Table1[[#This Row],[Project_Initiated]])</f>
        <v>2018</v>
      </c>
      <c r="AM1012" s="53">
        <v>44090</v>
      </c>
      <c r="AN1012" s="53" t="str">
        <f>IF(AND(Table1[[#This Row],[Completed Date]]&gt;="07/01/2020"+0,Table1[[#This Row],[Completed Date]]&lt;="6/30/2021"+0),"FY 20-21",IF(AND(Table1[[#This Row],[Completed Date]]&gt;="07/01/2019"+0,Table1[[#This Row],[Completed Date]]&lt;="6/30/2020"+0),"FY 19-20",""))</f>
        <v/>
      </c>
      <c r="AO1012" s="116" t="str">
        <f>IFERROR(FIND("R",Table1[[#This Row],[FS_Priority]]),"")</f>
        <v/>
      </c>
    </row>
    <row r="1013" spans="1:41" hidden="1" x14ac:dyDescent="0.25">
      <c r="A1013" s="48" t="s">
        <v>349</v>
      </c>
      <c r="B1013" s="193" t="s">
        <v>211</v>
      </c>
      <c r="C1013" s="193" t="s">
        <v>349</v>
      </c>
      <c r="D1013" s="194" t="b">
        <v>0</v>
      </c>
      <c r="E1013" s="48" t="s">
        <v>107</v>
      </c>
      <c r="F1013" s="48" t="s">
        <v>3220</v>
      </c>
      <c r="G1013" s="48" t="s">
        <v>211</v>
      </c>
      <c r="H1013" s="48" t="s">
        <v>476</v>
      </c>
      <c r="I1013" s="48" t="s">
        <v>3737</v>
      </c>
      <c r="J1013" s="48" t="s">
        <v>2661</v>
      </c>
      <c r="K1013" s="193" t="s">
        <v>3674</v>
      </c>
      <c r="L1013" s="193" t="s">
        <v>2636</v>
      </c>
      <c r="M1013" s="48" t="s">
        <v>3738</v>
      </c>
      <c r="N1013" s="193" t="s">
        <v>211</v>
      </c>
      <c r="O1013" s="48" t="s">
        <v>183</v>
      </c>
      <c r="P1013" s="48"/>
      <c r="Q1013" s="48" t="s">
        <v>350</v>
      </c>
      <c r="R1013" s="193" t="s">
        <v>338</v>
      </c>
      <c r="S1013" s="48" t="b">
        <v>0</v>
      </c>
      <c r="T1013" s="48"/>
      <c r="U1013" s="178"/>
      <c r="V1013" s="178">
        <v>43238</v>
      </c>
      <c r="W1013" s="48" t="s">
        <v>211</v>
      </c>
      <c r="X1013" s="48"/>
      <c r="Y1013" s="48"/>
      <c r="Z1013" s="48" t="s">
        <v>211</v>
      </c>
      <c r="AA1013" s="48"/>
      <c r="AB1013" s="48"/>
      <c r="AC1013" s="193" t="s">
        <v>2862</v>
      </c>
      <c r="AD1013" s="195">
        <v>43433</v>
      </c>
      <c r="AE1013" s="193" t="s">
        <v>498</v>
      </c>
      <c r="AF1013" s="193" t="s">
        <v>4405</v>
      </c>
      <c r="AG1013" s="193" t="s">
        <v>2694</v>
      </c>
      <c r="AH1013" s="197">
        <v>43570</v>
      </c>
      <c r="AI1013" s="192" t="s">
        <v>4350</v>
      </c>
      <c r="AJ1013" s="115" t="str">
        <f t="shared" si="15"/>
        <v>FS</v>
      </c>
      <c r="AK1013" s="115" t="b">
        <f>ISNUMBER(SEARCH("IRT",Table1[[#This Row],[Current_Status]]))</f>
        <v>0</v>
      </c>
      <c r="AL1013" s="116">
        <f>YEAR(Table1[[#This Row],[Project_Initiated]])</f>
        <v>2018</v>
      </c>
      <c r="AM1013" s="53">
        <v>44090</v>
      </c>
      <c r="AN1013" s="53" t="str">
        <f>IF(AND(Table1[[#This Row],[Completed Date]]&gt;="07/01/2020"+0,Table1[[#This Row],[Completed Date]]&lt;="6/30/2021"+0),"FY 20-21",IF(AND(Table1[[#This Row],[Completed Date]]&gt;="07/01/2019"+0,Table1[[#This Row],[Completed Date]]&lt;="6/30/2020"+0),"FY 19-20",""))</f>
        <v/>
      </c>
      <c r="AO1013" s="116" t="str">
        <f>IFERROR(FIND("R",Table1[[#This Row],[FS_Priority]]),"")</f>
        <v/>
      </c>
    </row>
    <row r="1014" spans="1:41" hidden="1" x14ac:dyDescent="0.25">
      <c r="A1014" s="48" t="s">
        <v>374</v>
      </c>
      <c r="B1014" s="193" t="s">
        <v>211</v>
      </c>
      <c r="C1014" s="193" t="s">
        <v>374</v>
      </c>
      <c r="D1014" s="194" t="b">
        <v>0</v>
      </c>
      <c r="E1014" s="48" t="s">
        <v>107</v>
      </c>
      <c r="F1014" s="48" t="s">
        <v>3234</v>
      </c>
      <c r="G1014" s="48" t="s">
        <v>211</v>
      </c>
      <c r="H1014" s="48" t="s">
        <v>472</v>
      </c>
      <c r="I1014" s="48" t="s">
        <v>3751</v>
      </c>
      <c r="J1014" s="48" t="s">
        <v>2661</v>
      </c>
      <c r="K1014" s="193" t="s">
        <v>3674</v>
      </c>
      <c r="L1014" s="193" t="s">
        <v>2636</v>
      </c>
      <c r="M1014" s="48" t="s">
        <v>3731</v>
      </c>
      <c r="N1014" s="193" t="s">
        <v>211</v>
      </c>
      <c r="O1014" s="48" t="s">
        <v>183</v>
      </c>
      <c r="P1014" s="48"/>
      <c r="Q1014" s="48" t="s">
        <v>375</v>
      </c>
      <c r="R1014" s="193" t="s">
        <v>211</v>
      </c>
      <c r="S1014" s="48" t="b">
        <v>0</v>
      </c>
      <c r="T1014" s="48"/>
      <c r="U1014" s="178"/>
      <c r="V1014" s="178">
        <v>43326</v>
      </c>
      <c r="W1014" s="48" t="s">
        <v>211</v>
      </c>
      <c r="X1014" s="48"/>
      <c r="Y1014" s="48"/>
      <c r="Z1014" s="48" t="s">
        <v>211</v>
      </c>
      <c r="AA1014" s="48"/>
      <c r="AB1014" s="48"/>
      <c r="AC1014" s="193" t="s">
        <v>2863</v>
      </c>
      <c r="AD1014" s="179"/>
      <c r="AE1014" s="193" t="s">
        <v>178</v>
      </c>
      <c r="AF1014" s="193" t="s">
        <v>4407</v>
      </c>
      <c r="AG1014" s="193" t="s">
        <v>2694</v>
      </c>
      <c r="AH1014" s="197">
        <v>43570</v>
      </c>
      <c r="AI1014" s="192" t="s">
        <v>4347</v>
      </c>
      <c r="AJ1014" s="115" t="str">
        <f t="shared" si="15"/>
        <v>FS</v>
      </c>
      <c r="AK1014" s="115" t="b">
        <f>ISNUMBER(SEARCH("IRT",Table1[[#This Row],[Current_Status]]))</f>
        <v>0</v>
      </c>
      <c r="AL1014" s="116">
        <f>YEAR(Table1[[#This Row],[Project_Initiated]])</f>
        <v>2018</v>
      </c>
      <c r="AM1014" s="53">
        <v>44090</v>
      </c>
      <c r="AN1014" s="53" t="str">
        <f>IF(AND(Table1[[#This Row],[Completed Date]]&gt;="07/01/2020"+0,Table1[[#This Row],[Completed Date]]&lt;="6/30/2021"+0),"FY 20-21",IF(AND(Table1[[#This Row],[Completed Date]]&gt;="07/01/2019"+0,Table1[[#This Row],[Completed Date]]&lt;="6/30/2020"+0),"FY 19-20",""))</f>
        <v/>
      </c>
      <c r="AO1014" s="116" t="str">
        <f>IFERROR(FIND("R",Table1[[#This Row],[FS_Priority]]),"")</f>
        <v/>
      </c>
    </row>
    <row r="1015" spans="1:41" hidden="1" x14ac:dyDescent="0.25">
      <c r="A1015" s="48" t="s">
        <v>400</v>
      </c>
      <c r="B1015" s="193" t="s">
        <v>211</v>
      </c>
      <c r="C1015" s="193" t="s">
        <v>400</v>
      </c>
      <c r="D1015" s="194" t="b">
        <v>0</v>
      </c>
      <c r="E1015" s="48" t="s">
        <v>398</v>
      </c>
      <c r="F1015" s="48" t="s">
        <v>3269</v>
      </c>
      <c r="G1015" s="48" t="s">
        <v>211</v>
      </c>
      <c r="H1015" s="48" t="s">
        <v>453</v>
      </c>
      <c r="I1015" s="48" t="s">
        <v>3755</v>
      </c>
      <c r="J1015" s="48" t="s">
        <v>2661</v>
      </c>
      <c r="K1015" s="193" t="s">
        <v>3786</v>
      </c>
      <c r="L1015" s="193" t="s">
        <v>399</v>
      </c>
      <c r="M1015" s="48" t="s">
        <v>3787</v>
      </c>
      <c r="N1015" s="193" t="s">
        <v>211</v>
      </c>
      <c r="O1015" s="48" t="s">
        <v>183</v>
      </c>
      <c r="P1015" s="48"/>
      <c r="Q1015" s="48" t="s">
        <v>236</v>
      </c>
      <c r="R1015" s="193" t="s">
        <v>211</v>
      </c>
      <c r="S1015" s="48" t="b">
        <v>0</v>
      </c>
      <c r="T1015" s="48"/>
      <c r="U1015" s="178"/>
      <c r="V1015" s="178">
        <v>43348</v>
      </c>
      <c r="W1015" s="48" t="s">
        <v>211</v>
      </c>
      <c r="X1015" s="48"/>
      <c r="Y1015" s="48"/>
      <c r="Z1015" s="48" t="s">
        <v>211</v>
      </c>
      <c r="AA1015" s="48"/>
      <c r="AB1015" s="48"/>
      <c r="AC1015" s="193" t="s">
        <v>2864</v>
      </c>
      <c r="AD1015" s="195">
        <v>43378</v>
      </c>
      <c r="AE1015" s="193" t="s">
        <v>178</v>
      </c>
      <c r="AF1015" s="193" t="s">
        <v>4410</v>
      </c>
      <c r="AG1015" s="193" t="s">
        <v>2694</v>
      </c>
      <c r="AH1015" s="197">
        <v>43570</v>
      </c>
      <c r="AI1015" s="192" t="s">
        <v>4347</v>
      </c>
      <c r="AJ1015" s="115" t="str">
        <f t="shared" si="15"/>
        <v>FS</v>
      </c>
      <c r="AK1015" s="115" t="b">
        <f>ISNUMBER(SEARCH("IRT",Table1[[#This Row],[Current_Status]]))</f>
        <v>0</v>
      </c>
      <c r="AL1015" s="116">
        <f>YEAR(Table1[[#This Row],[Project_Initiated]])</f>
        <v>2018</v>
      </c>
      <c r="AM1015" s="53">
        <v>44090</v>
      </c>
      <c r="AN1015" s="53" t="str">
        <f>IF(AND(Table1[[#This Row],[Completed Date]]&gt;="07/01/2020"+0,Table1[[#This Row],[Completed Date]]&lt;="6/30/2021"+0),"FY 20-21",IF(AND(Table1[[#This Row],[Completed Date]]&gt;="07/01/2019"+0,Table1[[#This Row],[Completed Date]]&lt;="6/30/2020"+0),"FY 19-20",""))</f>
        <v/>
      </c>
      <c r="AO1015" s="116" t="str">
        <f>IFERROR(FIND("R",Table1[[#This Row],[FS_Priority]]),"")</f>
        <v/>
      </c>
    </row>
    <row r="1016" spans="1:41" hidden="1" x14ac:dyDescent="0.25">
      <c r="A1016" s="48" t="s">
        <v>401</v>
      </c>
      <c r="B1016" s="193" t="s">
        <v>211</v>
      </c>
      <c r="C1016" s="193" t="s">
        <v>401</v>
      </c>
      <c r="D1016" s="194" t="b">
        <v>0</v>
      </c>
      <c r="E1016" s="48" t="s">
        <v>398</v>
      </c>
      <c r="F1016" s="48" t="s">
        <v>3270</v>
      </c>
      <c r="G1016" s="48" t="s">
        <v>211</v>
      </c>
      <c r="H1016" s="48" t="s">
        <v>453</v>
      </c>
      <c r="I1016" s="48" t="s">
        <v>3790</v>
      </c>
      <c r="J1016" s="48" t="s">
        <v>2661</v>
      </c>
      <c r="K1016" s="193" t="s">
        <v>3786</v>
      </c>
      <c r="L1016" s="193" t="s">
        <v>399</v>
      </c>
      <c r="M1016" s="48" t="s">
        <v>3787</v>
      </c>
      <c r="N1016" s="193" t="s">
        <v>211</v>
      </c>
      <c r="O1016" s="48" t="s">
        <v>183</v>
      </c>
      <c r="P1016" s="48"/>
      <c r="Q1016" s="48" t="s">
        <v>184</v>
      </c>
      <c r="R1016" s="193" t="s">
        <v>211</v>
      </c>
      <c r="S1016" s="48" t="b">
        <v>0</v>
      </c>
      <c r="T1016" s="48"/>
      <c r="U1016" s="178"/>
      <c r="V1016" s="178">
        <v>43339</v>
      </c>
      <c r="W1016" s="48" t="s">
        <v>211</v>
      </c>
      <c r="X1016" s="48"/>
      <c r="Y1016" s="48"/>
      <c r="Z1016" s="48" t="s">
        <v>211</v>
      </c>
      <c r="AA1016" s="48"/>
      <c r="AB1016" s="48"/>
      <c r="AC1016" s="193" t="s">
        <v>2865</v>
      </c>
      <c r="AD1016" s="196">
        <v>43361</v>
      </c>
      <c r="AE1016" s="193" t="s">
        <v>178</v>
      </c>
      <c r="AF1016" s="193" t="s">
        <v>4409</v>
      </c>
      <c r="AG1016" s="193" t="s">
        <v>2694</v>
      </c>
      <c r="AH1016" s="198">
        <v>43570</v>
      </c>
      <c r="AI1016" s="192" t="s">
        <v>4347</v>
      </c>
      <c r="AJ1016" s="115" t="str">
        <f t="shared" si="15"/>
        <v>FS</v>
      </c>
      <c r="AK1016" s="115" t="b">
        <f>ISNUMBER(SEARCH("IRT",Table1[[#This Row],[Current_Status]]))</f>
        <v>0</v>
      </c>
      <c r="AL1016" s="116">
        <f>YEAR(Table1[[#This Row],[Project_Initiated]])</f>
        <v>2018</v>
      </c>
      <c r="AM1016" s="53">
        <v>44090</v>
      </c>
      <c r="AN1016" s="53" t="str">
        <f>IF(AND(Table1[[#This Row],[Completed Date]]&gt;="07/01/2020"+0,Table1[[#This Row],[Completed Date]]&lt;="6/30/2021"+0),"FY 20-21",IF(AND(Table1[[#This Row],[Completed Date]]&gt;="07/01/2019"+0,Table1[[#This Row],[Completed Date]]&lt;="6/30/2020"+0),"FY 19-20",""))</f>
        <v/>
      </c>
      <c r="AO1016" s="116" t="str">
        <f>IFERROR(FIND("R",Table1[[#This Row],[FS_Priority]]),"")</f>
        <v/>
      </c>
    </row>
    <row r="1017" spans="1:41" hidden="1" x14ac:dyDescent="0.25">
      <c r="A1017" s="48" t="s">
        <v>407</v>
      </c>
      <c r="B1017" s="193" t="s">
        <v>211</v>
      </c>
      <c r="C1017" s="193" t="s">
        <v>407</v>
      </c>
      <c r="D1017" s="194" t="b">
        <v>0</v>
      </c>
      <c r="E1017" s="48" t="s">
        <v>130</v>
      </c>
      <c r="F1017" s="48" t="s">
        <v>3281</v>
      </c>
      <c r="G1017" s="48" t="s">
        <v>211</v>
      </c>
      <c r="H1017" s="48" t="s">
        <v>459</v>
      </c>
      <c r="I1017" s="48" t="s">
        <v>211</v>
      </c>
      <c r="J1017" s="48" t="s">
        <v>2661</v>
      </c>
      <c r="K1017" s="193" t="s">
        <v>3791</v>
      </c>
      <c r="L1017" s="193" t="s">
        <v>403</v>
      </c>
      <c r="M1017" s="48" t="s">
        <v>3792</v>
      </c>
      <c r="N1017" s="193" t="s">
        <v>211</v>
      </c>
      <c r="O1017" s="48" t="s">
        <v>183</v>
      </c>
      <c r="P1017" s="48"/>
      <c r="Q1017" s="48" t="s">
        <v>239</v>
      </c>
      <c r="R1017" s="193" t="s">
        <v>211</v>
      </c>
      <c r="S1017" s="48" t="b">
        <v>0</v>
      </c>
      <c r="T1017" s="48"/>
      <c r="U1017" s="178"/>
      <c r="V1017" s="178">
        <v>43293</v>
      </c>
      <c r="W1017" s="48" t="s">
        <v>211</v>
      </c>
      <c r="X1017" s="48"/>
      <c r="Y1017" s="48"/>
      <c r="Z1017" s="48" t="s">
        <v>211</v>
      </c>
      <c r="AA1017" s="48"/>
      <c r="AB1017" s="48"/>
      <c r="AC1017" s="193" t="s">
        <v>2867</v>
      </c>
      <c r="AD1017" s="48"/>
      <c r="AE1017" s="193" t="s">
        <v>178</v>
      </c>
      <c r="AF1017" s="193" t="s">
        <v>4403</v>
      </c>
      <c r="AG1017" s="193" t="s">
        <v>2694</v>
      </c>
      <c r="AH1017" s="197">
        <v>43570</v>
      </c>
      <c r="AI1017" s="192" t="s">
        <v>4347</v>
      </c>
      <c r="AJ1017" s="115" t="str">
        <f t="shared" si="15"/>
        <v>FS</v>
      </c>
      <c r="AK1017" s="115" t="b">
        <f>ISNUMBER(SEARCH("IRT",Table1[[#This Row],[Current_Status]]))</f>
        <v>0</v>
      </c>
      <c r="AL1017" s="116">
        <f>YEAR(Table1[[#This Row],[Project_Initiated]])</f>
        <v>2018</v>
      </c>
      <c r="AM1017" s="53">
        <v>44090</v>
      </c>
      <c r="AN1017" s="53" t="str">
        <f>IF(AND(Table1[[#This Row],[Completed Date]]&gt;="07/01/2020"+0,Table1[[#This Row],[Completed Date]]&lt;="6/30/2021"+0),"FY 20-21",IF(AND(Table1[[#This Row],[Completed Date]]&gt;="07/01/2019"+0,Table1[[#This Row],[Completed Date]]&lt;="6/30/2020"+0),"FY 19-20",""))</f>
        <v/>
      </c>
      <c r="AO1017" s="116" t="str">
        <f>IFERROR(FIND("R",Table1[[#This Row],[FS_Priority]]),"")</f>
        <v/>
      </c>
    </row>
    <row r="1018" spans="1:41" hidden="1" x14ac:dyDescent="0.25">
      <c r="A1018" s="48" t="s">
        <v>2749</v>
      </c>
      <c r="B1018" s="193" t="s">
        <v>211</v>
      </c>
      <c r="C1018" s="193" t="s">
        <v>2749</v>
      </c>
      <c r="D1018" s="194" t="b">
        <v>0</v>
      </c>
      <c r="E1018" s="48" t="s">
        <v>2771</v>
      </c>
      <c r="F1018" s="48" t="s">
        <v>3295</v>
      </c>
      <c r="G1018" s="48" t="s">
        <v>211</v>
      </c>
      <c r="H1018" s="48" t="s">
        <v>447</v>
      </c>
      <c r="I1018" s="48" t="s">
        <v>3826</v>
      </c>
      <c r="J1018" s="48" t="s">
        <v>2661</v>
      </c>
      <c r="K1018" s="193" t="s">
        <v>3786</v>
      </c>
      <c r="L1018" s="193" t="s">
        <v>2772</v>
      </c>
      <c r="M1018" s="48" t="s">
        <v>3827</v>
      </c>
      <c r="N1018" s="193" t="s">
        <v>211</v>
      </c>
      <c r="O1018" s="48" t="s">
        <v>183</v>
      </c>
      <c r="P1018" s="48"/>
      <c r="Q1018" s="48" t="s">
        <v>288</v>
      </c>
      <c r="R1018" s="193" t="s">
        <v>211</v>
      </c>
      <c r="S1018" s="48" t="b">
        <v>0</v>
      </c>
      <c r="T1018" s="48"/>
      <c r="U1018" s="178"/>
      <c r="V1018" s="178">
        <v>43424</v>
      </c>
      <c r="W1018" s="48" t="s">
        <v>211</v>
      </c>
      <c r="X1018" s="48"/>
      <c r="Y1018" s="48"/>
      <c r="Z1018" s="48" t="s">
        <v>211</v>
      </c>
      <c r="AA1018" s="48"/>
      <c r="AB1018" s="48"/>
      <c r="AC1018" s="193" t="s">
        <v>2868</v>
      </c>
      <c r="AD1018" s="195">
        <v>43503</v>
      </c>
      <c r="AE1018" s="193" t="s">
        <v>498</v>
      </c>
      <c r="AF1018" s="193" t="s">
        <v>211</v>
      </c>
      <c r="AG1018" s="193" t="s">
        <v>2694</v>
      </c>
      <c r="AH1018" s="197">
        <v>43570</v>
      </c>
      <c r="AI1018" s="192" t="s">
        <v>4346</v>
      </c>
      <c r="AJ1018" s="115" t="str">
        <f t="shared" si="15"/>
        <v>FS</v>
      </c>
      <c r="AK1018" s="115" t="b">
        <f>ISNUMBER(SEARCH("IRT",Table1[[#This Row],[Current_Status]]))</f>
        <v>0</v>
      </c>
      <c r="AL1018" s="116">
        <f>YEAR(Table1[[#This Row],[Project_Initiated]])</f>
        <v>2018</v>
      </c>
      <c r="AM1018" s="53">
        <v>44090</v>
      </c>
      <c r="AN1018" s="53" t="str">
        <f>IF(AND(Table1[[#This Row],[Completed Date]]&gt;="07/01/2020"+0,Table1[[#This Row],[Completed Date]]&lt;="6/30/2021"+0),"FY 20-21",IF(AND(Table1[[#This Row],[Completed Date]]&gt;="07/01/2019"+0,Table1[[#This Row],[Completed Date]]&lt;="6/30/2020"+0),"FY 19-20",""))</f>
        <v/>
      </c>
      <c r="AO1018" s="116" t="str">
        <f>IFERROR(FIND("R",Table1[[#This Row],[FS_Priority]]),"")</f>
        <v/>
      </c>
    </row>
    <row r="1019" spans="1:41" hidden="1" x14ac:dyDescent="0.25">
      <c r="A1019" s="48" t="s">
        <v>341</v>
      </c>
      <c r="B1019" s="193" t="s">
        <v>211</v>
      </c>
      <c r="C1019" s="193" t="s">
        <v>341</v>
      </c>
      <c r="D1019" s="194" t="b">
        <v>0</v>
      </c>
      <c r="E1019" s="48" t="s">
        <v>107</v>
      </c>
      <c r="F1019" s="48" t="s">
        <v>3212</v>
      </c>
      <c r="G1019" s="48" t="s">
        <v>211</v>
      </c>
      <c r="H1019" s="48" t="s">
        <v>472</v>
      </c>
      <c r="I1019" s="48" t="s">
        <v>211</v>
      </c>
      <c r="J1019" s="48" t="s">
        <v>2661</v>
      </c>
      <c r="K1019" s="193" t="s">
        <v>3674</v>
      </c>
      <c r="L1019" s="193" t="s">
        <v>2636</v>
      </c>
      <c r="M1019" s="48" t="s">
        <v>3731</v>
      </c>
      <c r="N1019" s="193" t="s">
        <v>211</v>
      </c>
      <c r="O1019" s="48" t="s">
        <v>183</v>
      </c>
      <c r="P1019" s="48"/>
      <c r="Q1019" s="48" t="s">
        <v>342</v>
      </c>
      <c r="R1019" s="193" t="s">
        <v>317</v>
      </c>
      <c r="S1019" s="48" t="b">
        <v>0</v>
      </c>
      <c r="T1019" s="48"/>
      <c r="U1019" s="178"/>
      <c r="V1019" s="178">
        <v>42986</v>
      </c>
      <c r="W1019" s="48" t="s">
        <v>211</v>
      </c>
      <c r="X1019" s="48"/>
      <c r="Y1019" s="48"/>
      <c r="Z1019" s="48" t="s">
        <v>211</v>
      </c>
      <c r="AA1019" s="48"/>
      <c r="AB1019" s="48"/>
      <c r="AC1019" s="193" t="s">
        <v>2875</v>
      </c>
      <c r="AD1019" s="48"/>
      <c r="AE1019" s="193" t="s">
        <v>183</v>
      </c>
      <c r="AF1019" s="193" t="s">
        <v>4401</v>
      </c>
      <c r="AG1019" s="193" t="s">
        <v>2694</v>
      </c>
      <c r="AH1019" s="197">
        <v>43574</v>
      </c>
      <c r="AI1019" s="192" t="s">
        <v>4354</v>
      </c>
      <c r="AJ1019" s="115" t="str">
        <f t="shared" si="15"/>
        <v>FS</v>
      </c>
      <c r="AK1019" s="115" t="b">
        <f>ISNUMBER(SEARCH("IRT",Table1[[#This Row],[Current_Status]]))</f>
        <v>0</v>
      </c>
      <c r="AL1019" s="116">
        <f>YEAR(Table1[[#This Row],[Project_Initiated]])</f>
        <v>2017</v>
      </c>
      <c r="AM1019" s="53">
        <v>44090</v>
      </c>
      <c r="AN1019" s="53" t="str">
        <f>IF(AND(Table1[[#This Row],[Completed Date]]&gt;="07/01/2020"+0,Table1[[#This Row],[Completed Date]]&lt;="6/30/2021"+0),"FY 20-21",IF(AND(Table1[[#This Row],[Completed Date]]&gt;="07/01/2019"+0,Table1[[#This Row],[Completed Date]]&lt;="6/30/2020"+0),"FY 19-20",""))</f>
        <v/>
      </c>
      <c r="AO1019" s="116" t="str">
        <f>IFERROR(FIND("R",Table1[[#This Row],[FS_Priority]]),"")</f>
        <v/>
      </c>
    </row>
    <row r="1020" spans="1:41" hidden="1" x14ac:dyDescent="0.25">
      <c r="A1020" s="48" t="s">
        <v>900</v>
      </c>
      <c r="B1020" s="193" t="s">
        <v>211</v>
      </c>
      <c r="C1020" s="193" t="s">
        <v>900</v>
      </c>
      <c r="D1020" s="194" t="b">
        <v>0</v>
      </c>
      <c r="E1020" s="48" t="s">
        <v>99</v>
      </c>
      <c r="F1020" s="48" t="s">
        <v>3106</v>
      </c>
      <c r="G1020" s="48" t="s">
        <v>2851</v>
      </c>
      <c r="H1020" s="48" t="s">
        <v>452</v>
      </c>
      <c r="I1020" s="48" t="s">
        <v>3642</v>
      </c>
      <c r="J1020" s="48" t="s">
        <v>2670</v>
      </c>
      <c r="K1020" s="193" t="s">
        <v>4989</v>
      </c>
      <c r="L1020" s="193" t="s">
        <v>297</v>
      </c>
      <c r="M1020" s="48" t="s">
        <v>3643</v>
      </c>
      <c r="N1020" s="193" t="s">
        <v>211</v>
      </c>
      <c r="O1020" s="48" t="s">
        <v>183</v>
      </c>
      <c r="P1020" s="48"/>
      <c r="Q1020" s="48" t="s">
        <v>2852</v>
      </c>
      <c r="R1020" s="193" t="s">
        <v>211</v>
      </c>
      <c r="S1020" s="48" t="b">
        <v>0</v>
      </c>
      <c r="T1020" s="48"/>
      <c r="U1020" s="178"/>
      <c r="V1020" s="178">
        <v>43395</v>
      </c>
      <c r="W1020" s="48" t="s">
        <v>211</v>
      </c>
      <c r="X1020" s="48"/>
      <c r="Y1020" s="48"/>
      <c r="Z1020" s="48" t="s">
        <v>211</v>
      </c>
      <c r="AA1020" s="48"/>
      <c r="AB1020" s="48"/>
      <c r="AC1020" s="193" t="s">
        <v>211</v>
      </c>
      <c r="AD1020" s="48"/>
      <c r="AE1020" s="193" t="s">
        <v>178</v>
      </c>
      <c r="AF1020" s="193" t="s">
        <v>211</v>
      </c>
      <c r="AG1020" s="193" t="s">
        <v>211</v>
      </c>
      <c r="AH1020" s="197">
        <v>43579</v>
      </c>
      <c r="AI1020" s="192" t="s">
        <v>4349</v>
      </c>
      <c r="AJ1020" s="115" t="str">
        <f t="shared" si="15"/>
        <v>FS</v>
      </c>
      <c r="AK1020" s="115" t="b">
        <f>ISNUMBER(SEARCH("IRT",Table1[[#This Row],[Current_Status]]))</f>
        <v>0</v>
      </c>
      <c r="AL1020" s="116">
        <f>YEAR(Table1[[#This Row],[Project_Initiated]])</f>
        <v>2018</v>
      </c>
      <c r="AM1020" s="53">
        <v>44090</v>
      </c>
      <c r="AN1020" s="53" t="str">
        <f>IF(AND(Table1[[#This Row],[Completed Date]]&gt;="07/01/2020"+0,Table1[[#This Row],[Completed Date]]&lt;="6/30/2021"+0),"FY 20-21",IF(AND(Table1[[#This Row],[Completed Date]]&gt;="07/01/2019"+0,Table1[[#This Row],[Completed Date]]&lt;="6/30/2020"+0),"FY 19-20",""))</f>
        <v/>
      </c>
      <c r="AO1020" s="116" t="str">
        <f>IFERROR(FIND("R",Table1[[#This Row],[FS_Priority]]),"")</f>
        <v/>
      </c>
    </row>
    <row r="1021" spans="1:41" hidden="1" x14ac:dyDescent="0.25">
      <c r="A1021" s="48" t="s">
        <v>632</v>
      </c>
      <c r="B1021" s="193" t="s">
        <v>211</v>
      </c>
      <c r="C1021" s="193" t="s">
        <v>632</v>
      </c>
      <c r="D1021" s="194" t="b">
        <v>0</v>
      </c>
      <c r="E1021" s="48" t="s">
        <v>287</v>
      </c>
      <c r="F1021" s="48" t="s">
        <v>3051</v>
      </c>
      <c r="G1021" s="48" t="s">
        <v>211</v>
      </c>
      <c r="H1021" s="48" t="s">
        <v>441</v>
      </c>
      <c r="I1021" s="48" t="s">
        <v>288</v>
      </c>
      <c r="J1021" s="48" t="s">
        <v>2670</v>
      </c>
      <c r="K1021" s="193" t="s">
        <v>211</v>
      </c>
      <c r="L1021" s="193" t="s">
        <v>211</v>
      </c>
      <c r="M1021" s="48" t="s">
        <v>3562</v>
      </c>
      <c r="N1021" s="193" t="s">
        <v>211</v>
      </c>
      <c r="O1021" s="48" t="s">
        <v>183</v>
      </c>
      <c r="P1021" s="48"/>
      <c r="Q1021" s="48" t="s">
        <v>211</v>
      </c>
      <c r="R1021" s="193" t="s">
        <v>180</v>
      </c>
      <c r="S1021" s="48" t="b">
        <v>0</v>
      </c>
      <c r="T1021" s="48"/>
      <c r="U1021" s="178"/>
      <c r="V1021" s="178">
        <v>42999</v>
      </c>
      <c r="W1021" s="48" t="s">
        <v>211</v>
      </c>
      <c r="X1021" s="48"/>
      <c r="Y1021" s="48"/>
      <c r="Z1021" s="48" t="s">
        <v>211</v>
      </c>
      <c r="AA1021" s="48"/>
      <c r="AB1021" s="48"/>
      <c r="AC1021" s="193" t="s">
        <v>2874</v>
      </c>
      <c r="AD1021" s="48"/>
      <c r="AE1021" s="193" t="s">
        <v>183</v>
      </c>
      <c r="AF1021" s="193" t="s">
        <v>211</v>
      </c>
      <c r="AG1021" s="193" t="s">
        <v>2693</v>
      </c>
      <c r="AH1021" s="198">
        <v>43586</v>
      </c>
      <c r="AI1021" s="192" t="s">
        <v>4353</v>
      </c>
      <c r="AJ1021" s="115" t="str">
        <f t="shared" si="15"/>
        <v>FS</v>
      </c>
      <c r="AK1021" s="115" t="b">
        <f>ISNUMBER(SEARCH("IRT",Table1[[#This Row],[Current_Status]]))</f>
        <v>0</v>
      </c>
      <c r="AL1021" s="116">
        <f>YEAR(Table1[[#This Row],[Project_Initiated]])</f>
        <v>2017</v>
      </c>
      <c r="AM1021" s="53">
        <v>44090</v>
      </c>
      <c r="AN1021" s="53" t="str">
        <f>IF(AND(Table1[[#This Row],[Completed Date]]&gt;="07/01/2020"+0,Table1[[#This Row],[Completed Date]]&lt;="6/30/2021"+0),"FY 20-21",IF(AND(Table1[[#This Row],[Completed Date]]&gt;="07/01/2019"+0,Table1[[#This Row],[Completed Date]]&lt;="6/30/2020"+0),"FY 19-20",""))</f>
        <v/>
      </c>
      <c r="AO1021" s="116" t="str">
        <f>IFERROR(FIND("R",Table1[[#This Row],[FS_Priority]]),"")</f>
        <v/>
      </c>
    </row>
    <row r="1022" spans="1:41" hidden="1" x14ac:dyDescent="0.25">
      <c r="A1022" s="48" t="s">
        <v>278</v>
      </c>
      <c r="B1022" s="193" t="s">
        <v>211</v>
      </c>
      <c r="C1022" s="193" t="s">
        <v>278</v>
      </c>
      <c r="D1022" s="194" t="b">
        <v>0</v>
      </c>
      <c r="E1022" s="48" t="s">
        <v>53</v>
      </c>
      <c r="F1022" s="48" t="s">
        <v>3044</v>
      </c>
      <c r="G1022" s="48" t="s">
        <v>211</v>
      </c>
      <c r="H1022" s="48" t="s">
        <v>285</v>
      </c>
      <c r="I1022" s="48" t="s">
        <v>3557</v>
      </c>
      <c r="J1022" s="48" t="s">
        <v>2661</v>
      </c>
      <c r="K1022" s="193" t="s">
        <v>3514</v>
      </c>
      <c r="L1022" s="193" t="s">
        <v>2636</v>
      </c>
      <c r="M1022" s="48" t="s">
        <v>3517</v>
      </c>
      <c r="N1022" s="193" t="s">
        <v>211</v>
      </c>
      <c r="O1022" s="48" t="s">
        <v>183</v>
      </c>
      <c r="P1022" s="48"/>
      <c r="Q1022" s="48" t="s">
        <v>211</v>
      </c>
      <c r="R1022" s="193" t="s">
        <v>211</v>
      </c>
      <c r="S1022" s="48" t="b">
        <v>0</v>
      </c>
      <c r="T1022" s="48"/>
      <c r="U1022" s="178"/>
      <c r="V1022" s="178">
        <v>43297</v>
      </c>
      <c r="W1022" s="48" t="s">
        <v>211</v>
      </c>
      <c r="X1022" s="48"/>
      <c r="Y1022" s="48"/>
      <c r="Z1022" s="48" t="s">
        <v>211</v>
      </c>
      <c r="AA1022" s="48"/>
      <c r="AB1022" s="48"/>
      <c r="AC1022" s="193" t="s">
        <v>2873</v>
      </c>
      <c r="AD1022" s="196">
        <v>43418</v>
      </c>
      <c r="AE1022" s="193" t="s">
        <v>498</v>
      </c>
      <c r="AF1022" s="193" t="s">
        <v>211</v>
      </c>
      <c r="AG1022" s="193" t="s">
        <v>2694</v>
      </c>
      <c r="AH1022" s="197">
        <v>43586</v>
      </c>
      <c r="AI1022" s="192" t="s">
        <v>4347</v>
      </c>
      <c r="AJ1022" s="115" t="str">
        <f t="shared" si="15"/>
        <v>FS</v>
      </c>
      <c r="AK1022" s="115" t="b">
        <f>ISNUMBER(SEARCH("IRT",Table1[[#This Row],[Current_Status]]))</f>
        <v>0</v>
      </c>
      <c r="AL1022" s="116">
        <f>YEAR(Table1[[#This Row],[Project_Initiated]])</f>
        <v>2018</v>
      </c>
      <c r="AM1022" s="53">
        <v>44090</v>
      </c>
      <c r="AN1022" s="53" t="str">
        <f>IF(AND(Table1[[#This Row],[Completed Date]]&gt;="07/01/2020"+0,Table1[[#This Row],[Completed Date]]&lt;="6/30/2021"+0),"FY 20-21",IF(AND(Table1[[#This Row],[Completed Date]]&gt;="07/01/2019"+0,Table1[[#This Row],[Completed Date]]&lt;="6/30/2020"+0),"FY 19-20",""))</f>
        <v/>
      </c>
      <c r="AO1022" s="116" t="str">
        <f>IFERROR(FIND("R",Table1[[#This Row],[FS_Priority]]),"")</f>
        <v/>
      </c>
    </row>
    <row r="1023" spans="1:41" hidden="1" x14ac:dyDescent="0.25">
      <c r="A1023" s="48" t="s">
        <v>357</v>
      </c>
      <c r="B1023" s="193" t="s">
        <v>211</v>
      </c>
      <c r="C1023" s="193" t="s">
        <v>357</v>
      </c>
      <c r="D1023" s="194" t="b">
        <v>0</v>
      </c>
      <c r="E1023" s="48" t="s">
        <v>107</v>
      </c>
      <c r="F1023" s="48" t="s">
        <v>3224</v>
      </c>
      <c r="G1023" s="48" t="s">
        <v>211</v>
      </c>
      <c r="H1023" s="48" t="s">
        <v>294</v>
      </c>
      <c r="I1023" s="48" t="s">
        <v>3741</v>
      </c>
      <c r="J1023" s="48" t="s">
        <v>2661</v>
      </c>
      <c r="K1023" s="193" t="s">
        <v>3674</v>
      </c>
      <c r="L1023" s="193" t="s">
        <v>2636</v>
      </c>
      <c r="M1023" s="48" t="s">
        <v>3742</v>
      </c>
      <c r="N1023" s="193" t="s">
        <v>211</v>
      </c>
      <c r="O1023" s="48" t="s">
        <v>183</v>
      </c>
      <c r="P1023" s="48"/>
      <c r="Q1023" s="48" t="s">
        <v>358</v>
      </c>
      <c r="R1023" s="193" t="s">
        <v>211</v>
      </c>
      <c r="S1023" s="48" t="b">
        <v>0</v>
      </c>
      <c r="T1023" s="48"/>
      <c r="U1023" s="178"/>
      <c r="V1023" s="178">
        <v>43305</v>
      </c>
      <c r="W1023" s="48" t="s">
        <v>211</v>
      </c>
      <c r="X1023" s="48"/>
      <c r="Y1023" s="48"/>
      <c r="Z1023" s="48" t="s">
        <v>211</v>
      </c>
      <c r="AA1023" s="48"/>
      <c r="AB1023" s="48"/>
      <c r="AC1023" s="193" t="s">
        <v>2876</v>
      </c>
      <c r="AD1023" s="195">
        <v>43362</v>
      </c>
      <c r="AE1023" s="193" t="s">
        <v>498</v>
      </c>
      <c r="AF1023" s="193" t="s">
        <v>211</v>
      </c>
      <c r="AG1023" s="193" t="s">
        <v>2694</v>
      </c>
      <c r="AH1023" s="197">
        <v>43586</v>
      </c>
      <c r="AI1023" s="192" t="s">
        <v>4347</v>
      </c>
      <c r="AJ1023" s="115" t="str">
        <f t="shared" si="15"/>
        <v>FS</v>
      </c>
      <c r="AK1023" s="115" t="b">
        <f>ISNUMBER(SEARCH("IRT",Table1[[#This Row],[Current_Status]]))</f>
        <v>0</v>
      </c>
      <c r="AL1023" s="116">
        <f>YEAR(Table1[[#This Row],[Project_Initiated]])</f>
        <v>2018</v>
      </c>
      <c r="AM1023" s="53">
        <v>44090</v>
      </c>
      <c r="AN1023" s="53" t="str">
        <f>IF(AND(Table1[[#This Row],[Completed Date]]&gt;="07/01/2020"+0,Table1[[#This Row],[Completed Date]]&lt;="6/30/2021"+0),"FY 20-21",IF(AND(Table1[[#This Row],[Completed Date]]&gt;="07/01/2019"+0,Table1[[#This Row],[Completed Date]]&lt;="6/30/2020"+0),"FY 19-20",""))</f>
        <v/>
      </c>
      <c r="AO1023" s="116" t="str">
        <f>IFERROR(FIND("R",Table1[[#This Row],[FS_Priority]]),"")</f>
        <v/>
      </c>
    </row>
    <row r="1024" spans="1:41" hidden="1" x14ac:dyDescent="0.25">
      <c r="A1024" s="48" t="s">
        <v>423</v>
      </c>
      <c r="B1024" s="193" t="s">
        <v>211</v>
      </c>
      <c r="C1024" s="193" t="s">
        <v>423</v>
      </c>
      <c r="D1024" s="194" t="b">
        <v>0</v>
      </c>
      <c r="E1024" s="48" t="s">
        <v>147</v>
      </c>
      <c r="F1024" s="48" t="s">
        <v>3317</v>
      </c>
      <c r="G1024" s="48" t="s">
        <v>211</v>
      </c>
      <c r="H1024" s="48" t="s">
        <v>451</v>
      </c>
      <c r="I1024" s="48" t="s">
        <v>3851</v>
      </c>
      <c r="J1024" s="48" t="s">
        <v>2661</v>
      </c>
      <c r="K1024" s="193" t="s">
        <v>3839</v>
      </c>
      <c r="L1024" s="193" t="s">
        <v>4330</v>
      </c>
      <c r="M1024" s="48" t="s">
        <v>3788</v>
      </c>
      <c r="N1024" s="193" t="s">
        <v>211</v>
      </c>
      <c r="O1024" s="48" t="s">
        <v>183</v>
      </c>
      <c r="P1024" s="48"/>
      <c r="Q1024" s="48" t="s">
        <v>240</v>
      </c>
      <c r="R1024" s="193" t="s">
        <v>218</v>
      </c>
      <c r="S1024" s="48" t="b">
        <v>0</v>
      </c>
      <c r="T1024" s="48"/>
      <c r="U1024" s="178"/>
      <c r="V1024" s="178">
        <v>43298</v>
      </c>
      <c r="W1024" s="48" t="s">
        <v>211</v>
      </c>
      <c r="X1024" s="48"/>
      <c r="Y1024" s="48"/>
      <c r="Z1024" s="48" t="s">
        <v>211</v>
      </c>
      <c r="AA1024" s="48"/>
      <c r="AB1024" s="48"/>
      <c r="AC1024" s="193" t="s">
        <v>2879</v>
      </c>
      <c r="AD1024" s="195">
        <v>43390</v>
      </c>
      <c r="AE1024" s="193" t="s">
        <v>498</v>
      </c>
      <c r="AF1024" s="193" t="s">
        <v>4404</v>
      </c>
      <c r="AG1024" s="193" t="s">
        <v>2694</v>
      </c>
      <c r="AH1024" s="197">
        <v>43586</v>
      </c>
      <c r="AI1024" s="192" t="s">
        <v>4350</v>
      </c>
      <c r="AJ1024" s="115" t="str">
        <f t="shared" si="15"/>
        <v>FS</v>
      </c>
      <c r="AK1024" s="115" t="b">
        <f>ISNUMBER(SEARCH("IRT",Table1[[#This Row],[Current_Status]]))</f>
        <v>0</v>
      </c>
      <c r="AL1024" s="116">
        <f>YEAR(Table1[[#This Row],[Project_Initiated]])</f>
        <v>2018</v>
      </c>
      <c r="AM1024" s="53">
        <v>44090</v>
      </c>
      <c r="AN1024" s="53" t="str">
        <f>IF(AND(Table1[[#This Row],[Completed Date]]&gt;="07/01/2020"+0,Table1[[#This Row],[Completed Date]]&lt;="6/30/2021"+0),"FY 20-21",IF(AND(Table1[[#This Row],[Completed Date]]&gt;="07/01/2019"+0,Table1[[#This Row],[Completed Date]]&lt;="6/30/2020"+0),"FY 19-20",""))</f>
        <v/>
      </c>
      <c r="AO1024" s="116" t="str">
        <f>IFERROR(FIND("R",Table1[[#This Row],[FS_Priority]]),"")</f>
        <v/>
      </c>
    </row>
    <row r="1025" spans="1:41" hidden="1" x14ac:dyDescent="0.25">
      <c r="A1025" s="48" t="s">
        <v>372</v>
      </c>
      <c r="B1025" s="193" t="s">
        <v>211</v>
      </c>
      <c r="C1025" s="193" t="s">
        <v>372</v>
      </c>
      <c r="D1025" s="194" t="b">
        <v>0</v>
      </c>
      <c r="E1025" s="48" t="s">
        <v>107</v>
      </c>
      <c r="F1025" s="48" t="s">
        <v>3233</v>
      </c>
      <c r="G1025" s="48" t="s">
        <v>211</v>
      </c>
      <c r="H1025" s="48" t="s">
        <v>476</v>
      </c>
      <c r="I1025" s="48" t="s">
        <v>3750</v>
      </c>
      <c r="J1025" s="48" t="s">
        <v>2672</v>
      </c>
      <c r="K1025" s="193" t="s">
        <v>3674</v>
      </c>
      <c r="L1025" s="193" t="s">
        <v>2636</v>
      </c>
      <c r="M1025" s="48" t="s">
        <v>3687</v>
      </c>
      <c r="N1025" s="193" t="s">
        <v>211</v>
      </c>
      <c r="O1025" s="48" t="s">
        <v>165</v>
      </c>
      <c r="P1025" s="48"/>
      <c r="Q1025" s="48" t="s">
        <v>373</v>
      </c>
      <c r="R1025" s="193" t="s">
        <v>211</v>
      </c>
      <c r="S1025" s="48" t="b">
        <v>0</v>
      </c>
      <c r="T1025" s="48"/>
      <c r="U1025" s="178"/>
      <c r="V1025" s="178">
        <v>43333</v>
      </c>
      <c r="W1025" s="48" t="s">
        <v>211</v>
      </c>
      <c r="X1025" s="48"/>
      <c r="Y1025" s="48"/>
      <c r="Z1025" s="48" t="s">
        <v>211</v>
      </c>
      <c r="AA1025" s="48"/>
      <c r="AB1025" s="48"/>
      <c r="AC1025" s="193" t="s">
        <v>2884</v>
      </c>
      <c r="AD1025" s="48"/>
      <c r="AE1025" s="193" t="s">
        <v>165</v>
      </c>
      <c r="AF1025" s="193" t="s">
        <v>211</v>
      </c>
      <c r="AG1025" s="193" t="s">
        <v>539</v>
      </c>
      <c r="AH1025" s="197">
        <v>43592</v>
      </c>
      <c r="AI1025" s="192" t="s">
        <v>4347</v>
      </c>
      <c r="AJ1025" s="115" t="str">
        <f t="shared" si="15"/>
        <v>FS</v>
      </c>
      <c r="AK1025" s="115" t="b">
        <f>ISNUMBER(SEARCH("IRT",Table1[[#This Row],[Current_Status]]))</f>
        <v>0</v>
      </c>
      <c r="AL1025" s="116">
        <f>YEAR(Table1[[#This Row],[Project_Initiated]])</f>
        <v>2018</v>
      </c>
      <c r="AM1025" s="53">
        <v>44090</v>
      </c>
      <c r="AN1025" s="53" t="str">
        <f>IF(AND(Table1[[#This Row],[Completed Date]]&gt;="07/01/2020"+0,Table1[[#This Row],[Completed Date]]&lt;="6/30/2021"+0),"FY 20-21",IF(AND(Table1[[#This Row],[Completed Date]]&gt;="07/01/2019"+0,Table1[[#This Row],[Completed Date]]&lt;="6/30/2020"+0),"FY 19-20",""))</f>
        <v/>
      </c>
      <c r="AO1025" s="116" t="str">
        <f>IFERROR(FIND("R",Table1[[#This Row],[FS_Priority]]),"")</f>
        <v/>
      </c>
    </row>
    <row r="1026" spans="1:41" hidden="1" x14ac:dyDescent="0.25">
      <c r="A1026" s="48" t="s">
        <v>222</v>
      </c>
      <c r="B1026" s="193" t="s">
        <v>211</v>
      </c>
      <c r="C1026" s="193" t="s">
        <v>222</v>
      </c>
      <c r="D1026" s="194" t="b">
        <v>0</v>
      </c>
      <c r="E1026" s="48" t="s">
        <v>21</v>
      </c>
      <c r="F1026" s="48" t="s">
        <v>2958</v>
      </c>
      <c r="G1026" s="48" t="s">
        <v>211</v>
      </c>
      <c r="H1026" s="48" t="s">
        <v>323</v>
      </c>
      <c r="I1026" s="48" t="s">
        <v>184</v>
      </c>
      <c r="J1026" s="48" t="s">
        <v>2661</v>
      </c>
      <c r="K1026" s="193" t="s">
        <v>3455</v>
      </c>
      <c r="L1026" s="193" t="s">
        <v>4315</v>
      </c>
      <c r="M1026" s="48" t="s">
        <v>3458</v>
      </c>
      <c r="N1026" s="193" t="s">
        <v>211</v>
      </c>
      <c r="O1026" s="48" t="s">
        <v>165</v>
      </c>
      <c r="P1026" s="48"/>
      <c r="Q1026" s="48" t="s">
        <v>223</v>
      </c>
      <c r="R1026" s="193" t="s">
        <v>211</v>
      </c>
      <c r="S1026" s="48" t="b">
        <v>0</v>
      </c>
      <c r="T1026" s="48"/>
      <c r="U1026" s="178"/>
      <c r="V1026" s="178">
        <v>43355</v>
      </c>
      <c r="W1026" s="48" t="s">
        <v>211</v>
      </c>
      <c r="X1026" s="48"/>
      <c r="Y1026" s="48"/>
      <c r="Z1026" s="48" t="s">
        <v>211</v>
      </c>
      <c r="AA1026" s="48"/>
      <c r="AB1026" s="48"/>
      <c r="AC1026" s="193" t="s">
        <v>2881</v>
      </c>
      <c r="AD1026" s="48"/>
      <c r="AE1026" s="193" t="s">
        <v>165</v>
      </c>
      <c r="AF1026" s="193" t="s">
        <v>211</v>
      </c>
      <c r="AG1026" s="193" t="s">
        <v>539</v>
      </c>
      <c r="AH1026" s="197">
        <v>43592</v>
      </c>
      <c r="AI1026" s="192" t="s">
        <v>4347</v>
      </c>
      <c r="AJ1026" s="115" t="str">
        <f t="shared" ref="AJ1026:AJ1089" si="16">IF(LEN(A1026)&gt;6,"FS","PD&amp;C")</f>
        <v>FS</v>
      </c>
      <c r="AK1026" s="115" t="b">
        <f>ISNUMBER(SEARCH("IRT",Table1[[#This Row],[Current_Status]]))</f>
        <v>0</v>
      </c>
      <c r="AL1026" s="116">
        <f>YEAR(Table1[[#This Row],[Project_Initiated]])</f>
        <v>2018</v>
      </c>
      <c r="AM1026" s="53">
        <v>44090</v>
      </c>
      <c r="AN1026" s="53" t="str">
        <f>IF(AND(Table1[[#This Row],[Completed Date]]&gt;="07/01/2020"+0,Table1[[#This Row],[Completed Date]]&lt;="6/30/2021"+0),"FY 20-21",IF(AND(Table1[[#This Row],[Completed Date]]&gt;="07/01/2019"+0,Table1[[#This Row],[Completed Date]]&lt;="6/30/2020"+0),"FY 19-20",""))</f>
        <v/>
      </c>
      <c r="AO1026" s="116" t="str">
        <f>IFERROR(FIND("R",Table1[[#This Row],[FS_Priority]]),"")</f>
        <v/>
      </c>
    </row>
    <row r="1027" spans="1:41" hidden="1" x14ac:dyDescent="0.25">
      <c r="A1027" s="48" t="s">
        <v>238</v>
      </c>
      <c r="B1027" s="193" t="s">
        <v>211</v>
      </c>
      <c r="C1027" s="193" t="s">
        <v>238</v>
      </c>
      <c r="D1027" s="194" t="b">
        <v>0</v>
      </c>
      <c r="E1027" s="48" t="s">
        <v>21</v>
      </c>
      <c r="F1027" s="48" t="s">
        <v>2966</v>
      </c>
      <c r="G1027" s="48" t="s">
        <v>211</v>
      </c>
      <c r="H1027" s="48" t="s">
        <v>323</v>
      </c>
      <c r="I1027" s="48" t="s">
        <v>3463</v>
      </c>
      <c r="J1027" s="48" t="s">
        <v>2661</v>
      </c>
      <c r="K1027" s="193" t="s">
        <v>3455</v>
      </c>
      <c r="L1027" s="193" t="s">
        <v>4315</v>
      </c>
      <c r="M1027" s="48" t="s">
        <v>3458</v>
      </c>
      <c r="N1027" s="193" t="s">
        <v>211</v>
      </c>
      <c r="O1027" s="48" t="s">
        <v>165</v>
      </c>
      <c r="P1027" s="48"/>
      <c r="Q1027" s="48" t="s">
        <v>239</v>
      </c>
      <c r="R1027" s="193" t="s">
        <v>211</v>
      </c>
      <c r="S1027" s="48" t="b">
        <v>0</v>
      </c>
      <c r="T1027" s="48"/>
      <c r="U1027" s="178"/>
      <c r="V1027" s="178">
        <v>43354</v>
      </c>
      <c r="W1027" s="48" t="s">
        <v>211</v>
      </c>
      <c r="X1027" s="48"/>
      <c r="Y1027" s="48"/>
      <c r="Z1027" s="48" t="s">
        <v>211</v>
      </c>
      <c r="AA1027" s="48"/>
      <c r="AB1027" s="48"/>
      <c r="AC1027" s="193" t="s">
        <v>2881</v>
      </c>
      <c r="AD1027" s="48"/>
      <c r="AE1027" s="193" t="s">
        <v>165</v>
      </c>
      <c r="AF1027" s="193" t="s">
        <v>211</v>
      </c>
      <c r="AG1027" s="193" t="s">
        <v>539</v>
      </c>
      <c r="AH1027" s="197">
        <v>43592</v>
      </c>
      <c r="AI1027" s="192" t="s">
        <v>4347</v>
      </c>
      <c r="AJ1027" s="115" t="str">
        <f t="shared" si="16"/>
        <v>FS</v>
      </c>
      <c r="AK1027" s="115" t="b">
        <f>ISNUMBER(SEARCH("IRT",Table1[[#This Row],[Current_Status]]))</f>
        <v>0</v>
      </c>
      <c r="AL1027" s="116">
        <f>YEAR(Table1[[#This Row],[Project_Initiated]])</f>
        <v>2018</v>
      </c>
      <c r="AM1027" s="53">
        <v>44090</v>
      </c>
      <c r="AN1027" s="53" t="str">
        <f>IF(AND(Table1[[#This Row],[Completed Date]]&gt;="07/01/2020"+0,Table1[[#This Row],[Completed Date]]&lt;="6/30/2021"+0),"FY 20-21",IF(AND(Table1[[#This Row],[Completed Date]]&gt;="07/01/2019"+0,Table1[[#This Row],[Completed Date]]&lt;="6/30/2020"+0),"FY 19-20",""))</f>
        <v/>
      </c>
      <c r="AO1027" s="116" t="str">
        <f>IFERROR(FIND("R",Table1[[#This Row],[FS_Priority]]),"")</f>
        <v/>
      </c>
    </row>
    <row r="1028" spans="1:41" hidden="1" x14ac:dyDescent="0.25">
      <c r="A1028" s="48" t="s">
        <v>245</v>
      </c>
      <c r="B1028" s="193" t="s">
        <v>211</v>
      </c>
      <c r="C1028" s="193" t="s">
        <v>245</v>
      </c>
      <c r="D1028" s="194" t="b">
        <v>0</v>
      </c>
      <c r="E1028" s="48" t="s">
        <v>21</v>
      </c>
      <c r="F1028" s="48" t="s">
        <v>2970</v>
      </c>
      <c r="G1028" s="48" t="s">
        <v>211</v>
      </c>
      <c r="H1028" s="48" t="s">
        <v>323</v>
      </c>
      <c r="I1028" s="48" t="s">
        <v>211</v>
      </c>
      <c r="J1028" s="48" t="s">
        <v>2661</v>
      </c>
      <c r="K1028" s="193" t="s">
        <v>3455</v>
      </c>
      <c r="L1028" s="193" t="s">
        <v>4315</v>
      </c>
      <c r="M1028" s="48" t="s">
        <v>3458</v>
      </c>
      <c r="N1028" s="193" t="s">
        <v>211</v>
      </c>
      <c r="O1028" s="48" t="s">
        <v>165</v>
      </c>
      <c r="P1028" s="48"/>
      <c r="Q1028" s="48" t="s">
        <v>108</v>
      </c>
      <c r="R1028" s="193" t="s">
        <v>211</v>
      </c>
      <c r="S1028" s="48" t="b">
        <v>0</v>
      </c>
      <c r="T1028" s="48"/>
      <c r="U1028" s="178"/>
      <c r="V1028" s="178">
        <v>43355</v>
      </c>
      <c r="W1028" s="48" t="s">
        <v>211</v>
      </c>
      <c r="X1028" s="48"/>
      <c r="Y1028" s="48"/>
      <c r="Z1028" s="48" t="s">
        <v>211</v>
      </c>
      <c r="AA1028" s="48"/>
      <c r="AB1028" s="48"/>
      <c r="AC1028" s="193" t="s">
        <v>2881</v>
      </c>
      <c r="AD1028" s="48"/>
      <c r="AE1028" s="193" t="s">
        <v>165</v>
      </c>
      <c r="AF1028" s="193" t="s">
        <v>211</v>
      </c>
      <c r="AG1028" s="193" t="s">
        <v>539</v>
      </c>
      <c r="AH1028" s="197">
        <v>43592</v>
      </c>
      <c r="AI1028" s="192" t="s">
        <v>4347</v>
      </c>
      <c r="AJ1028" s="115" t="str">
        <f t="shared" si="16"/>
        <v>FS</v>
      </c>
      <c r="AK1028" s="115" t="b">
        <f>ISNUMBER(SEARCH("IRT",Table1[[#This Row],[Current_Status]]))</f>
        <v>0</v>
      </c>
      <c r="AL1028" s="116">
        <f>YEAR(Table1[[#This Row],[Project_Initiated]])</f>
        <v>2018</v>
      </c>
      <c r="AM1028" s="53">
        <v>44090</v>
      </c>
      <c r="AN1028" s="53" t="str">
        <f>IF(AND(Table1[[#This Row],[Completed Date]]&gt;="07/01/2020"+0,Table1[[#This Row],[Completed Date]]&lt;="6/30/2021"+0),"FY 20-21",IF(AND(Table1[[#This Row],[Completed Date]]&gt;="07/01/2019"+0,Table1[[#This Row],[Completed Date]]&lt;="6/30/2020"+0),"FY 19-20",""))</f>
        <v/>
      </c>
      <c r="AO1028" s="116" t="str">
        <f>IFERROR(FIND("R",Table1[[#This Row],[FS_Priority]]),"")</f>
        <v/>
      </c>
    </row>
    <row r="1029" spans="1:41" hidden="1" x14ac:dyDescent="0.25">
      <c r="A1029" s="48" t="s">
        <v>295</v>
      </c>
      <c r="B1029" s="193" t="s">
        <v>211</v>
      </c>
      <c r="C1029" s="193" t="s">
        <v>295</v>
      </c>
      <c r="D1029" s="194" t="b">
        <v>0</v>
      </c>
      <c r="E1029" s="48" t="s">
        <v>446</v>
      </c>
      <c r="F1029" s="48" t="s">
        <v>3059</v>
      </c>
      <c r="G1029" s="48" t="s">
        <v>211</v>
      </c>
      <c r="H1029" s="48" t="s">
        <v>447</v>
      </c>
      <c r="I1029" s="48" t="s">
        <v>288</v>
      </c>
      <c r="J1029" s="48" t="s">
        <v>2661</v>
      </c>
      <c r="K1029" s="193" t="s">
        <v>3578</v>
      </c>
      <c r="L1029" s="193" t="s">
        <v>2636</v>
      </c>
      <c r="M1029" s="48" t="s">
        <v>3586</v>
      </c>
      <c r="N1029" s="193" t="s">
        <v>211</v>
      </c>
      <c r="O1029" s="48" t="s">
        <v>165</v>
      </c>
      <c r="P1029" s="48"/>
      <c r="Q1029" s="48" t="s">
        <v>218</v>
      </c>
      <c r="R1029" s="193" t="s">
        <v>236</v>
      </c>
      <c r="S1029" s="48" t="b">
        <v>0</v>
      </c>
      <c r="T1029" s="48"/>
      <c r="U1029" s="178"/>
      <c r="V1029" s="178">
        <v>43216</v>
      </c>
      <c r="W1029" s="48" t="s">
        <v>211</v>
      </c>
      <c r="X1029" s="48"/>
      <c r="Y1029" s="48"/>
      <c r="Z1029" s="48" t="s">
        <v>211</v>
      </c>
      <c r="AA1029" s="48"/>
      <c r="AB1029" s="48"/>
      <c r="AC1029" s="193" t="s">
        <v>2881</v>
      </c>
      <c r="AD1029" s="48"/>
      <c r="AE1029" s="193" t="s">
        <v>165</v>
      </c>
      <c r="AF1029" s="193" t="s">
        <v>211</v>
      </c>
      <c r="AG1029" s="193" t="s">
        <v>539</v>
      </c>
      <c r="AH1029" s="197">
        <v>43592</v>
      </c>
      <c r="AI1029" s="192" t="s">
        <v>4350</v>
      </c>
      <c r="AJ1029" s="115" t="str">
        <f t="shared" si="16"/>
        <v>FS</v>
      </c>
      <c r="AK1029" s="115" t="b">
        <f>ISNUMBER(SEARCH("IRT",Table1[[#This Row],[Current_Status]]))</f>
        <v>0</v>
      </c>
      <c r="AL1029" s="116">
        <f>YEAR(Table1[[#This Row],[Project_Initiated]])</f>
        <v>2018</v>
      </c>
      <c r="AM1029" s="53">
        <v>44090</v>
      </c>
      <c r="AN1029" s="53" t="str">
        <f>IF(AND(Table1[[#This Row],[Completed Date]]&gt;="07/01/2020"+0,Table1[[#This Row],[Completed Date]]&lt;="6/30/2021"+0),"FY 20-21",IF(AND(Table1[[#This Row],[Completed Date]]&gt;="07/01/2019"+0,Table1[[#This Row],[Completed Date]]&lt;="6/30/2020"+0),"FY 19-20",""))</f>
        <v/>
      </c>
      <c r="AO1029" s="116" t="str">
        <f>IFERROR(FIND("R",Table1[[#This Row],[FS_Priority]]),"")</f>
        <v/>
      </c>
    </row>
    <row r="1030" spans="1:41" hidden="1" x14ac:dyDescent="0.25">
      <c r="A1030" s="48" t="s">
        <v>304</v>
      </c>
      <c r="B1030" s="193" t="s">
        <v>211</v>
      </c>
      <c r="C1030" s="193" t="s">
        <v>304</v>
      </c>
      <c r="D1030" s="194" t="b">
        <v>0</v>
      </c>
      <c r="E1030" s="48" t="s">
        <v>99</v>
      </c>
      <c r="F1030" s="48" t="s">
        <v>3114</v>
      </c>
      <c r="G1030" s="48" t="s">
        <v>211</v>
      </c>
      <c r="H1030" s="48" t="s">
        <v>465</v>
      </c>
      <c r="I1030" s="48" t="s">
        <v>3648</v>
      </c>
      <c r="J1030" s="48" t="s">
        <v>2661</v>
      </c>
      <c r="K1030" s="193" t="s">
        <v>4989</v>
      </c>
      <c r="L1030" s="193" t="s">
        <v>297</v>
      </c>
      <c r="M1030" s="48" t="s">
        <v>3635</v>
      </c>
      <c r="N1030" s="193" t="s">
        <v>211</v>
      </c>
      <c r="O1030" s="48" t="s">
        <v>165</v>
      </c>
      <c r="P1030" s="48"/>
      <c r="Q1030" s="48" t="s">
        <v>234</v>
      </c>
      <c r="R1030" s="193" t="s">
        <v>211</v>
      </c>
      <c r="S1030" s="48" t="b">
        <v>0</v>
      </c>
      <c r="T1030" s="48"/>
      <c r="U1030" s="178"/>
      <c r="V1030" s="178">
        <v>43321</v>
      </c>
      <c r="W1030" s="48" t="s">
        <v>211</v>
      </c>
      <c r="X1030" s="48"/>
      <c r="Y1030" s="48"/>
      <c r="Z1030" s="48" t="s">
        <v>211</v>
      </c>
      <c r="AA1030" s="48"/>
      <c r="AB1030" s="48"/>
      <c r="AC1030" s="193" t="s">
        <v>2881</v>
      </c>
      <c r="AD1030" s="48"/>
      <c r="AE1030" s="193" t="s">
        <v>165</v>
      </c>
      <c r="AF1030" s="193" t="s">
        <v>211</v>
      </c>
      <c r="AG1030" s="193" t="s">
        <v>539</v>
      </c>
      <c r="AH1030" s="197">
        <v>43592</v>
      </c>
      <c r="AI1030" s="192" t="s">
        <v>4347</v>
      </c>
      <c r="AJ1030" s="115" t="str">
        <f t="shared" si="16"/>
        <v>FS</v>
      </c>
      <c r="AK1030" s="115" t="b">
        <f>ISNUMBER(SEARCH("IRT",Table1[[#This Row],[Current_Status]]))</f>
        <v>0</v>
      </c>
      <c r="AL1030" s="116">
        <f>YEAR(Table1[[#This Row],[Project_Initiated]])</f>
        <v>2018</v>
      </c>
      <c r="AM1030" s="53">
        <v>44090</v>
      </c>
      <c r="AN1030" s="53" t="str">
        <f>IF(AND(Table1[[#This Row],[Completed Date]]&gt;="07/01/2020"+0,Table1[[#This Row],[Completed Date]]&lt;="6/30/2021"+0),"FY 20-21",IF(AND(Table1[[#This Row],[Completed Date]]&gt;="07/01/2019"+0,Table1[[#This Row],[Completed Date]]&lt;="6/30/2020"+0),"FY 19-20",""))</f>
        <v/>
      </c>
      <c r="AO1030" s="116" t="str">
        <f>IFERROR(FIND("R",Table1[[#This Row],[FS_Priority]]),"")</f>
        <v/>
      </c>
    </row>
    <row r="1031" spans="1:41" hidden="1" x14ac:dyDescent="0.25">
      <c r="A1031" s="48" t="s">
        <v>370</v>
      </c>
      <c r="B1031" s="193" t="s">
        <v>211</v>
      </c>
      <c r="C1031" s="193" t="s">
        <v>370</v>
      </c>
      <c r="D1031" s="194" t="b">
        <v>0</v>
      </c>
      <c r="E1031" s="48" t="s">
        <v>107</v>
      </c>
      <c r="F1031" s="48" t="s">
        <v>3232</v>
      </c>
      <c r="G1031" s="48" t="s">
        <v>211</v>
      </c>
      <c r="H1031" s="48" t="s">
        <v>294</v>
      </c>
      <c r="I1031" s="48" t="s">
        <v>3749</v>
      </c>
      <c r="J1031" s="48" t="s">
        <v>2661</v>
      </c>
      <c r="K1031" s="193" t="s">
        <v>3674</v>
      </c>
      <c r="L1031" s="193" t="s">
        <v>2636</v>
      </c>
      <c r="M1031" s="48" t="s">
        <v>3698</v>
      </c>
      <c r="N1031" s="193" t="s">
        <v>211</v>
      </c>
      <c r="O1031" s="48" t="s">
        <v>165</v>
      </c>
      <c r="P1031" s="48"/>
      <c r="Q1031" s="48" t="s">
        <v>371</v>
      </c>
      <c r="R1031" s="193" t="s">
        <v>211</v>
      </c>
      <c r="S1031" s="48" t="b">
        <v>0</v>
      </c>
      <c r="T1031" s="48"/>
      <c r="U1031" s="178"/>
      <c r="V1031" s="178">
        <v>43319</v>
      </c>
      <c r="W1031" s="48" t="s">
        <v>211</v>
      </c>
      <c r="X1031" s="48"/>
      <c r="Y1031" s="48"/>
      <c r="Z1031" s="48" t="s">
        <v>211</v>
      </c>
      <c r="AA1031" s="48"/>
      <c r="AB1031" s="48"/>
      <c r="AC1031" s="193" t="s">
        <v>2881</v>
      </c>
      <c r="AD1031" s="48"/>
      <c r="AE1031" s="193" t="s">
        <v>165</v>
      </c>
      <c r="AF1031" s="193" t="s">
        <v>211</v>
      </c>
      <c r="AG1031" s="193" t="s">
        <v>539</v>
      </c>
      <c r="AH1031" s="197">
        <v>43592</v>
      </c>
      <c r="AI1031" s="192" t="s">
        <v>4347</v>
      </c>
      <c r="AJ1031" s="115" t="str">
        <f t="shared" si="16"/>
        <v>FS</v>
      </c>
      <c r="AK1031" s="115" t="b">
        <f>ISNUMBER(SEARCH("IRT",Table1[[#This Row],[Current_Status]]))</f>
        <v>0</v>
      </c>
      <c r="AL1031" s="116">
        <f>YEAR(Table1[[#This Row],[Project_Initiated]])</f>
        <v>2018</v>
      </c>
      <c r="AM1031" s="53">
        <v>44090</v>
      </c>
      <c r="AN1031" s="53" t="str">
        <f>IF(AND(Table1[[#This Row],[Completed Date]]&gt;="07/01/2020"+0,Table1[[#This Row],[Completed Date]]&lt;="6/30/2021"+0),"FY 20-21",IF(AND(Table1[[#This Row],[Completed Date]]&gt;="07/01/2019"+0,Table1[[#This Row],[Completed Date]]&lt;="6/30/2020"+0),"FY 19-20",""))</f>
        <v/>
      </c>
      <c r="AO1031" s="116" t="str">
        <f>IFERROR(FIND("R",Table1[[#This Row],[FS_Priority]]),"")</f>
        <v/>
      </c>
    </row>
    <row r="1032" spans="1:41" hidden="1" x14ac:dyDescent="0.25">
      <c r="A1032" s="48" t="s">
        <v>382</v>
      </c>
      <c r="B1032" s="193" t="s">
        <v>211</v>
      </c>
      <c r="C1032" s="193" t="s">
        <v>382</v>
      </c>
      <c r="D1032" s="194" t="b">
        <v>0</v>
      </c>
      <c r="E1032" s="48" t="s">
        <v>107</v>
      </c>
      <c r="F1032" s="48" t="s">
        <v>3238</v>
      </c>
      <c r="G1032" s="48" t="s">
        <v>211</v>
      </c>
      <c r="H1032" s="48" t="s">
        <v>435</v>
      </c>
      <c r="I1032" s="48" t="s">
        <v>3755</v>
      </c>
      <c r="J1032" s="48" t="s">
        <v>2661</v>
      </c>
      <c r="K1032" s="193" t="s">
        <v>3674</v>
      </c>
      <c r="L1032" s="193" t="s">
        <v>2636</v>
      </c>
      <c r="M1032" s="48" t="s">
        <v>3747</v>
      </c>
      <c r="N1032" s="193" t="s">
        <v>211</v>
      </c>
      <c r="O1032" s="48" t="s">
        <v>165</v>
      </c>
      <c r="P1032" s="48"/>
      <c r="Q1032" s="48" t="s">
        <v>383</v>
      </c>
      <c r="R1032" s="193" t="s">
        <v>211</v>
      </c>
      <c r="S1032" s="48" t="b">
        <v>0</v>
      </c>
      <c r="T1032" s="48"/>
      <c r="U1032" s="178"/>
      <c r="V1032" s="178">
        <v>43349</v>
      </c>
      <c r="W1032" s="48" t="s">
        <v>211</v>
      </c>
      <c r="X1032" s="48"/>
      <c r="Y1032" s="48"/>
      <c r="Z1032" s="48" t="s">
        <v>211</v>
      </c>
      <c r="AA1032" s="48"/>
      <c r="AB1032" s="48"/>
      <c r="AC1032" s="193" t="s">
        <v>2881</v>
      </c>
      <c r="AD1032" s="48"/>
      <c r="AE1032" s="193" t="s">
        <v>165</v>
      </c>
      <c r="AF1032" s="193" t="s">
        <v>211</v>
      </c>
      <c r="AG1032" s="193" t="s">
        <v>539</v>
      </c>
      <c r="AH1032" s="197">
        <v>43592</v>
      </c>
      <c r="AI1032" s="192" t="s">
        <v>4347</v>
      </c>
      <c r="AJ1032" s="115" t="str">
        <f t="shared" si="16"/>
        <v>FS</v>
      </c>
      <c r="AK1032" s="115" t="b">
        <f>ISNUMBER(SEARCH("IRT",Table1[[#This Row],[Current_Status]]))</f>
        <v>0</v>
      </c>
      <c r="AL1032" s="116">
        <f>YEAR(Table1[[#This Row],[Project_Initiated]])</f>
        <v>2018</v>
      </c>
      <c r="AM1032" s="53">
        <v>44090</v>
      </c>
      <c r="AN1032" s="53" t="str">
        <f>IF(AND(Table1[[#This Row],[Completed Date]]&gt;="07/01/2020"+0,Table1[[#This Row],[Completed Date]]&lt;="6/30/2021"+0),"FY 20-21",IF(AND(Table1[[#This Row],[Completed Date]]&gt;="07/01/2019"+0,Table1[[#This Row],[Completed Date]]&lt;="6/30/2020"+0),"FY 19-20",""))</f>
        <v/>
      </c>
      <c r="AO1032" s="116" t="str">
        <f>IFERROR(FIND("R",Table1[[#This Row],[FS_Priority]]),"")</f>
        <v/>
      </c>
    </row>
    <row r="1033" spans="1:41" hidden="1" x14ac:dyDescent="0.25">
      <c r="A1033" s="48" t="s">
        <v>866</v>
      </c>
      <c r="B1033" s="193" t="s">
        <v>211</v>
      </c>
      <c r="C1033" s="193" t="s">
        <v>866</v>
      </c>
      <c r="D1033" s="194" t="b">
        <v>0</v>
      </c>
      <c r="E1033" s="48" t="s">
        <v>107</v>
      </c>
      <c r="F1033" s="48" t="s">
        <v>3240</v>
      </c>
      <c r="G1033" s="48" t="s">
        <v>211</v>
      </c>
      <c r="H1033" s="48" t="s">
        <v>460</v>
      </c>
      <c r="I1033" s="48" t="s">
        <v>3757</v>
      </c>
      <c r="J1033" s="48" t="s">
        <v>2661</v>
      </c>
      <c r="K1033" s="193" t="s">
        <v>3674</v>
      </c>
      <c r="L1033" s="193" t="s">
        <v>2636</v>
      </c>
      <c r="M1033" s="48" t="s">
        <v>3679</v>
      </c>
      <c r="N1033" s="193" t="s">
        <v>211</v>
      </c>
      <c r="O1033" s="48" t="s">
        <v>165</v>
      </c>
      <c r="P1033" s="48"/>
      <c r="Q1033" s="48" t="s">
        <v>240</v>
      </c>
      <c r="R1033" s="193" t="s">
        <v>211</v>
      </c>
      <c r="S1033" s="48" t="b">
        <v>0</v>
      </c>
      <c r="T1033" s="48"/>
      <c r="U1033" s="178"/>
      <c r="V1033" s="178">
        <v>43360</v>
      </c>
      <c r="W1033" s="48" t="s">
        <v>211</v>
      </c>
      <c r="X1033" s="48"/>
      <c r="Y1033" s="48"/>
      <c r="Z1033" s="48" t="s">
        <v>211</v>
      </c>
      <c r="AA1033" s="48"/>
      <c r="AB1033" s="48"/>
      <c r="AC1033" s="193" t="s">
        <v>2881</v>
      </c>
      <c r="AD1033" s="48"/>
      <c r="AE1033" s="193" t="s">
        <v>165</v>
      </c>
      <c r="AF1033" s="193" t="s">
        <v>211</v>
      </c>
      <c r="AG1033" s="193" t="s">
        <v>539</v>
      </c>
      <c r="AH1033" s="197">
        <v>43592</v>
      </c>
      <c r="AI1033" s="192" t="s">
        <v>4352</v>
      </c>
      <c r="AJ1033" s="115" t="str">
        <f t="shared" si="16"/>
        <v>FS</v>
      </c>
      <c r="AK1033" s="115" t="b">
        <f>ISNUMBER(SEARCH("IRT",Table1[[#This Row],[Current_Status]]))</f>
        <v>0</v>
      </c>
      <c r="AL1033" s="116">
        <f>YEAR(Table1[[#This Row],[Project_Initiated]])</f>
        <v>2018</v>
      </c>
      <c r="AM1033" s="53">
        <v>44090</v>
      </c>
      <c r="AN1033" s="53" t="str">
        <f>IF(AND(Table1[[#This Row],[Completed Date]]&gt;="07/01/2020"+0,Table1[[#This Row],[Completed Date]]&lt;="6/30/2021"+0),"FY 20-21",IF(AND(Table1[[#This Row],[Completed Date]]&gt;="07/01/2019"+0,Table1[[#This Row],[Completed Date]]&lt;="6/30/2020"+0),"FY 19-20",""))</f>
        <v/>
      </c>
      <c r="AO1033" s="116" t="str">
        <f>IFERROR(FIND("R",Table1[[#This Row],[FS_Priority]]),"")</f>
        <v/>
      </c>
    </row>
    <row r="1034" spans="1:41" hidden="1" x14ac:dyDescent="0.25">
      <c r="A1034" s="48" t="s">
        <v>2623</v>
      </c>
      <c r="B1034" s="193" t="s">
        <v>211</v>
      </c>
      <c r="C1034" s="193" t="s">
        <v>2623</v>
      </c>
      <c r="D1034" s="194" t="b">
        <v>0</v>
      </c>
      <c r="E1034" s="48" t="s">
        <v>107</v>
      </c>
      <c r="F1034" s="48" t="s">
        <v>3250</v>
      </c>
      <c r="G1034" s="48" t="s">
        <v>211</v>
      </c>
      <c r="H1034" s="48" t="s">
        <v>81</v>
      </c>
      <c r="I1034" s="48" t="s">
        <v>3764</v>
      </c>
      <c r="J1034" s="48" t="s">
        <v>2661</v>
      </c>
      <c r="K1034" s="193" t="s">
        <v>3674</v>
      </c>
      <c r="L1034" s="193" t="s">
        <v>2636</v>
      </c>
      <c r="M1034" s="48" t="s">
        <v>3698</v>
      </c>
      <c r="N1034" s="193" t="s">
        <v>211</v>
      </c>
      <c r="O1034" s="48" t="s">
        <v>165</v>
      </c>
      <c r="P1034" s="48"/>
      <c r="Q1034" s="48" t="s">
        <v>244</v>
      </c>
      <c r="R1034" s="193" t="s">
        <v>211</v>
      </c>
      <c r="S1034" s="48" t="b">
        <v>0</v>
      </c>
      <c r="T1034" s="48"/>
      <c r="U1034" s="178"/>
      <c r="V1034" s="178">
        <v>43405</v>
      </c>
      <c r="W1034" s="48" t="s">
        <v>211</v>
      </c>
      <c r="X1034" s="48"/>
      <c r="Y1034" s="48"/>
      <c r="Z1034" s="48" t="s">
        <v>211</v>
      </c>
      <c r="AA1034" s="48"/>
      <c r="AB1034" s="48"/>
      <c r="AC1034" s="193" t="s">
        <v>2881</v>
      </c>
      <c r="AD1034" s="179"/>
      <c r="AE1034" s="193" t="s">
        <v>211</v>
      </c>
      <c r="AF1034" s="193" t="s">
        <v>211</v>
      </c>
      <c r="AG1034" s="193" t="s">
        <v>211</v>
      </c>
      <c r="AH1034" s="197">
        <v>43592</v>
      </c>
      <c r="AI1034" s="192" t="s">
        <v>4352</v>
      </c>
      <c r="AJ1034" s="115" t="str">
        <f t="shared" si="16"/>
        <v>FS</v>
      </c>
      <c r="AK1034" s="115" t="b">
        <f>ISNUMBER(SEARCH("IRT",Table1[[#This Row],[Current_Status]]))</f>
        <v>0</v>
      </c>
      <c r="AL1034" s="116">
        <f>YEAR(Table1[[#This Row],[Project_Initiated]])</f>
        <v>2018</v>
      </c>
      <c r="AM1034" s="53">
        <v>44090</v>
      </c>
      <c r="AN1034" s="53" t="str">
        <f>IF(AND(Table1[[#This Row],[Completed Date]]&gt;="07/01/2020"+0,Table1[[#This Row],[Completed Date]]&lt;="6/30/2021"+0),"FY 20-21",IF(AND(Table1[[#This Row],[Completed Date]]&gt;="07/01/2019"+0,Table1[[#This Row],[Completed Date]]&lt;="6/30/2020"+0),"FY 19-20",""))</f>
        <v/>
      </c>
      <c r="AO1034" s="116" t="str">
        <f>IFERROR(FIND("R",Table1[[#This Row],[FS_Priority]]),"")</f>
        <v/>
      </c>
    </row>
    <row r="1035" spans="1:41" hidden="1" x14ac:dyDescent="0.25">
      <c r="A1035" s="48" t="s">
        <v>2746</v>
      </c>
      <c r="B1035" s="193" t="s">
        <v>211</v>
      </c>
      <c r="C1035" s="193" t="s">
        <v>2746</v>
      </c>
      <c r="D1035" s="194" t="b">
        <v>0</v>
      </c>
      <c r="E1035" s="48" t="s">
        <v>4291</v>
      </c>
      <c r="F1035" s="48" t="s">
        <v>3263</v>
      </c>
      <c r="G1035" s="48" t="s">
        <v>211</v>
      </c>
      <c r="H1035" s="48" t="s">
        <v>457</v>
      </c>
      <c r="I1035" s="48" t="s">
        <v>3470</v>
      </c>
      <c r="J1035" s="48" t="s">
        <v>2661</v>
      </c>
      <c r="K1035" s="193" t="s">
        <v>3784</v>
      </c>
      <c r="L1035" s="193" t="s">
        <v>2769</v>
      </c>
      <c r="M1035" s="48" t="s">
        <v>3785</v>
      </c>
      <c r="N1035" s="193" t="s">
        <v>211</v>
      </c>
      <c r="O1035" s="48" t="s">
        <v>165</v>
      </c>
      <c r="P1035" s="48"/>
      <c r="Q1035" s="48" t="s">
        <v>236</v>
      </c>
      <c r="R1035" s="193" t="s">
        <v>211</v>
      </c>
      <c r="S1035" s="48" t="b">
        <v>0</v>
      </c>
      <c r="T1035" s="48"/>
      <c r="U1035" s="178"/>
      <c r="V1035" s="178">
        <v>43440</v>
      </c>
      <c r="W1035" s="48" t="s">
        <v>211</v>
      </c>
      <c r="X1035" s="48"/>
      <c r="Y1035" s="48"/>
      <c r="Z1035" s="48" t="s">
        <v>211</v>
      </c>
      <c r="AA1035" s="48"/>
      <c r="AB1035" s="48"/>
      <c r="AC1035" s="193" t="s">
        <v>2881</v>
      </c>
      <c r="AD1035" s="48"/>
      <c r="AE1035" s="193" t="s">
        <v>211</v>
      </c>
      <c r="AF1035" s="193" t="s">
        <v>211</v>
      </c>
      <c r="AG1035" s="193" t="s">
        <v>211</v>
      </c>
      <c r="AH1035" s="197">
        <v>43592</v>
      </c>
      <c r="AI1035" s="192" t="s">
        <v>4346</v>
      </c>
      <c r="AJ1035" s="115" t="str">
        <f t="shared" si="16"/>
        <v>FS</v>
      </c>
      <c r="AK1035" s="115" t="b">
        <f>ISNUMBER(SEARCH("IRT",Table1[[#This Row],[Current_Status]]))</f>
        <v>0</v>
      </c>
      <c r="AL1035" s="116">
        <f>YEAR(Table1[[#This Row],[Project_Initiated]])</f>
        <v>2018</v>
      </c>
      <c r="AM1035" s="53">
        <v>44090</v>
      </c>
      <c r="AN1035" s="53" t="str">
        <f>IF(AND(Table1[[#This Row],[Completed Date]]&gt;="07/01/2020"+0,Table1[[#This Row],[Completed Date]]&lt;="6/30/2021"+0),"FY 20-21",IF(AND(Table1[[#This Row],[Completed Date]]&gt;="07/01/2019"+0,Table1[[#This Row],[Completed Date]]&lt;="6/30/2020"+0),"FY 19-20",""))</f>
        <v/>
      </c>
      <c r="AO1035" s="116" t="str">
        <f>IFERROR(FIND("R",Table1[[#This Row],[FS_Priority]]),"")</f>
        <v/>
      </c>
    </row>
    <row r="1036" spans="1:41" hidden="1" x14ac:dyDescent="0.25">
      <c r="A1036" s="48" t="s">
        <v>257</v>
      </c>
      <c r="B1036" s="193" t="s">
        <v>211</v>
      </c>
      <c r="C1036" s="193" t="s">
        <v>257</v>
      </c>
      <c r="D1036" s="194" t="b">
        <v>0</v>
      </c>
      <c r="E1036" s="48" t="s">
        <v>4299</v>
      </c>
      <c r="F1036" s="48" t="s">
        <v>2988</v>
      </c>
      <c r="G1036" s="48" t="s">
        <v>211</v>
      </c>
      <c r="H1036" s="48" t="s">
        <v>456</v>
      </c>
      <c r="I1036" s="48" t="s">
        <v>211</v>
      </c>
      <c r="J1036" s="48" t="s">
        <v>2661</v>
      </c>
      <c r="K1036" s="193" t="s">
        <v>3471</v>
      </c>
      <c r="L1036" s="193" t="s">
        <v>2636</v>
      </c>
      <c r="M1036" s="48" t="s">
        <v>3487</v>
      </c>
      <c r="N1036" s="193" t="s">
        <v>211</v>
      </c>
      <c r="O1036" s="48" t="s">
        <v>165</v>
      </c>
      <c r="P1036" s="48"/>
      <c r="Q1036" s="48" t="s">
        <v>184</v>
      </c>
      <c r="R1036" s="193" t="s">
        <v>211</v>
      </c>
      <c r="S1036" s="48" t="b">
        <v>0</v>
      </c>
      <c r="T1036" s="48"/>
      <c r="U1036" s="178"/>
      <c r="V1036" s="178">
        <v>43340</v>
      </c>
      <c r="W1036" s="48" t="s">
        <v>211</v>
      </c>
      <c r="X1036" s="48"/>
      <c r="Y1036" s="48"/>
      <c r="Z1036" s="48" t="s">
        <v>211</v>
      </c>
      <c r="AA1036" s="48"/>
      <c r="AB1036" s="48"/>
      <c r="AC1036" s="193" t="s">
        <v>2881</v>
      </c>
      <c r="AD1036" s="179"/>
      <c r="AE1036" s="193" t="s">
        <v>165</v>
      </c>
      <c r="AF1036" s="193" t="s">
        <v>211</v>
      </c>
      <c r="AG1036" s="193" t="s">
        <v>539</v>
      </c>
      <c r="AH1036" s="197">
        <v>43592</v>
      </c>
      <c r="AI1036" s="192" t="s">
        <v>4347</v>
      </c>
      <c r="AJ1036" s="115" t="str">
        <f t="shared" si="16"/>
        <v>FS</v>
      </c>
      <c r="AK1036" s="115" t="b">
        <f>ISNUMBER(SEARCH("IRT",Table1[[#This Row],[Current_Status]]))</f>
        <v>0</v>
      </c>
      <c r="AL1036" s="116">
        <f>YEAR(Table1[[#This Row],[Project_Initiated]])</f>
        <v>2018</v>
      </c>
      <c r="AM1036" s="53">
        <v>44090</v>
      </c>
      <c r="AN1036" s="53" t="str">
        <f>IF(AND(Table1[[#This Row],[Completed Date]]&gt;="07/01/2020"+0,Table1[[#This Row],[Completed Date]]&lt;="6/30/2021"+0),"FY 20-21",IF(AND(Table1[[#This Row],[Completed Date]]&gt;="07/01/2019"+0,Table1[[#This Row],[Completed Date]]&lt;="6/30/2020"+0),"FY 19-20",""))</f>
        <v/>
      </c>
      <c r="AO1036" s="116" t="str">
        <f>IFERROR(FIND("R",Table1[[#This Row],[FS_Priority]]),"")</f>
        <v/>
      </c>
    </row>
    <row r="1037" spans="1:41" hidden="1" x14ac:dyDescent="0.25">
      <c r="A1037" s="48" t="s">
        <v>898</v>
      </c>
      <c r="B1037" s="193" t="s">
        <v>211</v>
      </c>
      <c r="C1037" s="193" t="s">
        <v>898</v>
      </c>
      <c r="D1037" s="194" t="b">
        <v>0</v>
      </c>
      <c r="E1037" s="48" t="s">
        <v>442</v>
      </c>
      <c r="F1037" s="48" t="s">
        <v>3307</v>
      </c>
      <c r="G1037" s="48" t="s">
        <v>211</v>
      </c>
      <c r="H1037" s="48" t="s">
        <v>464</v>
      </c>
      <c r="I1037" s="48" t="s">
        <v>3836</v>
      </c>
      <c r="J1037" s="48" t="s">
        <v>2661</v>
      </c>
      <c r="K1037" s="193" t="s">
        <v>3829</v>
      </c>
      <c r="L1037" s="193" t="s">
        <v>141</v>
      </c>
      <c r="M1037" s="48" t="s">
        <v>3830</v>
      </c>
      <c r="N1037" s="193" t="s">
        <v>211</v>
      </c>
      <c r="O1037" s="48" t="s">
        <v>165</v>
      </c>
      <c r="P1037" s="48"/>
      <c r="Q1037" s="48" t="s">
        <v>184</v>
      </c>
      <c r="R1037" s="193" t="s">
        <v>211</v>
      </c>
      <c r="S1037" s="48" t="b">
        <v>0</v>
      </c>
      <c r="T1037" s="48"/>
      <c r="U1037" s="178"/>
      <c r="V1037" s="178">
        <v>43392</v>
      </c>
      <c r="W1037" s="48" t="s">
        <v>211</v>
      </c>
      <c r="X1037" s="48"/>
      <c r="Y1037" s="48"/>
      <c r="Z1037" s="48" t="s">
        <v>211</v>
      </c>
      <c r="AA1037" s="48"/>
      <c r="AB1037" s="48"/>
      <c r="AC1037" s="193" t="s">
        <v>2881</v>
      </c>
      <c r="AD1037" s="48"/>
      <c r="AE1037" s="193" t="s">
        <v>165</v>
      </c>
      <c r="AF1037" s="193" t="s">
        <v>211</v>
      </c>
      <c r="AG1037" s="193" t="s">
        <v>539</v>
      </c>
      <c r="AH1037" s="197">
        <v>43592</v>
      </c>
      <c r="AI1037" s="192" t="s">
        <v>4352</v>
      </c>
      <c r="AJ1037" s="115" t="str">
        <f t="shared" si="16"/>
        <v>FS</v>
      </c>
      <c r="AK1037" s="115" t="b">
        <f>ISNUMBER(SEARCH("IRT",Table1[[#This Row],[Current_Status]]))</f>
        <v>0</v>
      </c>
      <c r="AL1037" s="116">
        <f>YEAR(Table1[[#This Row],[Project_Initiated]])</f>
        <v>2018</v>
      </c>
      <c r="AM1037" s="53">
        <v>44090</v>
      </c>
      <c r="AN1037" s="53" t="str">
        <f>IF(AND(Table1[[#This Row],[Completed Date]]&gt;="07/01/2020"+0,Table1[[#This Row],[Completed Date]]&lt;="6/30/2021"+0),"FY 20-21",IF(AND(Table1[[#This Row],[Completed Date]]&gt;="07/01/2019"+0,Table1[[#This Row],[Completed Date]]&lt;="6/30/2020"+0),"FY 19-20",""))</f>
        <v/>
      </c>
      <c r="AO1037" s="116" t="str">
        <f>IFERROR(FIND("R",Table1[[#This Row],[FS_Priority]]),"")</f>
        <v/>
      </c>
    </row>
    <row r="1038" spans="1:41" hidden="1" x14ac:dyDescent="0.25">
      <c r="A1038" s="48" t="s">
        <v>899</v>
      </c>
      <c r="B1038" s="193" t="s">
        <v>211</v>
      </c>
      <c r="C1038" s="193" t="s">
        <v>899</v>
      </c>
      <c r="D1038" s="194" t="b">
        <v>0</v>
      </c>
      <c r="E1038" s="48" t="s">
        <v>147</v>
      </c>
      <c r="F1038" s="48" t="s">
        <v>3310</v>
      </c>
      <c r="G1038" s="48" t="s">
        <v>211</v>
      </c>
      <c r="H1038" s="48" t="s">
        <v>490</v>
      </c>
      <c r="I1038" s="48" t="s">
        <v>3846</v>
      </c>
      <c r="J1038" s="48" t="s">
        <v>2661</v>
      </c>
      <c r="K1038" s="193" t="s">
        <v>3839</v>
      </c>
      <c r="L1038" s="193" t="s">
        <v>4330</v>
      </c>
      <c r="M1038" s="48" t="s">
        <v>3847</v>
      </c>
      <c r="N1038" s="193" t="s">
        <v>211</v>
      </c>
      <c r="O1038" s="48" t="s">
        <v>165</v>
      </c>
      <c r="P1038" s="48"/>
      <c r="Q1038" s="48" t="s">
        <v>218</v>
      </c>
      <c r="R1038" s="193" t="s">
        <v>211</v>
      </c>
      <c r="S1038" s="48" t="b">
        <v>0</v>
      </c>
      <c r="T1038" s="48"/>
      <c r="U1038" s="178"/>
      <c r="V1038" s="178">
        <v>43392</v>
      </c>
      <c r="W1038" s="48" t="s">
        <v>211</v>
      </c>
      <c r="X1038" s="48"/>
      <c r="Y1038" s="48"/>
      <c r="Z1038" s="48" t="s">
        <v>211</v>
      </c>
      <c r="AA1038" s="48"/>
      <c r="AB1038" s="48"/>
      <c r="AC1038" s="193" t="s">
        <v>2881</v>
      </c>
      <c r="AD1038" s="48"/>
      <c r="AE1038" s="193" t="s">
        <v>165</v>
      </c>
      <c r="AF1038" s="193" t="s">
        <v>211</v>
      </c>
      <c r="AG1038" s="193" t="s">
        <v>539</v>
      </c>
      <c r="AH1038" s="198">
        <v>43592</v>
      </c>
      <c r="AI1038" s="192" t="s">
        <v>4352</v>
      </c>
      <c r="AJ1038" s="115" t="str">
        <f t="shared" si="16"/>
        <v>FS</v>
      </c>
      <c r="AK1038" s="115" t="b">
        <f>ISNUMBER(SEARCH("IRT",Table1[[#This Row],[Current_Status]]))</f>
        <v>0</v>
      </c>
      <c r="AL1038" s="116">
        <f>YEAR(Table1[[#This Row],[Project_Initiated]])</f>
        <v>2018</v>
      </c>
      <c r="AM1038" s="53">
        <v>44090</v>
      </c>
      <c r="AN1038" s="53" t="str">
        <f>IF(AND(Table1[[#This Row],[Completed Date]]&gt;="07/01/2020"+0,Table1[[#This Row],[Completed Date]]&lt;="6/30/2021"+0),"FY 20-21",IF(AND(Table1[[#This Row],[Completed Date]]&gt;="07/01/2019"+0,Table1[[#This Row],[Completed Date]]&lt;="6/30/2020"+0),"FY 19-20",""))</f>
        <v/>
      </c>
      <c r="AO1038" s="116" t="str">
        <f>IFERROR(FIND("R",Table1[[#This Row],[FS_Priority]]),"")</f>
        <v/>
      </c>
    </row>
    <row r="1039" spans="1:41" hidden="1" x14ac:dyDescent="0.25">
      <c r="A1039" s="48" t="s">
        <v>2755</v>
      </c>
      <c r="B1039" s="193" t="s">
        <v>211</v>
      </c>
      <c r="C1039" s="193" t="s">
        <v>2755</v>
      </c>
      <c r="D1039" s="194" t="b">
        <v>0</v>
      </c>
      <c r="E1039" s="48" t="s">
        <v>4313</v>
      </c>
      <c r="F1039" s="48" t="s">
        <v>2773</v>
      </c>
      <c r="G1039" s="48" t="s">
        <v>211</v>
      </c>
      <c r="H1039" s="48" t="s">
        <v>461</v>
      </c>
      <c r="I1039" s="48" t="s">
        <v>3891</v>
      </c>
      <c r="J1039" s="48" t="s">
        <v>2661</v>
      </c>
      <c r="K1039" s="193" t="s">
        <v>3883</v>
      </c>
      <c r="L1039" s="193" t="s">
        <v>437</v>
      </c>
      <c r="M1039" s="48" t="s">
        <v>3892</v>
      </c>
      <c r="N1039" s="193" t="s">
        <v>211</v>
      </c>
      <c r="O1039" s="48" t="s">
        <v>165</v>
      </c>
      <c r="P1039" s="48"/>
      <c r="Q1039" s="48" t="s">
        <v>236</v>
      </c>
      <c r="R1039" s="193" t="s">
        <v>211</v>
      </c>
      <c r="S1039" s="48" t="b">
        <v>0</v>
      </c>
      <c r="T1039" s="48"/>
      <c r="U1039" s="178"/>
      <c r="V1039" s="178">
        <v>43445</v>
      </c>
      <c r="W1039" s="48" t="s">
        <v>211</v>
      </c>
      <c r="X1039" s="48"/>
      <c r="Y1039" s="48"/>
      <c r="Z1039" s="48" t="s">
        <v>211</v>
      </c>
      <c r="AA1039" s="48"/>
      <c r="AB1039" s="48"/>
      <c r="AC1039" s="193" t="s">
        <v>2881</v>
      </c>
      <c r="AD1039" s="48"/>
      <c r="AE1039" s="193" t="s">
        <v>211</v>
      </c>
      <c r="AF1039" s="193" t="s">
        <v>211</v>
      </c>
      <c r="AG1039" s="193" t="s">
        <v>211</v>
      </c>
      <c r="AH1039" s="197">
        <v>43592</v>
      </c>
      <c r="AI1039" s="192" t="s">
        <v>4346</v>
      </c>
      <c r="AJ1039" s="115" t="str">
        <f t="shared" si="16"/>
        <v>FS</v>
      </c>
      <c r="AK1039" s="115" t="b">
        <f>ISNUMBER(SEARCH("IRT",Table1[[#This Row],[Current_Status]]))</f>
        <v>0</v>
      </c>
      <c r="AL1039" s="116">
        <f>YEAR(Table1[[#This Row],[Project_Initiated]])</f>
        <v>2018</v>
      </c>
      <c r="AM1039" s="53">
        <v>44090</v>
      </c>
      <c r="AN1039" s="53" t="str">
        <f>IF(AND(Table1[[#This Row],[Completed Date]]&gt;="07/01/2020"+0,Table1[[#This Row],[Completed Date]]&lt;="6/30/2021"+0),"FY 20-21",IF(AND(Table1[[#This Row],[Completed Date]]&gt;="07/01/2019"+0,Table1[[#This Row],[Completed Date]]&lt;="6/30/2020"+0),"FY 19-20",""))</f>
        <v/>
      </c>
      <c r="AO1039" s="116" t="str">
        <f>IFERROR(FIND("R",Table1[[#This Row],[FS_Priority]]),"")</f>
        <v/>
      </c>
    </row>
    <row r="1040" spans="1:41" hidden="1" x14ac:dyDescent="0.25">
      <c r="A1040" s="48" t="s">
        <v>2616</v>
      </c>
      <c r="B1040" s="193" t="s">
        <v>211</v>
      </c>
      <c r="C1040" s="193" t="s">
        <v>2616</v>
      </c>
      <c r="D1040" s="194" t="b">
        <v>0</v>
      </c>
      <c r="E1040" s="48" t="s">
        <v>99</v>
      </c>
      <c r="F1040" s="48" t="s">
        <v>3093</v>
      </c>
      <c r="G1040" s="48" t="s">
        <v>211</v>
      </c>
      <c r="H1040" s="48" t="s">
        <v>464</v>
      </c>
      <c r="I1040" s="48" t="s">
        <v>211</v>
      </c>
      <c r="J1040" s="48" t="s">
        <v>2661</v>
      </c>
      <c r="K1040" s="193" t="s">
        <v>4989</v>
      </c>
      <c r="L1040" s="193" t="s">
        <v>297</v>
      </c>
      <c r="M1040" s="48" t="s">
        <v>3631</v>
      </c>
      <c r="N1040" s="193" t="s">
        <v>211</v>
      </c>
      <c r="O1040" s="48" t="s">
        <v>165</v>
      </c>
      <c r="P1040" s="48"/>
      <c r="Q1040" s="48" t="s">
        <v>218</v>
      </c>
      <c r="R1040" s="193" t="s">
        <v>211</v>
      </c>
      <c r="S1040" s="48" t="b">
        <v>0</v>
      </c>
      <c r="T1040" s="48"/>
      <c r="U1040" s="178"/>
      <c r="V1040" s="178">
        <v>43402</v>
      </c>
      <c r="W1040" s="48" t="s">
        <v>211</v>
      </c>
      <c r="X1040" s="48"/>
      <c r="Y1040" s="48"/>
      <c r="Z1040" s="48" t="s">
        <v>211</v>
      </c>
      <c r="AA1040" s="48"/>
      <c r="AB1040" s="48"/>
      <c r="AC1040" s="193" t="s">
        <v>2892</v>
      </c>
      <c r="AD1040" s="179"/>
      <c r="AE1040" s="193" t="s">
        <v>165</v>
      </c>
      <c r="AF1040" s="193" t="s">
        <v>211</v>
      </c>
      <c r="AG1040" s="193" t="s">
        <v>539</v>
      </c>
      <c r="AH1040" s="197">
        <v>43594</v>
      </c>
      <c r="AI1040" s="192" t="s">
        <v>4352</v>
      </c>
      <c r="AJ1040" s="115" t="str">
        <f t="shared" si="16"/>
        <v>FS</v>
      </c>
      <c r="AK1040" s="115" t="b">
        <f>ISNUMBER(SEARCH("IRT",Table1[[#This Row],[Current_Status]]))</f>
        <v>0</v>
      </c>
      <c r="AL1040" s="116">
        <f>YEAR(Table1[[#This Row],[Project_Initiated]])</f>
        <v>2018</v>
      </c>
      <c r="AM1040" s="53">
        <v>44090</v>
      </c>
      <c r="AN1040" s="53" t="str">
        <f>IF(AND(Table1[[#This Row],[Completed Date]]&gt;="07/01/2020"+0,Table1[[#This Row],[Completed Date]]&lt;="6/30/2021"+0),"FY 20-21",IF(AND(Table1[[#This Row],[Completed Date]]&gt;="07/01/2019"+0,Table1[[#This Row],[Completed Date]]&lt;="6/30/2020"+0),"FY 19-20",""))</f>
        <v/>
      </c>
      <c r="AO1040" s="116" t="str">
        <f>IFERROR(FIND("R",Table1[[#This Row],[FS_Priority]]),"")</f>
        <v/>
      </c>
    </row>
    <row r="1041" spans="1:41" hidden="1" x14ac:dyDescent="0.25">
      <c r="A1041" s="48" t="s">
        <v>2810</v>
      </c>
      <c r="B1041" s="193" t="s">
        <v>211</v>
      </c>
      <c r="C1041" s="193" t="s">
        <v>2810</v>
      </c>
      <c r="D1041" s="194" t="b">
        <v>0</v>
      </c>
      <c r="E1041" s="48" t="s">
        <v>107</v>
      </c>
      <c r="F1041" s="48" t="s">
        <v>3180</v>
      </c>
      <c r="G1041" s="48" t="s">
        <v>211</v>
      </c>
      <c r="H1041" s="48" t="s">
        <v>396</v>
      </c>
      <c r="I1041" s="48" t="s">
        <v>3708</v>
      </c>
      <c r="J1041" s="48" t="s">
        <v>2661</v>
      </c>
      <c r="K1041" s="193" t="s">
        <v>3674</v>
      </c>
      <c r="L1041" s="193" t="s">
        <v>2636</v>
      </c>
      <c r="M1041" s="48" t="s">
        <v>3679</v>
      </c>
      <c r="N1041" s="193" t="s">
        <v>211</v>
      </c>
      <c r="O1041" s="48" t="s">
        <v>165</v>
      </c>
      <c r="P1041" s="48"/>
      <c r="Q1041" s="48" t="s">
        <v>288</v>
      </c>
      <c r="R1041" s="193" t="s">
        <v>211</v>
      </c>
      <c r="S1041" s="48" t="b">
        <v>0</v>
      </c>
      <c r="T1041" s="48"/>
      <c r="U1041" s="178"/>
      <c r="V1041" s="178">
        <v>43521</v>
      </c>
      <c r="W1041" s="48" t="s">
        <v>211</v>
      </c>
      <c r="X1041" s="48"/>
      <c r="Y1041" s="48"/>
      <c r="Z1041" s="48" t="s">
        <v>211</v>
      </c>
      <c r="AA1041" s="48"/>
      <c r="AB1041" s="48"/>
      <c r="AC1041" s="193" t="s">
        <v>2894</v>
      </c>
      <c r="AD1041" s="48"/>
      <c r="AE1041" s="193" t="s">
        <v>211</v>
      </c>
      <c r="AF1041" s="193" t="s">
        <v>211</v>
      </c>
      <c r="AG1041" s="193" t="s">
        <v>211</v>
      </c>
      <c r="AH1041" s="197">
        <v>43595</v>
      </c>
      <c r="AI1041" s="192" t="s">
        <v>4352</v>
      </c>
      <c r="AJ1041" s="115" t="str">
        <f t="shared" si="16"/>
        <v>FS</v>
      </c>
      <c r="AK1041" s="115" t="b">
        <f>ISNUMBER(SEARCH("IRT",Table1[[#This Row],[Current_Status]]))</f>
        <v>0</v>
      </c>
      <c r="AL1041" s="116">
        <f>YEAR(Table1[[#This Row],[Project_Initiated]])</f>
        <v>2019</v>
      </c>
      <c r="AM1041" s="53">
        <v>44090</v>
      </c>
      <c r="AN1041" s="53" t="str">
        <f>IF(AND(Table1[[#This Row],[Completed Date]]&gt;="07/01/2020"+0,Table1[[#This Row],[Completed Date]]&lt;="6/30/2021"+0),"FY 20-21",IF(AND(Table1[[#This Row],[Completed Date]]&gt;="07/01/2019"+0,Table1[[#This Row],[Completed Date]]&lt;="6/30/2020"+0),"FY 19-20",""))</f>
        <v/>
      </c>
      <c r="AO1041" s="116" t="str">
        <f>IFERROR(FIND("R",Table1[[#This Row],[FS_Priority]]),"")</f>
        <v/>
      </c>
    </row>
    <row r="1042" spans="1:41" hidden="1" x14ac:dyDescent="0.25">
      <c r="A1042" s="48" t="s">
        <v>872</v>
      </c>
      <c r="B1042" s="193" t="s">
        <v>211</v>
      </c>
      <c r="C1042" s="193" t="s">
        <v>872</v>
      </c>
      <c r="D1042" s="194" t="b">
        <v>0</v>
      </c>
      <c r="E1042" s="48" t="s">
        <v>107</v>
      </c>
      <c r="F1042" s="48" t="s">
        <v>3179</v>
      </c>
      <c r="G1042" s="48" t="s">
        <v>211</v>
      </c>
      <c r="H1042" s="48" t="s">
        <v>474</v>
      </c>
      <c r="I1042" s="48" t="s">
        <v>3710</v>
      </c>
      <c r="J1042" s="48" t="s">
        <v>2661</v>
      </c>
      <c r="K1042" s="193" t="s">
        <v>3674</v>
      </c>
      <c r="L1042" s="193" t="s">
        <v>2636</v>
      </c>
      <c r="M1042" s="48" t="s">
        <v>3561</v>
      </c>
      <c r="N1042" s="193" t="s">
        <v>211</v>
      </c>
      <c r="O1042" s="48" t="s">
        <v>183</v>
      </c>
      <c r="P1042" s="48"/>
      <c r="Q1042" s="48" t="s">
        <v>288</v>
      </c>
      <c r="R1042" s="193" t="s">
        <v>211</v>
      </c>
      <c r="S1042" s="48" t="b">
        <v>0</v>
      </c>
      <c r="T1042" s="48"/>
      <c r="U1042" s="178"/>
      <c r="V1042" s="178">
        <v>43369</v>
      </c>
      <c r="W1042" s="48" t="s">
        <v>211</v>
      </c>
      <c r="X1042" s="48"/>
      <c r="Y1042" s="48"/>
      <c r="Z1042" s="48" t="s">
        <v>211</v>
      </c>
      <c r="AA1042" s="48"/>
      <c r="AB1042" s="48"/>
      <c r="AC1042" s="193" t="s">
        <v>2887</v>
      </c>
      <c r="AD1042" s="48"/>
      <c r="AE1042" s="193" t="s">
        <v>498</v>
      </c>
      <c r="AF1042" s="193" t="s">
        <v>4413</v>
      </c>
      <c r="AG1042" s="193" t="s">
        <v>539</v>
      </c>
      <c r="AH1042" s="197">
        <v>43600</v>
      </c>
      <c r="AI1042" s="192" t="s">
        <v>4352</v>
      </c>
      <c r="AJ1042" s="115" t="str">
        <f t="shared" si="16"/>
        <v>FS</v>
      </c>
      <c r="AK1042" s="115" t="b">
        <f>ISNUMBER(SEARCH("IRT",Table1[[#This Row],[Current_Status]]))</f>
        <v>0</v>
      </c>
      <c r="AL1042" s="116">
        <f>YEAR(Table1[[#This Row],[Project_Initiated]])</f>
        <v>2018</v>
      </c>
      <c r="AM1042" s="53">
        <v>44090</v>
      </c>
      <c r="AN1042" s="53" t="str">
        <f>IF(AND(Table1[[#This Row],[Completed Date]]&gt;="07/01/2020"+0,Table1[[#This Row],[Completed Date]]&lt;="6/30/2021"+0),"FY 20-21",IF(AND(Table1[[#This Row],[Completed Date]]&gt;="07/01/2019"+0,Table1[[#This Row],[Completed Date]]&lt;="6/30/2020"+0),"FY 19-20",""))</f>
        <v/>
      </c>
      <c r="AO1042" s="116" t="str">
        <f>IFERROR(FIND("R",Table1[[#This Row],[FS_Priority]]),"")</f>
        <v/>
      </c>
    </row>
    <row r="1043" spans="1:41" hidden="1" x14ac:dyDescent="0.25">
      <c r="A1043" s="48" t="s">
        <v>641</v>
      </c>
      <c r="B1043" s="193" t="s">
        <v>211</v>
      </c>
      <c r="C1043" s="193" t="s">
        <v>641</v>
      </c>
      <c r="D1043" s="194" t="b">
        <v>0</v>
      </c>
      <c r="E1043" s="48" t="s">
        <v>446</v>
      </c>
      <c r="F1043" s="48" t="s">
        <v>3055</v>
      </c>
      <c r="G1043" s="48" t="s">
        <v>211</v>
      </c>
      <c r="H1043" s="48" t="s">
        <v>447</v>
      </c>
      <c r="I1043" s="48" t="s">
        <v>288</v>
      </c>
      <c r="J1043" s="48" t="s">
        <v>2672</v>
      </c>
      <c r="K1043" s="193" t="s">
        <v>3578</v>
      </c>
      <c r="L1043" s="193" t="s">
        <v>2636</v>
      </c>
      <c r="M1043" s="48" t="s">
        <v>3582</v>
      </c>
      <c r="N1043" s="193" t="s">
        <v>211</v>
      </c>
      <c r="O1043" s="48" t="s">
        <v>183</v>
      </c>
      <c r="P1043" s="48"/>
      <c r="Q1043" s="48" t="s">
        <v>211</v>
      </c>
      <c r="R1043" s="193" t="s">
        <v>218</v>
      </c>
      <c r="S1043" s="48" t="b">
        <v>0</v>
      </c>
      <c r="T1043" s="48"/>
      <c r="U1043" s="178"/>
      <c r="V1043" s="178">
        <v>43069</v>
      </c>
      <c r="W1043" s="48" t="s">
        <v>211</v>
      </c>
      <c r="X1043" s="48"/>
      <c r="Y1043" s="48"/>
      <c r="Z1043" s="48" t="s">
        <v>211</v>
      </c>
      <c r="AA1043" s="48"/>
      <c r="AB1043" s="48"/>
      <c r="AC1043" s="193" t="s">
        <v>2890</v>
      </c>
      <c r="AD1043" s="48"/>
      <c r="AE1043" s="193" t="s">
        <v>498</v>
      </c>
      <c r="AF1043" s="193" t="s">
        <v>4402</v>
      </c>
      <c r="AG1043" s="193" t="s">
        <v>2694</v>
      </c>
      <c r="AH1043" s="197">
        <v>43601</v>
      </c>
      <c r="AI1043" s="192" t="s">
        <v>4353</v>
      </c>
      <c r="AJ1043" s="115" t="str">
        <f t="shared" si="16"/>
        <v>FS</v>
      </c>
      <c r="AK1043" s="115" t="b">
        <f>ISNUMBER(SEARCH("IRT",Table1[[#This Row],[Current_Status]]))</f>
        <v>0</v>
      </c>
      <c r="AL1043" s="116">
        <f>YEAR(Table1[[#This Row],[Project_Initiated]])</f>
        <v>2017</v>
      </c>
      <c r="AM1043" s="53">
        <v>44090</v>
      </c>
      <c r="AN1043" s="53" t="str">
        <f>IF(AND(Table1[[#This Row],[Completed Date]]&gt;="07/01/2020"+0,Table1[[#This Row],[Completed Date]]&lt;="6/30/2021"+0),"FY 20-21",IF(AND(Table1[[#This Row],[Completed Date]]&gt;="07/01/2019"+0,Table1[[#This Row],[Completed Date]]&lt;="6/30/2020"+0),"FY 19-20",""))</f>
        <v/>
      </c>
      <c r="AO1043" s="116" t="str">
        <f>IFERROR(FIND("R",Table1[[#This Row],[FS_Priority]]),"")</f>
        <v/>
      </c>
    </row>
    <row r="1044" spans="1:41" hidden="1" x14ac:dyDescent="0.25">
      <c r="A1044" s="48" t="s">
        <v>256</v>
      </c>
      <c r="B1044" s="193" t="s">
        <v>211</v>
      </c>
      <c r="C1044" s="193" t="s">
        <v>256</v>
      </c>
      <c r="D1044" s="194" t="b">
        <v>0</v>
      </c>
      <c r="E1044" s="48" t="s">
        <v>4299</v>
      </c>
      <c r="F1044" s="48" t="s">
        <v>2987</v>
      </c>
      <c r="G1044" s="48" t="s">
        <v>211</v>
      </c>
      <c r="H1044" s="48" t="s">
        <v>454</v>
      </c>
      <c r="I1044" s="48" t="s">
        <v>3485</v>
      </c>
      <c r="J1044" s="48" t="s">
        <v>2661</v>
      </c>
      <c r="K1044" s="193" t="s">
        <v>3471</v>
      </c>
      <c r="L1044" s="193" t="s">
        <v>2636</v>
      </c>
      <c r="M1044" s="48" t="s">
        <v>3486</v>
      </c>
      <c r="N1044" s="193" t="s">
        <v>211</v>
      </c>
      <c r="O1044" s="48" t="s">
        <v>534</v>
      </c>
      <c r="P1044" s="48"/>
      <c r="Q1044" s="48" t="s">
        <v>236</v>
      </c>
      <c r="R1044" s="193" t="s">
        <v>211</v>
      </c>
      <c r="S1044" s="48" t="b">
        <v>0</v>
      </c>
      <c r="T1044" s="48"/>
      <c r="U1044" s="178"/>
      <c r="V1044" s="178">
        <v>43329</v>
      </c>
      <c r="W1044" s="48" t="s">
        <v>211</v>
      </c>
      <c r="X1044" s="48"/>
      <c r="Y1044" s="48"/>
      <c r="Z1044" s="48" t="s">
        <v>211</v>
      </c>
      <c r="AA1044" s="48"/>
      <c r="AB1044" s="48"/>
      <c r="AC1044" s="193" t="s">
        <v>2888</v>
      </c>
      <c r="AD1044" s="48"/>
      <c r="AE1044" s="193" t="s">
        <v>178</v>
      </c>
      <c r="AF1044" s="193" t="s">
        <v>211</v>
      </c>
      <c r="AG1044" s="193" t="s">
        <v>2694</v>
      </c>
      <c r="AH1044" s="197">
        <v>43601</v>
      </c>
      <c r="AI1044" s="192" t="s">
        <v>4347</v>
      </c>
      <c r="AJ1044" s="115" t="str">
        <f t="shared" si="16"/>
        <v>FS</v>
      </c>
      <c r="AK1044" s="115" t="b">
        <f>ISNUMBER(SEARCH("IRT",Table1[[#This Row],[Current_Status]]))</f>
        <v>0</v>
      </c>
      <c r="AL1044" s="116">
        <f>YEAR(Table1[[#This Row],[Project_Initiated]])</f>
        <v>2018</v>
      </c>
      <c r="AM1044" s="53">
        <v>44090</v>
      </c>
      <c r="AN1044" s="53" t="str">
        <f>IF(AND(Table1[[#This Row],[Completed Date]]&gt;="07/01/2020"+0,Table1[[#This Row],[Completed Date]]&lt;="6/30/2021"+0),"FY 20-21",IF(AND(Table1[[#This Row],[Completed Date]]&gt;="07/01/2019"+0,Table1[[#This Row],[Completed Date]]&lt;="6/30/2020"+0),"FY 19-20",""))</f>
        <v/>
      </c>
      <c r="AO1044" s="116" t="str">
        <f>IFERROR(FIND("R",Table1[[#This Row],[FS_Priority]]),"")</f>
        <v/>
      </c>
    </row>
    <row r="1045" spans="1:41" hidden="1" x14ac:dyDescent="0.25">
      <c r="A1045" s="48" t="s">
        <v>2831</v>
      </c>
      <c r="B1045" s="193" t="s">
        <v>211</v>
      </c>
      <c r="C1045" s="193" t="s">
        <v>2831</v>
      </c>
      <c r="D1045" s="194" t="b">
        <v>0</v>
      </c>
      <c r="E1045" s="48" t="s">
        <v>99</v>
      </c>
      <c r="F1045" s="48" t="s">
        <v>3100</v>
      </c>
      <c r="G1045" s="48" t="s">
        <v>4001</v>
      </c>
      <c r="H1045" s="48" t="s">
        <v>445</v>
      </c>
      <c r="I1045" s="48" t="s">
        <v>3638</v>
      </c>
      <c r="J1045" s="48" t="s">
        <v>2670</v>
      </c>
      <c r="K1045" s="193" t="s">
        <v>4989</v>
      </c>
      <c r="L1045" s="193" t="s">
        <v>297</v>
      </c>
      <c r="M1045" s="48" t="s">
        <v>3599</v>
      </c>
      <c r="N1045" s="193" t="s">
        <v>211</v>
      </c>
      <c r="O1045" s="48" t="s">
        <v>183</v>
      </c>
      <c r="P1045" s="48"/>
      <c r="Q1045" s="48" t="s">
        <v>212</v>
      </c>
      <c r="R1045" s="193" t="s">
        <v>211</v>
      </c>
      <c r="S1045" s="48" t="b">
        <v>0</v>
      </c>
      <c r="T1045" s="48"/>
      <c r="U1045" s="178"/>
      <c r="V1045" s="178">
        <v>43440</v>
      </c>
      <c r="W1045" s="48" t="s">
        <v>211</v>
      </c>
      <c r="X1045" s="48"/>
      <c r="Y1045" s="48"/>
      <c r="Z1045" s="48" t="s">
        <v>211</v>
      </c>
      <c r="AA1045" s="48"/>
      <c r="AB1045" s="48"/>
      <c r="AC1045" s="193" t="s">
        <v>2893</v>
      </c>
      <c r="AD1045" s="195">
        <v>43570</v>
      </c>
      <c r="AE1045" s="193" t="s">
        <v>178</v>
      </c>
      <c r="AF1045" s="193" t="s">
        <v>4423</v>
      </c>
      <c r="AG1045" s="193" t="s">
        <v>2694</v>
      </c>
      <c r="AH1045" s="197">
        <v>43606</v>
      </c>
      <c r="AI1045" s="192" t="s">
        <v>4349</v>
      </c>
      <c r="AJ1045" s="115" t="str">
        <f t="shared" si="16"/>
        <v>FS</v>
      </c>
      <c r="AK1045" s="115" t="b">
        <f>ISNUMBER(SEARCH("IRT",Table1[[#This Row],[Current_Status]]))</f>
        <v>0</v>
      </c>
      <c r="AL1045" s="116">
        <f>YEAR(Table1[[#This Row],[Project_Initiated]])</f>
        <v>2018</v>
      </c>
      <c r="AM1045" s="53">
        <v>44090</v>
      </c>
      <c r="AN1045" s="53" t="str">
        <f>IF(AND(Table1[[#This Row],[Completed Date]]&gt;="07/01/2020"+0,Table1[[#This Row],[Completed Date]]&lt;="6/30/2021"+0),"FY 20-21",IF(AND(Table1[[#This Row],[Completed Date]]&gt;="07/01/2019"+0,Table1[[#This Row],[Completed Date]]&lt;="6/30/2020"+0),"FY 19-20",""))</f>
        <v/>
      </c>
      <c r="AO1045" s="116" t="str">
        <f>IFERROR(FIND("R",Table1[[#This Row],[FS_Priority]]),"")</f>
        <v/>
      </c>
    </row>
    <row r="1046" spans="1:41" hidden="1" x14ac:dyDescent="0.25">
      <c r="A1046" s="48" t="s">
        <v>237</v>
      </c>
      <c r="B1046" s="193" t="s">
        <v>211</v>
      </c>
      <c r="C1046" s="193" t="s">
        <v>237</v>
      </c>
      <c r="D1046" s="194" t="b">
        <v>0</v>
      </c>
      <c r="E1046" s="48" t="s">
        <v>21</v>
      </c>
      <c r="F1046" s="48" t="s">
        <v>2965</v>
      </c>
      <c r="G1046" s="48" t="s">
        <v>211</v>
      </c>
      <c r="H1046" s="48" t="s">
        <v>323</v>
      </c>
      <c r="I1046" s="48" t="s">
        <v>3462</v>
      </c>
      <c r="J1046" s="48" t="s">
        <v>2661</v>
      </c>
      <c r="K1046" s="193" t="s">
        <v>3455</v>
      </c>
      <c r="L1046" s="193" t="s">
        <v>4315</v>
      </c>
      <c r="M1046" s="48" t="s">
        <v>3456</v>
      </c>
      <c r="N1046" s="193" t="s">
        <v>211</v>
      </c>
      <c r="O1046" s="48" t="s">
        <v>183</v>
      </c>
      <c r="P1046" s="48"/>
      <c r="Q1046" s="48" t="s">
        <v>184</v>
      </c>
      <c r="R1046" s="193" t="s">
        <v>211</v>
      </c>
      <c r="S1046" s="48" t="b">
        <v>0</v>
      </c>
      <c r="T1046" s="48"/>
      <c r="U1046" s="178"/>
      <c r="V1046" s="178">
        <v>43353</v>
      </c>
      <c r="W1046" s="48" t="s">
        <v>211</v>
      </c>
      <c r="X1046" s="48"/>
      <c r="Y1046" s="48"/>
      <c r="Z1046" s="48" t="s">
        <v>211</v>
      </c>
      <c r="AA1046" s="48"/>
      <c r="AB1046" s="48"/>
      <c r="AC1046" s="193" t="s">
        <v>2899</v>
      </c>
      <c r="AD1046" s="48"/>
      <c r="AE1046" s="193" t="s">
        <v>178</v>
      </c>
      <c r="AF1046" s="193" t="s">
        <v>211</v>
      </c>
      <c r="AG1046" s="193" t="s">
        <v>2694</v>
      </c>
      <c r="AH1046" s="197">
        <v>43616</v>
      </c>
      <c r="AI1046" s="192" t="s">
        <v>4347</v>
      </c>
      <c r="AJ1046" s="115" t="str">
        <f t="shared" si="16"/>
        <v>FS</v>
      </c>
      <c r="AK1046" s="115" t="b">
        <f>ISNUMBER(SEARCH("IRT",Table1[[#This Row],[Current_Status]]))</f>
        <v>0</v>
      </c>
      <c r="AL1046" s="116">
        <f>YEAR(Table1[[#This Row],[Project_Initiated]])</f>
        <v>2018</v>
      </c>
      <c r="AM1046" s="53">
        <v>44090</v>
      </c>
      <c r="AN1046" s="53" t="str">
        <f>IF(AND(Table1[[#This Row],[Completed Date]]&gt;="07/01/2020"+0,Table1[[#This Row],[Completed Date]]&lt;="6/30/2021"+0),"FY 20-21",IF(AND(Table1[[#This Row],[Completed Date]]&gt;="07/01/2019"+0,Table1[[#This Row],[Completed Date]]&lt;="6/30/2020"+0),"FY 19-20",""))</f>
        <v/>
      </c>
      <c r="AO1046" s="116" t="str">
        <f>IFERROR(FIND("R",Table1[[#This Row],[FS_Priority]]),"")</f>
        <v/>
      </c>
    </row>
    <row r="1047" spans="1:41" hidden="1" x14ac:dyDescent="0.25">
      <c r="A1047" s="48" t="s">
        <v>2807</v>
      </c>
      <c r="B1047" s="193" t="s">
        <v>211</v>
      </c>
      <c r="C1047" s="193" t="s">
        <v>2807</v>
      </c>
      <c r="D1047" s="194" t="b">
        <v>0</v>
      </c>
      <c r="E1047" s="48" t="s">
        <v>107</v>
      </c>
      <c r="F1047" s="48" t="s">
        <v>3181</v>
      </c>
      <c r="G1047" s="48" t="s">
        <v>211</v>
      </c>
      <c r="H1047" s="48" t="s">
        <v>1057</v>
      </c>
      <c r="I1047" s="48" t="s">
        <v>211</v>
      </c>
      <c r="J1047" s="48" t="s">
        <v>2661</v>
      </c>
      <c r="K1047" s="193" t="s">
        <v>3674</v>
      </c>
      <c r="L1047" s="193" t="s">
        <v>2636</v>
      </c>
      <c r="M1047" s="48" t="s">
        <v>3691</v>
      </c>
      <c r="N1047" s="193" t="s">
        <v>3709</v>
      </c>
      <c r="O1047" s="48" t="s">
        <v>183</v>
      </c>
      <c r="P1047" s="48"/>
      <c r="Q1047" s="48" t="s">
        <v>288</v>
      </c>
      <c r="R1047" s="193" t="s">
        <v>211</v>
      </c>
      <c r="S1047" s="48" t="b">
        <v>0</v>
      </c>
      <c r="T1047" s="48"/>
      <c r="U1047" s="178"/>
      <c r="V1047" s="178">
        <v>43473</v>
      </c>
      <c r="W1047" s="48" t="s">
        <v>211</v>
      </c>
      <c r="X1047" s="48"/>
      <c r="Y1047" s="48"/>
      <c r="Z1047" s="48" t="s">
        <v>211</v>
      </c>
      <c r="AA1047" s="48"/>
      <c r="AB1047" s="48"/>
      <c r="AC1047" s="193" t="s">
        <v>2900</v>
      </c>
      <c r="AD1047" s="179"/>
      <c r="AE1047" s="193" t="s">
        <v>183</v>
      </c>
      <c r="AF1047" s="193" t="s">
        <v>211</v>
      </c>
      <c r="AG1047" s="193" t="s">
        <v>211</v>
      </c>
      <c r="AH1047" s="197">
        <v>43616</v>
      </c>
      <c r="AI1047" s="192" t="s">
        <v>4352</v>
      </c>
      <c r="AJ1047" s="115" t="str">
        <f t="shared" si="16"/>
        <v>FS</v>
      </c>
      <c r="AK1047" s="115" t="b">
        <f>ISNUMBER(SEARCH("IRT",Table1[[#This Row],[Current_Status]]))</f>
        <v>0</v>
      </c>
      <c r="AL1047" s="116">
        <f>YEAR(Table1[[#This Row],[Project_Initiated]])</f>
        <v>2019</v>
      </c>
      <c r="AM1047" s="53">
        <v>44090</v>
      </c>
      <c r="AN1047" s="53" t="str">
        <f>IF(AND(Table1[[#This Row],[Completed Date]]&gt;="07/01/2020"+0,Table1[[#This Row],[Completed Date]]&lt;="6/30/2021"+0),"FY 20-21",IF(AND(Table1[[#This Row],[Completed Date]]&gt;="07/01/2019"+0,Table1[[#This Row],[Completed Date]]&lt;="6/30/2020"+0),"FY 19-20",""))</f>
        <v/>
      </c>
      <c r="AO1047" s="116" t="str">
        <f>IFERROR(FIND("R",Table1[[#This Row],[FS_Priority]]),"")</f>
        <v/>
      </c>
    </row>
    <row r="1048" spans="1:41" hidden="1" x14ac:dyDescent="0.25">
      <c r="A1048" s="48" t="s">
        <v>2751</v>
      </c>
      <c r="B1048" s="193" t="s">
        <v>211</v>
      </c>
      <c r="C1048" s="193" t="s">
        <v>2751</v>
      </c>
      <c r="D1048" s="194" t="b">
        <v>0</v>
      </c>
      <c r="E1048" s="48" t="s">
        <v>147</v>
      </c>
      <c r="F1048" s="48" t="s">
        <v>3314</v>
      </c>
      <c r="G1048" s="48" t="s">
        <v>211</v>
      </c>
      <c r="H1048" s="48" t="s">
        <v>2254</v>
      </c>
      <c r="I1048" s="48" t="s">
        <v>211</v>
      </c>
      <c r="J1048" s="48" t="s">
        <v>2672</v>
      </c>
      <c r="K1048" s="193" t="s">
        <v>3839</v>
      </c>
      <c r="L1048" s="193" t="s">
        <v>4330</v>
      </c>
      <c r="M1048" s="48" t="s">
        <v>3849</v>
      </c>
      <c r="N1048" s="193" t="s">
        <v>211</v>
      </c>
      <c r="O1048" s="48" t="s">
        <v>165</v>
      </c>
      <c r="P1048" s="48"/>
      <c r="Q1048" s="48" t="s">
        <v>236</v>
      </c>
      <c r="R1048" s="193" t="s">
        <v>211</v>
      </c>
      <c r="S1048" s="48" t="b">
        <v>0</v>
      </c>
      <c r="T1048" s="48"/>
      <c r="U1048" s="178"/>
      <c r="V1048" s="178">
        <v>43448</v>
      </c>
      <c r="W1048" s="48" t="s">
        <v>211</v>
      </c>
      <c r="X1048" s="48"/>
      <c r="Y1048" s="48"/>
      <c r="Z1048" s="48" t="s">
        <v>211</v>
      </c>
      <c r="AA1048" s="48"/>
      <c r="AB1048" s="48"/>
      <c r="AC1048" s="193" t="s">
        <v>2905</v>
      </c>
      <c r="AD1048" s="48"/>
      <c r="AE1048" s="193" t="s">
        <v>211</v>
      </c>
      <c r="AF1048" s="193" t="s">
        <v>211</v>
      </c>
      <c r="AG1048" s="193" t="s">
        <v>211</v>
      </c>
      <c r="AH1048" s="197">
        <v>43622</v>
      </c>
      <c r="AI1048" s="192" t="s">
        <v>4346</v>
      </c>
      <c r="AJ1048" s="115" t="str">
        <f t="shared" si="16"/>
        <v>FS</v>
      </c>
      <c r="AK1048" s="115" t="b">
        <f>ISNUMBER(SEARCH("IRT",Table1[[#This Row],[Current_Status]]))</f>
        <v>0</v>
      </c>
      <c r="AL1048" s="116">
        <f>YEAR(Table1[[#This Row],[Project_Initiated]])</f>
        <v>2018</v>
      </c>
      <c r="AM1048" s="53">
        <v>44090</v>
      </c>
      <c r="AN1048" s="53" t="str">
        <f>IF(AND(Table1[[#This Row],[Completed Date]]&gt;="07/01/2020"+0,Table1[[#This Row],[Completed Date]]&lt;="6/30/2021"+0),"FY 20-21",IF(AND(Table1[[#This Row],[Completed Date]]&gt;="07/01/2019"+0,Table1[[#This Row],[Completed Date]]&lt;="6/30/2020"+0),"FY 19-20",""))</f>
        <v/>
      </c>
      <c r="AO1048" s="116" t="str">
        <f>IFERROR(FIND("R",Table1[[#This Row],[FS_Priority]]),"")</f>
        <v/>
      </c>
    </row>
    <row r="1049" spans="1:41" hidden="1" x14ac:dyDescent="0.25">
      <c r="A1049" s="48" t="s">
        <v>2933</v>
      </c>
      <c r="B1049" s="193" t="s">
        <v>211</v>
      </c>
      <c r="C1049" s="193" t="s">
        <v>2933</v>
      </c>
      <c r="D1049" s="194" t="b">
        <v>0</v>
      </c>
      <c r="E1049" s="48" t="s">
        <v>107</v>
      </c>
      <c r="F1049" s="48" t="s">
        <v>3205</v>
      </c>
      <c r="G1049" s="48" t="s">
        <v>211</v>
      </c>
      <c r="H1049" s="48" t="s">
        <v>476</v>
      </c>
      <c r="I1049" s="48" t="s">
        <v>3944</v>
      </c>
      <c r="J1049" s="48" t="s">
        <v>2670</v>
      </c>
      <c r="K1049" s="193" t="s">
        <v>3674</v>
      </c>
      <c r="L1049" s="193" t="s">
        <v>2636</v>
      </c>
      <c r="M1049" s="48" t="s">
        <v>3687</v>
      </c>
      <c r="N1049" s="193" t="s">
        <v>211</v>
      </c>
      <c r="O1049" s="48" t="s">
        <v>165</v>
      </c>
      <c r="P1049" s="48"/>
      <c r="Q1049" s="48" t="s">
        <v>236</v>
      </c>
      <c r="R1049" s="193" t="s">
        <v>211</v>
      </c>
      <c r="S1049" s="48" t="b">
        <v>0</v>
      </c>
      <c r="T1049" s="48"/>
      <c r="U1049" s="178"/>
      <c r="V1049" s="178">
        <v>43599</v>
      </c>
      <c r="W1049" s="48" t="s">
        <v>211</v>
      </c>
      <c r="X1049" s="48"/>
      <c r="Y1049" s="48"/>
      <c r="Z1049" s="48" t="s">
        <v>211</v>
      </c>
      <c r="AA1049" s="48"/>
      <c r="AB1049" s="48"/>
      <c r="AC1049" s="193" t="s">
        <v>4042</v>
      </c>
      <c r="AD1049" s="48"/>
      <c r="AE1049" s="193" t="s">
        <v>211</v>
      </c>
      <c r="AF1049" s="193" t="s">
        <v>211</v>
      </c>
      <c r="AG1049" s="193" t="s">
        <v>211</v>
      </c>
      <c r="AH1049" s="197">
        <v>43627</v>
      </c>
      <c r="AI1049" s="192" t="s">
        <v>4349</v>
      </c>
      <c r="AJ1049" s="115" t="str">
        <f t="shared" si="16"/>
        <v>FS</v>
      </c>
      <c r="AK1049" s="115" t="b">
        <f>ISNUMBER(SEARCH("IRT",Table1[[#This Row],[Current_Status]]))</f>
        <v>0</v>
      </c>
      <c r="AL1049" s="116">
        <f>YEAR(Table1[[#This Row],[Project_Initiated]])</f>
        <v>2019</v>
      </c>
      <c r="AM1049" s="53">
        <v>44090</v>
      </c>
      <c r="AN1049" s="53" t="str">
        <f>IF(AND(Table1[[#This Row],[Completed Date]]&gt;="07/01/2020"+0,Table1[[#This Row],[Completed Date]]&lt;="6/30/2021"+0),"FY 20-21",IF(AND(Table1[[#This Row],[Completed Date]]&gt;="07/01/2019"+0,Table1[[#This Row],[Completed Date]]&lt;="6/30/2020"+0),"FY 19-20",""))</f>
        <v/>
      </c>
      <c r="AO1049" s="116" t="str">
        <f>IFERROR(FIND("R",Table1[[#This Row],[FS_Priority]]),"")</f>
        <v/>
      </c>
    </row>
    <row r="1050" spans="1:41" hidden="1" x14ac:dyDescent="0.25">
      <c r="A1050" s="48" t="s">
        <v>2906</v>
      </c>
      <c r="B1050" s="193" t="s">
        <v>211</v>
      </c>
      <c r="C1050" s="193" t="s">
        <v>2906</v>
      </c>
      <c r="D1050" s="194" t="b">
        <v>0</v>
      </c>
      <c r="E1050" s="48" t="s">
        <v>99</v>
      </c>
      <c r="F1050" s="48" t="s">
        <v>3096</v>
      </c>
      <c r="G1050" s="48" t="s">
        <v>211</v>
      </c>
      <c r="H1050" s="48" t="s">
        <v>452</v>
      </c>
      <c r="I1050" s="48" t="s">
        <v>3661</v>
      </c>
      <c r="J1050" s="48" t="s">
        <v>2672</v>
      </c>
      <c r="K1050" s="193" t="s">
        <v>4989</v>
      </c>
      <c r="L1050" s="193" t="s">
        <v>297</v>
      </c>
      <c r="M1050" s="48" t="s">
        <v>3927</v>
      </c>
      <c r="N1050" s="193" t="s">
        <v>211</v>
      </c>
      <c r="O1050" s="48" t="s">
        <v>165</v>
      </c>
      <c r="P1050" s="48"/>
      <c r="Q1050" s="48" t="s">
        <v>221</v>
      </c>
      <c r="R1050" s="193" t="s">
        <v>211</v>
      </c>
      <c r="S1050" s="48" t="b">
        <v>0</v>
      </c>
      <c r="T1050" s="48"/>
      <c r="U1050" s="178"/>
      <c r="V1050" s="178">
        <v>43595</v>
      </c>
      <c r="W1050" s="48" t="s">
        <v>211</v>
      </c>
      <c r="X1050" s="48"/>
      <c r="Y1050" s="48"/>
      <c r="Z1050" s="48" t="s">
        <v>211</v>
      </c>
      <c r="AA1050" s="48"/>
      <c r="AB1050" s="48"/>
      <c r="AC1050" s="193" t="s">
        <v>3097</v>
      </c>
      <c r="AD1050" s="179"/>
      <c r="AE1050" s="193" t="s">
        <v>211</v>
      </c>
      <c r="AF1050" s="193" t="s">
        <v>211</v>
      </c>
      <c r="AG1050" s="193" t="s">
        <v>211</v>
      </c>
      <c r="AH1050" s="198">
        <v>43630</v>
      </c>
      <c r="AI1050" s="192" t="s">
        <v>4349</v>
      </c>
      <c r="AJ1050" s="115" t="str">
        <f t="shared" si="16"/>
        <v>FS</v>
      </c>
      <c r="AK1050" s="115" t="b">
        <f>ISNUMBER(SEARCH("IRT",Table1[[#This Row],[Current_Status]]))</f>
        <v>0</v>
      </c>
      <c r="AL1050" s="116">
        <f>YEAR(Table1[[#This Row],[Project_Initiated]])</f>
        <v>2019</v>
      </c>
      <c r="AM1050" s="53">
        <v>44090</v>
      </c>
      <c r="AN1050" s="53" t="str">
        <f>IF(AND(Table1[[#This Row],[Completed Date]]&gt;="07/01/2020"+0,Table1[[#This Row],[Completed Date]]&lt;="6/30/2021"+0),"FY 20-21",IF(AND(Table1[[#This Row],[Completed Date]]&gt;="07/01/2019"+0,Table1[[#This Row],[Completed Date]]&lt;="6/30/2020"+0),"FY 19-20",""))</f>
        <v/>
      </c>
      <c r="AO1050" s="116" t="str">
        <f>IFERROR(FIND("R",Table1[[#This Row],[FS_Priority]]),"")</f>
        <v/>
      </c>
    </row>
    <row r="1051" spans="1:41" hidden="1" x14ac:dyDescent="0.25">
      <c r="A1051" s="48" t="s">
        <v>2907</v>
      </c>
      <c r="B1051" s="193" t="s">
        <v>211</v>
      </c>
      <c r="C1051" s="193" t="s">
        <v>2907</v>
      </c>
      <c r="D1051" s="194" t="b">
        <v>0</v>
      </c>
      <c r="E1051" s="48" t="s">
        <v>4299</v>
      </c>
      <c r="F1051" s="48" t="s">
        <v>3292</v>
      </c>
      <c r="G1051" s="48" t="s">
        <v>211</v>
      </c>
      <c r="H1051" s="48" t="s">
        <v>2251</v>
      </c>
      <c r="I1051" s="48" t="s">
        <v>3957</v>
      </c>
      <c r="J1051" s="48" t="s">
        <v>2672</v>
      </c>
      <c r="K1051" s="193" t="s">
        <v>3471</v>
      </c>
      <c r="L1051" s="193" t="s">
        <v>2636</v>
      </c>
      <c r="M1051" s="48" t="s">
        <v>3958</v>
      </c>
      <c r="N1051" s="193" t="s">
        <v>211</v>
      </c>
      <c r="O1051" s="48" t="s">
        <v>165</v>
      </c>
      <c r="P1051" s="48"/>
      <c r="Q1051" s="48" t="s">
        <v>3293</v>
      </c>
      <c r="R1051" s="193" t="s">
        <v>211</v>
      </c>
      <c r="S1051" s="48" t="b">
        <v>0</v>
      </c>
      <c r="T1051" s="48"/>
      <c r="U1051" s="178"/>
      <c r="V1051" s="178">
        <v>43566</v>
      </c>
      <c r="W1051" s="48" t="s">
        <v>211</v>
      </c>
      <c r="X1051" s="48"/>
      <c r="Y1051" s="48"/>
      <c r="Z1051" s="48" t="s">
        <v>211</v>
      </c>
      <c r="AA1051" s="48"/>
      <c r="AB1051" s="48"/>
      <c r="AC1051" s="193" t="s">
        <v>3294</v>
      </c>
      <c r="AD1051" s="179"/>
      <c r="AE1051" s="193" t="s">
        <v>211</v>
      </c>
      <c r="AF1051" s="193" t="s">
        <v>211</v>
      </c>
      <c r="AG1051" s="193" t="s">
        <v>211</v>
      </c>
      <c r="AH1051" s="197">
        <v>43630</v>
      </c>
      <c r="AI1051" s="192" t="s">
        <v>4349</v>
      </c>
      <c r="AJ1051" s="115" t="str">
        <f t="shared" si="16"/>
        <v>FS</v>
      </c>
      <c r="AK1051" s="115" t="b">
        <f>ISNUMBER(SEARCH("IRT",Table1[[#This Row],[Current_Status]]))</f>
        <v>0</v>
      </c>
      <c r="AL1051" s="116">
        <f>YEAR(Table1[[#This Row],[Project_Initiated]])</f>
        <v>2019</v>
      </c>
      <c r="AM1051" s="53">
        <v>44090</v>
      </c>
      <c r="AN1051" s="53" t="str">
        <f>IF(AND(Table1[[#This Row],[Completed Date]]&gt;="07/01/2020"+0,Table1[[#This Row],[Completed Date]]&lt;="6/30/2021"+0),"FY 20-21",IF(AND(Table1[[#This Row],[Completed Date]]&gt;="07/01/2019"+0,Table1[[#This Row],[Completed Date]]&lt;="6/30/2020"+0),"FY 19-20",""))</f>
        <v/>
      </c>
      <c r="AO1051" s="116">
        <f>IFERROR(FIND("R",Table1[[#This Row],[FS_Priority]]),"")</f>
        <v>1</v>
      </c>
    </row>
    <row r="1052" spans="1:41" hidden="1" x14ac:dyDescent="0.25">
      <c r="A1052" s="48" t="s">
        <v>260</v>
      </c>
      <c r="B1052" s="193" t="s">
        <v>211</v>
      </c>
      <c r="C1052" s="193" t="s">
        <v>260</v>
      </c>
      <c r="D1052" s="194" t="b">
        <v>0</v>
      </c>
      <c r="E1052" s="48" t="s">
        <v>4299</v>
      </c>
      <c r="F1052" s="48" t="s">
        <v>2991</v>
      </c>
      <c r="G1052" s="48" t="s">
        <v>2889</v>
      </c>
      <c r="H1052" s="48" t="s">
        <v>463</v>
      </c>
      <c r="I1052" s="48" t="s">
        <v>3488</v>
      </c>
      <c r="J1052" s="48" t="s">
        <v>2661</v>
      </c>
      <c r="K1052" s="193" t="s">
        <v>3471</v>
      </c>
      <c r="L1052" s="193" t="s">
        <v>2636</v>
      </c>
      <c r="M1052" s="48" t="s">
        <v>3474</v>
      </c>
      <c r="N1052" s="193" t="s">
        <v>211</v>
      </c>
      <c r="O1052" s="48" t="s">
        <v>534</v>
      </c>
      <c r="P1052" s="48"/>
      <c r="Q1052" s="48" t="s">
        <v>242</v>
      </c>
      <c r="R1052" s="193" t="s">
        <v>211</v>
      </c>
      <c r="S1052" s="48" t="b">
        <v>0</v>
      </c>
      <c r="T1052" s="48"/>
      <c r="U1052" s="178"/>
      <c r="V1052" s="178">
        <v>43347</v>
      </c>
      <c r="W1052" s="48" t="s">
        <v>211</v>
      </c>
      <c r="X1052" s="48"/>
      <c r="Y1052" s="48"/>
      <c r="Z1052" s="48" t="s">
        <v>211</v>
      </c>
      <c r="AA1052" s="48"/>
      <c r="AB1052" s="48"/>
      <c r="AC1052" s="193" t="s">
        <v>4046</v>
      </c>
      <c r="AD1052" s="48"/>
      <c r="AE1052" s="193" t="s">
        <v>178</v>
      </c>
      <c r="AF1052" s="193" t="s">
        <v>211</v>
      </c>
      <c r="AG1052" s="193" t="s">
        <v>2694</v>
      </c>
      <c r="AH1052" s="197">
        <v>43630</v>
      </c>
      <c r="AI1052" s="192" t="s">
        <v>4347</v>
      </c>
      <c r="AJ1052" s="115" t="str">
        <f t="shared" si="16"/>
        <v>FS</v>
      </c>
      <c r="AK1052" s="115" t="b">
        <f>ISNUMBER(SEARCH("IRT",Table1[[#This Row],[Current_Status]]))</f>
        <v>0</v>
      </c>
      <c r="AL1052" s="116">
        <f>YEAR(Table1[[#This Row],[Project_Initiated]])</f>
        <v>2018</v>
      </c>
      <c r="AM1052" s="53">
        <v>44090</v>
      </c>
      <c r="AN1052" s="53" t="str">
        <f>IF(AND(Table1[[#This Row],[Completed Date]]&gt;="07/01/2020"+0,Table1[[#This Row],[Completed Date]]&lt;="6/30/2021"+0),"FY 20-21",IF(AND(Table1[[#This Row],[Completed Date]]&gt;="07/01/2019"+0,Table1[[#This Row],[Completed Date]]&lt;="6/30/2020"+0),"FY 19-20",""))</f>
        <v/>
      </c>
      <c r="AO1052" s="116" t="str">
        <f>IFERROR(FIND("R",Table1[[#This Row],[FS_Priority]]),"")</f>
        <v/>
      </c>
    </row>
    <row r="1053" spans="1:41" hidden="1" x14ac:dyDescent="0.25">
      <c r="A1053" s="48" t="s">
        <v>330</v>
      </c>
      <c r="B1053" s="193" t="s">
        <v>211</v>
      </c>
      <c r="C1053" s="193" t="s">
        <v>330</v>
      </c>
      <c r="D1053" s="194" t="b">
        <v>0</v>
      </c>
      <c r="E1053" s="48" t="s">
        <v>107</v>
      </c>
      <c r="F1053" s="48" t="s">
        <v>3198</v>
      </c>
      <c r="G1053" s="48" t="s">
        <v>211</v>
      </c>
      <c r="H1053" s="48" t="s">
        <v>441</v>
      </c>
      <c r="I1053" s="48" t="s">
        <v>3723</v>
      </c>
      <c r="J1053" s="48" t="s">
        <v>2661</v>
      </c>
      <c r="K1053" s="193" t="s">
        <v>3674</v>
      </c>
      <c r="L1053" s="193" t="s">
        <v>2636</v>
      </c>
      <c r="M1053" s="48" t="s">
        <v>3675</v>
      </c>
      <c r="N1053" s="193" t="s">
        <v>211</v>
      </c>
      <c r="O1053" s="48" t="s">
        <v>183</v>
      </c>
      <c r="P1053" s="48"/>
      <c r="Q1053" s="48" t="s">
        <v>231</v>
      </c>
      <c r="R1053" s="193" t="s">
        <v>211</v>
      </c>
      <c r="S1053" s="48" t="b">
        <v>0</v>
      </c>
      <c r="T1053" s="48"/>
      <c r="U1053" s="178"/>
      <c r="V1053" s="178">
        <v>43313</v>
      </c>
      <c r="W1053" s="48" t="s">
        <v>211</v>
      </c>
      <c r="X1053" s="48"/>
      <c r="Y1053" s="48"/>
      <c r="Z1053" s="48" t="s">
        <v>211</v>
      </c>
      <c r="AA1053" s="48"/>
      <c r="AB1053" s="48"/>
      <c r="AC1053" s="193" t="s">
        <v>2883</v>
      </c>
      <c r="AD1053" s="195">
        <v>43411</v>
      </c>
      <c r="AE1053" s="193" t="s">
        <v>498</v>
      </c>
      <c r="AF1053" s="193" t="s">
        <v>211</v>
      </c>
      <c r="AG1053" s="193" t="s">
        <v>2694</v>
      </c>
      <c r="AH1053" s="197">
        <v>43631</v>
      </c>
      <c r="AI1053" s="192" t="s">
        <v>4347</v>
      </c>
      <c r="AJ1053" s="115" t="str">
        <f t="shared" si="16"/>
        <v>FS</v>
      </c>
      <c r="AK1053" s="115" t="b">
        <f>ISNUMBER(SEARCH("IRT",Table1[[#This Row],[Current_Status]]))</f>
        <v>0</v>
      </c>
      <c r="AL1053" s="116">
        <f>YEAR(Table1[[#This Row],[Project_Initiated]])</f>
        <v>2018</v>
      </c>
      <c r="AM1053" s="53">
        <v>44090</v>
      </c>
      <c r="AN1053" s="53" t="str">
        <f>IF(AND(Table1[[#This Row],[Completed Date]]&gt;="07/01/2020"+0,Table1[[#This Row],[Completed Date]]&lt;="6/30/2021"+0),"FY 20-21",IF(AND(Table1[[#This Row],[Completed Date]]&gt;="07/01/2019"+0,Table1[[#This Row],[Completed Date]]&lt;="6/30/2020"+0),"FY 19-20",""))</f>
        <v/>
      </c>
      <c r="AO1053" s="116" t="str">
        <f>IFERROR(FIND("R",Table1[[#This Row],[FS_Priority]]),"")</f>
        <v/>
      </c>
    </row>
    <row r="1054" spans="1:41" hidden="1" x14ac:dyDescent="0.25">
      <c r="A1054" s="48" t="s">
        <v>364</v>
      </c>
      <c r="B1054" s="193" t="s">
        <v>211</v>
      </c>
      <c r="C1054" s="193" t="s">
        <v>364</v>
      </c>
      <c r="D1054" s="194" t="b">
        <v>0</v>
      </c>
      <c r="E1054" s="48" t="s">
        <v>107</v>
      </c>
      <c r="F1054" s="48" t="s">
        <v>3229</v>
      </c>
      <c r="G1054" s="48" t="s">
        <v>211</v>
      </c>
      <c r="H1054" s="48" t="s">
        <v>477</v>
      </c>
      <c r="I1054" s="48" t="s">
        <v>3704</v>
      </c>
      <c r="J1054" s="48" t="s">
        <v>2661</v>
      </c>
      <c r="K1054" s="193" t="s">
        <v>3674</v>
      </c>
      <c r="L1054" s="193" t="s">
        <v>2636</v>
      </c>
      <c r="M1054" s="48" t="s">
        <v>3561</v>
      </c>
      <c r="N1054" s="193" t="s">
        <v>211</v>
      </c>
      <c r="O1054" s="48" t="s">
        <v>183</v>
      </c>
      <c r="P1054" s="48"/>
      <c r="Q1054" s="48" t="s">
        <v>365</v>
      </c>
      <c r="R1054" s="193" t="s">
        <v>211</v>
      </c>
      <c r="S1054" s="48" t="b">
        <v>0</v>
      </c>
      <c r="T1054" s="48"/>
      <c r="U1054" s="178"/>
      <c r="V1054" s="178">
        <v>43297</v>
      </c>
      <c r="W1054" s="48" t="s">
        <v>211</v>
      </c>
      <c r="X1054" s="48"/>
      <c r="Y1054" s="48"/>
      <c r="Z1054" s="48" t="s">
        <v>211</v>
      </c>
      <c r="AA1054" s="48"/>
      <c r="AB1054" s="48"/>
      <c r="AC1054" s="193" t="s">
        <v>2882</v>
      </c>
      <c r="AD1054" s="48"/>
      <c r="AE1054" s="193" t="s">
        <v>178</v>
      </c>
      <c r="AF1054" s="193" t="s">
        <v>211</v>
      </c>
      <c r="AG1054" s="193" t="s">
        <v>2694</v>
      </c>
      <c r="AH1054" s="197">
        <v>43631</v>
      </c>
      <c r="AI1054" s="192" t="s">
        <v>4347</v>
      </c>
      <c r="AJ1054" s="115" t="str">
        <f t="shared" si="16"/>
        <v>FS</v>
      </c>
      <c r="AK1054" s="115" t="b">
        <f>ISNUMBER(SEARCH("IRT",Table1[[#This Row],[Current_Status]]))</f>
        <v>0</v>
      </c>
      <c r="AL1054" s="116">
        <f>YEAR(Table1[[#This Row],[Project_Initiated]])</f>
        <v>2018</v>
      </c>
      <c r="AM1054" s="53">
        <v>44090</v>
      </c>
      <c r="AN1054" s="53" t="str">
        <f>IF(AND(Table1[[#This Row],[Completed Date]]&gt;="07/01/2020"+0,Table1[[#This Row],[Completed Date]]&lt;="6/30/2021"+0),"FY 20-21",IF(AND(Table1[[#This Row],[Completed Date]]&gt;="07/01/2019"+0,Table1[[#This Row],[Completed Date]]&lt;="6/30/2020"+0),"FY 19-20",""))</f>
        <v/>
      </c>
      <c r="AO1054" s="116" t="str">
        <f>IFERROR(FIND("R",Table1[[#This Row],[FS_Priority]]),"")</f>
        <v/>
      </c>
    </row>
    <row r="1055" spans="1:41" hidden="1" x14ac:dyDescent="0.25">
      <c r="A1055" s="48" t="s">
        <v>402</v>
      </c>
      <c r="B1055" s="193" t="s">
        <v>211</v>
      </c>
      <c r="C1055" s="193" t="s">
        <v>402</v>
      </c>
      <c r="D1055" s="194" t="b">
        <v>0</v>
      </c>
      <c r="E1055" s="48" t="s">
        <v>398</v>
      </c>
      <c r="F1055" s="48" t="s">
        <v>3271</v>
      </c>
      <c r="G1055" s="48" t="s">
        <v>211</v>
      </c>
      <c r="H1055" s="48" t="s">
        <v>453</v>
      </c>
      <c r="I1055" s="48" t="s">
        <v>211</v>
      </c>
      <c r="J1055" s="48" t="s">
        <v>2661</v>
      </c>
      <c r="K1055" s="193" t="s">
        <v>3786</v>
      </c>
      <c r="L1055" s="193" t="s">
        <v>399</v>
      </c>
      <c r="M1055" s="48" t="s">
        <v>3787</v>
      </c>
      <c r="N1055" s="193" t="s">
        <v>211</v>
      </c>
      <c r="O1055" s="48" t="s">
        <v>183</v>
      </c>
      <c r="P1055" s="48"/>
      <c r="Q1055" s="48" t="s">
        <v>239</v>
      </c>
      <c r="R1055" s="193" t="s">
        <v>211</v>
      </c>
      <c r="S1055" s="48" t="b">
        <v>0</v>
      </c>
      <c r="T1055" s="48"/>
      <c r="U1055" s="178"/>
      <c r="V1055" s="178">
        <v>43341</v>
      </c>
      <c r="W1055" s="48" t="s">
        <v>211</v>
      </c>
      <c r="X1055" s="48"/>
      <c r="Y1055" s="48"/>
      <c r="Z1055" s="48" t="s">
        <v>211</v>
      </c>
      <c r="AA1055" s="48"/>
      <c r="AB1055" s="48"/>
      <c r="AC1055" s="193" t="s">
        <v>2885</v>
      </c>
      <c r="AD1055" s="179"/>
      <c r="AE1055" s="193" t="s">
        <v>178</v>
      </c>
      <c r="AF1055" s="193" t="s">
        <v>211</v>
      </c>
      <c r="AG1055" s="193" t="s">
        <v>2694</v>
      </c>
      <c r="AH1055" s="197">
        <v>43631</v>
      </c>
      <c r="AI1055" s="192" t="s">
        <v>4347</v>
      </c>
      <c r="AJ1055" s="115" t="str">
        <f t="shared" si="16"/>
        <v>FS</v>
      </c>
      <c r="AK1055" s="115" t="b">
        <f>ISNUMBER(SEARCH("IRT",Table1[[#This Row],[Current_Status]]))</f>
        <v>0</v>
      </c>
      <c r="AL1055" s="116">
        <f>YEAR(Table1[[#This Row],[Project_Initiated]])</f>
        <v>2018</v>
      </c>
      <c r="AM1055" s="53">
        <v>44090</v>
      </c>
      <c r="AN1055" s="53" t="str">
        <f>IF(AND(Table1[[#This Row],[Completed Date]]&gt;="07/01/2020"+0,Table1[[#This Row],[Completed Date]]&lt;="6/30/2021"+0),"FY 20-21",IF(AND(Table1[[#This Row],[Completed Date]]&gt;="07/01/2019"+0,Table1[[#This Row],[Completed Date]]&lt;="6/30/2020"+0),"FY 19-20",""))</f>
        <v/>
      </c>
      <c r="AO1055" s="116" t="str">
        <f>IFERROR(FIND("R",Table1[[#This Row],[FS_Priority]]),"")</f>
        <v/>
      </c>
    </row>
    <row r="1056" spans="1:41" hidden="1" x14ac:dyDescent="0.25">
      <c r="A1056" s="48" t="s">
        <v>2809</v>
      </c>
      <c r="B1056" s="193" t="s">
        <v>211</v>
      </c>
      <c r="C1056" s="193" t="s">
        <v>2809</v>
      </c>
      <c r="D1056" s="194" t="b">
        <v>0</v>
      </c>
      <c r="E1056" s="48" t="s">
        <v>652</v>
      </c>
      <c r="F1056" s="48" t="s">
        <v>3323</v>
      </c>
      <c r="G1056" s="48" t="s">
        <v>211</v>
      </c>
      <c r="H1056" s="48" t="s">
        <v>445</v>
      </c>
      <c r="I1056" s="48" t="s">
        <v>3861</v>
      </c>
      <c r="J1056" s="48" t="s">
        <v>2661</v>
      </c>
      <c r="K1056" s="193" t="s">
        <v>3859</v>
      </c>
      <c r="L1056" s="193" t="s">
        <v>450</v>
      </c>
      <c r="M1056" s="48" t="s">
        <v>3860</v>
      </c>
      <c r="N1056" s="193" t="s">
        <v>3862</v>
      </c>
      <c r="O1056" s="48" t="s">
        <v>183</v>
      </c>
      <c r="P1056" s="48"/>
      <c r="Q1056" s="48" t="s">
        <v>288</v>
      </c>
      <c r="R1056" s="193" t="s">
        <v>211</v>
      </c>
      <c r="S1056" s="48" t="b">
        <v>0</v>
      </c>
      <c r="T1056" s="48"/>
      <c r="U1056" s="178"/>
      <c r="V1056" s="178">
        <v>43484</v>
      </c>
      <c r="W1056" s="48" t="s">
        <v>211</v>
      </c>
      <c r="X1056" s="48"/>
      <c r="Y1056" s="48"/>
      <c r="Z1056" s="48" t="s">
        <v>211</v>
      </c>
      <c r="AA1056" s="48"/>
      <c r="AB1056" s="48"/>
      <c r="AC1056" s="193" t="s">
        <v>3324</v>
      </c>
      <c r="AD1056" s="195">
        <v>43493</v>
      </c>
      <c r="AE1056" s="193" t="s">
        <v>178</v>
      </c>
      <c r="AF1056" s="193" t="s">
        <v>4437</v>
      </c>
      <c r="AG1056" s="193" t="s">
        <v>2694</v>
      </c>
      <c r="AH1056" s="197">
        <v>43633</v>
      </c>
      <c r="AI1056" s="192" t="s">
        <v>4351</v>
      </c>
      <c r="AJ1056" s="115" t="str">
        <f t="shared" si="16"/>
        <v>FS</v>
      </c>
      <c r="AK1056" s="115" t="b">
        <f>ISNUMBER(SEARCH("IRT",Table1[[#This Row],[Current_Status]]))</f>
        <v>0</v>
      </c>
      <c r="AL1056" s="116">
        <f>YEAR(Table1[[#This Row],[Project_Initiated]])</f>
        <v>2019</v>
      </c>
      <c r="AM1056" s="53">
        <v>44090</v>
      </c>
      <c r="AN1056" s="53" t="str">
        <f>IF(AND(Table1[[#This Row],[Completed Date]]&gt;="07/01/2020"+0,Table1[[#This Row],[Completed Date]]&lt;="6/30/2021"+0),"FY 20-21",IF(AND(Table1[[#This Row],[Completed Date]]&gt;="07/01/2019"+0,Table1[[#This Row],[Completed Date]]&lt;="6/30/2020"+0),"FY 19-20",""))</f>
        <v/>
      </c>
      <c r="AO1056" s="116" t="str">
        <f>IFERROR(FIND("R",Table1[[#This Row],[FS_Priority]]),"")</f>
        <v/>
      </c>
    </row>
    <row r="1057" spans="1:41" hidden="1" x14ac:dyDescent="0.25">
      <c r="A1057" s="48" t="s">
        <v>643</v>
      </c>
      <c r="B1057" s="193" t="s">
        <v>211</v>
      </c>
      <c r="C1057" s="193" t="s">
        <v>643</v>
      </c>
      <c r="D1057" s="194" t="b">
        <v>0</v>
      </c>
      <c r="E1057" s="48" t="s">
        <v>4313</v>
      </c>
      <c r="F1057" s="48" t="s">
        <v>3343</v>
      </c>
      <c r="G1057" s="48" t="s">
        <v>211</v>
      </c>
      <c r="H1057" s="48" t="s">
        <v>461</v>
      </c>
      <c r="I1057" s="48" t="s">
        <v>211</v>
      </c>
      <c r="J1057" s="48" t="s">
        <v>2661</v>
      </c>
      <c r="K1057" s="193" t="s">
        <v>3883</v>
      </c>
      <c r="L1057" s="193" t="s">
        <v>437</v>
      </c>
      <c r="M1057" s="48" t="s">
        <v>3885</v>
      </c>
      <c r="N1057" s="193" t="s">
        <v>211</v>
      </c>
      <c r="O1057" s="48" t="s">
        <v>183</v>
      </c>
      <c r="P1057" s="48"/>
      <c r="Q1057" s="48" t="s">
        <v>211</v>
      </c>
      <c r="R1057" s="193" t="s">
        <v>184</v>
      </c>
      <c r="S1057" s="48" t="b">
        <v>0</v>
      </c>
      <c r="T1057" s="48"/>
      <c r="U1057" s="178"/>
      <c r="V1057" s="178">
        <v>43077</v>
      </c>
      <c r="W1057" s="48" t="s">
        <v>211</v>
      </c>
      <c r="X1057" s="48"/>
      <c r="Y1057" s="48"/>
      <c r="Z1057" s="48" t="s">
        <v>211</v>
      </c>
      <c r="AA1057" s="48"/>
      <c r="AB1057" s="48"/>
      <c r="AC1057" s="193" t="s">
        <v>3344</v>
      </c>
      <c r="AD1057" s="48"/>
      <c r="AE1057" s="193" t="s">
        <v>178</v>
      </c>
      <c r="AF1057" s="193" t="s">
        <v>211</v>
      </c>
      <c r="AG1057" s="193" t="s">
        <v>2694</v>
      </c>
      <c r="AH1057" s="197">
        <v>43633</v>
      </c>
      <c r="AI1057" s="192" t="s">
        <v>4353</v>
      </c>
      <c r="AJ1057" s="115" t="str">
        <f t="shared" si="16"/>
        <v>FS</v>
      </c>
      <c r="AK1057" s="115" t="b">
        <f>ISNUMBER(SEARCH("IRT",Table1[[#This Row],[Current_Status]]))</f>
        <v>0</v>
      </c>
      <c r="AL1057" s="116">
        <f>YEAR(Table1[[#This Row],[Project_Initiated]])</f>
        <v>2017</v>
      </c>
      <c r="AM1057" s="53">
        <v>44090</v>
      </c>
      <c r="AN1057" s="53" t="str">
        <f>IF(AND(Table1[[#This Row],[Completed Date]]&gt;="07/01/2020"+0,Table1[[#This Row],[Completed Date]]&lt;="6/30/2021"+0),"FY 20-21",IF(AND(Table1[[#This Row],[Completed Date]]&gt;="07/01/2019"+0,Table1[[#This Row],[Completed Date]]&lt;="6/30/2020"+0),"FY 19-20",""))</f>
        <v/>
      </c>
      <c r="AO1057" s="116" t="str">
        <f>IFERROR(FIND("R",Table1[[#This Row],[FS_Priority]]),"")</f>
        <v/>
      </c>
    </row>
    <row r="1058" spans="1:41" hidden="1" x14ac:dyDescent="0.25">
      <c r="A1058" s="48" t="s">
        <v>2921</v>
      </c>
      <c r="B1058" s="193" t="s">
        <v>211</v>
      </c>
      <c r="C1058" s="193" t="s">
        <v>2921</v>
      </c>
      <c r="D1058" s="194" t="b">
        <v>0</v>
      </c>
      <c r="E1058" s="48" t="s">
        <v>99</v>
      </c>
      <c r="F1058" s="48" t="s">
        <v>3107</v>
      </c>
      <c r="G1058" s="48" t="s">
        <v>211</v>
      </c>
      <c r="H1058" s="48" t="s">
        <v>324</v>
      </c>
      <c r="I1058" s="48" t="s">
        <v>3929</v>
      </c>
      <c r="J1058" s="48" t="s">
        <v>2661</v>
      </c>
      <c r="K1058" s="193" t="s">
        <v>4989</v>
      </c>
      <c r="L1058" s="193" t="s">
        <v>297</v>
      </c>
      <c r="M1058" s="48" t="s">
        <v>3603</v>
      </c>
      <c r="N1058" s="193" t="s">
        <v>211</v>
      </c>
      <c r="O1058" s="48" t="s">
        <v>165</v>
      </c>
      <c r="P1058" s="48"/>
      <c r="Q1058" s="48" t="s">
        <v>225</v>
      </c>
      <c r="R1058" s="193" t="s">
        <v>211</v>
      </c>
      <c r="S1058" s="48" t="b">
        <v>1</v>
      </c>
      <c r="T1058" s="48"/>
      <c r="U1058" s="178"/>
      <c r="V1058" s="178">
        <v>43595</v>
      </c>
      <c r="W1058" s="48" t="s">
        <v>211</v>
      </c>
      <c r="X1058" s="48"/>
      <c r="Y1058" s="48"/>
      <c r="Z1058" s="48" t="s">
        <v>211</v>
      </c>
      <c r="AA1058" s="48"/>
      <c r="AB1058" s="48"/>
      <c r="AC1058" s="193" t="s">
        <v>3370</v>
      </c>
      <c r="AD1058" s="48"/>
      <c r="AE1058" s="193" t="s">
        <v>211</v>
      </c>
      <c r="AF1058" s="193" t="s">
        <v>211</v>
      </c>
      <c r="AG1058" s="193" t="s">
        <v>211</v>
      </c>
      <c r="AH1058" s="197">
        <v>43634</v>
      </c>
      <c r="AI1058" s="192" t="s">
        <v>4349</v>
      </c>
      <c r="AJ1058" s="115" t="str">
        <f t="shared" si="16"/>
        <v>FS</v>
      </c>
      <c r="AK1058" s="115" t="b">
        <f>ISNUMBER(SEARCH("IRT",Table1[[#This Row],[Current_Status]]))</f>
        <v>0</v>
      </c>
      <c r="AL1058" s="116">
        <f>YEAR(Table1[[#This Row],[Project_Initiated]])</f>
        <v>2019</v>
      </c>
      <c r="AM1058" s="53">
        <v>44090</v>
      </c>
      <c r="AN1058" s="53" t="str">
        <f>IF(AND(Table1[[#This Row],[Completed Date]]&gt;="07/01/2020"+0,Table1[[#This Row],[Completed Date]]&lt;="6/30/2021"+0),"FY 20-21",IF(AND(Table1[[#This Row],[Completed Date]]&gt;="07/01/2019"+0,Table1[[#This Row],[Completed Date]]&lt;="6/30/2020"+0),"FY 19-20",""))</f>
        <v/>
      </c>
      <c r="AO1058" s="116" t="str">
        <f>IFERROR(FIND("R",Table1[[#This Row],[FS_Priority]]),"")</f>
        <v/>
      </c>
    </row>
    <row r="1059" spans="1:41" hidden="1" x14ac:dyDescent="0.25">
      <c r="A1059" s="48" t="s">
        <v>3361</v>
      </c>
      <c r="B1059" s="193" t="s">
        <v>211</v>
      </c>
      <c r="C1059" s="193" t="s">
        <v>3361</v>
      </c>
      <c r="D1059" s="194" t="b">
        <v>0</v>
      </c>
      <c r="E1059" s="48" t="s">
        <v>21</v>
      </c>
      <c r="F1059" s="48" t="s">
        <v>3362</v>
      </c>
      <c r="G1059" s="48" t="s">
        <v>211</v>
      </c>
      <c r="H1059" s="48" t="s">
        <v>323</v>
      </c>
      <c r="I1059" s="48" t="s">
        <v>3907</v>
      </c>
      <c r="J1059" s="48" t="s">
        <v>2670</v>
      </c>
      <c r="K1059" s="193" t="s">
        <v>3455</v>
      </c>
      <c r="L1059" s="193" t="s">
        <v>4315</v>
      </c>
      <c r="M1059" s="48" t="s">
        <v>3456</v>
      </c>
      <c r="N1059" s="193" t="s">
        <v>211</v>
      </c>
      <c r="O1059" s="48" t="s">
        <v>183</v>
      </c>
      <c r="P1059" s="48"/>
      <c r="Q1059" s="48" t="s">
        <v>236</v>
      </c>
      <c r="R1059" s="193" t="s">
        <v>211</v>
      </c>
      <c r="S1059" s="48" t="b">
        <v>0</v>
      </c>
      <c r="T1059" s="48"/>
      <c r="U1059" s="178"/>
      <c r="V1059" s="178">
        <v>43608</v>
      </c>
      <c r="W1059" s="48" t="s">
        <v>211</v>
      </c>
      <c r="X1059" s="48"/>
      <c r="Y1059" s="48"/>
      <c r="Z1059" s="48" t="s">
        <v>211</v>
      </c>
      <c r="AA1059" s="48"/>
      <c r="AB1059" s="48"/>
      <c r="AC1059" s="193" t="s">
        <v>3363</v>
      </c>
      <c r="AD1059" s="48"/>
      <c r="AE1059" s="193" t="s">
        <v>183</v>
      </c>
      <c r="AF1059" s="193" t="s">
        <v>211</v>
      </c>
      <c r="AG1059" s="193" t="s">
        <v>211</v>
      </c>
      <c r="AH1059" s="197">
        <v>43635</v>
      </c>
      <c r="AI1059" s="192" t="s">
        <v>4349</v>
      </c>
      <c r="AJ1059" s="115" t="str">
        <f t="shared" si="16"/>
        <v>FS</v>
      </c>
      <c r="AK1059" s="115" t="b">
        <f>ISNUMBER(SEARCH("IRT",Table1[[#This Row],[Current_Status]]))</f>
        <v>0</v>
      </c>
      <c r="AL1059" s="116">
        <f>YEAR(Table1[[#This Row],[Project_Initiated]])</f>
        <v>2019</v>
      </c>
      <c r="AM1059" s="53">
        <v>44090</v>
      </c>
      <c r="AN1059" s="53" t="str">
        <f>IF(AND(Table1[[#This Row],[Completed Date]]&gt;="07/01/2020"+0,Table1[[#This Row],[Completed Date]]&lt;="6/30/2021"+0),"FY 20-21",IF(AND(Table1[[#This Row],[Completed Date]]&gt;="07/01/2019"+0,Table1[[#This Row],[Completed Date]]&lt;="6/30/2020"+0),"FY 19-20",""))</f>
        <v/>
      </c>
      <c r="AO1059" s="116" t="str">
        <f>IFERROR(FIND("R",Table1[[#This Row],[FS_Priority]]),"")</f>
        <v/>
      </c>
    </row>
    <row r="1060" spans="1:41" hidden="1" x14ac:dyDescent="0.25">
      <c r="A1060" s="48" t="s">
        <v>2922</v>
      </c>
      <c r="B1060" s="193" t="s">
        <v>211</v>
      </c>
      <c r="C1060" s="193" t="s">
        <v>2922</v>
      </c>
      <c r="D1060" s="194" t="b">
        <v>0</v>
      </c>
      <c r="E1060" s="48" t="s">
        <v>99</v>
      </c>
      <c r="F1060" s="48" t="s">
        <v>3109</v>
      </c>
      <c r="G1060" s="48" t="s">
        <v>211</v>
      </c>
      <c r="H1060" s="48" t="s">
        <v>453</v>
      </c>
      <c r="I1060" s="48" t="s">
        <v>3930</v>
      </c>
      <c r="J1060" s="48" t="s">
        <v>2661</v>
      </c>
      <c r="K1060" s="193" t="s">
        <v>4989</v>
      </c>
      <c r="L1060" s="193" t="s">
        <v>297</v>
      </c>
      <c r="M1060" s="48" t="s">
        <v>3931</v>
      </c>
      <c r="N1060" s="193" t="s">
        <v>211</v>
      </c>
      <c r="O1060" s="48" t="s">
        <v>165</v>
      </c>
      <c r="P1060" s="48"/>
      <c r="Q1060" s="48" t="s">
        <v>227</v>
      </c>
      <c r="R1060" s="193" t="s">
        <v>211</v>
      </c>
      <c r="S1060" s="48" t="b">
        <v>1</v>
      </c>
      <c r="T1060" s="48"/>
      <c r="U1060" s="178"/>
      <c r="V1060" s="178">
        <v>43605</v>
      </c>
      <c r="W1060" s="48" t="s">
        <v>211</v>
      </c>
      <c r="X1060" s="48"/>
      <c r="Y1060" s="48"/>
      <c r="Z1060" s="48" t="s">
        <v>211</v>
      </c>
      <c r="AA1060" s="48"/>
      <c r="AB1060" s="48"/>
      <c r="AC1060" s="193" t="s">
        <v>3388</v>
      </c>
      <c r="AD1060" s="48"/>
      <c r="AE1060" s="193" t="s">
        <v>211</v>
      </c>
      <c r="AF1060" s="193" t="s">
        <v>211</v>
      </c>
      <c r="AG1060" s="193" t="s">
        <v>211</v>
      </c>
      <c r="AH1060" s="197">
        <v>43636</v>
      </c>
      <c r="AI1060" s="192" t="s">
        <v>4349</v>
      </c>
      <c r="AJ1060" s="115" t="str">
        <f t="shared" si="16"/>
        <v>FS</v>
      </c>
      <c r="AK1060" s="115" t="b">
        <f>ISNUMBER(SEARCH("IRT",Table1[[#This Row],[Current_Status]]))</f>
        <v>0</v>
      </c>
      <c r="AL1060" s="116">
        <f>YEAR(Table1[[#This Row],[Project_Initiated]])</f>
        <v>2019</v>
      </c>
      <c r="AM1060" s="53">
        <v>44090</v>
      </c>
      <c r="AN1060" s="53" t="str">
        <f>IF(AND(Table1[[#This Row],[Completed Date]]&gt;="07/01/2020"+0,Table1[[#This Row],[Completed Date]]&lt;="6/30/2021"+0),"FY 20-21",IF(AND(Table1[[#This Row],[Completed Date]]&gt;="07/01/2019"+0,Table1[[#This Row],[Completed Date]]&lt;="6/30/2020"+0),"FY 19-20",""))</f>
        <v/>
      </c>
      <c r="AO1060" s="116" t="str">
        <f>IFERROR(FIND("R",Table1[[#This Row],[FS_Priority]]),"")</f>
        <v/>
      </c>
    </row>
    <row r="1061" spans="1:41" hidden="1" x14ac:dyDescent="0.25">
      <c r="A1061" s="48" t="s">
        <v>2927</v>
      </c>
      <c r="B1061" s="193" t="s">
        <v>211</v>
      </c>
      <c r="C1061" s="193" t="s">
        <v>2927</v>
      </c>
      <c r="D1061" s="194" t="b">
        <v>0</v>
      </c>
      <c r="E1061" s="48" t="s">
        <v>99</v>
      </c>
      <c r="F1061" s="48" t="s">
        <v>3131</v>
      </c>
      <c r="G1061" s="48" t="s">
        <v>211</v>
      </c>
      <c r="H1061" s="48" t="s">
        <v>465</v>
      </c>
      <c r="I1061" s="48" t="s">
        <v>3936</v>
      </c>
      <c r="J1061" s="48" t="s">
        <v>2661</v>
      </c>
      <c r="K1061" s="193" t="s">
        <v>4989</v>
      </c>
      <c r="L1061" s="193" t="s">
        <v>297</v>
      </c>
      <c r="M1061" s="48" t="s">
        <v>3602</v>
      </c>
      <c r="N1061" s="193" t="s">
        <v>211</v>
      </c>
      <c r="O1061" s="48" t="s">
        <v>165</v>
      </c>
      <c r="P1061" s="48"/>
      <c r="Q1061" s="48" t="s">
        <v>240</v>
      </c>
      <c r="R1061" s="193" t="s">
        <v>211</v>
      </c>
      <c r="S1061" s="48" t="b">
        <v>0</v>
      </c>
      <c r="T1061" s="48"/>
      <c r="U1061" s="178"/>
      <c r="V1061" s="178">
        <v>43595</v>
      </c>
      <c r="W1061" s="48" t="s">
        <v>211</v>
      </c>
      <c r="X1061" s="48"/>
      <c r="Y1061" s="48"/>
      <c r="Z1061" s="48" t="s">
        <v>211</v>
      </c>
      <c r="AA1061" s="48"/>
      <c r="AB1061" s="48"/>
      <c r="AC1061" s="193" t="s">
        <v>3388</v>
      </c>
      <c r="AD1061" s="48"/>
      <c r="AE1061" s="193" t="s">
        <v>211</v>
      </c>
      <c r="AF1061" s="193" t="s">
        <v>211</v>
      </c>
      <c r="AG1061" s="193" t="s">
        <v>211</v>
      </c>
      <c r="AH1061" s="197">
        <v>43636</v>
      </c>
      <c r="AI1061" s="192" t="s">
        <v>4349</v>
      </c>
      <c r="AJ1061" s="115" t="str">
        <f t="shared" si="16"/>
        <v>FS</v>
      </c>
      <c r="AK1061" s="115" t="b">
        <f>ISNUMBER(SEARCH("IRT",Table1[[#This Row],[Current_Status]]))</f>
        <v>0</v>
      </c>
      <c r="AL1061" s="116">
        <f>YEAR(Table1[[#This Row],[Project_Initiated]])</f>
        <v>2019</v>
      </c>
      <c r="AM1061" s="53">
        <v>44090</v>
      </c>
      <c r="AN1061" s="53" t="str">
        <f>IF(AND(Table1[[#This Row],[Completed Date]]&gt;="07/01/2020"+0,Table1[[#This Row],[Completed Date]]&lt;="6/30/2021"+0),"FY 20-21",IF(AND(Table1[[#This Row],[Completed Date]]&gt;="07/01/2019"+0,Table1[[#This Row],[Completed Date]]&lt;="6/30/2020"+0),"FY 19-20",""))</f>
        <v/>
      </c>
      <c r="AO1061" s="116" t="str">
        <f>IFERROR(FIND("R",Table1[[#This Row],[FS_Priority]]),"")</f>
        <v/>
      </c>
    </row>
    <row r="1062" spans="1:41" hidden="1" x14ac:dyDescent="0.25">
      <c r="A1062" s="48" t="s">
        <v>2948</v>
      </c>
      <c r="B1062" s="193" t="s">
        <v>211</v>
      </c>
      <c r="C1062" s="193" t="s">
        <v>2948</v>
      </c>
      <c r="D1062" s="194" t="b">
        <v>0</v>
      </c>
      <c r="E1062" s="48" t="s">
        <v>4313</v>
      </c>
      <c r="F1062" s="48" t="s">
        <v>3346</v>
      </c>
      <c r="G1062" s="48" t="s">
        <v>211</v>
      </c>
      <c r="H1062" s="48" t="s">
        <v>447</v>
      </c>
      <c r="I1062" s="48" t="s">
        <v>3961</v>
      </c>
      <c r="J1062" s="48" t="s">
        <v>2672</v>
      </c>
      <c r="K1062" s="193" t="s">
        <v>3883</v>
      </c>
      <c r="L1062" s="193" t="s">
        <v>437</v>
      </c>
      <c r="M1062" s="48" t="s">
        <v>3962</v>
      </c>
      <c r="N1062" s="193" t="s">
        <v>211</v>
      </c>
      <c r="O1062" s="48" t="s">
        <v>165</v>
      </c>
      <c r="P1062" s="48"/>
      <c r="Q1062" s="48" t="s">
        <v>218</v>
      </c>
      <c r="R1062" s="193" t="s">
        <v>211</v>
      </c>
      <c r="S1062" s="48" t="b">
        <v>0</v>
      </c>
      <c r="T1062" s="48"/>
      <c r="U1062" s="178"/>
      <c r="V1062" s="178">
        <v>43469</v>
      </c>
      <c r="W1062" s="48" t="s">
        <v>211</v>
      </c>
      <c r="X1062" s="48"/>
      <c r="Y1062" s="48"/>
      <c r="Z1062" s="48" t="s">
        <v>211</v>
      </c>
      <c r="AA1062" s="48"/>
      <c r="AB1062" s="48"/>
      <c r="AC1062" s="193" t="s">
        <v>4026</v>
      </c>
      <c r="AD1062" s="179"/>
      <c r="AE1062" s="193" t="s">
        <v>211</v>
      </c>
      <c r="AF1062" s="193" t="s">
        <v>211</v>
      </c>
      <c r="AG1062" s="193" t="s">
        <v>211</v>
      </c>
      <c r="AH1062" s="197">
        <v>43640</v>
      </c>
      <c r="AI1062" s="192" t="s">
        <v>4349</v>
      </c>
      <c r="AJ1062" s="115" t="str">
        <f t="shared" si="16"/>
        <v>FS</v>
      </c>
      <c r="AK1062" s="115" t="b">
        <f>ISNUMBER(SEARCH("IRT",Table1[[#This Row],[Current_Status]]))</f>
        <v>0</v>
      </c>
      <c r="AL1062" s="116">
        <f>YEAR(Table1[[#This Row],[Project_Initiated]])</f>
        <v>2019</v>
      </c>
      <c r="AM1062" s="53">
        <v>44090</v>
      </c>
      <c r="AN1062" s="53" t="str">
        <f>IF(AND(Table1[[#This Row],[Completed Date]]&gt;="07/01/2020"+0,Table1[[#This Row],[Completed Date]]&lt;="6/30/2021"+0),"FY 20-21",IF(AND(Table1[[#This Row],[Completed Date]]&gt;="07/01/2019"+0,Table1[[#This Row],[Completed Date]]&lt;="6/30/2020"+0),"FY 19-20",""))</f>
        <v/>
      </c>
      <c r="AO1062" s="116" t="str">
        <f>IFERROR(FIND("R",Table1[[#This Row],[FS_Priority]]),"")</f>
        <v/>
      </c>
    </row>
    <row r="1063" spans="1:41" hidden="1" x14ac:dyDescent="0.25">
      <c r="A1063" s="48" t="s">
        <v>2908</v>
      </c>
      <c r="B1063" s="193" t="s">
        <v>211</v>
      </c>
      <c r="C1063" s="193" t="s">
        <v>2908</v>
      </c>
      <c r="D1063" s="194" t="b">
        <v>0</v>
      </c>
      <c r="E1063" s="48" t="s">
        <v>53</v>
      </c>
      <c r="F1063" s="48" t="s">
        <v>3014</v>
      </c>
      <c r="G1063" s="48" t="s">
        <v>211</v>
      </c>
      <c r="H1063" s="48" t="s">
        <v>285</v>
      </c>
      <c r="I1063" s="48" t="s">
        <v>3909</v>
      </c>
      <c r="J1063" s="48" t="s">
        <v>2661</v>
      </c>
      <c r="K1063" s="193" t="s">
        <v>3514</v>
      </c>
      <c r="L1063" s="193" t="s">
        <v>2636</v>
      </c>
      <c r="M1063" s="48" t="s">
        <v>3515</v>
      </c>
      <c r="N1063" s="193" t="s">
        <v>211</v>
      </c>
      <c r="O1063" s="48" t="s">
        <v>165</v>
      </c>
      <c r="P1063" s="48"/>
      <c r="Q1063" s="48" t="s">
        <v>218</v>
      </c>
      <c r="R1063" s="193" t="s">
        <v>211</v>
      </c>
      <c r="S1063" s="48" t="b">
        <v>1</v>
      </c>
      <c r="T1063" s="48"/>
      <c r="U1063" s="178"/>
      <c r="V1063" s="178">
        <v>43599</v>
      </c>
      <c r="W1063" s="48" t="s">
        <v>211</v>
      </c>
      <c r="X1063" s="48"/>
      <c r="Y1063" s="48"/>
      <c r="Z1063" s="48" t="s">
        <v>211</v>
      </c>
      <c r="AA1063" s="48"/>
      <c r="AB1063" s="48"/>
      <c r="AC1063" s="193" t="s">
        <v>3394</v>
      </c>
      <c r="AD1063" s="179"/>
      <c r="AE1063" s="193" t="s">
        <v>211</v>
      </c>
      <c r="AF1063" s="193" t="s">
        <v>211</v>
      </c>
      <c r="AG1063" s="193" t="s">
        <v>211</v>
      </c>
      <c r="AH1063" s="198">
        <v>43644</v>
      </c>
      <c r="AI1063" s="192" t="s">
        <v>4349</v>
      </c>
      <c r="AJ1063" s="115" t="str">
        <f t="shared" si="16"/>
        <v>FS</v>
      </c>
      <c r="AK1063" s="115" t="b">
        <f>ISNUMBER(SEARCH("IRT",Table1[[#This Row],[Current_Status]]))</f>
        <v>0</v>
      </c>
      <c r="AL1063" s="116">
        <f>YEAR(Table1[[#This Row],[Project_Initiated]])</f>
        <v>2019</v>
      </c>
      <c r="AM1063" s="53">
        <v>44090</v>
      </c>
      <c r="AN1063" s="53" t="str">
        <f>IF(AND(Table1[[#This Row],[Completed Date]]&gt;="07/01/2020"+0,Table1[[#This Row],[Completed Date]]&lt;="6/30/2021"+0),"FY 20-21",IF(AND(Table1[[#This Row],[Completed Date]]&gt;="07/01/2019"+0,Table1[[#This Row],[Completed Date]]&lt;="6/30/2020"+0),"FY 19-20",""))</f>
        <v/>
      </c>
      <c r="AO1063" s="116" t="str">
        <f>IFERROR(FIND("R",Table1[[#This Row],[FS_Priority]]),"")</f>
        <v/>
      </c>
    </row>
    <row r="1064" spans="1:41" hidden="1" x14ac:dyDescent="0.25">
      <c r="A1064" s="48" t="s">
        <v>2917</v>
      </c>
      <c r="B1064" s="193" t="s">
        <v>211</v>
      </c>
      <c r="C1064" s="193" t="s">
        <v>2917</v>
      </c>
      <c r="D1064" s="194" t="b">
        <v>0</v>
      </c>
      <c r="E1064" s="48" t="s">
        <v>53</v>
      </c>
      <c r="F1064" s="48" t="s">
        <v>3035</v>
      </c>
      <c r="G1064" s="48" t="s">
        <v>211</v>
      </c>
      <c r="H1064" s="48" t="s">
        <v>285</v>
      </c>
      <c r="I1064" s="48" t="s">
        <v>3923</v>
      </c>
      <c r="J1064" s="48" t="s">
        <v>2661</v>
      </c>
      <c r="K1064" s="193" t="s">
        <v>3514</v>
      </c>
      <c r="L1064" s="193" t="s">
        <v>2636</v>
      </c>
      <c r="M1064" s="48" t="s">
        <v>3517</v>
      </c>
      <c r="N1064" s="193" t="s">
        <v>211</v>
      </c>
      <c r="O1064" s="48" t="s">
        <v>165</v>
      </c>
      <c r="P1064" s="48"/>
      <c r="Q1064" s="48" t="s">
        <v>244</v>
      </c>
      <c r="R1064" s="193" t="s">
        <v>211</v>
      </c>
      <c r="S1064" s="48" t="b">
        <v>0</v>
      </c>
      <c r="T1064" s="48"/>
      <c r="U1064" s="178"/>
      <c r="V1064" s="178">
        <v>43577</v>
      </c>
      <c r="W1064" s="48" t="s">
        <v>211</v>
      </c>
      <c r="X1064" s="48"/>
      <c r="Y1064" s="48"/>
      <c r="Z1064" s="48" t="s">
        <v>211</v>
      </c>
      <c r="AA1064" s="48"/>
      <c r="AB1064" s="48"/>
      <c r="AC1064" s="193" t="s">
        <v>3395</v>
      </c>
      <c r="AD1064" s="48"/>
      <c r="AE1064" s="193" t="s">
        <v>211</v>
      </c>
      <c r="AF1064" s="193" t="s">
        <v>211</v>
      </c>
      <c r="AG1064" s="193" t="s">
        <v>211</v>
      </c>
      <c r="AH1064" s="197">
        <v>43644</v>
      </c>
      <c r="AI1064" s="192" t="s">
        <v>4349</v>
      </c>
      <c r="AJ1064" s="115" t="str">
        <f t="shared" si="16"/>
        <v>FS</v>
      </c>
      <c r="AK1064" s="115" t="b">
        <f>ISNUMBER(SEARCH("IRT",Table1[[#This Row],[Current_Status]]))</f>
        <v>0</v>
      </c>
      <c r="AL1064" s="116">
        <f>YEAR(Table1[[#This Row],[Project_Initiated]])</f>
        <v>2019</v>
      </c>
      <c r="AM1064" s="53">
        <v>44090</v>
      </c>
      <c r="AN1064" s="53" t="str">
        <f>IF(AND(Table1[[#This Row],[Completed Date]]&gt;="07/01/2020"+0,Table1[[#This Row],[Completed Date]]&lt;="6/30/2021"+0),"FY 20-21",IF(AND(Table1[[#This Row],[Completed Date]]&gt;="07/01/2019"+0,Table1[[#This Row],[Completed Date]]&lt;="6/30/2020"+0),"FY 19-20",""))</f>
        <v/>
      </c>
      <c r="AO1064" s="116" t="str">
        <f>IFERROR(FIND("R",Table1[[#This Row],[FS_Priority]]),"")</f>
        <v/>
      </c>
    </row>
    <row r="1065" spans="1:41" hidden="1" x14ac:dyDescent="0.25">
      <c r="A1065" s="48" t="s">
        <v>2920</v>
      </c>
      <c r="B1065" s="193" t="s">
        <v>211</v>
      </c>
      <c r="C1065" s="193" t="s">
        <v>2920</v>
      </c>
      <c r="D1065" s="194" t="b">
        <v>0</v>
      </c>
      <c r="E1065" s="48" t="s">
        <v>99</v>
      </c>
      <c r="F1065" s="48" t="s">
        <v>3103</v>
      </c>
      <c r="G1065" s="48" t="s">
        <v>211</v>
      </c>
      <c r="H1065" s="48" t="s">
        <v>465</v>
      </c>
      <c r="I1065" s="48" t="s">
        <v>3928</v>
      </c>
      <c r="J1065" s="48" t="s">
        <v>2661</v>
      </c>
      <c r="K1065" s="193" t="s">
        <v>4989</v>
      </c>
      <c r="L1065" s="193" t="s">
        <v>297</v>
      </c>
      <c r="M1065" s="48" t="s">
        <v>3655</v>
      </c>
      <c r="N1065" s="193" t="s">
        <v>211</v>
      </c>
      <c r="O1065" s="48" t="s">
        <v>165</v>
      </c>
      <c r="P1065" s="48"/>
      <c r="Q1065" s="48" t="s">
        <v>223</v>
      </c>
      <c r="R1065" s="193" t="s">
        <v>211</v>
      </c>
      <c r="S1065" s="48" t="b">
        <v>0</v>
      </c>
      <c r="T1065" s="48"/>
      <c r="U1065" s="178"/>
      <c r="V1065" s="178">
        <v>43574</v>
      </c>
      <c r="W1065" s="48" t="s">
        <v>211</v>
      </c>
      <c r="X1065" s="48"/>
      <c r="Y1065" s="48"/>
      <c r="Z1065" s="48" t="s">
        <v>211</v>
      </c>
      <c r="AA1065" s="48"/>
      <c r="AB1065" s="48"/>
      <c r="AC1065" s="193" t="s">
        <v>3396</v>
      </c>
      <c r="AD1065" s="179"/>
      <c r="AE1065" s="193" t="s">
        <v>211</v>
      </c>
      <c r="AF1065" s="193" t="s">
        <v>211</v>
      </c>
      <c r="AG1065" s="193" t="s">
        <v>211</v>
      </c>
      <c r="AH1065" s="197">
        <v>43644</v>
      </c>
      <c r="AI1065" s="192" t="s">
        <v>4349</v>
      </c>
      <c r="AJ1065" s="115" t="str">
        <f t="shared" si="16"/>
        <v>FS</v>
      </c>
      <c r="AK1065" s="115" t="b">
        <f>ISNUMBER(SEARCH("IRT",Table1[[#This Row],[Current_Status]]))</f>
        <v>0</v>
      </c>
      <c r="AL1065" s="116">
        <f>YEAR(Table1[[#This Row],[Project_Initiated]])</f>
        <v>2019</v>
      </c>
      <c r="AM1065" s="53">
        <v>44090</v>
      </c>
      <c r="AN1065" s="53" t="str">
        <f>IF(AND(Table1[[#This Row],[Completed Date]]&gt;="07/01/2020"+0,Table1[[#This Row],[Completed Date]]&lt;="6/30/2021"+0),"FY 20-21",IF(AND(Table1[[#This Row],[Completed Date]]&gt;="07/01/2019"+0,Table1[[#This Row],[Completed Date]]&lt;="6/30/2020"+0),"FY 19-20",""))</f>
        <v/>
      </c>
      <c r="AO1065" s="116" t="str">
        <f>IFERROR(FIND("R",Table1[[#This Row],[FS_Priority]]),"")</f>
        <v/>
      </c>
    </row>
    <row r="1066" spans="1:41" hidden="1" x14ac:dyDescent="0.25">
      <c r="A1066" s="48" t="s">
        <v>2939</v>
      </c>
      <c r="B1066" s="193" t="s">
        <v>211</v>
      </c>
      <c r="C1066" s="193" t="s">
        <v>2939</v>
      </c>
      <c r="D1066" s="194" t="b">
        <v>0</v>
      </c>
      <c r="E1066" s="48" t="s">
        <v>107</v>
      </c>
      <c r="F1066" s="48" t="s">
        <v>3251</v>
      </c>
      <c r="G1066" s="48" t="s">
        <v>211</v>
      </c>
      <c r="H1066" s="48" t="s">
        <v>81</v>
      </c>
      <c r="I1066" s="48" t="s">
        <v>3950</v>
      </c>
      <c r="J1066" s="48" t="s">
        <v>2661</v>
      </c>
      <c r="K1066" s="193" t="s">
        <v>3674</v>
      </c>
      <c r="L1066" s="193" t="s">
        <v>2636</v>
      </c>
      <c r="M1066" s="48" t="s">
        <v>3951</v>
      </c>
      <c r="N1066" s="193" t="s">
        <v>211</v>
      </c>
      <c r="O1066" s="48" t="s">
        <v>165</v>
      </c>
      <c r="P1066" s="48"/>
      <c r="Q1066" s="48" t="s">
        <v>244</v>
      </c>
      <c r="R1066" s="193" t="s">
        <v>211</v>
      </c>
      <c r="S1066" s="48" t="b">
        <v>0</v>
      </c>
      <c r="T1066" s="48"/>
      <c r="U1066" s="178"/>
      <c r="V1066" s="178">
        <v>43497</v>
      </c>
      <c r="W1066" s="48" t="s">
        <v>211</v>
      </c>
      <c r="X1066" s="48"/>
      <c r="Y1066" s="48"/>
      <c r="Z1066" s="48" t="s">
        <v>211</v>
      </c>
      <c r="AA1066" s="48"/>
      <c r="AB1066" s="48"/>
      <c r="AC1066" s="193" t="s">
        <v>3396</v>
      </c>
      <c r="AD1066" s="48"/>
      <c r="AE1066" s="193" t="s">
        <v>211</v>
      </c>
      <c r="AF1066" s="193" t="s">
        <v>211</v>
      </c>
      <c r="AG1066" s="193" t="s">
        <v>211</v>
      </c>
      <c r="AH1066" s="197">
        <v>43644</v>
      </c>
      <c r="AI1066" s="192" t="s">
        <v>4349</v>
      </c>
      <c r="AJ1066" s="115" t="str">
        <f t="shared" si="16"/>
        <v>FS</v>
      </c>
      <c r="AK1066" s="115" t="b">
        <f>ISNUMBER(SEARCH("IRT",Table1[[#This Row],[Current_Status]]))</f>
        <v>0</v>
      </c>
      <c r="AL1066" s="116">
        <f>YEAR(Table1[[#This Row],[Project_Initiated]])</f>
        <v>2019</v>
      </c>
      <c r="AM1066" s="53">
        <v>44090</v>
      </c>
      <c r="AN1066" s="53" t="str">
        <f>IF(AND(Table1[[#This Row],[Completed Date]]&gt;="07/01/2020"+0,Table1[[#This Row],[Completed Date]]&lt;="6/30/2021"+0),"FY 20-21",IF(AND(Table1[[#This Row],[Completed Date]]&gt;="07/01/2019"+0,Table1[[#This Row],[Completed Date]]&lt;="6/30/2020"+0),"FY 19-20",""))</f>
        <v/>
      </c>
      <c r="AO1066" s="116" t="str">
        <f>IFERROR(FIND("R",Table1[[#This Row],[FS_Priority]]),"")</f>
        <v/>
      </c>
    </row>
    <row r="1067" spans="1:41" hidden="1" x14ac:dyDescent="0.25">
      <c r="A1067" s="48" t="s">
        <v>313</v>
      </c>
      <c r="B1067" s="193" t="s">
        <v>211</v>
      </c>
      <c r="C1067" s="193" t="s">
        <v>313</v>
      </c>
      <c r="D1067" s="194" t="b">
        <v>0</v>
      </c>
      <c r="E1067" s="48" t="s">
        <v>99</v>
      </c>
      <c r="F1067" s="48" t="s">
        <v>3121</v>
      </c>
      <c r="G1067" s="48" t="s">
        <v>211</v>
      </c>
      <c r="H1067" s="48" t="s">
        <v>465</v>
      </c>
      <c r="I1067" s="48" t="s">
        <v>3654</v>
      </c>
      <c r="J1067" s="48" t="s">
        <v>2661</v>
      </c>
      <c r="K1067" s="193" t="s">
        <v>4989</v>
      </c>
      <c r="L1067" s="193" t="s">
        <v>297</v>
      </c>
      <c r="M1067" s="48" t="s">
        <v>3655</v>
      </c>
      <c r="N1067" s="193" t="s">
        <v>211</v>
      </c>
      <c r="O1067" s="48" t="s">
        <v>183</v>
      </c>
      <c r="P1067" s="48"/>
      <c r="Q1067" s="48" t="s">
        <v>286</v>
      </c>
      <c r="R1067" s="193" t="s">
        <v>345</v>
      </c>
      <c r="S1067" s="48" t="b">
        <v>0</v>
      </c>
      <c r="T1067" s="48"/>
      <c r="U1067" s="178"/>
      <c r="V1067" s="178">
        <v>43006</v>
      </c>
      <c r="W1067" s="48" t="s">
        <v>211</v>
      </c>
      <c r="X1067" s="48"/>
      <c r="Y1067" s="48"/>
      <c r="Z1067" s="48" t="s">
        <v>211</v>
      </c>
      <c r="AA1067" s="48"/>
      <c r="AB1067" s="48"/>
      <c r="AC1067" s="193" t="s">
        <v>3403</v>
      </c>
      <c r="AD1067" s="179"/>
      <c r="AE1067" s="193" t="s">
        <v>178</v>
      </c>
      <c r="AF1067" s="193" t="s">
        <v>211</v>
      </c>
      <c r="AG1067" s="193" t="s">
        <v>2694</v>
      </c>
      <c r="AH1067" s="198">
        <v>43647</v>
      </c>
      <c r="AI1067" s="192" t="s">
        <v>4353</v>
      </c>
      <c r="AJ1067" s="115" t="str">
        <f t="shared" si="16"/>
        <v>FS</v>
      </c>
      <c r="AK1067" s="115" t="b">
        <f>ISNUMBER(SEARCH("IRT",Table1[[#This Row],[Current_Status]]))</f>
        <v>0</v>
      </c>
      <c r="AL1067" s="116">
        <f>YEAR(Table1[[#This Row],[Project_Initiated]])</f>
        <v>2017</v>
      </c>
      <c r="AM1067" s="53">
        <v>44090</v>
      </c>
      <c r="AN1067" s="53" t="str">
        <f>IF(AND(Table1[[#This Row],[Completed Date]]&gt;="07/01/2020"+0,Table1[[#This Row],[Completed Date]]&lt;="6/30/2021"+0),"FY 20-21",IF(AND(Table1[[#This Row],[Completed Date]]&gt;="07/01/2019"+0,Table1[[#This Row],[Completed Date]]&lt;="6/30/2020"+0),"FY 19-20",""))</f>
        <v>FY 19-20</v>
      </c>
      <c r="AO1067" s="116" t="str">
        <f>IFERROR(FIND("R",Table1[[#This Row],[FS_Priority]]),"")</f>
        <v/>
      </c>
    </row>
    <row r="1068" spans="1:41" hidden="1" x14ac:dyDescent="0.25">
      <c r="A1068" s="48" t="s">
        <v>2741</v>
      </c>
      <c r="B1068" s="193" t="s">
        <v>211</v>
      </c>
      <c r="C1068" s="193" t="s">
        <v>2741</v>
      </c>
      <c r="D1068" s="194" t="b">
        <v>0</v>
      </c>
      <c r="E1068" s="48" t="s">
        <v>107</v>
      </c>
      <c r="F1068" s="48" t="s">
        <v>3182</v>
      </c>
      <c r="G1068" s="48" t="s">
        <v>211</v>
      </c>
      <c r="H1068" s="48" t="s">
        <v>466</v>
      </c>
      <c r="I1068" s="48" t="s">
        <v>3706</v>
      </c>
      <c r="J1068" s="48" t="s">
        <v>2661</v>
      </c>
      <c r="K1068" s="193" t="s">
        <v>3674</v>
      </c>
      <c r="L1068" s="193" t="s">
        <v>2636</v>
      </c>
      <c r="M1068" s="48" t="s">
        <v>3691</v>
      </c>
      <c r="N1068" s="193" t="s">
        <v>211</v>
      </c>
      <c r="O1068" s="48" t="s">
        <v>183</v>
      </c>
      <c r="P1068" s="48"/>
      <c r="Q1068" s="48" t="s">
        <v>288</v>
      </c>
      <c r="R1068" s="193" t="s">
        <v>211</v>
      </c>
      <c r="S1068" s="48" t="b">
        <v>1</v>
      </c>
      <c r="T1068" s="48"/>
      <c r="U1068" s="178"/>
      <c r="V1068" s="178">
        <v>43433</v>
      </c>
      <c r="W1068" s="48" t="s">
        <v>211</v>
      </c>
      <c r="X1068" s="48"/>
      <c r="Y1068" s="48"/>
      <c r="Z1068" s="48" t="s">
        <v>211</v>
      </c>
      <c r="AA1068" s="48"/>
      <c r="AB1068" s="48"/>
      <c r="AC1068" s="193" t="s">
        <v>3405</v>
      </c>
      <c r="AD1068" s="195">
        <v>43503</v>
      </c>
      <c r="AE1068" s="193" t="s">
        <v>498</v>
      </c>
      <c r="AF1068" s="193" t="s">
        <v>4422</v>
      </c>
      <c r="AG1068" s="193" t="s">
        <v>2694</v>
      </c>
      <c r="AH1068" s="197">
        <v>43647</v>
      </c>
      <c r="AI1068" s="192" t="s">
        <v>4346</v>
      </c>
      <c r="AJ1068" s="115" t="str">
        <f t="shared" si="16"/>
        <v>FS</v>
      </c>
      <c r="AK1068" s="115" t="b">
        <f>ISNUMBER(SEARCH("IRT",Table1[[#This Row],[Current_Status]]))</f>
        <v>0</v>
      </c>
      <c r="AL1068" s="116">
        <f>YEAR(Table1[[#This Row],[Project_Initiated]])</f>
        <v>2018</v>
      </c>
      <c r="AM1068" s="53">
        <v>44090</v>
      </c>
      <c r="AN1068" s="53" t="str">
        <f>IF(AND(Table1[[#This Row],[Completed Date]]&gt;="07/01/2020"+0,Table1[[#This Row],[Completed Date]]&lt;="6/30/2021"+0),"FY 20-21",IF(AND(Table1[[#This Row],[Completed Date]]&gt;="07/01/2019"+0,Table1[[#This Row],[Completed Date]]&lt;="6/30/2020"+0),"FY 19-20",""))</f>
        <v>FY 19-20</v>
      </c>
      <c r="AO1068" s="116" t="str">
        <f>IFERROR(FIND("R",Table1[[#This Row],[FS_Priority]]),"")</f>
        <v/>
      </c>
    </row>
    <row r="1069" spans="1:41" hidden="1" x14ac:dyDescent="0.25">
      <c r="A1069" s="48" t="s">
        <v>339</v>
      </c>
      <c r="B1069" s="193" t="s">
        <v>211</v>
      </c>
      <c r="C1069" s="193" t="s">
        <v>339</v>
      </c>
      <c r="D1069" s="194" t="b">
        <v>0</v>
      </c>
      <c r="E1069" s="48" t="s">
        <v>107</v>
      </c>
      <c r="F1069" s="48" t="s">
        <v>3211</v>
      </c>
      <c r="G1069" s="48" t="s">
        <v>211</v>
      </c>
      <c r="H1069" s="48" t="s">
        <v>462</v>
      </c>
      <c r="I1069" s="48" t="s">
        <v>3730</v>
      </c>
      <c r="J1069" s="48" t="s">
        <v>2661</v>
      </c>
      <c r="K1069" s="193" t="s">
        <v>3674</v>
      </c>
      <c r="L1069" s="193" t="s">
        <v>2636</v>
      </c>
      <c r="M1069" s="48" t="s">
        <v>3682</v>
      </c>
      <c r="N1069" s="193" t="s">
        <v>211</v>
      </c>
      <c r="O1069" s="48" t="s">
        <v>183</v>
      </c>
      <c r="P1069" s="48"/>
      <c r="Q1069" s="48" t="s">
        <v>340</v>
      </c>
      <c r="R1069" s="193" t="s">
        <v>211</v>
      </c>
      <c r="S1069" s="48" t="b">
        <v>0</v>
      </c>
      <c r="T1069" s="48"/>
      <c r="U1069" s="178"/>
      <c r="V1069" s="178">
        <v>43336</v>
      </c>
      <c r="W1069" s="48" t="s">
        <v>211</v>
      </c>
      <c r="X1069" s="48"/>
      <c r="Y1069" s="48"/>
      <c r="Z1069" s="48" t="s">
        <v>211</v>
      </c>
      <c r="AA1069" s="48"/>
      <c r="AB1069" s="48"/>
      <c r="AC1069" s="193" t="s">
        <v>3406</v>
      </c>
      <c r="AD1069" s="195">
        <v>43362</v>
      </c>
      <c r="AE1069" s="193" t="s">
        <v>498</v>
      </c>
      <c r="AF1069" s="193" t="s">
        <v>211</v>
      </c>
      <c r="AG1069" s="193" t="s">
        <v>2694</v>
      </c>
      <c r="AH1069" s="197">
        <v>43647</v>
      </c>
      <c r="AI1069" s="192" t="s">
        <v>4347</v>
      </c>
      <c r="AJ1069" s="115" t="str">
        <f t="shared" si="16"/>
        <v>FS</v>
      </c>
      <c r="AK1069" s="115" t="b">
        <f>ISNUMBER(SEARCH("IRT",Table1[[#This Row],[Current_Status]]))</f>
        <v>0</v>
      </c>
      <c r="AL1069" s="116">
        <f>YEAR(Table1[[#This Row],[Project_Initiated]])</f>
        <v>2018</v>
      </c>
      <c r="AM1069" s="53">
        <v>44090</v>
      </c>
      <c r="AN1069" s="53" t="str">
        <f>IF(AND(Table1[[#This Row],[Completed Date]]&gt;="07/01/2020"+0,Table1[[#This Row],[Completed Date]]&lt;="6/30/2021"+0),"FY 20-21",IF(AND(Table1[[#This Row],[Completed Date]]&gt;="07/01/2019"+0,Table1[[#This Row],[Completed Date]]&lt;="6/30/2020"+0),"FY 19-20",""))</f>
        <v>FY 19-20</v>
      </c>
      <c r="AO1069" s="116" t="str">
        <f>IFERROR(FIND("R",Table1[[#This Row],[FS_Priority]]),"")</f>
        <v/>
      </c>
    </row>
    <row r="1070" spans="1:41" hidden="1" x14ac:dyDescent="0.25">
      <c r="A1070" s="48" t="s">
        <v>411</v>
      </c>
      <c r="B1070" s="193" t="s">
        <v>211</v>
      </c>
      <c r="C1070" s="193" t="s">
        <v>411</v>
      </c>
      <c r="D1070" s="194" t="b">
        <v>0</v>
      </c>
      <c r="E1070" s="48" t="s">
        <v>4299</v>
      </c>
      <c r="F1070" s="48" t="s">
        <v>3286</v>
      </c>
      <c r="G1070" s="48" t="s">
        <v>211</v>
      </c>
      <c r="H1070" s="48" t="s">
        <v>1288</v>
      </c>
      <c r="I1070" s="48" t="s">
        <v>3470</v>
      </c>
      <c r="J1070" s="48" t="s">
        <v>2661</v>
      </c>
      <c r="K1070" s="193" t="s">
        <v>3471</v>
      </c>
      <c r="L1070" s="193" t="s">
        <v>2636</v>
      </c>
      <c r="M1070" s="48" t="s">
        <v>3809</v>
      </c>
      <c r="N1070" s="193" t="s">
        <v>211</v>
      </c>
      <c r="O1070" s="48" t="s">
        <v>412</v>
      </c>
      <c r="P1070" s="48"/>
      <c r="Q1070" s="48" t="s">
        <v>211</v>
      </c>
      <c r="R1070" s="193" t="s">
        <v>211</v>
      </c>
      <c r="S1070" s="48" t="b">
        <v>0</v>
      </c>
      <c r="T1070" s="48"/>
      <c r="U1070" s="178"/>
      <c r="V1070" s="178">
        <v>43336</v>
      </c>
      <c r="W1070" s="48" t="s">
        <v>211</v>
      </c>
      <c r="X1070" s="48"/>
      <c r="Y1070" s="48"/>
      <c r="Z1070" s="48" t="s">
        <v>211</v>
      </c>
      <c r="AA1070" s="48"/>
      <c r="AB1070" s="48"/>
      <c r="AC1070" s="193" t="s">
        <v>3412</v>
      </c>
      <c r="AD1070" s="179"/>
      <c r="AE1070" s="193" t="s">
        <v>488</v>
      </c>
      <c r="AF1070" s="193" t="s">
        <v>211</v>
      </c>
      <c r="AG1070" s="193" t="s">
        <v>2694</v>
      </c>
      <c r="AH1070" s="197">
        <v>43647</v>
      </c>
      <c r="AI1070" s="192" t="s">
        <v>4347</v>
      </c>
      <c r="AJ1070" s="115" t="str">
        <f t="shared" si="16"/>
        <v>FS</v>
      </c>
      <c r="AK1070" s="115" t="b">
        <f>ISNUMBER(SEARCH("IRT",Table1[[#This Row],[Current_Status]]))</f>
        <v>0</v>
      </c>
      <c r="AL1070" s="116">
        <f>YEAR(Table1[[#This Row],[Project_Initiated]])</f>
        <v>2018</v>
      </c>
      <c r="AM1070" s="53">
        <v>44090</v>
      </c>
      <c r="AN1070" s="53" t="str">
        <f>IF(AND(Table1[[#This Row],[Completed Date]]&gt;="07/01/2020"+0,Table1[[#This Row],[Completed Date]]&lt;="6/30/2021"+0),"FY 20-21",IF(AND(Table1[[#This Row],[Completed Date]]&gt;="07/01/2019"+0,Table1[[#This Row],[Completed Date]]&lt;="6/30/2020"+0),"FY 19-20",""))</f>
        <v>FY 19-20</v>
      </c>
      <c r="AO1070" s="116" t="str">
        <f>IFERROR(FIND("R",Table1[[#This Row],[FS_Priority]]),"")</f>
        <v/>
      </c>
    </row>
    <row r="1071" spans="1:41" hidden="1" x14ac:dyDescent="0.25">
      <c r="A1071" s="48" t="s">
        <v>422</v>
      </c>
      <c r="B1071" s="193" t="s">
        <v>211</v>
      </c>
      <c r="C1071" s="193" t="s">
        <v>422</v>
      </c>
      <c r="D1071" s="194" t="b">
        <v>0</v>
      </c>
      <c r="E1071" s="48" t="s">
        <v>147</v>
      </c>
      <c r="F1071" s="48" t="s">
        <v>3316</v>
      </c>
      <c r="G1071" s="48" t="s">
        <v>211</v>
      </c>
      <c r="H1071" s="48" t="s">
        <v>458</v>
      </c>
      <c r="I1071" s="48" t="s">
        <v>211</v>
      </c>
      <c r="J1071" s="48" t="s">
        <v>2661</v>
      </c>
      <c r="K1071" s="193" t="s">
        <v>3839</v>
      </c>
      <c r="L1071" s="193" t="s">
        <v>4330</v>
      </c>
      <c r="M1071" s="48" t="s">
        <v>3849</v>
      </c>
      <c r="N1071" s="193" t="s">
        <v>211</v>
      </c>
      <c r="O1071" s="48" t="s">
        <v>183</v>
      </c>
      <c r="P1071" s="48"/>
      <c r="Q1071" s="48" t="s">
        <v>239</v>
      </c>
      <c r="R1071" s="193" t="s">
        <v>211</v>
      </c>
      <c r="S1071" s="48" t="b">
        <v>0</v>
      </c>
      <c r="T1071" s="48"/>
      <c r="U1071" s="178"/>
      <c r="V1071" s="178">
        <v>43350</v>
      </c>
      <c r="W1071" s="48" t="s">
        <v>211</v>
      </c>
      <c r="X1071" s="48"/>
      <c r="Y1071" s="48"/>
      <c r="Z1071" s="48" t="s">
        <v>211</v>
      </c>
      <c r="AA1071" s="48"/>
      <c r="AB1071" s="48"/>
      <c r="AC1071" s="193" t="s">
        <v>3413</v>
      </c>
      <c r="AD1071" s="195">
        <v>43402</v>
      </c>
      <c r="AE1071" s="193" t="s">
        <v>498</v>
      </c>
      <c r="AF1071" s="193" t="s">
        <v>4411</v>
      </c>
      <c r="AG1071" s="193" t="s">
        <v>2694</v>
      </c>
      <c r="AH1071" s="197">
        <v>43647</v>
      </c>
      <c r="AI1071" s="192" t="s">
        <v>4347</v>
      </c>
      <c r="AJ1071" s="115" t="str">
        <f t="shared" si="16"/>
        <v>FS</v>
      </c>
      <c r="AK1071" s="115" t="b">
        <f>ISNUMBER(SEARCH("IRT",Table1[[#This Row],[Current_Status]]))</f>
        <v>0</v>
      </c>
      <c r="AL1071" s="116">
        <f>YEAR(Table1[[#This Row],[Project_Initiated]])</f>
        <v>2018</v>
      </c>
      <c r="AM1071" s="53">
        <v>44090</v>
      </c>
      <c r="AN1071" s="53" t="str">
        <f>IF(AND(Table1[[#This Row],[Completed Date]]&gt;="07/01/2020"+0,Table1[[#This Row],[Completed Date]]&lt;="6/30/2021"+0),"FY 20-21",IF(AND(Table1[[#This Row],[Completed Date]]&gt;="07/01/2019"+0,Table1[[#This Row],[Completed Date]]&lt;="6/30/2020"+0),"FY 19-20",""))</f>
        <v>FY 19-20</v>
      </c>
      <c r="AO1071" s="116" t="str">
        <f>IFERROR(FIND("R",Table1[[#This Row],[FS_Priority]]),"")</f>
        <v/>
      </c>
    </row>
    <row r="1072" spans="1:41" hidden="1" x14ac:dyDescent="0.25">
      <c r="A1072" s="48" t="s">
        <v>2925</v>
      </c>
      <c r="B1072" s="193" t="s">
        <v>211</v>
      </c>
      <c r="C1072" s="193" t="s">
        <v>2925</v>
      </c>
      <c r="D1072" s="194" t="b">
        <v>0</v>
      </c>
      <c r="E1072" s="48" t="s">
        <v>99</v>
      </c>
      <c r="F1072" s="48" t="s">
        <v>3126</v>
      </c>
      <c r="G1072" s="48" t="s">
        <v>211</v>
      </c>
      <c r="H1072" s="48" t="s">
        <v>465</v>
      </c>
      <c r="I1072" s="48" t="s">
        <v>3933</v>
      </c>
      <c r="J1072" s="48" t="s">
        <v>2661</v>
      </c>
      <c r="K1072" s="193" t="s">
        <v>4989</v>
      </c>
      <c r="L1072" s="193" t="s">
        <v>297</v>
      </c>
      <c r="M1072" s="48" t="s">
        <v>3597</v>
      </c>
      <c r="N1072" s="193" t="s">
        <v>211</v>
      </c>
      <c r="O1072" s="48" t="s">
        <v>165</v>
      </c>
      <c r="P1072" s="48"/>
      <c r="Q1072" s="48" t="s">
        <v>184</v>
      </c>
      <c r="R1072" s="193" t="s">
        <v>211</v>
      </c>
      <c r="S1072" s="48" t="b">
        <v>0</v>
      </c>
      <c r="T1072" s="48"/>
      <c r="U1072" s="178"/>
      <c r="V1072" s="178">
        <v>43567</v>
      </c>
      <c r="W1072" s="48" t="s">
        <v>211</v>
      </c>
      <c r="X1072" s="48"/>
      <c r="Y1072" s="48"/>
      <c r="Z1072" s="48" t="s">
        <v>211</v>
      </c>
      <c r="AA1072" s="48"/>
      <c r="AB1072" s="48"/>
      <c r="AC1072" s="193" t="s">
        <v>4436</v>
      </c>
      <c r="AD1072" s="48"/>
      <c r="AE1072" s="193" t="s">
        <v>211</v>
      </c>
      <c r="AF1072" s="193" t="s">
        <v>211</v>
      </c>
      <c r="AG1072" s="193" t="s">
        <v>211</v>
      </c>
      <c r="AH1072" s="197">
        <v>43649</v>
      </c>
      <c r="AI1072" s="192" t="s">
        <v>4349</v>
      </c>
      <c r="AJ1072" s="115" t="str">
        <f t="shared" si="16"/>
        <v>FS</v>
      </c>
      <c r="AK1072" s="115" t="b">
        <f>ISNUMBER(SEARCH("IRT",Table1[[#This Row],[Current_Status]]))</f>
        <v>0</v>
      </c>
      <c r="AL1072" s="116">
        <f>YEAR(Table1[[#This Row],[Project_Initiated]])</f>
        <v>2019</v>
      </c>
      <c r="AM1072" s="53">
        <v>44090</v>
      </c>
      <c r="AN1072" s="53" t="str">
        <f>IF(AND(Table1[[#This Row],[Completed Date]]&gt;="07/01/2020"+0,Table1[[#This Row],[Completed Date]]&lt;="6/30/2021"+0),"FY 20-21",IF(AND(Table1[[#This Row],[Completed Date]]&gt;="07/01/2019"+0,Table1[[#This Row],[Completed Date]]&lt;="6/30/2020"+0),"FY 19-20",""))</f>
        <v>FY 19-20</v>
      </c>
      <c r="AO1072" s="116" t="str">
        <f>IFERROR(FIND("R",Table1[[#This Row],[FS_Priority]]),"")</f>
        <v/>
      </c>
    </row>
    <row r="1073" spans="1:41" hidden="1" x14ac:dyDescent="0.25">
      <c r="A1073" s="48" t="s">
        <v>3371</v>
      </c>
      <c r="B1073" s="193" t="s">
        <v>211</v>
      </c>
      <c r="C1073" s="193" t="s">
        <v>3371</v>
      </c>
      <c r="D1073" s="194" t="b">
        <v>0</v>
      </c>
      <c r="E1073" s="48" t="s">
        <v>99</v>
      </c>
      <c r="F1073" s="48" t="s">
        <v>3372</v>
      </c>
      <c r="G1073" s="48" t="s">
        <v>211</v>
      </c>
      <c r="H1073" s="48" t="s">
        <v>452</v>
      </c>
      <c r="I1073" s="48" t="s">
        <v>3935</v>
      </c>
      <c r="J1073" s="48" t="s">
        <v>2661</v>
      </c>
      <c r="K1073" s="193" t="s">
        <v>4989</v>
      </c>
      <c r="L1073" s="193" t="s">
        <v>297</v>
      </c>
      <c r="M1073" s="48" t="s">
        <v>3599</v>
      </c>
      <c r="N1073" s="193" t="s">
        <v>211</v>
      </c>
      <c r="O1073" s="48" t="s">
        <v>165</v>
      </c>
      <c r="P1073" s="48"/>
      <c r="Q1073" s="48" t="s">
        <v>239</v>
      </c>
      <c r="R1073" s="193" t="s">
        <v>211</v>
      </c>
      <c r="S1073" s="48" t="b">
        <v>0</v>
      </c>
      <c r="T1073" s="48"/>
      <c r="U1073" s="178"/>
      <c r="V1073" s="178">
        <v>43595</v>
      </c>
      <c r="W1073" s="48" t="s">
        <v>211</v>
      </c>
      <c r="X1073" s="48"/>
      <c r="Y1073" s="48"/>
      <c r="Z1073" s="48" t="s">
        <v>211</v>
      </c>
      <c r="AA1073" s="48"/>
      <c r="AB1073" s="48"/>
      <c r="AC1073" s="193" t="s">
        <v>3416</v>
      </c>
      <c r="AD1073" s="48"/>
      <c r="AE1073" s="193" t="s">
        <v>165</v>
      </c>
      <c r="AF1073" s="193" t="s">
        <v>211</v>
      </c>
      <c r="AG1073" s="193" t="s">
        <v>211</v>
      </c>
      <c r="AH1073" s="197">
        <v>43649</v>
      </c>
      <c r="AI1073" s="192" t="s">
        <v>4349</v>
      </c>
      <c r="AJ1073" s="115" t="str">
        <f t="shared" si="16"/>
        <v>FS</v>
      </c>
      <c r="AK1073" s="115" t="b">
        <f>ISNUMBER(SEARCH("IRT",Table1[[#This Row],[Current_Status]]))</f>
        <v>0</v>
      </c>
      <c r="AL1073" s="116">
        <f>YEAR(Table1[[#This Row],[Project_Initiated]])</f>
        <v>2019</v>
      </c>
      <c r="AM1073" s="53">
        <v>44090</v>
      </c>
      <c r="AN1073" s="53" t="str">
        <f>IF(AND(Table1[[#This Row],[Completed Date]]&gt;="07/01/2020"+0,Table1[[#This Row],[Completed Date]]&lt;="6/30/2021"+0),"FY 20-21",IF(AND(Table1[[#This Row],[Completed Date]]&gt;="07/01/2019"+0,Table1[[#This Row],[Completed Date]]&lt;="6/30/2020"+0),"FY 19-20",""))</f>
        <v>FY 19-20</v>
      </c>
      <c r="AO1073" s="116" t="str">
        <f>IFERROR(FIND("R",Table1[[#This Row],[FS_Priority]]),"")</f>
        <v/>
      </c>
    </row>
    <row r="1074" spans="1:41" hidden="1" x14ac:dyDescent="0.25">
      <c r="A1074" s="48" t="s">
        <v>2914</v>
      </c>
      <c r="B1074" s="193" t="s">
        <v>211</v>
      </c>
      <c r="C1074" s="193" t="s">
        <v>2914</v>
      </c>
      <c r="D1074" s="194" t="b">
        <v>0</v>
      </c>
      <c r="E1074" s="48" t="s">
        <v>53</v>
      </c>
      <c r="F1074" s="48" t="s">
        <v>3031</v>
      </c>
      <c r="G1074" s="48" t="s">
        <v>211</v>
      </c>
      <c r="H1074" s="48" t="s">
        <v>285</v>
      </c>
      <c r="I1074" s="48" t="s">
        <v>3920</v>
      </c>
      <c r="J1074" s="48" t="s">
        <v>2661</v>
      </c>
      <c r="K1074" s="193" t="s">
        <v>3514</v>
      </c>
      <c r="L1074" s="193" t="s">
        <v>2636</v>
      </c>
      <c r="M1074" s="48" t="s">
        <v>3517</v>
      </c>
      <c r="N1074" s="193" t="s">
        <v>211</v>
      </c>
      <c r="O1074" s="48" t="s">
        <v>165</v>
      </c>
      <c r="P1074" s="48"/>
      <c r="Q1074" s="48" t="s">
        <v>240</v>
      </c>
      <c r="R1074" s="193" t="s">
        <v>211</v>
      </c>
      <c r="S1074" s="48" t="b">
        <v>0</v>
      </c>
      <c r="T1074" s="48"/>
      <c r="U1074" s="178"/>
      <c r="V1074" s="178">
        <v>43558</v>
      </c>
      <c r="W1074" s="48" t="s">
        <v>211</v>
      </c>
      <c r="X1074" s="48"/>
      <c r="Y1074" s="48"/>
      <c r="Z1074" s="48" t="s">
        <v>211</v>
      </c>
      <c r="AA1074" s="48"/>
      <c r="AB1074" s="48"/>
      <c r="AC1074" s="193" t="s">
        <v>3414</v>
      </c>
      <c r="AD1074" s="48"/>
      <c r="AE1074" s="193" t="s">
        <v>211</v>
      </c>
      <c r="AF1074" s="193" t="s">
        <v>211</v>
      </c>
      <c r="AG1074" s="193" t="s">
        <v>211</v>
      </c>
      <c r="AH1074" s="197">
        <v>43655</v>
      </c>
      <c r="AI1074" s="192" t="s">
        <v>4349</v>
      </c>
      <c r="AJ1074" s="115" t="str">
        <f t="shared" si="16"/>
        <v>FS</v>
      </c>
      <c r="AK1074" s="115" t="b">
        <f>ISNUMBER(SEARCH("IRT",Table1[[#This Row],[Current_Status]]))</f>
        <v>0</v>
      </c>
      <c r="AL1074" s="116">
        <f>YEAR(Table1[[#This Row],[Project_Initiated]])</f>
        <v>2019</v>
      </c>
      <c r="AM1074" s="53">
        <v>44090</v>
      </c>
      <c r="AN1074" s="53" t="str">
        <f>IF(AND(Table1[[#This Row],[Completed Date]]&gt;="07/01/2020"+0,Table1[[#This Row],[Completed Date]]&lt;="6/30/2021"+0),"FY 20-21",IF(AND(Table1[[#This Row],[Completed Date]]&gt;="07/01/2019"+0,Table1[[#This Row],[Completed Date]]&lt;="6/30/2020"+0),"FY 19-20",""))</f>
        <v>FY 19-20</v>
      </c>
      <c r="AO1074" s="116" t="str">
        <f>IFERROR(FIND("R",Table1[[#This Row],[FS_Priority]]),"")</f>
        <v/>
      </c>
    </row>
    <row r="1075" spans="1:41" hidden="1" x14ac:dyDescent="0.25">
      <c r="A1075" s="48" t="s">
        <v>2929</v>
      </c>
      <c r="B1075" s="193" t="s">
        <v>211</v>
      </c>
      <c r="C1075" s="193" t="s">
        <v>2929</v>
      </c>
      <c r="D1075" s="194" t="b">
        <v>0</v>
      </c>
      <c r="E1075" s="48" t="s">
        <v>99</v>
      </c>
      <c r="F1075" s="48" t="s">
        <v>3135</v>
      </c>
      <c r="G1075" s="48" t="s">
        <v>211</v>
      </c>
      <c r="H1075" s="48" t="s">
        <v>465</v>
      </c>
      <c r="I1075" s="48" t="s">
        <v>3938</v>
      </c>
      <c r="J1075" s="48" t="s">
        <v>2661</v>
      </c>
      <c r="K1075" s="193" t="s">
        <v>4989</v>
      </c>
      <c r="L1075" s="193" t="s">
        <v>297</v>
      </c>
      <c r="M1075" s="48" t="s">
        <v>3597</v>
      </c>
      <c r="N1075" s="193" t="s">
        <v>211</v>
      </c>
      <c r="O1075" s="48" t="s">
        <v>165</v>
      </c>
      <c r="P1075" s="48"/>
      <c r="Q1075" s="48" t="s">
        <v>243</v>
      </c>
      <c r="R1075" s="193" t="s">
        <v>211</v>
      </c>
      <c r="S1075" s="48" t="b">
        <v>0</v>
      </c>
      <c r="T1075" s="48"/>
      <c r="U1075" s="178"/>
      <c r="V1075" s="178">
        <v>43551</v>
      </c>
      <c r="W1075" s="48" t="s">
        <v>211</v>
      </c>
      <c r="X1075" s="48"/>
      <c r="Y1075" s="48"/>
      <c r="Z1075" s="48" t="s">
        <v>211</v>
      </c>
      <c r="AA1075" s="48"/>
      <c r="AB1075" s="48"/>
      <c r="AC1075" s="193" t="s">
        <v>3414</v>
      </c>
      <c r="AD1075" s="179"/>
      <c r="AE1075" s="193" t="s">
        <v>211</v>
      </c>
      <c r="AF1075" s="193" t="s">
        <v>3414</v>
      </c>
      <c r="AG1075" s="193" t="s">
        <v>211</v>
      </c>
      <c r="AH1075" s="197">
        <v>43655</v>
      </c>
      <c r="AI1075" s="192" t="s">
        <v>4349</v>
      </c>
      <c r="AJ1075" s="115" t="str">
        <f t="shared" si="16"/>
        <v>FS</v>
      </c>
      <c r="AK1075" s="115" t="b">
        <f>ISNUMBER(SEARCH("IRT",Table1[[#This Row],[Current_Status]]))</f>
        <v>0</v>
      </c>
      <c r="AL1075" s="116">
        <f>YEAR(Table1[[#This Row],[Project_Initiated]])</f>
        <v>2019</v>
      </c>
      <c r="AM1075" s="53">
        <v>44090</v>
      </c>
      <c r="AN1075" s="53" t="str">
        <f>IF(AND(Table1[[#This Row],[Completed Date]]&gt;="07/01/2020"+0,Table1[[#This Row],[Completed Date]]&lt;="6/30/2021"+0),"FY 20-21",IF(AND(Table1[[#This Row],[Completed Date]]&gt;="07/01/2019"+0,Table1[[#This Row],[Completed Date]]&lt;="6/30/2020"+0),"FY 19-20",""))</f>
        <v>FY 19-20</v>
      </c>
      <c r="AO1075" s="116" t="str">
        <f>IFERROR(FIND("R",Table1[[#This Row],[FS_Priority]]),"")</f>
        <v/>
      </c>
    </row>
    <row r="1076" spans="1:41" hidden="1" x14ac:dyDescent="0.25">
      <c r="A1076" s="48" t="s">
        <v>2945</v>
      </c>
      <c r="B1076" s="193" t="s">
        <v>211</v>
      </c>
      <c r="C1076" s="193" t="s">
        <v>2945</v>
      </c>
      <c r="D1076" s="194" t="b">
        <v>0</v>
      </c>
      <c r="E1076" s="48" t="s">
        <v>442</v>
      </c>
      <c r="F1076" s="48" t="s">
        <v>3304</v>
      </c>
      <c r="G1076" s="48" t="s">
        <v>211</v>
      </c>
      <c r="H1076" s="48" t="s">
        <v>3833</v>
      </c>
      <c r="I1076" s="48" t="s">
        <v>3959</v>
      </c>
      <c r="J1076" s="48" t="s">
        <v>2661</v>
      </c>
      <c r="K1076" s="193" t="s">
        <v>3829</v>
      </c>
      <c r="L1076" s="193" t="s">
        <v>141</v>
      </c>
      <c r="M1076" s="48" t="s">
        <v>3830</v>
      </c>
      <c r="N1076" s="193" t="s">
        <v>211</v>
      </c>
      <c r="O1076" s="48" t="s">
        <v>165</v>
      </c>
      <c r="P1076" s="48"/>
      <c r="Q1076" s="48" t="s">
        <v>218</v>
      </c>
      <c r="R1076" s="193" t="s">
        <v>211</v>
      </c>
      <c r="S1076" s="48" t="b">
        <v>0</v>
      </c>
      <c r="T1076" s="48"/>
      <c r="U1076" s="178"/>
      <c r="V1076" s="178">
        <v>43532</v>
      </c>
      <c r="W1076" s="48" t="s">
        <v>211</v>
      </c>
      <c r="X1076" s="48"/>
      <c r="Y1076" s="48"/>
      <c r="Z1076" s="48" t="s">
        <v>211</v>
      </c>
      <c r="AA1076" s="48"/>
      <c r="AB1076" s="48"/>
      <c r="AC1076" s="193" t="s">
        <v>3414</v>
      </c>
      <c r="AD1076" s="48"/>
      <c r="AE1076" s="193" t="s">
        <v>211</v>
      </c>
      <c r="AF1076" s="193" t="s">
        <v>211</v>
      </c>
      <c r="AG1076" s="193" t="s">
        <v>211</v>
      </c>
      <c r="AH1076" s="197">
        <v>43655</v>
      </c>
      <c r="AI1076" s="192" t="s">
        <v>4349</v>
      </c>
      <c r="AJ1076" s="115" t="str">
        <f t="shared" si="16"/>
        <v>FS</v>
      </c>
      <c r="AK1076" s="115" t="b">
        <f>ISNUMBER(SEARCH("IRT",Table1[[#This Row],[Current_Status]]))</f>
        <v>0</v>
      </c>
      <c r="AL1076" s="116">
        <f>YEAR(Table1[[#This Row],[Project_Initiated]])</f>
        <v>2019</v>
      </c>
      <c r="AM1076" s="53">
        <v>44090</v>
      </c>
      <c r="AN1076" s="53" t="str">
        <f>IF(AND(Table1[[#This Row],[Completed Date]]&gt;="07/01/2020"+0,Table1[[#This Row],[Completed Date]]&lt;="6/30/2021"+0),"FY 20-21",IF(AND(Table1[[#This Row],[Completed Date]]&gt;="07/01/2019"+0,Table1[[#This Row],[Completed Date]]&lt;="6/30/2020"+0),"FY 19-20",""))</f>
        <v>FY 19-20</v>
      </c>
      <c r="AO1076" s="116" t="str">
        <f>IFERROR(FIND("R",Table1[[#This Row],[FS_Priority]]),"")</f>
        <v/>
      </c>
    </row>
    <row r="1077" spans="1:41" hidden="1" x14ac:dyDescent="0.25">
      <c r="A1077" s="48" t="s">
        <v>2811</v>
      </c>
      <c r="B1077" s="193" t="s">
        <v>211</v>
      </c>
      <c r="C1077" s="193" t="s">
        <v>2811</v>
      </c>
      <c r="D1077" s="194" t="b">
        <v>0</v>
      </c>
      <c r="E1077" s="48" t="s">
        <v>53</v>
      </c>
      <c r="F1077" s="48" t="s">
        <v>3012</v>
      </c>
      <c r="G1077" s="48" t="s">
        <v>2829</v>
      </c>
      <c r="H1077" s="48" t="s">
        <v>3531</v>
      </c>
      <c r="I1077" s="48" t="s">
        <v>3532</v>
      </c>
      <c r="J1077" s="48" t="s">
        <v>2661</v>
      </c>
      <c r="K1077" s="193" t="s">
        <v>3514</v>
      </c>
      <c r="L1077" s="193" t="s">
        <v>2636</v>
      </c>
      <c r="M1077" s="48" t="s">
        <v>3533</v>
      </c>
      <c r="N1077" s="193" t="s">
        <v>211</v>
      </c>
      <c r="O1077" s="48" t="s">
        <v>183</v>
      </c>
      <c r="P1077" s="48"/>
      <c r="Q1077" s="48" t="s">
        <v>288</v>
      </c>
      <c r="R1077" s="193" t="s">
        <v>211</v>
      </c>
      <c r="S1077" s="48" t="b">
        <v>0</v>
      </c>
      <c r="T1077" s="48"/>
      <c r="U1077" s="178"/>
      <c r="V1077" s="178">
        <v>43430</v>
      </c>
      <c r="W1077" s="48" t="s">
        <v>211</v>
      </c>
      <c r="X1077" s="48"/>
      <c r="Y1077" s="48"/>
      <c r="Z1077" s="48" t="s">
        <v>211</v>
      </c>
      <c r="AA1077" s="48"/>
      <c r="AB1077" s="48"/>
      <c r="AC1077" s="193" t="s">
        <v>3423</v>
      </c>
      <c r="AD1077" s="195">
        <v>43509</v>
      </c>
      <c r="AE1077" s="193" t="s">
        <v>498</v>
      </c>
      <c r="AF1077" s="193" t="s">
        <v>4421</v>
      </c>
      <c r="AG1077" s="193" t="s">
        <v>2694</v>
      </c>
      <c r="AH1077" s="197">
        <v>43661</v>
      </c>
      <c r="AI1077" s="192" t="s">
        <v>4351</v>
      </c>
      <c r="AJ1077" s="115" t="str">
        <f t="shared" si="16"/>
        <v>FS</v>
      </c>
      <c r="AK1077" s="115" t="b">
        <f>ISNUMBER(SEARCH("IRT",Table1[[#This Row],[Current_Status]]))</f>
        <v>0</v>
      </c>
      <c r="AL1077" s="116">
        <f>YEAR(Table1[[#This Row],[Project_Initiated]])</f>
        <v>2018</v>
      </c>
      <c r="AM1077" s="53">
        <v>44090</v>
      </c>
      <c r="AN1077" s="53" t="str">
        <f>IF(AND(Table1[[#This Row],[Completed Date]]&gt;="07/01/2020"+0,Table1[[#This Row],[Completed Date]]&lt;="6/30/2021"+0),"FY 20-21",IF(AND(Table1[[#This Row],[Completed Date]]&gt;="07/01/2019"+0,Table1[[#This Row],[Completed Date]]&lt;="6/30/2020"+0),"FY 19-20",""))</f>
        <v>FY 19-20</v>
      </c>
      <c r="AO1077" s="116" t="str">
        <f>IFERROR(FIND("R",Table1[[#This Row],[FS_Priority]]),"")</f>
        <v/>
      </c>
    </row>
    <row r="1078" spans="1:41" hidden="1" x14ac:dyDescent="0.25">
      <c r="A1078" s="48" t="s">
        <v>2924</v>
      </c>
      <c r="B1078" s="193" t="s">
        <v>211</v>
      </c>
      <c r="C1078" s="193" t="s">
        <v>2924</v>
      </c>
      <c r="D1078" s="194" t="b">
        <v>0</v>
      </c>
      <c r="E1078" s="48" t="s">
        <v>99</v>
      </c>
      <c r="F1078" s="48" t="s">
        <v>3118</v>
      </c>
      <c r="G1078" s="48" t="s">
        <v>211</v>
      </c>
      <c r="H1078" s="48" t="s">
        <v>452</v>
      </c>
      <c r="I1078" s="48" t="s">
        <v>3715</v>
      </c>
      <c r="J1078" s="48" t="s">
        <v>2672</v>
      </c>
      <c r="K1078" s="193" t="s">
        <v>4989</v>
      </c>
      <c r="L1078" s="193" t="s">
        <v>297</v>
      </c>
      <c r="M1078" s="48" t="s">
        <v>3927</v>
      </c>
      <c r="N1078" s="193" t="s">
        <v>211</v>
      </c>
      <c r="O1078" s="48" t="s">
        <v>165</v>
      </c>
      <c r="P1078" s="48"/>
      <c r="Q1078" s="48" t="s">
        <v>236</v>
      </c>
      <c r="R1078" s="193" t="s">
        <v>211</v>
      </c>
      <c r="S1078" s="48" t="b">
        <v>1</v>
      </c>
      <c r="T1078" s="48"/>
      <c r="U1078" s="178"/>
      <c r="V1078" s="178">
        <v>43595</v>
      </c>
      <c r="W1078" s="48" t="s">
        <v>211</v>
      </c>
      <c r="X1078" s="48"/>
      <c r="Y1078" s="48"/>
      <c r="Z1078" s="48" t="s">
        <v>211</v>
      </c>
      <c r="AA1078" s="48"/>
      <c r="AB1078" s="48"/>
      <c r="AC1078" s="193" t="s">
        <v>4056</v>
      </c>
      <c r="AD1078" s="48"/>
      <c r="AE1078" s="193" t="s">
        <v>211</v>
      </c>
      <c r="AF1078" s="193" t="s">
        <v>211</v>
      </c>
      <c r="AG1078" s="193" t="s">
        <v>211</v>
      </c>
      <c r="AH1078" s="197">
        <v>43662</v>
      </c>
      <c r="AI1078" s="192" t="s">
        <v>4349</v>
      </c>
      <c r="AJ1078" s="115" t="str">
        <f t="shared" si="16"/>
        <v>FS</v>
      </c>
      <c r="AK1078" s="115" t="b">
        <f>ISNUMBER(SEARCH("IRT",Table1[[#This Row],[Current_Status]]))</f>
        <v>0</v>
      </c>
      <c r="AL1078" s="116">
        <f>YEAR(Table1[[#This Row],[Project_Initiated]])</f>
        <v>2019</v>
      </c>
      <c r="AM1078" s="53">
        <v>44090</v>
      </c>
      <c r="AN1078" s="53" t="str">
        <f>IF(AND(Table1[[#This Row],[Completed Date]]&gt;="07/01/2020"+0,Table1[[#This Row],[Completed Date]]&lt;="6/30/2021"+0),"FY 20-21",IF(AND(Table1[[#This Row],[Completed Date]]&gt;="07/01/2019"+0,Table1[[#This Row],[Completed Date]]&lt;="6/30/2020"+0),"FY 19-20",""))</f>
        <v>FY 19-20</v>
      </c>
      <c r="AO1078" s="116" t="str">
        <f>IFERROR(FIND("R",Table1[[#This Row],[FS_Priority]]),"")</f>
        <v/>
      </c>
    </row>
    <row r="1079" spans="1:41" hidden="1" x14ac:dyDescent="0.25">
      <c r="A1079" s="48" t="s">
        <v>2926</v>
      </c>
      <c r="B1079" s="193" t="s">
        <v>211</v>
      </c>
      <c r="C1079" s="193" t="s">
        <v>2926</v>
      </c>
      <c r="D1079" s="194" t="b">
        <v>0</v>
      </c>
      <c r="E1079" s="48" t="s">
        <v>99</v>
      </c>
      <c r="F1079" s="48" t="s">
        <v>3127</v>
      </c>
      <c r="G1079" s="48" t="s">
        <v>211</v>
      </c>
      <c r="H1079" s="48" t="s">
        <v>452</v>
      </c>
      <c r="I1079" s="48" t="s">
        <v>3934</v>
      </c>
      <c r="J1079" s="48" t="s">
        <v>2672</v>
      </c>
      <c r="K1079" s="193" t="s">
        <v>4989</v>
      </c>
      <c r="L1079" s="193" t="s">
        <v>297</v>
      </c>
      <c r="M1079" s="48" t="s">
        <v>3927</v>
      </c>
      <c r="N1079" s="193" t="s">
        <v>211</v>
      </c>
      <c r="O1079" s="48" t="s">
        <v>165</v>
      </c>
      <c r="P1079" s="48"/>
      <c r="Q1079" s="48" t="s">
        <v>239</v>
      </c>
      <c r="R1079" s="193" t="s">
        <v>211</v>
      </c>
      <c r="S1079" s="48" t="b">
        <v>0</v>
      </c>
      <c r="T1079" s="48"/>
      <c r="U1079" s="178"/>
      <c r="V1079" s="178">
        <v>43595</v>
      </c>
      <c r="W1079" s="48" t="s">
        <v>211</v>
      </c>
      <c r="X1079" s="48"/>
      <c r="Y1079" s="48"/>
      <c r="Z1079" s="48" t="s">
        <v>211</v>
      </c>
      <c r="AA1079" s="48"/>
      <c r="AB1079" s="48"/>
      <c r="AC1079" s="193" t="s">
        <v>3426</v>
      </c>
      <c r="AD1079" s="48"/>
      <c r="AE1079" s="193" t="s">
        <v>211</v>
      </c>
      <c r="AF1079" s="193" t="s">
        <v>211</v>
      </c>
      <c r="AG1079" s="193" t="s">
        <v>211</v>
      </c>
      <c r="AH1079" s="198">
        <v>43662</v>
      </c>
      <c r="AI1079" s="192" t="s">
        <v>4349</v>
      </c>
      <c r="AJ1079" s="115" t="str">
        <f t="shared" si="16"/>
        <v>FS</v>
      </c>
      <c r="AK1079" s="115" t="b">
        <f>ISNUMBER(SEARCH("IRT",Table1[[#This Row],[Current_Status]]))</f>
        <v>0</v>
      </c>
      <c r="AL1079" s="116">
        <f>YEAR(Table1[[#This Row],[Project_Initiated]])</f>
        <v>2019</v>
      </c>
      <c r="AM1079" s="53">
        <v>44090</v>
      </c>
      <c r="AN1079" s="53" t="str">
        <f>IF(AND(Table1[[#This Row],[Completed Date]]&gt;="07/01/2020"+0,Table1[[#This Row],[Completed Date]]&lt;="6/30/2021"+0),"FY 20-21",IF(AND(Table1[[#This Row],[Completed Date]]&gt;="07/01/2019"+0,Table1[[#This Row],[Completed Date]]&lt;="6/30/2020"+0),"FY 19-20",""))</f>
        <v>FY 19-20</v>
      </c>
      <c r="AO1079" s="116" t="str">
        <f>IFERROR(FIND("R",Table1[[#This Row],[FS_Priority]]),"")</f>
        <v/>
      </c>
    </row>
    <row r="1080" spans="1:41" hidden="1" x14ac:dyDescent="0.25">
      <c r="A1080" s="48" t="s">
        <v>2935</v>
      </c>
      <c r="B1080" s="193" t="s">
        <v>211</v>
      </c>
      <c r="C1080" s="193" t="s">
        <v>2935</v>
      </c>
      <c r="D1080" s="194" t="b">
        <v>0</v>
      </c>
      <c r="E1080" s="48" t="s">
        <v>107</v>
      </c>
      <c r="F1080" s="48" t="s">
        <v>3228</v>
      </c>
      <c r="G1080" s="48" t="s">
        <v>211</v>
      </c>
      <c r="H1080" s="48" t="s">
        <v>476</v>
      </c>
      <c r="I1080" s="48" t="s">
        <v>3948</v>
      </c>
      <c r="J1080" s="48" t="s">
        <v>2670</v>
      </c>
      <c r="K1080" s="193" t="s">
        <v>3674</v>
      </c>
      <c r="L1080" s="193" t="s">
        <v>2636</v>
      </c>
      <c r="M1080" s="48" t="s">
        <v>3687</v>
      </c>
      <c r="N1080" s="193" t="s">
        <v>211</v>
      </c>
      <c r="O1080" s="48" t="s">
        <v>165</v>
      </c>
      <c r="P1080" s="48"/>
      <c r="Q1080" s="48" t="s">
        <v>239</v>
      </c>
      <c r="R1080" s="193" t="s">
        <v>211</v>
      </c>
      <c r="S1080" s="48" t="b">
        <v>0</v>
      </c>
      <c r="T1080" s="48"/>
      <c r="U1080" s="178"/>
      <c r="V1080" s="178">
        <v>43599</v>
      </c>
      <c r="W1080" s="48" t="s">
        <v>211</v>
      </c>
      <c r="X1080" s="48"/>
      <c r="Y1080" s="48"/>
      <c r="Z1080" s="48" t="s">
        <v>211</v>
      </c>
      <c r="AA1080" s="48"/>
      <c r="AB1080" s="48"/>
      <c r="AC1080" s="193" t="s">
        <v>3996</v>
      </c>
      <c r="AD1080" s="179"/>
      <c r="AE1080" s="193" t="s">
        <v>211</v>
      </c>
      <c r="AF1080" s="193" t="s">
        <v>211</v>
      </c>
      <c r="AG1080" s="193" t="s">
        <v>211</v>
      </c>
      <c r="AH1080" s="197">
        <v>43662</v>
      </c>
      <c r="AI1080" s="192" t="s">
        <v>4349</v>
      </c>
      <c r="AJ1080" s="115" t="str">
        <f t="shared" si="16"/>
        <v>FS</v>
      </c>
      <c r="AK1080" s="115" t="b">
        <f>ISNUMBER(SEARCH("IRT",Table1[[#This Row],[Current_Status]]))</f>
        <v>0</v>
      </c>
      <c r="AL1080" s="116">
        <f>YEAR(Table1[[#This Row],[Project_Initiated]])</f>
        <v>2019</v>
      </c>
      <c r="AM1080" s="53">
        <v>44090</v>
      </c>
      <c r="AN1080" s="53" t="str">
        <f>IF(AND(Table1[[#This Row],[Completed Date]]&gt;="07/01/2020"+0,Table1[[#This Row],[Completed Date]]&lt;="6/30/2021"+0),"FY 20-21",IF(AND(Table1[[#This Row],[Completed Date]]&gt;="07/01/2019"+0,Table1[[#This Row],[Completed Date]]&lt;="6/30/2020"+0),"FY 19-20",""))</f>
        <v>FY 19-20</v>
      </c>
      <c r="AO1080" s="116" t="str">
        <f>IFERROR(FIND("R",Table1[[#This Row],[FS_Priority]]),"")</f>
        <v/>
      </c>
    </row>
    <row r="1081" spans="1:41" hidden="1" x14ac:dyDescent="0.25">
      <c r="A1081" s="48" t="s">
        <v>2937</v>
      </c>
      <c r="B1081" s="193" t="s">
        <v>211</v>
      </c>
      <c r="C1081" s="193" t="s">
        <v>2937</v>
      </c>
      <c r="D1081" s="194" t="b">
        <v>0</v>
      </c>
      <c r="E1081" s="48" t="s">
        <v>107</v>
      </c>
      <c r="F1081" s="48" t="s">
        <v>3245</v>
      </c>
      <c r="G1081" s="48" t="s">
        <v>211</v>
      </c>
      <c r="H1081" s="48" t="s">
        <v>476</v>
      </c>
      <c r="I1081" s="48" t="s">
        <v>3703</v>
      </c>
      <c r="J1081" s="48" t="s">
        <v>2670</v>
      </c>
      <c r="K1081" s="193" t="s">
        <v>3674</v>
      </c>
      <c r="L1081" s="193" t="s">
        <v>2636</v>
      </c>
      <c r="M1081" s="48" t="s">
        <v>3687</v>
      </c>
      <c r="N1081" s="193" t="s">
        <v>211</v>
      </c>
      <c r="O1081" s="48" t="s">
        <v>165</v>
      </c>
      <c r="P1081" s="48"/>
      <c r="Q1081" s="48" t="s">
        <v>242</v>
      </c>
      <c r="R1081" s="193" t="s">
        <v>211</v>
      </c>
      <c r="S1081" s="48" t="b">
        <v>0</v>
      </c>
      <c r="T1081" s="48"/>
      <c r="U1081" s="178"/>
      <c r="V1081" s="178">
        <v>43599</v>
      </c>
      <c r="W1081" s="48" t="s">
        <v>211</v>
      </c>
      <c r="X1081" s="48"/>
      <c r="Y1081" s="48"/>
      <c r="Z1081" s="48" t="s">
        <v>211</v>
      </c>
      <c r="AA1081" s="48"/>
      <c r="AB1081" s="48"/>
      <c r="AC1081" s="193" t="s">
        <v>3996</v>
      </c>
      <c r="AD1081" s="48"/>
      <c r="AE1081" s="193" t="s">
        <v>211</v>
      </c>
      <c r="AF1081" s="193" t="s">
        <v>211</v>
      </c>
      <c r="AG1081" s="193" t="s">
        <v>211</v>
      </c>
      <c r="AH1081" s="197">
        <v>43662</v>
      </c>
      <c r="AI1081" s="192" t="s">
        <v>4349</v>
      </c>
      <c r="AJ1081" s="115" t="str">
        <f t="shared" si="16"/>
        <v>FS</v>
      </c>
      <c r="AK1081" s="115" t="b">
        <f>ISNUMBER(SEARCH("IRT",Table1[[#This Row],[Current_Status]]))</f>
        <v>0</v>
      </c>
      <c r="AL1081" s="116">
        <f>YEAR(Table1[[#This Row],[Project_Initiated]])</f>
        <v>2019</v>
      </c>
      <c r="AM1081" s="53">
        <v>44090</v>
      </c>
      <c r="AN1081" s="53" t="str">
        <f>IF(AND(Table1[[#This Row],[Completed Date]]&gt;="07/01/2020"+0,Table1[[#This Row],[Completed Date]]&lt;="6/30/2021"+0),"FY 20-21",IF(AND(Table1[[#This Row],[Completed Date]]&gt;="07/01/2019"+0,Table1[[#This Row],[Completed Date]]&lt;="6/30/2020"+0),"FY 19-20",""))</f>
        <v>FY 19-20</v>
      </c>
      <c r="AO1081" s="116" t="str">
        <f>IFERROR(FIND("R",Table1[[#This Row],[FS_Priority]]),"")</f>
        <v/>
      </c>
    </row>
    <row r="1082" spans="1:41" hidden="1" x14ac:dyDescent="0.25">
      <c r="A1082" s="48" t="s">
        <v>2938</v>
      </c>
      <c r="B1082" s="193" t="s">
        <v>211</v>
      </c>
      <c r="C1082" s="193" t="s">
        <v>2938</v>
      </c>
      <c r="D1082" s="194" t="b">
        <v>0</v>
      </c>
      <c r="E1082" s="48" t="s">
        <v>107</v>
      </c>
      <c r="F1082" s="48" t="s">
        <v>3247</v>
      </c>
      <c r="G1082" s="48" t="s">
        <v>211</v>
      </c>
      <c r="H1082" s="48" t="s">
        <v>476</v>
      </c>
      <c r="I1082" s="48" t="s">
        <v>3733</v>
      </c>
      <c r="J1082" s="48" t="s">
        <v>2670</v>
      </c>
      <c r="K1082" s="193" t="s">
        <v>3674</v>
      </c>
      <c r="L1082" s="193" t="s">
        <v>2636</v>
      </c>
      <c r="M1082" s="48" t="s">
        <v>3687</v>
      </c>
      <c r="N1082" s="193" t="s">
        <v>211</v>
      </c>
      <c r="O1082" s="48" t="s">
        <v>165</v>
      </c>
      <c r="P1082" s="48"/>
      <c r="Q1082" s="48" t="s">
        <v>243</v>
      </c>
      <c r="R1082" s="193" t="s">
        <v>211</v>
      </c>
      <c r="S1082" s="48" t="b">
        <v>0</v>
      </c>
      <c r="T1082" s="48"/>
      <c r="U1082" s="178"/>
      <c r="V1082" s="178">
        <v>43599</v>
      </c>
      <c r="W1082" s="48" t="s">
        <v>211</v>
      </c>
      <c r="X1082" s="48"/>
      <c r="Y1082" s="48"/>
      <c r="Z1082" s="48" t="s">
        <v>211</v>
      </c>
      <c r="AA1082" s="48"/>
      <c r="AB1082" s="48"/>
      <c r="AC1082" s="193" t="s">
        <v>3996</v>
      </c>
      <c r="AD1082" s="179"/>
      <c r="AE1082" s="193" t="s">
        <v>211</v>
      </c>
      <c r="AF1082" s="193" t="s">
        <v>211</v>
      </c>
      <c r="AG1082" s="193" t="s">
        <v>211</v>
      </c>
      <c r="AH1082" s="197">
        <v>43662</v>
      </c>
      <c r="AI1082" s="192" t="s">
        <v>4349</v>
      </c>
      <c r="AJ1082" s="115" t="str">
        <f t="shared" si="16"/>
        <v>FS</v>
      </c>
      <c r="AK1082" s="115" t="b">
        <f>ISNUMBER(SEARCH("IRT",Table1[[#This Row],[Current_Status]]))</f>
        <v>0</v>
      </c>
      <c r="AL1082" s="116">
        <f>YEAR(Table1[[#This Row],[Project_Initiated]])</f>
        <v>2019</v>
      </c>
      <c r="AM1082" s="53">
        <v>44090</v>
      </c>
      <c r="AN1082" s="53" t="str">
        <f>IF(AND(Table1[[#This Row],[Completed Date]]&gt;="07/01/2020"+0,Table1[[#This Row],[Completed Date]]&lt;="6/30/2021"+0),"FY 20-21",IF(AND(Table1[[#This Row],[Completed Date]]&gt;="07/01/2019"+0,Table1[[#This Row],[Completed Date]]&lt;="6/30/2020"+0),"FY 19-20",""))</f>
        <v>FY 19-20</v>
      </c>
      <c r="AO1082" s="116" t="str">
        <f>IFERROR(FIND("R",Table1[[#This Row],[FS_Priority]]),"")</f>
        <v/>
      </c>
    </row>
    <row r="1083" spans="1:41" hidden="1" x14ac:dyDescent="0.25">
      <c r="A1083" s="48" t="s">
        <v>2912</v>
      </c>
      <c r="B1083" s="193" t="s">
        <v>211</v>
      </c>
      <c r="C1083" s="193" t="s">
        <v>2912</v>
      </c>
      <c r="D1083" s="194" t="b">
        <v>0</v>
      </c>
      <c r="E1083" s="48" t="s">
        <v>53</v>
      </c>
      <c r="F1083" s="48" t="s">
        <v>3024</v>
      </c>
      <c r="G1083" s="48" t="s">
        <v>211</v>
      </c>
      <c r="H1083" s="48" t="s">
        <v>932</v>
      </c>
      <c r="I1083" s="48" t="s">
        <v>3918</v>
      </c>
      <c r="J1083" s="48" t="s">
        <v>2661</v>
      </c>
      <c r="K1083" s="193" t="s">
        <v>3514</v>
      </c>
      <c r="L1083" s="193" t="s">
        <v>2636</v>
      </c>
      <c r="M1083" s="48" t="s">
        <v>3554</v>
      </c>
      <c r="N1083" s="193" t="s">
        <v>211</v>
      </c>
      <c r="O1083" s="48" t="s">
        <v>165</v>
      </c>
      <c r="P1083" s="48"/>
      <c r="Q1083" s="48" t="s">
        <v>184</v>
      </c>
      <c r="R1083" s="193" t="s">
        <v>211</v>
      </c>
      <c r="S1083" s="48" t="b">
        <v>0</v>
      </c>
      <c r="T1083" s="48"/>
      <c r="U1083" s="178"/>
      <c r="V1083" s="178">
        <v>43588</v>
      </c>
      <c r="W1083" s="48" t="s">
        <v>211</v>
      </c>
      <c r="X1083" s="48"/>
      <c r="Y1083" s="48"/>
      <c r="Z1083" s="48" t="s">
        <v>211</v>
      </c>
      <c r="AA1083" s="48"/>
      <c r="AB1083" s="48"/>
      <c r="AC1083" s="193" t="s">
        <v>3995</v>
      </c>
      <c r="AD1083" s="48"/>
      <c r="AE1083" s="193" t="s">
        <v>211</v>
      </c>
      <c r="AF1083" s="193" t="s">
        <v>211</v>
      </c>
      <c r="AG1083" s="193" t="s">
        <v>211</v>
      </c>
      <c r="AH1083" s="197">
        <v>43662</v>
      </c>
      <c r="AI1083" s="192" t="s">
        <v>4349</v>
      </c>
      <c r="AJ1083" s="115" t="str">
        <f t="shared" si="16"/>
        <v>FS</v>
      </c>
      <c r="AK1083" s="115" t="b">
        <f>ISNUMBER(SEARCH("IRT",Table1[[#This Row],[Current_Status]]))</f>
        <v>0</v>
      </c>
      <c r="AL1083" s="116">
        <f>YEAR(Table1[[#This Row],[Project_Initiated]])</f>
        <v>2019</v>
      </c>
      <c r="AM1083" s="53">
        <v>44090</v>
      </c>
      <c r="AN1083" s="53" t="str">
        <f>IF(AND(Table1[[#This Row],[Completed Date]]&gt;="07/01/2020"+0,Table1[[#This Row],[Completed Date]]&lt;="6/30/2021"+0),"FY 20-21",IF(AND(Table1[[#This Row],[Completed Date]]&gt;="07/01/2019"+0,Table1[[#This Row],[Completed Date]]&lt;="6/30/2020"+0),"FY 19-20",""))</f>
        <v>FY 19-20</v>
      </c>
      <c r="AO1083" s="116" t="str">
        <f>IFERROR(FIND("R",Table1[[#This Row],[FS_Priority]]),"")</f>
        <v/>
      </c>
    </row>
    <row r="1084" spans="1:41" hidden="1" x14ac:dyDescent="0.25">
      <c r="A1084" s="48" t="s">
        <v>2923</v>
      </c>
      <c r="B1084" s="193" t="s">
        <v>211</v>
      </c>
      <c r="C1084" s="193" t="s">
        <v>2923</v>
      </c>
      <c r="D1084" s="194" t="b">
        <v>0</v>
      </c>
      <c r="E1084" s="48" t="s">
        <v>99</v>
      </c>
      <c r="F1084" s="48" t="s">
        <v>3112</v>
      </c>
      <c r="G1084" s="48" t="s">
        <v>211</v>
      </c>
      <c r="H1084" s="48" t="s">
        <v>465</v>
      </c>
      <c r="I1084" s="48" t="s">
        <v>3932</v>
      </c>
      <c r="J1084" s="48" t="s">
        <v>2661</v>
      </c>
      <c r="K1084" s="193" t="s">
        <v>4989</v>
      </c>
      <c r="L1084" s="193" t="s">
        <v>297</v>
      </c>
      <c r="M1084" s="48" t="s">
        <v>3627</v>
      </c>
      <c r="N1084" s="193" t="s">
        <v>211</v>
      </c>
      <c r="O1084" s="48" t="s">
        <v>165</v>
      </c>
      <c r="P1084" s="48"/>
      <c r="Q1084" s="48" t="s">
        <v>229</v>
      </c>
      <c r="R1084" s="193" t="s">
        <v>211</v>
      </c>
      <c r="S1084" s="48" t="b">
        <v>0</v>
      </c>
      <c r="T1084" s="48"/>
      <c r="U1084" s="178"/>
      <c r="V1084" s="178">
        <v>43606</v>
      </c>
      <c r="W1084" s="48" t="s">
        <v>211</v>
      </c>
      <c r="X1084" s="48"/>
      <c r="Y1084" s="48"/>
      <c r="Z1084" s="48" t="s">
        <v>211</v>
      </c>
      <c r="AA1084" s="48"/>
      <c r="AB1084" s="48"/>
      <c r="AC1084" s="193" t="s">
        <v>3995</v>
      </c>
      <c r="AD1084" s="48"/>
      <c r="AE1084" s="193" t="s">
        <v>211</v>
      </c>
      <c r="AF1084" s="193" t="s">
        <v>211</v>
      </c>
      <c r="AG1084" s="193" t="s">
        <v>211</v>
      </c>
      <c r="AH1084" s="197">
        <v>43662</v>
      </c>
      <c r="AI1084" s="192" t="s">
        <v>4349</v>
      </c>
      <c r="AJ1084" s="115" t="str">
        <f t="shared" si="16"/>
        <v>FS</v>
      </c>
      <c r="AK1084" s="115" t="b">
        <f>ISNUMBER(SEARCH("IRT",Table1[[#This Row],[Current_Status]]))</f>
        <v>0</v>
      </c>
      <c r="AL1084" s="116">
        <f>YEAR(Table1[[#This Row],[Project_Initiated]])</f>
        <v>2019</v>
      </c>
      <c r="AM1084" s="53">
        <v>44090</v>
      </c>
      <c r="AN1084" s="53" t="str">
        <f>IF(AND(Table1[[#This Row],[Completed Date]]&gt;="07/01/2020"+0,Table1[[#This Row],[Completed Date]]&lt;="6/30/2021"+0),"FY 20-21",IF(AND(Table1[[#This Row],[Completed Date]]&gt;="07/01/2019"+0,Table1[[#This Row],[Completed Date]]&lt;="6/30/2020"+0),"FY 19-20",""))</f>
        <v>FY 19-20</v>
      </c>
      <c r="AO1084" s="116" t="str">
        <f>IFERROR(FIND("R",Table1[[#This Row],[FS_Priority]]),"")</f>
        <v/>
      </c>
    </row>
    <row r="1085" spans="1:41" hidden="1" x14ac:dyDescent="0.25">
      <c r="A1085" s="48" t="s">
        <v>2928</v>
      </c>
      <c r="B1085" s="193" t="s">
        <v>211</v>
      </c>
      <c r="C1085" s="193" t="s">
        <v>2928</v>
      </c>
      <c r="D1085" s="194" t="b">
        <v>0</v>
      </c>
      <c r="E1085" s="48" t="s">
        <v>99</v>
      </c>
      <c r="F1085" s="48" t="s">
        <v>3133</v>
      </c>
      <c r="G1085" s="48" t="s">
        <v>211</v>
      </c>
      <c r="H1085" s="48" t="s">
        <v>465</v>
      </c>
      <c r="I1085" s="48" t="s">
        <v>3937</v>
      </c>
      <c r="J1085" s="48" t="s">
        <v>2661</v>
      </c>
      <c r="K1085" s="193" t="s">
        <v>4989</v>
      </c>
      <c r="L1085" s="193" t="s">
        <v>297</v>
      </c>
      <c r="M1085" s="48" t="s">
        <v>3627</v>
      </c>
      <c r="N1085" s="193" t="s">
        <v>211</v>
      </c>
      <c r="O1085" s="48" t="s">
        <v>165</v>
      </c>
      <c r="P1085" s="48"/>
      <c r="Q1085" s="48" t="s">
        <v>242</v>
      </c>
      <c r="R1085" s="193" t="s">
        <v>211</v>
      </c>
      <c r="S1085" s="48" t="b">
        <v>0</v>
      </c>
      <c r="T1085" s="48"/>
      <c r="U1085" s="178"/>
      <c r="V1085" s="178">
        <v>43606</v>
      </c>
      <c r="W1085" s="48" t="s">
        <v>211</v>
      </c>
      <c r="X1085" s="48"/>
      <c r="Y1085" s="48"/>
      <c r="Z1085" s="48" t="s">
        <v>211</v>
      </c>
      <c r="AA1085" s="48"/>
      <c r="AB1085" s="48"/>
      <c r="AC1085" s="193" t="s">
        <v>3995</v>
      </c>
      <c r="AD1085" s="48"/>
      <c r="AE1085" s="193" t="s">
        <v>211</v>
      </c>
      <c r="AF1085" s="193" t="s">
        <v>211</v>
      </c>
      <c r="AG1085" s="193" t="s">
        <v>211</v>
      </c>
      <c r="AH1085" s="197">
        <v>43662</v>
      </c>
      <c r="AI1085" s="192" t="s">
        <v>4349</v>
      </c>
      <c r="AJ1085" s="115" t="str">
        <f t="shared" si="16"/>
        <v>FS</v>
      </c>
      <c r="AK1085" s="115" t="b">
        <f>ISNUMBER(SEARCH("IRT",Table1[[#This Row],[Current_Status]]))</f>
        <v>0</v>
      </c>
      <c r="AL1085" s="116">
        <f>YEAR(Table1[[#This Row],[Project_Initiated]])</f>
        <v>2019</v>
      </c>
      <c r="AM1085" s="53">
        <v>44090</v>
      </c>
      <c r="AN1085" s="53" t="str">
        <f>IF(AND(Table1[[#This Row],[Completed Date]]&gt;="07/01/2020"+0,Table1[[#This Row],[Completed Date]]&lt;="6/30/2021"+0),"FY 20-21",IF(AND(Table1[[#This Row],[Completed Date]]&gt;="07/01/2019"+0,Table1[[#This Row],[Completed Date]]&lt;="6/30/2020"+0),"FY 19-20",""))</f>
        <v>FY 19-20</v>
      </c>
      <c r="AO1085" s="116" t="str">
        <f>IFERROR(FIND("R",Table1[[#This Row],[FS_Priority]]),"")</f>
        <v/>
      </c>
    </row>
    <row r="1086" spans="1:41" hidden="1" x14ac:dyDescent="0.25">
      <c r="A1086" s="48" t="s">
        <v>2637</v>
      </c>
      <c r="B1086" s="193" t="s">
        <v>211</v>
      </c>
      <c r="C1086" s="193" t="s">
        <v>2637</v>
      </c>
      <c r="D1086" s="194" t="b">
        <v>0</v>
      </c>
      <c r="E1086" s="48" t="s">
        <v>130</v>
      </c>
      <c r="F1086" s="48" t="s">
        <v>3272</v>
      </c>
      <c r="G1086" s="48" t="s">
        <v>211</v>
      </c>
      <c r="H1086" s="48" t="s">
        <v>459</v>
      </c>
      <c r="I1086" s="48" t="s">
        <v>3470</v>
      </c>
      <c r="J1086" s="48" t="s">
        <v>2670</v>
      </c>
      <c r="K1086" s="193" t="s">
        <v>3791</v>
      </c>
      <c r="L1086" s="193" t="s">
        <v>403</v>
      </c>
      <c r="M1086" s="48" t="s">
        <v>3792</v>
      </c>
      <c r="N1086" s="193" t="s">
        <v>211</v>
      </c>
      <c r="O1086" s="48" t="s">
        <v>183</v>
      </c>
      <c r="P1086" s="48"/>
      <c r="Q1086" s="48" t="s">
        <v>211</v>
      </c>
      <c r="R1086" s="193" t="s">
        <v>211</v>
      </c>
      <c r="S1086" s="48" t="b">
        <v>0</v>
      </c>
      <c r="T1086" s="48"/>
      <c r="U1086" s="178"/>
      <c r="V1086" s="178">
        <v>43069</v>
      </c>
      <c r="W1086" s="48" t="s">
        <v>211</v>
      </c>
      <c r="X1086" s="48"/>
      <c r="Y1086" s="48"/>
      <c r="Z1086" s="48" t="s">
        <v>211</v>
      </c>
      <c r="AA1086" s="48"/>
      <c r="AB1086" s="48"/>
      <c r="AC1086" s="193" t="s">
        <v>4005</v>
      </c>
      <c r="AD1086" s="48"/>
      <c r="AE1086" s="193" t="s">
        <v>211</v>
      </c>
      <c r="AF1086" s="193" t="s">
        <v>211</v>
      </c>
      <c r="AG1086" s="193" t="s">
        <v>211</v>
      </c>
      <c r="AH1086" s="197">
        <v>43668</v>
      </c>
      <c r="AI1086" s="192" t="s">
        <v>4352</v>
      </c>
      <c r="AJ1086" s="115" t="str">
        <f t="shared" si="16"/>
        <v>FS</v>
      </c>
      <c r="AK1086" s="115" t="b">
        <f>ISNUMBER(SEARCH("IRT",Table1[[#This Row],[Current_Status]]))</f>
        <v>0</v>
      </c>
      <c r="AL1086" s="116">
        <f>YEAR(Table1[[#This Row],[Project_Initiated]])</f>
        <v>2017</v>
      </c>
      <c r="AM1086" s="53">
        <v>44090</v>
      </c>
      <c r="AN1086" s="53" t="str">
        <f>IF(AND(Table1[[#This Row],[Completed Date]]&gt;="07/01/2020"+0,Table1[[#This Row],[Completed Date]]&lt;="6/30/2021"+0),"FY 20-21",IF(AND(Table1[[#This Row],[Completed Date]]&gt;="07/01/2019"+0,Table1[[#This Row],[Completed Date]]&lt;="6/30/2020"+0),"FY 19-20",""))</f>
        <v>FY 19-20</v>
      </c>
      <c r="AO1086" s="116" t="str">
        <f>IFERROR(FIND("R",Table1[[#This Row],[FS_Priority]]),"")</f>
        <v/>
      </c>
    </row>
    <row r="1087" spans="1:41" hidden="1" x14ac:dyDescent="0.25">
      <c r="A1087" s="48" t="s">
        <v>2911</v>
      </c>
      <c r="B1087" s="193" t="s">
        <v>211</v>
      </c>
      <c r="C1087" s="193" t="s">
        <v>2911</v>
      </c>
      <c r="D1087" s="194" t="b">
        <v>0</v>
      </c>
      <c r="E1087" s="48" t="s">
        <v>53</v>
      </c>
      <c r="F1087" s="48" t="s">
        <v>3020</v>
      </c>
      <c r="G1087" s="48" t="s">
        <v>211</v>
      </c>
      <c r="H1087" s="48" t="s">
        <v>285</v>
      </c>
      <c r="I1087" s="48" t="s">
        <v>3913</v>
      </c>
      <c r="J1087" s="48" t="s">
        <v>2661</v>
      </c>
      <c r="K1087" s="193" t="s">
        <v>3514</v>
      </c>
      <c r="L1087" s="193" t="s">
        <v>2636</v>
      </c>
      <c r="M1087" s="48" t="s">
        <v>3914</v>
      </c>
      <c r="N1087" s="193" t="s">
        <v>211</v>
      </c>
      <c r="O1087" s="48" t="s">
        <v>165</v>
      </c>
      <c r="P1087" s="48"/>
      <c r="Q1087" s="48" t="s">
        <v>236</v>
      </c>
      <c r="R1087" s="193" t="s">
        <v>211</v>
      </c>
      <c r="S1087" s="48" t="b">
        <v>0</v>
      </c>
      <c r="T1087" s="48"/>
      <c r="U1087" s="178"/>
      <c r="V1087" s="178">
        <v>43501</v>
      </c>
      <c r="W1087" s="48" t="s">
        <v>211</v>
      </c>
      <c r="X1087" s="48"/>
      <c r="Y1087" s="48"/>
      <c r="Z1087" s="48" t="s">
        <v>211</v>
      </c>
      <c r="AA1087" s="48"/>
      <c r="AB1087" s="48"/>
      <c r="AC1087" s="193" t="s">
        <v>4000</v>
      </c>
      <c r="AD1087" s="179"/>
      <c r="AE1087" s="193" t="s">
        <v>211</v>
      </c>
      <c r="AF1087" s="193" t="s">
        <v>211</v>
      </c>
      <c r="AG1087" s="193" t="s">
        <v>211</v>
      </c>
      <c r="AH1087" s="197">
        <v>43668</v>
      </c>
      <c r="AI1087" s="192" t="s">
        <v>4349</v>
      </c>
      <c r="AJ1087" s="115" t="str">
        <f t="shared" si="16"/>
        <v>FS</v>
      </c>
      <c r="AK1087" s="115" t="b">
        <f>ISNUMBER(SEARCH("IRT",Table1[[#This Row],[Current_Status]]))</f>
        <v>0</v>
      </c>
      <c r="AL1087" s="116">
        <f>YEAR(Table1[[#This Row],[Project_Initiated]])</f>
        <v>2019</v>
      </c>
      <c r="AM1087" s="53">
        <v>44090</v>
      </c>
      <c r="AN1087" s="53" t="str">
        <f>IF(AND(Table1[[#This Row],[Completed Date]]&gt;="07/01/2020"+0,Table1[[#This Row],[Completed Date]]&lt;="6/30/2021"+0),"FY 20-21",IF(AND(Table1[[#This Row],[Completed Date]]&gt;="07/01/2019"+0,Table1[[#This Row],[Completed Date]]&lt;="6/30/2020"+0),"FY 19-20",""))</f>
        <v>FY 19-20</v>
      </c>
      <c r="AO1087" s="116" t="str">
        <f>IFERROR(FIND("R",Table1[[#This Row],[FS_Priority]]),"")</f>
        <v/>
      </c>
    </row>
    <row r="1088" spans="1:41" hidden="1" x14ac:dyDescent="0.25">
      <c r="A1088" s="48" t="s">
        <v>2944</v>
      </c>
      <c r="B1088" s="193" t="s">
        <v>211</v>
      </c>
      <c r="C1088" s="193" t="s">
        <v>2944</v>
      </c>
      <c r="D1088" s="194" t="b">
        <v>0</v>
      </c>
      <c r="E1088" s="48" t="s">
        <v>4299</v>
      </c>
      <c r="F1088" s="48" t="s">
        <v>3290</v>
      </c>
      <c r="G1088" s="48" t="s">
        <v>211</v>
      </c>
      <c r="H1088" s="48" t="s">
        <v>469</v>
      </c>
      <c r="I1088" s="48" t="s">
        <v>3955</v>
      </c>
      <c r="J1088" s="48" t="s">
        <v>2661</v>
      </c>
      <c r="K1088" s="193" t="s">
        <v>3471</v>
      </c>
      <c r="L1088" s="193" t="s">
        <v>2636</v>
      </c>
      <c r="M1088" s="48" t="s">
        <v>3956</v>
      </c>
      <c r="N1088" s="193" t="s">
        <v>211</v>
      </c>
      <c r="O1088" s="48" t="s">
        <v>165</v>
      </c>
      <c r="P1088" s="48"/>
      <c r="Q1088" s="48" t="s">
        <v>3291</v>
      </c>
      <c r="R1088" s="193" t="s">
        <v>211</v>
      </c>
      <c r="S1088" s="48" t="b">
        <v>0</v>
      </c>
      <c r="T1088" s="48"/>
      <c r="U1088" s="178"/>
      <c r="V1088" s="178">
        <v>43594</v>
      </c>
      <c r="W1088" s="48" t="s">
        <v>211</v>
      </c>
      <c r="X1088" s="48"/>
      <c r="Y1088" s="48"/>
      <c r="Z1088" s="48" t="s">
        <v>211</v>
      </c>
      <c r="AA1088" s="48"/>
      <c r="AB1088" s="48"/>
      <c r="AC1088" s="193" t="s">
        <v>4000</v>
      </c>
      <c r="AD1088" s="48"/>
      <c r="AE1088" s="193" t="s">
        <v>211</v>
      </c>
      <c r="AF1088" s="193" t="s">
        <v>211</v>
      </c>
      <c r="AG1088" s="193" t="s">
        <v>211</v>
      </c>
      <c r="AH1088" s="197">
        <v>43668</v>
      </c>
      <c r="AI1088" s="192" t="s">
        <v>4349</v>
      </c>
      <c r="AJ1088" s="115" t="str">
        <f t="shared" si="16"/>
        <v>FS</v>
      </c>
      <c r="AK1088" s="115" t="b">
        <f>ISNUMBER(SEARCH("IRT",Table1[[#This Row],[Current_Status]]))</f>
        <v>0</v>
      </c>
      <c r="AL1088" s="116">
        <f>YEAR(Table1[[#This Row],[Project_Initiated]])</f>
        <v>2019</v>
      </c>
      <c r="AM1088" s="53">
        <v>44090</v>
      </c>
      <c r="AN1088" s="53" t="str">
        <f>IF(AND(Table1[[#This Row],[Completed Date]]&gt;="07/01/2020"+0,Table1[[#This Row],[Completed Date]]&lt;="6/30/2021"+0),"FY 20-21",IF(AND(Table1[[#This Row],[Completed Date]]&gt;="07/01/2019"+0,Table1[[#This Row],[Completed Date]]&lt;="6/30/2020"+0),"FY 19-20",""))</f>
        <v>FY 19-20</v>
      </c>
      <c r="AO1088" s="116">
        <f>IFERROR(FIND("R",Table1[[#This Row],[FS_Priority]]),"")</f>
        <v>1</v>
      </c>
    </row>
    <row r="1089" spans="1:41" hidden="1" x14ac:dyDescent="0.25">
      <c r="A1089" s="48" t="s">
        <v>3418</v>
      </c>
      <c r="B1089" s="193" t="s">
        <v>211</v>
      </c>
      <c r="C1089" s="193" t="s">
        <v>3418</v>
      </c>
      <c r="D1089" s="194" t="b">
        <v>0</v>
      </c>
      <c r="E1089" s="48" t="s">
        <v>2771</v>
      </c>
      <c r="F1089" s="48" t="s">
        <v>3419</v>
      </c>
      <c r="G1089" s="48" t="s">
        <v>3979</v>
      </c>
      <c r="H1089" s="48" t="s">
        <v>3531</v>
      </c>
      <c r="I1089" s="48" t="s">
        <v>3980</v>
      </c>
      <c r="J1089" s="48" t="s">
        <v>2661</v>
      </c>
      <c r="K1089" s="193" t="s">
        <v>3786</v>
      </c>
      <c r="L1089" s="193" t="s">
        <v>2772</v>
      </c>
      <c r="M1089" s="48" t="s">
        <v>3977</v>
      </c>
      <c r="N1089" s="193" t="s">
        <v>3981</v>
      </c>
      <c r="O1089" s="48" t="s">
        <v>165</v>
      </c>
      <c r="P1089" s="48"/>
      <c r="Q1089" s="48" t="s">
        <v>236</v>
      </c>
      <c r="R1089" s="193" t="s">
        <v>211</v>
      </c>
      <c r="S1089" s="48" t="b">
        <v>0</v>
      </c>
      <c r="T1089" s="48"/>
      <c r="U1089" s="178"/>
      <c r="V1089" s="178">
        <v>43472</v>
      </c>
      <c r="W1089" s="48" t="s">
        <v>211</v>
      </c>
      <c r="X1089" s="48"/>
      <c r="Y1089" s="48"/>
      <c r="Z1089" s="48" t="s">
        <v>211</v>
      </c>
      <c r="AA1089" s="48"/>
      <c r="AB1089" s="48"/>
      <c r="AC1089" s="193" t="s">
        <v>4007</v>
      </c>
      <c r="AD1089" s="48"/>
      <c r="AE1089" s="193" t="s">
        <v>165</v>
      </c>
      <c r="AF1089" s="193" t="s">
        <v>211</v>
      </c>
      <c r="AG1089" s="193" t="s">
        <v>211</v>
      </c>
      <c r="AH1089" s="197">
        <v>43668</v>
      </c>
      <c r="AI1089" s="192" t="s">
        <v>4349</v>
      </c>
      <c r="AJ1089" s="115" t="str">
        <f t="shared" si="16"/>
        <v>FS</v>
      </c>
      <c r="AK1089" s="115" t="b">
        <f>ISNUMBER(SEARCH("IRT",Table1[[#This Row],[Current_Status]]))</f>
        <v>0</v>
      </c>
      <c r="AL1089" s="116">
        <f>YEAR(Table1[[#This Row],[Project_Initiated]])</f>
        <v>2019</v>
      </c>
      <c r="AM1089" s="53">
        <v>44090</v>
      </c>
      <c r="AN1089" s="53" t="str">
        <f>IF(AND(Table1[[#This Row],[Completed Date]]&gt;="07/01/2020"+0,Table1[[#This Row],[Completed Date]]&lt;="6/30/2021"+0),"FY 20-21",IF(AND(Table1[[#This Row],[Completed Date]]&gt;="07/01/2019"+0,Table1[[#This Row],[Completed Date]]&lt;="6/30/2020"+0),"FY 19-20",""))</f>
        <v>FY 19-20</v>
      </c>
      <c r="AO1089" s="116" t="str">
        <f>IFERROR(FIND("R",Table1[[#This Row],[FS_Priority]]),"")</f>
        <v/>
      </c>
    </row>
    <row r="1090" spans="1:41" hidden="1" x14ac:dyDescent="0.25">
      <c r="A1090" s="48" t="s">
        <v>2740</v>
      </c>
      <c r="B1090" s="193" t="s">
        <v>211</v>
      </c>
      <c r="C1090" s="193" t="s">
        <v>2740</v>
      </c>
      <c r="D1090" s="194" t="b">
        <v>0</v>
      </c>
      <c r="E1090" s="48" t="s">
        <v>99</v>
      </c>
      <c r="F1090" s="48" t="s">
        <v>3141</v>
      </c>
      <c r="G1090" s="48" t="s">
        <v>2828</v>
      </c>
      <c r="H1090" s="48" t="s">
        <v>476</v>
      </c>
      <c r="I1090" s="48" t="s">
        <v>212</v>
      </c>
      <c r="J1090" s="48" t="s">
        <v>2661</v>
      </c>
      <c r="K1090" s="193" t="s">
        <v>4989</v>
      </c>
      <c r="L1090" s="193" t="s">
        <v>297</v>
      </c>
      <c r="M1090" s="48" t="s">
        <v>3669</v>
      </c>
      <c r="N1090" s="193" t="s">
        <v>211</v>
      </c>
      <c r="O1090" s="48" t="s">
        <v>165</v>
      </c>
      <c r="P1090" s="48"/>
      <c r="Q1090" s="48" t="s">
        <v>108</v>
      </c>
      <c r="R1090" s="193" t="s">
        <v>211</v>
      </c>
      <c r="S1090" s="48" t="b">
        <v>0</v>
      </c>
      <c r="T1090" s="48"/>
      <c r="U1090" s="178"/>
      <c r="V1090" s="178">
        <v>43468</v>
      </c>
      <c r="W1090" s="48" t="s">
        <v>211</v>
      </c>
      <c r="X1090" s="48"/>
      <c r="Y1090" s="48"/>
      <c r="Z1090" s="48" t="s">
        <v>211</v>
      </c>
      <c r="AA1090" s="48"/>
      <c r="AB1090" s="48"/>
      <c r="AC1090" s="193" t="s">
        <v>4025</v>
      </c>
      <c r="AD1090" s="48"/>
      <c r="AE1090" s="193" t="s">
        <v>211</v>
      </c>
      <c r="AF1090" s="193" t="s">
        <v>211</v>
      </c>
      <c r="AG1090" s="193" t="s">
        <v>211</v>
      </c>
      <c r="AH1090" s="197">
        <v>43672</v>
      </c>
      <c r="AI1090" s="192" t="s">
        <v>4346</v>
      </c>
      <c r="AJ1090" s="115" t="str">
        <f t="shared" ref="AJ1090:AJ1153" si="17">IF(LEN(A1090)&gt;6,"FS","PD&amp;C")</f>
        <v>FS</v>
      </c>
      <c r="AK1090" s="115" t="b">
        <f>ISNUMBER(SEARCH("IRT",Table1[[#This Row],[Current_Status]]))</f>
        <v>0</v>
      </c>
      <c r="AL1090" s="116">
        <f>YEAR(Table1[[#This Row],[Project_Initiated]])</f>
        <v>2019</v>
      </c>
      <c r="AM1090" s="53">
        <v>44090</v>
      </c>
      <c r="AN1090" s="53" t="str">
        <f>IF(AND(Table1[[#This Row],[Completed Date]]&gt;="07/01/2020"+0,Table1[[#This Row],[Completed Date]]&lt;="6/30/2021"+0),"FY 20-21",IF(AND(Table1[[#This Row],[Completed Date]]&gt;="07/01/2019"+0,Table1[[#This Row],[Completed Date]]&lt;="6/30/2020"+0),"FY 19-20",""))</f>
        <v>FY 19-20</v>
      </c>
      <c r="AO1090" s="116" t="str">
        <f>IFERROR(FIND("R",Table1[[#This Row],[FS_Priority]]),"")</f>
        <v/>
      </c>
    </row>
    <row r="1091" spans="1:41" hidden="1" x14ac:dyDescent="0.25">
      <c r="A1091" s="48" t="s">
        <v>3450</v>
      </c>
      <c r="B1091" s="193" t="s">
        <v>211</v>
      </c>
      <c r="C1091" s="193" t="s">
        <v>3450</v>
      </c>
      <c r="D1091" s="194" t="b">
        <v>0</v>
      </c>
      <c r="E1091" s="48" t="s">
        <v>4299</v>
      </c>
      <c r="F1091" s="48" t="s">
        <v>3451</v>
      </c>
      <c r="G1091" s="48" t="s">
        <v>4031</v>
      </c>
      <c r="H1091" s="48" t="s">
        <v>736</v>
      </c>
      <c r="I1091" s="48" t="s">
        <v>3994</v>
      </c>
      <c r="J1091" s="48" t="s">
        <v>2661</v>
      </c>
      <c r="K1091" s="193" t="s">
        <v>3471</v>
      </c>
      <c r="L1091" s="193" t="s">
        <v>2636</v>
      </c>
      <c r="M1091" s="48" t="s">
        <v>3472</v>
      </c>
      <c r="N1091" s="193" t="s">
        <v>211</v>
      </c>
      <c r="O1091" s="48" t="s">
        <v>183</v>
      </c>
      <c r="P1091" s="48"/>
      <c r="Q1091" s="48" t="s">
        <v>3291</v>
      </c>
      <c r="R1091" s="193" t="s">
        <v>211</v>
      </c>
      <c r="S1091" s="48" t="b">
        <v>0</v>
      </c>
      <c r="T1091" s="48"/>
      <c r="U1091" s="178"/>
      <c r="V1091" s="178">
        <v>43538</v>
      </c>
      <c r="W1091" s="48" t="s">
        <v>211</v>
      </c>
      <c r="X1091" s="48"/>
      <c r="Y1091" s="48"/>
      <c r="Z1091" s="48" t="s">
        <v>211</v>
      </c>
      <c r="AA1091" s="48"/>
      <c r="AB1091" s="48"/>
      <c r="AC1091" s="193" t="s">
        <v>211</v>
      </c>
      <c r="AD1091" s="195">
        <v>43654</v>
      </c>
      <c r="AE1091" s="193" t="s">
        <v>178</v>
      </c>
      <c r="AF1091" s="193" t="s">
        <v>4031</v>
      </c>
      <c r="AG1091" s="193" t="s">
        <v>2694</v>
      </c>
      <c r="AH1091" s="197">
        <v>43672</v>
      </c>
      <c r="AI1091" s="192" t="s">
        <v>4349</v>
      </c>
      <c r="AJ1091" s="115" t="str">
        <f t="shared" si="17"/>
        <v>FS</v>
      </c>
      <c r="AK1091" s="115" t="b">
        <f>ISNUMBER(SEARCH("IRT",Table1[[#This Row],[Current_Status]]))</f>
        <v>0</v>
      </c>
      <c r="AL1091" s="116">
        <f>YEAR(Table1[[#This Row],[Project_Initiated]])</f>
        <v>2019</v>
      </c>
      <c r="AM1091" s="53">
        <v>44090</v>
      </c>
      <c r="AN1091" s="53" t="str">
        <f>IF(AND(Table1[[#This Row],[Completed Date]]&gt;="07/01/2020"+0,Table1[[#This Row],[Completed Date]]&lt;="6/30/2021"+0),"FY 20-21",IF(AND(Table1[[#This Row],[Completed Date]]&gt;="07/01/2019"+0,Table1[[#This Row],[Completed Date]]&lt;="6/30/2020"+0),"FY 19-20",""))</f>
        <v>FY 19-20</v>
      </c>
      <c r="AO1091" s="116">
        <f>IFERROR(FIND("R",Table1[[#This Row],[FS_Priority]]),"")</f>
        <v>1</v>
      </c>
    </row>
    <row r="1092" spans="1:41" hidden="1" x14ac:dyDescent="0.25">
      <c r="A1092" s="48" t="s">
        <v>2946</v>
      </c>
      <c r="B1092" s="193" t="s">
        <v>211</v>
      </c>
      <c r="C1092" s="193" t="s">
        <v>2946</v>
      </c>
      <c r="D1092" s="194" t="b">
        <v>0</v>
      </c>
      <c r="E1092" s="48" t="s">
        <v>148</v>
      </c>
      <c r="F1092" s="48" t="s">
        <v>3336</v>
      </c>
      <c r="G1092" s="48" t="s">
        <v>211</v>
      </c>
      <c r="H1092" s="48" t="s">
        <v>474</v>
      </c>
      <c r="I1092" s="48" t="s">
        <v>3960</v>
      </c>
      <c r="J1092" s="48" t="s">
        <v>2661</v>
      </c>
      <c r="K1092" s="193" t="s">
        <v>4320</v>
      </c>
      <c r="L1092" s="193" t="s">
        <v>434</v>
      </c>
      <c r="M1092" s="48" t="s">
        <v>3874</v>
      </c>
      <c r="N1092" s="193" t="s">
        <v>211</v>
      </c>
      <c r="O1092" s="48" t="s">
        <v>165</v>
      </c>
      <c r="P1092" s="48"/>
      <c r="Q1092" s="48" t="s">
        <v>218</v>
      </c>
      <c r="R1092" s="193" t="s">
        <v>211</v>
      </c>
      <c r="S1092" s="48" t="b">
        <v>0</v>
      </c>
      <c r="T1092" s="48"/>
      <c r="U1092" s="178"/>
      <c r="V1092" s="178">
        <v>43556</v>
      </c>
      <c r="W1092" s="48" t="s">
        <v>211</v>
      </c>
      <c r="X1092" s="48"/>
      <c r="Y1092" s="48"/>
      <c r="Z1092" s="48" t="s">
        <v>211</v>
      </c>
      <c r="AA1092" s="48"/>
      <c r="AB1092" s="48"/>
      <c r="AC1092" s="193" t="s">
        <v>4035</v>
      </c>
      <c r="AD1092" s="48"/>
      <c r="AE1092" s="193" t="s">
        <v>211</v>
      </c>
      <c r="AF1092" s="193" t="s">
        <v>211</v>
      </c>
      <c r="AG1092" s="193" t="s">
        <v>211</v>
      </c>
      <c r="AH1092" s="197">
        <v>43672</v>
      </c>
      <c r="AI1092" s="192" t="s">
        <v>4349</v>
      </c>
      <c r="AJ1092" s="115" t="str">
        <f t="shared" si="17"/>
        <v>FS</v>
      </c>
      <c r="AK1092" s="115" t="b">
        <f>ISNUMBER(SEARCH("IRT",Table1[[#This Row],[Current_Status]]))</f>
        <v>0</v>
      </c>
      <c r="AL1092" s="116">
        <f>YEAR(Table1[[#This Row],[Project_Initiated]])</f>
        <v>2019</v>
      </c>
      <c r="AM1092" s="53">
        <v>44090</v>
      </c>
      <c r="AN1092" s="53" t="str">
        <f>IF(AND(Table1[[#This Row],[Completed Date]]&gt;="07/01/2020"+0,Table1[[#This Row],[Completed Date]]&lt;="6/30/2021"+0),"FY 20-21",IF(AND(Table1[[#This Row],[Completed Date]]&gt;="07/01/2019"+0,Table1[[#This Row],[Completed Date]]&lt;="6/30/2020"+0),"FY 19-20",""))</f>
        <v>FY 19-20</v>
      </c>
      <c r="AO1092" s="116" t="str">
        <f>IFERROR(FIND("R",Table1[[#This Row],[FS_Priority]]),"")</f>
        <v/>
      </c>
    </row>
    <row r="1093" spans="1:41" hidden="1" x14ac:dyDescent="0.25">
      <c r="A1093" s="48" t="s">
        <v>2916</v>
      </c>
      <c r="B1093" s="193" t="s">
        <v>211</v>
      </c>
      <c r="C1093" s="193" t="s">
        <v>2916</v>
      </c>
      <c r="D1093" s="194" t="b">
        <v>0</v>
      </c>
      <c r="E1093" s="48" t="s">
        <v>53</v>
      </c>
      <c r="F1093" s="48" t="s">
        <v>3034</v>
      </c>
      <c r="G1093" s="48" t="s">
        <v>211</v>
      </c>
      <c r="H1093" s="48" t="s">
        <v>285</v>
      </c>
      <c r="I1093" s="48" t="s">
        <v>3922</v>
      </c>
      <c r="J1093" s="48" t="s">
        <v>2672</v>
      </c>
      <c r="K1093" s="193" t="s">
        <v>3514</v>
      </c>
      <c r="L1093" s="193" t="s">
        <v>2636</v>
      </c>
      <c r="M1093" s="48" t="s">
        <v>3536</v>
      </c>
      <c r="N1093" s="193" t="s">
        <v>211</v>
      </c>
      <c r="O1093" s="48" t="s">
        <v>165</v>
      </c>
      <c r="P1093" s="48"/>
      <c r="Q1093" s="48" t="s">
        <v>243</v>
      </c>
      <c r="R1093" s="193" t="s">
        <v>211</v>
      </c>
      <c r="S1093" s="48" t="b">
        <v>0</v>
      </c>
      <c r="T1093" s="48"/>
      <c r="U1093" s="178"/>
      <c r="V1093" s="178">
        <v>43563</v>
      </c>
      <c r="W1093" s="48" t="s">
        <v>211</v>
      </c>
      <c r="X1093" s="48"/>
      <c r="Y1093" s="48"/>
      <c r="Z1093" s="48" t="s">
        <v>211</v>
      </c>
      <c r="AA1093" s="48"/>
      <c r="AB1093" s="48"/>
      <c r="AC1093" s="193" t="s">
        <v>4037</v>
      </c>
      <c r="AD1093" s="48"/>
      <c r="AE1093" s="193" t="s">
        <v>211</v>
      </c>
      <c r="AF1093" s="193" t="s">
        <v>211</v>
      </c>
      <c r="AG1093" s="193" t="s">
        <v>211</v>
      </c>
      <c r="AH1093" s="197">
        <v>43676</v>
      </c>
      <c r="AI1093" s="192" t="s">
        <v>4349</v>
      </c>
      <c r="AJ1093" s="115" t="str">
        <f t="shared" si="17"/>
        <v>FS</v>
      </c>
      <c r="AK1093" s="115" t="b">
        <f>ISNUMBER(SEARCH("IRT",Table1[[#This Row],[Current_Status]]))</f>
        <v>0</v>
      </c>
      <c r="AL1093" s="116">
        <f>YEAR(Table1[[#This Row],[Project_Initiated]])</f>
        <v>2019</v>
      </c>
      <c r="AM1093" s="53">
        <v>44090</v>
      </c>
      <c r="AN1093" s="53" t="str">
        <f>IF(AND(Table1[[#This Row],[Completed Date]]&gt;="07/01/2020"+0,Table1[[#This Row],[Completed Date]]&lt;="6/30/2021"+0),"FY 20-21",IF(AND(Table1[[#This Row],[Completed Date]]&gt;="07/01/2019"+0,Table1[[#This Row],[Completed Date]]&lt;="6/30/2020"+0),"FY 19-20",""))</f>
        <v>FY 19-20</v>
      </c>
      <c r="AO1093" s="116" t="str">
        <f>IFERROR(FIND("R",Table1[[#This Row],[FS_Priority]]),"")</f>
        <v/>
      </c>
    </row>
    <row r="1094" spans="1:41" hidden="1" x14ac:dyDescent="0.25">
      <c r="A1094" s="48" t="s">
        <v>2910</v>
      </c>
      <c r="B1094" s="193" t="s">
        <v>211</v>
      </c>
      <c r="C1094" s="193" t="s">
        <v>2910</v>
      </c>
      <c r="D1094" s="194" t="b">
        <v>0</v>
      </c>
      <c r="E1094" s="48" t="s">
        <v>53</v>
      </c>
      <c r="F1094" s="48" t="s">
        <v>3017</v>
      </c>
      <c r="G1094" s="48" t="s">
        <v>211</v>
      </c>
      <c r="H1094" s="48" t="s">
        <v>932</v>
      </c>
      <c r="I1094" s="48" t="s">
        <v>3912</v>
      </c>
      <c r="J1094" s="48" t="s">
        <v>2661</v>
      </c>
      <c r="K1094" s="193" t="s">
        <v>3514</v>
      </c>
      <c r="L1094" s="193" t="s">
        <v>2636</v>
      </c>
      <c r="M1094" s="48" t="s">
        <v>3517</v>
      </c>
      <c r="N1094" s="193" t="s">
        <v>211</v>
      </c>
      <c r="O1094" s="48" t="s">
        <v>165</v>
      </c>
      <c r="P1094" s="48"/>
      <c r="Q1094" s="48" t="s">
        <v>223</v>
      </c>
      <c r="R1094" s="193" t="s">
        <v>211</v>
      </c>
      <c r="S1094" s="48" t="b">
        <v>0</v>
      </c>
      <c r="T1094" s="48"/>
      <c r="U1094" s="178"/>
      <c r="V1094" s="178">
        <v>43495</v>
      </c>
      <c r="W1094" s="48" t="s">
        <v>211</v>
      </c>
      <c r="X1094" s="48"/>
      <c r="Y1094" s="48"/>
      <c r="Z1094" s="48" t="s">
        <v>211</v>
      </c>
      <c r="AA1094" s="48"/>
      <c r="AB1094" s="48"/>
      <c r="AC1094" s="193" t="s">
        <v>4436</v>
      </c>
      <c r="AD1094" s="48"/>
      <c r="AE1094" s="193" t="s">
        <v>211</v>
      </c>
      <c r="AF1094" s="193" t="s">
        <v>211</v>
      </c>
      <c r="AG1094" s="193" t="s">
        <v>211</v>
      </c>
      <c r="AH1094" s="197">
        <v>43676</v>
      </c>
      <c r="AI1094" s="192" t="s">
        <v>4349</v>
      </c>
      <c r="AJ1094" s="115" t="str">
        <f t="shared" si="17"/>
        <v>FS</v>
      </c>
      <c r="AK1094" s="115" t="b">
        <f>ISNUMBER(SEARCH("IRT",Table1[[#This Row],[Current_Status]]))</f>
        <v>0</v>
      </c>
      <c r="AL1094" s="116">
        <f>YEAR(Table1[[#This Row],[Project_Initiated]])</f>
        <v>2019</v>
      </c>
      <c r="AM1094" s="53">
        <v>44090</v>
      </c>
      <c r="AN1094" s="53" t="str">
        <f>IF(AND(Table1[[#This Row],[Completed Date]]&gt;="07/01/2020"+0,Table1[[#This Row],[Completed Date]]&lt;="6/30/2021"+0),"FY 20-21",IF(AND(Table1[[#This Row],[Completed Date]]&gt;="07/01/2019"+0,Table1[[#This Row],[Completed Date]]&lt;="6/30/2020"+0),"FY 19-20",""))</f>
        <v>FY 19-20</v>
      </c>
      <c r="AO1094" s="116" t="str">
        <f>IFERROR(FIND("R",Table1[[#This Row],[FS_Priority]]),"")</f>
        <v/>
      </c>
    </row>
    <row r="1095" spans="1:41" hidden="1" x14ac:dyDescent="0.25">
      <c r="A1095" s="48" t="s">
        <v>2932</v>
      </c>
      <c r="B1095" s="193" t="s">
        <v>211</v>
      </c>
      <c r="C1095" s="193" t="s">
        <v>2932</v>
      </c>
      <c r="D1095" s="194" t="b">
        <v>0</v>
      </c>
      <c r="E1095" s="48" t="s">
        <v>107</v>
      </c>
      <c r="F1095" s="48" t="s">
        <v>3187</v>
      </c>
      <c r="G1095" s="48" t="s">
        <v>211</v>
      </c>
      <c r="H1095" s="48" t="s">
        <v>473</v>
      </c>
      <c r="I1095" s="48" t="s">
        <v>3943</v>
      </c>
      <c r="J1095" s="48" t="s">
        <v>2661</v>
      </c>
      <c r="K1095" s="193" t="s">
        <v>3674</v>
      </c>
      <c r="L1095" s="193" t="s">
        <v>2636</v>
      </c>
      <c r="M1095" s="48" t="s">
        <v>3568</v>
      </c>
      <c r="N1095" s="193" t="s">
        <v>211</v>
      </c>
      <c r="O1095" s="48" t="s">
        <v>165</v>
      </c>
      <c r="P1095" s="48"/>
      <c r="Q1095" s="48" t="s">
        <v>221</v>
      </c>
      <c r="R1095" s="193" t="s">
        <v>211</v>
      </c>
      <c r="S1095" s="48" t="b">
        <v>0</v>
      </c>
      <c r="T1095" s="48"/>
      <c r="U1095" s="178"/>
      <c r="V1095" s="178">
        <v>43565</v>
      </c>
      <c r="W1095" s="48" t="s">
        <v>211</v>
      </c>
      <c r="X1095" s="48"/>
      <c r="Y1095" s="48"/>
      <c r="Z1095" s="48" t="s">
        <v>211</v>
      </c>
      <c r="AA1095" s="48"/>
      <c r="AB1095" s="48"/>
      <c r="AC1095" s="193" t="s">
        <v>4038</v>
      </c>
      <c r="AD1095" s="48"/>
      <c r="AE1095" s="193" t="s">
        <v>211</v>
      </c>
      <c r="AF1095" s="193" t="s">
        <v>211</v>
      </c>
      <c r="AG1095" s="193" t="s">
        <v>211</v>
      </c>
      <c r="AH1095" s="197">
        <v>43676</v>
      </c>
      <c r="AI1095" s="192" t="s">
        <v>4349</v>
      </c>
      <c r="AJ1095" s="115" t="str">
        <f t="shared" si="17"/>
        <v>FS</v>
      </c>
      <c r="AK1095" s="115" t="b">
        <f>ISNUMBER(SEARCH("IRT",Table1[[#This Row],[Current_Status]]))</f>
        <v>0</v>
      </c>
      <c r="AL1095" s="116">
        <f>YEAR(Table1[[#This Row],[Project_Initiated]])</f>
        <v>2019</v>
      </c>
      <c r="AM1095" s="53">
        <v>44090</v>
      </c>
      <c r="AN1095" s="53" t="str">
        <f>IF(AND(Table1[[#This Row],[Completed Date]]&gt;="07/01/2020"+0,Table1[[#This Row],[Completed Date]]&lt;="6/30/2021"+0),"FY 20-21",IF(AND(Table1[[#This Row],[Completed Date]]&gt;="07/01/2019"+0,Table1[[#This Row],[Completed Date]]&lt;="6/30/2020"+0),"FY 19-20",""))</f>
        <v>FY 19-20</v>
      </c>
      <c r="AO1095" s="116" t="str">
        <f>IFERROR(FIND("R",Table1[[#This Row],[FS_Priority]]),"")</f>
        <v/>
      </c>
    </row>
    <row r="1096" spans="1:41" hidden="1" x14ac:dyDescent="0.25">
      <c r="A1096" s="48" t="s">
        <v>2947</v>
      </c>
      <c r="B1096" s="193" t="s">
        <v>211</v>
      </c>
      <c r="C1096" s="193" t="s">
        <v>2947</v>
      </c>
      <c r="D1096" s="194" t="b">
        <v>0</v>
      </c>
      <c r="E1096" s="48" t="s">
        <v>148</v>
      </c>
      <c r="F1096" s="48" t="s">
        <v>3338</v>
      </c>
      <c r="G1096" s="48" t="s">
        <v>211</v>
      </c>
      <c r="H1096" s="48" t="s">
        <v>457</v>
      </c>
      <c r="I1096" s="48" t="s">
        <v>3732</v>
      </c>
      <c r="J1096" s="48" t="s">
        <v>2661</v>
      </c>
      <c r="K1096" s="193" t="s">
        <v>4320</v>
      </c>
      <c r="L1096" s="193" t="s">
        <v>434</v>
      </c>
      <c r="M1096" s="48" t="s">
        <v>3871</v>
      </c>
      <c r="N1096" s="193" t="s">
        <v>211</v>
      </c>
      <c r="O1096" s="48" t="s">
        <v>165</v>
      </c>
      <c r="P1096" s="48"/>
      <c r="Q1096" s="48" t="s">
        <v>236</v>
      </c>
      <c r="R1096" s="193" t="s">
        <v>211</v>
      </c>
      <c r="S1096" s="48" t="b">
        <v>0</v>
      </c>
      <c r="T1096" s="48"/>
      <c r="U1096" s="178"/>
      <c r="V1096" s="178">
        <v>43504</v>
      </c>
      <c r="W1096" s="48" t="s">
        <v>211</v>
      </c>
      <c r="X1096" s="48"/>
      <c r="Y1096" s="48"/>
      <c r="Z1096" s="48" t="s">
        <v>211</v>
      </c>
      <c r="AA1096" s="48"/>
      <c r="AB1096" s="48"/>
      <c r="AC1096" s="193" t="s">
        <v>4028</v>
      </c>
      <c r="AD1096" s="179"/>
      <c r="AE1096" s="193" t="s">
        <v>211</v>
      </c>
      <c r="AF1096" s="193" t="s">
        <v>211</v>
      </c>
      <c r="AG1096" s="193" t="s">
        <v>211</v>
      </c>
      <c r="AH1096" s="197">
        <v>43676</v>
      </c>
      <c r="AI1096" s="192" t="s">
        <v>4349</v>
      </c>
      <c r="AJ1096" s="115" t="str">
        <f t="shared" si="17"/>
        <v>FS</v>
      </c>
      <c r="AK1096" s="115" t="b">
        <f>ISNUMBER(SEARCH("IRT",Table1[[#This Row],[Current_Status]]))</f>
        <v>0</v>
      </c>
      <c r="AL1096" s="116">
        <f>YEAR(Table1[[#This Row],[Project_Initiated]])</f>
        <v>2019</v>
      </c>
      <c r="AM1096" s="53">
        <v>44090</v>
      </c>
      <c r="AN1096" s="53" t="str">
        <f>IF(AND(Table1[[#This Row],[Completed Date]]&gt;="07/01/2020"+0,Table1[[#This Row],[Completed Date]]&lt;="6/30/2021"+0),"FY 20-21",IF(AND(Table1[[#This Row],[Completed Date]]&gt;="07/01/2019"+0,Table1[[#This Row],[Completed Date]]&lt;="6/30/2020"+0),"FY 19-20",""))</f>
        <v>FY 19-20</v>
      </c>
      <c r="AO1096" s="116" t="str">
        <f>IFERROR(FIND("R",Table1[[#This Row],[FS_Priority]]),"")</f>
        <v/>
      </c>
    </row>
    <row r="1097" spans="1:41" hidden="1" x14ac:dyDescent="0.25">
      <c r="A1097" s="48" t="s">
        <v>2913</v>
      </c>
      <c r="B1097" s="193" t="s">
        <v>211</v>
      </c>
      <c r="C1097" s="193" t="s">
        <v>2913</v>
      </c>
      <c r="D1097" s="194" t="b">
        <v>0</v>
      </c>
      <c r="E1097" s="48" t="s">
        <v>53</v>
      </c>
      <c r="F1097" s="48" t="s">
        <v>3028</v>
      </c>
      <c r="G1097" s="48" t="s">
        <v>211</v>
      </c>
      <c r="H1097" s="48" t="s">
        <v>285</v>
      </c>
      <c r="I1097" s="48" t="s">
        <v>3919</v>
      </c>
      <c r="J1097" s="48" t="s">
        <v>2661</v>
      </c>
      <c r="K1097" s="193" t="s">
        <v>3514</v>
      </c>
      <c r="L1097" s="193" t="s">
        <v>2636</v>
      </c>
      <c r="M1097" s="48" t="s">
        <v>3515</v>
      </c>
      <c r="N1097" s="193" t="s">
        <v>211</v>
      </c>
      <c r="O1097" s="48" t="s">
        <v>165</v>
      </c>
      <c r="P1097" s="48"/>
      <c r="Q1097" s="48" t="s">
        <v>239</v>
      </c>
      <c r="R1097" s="193" t="s">
        <v>211</v>
      </c>
      <c r="S1097" s="48" t="b">
        <v>0</v>
      </c>
      <c r="T1097" s="48"/>
      <c r="U1097" s="178"/>
      <c r="V1097" s="178">
        <v>43600</v>
      </c>
      <c r="W1097" s="48" t="s">
        <v>211</v>
      </c>
      <c r="X1097" s="48"/>
      <c r="Y1097" s="48"/>
      <c r="Z1097" s="48" t="s">
        <v>211</v>
      </c>
      <c r="AA1097" s="48"/>
      <c r="AB1097" s="48"/>
      <c r="AC1097" s="193" t="s">
        <v>4436</v>
      </c>
      <c r="AD1097" s="48"/>
      <c r="AE1097" s="193" t="s">
        <v>211</v>
      </c>
      <c r="AF1097" s="193" t="s">
        <v>211</v>
      </c>
      <c r="AG1097" s="193" t="s">
        <v>211</v>
      </c>
      <c r="AH1097" s="197">
        <v>43678</v>
      </c>
      <c r="AI1097" s="192" t="s">
        <v>4349</v>
      </c>
      <c r="AJ1097" s="115" t="str">
        <f t="shared" si="17"/>
        <v>FS</v>
      </c>
      <c r="AK1097" s="115" t="b">
        <f>ISNUMBER(SEARCH("IRT",Table1[[#This Row],[Current_Status]]))</f>
        <v>0</v>
      </c>
      <c r="AL1097" s="116">
        <f>YEAR(Table1[[#This Row],[Project_Initiated]])</f>
        <v>2019</v>
      </c>
      <c r="AM1097" s="53">
        <v>44090</v>
      </c>
      <c r="AN1097" s="53" t="str">
        <f>IF(AND(Table1[[#This Row],[Completed Date]]&gt;="07/01/2020"+0,Table1[[#This Row],[Completed Date]]&lt;="6/30/2021"+0),"FY 20-21",IF(AND(Table1[[#This Row],[Completed Date]]&gt;="07/01/2019"+0,Table1[[#This Row],[Completed Date]]&lt;="6/30/2020"+0),"FY 19-20",""))</f>
        <v>FY 19-20</v>
      </c>
      <c r="AO1097" s="116" t="str">
        <f>IFERROR(FIND("R",Table1[[#This Row],[FS_Priority]]),"")</f>
        <v/>
      </c>
    </row>
    <row r="1098" spans="1:41" hidden="1" x14ac:dyDescent="0.25">
      <c r="A1098" s="48" t="s">
        <v>320</v>
      </c>
      <c r="B1098" s="193" t="s">
        <v>211</v>
      </c>
      <c r="C1098" s="193" t="s">
        <v>320</v>
      </c>
      <c r="D1098" s="194" t="b">
        <v>0</v>
      </c>
      <c r="E1098" s="48" t="s">
        <v>99</v>
      </c>
      <c r="F1098" s="48" t="s">
        <v>3136</v>
      </c>
      <c r="G1098" s="48" t="s">
        <v>319</v>
      </c>
      <c r="H1098" s="48" t="s">
        <v>464</v>
      </c>
      <c r="I1098" s="48" t="s">
        <v>211</v>
      </c>
      <c r="J1098" s="48" t="s">
        <v>2661</v>
      </c>
      <c r="K1098" s="193" t="s">
        <v>4989</v>
      </c>
      <c r="L1098" s="193" t="s">
        <v>297</v>
      </c>
      <c r="M1098" s="48" t="s">
        <v>3631</v>
      </c>
      <c r="N1098" s="193" t="s">
        <v>211</v>
      </c>
      <c r="O1098" s="48" t="s">
        <v>183</v>
      </c>
      <c r="P1098" s="48"/>
      <c r="Q1098" s="48" t="s">
        <v>243</v>
      </c>
      <c r="R1098" s="193" t="s">
        <v>211</v>
      </c>
      <c r="S1098" s="48" t="b">
        <v>0</v>
      </c>
      <c r="T1098" s="48"/>
      <c r="U1098" s="178"/>
      <c r="V1098" s="178">
        <v>43335</v>
      </c>
      <c r="W1098" s="48" t="s">
        <v>211</v>
      </c>
      <c r="X1098" s="48"/>
      <c r="Y1098" s="48"/>
      <c r="Z1098" s="48" t="s">
        <v>211</v>
      </c>
      <c r="AA1098" s="48"/>
      <c r="AB1098" s="48"/>
      <c r="AC1098" s="193" t="s">
        <v>4021</v>
      </c>
      <c r="AD1098" s="195">
        <v>43363</v>
      </c>
      <c r="AE1098" s="193" t="s">
        <v>178</v>
      </c>
      <c r="AF1098" s="193" t="s">
        <v>211</v>
      </c>
      <c r="AG1098" s="193" t="s">
        <v>2694</v>
      </c>
      <c r="AH1098" s="197">
        <v>43678</v>
      </c>
      <c r="AI1098" s="192" t="s">
        <v>4347</v>
      </c>
      <c r="AJ1098" s="115" t="str">
        <f t="shared" si="17"/>
        <v>FS</v>
      </c>
      <c r="AK1098" s="115" t="b">
        <f>ISNUMBER(SEARCH("IRT",Table1[[#This Row],[Current_Status]]))</f>
        <v>0</v>
      </c>
      <c r="AL1098" s="116">
        <f>YEAR(Table1[[#This Row],[Project_Initiated]])</f>
        <v>2018</v>
      </c>
      <c r="AM1098" s="53">
        <v>44090</v>
      </c>
      <c r="AN1098" s="53" t="str">
        <f>IF(AND(Table1[[#This Row],[Completed Date]]&gt;="07/01/2020"+0,Table1[[#This Row],[Completed Date]]&lt;="6/30/2021"+0),"FY 20-21",IF(AND(Table1[[#This Row],[Completed Date]]&gt;="07/01/2019"+0,Table1[[#This Row],[Completed Date]]&lt;="6/30/2020"+0),"FY 19-20",""))</f>
        <v>FY 19-20</v>
      </c>
      <c r="AO1098" s="116" t="str">
        <f>IFERROR(FIND("R",Table1[[#This Row],[FS_Priority]]),"")</f>
        <v/>
      </c>
    </row>
    <row r="1099" spans="1:41" hidden="1" x14ac:dyDescent="0.25">
      <c r="A1099" s="48" t="s">
        <v>334</v>
      </c>
      <c r="B1099" s="193" t="s">
        <v>211</v>
      </c>
      <c r="C1099" s="193" t="s">
        <v>334</v>
      </c>
      <c r="D1099" s="194" t="b">
        <v>0</v>
      </c>
      <c r="E1099" s="48" t="s">
        <v>107</v>
      </c>
      <c r="F1099" s="48" t="s">
        <v>3207</v>
      </c>
      <c r="G1099" s="48" t="s">
        <v>319</v>
      </c>
      <c r="H1099" s="48" t="s">
        <v>932</v>
      </c>
      <c r="I1099" s="48" t="s">
        <v>3727</v>
      </c>
      <c r="J1099" s="48" t="s">
        <v>2661</v>
      </c>
      <c r="K1099" s="193" t="s">
        <v>3674</v>
      </c>
      <c r="L1099" s="193" t="s">
        <v>2636</v>
      </c>
      <c r="M1099" s="48" t="s">
        <v>3724</v>
      </c>
      <c r="N1099" s="193" t="s">
        <v>211</v>
      </c>
      <c r="O1099" s="48" t="s">
        <v>183</v>
      </c>
      <c r="P1099" s="48"/>
      <c r="Q1099" s="48" t="s">
        <v>312</v>
      </c>
      <c r="R1099" s="193" t="s">
        <v>211</v>
      </c>
      <c r="S1099" s="48" t="b">
        <v>0</v>
      </c>
      <c r="T1099" s="48"/>
      <c r="U1099" s="178"/>
      <c r="V1099" s="178">
        <v>43348</v>
      </c>
      <c r="W1099" s="48" t="s">
        <v>211</v>
      </c>
      <c r="X1099" s="48"/>
      <c r="Y1099" s="48"/>
      <c r="Z1099" s="48" t="s">
        <v>211</v>
      </c>
      <c r="AA1099" s="48"/>
      <c r="AB1099" s="48"/>
      <c r="AC1099" s="193" t="s">
        <v>4022</v>
      </c>
      <c r="AD1099" s="196">
        <v>43362</v>
      </c>
      <c r="AE1099" s="193" t="s">
        <v>498</v>
      </c>
      <c r="AF1099" s="193" t="s">
        <v>4412</v>
      </c>
      <c r="AG1099" s="193" t="s">
        <v>2694</v>
      </c>
      <c r="AH1099" s="198">
        <v>43678</v>
      </c>
      <c r="AI1099" s="192" t="s">
        <v>4347</v>
      </c>
      <c r="AJ1099" s="115" t="str">
        <f t="shared" si="17"/>
        <v>FS</v>
      </c>
      <c r="AK1099" s="115" t="b">
        <f>ISNUMBER(SEARCH("IRT",Table1[[#This Row],[Current_Status]]))</f>
        <v>0</v>
      </c>
      <c r="AL1099" s="116">
        <f>YEAR(Table1[[#This Row],[Project_Initiated]])</f>
        <v>2018</v>
      </c>
      <c r="AM1099" s="53">
        <v>44090</v>
      </c>
      <c r="AN1099" s="53" t="str">
        <f>IF(AND(Table1[[#This Row],[Completed Date]]&gt;="07/01/2020"+0,Table1[[#This Row],[Completed Date]]&lt;="6/30/2021"+0),"FY 20-21",IF(AND(Table1[[#This Row],[Completed Date]]&gt;="07/01/2019"+0,Table1[[#This Row],[Completed Date]]&lt;="6/30/2020"+0),"FY 19-20",""))</f>
        <v>FY 19-20</v>
      </c>
      <c r="AO1099" s="116" t="str">
        <f>IFERROR(FIND("R",Table1[[#This Row],[FS_Priority]]),"")</f>
        <v/>
      </c>
    </row>
    <row r="1100" spans="1:41" hidden="1" x14ac:dyDescent="0.25">
      <c r="A1100" s="48" t="s">
        <v>337</v>
      </c>
      <c r="B1100" s="193" t="s">
        <v>211</v>
      </c>
      <c r="C1100" s="193" t="s">
        <v>337</v>
      </c>
      <c r="D1100" s="194" t="b">
        <v>0</v>
      </c>
      <c r="E1100" s="48" t="s">
        <v>107</v>
      </c>
      <c r="F1100" s="48" t="s">
        <v>3210</v>
      </c>
      <c r="G1100" s="48" t="s">
        <v>319</v>
      </c>
      <c r="H1100" s="48" t="s">
        <v>441</v>
      </c>
      <c r="I1100" s="48" t="s">
        <v>3729</v>
      </c>
      <c r="J1100" s="48" t="s">
        <v>2661</v>
      </c>
      <c r="K1100" s="193" t="s">
        <v>3674</v>
      </c>
      <c r="L1100" s="193" t="s">
        <v>2636</v>
      </c>
      <c r="M1100" s="48" t="s">
        <v>3675</v>
      </c>
      <c r="N1100" s="193" t="s">
        <v>211</v>
      </c>
      <c r="O1100" s="48" t="s">
        <v>183</v>
      </c>
      <c r="P1100" s="48"/>
      <c r="Q1100" s="48" t="s">
        <v>338</v>
      </c>
      <c r="R1100" s="193" t="s">
        <v>211</v>
      </c>
      <c r="S1100" s="48" t="b">
        <v>0</v>
      </c>
      <c r="T1100" s="48"/>
      <c r="U1100" s="178"/>
      <c r="V1100" s="178">
        <v>43279</v>
      </c>
      <c r="W1100" s="48" t="s">
        <v>211</v>
      </c>
      <c r="X1100" s="48"/>
      <c r="Y1100" s="48"/>
      <c r="Z1100" s="48" t="s">
        <v>211</v>
      </c>
      <c r="AA1100" s="48"/>
      <c r="AB1100" s="48"/>
      <c r="AC1100" s="193" t="s">
        <v>4020</v>
      </c>
      <c r="AD1100" s="179"/>
      <c r="AE1100" s="193" t="s">
        <v>183</v>
      </c>
      <c r="AF1100" s="193" t="s">
        <v>211</v>
      </c>
      <c r="AG1100" s="193" t="s">
        <v>2694</v>
      </c>
      <c r="AH1100" s="197">
        <v>43678</v>
      </c>
      <c r="AI1100" s="192" t="s">
        <v>4347</v>
      </c>
      <c r="AJ1100" s="115" t="str">
        <f t="shared" si="17"/>
        <v>FS</v>
      </c>
      <c r="AK1100" s="115" t="b">
        <f>ISNUMBER(SEARCH("IRT",Table1[[#This Row],[Current_Status]]))</f>
        <v>0</v>
      </c>
      <c r="AL1100" s="116">
        <f>YEAR(Table1[[#This Row],[Project_Initiated]])</f>
        <v>2018</v>
      </c>
      <c r="AM1100" s="53">
        <v>44090</v>
      </c>
      <c r="AN1100" s="53" t="str">
        <f>IF(AND(Table1[[#This Row],[Completed Date]]&gt;="07/01/2020"+0,Table1[[#This Row],[Completed Date]]&lt;="6/30/2021"+0),"FY 20-21",IF(AND(Table1[[#This Row],[Completed Date]]&gt;="07/01/2019"+0,Table1[[#This Row],[Completed Date]]&lt;="6/30/2020"+0),"FY 19-20",""))</f>
        <v>FY 19-20</v>
      </c>
      <c r="AO1100" s="116" t="str">
        <f>IFERROR(FIND("R",Table1[[#This Row],[FS_Priority]]),"")</f>
        <v/>
      </c>
    </row>
    <row r="1101" spans="1:41" hidden="1" x14ac:dyDescent="0.25">
      <c r="A1101" s="48" t="s">
        <v>694</v>
      </c>
      <c r="B1101" s="193" t="s">
        <v>211</v>
      </c>
      <c r="C1101" s="193" t="s">
        <v>694</v>
      </c>
      <c r="D1101" s="194" t="b">
        <v>0</v>
      </c>
      <c r="E1101" s="48" t="s">
        <v>442</v>
      </c>
      <c r="F1101" s="48" t="s">
        <v>3300</v>
      </c>
      <c r="G1101" s="48" t="s">
        <v>695</v>
      </c>
      <c r="H1101" s="48" t="s">
        <v>4018</v>
      </c>
      <c r="I1101" s="48" t="s">
        <v>286</v>
      </c>
      <c r="J1101" s="48" t="s">
        <v>2661</v>
      </c>
      <c r="K1101" s="193" t="s">
        <v>3829</v>
      </c>
      <c r="L1101" s="193" t="s">
        <v>141</v>
      </c>
      <c r="M1101" s="48" t="s">
        <v>3830</v>
      </c>
      <c r="N1101" s="193" t="s">
        <v>211</v>
      </c>
      <c r="O1101" s="48" t="s">
        <v>183</v>
      </c>
      <c r="P1101" s="48"/>
      <c r="Q1101" s="48" t="s">
        <v>211</v>
      </c>
      <c r="R1101" s="193" t="s">
        <v>184</v>
      </c>
      <c r="S1101" s="48" t="b">
        <v>0</v>
      </c>
      <c r="T1101" s="48"/>
      <c r="U1101" s="178"/>
      <c r="V1101" s="178">
        <v>43178</v>
      </c>
      <c r="W1101" s="48" t="s">
        <v>211</v>
      </c>
      <c r="X1101" s="48"/>
      <c r="Y1101" s="48"/>
      <c r="Z1101" s="48" t="s">
        <v>211</v>
      </c>
      <c r="AA1101" s="48"/>
      <c r="AB1101" s="48"/>
      <c r="AC1101" s="193" t="s">
        <v>4019</v>
      </c>
      <c r="AD1101" s="48"/>
      <c r="AE1101" s="193" t="s">
        <v>178</v>
      </c>
      <c r="AF1101" s="193" t="s">
        <v>211</v>
      </c>
      <c r="AG1101" s="193" t="s">
        <v>2694</v>
      </c>
      <c r="AH1101" s="197">
        <v>43678</v>
      </c>
      <c r="AI1101" s="192" t="s">
        <v>4348</v>
      </c>
      <c r="AJ1101" s="115" t="str">
        <f t="shared" si="17"/>
        <v>FS</v>
      </c>
      <c r="AK1101" s="115" t="b">
        <f>ISNUMBER(SEARCH("IRT",Table1[[#This Row],[Current_Status]]))</f>
        <v>0</v>
      </c>
      <c r="AL1101" s="116">
        <f>YEAR(Table1[[#This Row],[Project_Initiated]])</f>
        <v>2018</v>
      </c>
      <c r="AM1101" s="53">
        <v>44090</v>
      </c>
      <c r="AN1101" s="53" t="str">
        <f>IF(AND(Table1[[#This Row],[Completed Date]]&gt;="07/01/2020"+0,Table1[[#This Row],[Completed Date]]&lt;="6/30/2021"+0),"FY 20-21",IF(AND(Table1[[#This Row],[Completed Date]]&gt;="07/01/2019"+0,Table1[[#This Row],[Completed Date]]&lt;="6/30/2020"+0),"FY 19-20",""))</f>
        <v>FY 19-20</v>
      </c>
      <c r="AO1101" s="116" t="str">
        <f>IFERROR(FIND("R",Table1[[#This Row],[FS_Priority]]),"")</f>
        <v/>
      </c>
    </row>
    <row r="1102" spans="1:41" hidden="1" x14ac:dyDescent="0.25">
      <c r="A1102" s="48" t="s">
        <v>3452</v>
      </c>
      <c r="B1102" s="193" t="s">
        <v>211</v>
      </c>
      <c r="C1102" s="193" t="s">
        <v>3452</v>
      </c>
      <c r="D1102" s="194" t="b">
        <v>0</v>
      </c>
      <c r="E1102" s="48" t="s">
        <v>4257</v>
      </c>
      <c r="F1102" s="48" t="s">
        <v>3453</v>
      </c>
      <c r="G1102" s="48" t="s">
        <v>211</v>
      </c>
      <c r="H1102" s="48" t="s">
        <v>2338</v>
      </c>
      <c r="I1102" s="48" t="s">
        <v>3537</v>
      </c>
      <c r="J1102" s="48" t="s">
        <v>2672</v>
      </c>
      <c r="K1102" s="193" t="s">
        <v>3901</v>
      </c>
      <c r="L1102" s="193" t="s">
        <v>439</v>
      </c>
      <c r="M1102" s="48" t="s">
        <v>3903</v>
      </c>
      <c r="N1102" s="193" t="s">
        <v>211</v>
      </c>
      <c r="O1102" s="48" t="s">
        <v>183</v>
      </c>
      <c r="P1102" s="48"/>
      <c r="Q1102" s="48" t="s">
        <v>3291</v>
      </c>
      <c r="R1102" s="193" t="s">
        <v>211</v>
      </c>
      <c r="S1102" s="48" t="b">
        <v>0</v>
      </c>
      <c r="T1102" s="48"/>
      <c r="U1102" s="178"/>
      <c r="V1102" s="178">
        <v>43452</v>
      </c>
      <c r="W1102" s="48" t="s">
        <v>211</v>
      </c>
      <c r="X1102" s="48"/>
      <c r="Y1102" s="48"/>
      <c r="Z1102" s="48" t="s">
        <v>211</v>
      </c>
      <c r="AA1102" s="48"/>
      <c r="AB1102" s="48"/>
      <c r="AC1102" s="193" t="s">
        <v>211</v>
      </c>
      <c r="AD1102" s="48"/>
      <c r="AE1102" s="193" t="s">
        <v>178</v>
      </c>
      <c r="AF1102" s="193" t="s">
        <v>211</v>
      </c>
      <c r="AG1102" s="193" t="s">
        <v>211</v>
      </c>
      <c r="AH1102" s="197">
        <v>43683</v>
      </c>
      <c r="AI1102" s="192" t="s">
        <v>4349</v>
      </c>
      <c r="AJ1102" s="115" t="str">
        <f t="shared" si="17"/>
        <v>FS</v>
      </c>
      <c r="AK1102" s="115" t="b">
        <f>ISNUMBER(SEARCH("IRT",Table1[[#This Row],[Current_Status]]))</f>
        <v>0</v>
      </c>
      <c r="AL1102" s="116">
        <f>YEAR(Table1[[#This Row],[Project_Initiated]])</f>
        <v>2018</v>
      </c>
      <c r="AM1102" s="53">
        <v>44090</v>
      </c>
      <c r="AN1102" s="53" t="str">
        <f>IF(AND(Table1[[#This Row],[Completed Date]]&gt;="07/01/2020"+0,Table1[[#This Row],[Completed Date]]&lt;="6/30/2021"+0),"FY 20-21",IF(AND(Table1[[#This Row],[Completed Date]]&gt;="07/01/2019"+0,Table1[[#This Row],[Completed Date]]&lt;="6/30/2020"+0),"FY 19-20",""))</f>
        <v>FY 19-20</v>
      </c>
      <c r="AO1102" s="116">
        <f>IFERROR(FIND("R",Table1[[#This Row],[FS_Priority]]),"")</f>
        <v>1</v>
      </c>
    </row>
    <row r="1103" spans="1:41" hidden="1" x14ac:dyDescent="0.25">
      <c r="A1103" s="48" t="s">
        <v>2915</v>
      </c>
      <c r="B1103" s="193" t="s">
        <v>211</v>
      </c>
      <c r="C1103" s="193" t="s">
        <v>2915</v>
      </c>
      <c r="D1103" s="194" t="b">
        <v>0</v>
      </c>
      <c r="E1103" s="48" t="s">
        <v>53</v>
      </c>
      <c r="F1103" s="48" t="s">
        <v>3033</v>
      </c>
      <c r="G1103" s="48" t="s">
        <v>211</v>
      </c>
      <c r="H1103" s="48" t="s">
        <v>932</v>
      </c>
      <c r="I1103" s="48" t="s">
        <v>3921</v>
      </c>
      <c r="J1103" s="48" t="s">
        <v>2661</v>
      </c>
      <c r="K1103" s="193" t="s">
        <v>3514</v>
      </c>
      <c r="L1103" s="193" t="s">
        <v>2636</v>
      </c>
      <c r="M1103" s="48" t="s">
        <v>3517</v>
      </c>
      <c r="N1103" s="193" t="s">
        <v>211</v>
      </c>
      <c r="O1103" s="48" t="s">
        <v>165</v>
      </c>
      <c r="P1103" s="48"/>
      <c r="Q1103" s="48" t="s">
        <v>242</v>
      </c>
      <c r="R1103" s="193" t="s">
        <v>211</v>
      </c>
      <c r="S1103" s="48" t="b">
        <v>0</v>
      </c>
      <c r="T1103" s="48"/>
      <c r="U1103" s="178"/>
      <c r="V1103" s="178">
        <v>43536</v>
      </c>
      <c r="W1103" s="48" t="s">
        <v>211</v>
      </c>
      <c r="X1103" s="48"/>
      <c r="Y1103" s="48"/>
      <c r="Z1103" s="48" t="s">
        <v>211</v>
      </c>
      <c r="AA1103" s="48"/>
      <c r="AB1103" s="48"/>
      <c r="AC1103" s="193" t="s">
        <v>4436</v>
      </c>
      <c r="AD1103" s="48"/>
      <c r="AE1103" s="193" t="s">
        <v>211</v>
      </c>
      <c r="AF1103" s="193" t="s">
        <v>211</v>
      </c>
      <c r="AG1103" s="193" t="s">
        <v>211</v>
      </c>
      <c r="AH1103" s="197">
        <v>43685</v>
      </c>
      <c r="AI1103" s="192" t="s">
        <v>4349</v>
      </c>
      <c r="AJ1103" s="115" t="str">
        <f t="shared" si="17"/>
        <v>FS</v>
      </c>
      <c r="AK1103" s="115" t="b">
        <f>ISNUMBER(SEARCH("IRT",Table1[[#This Row],[Current_Status]]))</f>
        <v>0</v>
      </c>
      <c r="AL1103" s="116">
        <f>YEAR(Table1[[#This Row],[Project_Initiated]])</f>
        <v>2019</v>
      </c>
      <c r="AM1103" s="53">
        <v>44090</v>
      </c>
      <c r="AN1103" s="53" t="str">
        <f>IF(AND(Table1[[#This Row],[Completed Date]]&gt;="07/01/2020"+0,Table1[[#This Row],[Completed Date]]&lt;="6/30/2021"+0),"FY 20-21",IF(AND(Table1[[#This Row],[Completed Date]]&gt;="07/01/2019"+0,Table1[[#This Row],[Completed Date]]&lt;="6/30/2020"+0),"FY 19-20",""))</f>
        <v>FY 19-20</v>
      </c>
      <c r="AO1103" s="116" t="str">
        <f>IFERROR(FIND("R",Table1[[#This Row],[FS_Priority]]),"")</f>
        <v/>
      </c>
    </row>
    <row r="1104" spans="1:41" hidden="1" x14ac:dyDescent="0.25">
      <c r="A1104" s="48" t="s">
        <v>335</v>
      </c>
      <c r="B1104" s="193" t="s">
        <v>211</v>
      </c>
      <c r="C1104" s="193" t="s">
        <v>335</v>
      </c>
      <c r="D1104" s="194" t="b">
        <v>0</v>
      </c>
      <c r="E1104" s="48" t="s">
        <v>107</v>
      </c>
      <c r="F1104" s="48" t="s">
        <v>3208</v>
      </c>
      <c r="G1104" s="48" t="s">
        <v>2632</v>
      </c>
      <c r="H1104" s="48" t="s">
        <v>474</v>
      </c>
      <c r="I1104" s="48" t="s">
        <v>3728</v>
      </c>
      <c r="J1104" s="48" t="s">
        <v>2661</v>
      </c>
      <c r="K1104" s="193" t="s">
        <v>3674</v>
      </c>
      <c r="L1104" s="193" t="s">
        <v>2636</v>
      </c>
      <c r="M1104" s="48" t="s">
        <v>3561</v>
      </c>
      <c r="N1104" s="193" t="s">
        <v>211</v>
      </c>
      <c r="O1104" s="48" t="s">
        <v>183</v>
      </c>
      <c r="P1104" s="48"/>
      <c r="Q1104" s="48" t="s">
        <v>315</v>
      </c>
      <c r="R1104" s="193" t="s">
        <v>315</v>
      </c>
      <c r="S1104" s="48" t="b">
        <v>0</v>
      </c>
      <c r="T1104" s="48"/>
      <c r="U1104" s="178"/>
      <c r="V1104" s="178">
        <v>43200</v>
      </c>
      <c r="W1104" s="48" t="s">
        <v>211</v>
      </c>
      <c r="X1104" s="48"/>
      <c r="Y1104" s="48"/>
      <c r="Z1104" s="48" t="s">
        <v>211</v>
      </c>
      <c r="AA1104" s="48"/>
      <c r="AB1104" s="48"/>
      <c r="AC1104" s="193" t="s">
        <v>4051</v>
      </c>
      <c r="AD1104" s="48"/>
      <c r="AE1104" s="193" t="s">
        <v>178</v>
      </c>
      <c r="AF1104" s="193" t="s">
        <v>211</v>
      </c>
      <c r="AG1104" s="193" t="s">
        <v>2694</v>
      </c>
      <c r="AH1104" s="197">
        <v>43691</v>
      </c>
      <c r="AI1104" s="192" t="s">
        <v>4350</v>
      </c>
      <c r="AJ1104" s="115" t="str">
        <f t="shared" si="17"/>
        <v>FS</v>
      </c>
      <c r="AK1104" s="115" t="b">
        <f>ISNUMBER(SEARCH("IRT",Table1[[#This Row],[Current_Status]]))</f>
        <v>0</v>
      </c>
      <c r="AL1104" s="116">
        <f>YEAR(Table1[[#This Row],[Project_Initiated]])</f>
        <v>2018</v>
      </c>
      <c r="AM1104" s="53">
        <v>44090</v>
      </c>
      <c r="AN1104" s="53" t="str">
        <f>IF(AND(Table1[[#This Row],[Completed Date]]&gt;="07/01/2020"+0,Table1[[#This Row],[Completed Date]]&lt;="6/30/2021"+0),"FY 20-21",IF(AND(Table1[[#This Row],[Completed Date]]&gt;="07/01/2019"+0,Table1[[#This Row],[Completed Date]]&lt;="6/30/2020"+0),"FY 19-20",""))</f>
        <v>FY 19-20</v>
      </c>
      <c r="AO1104" s="116" t="str">
        <f>IFERROR(FIND("R",Table1[[#This Row],[FS_Priority]]),"")</f>
        <v/>
      </c>
    </row>
    <row r="1105" spans="1:41" hidden="1" x14ac:dyDescent="0.25">
      <c r="A1105" s="48" t="s">
        <v>896</v>
      </c>
      <c r="B1105" s="193" t="s">
        <v>211</v>
      </c>
      <c r="C1105" s="193" t="s">
        <v>896</v>
      </c>
      <c r="D1105" s="194" t="b">
        <v>0</v>
      </c>
      <c r="E1105" s="48" t="s">
        <v>99</v>
      </c>
      <c r="F1105" s="48" t="s">
        <v>3101</v>
      </c>
      <c r="G1105" s="48" t="s">
        <v>3986</v>
      </c>
      <c r="H1105" s="48" t="s">
        <v>467</v>
      </c>
      <c r="I1105" s="48" t="s">
        <v>3639</v>
      </c>
      <c r="J1105" s="48" t="s">
        <v>2661</v>
      </c>
      <c r="K1105" s="193" t="s">
        <v>4989</v>
      </c>
      <c r="L1105" s="193" t="s">
        <v>297</v>
      </c>
      <c r="M1105" s="48" t="s">
        <v>3631</v>
      </c>
      <c r="N1105" s="193" t="s">
        <v>211</v>
      </c>
      <c r="O1105" s="48" t="s">
        <v>183</v>
      </c>
      <c r="P1105" s="48"/>
      <c r="Q1105" s="48" t="s">
        <v>239</v>
      </c>
      <c r="R1105" s="193" t="s">
        <v>184</v>
      </c>
      <c r="S1105" s="48" t="b">
        <v>1</v>
      </c>
      <c r="T1105" s="48"/>
      <c r="U1105" s="178"/>
      <c r="V1105" s="178">
        <v>43390</v>
      </c>
      <c r="W1105" s="48" t="s">
        <v>211</v>
      </c>
      <c r="X1105" s="48"/>
      <c r="Y1105" s="48"/>
      <c r="Z1105" s="48" t="s">
        <v>211</v>
      </c>
      <c r="AA1105" s="48"/>
      <c r="AB1105" s="48"/>
      <c r="AC1105" s="193" t="s">
        <v>4050</v>
      </c>
      <c r="AD1105" s="195">
        <v>43570</v>
      </c>
      <c r="AE1105" s="193" t="s">
        <v>178</v>
      </c>
      <c r="AF1105" s="193" t="s">
        <v>4417</v>
      </c>
      <c r="AG1105" s="193" t="s">
        <v>2694</v>
      </c>
      <c r="AH1105" s="197">
        <v>43692</v>
      </c>
      <c r="AI1105" s="192" t="s">
        <v>4349</v>
      </c>
      <c r="AJ1105" s="115" t="str">
        <f t="shared" si="17"/>
        <v>FS</v>
      </c>
      <c r="AK1105" s="115" t="b">
        <f>ISNUMBER(SEARCH("IRT",Table1[[#This Row],[Current_Status]]))</f>
        <v>0</v>
      </c>
      <c r="AL1105" s="116">
        <f>YEAR(Table1[[#This Row],[Project_Initiated]])</f>
        <v>2018</v>
      </c>
      <c r="AM1105" s="53">
        <v>44090</v>
      </c>
      <c r="AN1105" s="53" t="str">
        <f>IF(AND(Table1[[#This Row],[Completed Date]]&gt;="07/01/2020"+0,Table1[[#This Row],[Completed Date]]&lt;="6/30/2021"+0),"FY 20-21",IF(AND(Table1[[#This Row],[Completed Date]]&gt;="07/01/2019"+0,Table1[[#This Row],[Completed Date]]&lt;="6/30/2020"+0),"FY 19-20",""))</f>
        <v>FY 19-20</v>
      </c>
      <c r="AO1105" s="116" t="str">
        <f>IFERROR(FIND("R",Table1[[#This Row],[FS_Priority]]),"")</f>
        <v/>
      </c>
    </row>
    <row r="1106" spans="1:41" hidden="1" x14ac:dyDescent="0.25">
      <c r="A1106" s="48" t="s">
        <v>2934</v>
      </c>
      <c r="B1106" s="193" t="s">
        <v>211</v>
      </c>
      <c r="C1106" s="193" t="s">
        <v>2934</v>
      </c>
      <c r="D1106" s="194" t="b">
        <v>0</v>
      </c>
      <c r="E1106" s="48" t="s">
        <v>107</v>
      </c>
      <c r="F1106" s="48" t="s">
        <v>3218</v>
      </c>
      <c r="G1106" s="48" t="s">
        <v>211</v>
      </c>
      <c r="H1106" s="48" t="s">
        <v>476</v>
      </c>
      <c r="I1106" s="48" t="s">
        <v>3750</v>
      </c>
      <c r="J1106" s="48" t="s">
        <v>2661</v>
      </c>
      <c r="K1106" s="193" t="s">
        <v>3674</v>
      </c>
      <c r="L1106" s="193" t="s">
        <v>2636</v>
      </c>
      <c r="M1106" s="48" t="s">
        <v>3687</v>
      </c>
      <c r="N1106" s="193" t="s">
        <v>211</v>
      </c>
      <c r="O1106" s="48" t="s">
        <v>165</v>
      </c>
      <c r="P1106" s="48"/>
      <c r="Q1106" s="48" t="s">
        <v>184</v>
      </c>
      <c r="R1106" s="193" t="s">
        <v>211</v>
      </c>
      <c r="S1106" s="48" t="b">
        <v>0</v>
      </c>
      <c r="T1106" s="48"/>
      <c r="U1106" s="178"/>
      <c r="V1106" s="178">
        <v>43599</v>
      </c>
      <c r="W1106" s="48" t="s">
        <v>211</v>
      </c>
      <c r="X1106" s="48"/>
      <c r="Y1106" s="48"/>
      <c r="Z1106" s="48" t="s">
        <v>211</v>
      </c>
      <c r="AA1106" s="48"/>
      <c r="AB1106" s="48"/>
      <c r="AC1106" s="193" t="s">
        <v>4436</v>
      </c>
      <c r="AD1106" s="48"/>
      <c r="AE1106" s="193" t="s">
        <v>211</v>
      </c>
      <c r="AF1106" s="193" t="s">
        <v>211</v>
      </c>
      <c r="AG1106" s="193" t="s">
        <v>211</v>
      </c>
      <c r="AH1106" s="197">
        <v>43698</v>
      </c>
      <c r="AI1106" s="192" t="s">
        <v>4349</v>
      </c>
      <c r="AJ1106" s="115" t="str">
        <f t="shared" si="17"/>
        <v>FS</v>
      </c>
      <c r="AK1106" s="115" t="b">
        <f>ISNUMBER(SEARCH("IRT",Table1[[#This Row],[Current_Status]]))</f>
        <v>0</v>
      </c>
      <c r="AL1106" s="116">
        <f>YEAR(Table1[[#This Row],[Project_Initiated]])</f>
        <v>2019</v>
      </c>
      <c r="AM1106" s="53">
        <v>44090</v>
      </c>
      <c r="AN1106" s="53" t="str">
        <f>IF(AND(Table1[[#This Row],[Completed Date]]&gt;="07/01/2020"+0,Table1[[#This Row],[Completed Date]]&lt;="6/30/2021"+0),"FY 20-21",IF(AND(Table1[[#This Row],[Completed Date]]&gt;="07/01/2019"+0,Table1[[#This Row],[Completed Date]]&lt;="6/30/2020"+0),"FY 19-20",""))</f>
        <v>FY 19-20</v>
      </c>
      <c r="AO1106" s="116" t="str">
        <f>IFERROR(FIND("R",Table1[[#This Row],[FS_Priority]]),"")</f>
        <v/>
      </c>
    </row>
    <row r="1107" spans="1:41" hidden="1" x14ac:dyDescent="0.25">
      <c r="A1107" s="48" t="s">
        <v>2936</v>
      </c>
      <c r="B1107" s="193" t="s">
        <v>211</v>
      </c>
      <c r="C1107" s="193" t="s">
        <v>2936</v>
      </c>
      <c r="D1107" s="194" t="b">
        <v>0</v>
      </c>
      <c r="E1107" s="48" t="s">
        <v>107</v>
      </c>
      <c r="F1107" s="48" t="s">
        <v>3239</v>
      </c>
      <c r="G1107" s="48" t="s">
        <v>211</v>
      </c>
      <c r="H1107" s="48" t="s">
        <v>476</v>
      </c>
      <c r="I1107" s="48" t="s">
        <v>3949</v>
      </c>
      <c r="J1107" s="48" t="s">
        <v>2661</v>
      </c>
      <c r="K1107" s="193" t="s">
        <v>3674</v>
      </c>
      <c r="L1107" s="193" t="s">
        <v>2636</v>
      </c>
      <c r="M1107" s="48" t="s">
        <v>3687</v>
      </c>
      <c r="N1107" s="193" t="s">
        <v>211</v>
      </c>
      <c r="O1107" s="48" t="s">
        <v>165</v>
      </c>
      <c r="P1107" s="48"/>
      <c r="Q1107" s="48" t="s">
        <v>240</v>
      </c>
      <c r="R1107" s="193" t="s">
        <v>211</v>
      </c>
      <c r="S1107" s="48" t="b">
        <v>0</v>
      </c>
      <c r="T1107" s="48"/>
      <c r="U1107" s="178"/>
      <c r="V1107" s="178">
        <v>43599</v>
      </c>
      <c r="W1107" s="48" t="s">
        <v>211</v>
      </c>
      <c r="X1107" s="48"/>
      <c r="Y1107" s="48"/>
      <c r="Z1107" s="48" t="s">
        <v>211</v>
      </c>
      <c r="AA1107" s="48"/>
      <c r="AB1107" s="48"/>
      <c r="AC1107" s="193" t="s">
        <v>4436</v>
      </c>
      <c r="AD1107" s="48"/>
      <c r="AE1107" s="193" t="s">
        <v>211</v>
      </c>
      <c r="AF1107" s="193" t="s">
        <v>211</v>
      </c>
      <c r="AG1107" s="193" t="s">
        <v>211</v>
      </c>
      <c r="AH1107" s="197">
        <v>43699</v>
      </c>
      <c r="AI1107" s="192" t="s">
        <v>4349</v>
      </c>
      <c r="AJ1107" s="115" t="str">
        <f t="shared" si="17"/>
        <v>FS</v>
      </c>
      <c r="AK1107" s="115" t="b">
        <f>ISNUMBER(SEARCH("IRT",Table1[[#This Row],[Current_Status]]))</f>
        <v>0</v>
      </c>
      <c r="AL1107" s="116">
        <f>YEAR(Table1[[#This Row],[Project_Initiated]])</f>
        <v>2019</v>
      </c>
      <c r="AM1107" s="53">
        <v>44090</v>
      </c>
      <c r="AN1107" s="53" t="str">
        <f>IF(AND(Table1[[#This Row],[Completed Date]]&gt;="07/01/2020"+0,Table1[[#This Row],[Completed Date]]&lt;="6/30/2021"+0),"FY 20-21",IF(AND(Table1[[#This Row],[Completed Date]]&gt;="07/01/2019"+0,Table1[[#This Row],[Completed Date]]&lt;="6/30/2020"+0),"FY 19-20",""))</f>
        <v>FY 19-20</v>
      </c>
      <c r="AO1107" s="116" t="str">
        <f>IFERROR(FIND("R",Table1[[#This Row],[FS_Priority]]),"")</f>
        <v/>
      </c>
    </row>
    <row r="1108" spans="1:41" hidden="1" x14ac:dyDescent="0.25">
      <c r="A1108" s="48" t="s">
        <v>2942</v>
      </c>
      <c r="B1108" s="193" t="s">
        <v>211</v>
      </c>
      <c r="C1108" s="193" t="s">
        <v>2942</v>
      </c>
      <c r="D1108" s="194" t="b">
        <v>0</v>
      </c>
      <c r="E1108" s="48" t="s">
        <v>398</v>
      </c>
      <c r="F1108" s="48" t="s">
        <v>3267</v>
      </c>
      <c r="G1108" s="48" t="s">
        <v>211</v>
      </c>
      <c r="H1108" s="48" t="s">
        <v>453</v>
      </c>
      <c r="I1108" s="48" t="s">
        <v>3953</v>
      </c>
      <c r="J1108" s="48" t="s">
        <v>2661</v>
      </c>
      <c r="K1108" s="193" t="s">
        <v>3786</v>
      </c>
      <c r="L1108" s="193" t="s">
        <v>399</v>
      </c>
      <c r="M1108" s="48" t="s">
        <v>3954</v>
      </c>
      <c r="N1108" s="193" t="s">
        <v>211</v>
      </c>
      <c r="O1108" s="48" t="s">
        <v>165</v>
      </c>
      <c r="P1108" s="48"/>
      <c r="Q1108" s="48" t="s">
        <v>218</v>
      </c>
      <c r="R1108" s="193" t="s">
        <v>211</v>
      </c>
      <c r="S1108" s="48" t="b">
        <v>0</v>
      </c>
      <c r="T1108" s="48"/>
      <c r="U1108" s="178"/>
      <c r="V1108" s="178">
        <v>43600</v>
      </c>
      <c r="W1108" s="48" t="s">
        <v>211</v>
      </c>
      <c r="X1108" s="48"/>
      <c r="Y1108" s="48"/>
      <c r="Z1108" s="48" t="s">
        <v>211</v>
      </c>
      <c r="AA1108" s="48"/>
      <c r="AB1108" s="48"/>
      <c r="AC1108" s="193" t="s">
        <v>4436</v>
      </c>
      <c r="AD1108" s="48"/>
      <c r="AE1108" s="193" t="s">
        <v>211</v>
      </c>
      <c r="AF1108" s="193" t="s">
        <v>211</v>
      </c>
      <c r="AG1108" s="193" t="s">
        <v>211</v>
      </c>
      <c r="AH1108" s="197">
        <v>43699</v>
      </c>
      <c r="AI1108" s="192" t="s">
        <v>4349</v>
      </c>
      <c r="AJ1108" s="115" t="str">
        <f t="shared" si="17"/>
        <v>FS</v>
      </c>
      <c r="AK1108" s="115" t="b">
        <f>ISNUMBER(SEARCH("IRT",Table1[[#This Row],[Current_Status]]))</f>
        <v>0</v>
      </c>
      <c r="AL1108" s="116">
        <f>YEAR(Table1[[#This Row],[Project_Initiated]])</f>
        <v>2019</v>
      </c>
      <c r="AM1108" s="53">
        <v>44090</v>
      </c>
      <c r="AN1108" s="53" t="str">
        <f>IF(AND(Table1[[#This Row],[Completed Date]]&gt;="07/01/2020"+0,Table1[[#This Row],[Completed Date]]&lt;="6/30/2021"+0),"FY 20-21",IF(AND(Table1[[#This Row],[Completed Date]]&gt;="07/01/2019"+0,Table1[[#This Row],[Completed Date]]&lt;="6/30/2020"+0),"FY 19-20",""))</f>
        <v>FY 19-20</v>
      </c>
      <c r="AO1108" s="116" t="str">
        <f>IFERROR(FIND("R",Table1[[#This Row],[FS_Priority]]),"")</f>
        <v/>
      </c>
    </row>
    <row r="1109" spans="1:41" hidden="1" x14ac:dyDescent="0.25">
      <c r="A1109" s="48" t="s">
        <v>2839</v>
      </c>
      <c r="B1109" s="193" t="s">
        <v>211</v>
      </c>
      <c r="C1109" s="193" t="s">
        <v>2839</v>
      </c>
      <c r="D1109" s="194" t="b">
        <v>0</v>
      </c>
      <c r="E1109" s="48" t="s">
        <v>107</v>
      </c>
      <c r="F1109" s="48" t="s">
        <v>3189</v>
      </c>
      <c r="G1109" s="48" t="s">
        <v>2840</v>
      </c>
      <c r="H1109" s="48" t="s">
        <v>294</v>
      </c>
      <c r="I1109" s="48" t="s">
        <v>3716</v>
      </c>
      <c r="J1109" s="48" t="s">
        <v>2672</v>
      </c>
      <c r="K1109" s="193" t="s">
        <v>3674</v>
      </c>
      <c r="L1109" s="193" t="s">
        <v>2636</v>
      </c>
      <c r="M1109" s="48" t="s">
        <v>3698</v>
      </c>
      <c r="N1109" s="193" t="s">
        <v>3717</v>
      </c>
      <c r="O1109" s="48" t="s">
        <v>183</v>
      </c>
      <c r="P1109" s="48"/>
      <c r="Q1109" s="48" t="s">
        <v>3291</v>
      </c>
      <c r="R1109" s="193" t="s">
        <v>2841</v>
      </c>
      <c r="S1109" s="48" t="b">
        <v>0</v>
      </c>
      <c r="T1109" s="48"/>
      <c r="U1109" s="178"/>
      <c r="V1109" s="178">
        <v>43451</v>
      </c>
      <c r="W1109" s="48" t="s">
        <v>211</v>
      </c>
      <c r="X1109" s="48"/>
      <c r="Y1109" s="48"/>
      <c r="Z1109" s="48" t="s">
        <v>211</v>
      </c>
      <c r="AA1109" s="48"/>
      <c r="AB1109" s="48"/>
      <c r="AC1109" s="193" t="s">
        <v>4424</v>
      </c>
      <c r="AD1109" s="195">
        <v>43628</v>
      </c>
      <c r="AE1109" s="193" t="s">
        <v>498</v>
      </c>
      <c r="AF1109" s="193" t="s">
        <v>4425</v>
      </c>
      <c r="AG1109" s="193" t="s">
        <v>2694</v>
      </c>
      <c r="AH1109" s="197">
        <v>43703</v>
      </c>
      <c r="AI1109" s="192" t="s">
        <v>4364</v>
      </c>
      <c r="AJ1109" s="115" t="str">
        <f t="shared" si="17"/>
        <v>FS</v>
      </c>
      <c r="AK1109" s="115" t="b">
        <f>ISNUMBER(SEARCH("IRT",Table1[[#This Row],[Current_Status]]))</f>
        <v>0</v>
      </c>
      <c r="AL1109" s="116">
        <f>YEAR(Table1[[#This Row],[Project_Initiated]])</f>
        <v>2018</v>
      </c>
      <c r="AM1109" s="53">
        <v>44090</v>
      </c>
      <c r="AN1109" s="53" t="str">
        <f>IF(AND(Table1[[#This Row],[Completed Date]]&gt;="07/01/2020"+0,Table1[[#This Row],[Completed Date]]&lt;="6/30/2021"+0),"FY 20-21",IF(AND(Table1[[#This Row],[Completed Date]]&gt;="07/01/2019"+0,Table1[[#This Row],[Completed Date]]&lt;="6/30/2020"+0),"FY 19-20",""))</f>
        <v>FY 19-20</v>
      </c>
      <c r="AO1109" s="116">
        <f>IFERROR(FIND("R",Table1[[#This Row],[FS_Priority]]),"")</f>
        <v>1</v>
      </c>
    </row>
    <row r="1110" spans="1:41" hidden="1" x14ac:dyDescent="0.25">
      <c r="A1110" s="48" t="s">
        <v>2931</v>
      </c>
      <c r="B1110" s="193" t="s">
        <v>211</v>
      </c>
      <c r="C1110" s="193" t="s">
        <v>2931</v>
      </c>
      <c r="D1110" s="194" t="b">
        <v>0</v>
      </c>
      <c r="E1110" s="48" t="s">
        <v>99</v>
      </c>
      <c r="F1110" s="48" t="s">
        <v>3143</v>
      </c>
      <c r="G1110" s="48" t="s">
        <v>211</v>
      </c>
      <c r="H1110" s="48" t="s">
        <v>452</v>
      </c>
      <c r="I1110" s="48" t="s">
        <v>3941</v>
      </c>
      <c r="J1110" s="48" t="s">
        <v>2661</v>
      </c>
      <c r="K1110" s="193" t="s">
        <v>4989</v>
      </c>
      <c r="L1110" s="193" t="s">
        <v>297</v>
      </c>
      <c r="M1110" s="48" t="s">
        <v>3927</v>
      </c>
      <c r="N1110" s="193" t="s">
        <v>211</v>
      </c>
      <c r="O1110" s="48" t="s">
        <v>165</v>
      </c>
      <c r="P1110" s="48"/>
      <c r="Q1110" s="48" t="s">
        <v>108</v>
      </c>
      <c r="R1110" s="193" t="s">
        <v>211</v>
      </c>
      <c r="S1110" s="48" t="b">
        <v>0</v>
      </c>
      <c r="T1110" s="48"/>
      <c r="U1110" s="178"/>
      <c r="V1110" s="178">
        <v>43595</v>
      </c>
      <c r="W1110" s="48" t="s">
        <v>211</v>
      </c>
      <c r="X1110" s="48"/>
      <c r="Y1110" s="48"/>
      <c r="Z1110" s="48" t="s">
        <v>211</v>
      </c>
      <c r="AA1110" s="48"/>
      <c r="AB1110" s="48"/>
      <c r="AC1110" s="193" t="s">
        <v>4436</v>
      </c>
      <c r="AD1110" s="48"/>
      <c r="AE1110" s="193" t="s">
        <v>211</v>
      </c>
      <c r="AF1110" s="193" t="s">
        <v>211</v>
      </c>
      <c r="AG1110" s="193" t="s">
        <v>211</v>
      </c>
      <c r="AH1110" s="197">
        <v>43704</v>
      </c>
      <c r="AI1110" s="192" t="s">
        <v>4349</v>
      </c>
      <c r="AJ1110" s="115" t="str">
        <f t="shared" si="17"/>
        <v>FS</v>
      </c>
      <c r="AK1110" s="115" t="b">
        <f>ISNUMBER(SEARCH("IRT",Table1[[#This Row],[Current_Status]]))</f>
        <v>0</v>
      </c>
      <c r="AL1110" s="116">
        <f>YEAR(Table1[[#This Row],[Project_Initiated]])</f>
        <v>2019</v>
      </c>
      <c r="AM1110" s="53">
        <v>44090</v>
      </c>
      <c r="AN1110" s="53" t="str">
        <f>IF(AND(Table1[[#This Row],[Completed Date]]&gt;="07/01/2020"+0,Table1[[#This Row],[Completed Date]]&lt;="6/30/2021"+0),"FY 20-21",IF(AND(Table1[[#This Row],[Completed Date]]&gt;="07/01/2019"+0,Table1[[#This Row],[Completed Date]]&lt;="6/30/2020"+0),"FY 19-20",""))</f>
        <v>FY 19-20</v>
      </c>
      <c r="AO1110" s="116" t="str">
        <f>IFERROR(FIND("R",Table1[[#This Row],[FS_Priority]]),"")</f>
        <v/>
      </c>
    </row>
    <row r="1111" spans="1:41" hidden="1" x14ac:dyDescent="0.25">
      <c r="A1111" s="48" t="s">
        <v>3446</v>
      </c>
      <c r="B1111" s="193" t="s">
        <v>211</v>
      </c>
      <c r="C1111" s="193" t="s">
        <v>3446</v>
      </c>
      <c r="D1111" s="194" t="b">
        <v>0</v>
      </c>
      <c r="E1111" s="48" t="s">
        <v>187</v>
      </c>
      <c r="F1111" s="48" t="s">
        <v>3447</v>
      </c>
      <c r="G1111" s="48" t="s">
        <v>4059</v>
      </c>
      <c r="H1111" s="48" t="s">
        <v>397</v>
      </c>
      <c r="I1111" s="48" t="s">
        <v>211</v>
      </c>
      <c r="J1111" s="48" t="s">
        <v>2670</v>
      </c>
      <c r="K1111" s="193" t="s">
        <v>30</v>
      </c>
      <c r="L1111" s="193" t="s">
        <v>394</v>
      </c>
      <c r="M1111" s="48" t="s">
        <v>3993</v>
      </c>
      <c r="N1111" s="193" t="s">
        <v>211</v>
      </c>
      <c r="O1111" s="48" t="s">
        <v>183</v>
      </c>
      <c r="P1111" s="48"/>
      <c r="Q1111" s="48" t="s">
        <v>3293</v>
      </c>
      <c r="R1111" s="193" t="s">
        <v>211</v>
      </c>
      <c r="S1111" s="48" t="b">
        <v>0</v>
      </c>
      <c r="T1111" s="48"/>
      <c r="U1111" s="178"/>
      <c r="V1111" s="178">
        <v>43607</v>
      </c>
      <c r="W1111" s="48" t="s">
        <v>211</v>
      </c>
      <c r="X1111" s="48"/>
      <c r="Y1111" s="48"/>
      <c r="Z1111" s="48" t="s">
        <v>211</v>
      </c>
      <c r="AA1111" s="48"/>
      <c r="AB1111" s="48"/>
      <c r="AC1111" s="193" t="s">
        <v>211</v>
      </c>
      <c r="AD1111" s="179"/>
      <c r="AE1111" s="193" t="s">
        <v>498</v>
      </c>
      <c r="AF1111" s="193" t="s">
        <v>4461</v>
      </c>
      <c r="AG1111" s="193" t="s">
        <v>211</v>
      </c>
      <c r="AH1111" s="198">
        <v>43706</v>
      </c>
      <c r="AI1111" s="192" t="s">
        <v>4349</v>
      </c>
      <c r="AJ1111" s="115" t="str">
        <f t="shared" si="17"/>
        <v>FS</v>
      </c>
      <c r="AK1111" s="115" t="b">
        <f>ISNUMBER(SEARCH("IRT",Table1[[#This Row],[Current_Status]]))</f>
        <v>0</v>
      </c>
      <c r="AL1111" s="116">
        <f>YEAR(Table1[[#This Row],[Project_Initiated]])</f>
        <v>2019</v>
      </c>
      <c r="AM1111" s="53">
        <v>44090</v>
      </c>
      <c r="AN1111" s="53" t="str">
        <f>IF(AND(Table1[[#This Row],[Completed Date]]&gt;="07/01/2020"+0,Table1[[#This Row],[Completed Date]]&lt;="6/30/2021"+0),"FY 20-21",IF(AND(Table1[[#This Row],[Completed Date]]&gt;="07/01/2019"+0,Table1[[#This Row],[Completed Date]]&lt;="6/30/2020"+0),"FY 19-20",""))</f>
        <v>FY 19-20</v>
      </c>
      <c r="AO1111" s="116">
        <f>IFERROR(FIND("R",Table1[[#This Row],[FS_Priority]]),"")</f>
        <v>1</v>
      </c>
    </row>
    <row r="1112" spans="1:41" hidden="1" x14ac:dyDescent="0.25">
      <c r="A1112" s="48" t="s">
        <v>4666</v>
      </c>
      <c r="B1112" s="193" t="s">
        <v>211</v>
      </c>
      <c r="C1112" s="193" t="s">
        <v>4666</v>
      </c>
      <c r="D1112" s="194" t="b">
        <v>0</v>
      </c>
      <c r="E1112" s="48" t="s">
        <v>4299</v>
      </c>
      <c r="F1112" s="48" t="s">
        <v>4667</v>
      </c>
      <c r="G1112" s="48" t="s">
        <v>4750</v>
      </c>
      <c r="H1112" s="48" t="s">
        <v>211</v>
      </c>
      <c r="I1112" s="48" t="s">
        <v>4668</v>
      </c>
      <c r="J1112" s="48" t="s">
        <v>2661</v>
      </c>
      <c r="K1112" s="193" t="s">
        <v>3471</v>
      </c>
      <c r="L1112" s="193" t="s">
        <v>2636</v>
      </c>
      <c r="M1112" s="48" t="s">
        <v>4242</v>
      </c>
      <c r="N1112" s="193" t="s">
        <v>4665</v>
      </c>
      <c r="O1112" s="48" t="s">
        <v>534</v>
      </c>
      <c r="P1112" s="48"/>
      <c r="Q1112" s="48" t="s">
        <v>3429</v>
      </c>
      <c r="R1112" s="193" t="s">
        <v>211</v>
      </c>
      <c r="S1112" s="48" t="b">
        <v>0</v>
      </c>
      <c r="T1112" s="48"/>
      <c r="U1112" s="178"/>
      <c r="V1112" s="178">
        <v>43784</v>
      </c>
      <c r="W1112" s="48" t="s">
        <v>211</v>
      </c>
      <c r="X1112" s="48"/>
      <c r="Y1112" s="48"/>
      <c r="Z1112" s="48" t="s">
        <v>211</v>
      </c>
      <c r="AA1112" s="48"/>
      <c r="AB1112" s="48"/>
      <c r="AC1112" s="193" t="s">
        <v>4994</v>
      </c>
      <c r="AD1112" s="48"/>
      <c r="AE1112" s="193" t="s">
        <v>534</v>
      </c>
      <c r="AF1112" s="193" t="s">
        <v>211</v>
      </c>
      <c r="AG1112" s="193" t="s">
        <v>211</v>
      </c>
      <c r="AH1112" s="197">
        <v>43709</v>
      </c>
      <c r="AI1112" s="192" t="s">
        <v>4364</v>
      </c>
      <c r="AJ1112" s="115" t="str">
        <f t="shared" si="17"/>
        <v>FS</v>
      </c>
      <c r="AK1112" s="115" t="b">
        <f>ISNUMBER(SEARCH("IRT",Table1[[#This Row],[Current_Status]]))</f>
        <v>0</v>
      </c>
      <c r="AL1112" s="116">
        <f>YEAR(Table1[[#This Row],[Project_Initiated]])</f>
        <v>2019</v>
      </c>
      <c r="AM1112" s="53">
        <v>44090</v>
      </c>
      <c r="AN1112" s="53" t="str">
        <f>IF(AND(Table1[[#This Row],[Completed Date]]&gt;="07/01/2020"+0,Table1[[#This Row],[Completed Date]]&lt;="6/30/2021"+0),"FY 20-21",IF(AND(Table1[[#This Row],[Completed Date]]&gt;="07/01/2019"+0,Table1[[#This Row],[Completed Date]]&lt;="6/30/2020"+0),"FY 19-20",""))</f>
        <v>FY 19-20</v>
      </c>
      <c r="AO1112" s="116">
        <f>IFERROR(FIND("R",Table1[[#This Row],[FS_Priority]]),"")</f>
        <v>1</v>
      </c>
    </row>
    <row r="1113" spans="1:41" hidden="1" x14ac:dyDescent="0.25">
      <c r="A1113" s="48" t="s">
        <v>3390</v>
      </c>
      <c r="B1113" s="193" t="s">
        <v>211</v>
      </c>
      <c r="C1113" s="193" t="s">
        <v>3390</v>
      </c>
      <c r="D1113" s="194" t="b">
        <v>0</v>
      </c>
      <c r="E1113" s="48" t="s">
        <v>187</v>
      </c>
      <c r="F1113" s="48" t="s">
        <v>3398</v>
      </c>
      <c r="G1113" s="48" t="s">
        <v>211</v>
      </c>
      <c r="H1113" s="48" t="s">
        <v>2251</v>
      </c>
      <c r="I1113" s="48" t="s">
        <v>3810</v>
      </c>
      <c r="J1113" s="48" t="s">
        <v>2661</v>
      </c>
      <c r="K1113" s="193" t="s">
        <v>30</v>
      </c>
      <c r="L1113" s="193" t="s">
        <v>394</v>
      </c>
      <c r="M1113" s="48" t="s">
        <v>3811</v>
      </c>
      <c r="N1113" s="193" t="s">
        <v>211</v>
      </c>
      <c r="O1113" s="48" t="s">
        <v>183</v>
      </c>
      <c r="P1113" s="48"/>
      <c r="Q1113" s="48" t="s">
        <v>3291</v>
      </c>
      <c r="R1113" s="193" t="s">
        <v>211</v>
      </c>
      <c r="S1113" s="48" t="b">
        <v>0</v>
      </c>
      <c r="T1113" s="48"/>
      <c r="U1113" s="178"/>
      <c r="V1113" s="178">
        <v>43559</v>
      </c>
      <c r="W1113" s="48" t="s">
        <v>211</v>
      </c>
      <c r="X1113" s="48"/>
      <c r="Y1113" s="48"/>
      <c r="Z1113" s="48" t="s">
        <v>211</v>
      </c>
      <c r="AA1113" s="48"/>
      <c r="AB1113" s="48"/>
      <c r="AC1113" s="193" t="s">
        <v>4061</v>
      </c>
      <c r="AD1113" s="48"/>
      <c r="AE1113" s="193" t="s">
        <v>183</v>
      </c>
      <c r="AF1113" s="193" t="s">
        <v>211</v>
      </c>
      <c r="AG1113" s="193" t="s">
        <v>211</v>
      </c>
      <c r="AH1113" s="197">
        <v>43711</v>
      </c>
      <c r="AI1113" s="192" t="s">
        <v>4349</v>
      </c>
      <c r="AJ1113" s="115" t="str">
        <f t="shared" si="17"/>
        <v>FS</v>
      </c>
      <c r="AK1113" s="115" t="b">
        <f>ISNUMBER(SEARCH("IRT",Table1[[#This Row],[Current_Status]]))</f>
        <v>0</v>
      </c>
      <c r="AL1113" s="116">
        <f>YEAR(Table1[[#This Row],[Project_Initiated]])</f>
        <v>2019</v>
      </c>
      <c r="AM1113" s="53">
        <v>44090</v>
      </c>
      <c r="AN1113" s="53" t="str">
        <f>IF(AND(Table1[[#This Row],[Completed Date]]&gt;="07/01/2020"+0,Table1[[#This Row],[Completed Date]]&lt;="6/30/2021"+0),"FY 20-21",IF(AND(Table1[[#This Row],[Completed Date]]&gt;="07/01/2019"+0,Table1[[#This Row],[Completed Date]]&lt;="6/30/2020"+0),"FY 19-20",""))</f>
        <v>FY 19-20</v>
      </c>
      <c r="AO1113" s="116">
        <f>IFERROR(FIND("R",Table1[[#This Row],[FS_Priority]]),"")</f>
        <v>1</v>
      </c>
    </row>
    <row r="1114" spans="1:41" hidden="1" x14ac:dyDescent="0.25">
      <c r="A1114" s="48" t="s">
        <v>2930</v>
      </c>
      <c r="B1114" s="193" t="s">
        <v>211</v>
      </c>
      <c r="C1114" s="193" t="s">
        <v>2930</v>
      </c>
      <c r="D1114" s="194" t="b">
        <v>0</v>
      </c>
      <c r="E1114" s="48" t="s">
        <v>99</v>
      </c>
      <c r="F1114" s="48" t="s">
        <v>3140</v>
      </c>
      <c r="G1114" s="48" t="s">
        <v>211</v>
      </c>
      <c r="H1114" s="48" t="s">
        <v>177</v>
      </c>
      <c r="I1114" s="48" t="s">
        <v>3632</v>
      </c>
      <c r="J1114" s="48" t="s">
        <v>2661</v>
      </c>
      <c r="K1114" s="193" t="s">
        <v>4989</v>
      </c>
      <c r="L1114" s="193" t="s">
        <v>297</v>
      </c>
      <c r="M1114" s="48" t="s">
        <v>3633</v>
      </c>
      <c r="N1114" s="193" t="s">
        <v>211</v>
      </c>
      <c r="O1114" s="48" t="s">
        <v>165</v>
      </c>
      <c r="P1114" s="48"/>
      <c r="Q1114" s="48" t="s">
        <v>244</v>
      </c>
      <c r="R1114" s="193" t="s">
        <v>211</v>
      </c>
      <c r="S1114" s="48" t="b">
        <v>0</v>
      </c>
      <c r="T1114" s="48"/>
      <c r="U1114" s="178"/>
      <c r="V1114" s="178">
        <v>43479</v>
      </c>
      <c r="W1114" s="48" t="s">
        <v>211</v>
      </c>
      <c r="X1114" s="48"/>
      <c r="Y1114" s="48"/>
      <c r="Z1114" s="48" t="s">
        <v>211</v>
      </c>
      <c r="AA1114" s="48"/>
      <c r="AB1114" s="48"/>
      <c r="AC1114" s="193" t="s">
        <v>4436</v>
      </c>
      <c r="AD1114" s="48"/>
      <c r="AE1114" s="193" t="s">
        <v>211</v>
      </c>
      <c r="AF1114" s="193" t="s">
        <v>211</v>
      </c>
      <c r="AG1114" s="193" t="s">
        <v>211</v>
      </c>
      <c r="AH1114" s="197">
        <v>43712</v>
      </c>
      <c r="AI1114" s="192" t="s">
        <v>4349</v>
      </c>
      <c r="AJ1114" s="115" t="str">
        <f t="shared" si="17"/>
        <v>FS</v>
      </c>
      <c r="AK1114" s="115" t="b">
        <f>ISNUMBER(SEARCH("IRT",Table1[[#This Row],[Current_Status]]))</f>
        <v>0</v>
      </c>
      <c r="AL1114" s="116">
        <f>YEAR(Table1[[#This Row],[Project_Initiated]])</f>
        <v>2019</v>
      </c>
      <c r="AM1114" s="53">
        <v>44090</v>
      </c>
      <c r="AN1114" s="53" t="str">
        <f>IF(AND(Table1[[#This Row],[Completed Date]]&gt;="07/01/2020"+0,Table1[[#This Row],[Completed Date]]&lt;="6/30/2021"+0),"FY 20-21",IF(AND(Table1[[#This Row],[Completed Date]]&gt;="07/01/2019"+0,Table1[[#This Row],[Completed Date]]&lt;="6/30/2020"+0),"FY 19-20",""))</f>
        <v>FY 19-20</v>
      </c>
      <c r="AO1114" s="116" t="str">
        <f>IFERROR(FIND("R",Table1[[#This Row],[FS_Priority]]),"")</f>
        <v/>
      </c>
    </row>
    <row r="1115" spans="1:41" hidden="1" x14ac:dyDescent="0.25">
      <c r="A1115" s="48" t="s">
        <v>2919</v>
      </c>
      <c r="B1115" s="193" t="s">
        <v>211</v>
      </c>
      <c r="C1115" s="193" t="s">
        <v>2919</v>
      </c>
      <c r="D1115" s="194" t="b">
        <v>0</v>
      </c>
      <c r="E1115" s="48" t="s">
        <v>99</v>
      </c>
      <c r="F1115" s="48" t="s">
        <v>3092</v>
      </c>
      <c r="G1115" s="48" t="s">
        <v>211</v>
      </c>
      <c r="H1115" s="48" t="s">
        <v>452</v>
      </c>
      <c r="I1115" s="48" t="s">
        <v>3926</v>
      </c>
      <c r="J1115" s="48" t="s">
        <v>2661</v>
      </c>
      <c r="K1115" s="193" t="s">
        <v>4989</v>
      </c>
      <c r="L1115" s="193" t="s">
        <v>297</v>
      </c>
      <c r="M1115" s="48" t="s">
        <v>3599</v>
      </c>
      <c r="N1115" s="193" t="s">
        <v>211</v>
      </c>
      <c r="O1115" s="48" t="s">
        <v>165</v>
      </c>
      <c r="P1115" s="48"/>
      <c r="Q1115" s="48" t="s">
        <v>218</v>
      </c>
      <c r="R1115" s="193" t="s">
        <v>211</v>
      </c>
      <c r="S1115" s="48" t="b">
        <v>0</v>
      </c>
      <c r="T1115" s="48"/>
      <c r="U1115" s="178"/>
      <c r="V1115" s="178">
        <v>43572</v>
      </c>
      <c r="W1115" s="48" t="s">
        <v>211</v>
      </c>
      <c r="X1115" s="48"/>
      <c r="Y1115" s="48"/>
      <c r="Z1115" s="48" t="s">
        <v>211</v>
      </c>
      <c r="AA1115" s="48"/>
      <c r="AB1115" s="48"/>
      <c r="AC1115" s="193" t="s">
        <v>4450</v>
      </c>
      <c r="AD1115" s="48"/>
      <c r="AE1115" s="193" t="s">
        <v>211</v>
      </c>
      <c r="AF1115" s="193" t="s">
        <v>4761</v>
      </c>
      <c r="AG1115" s="193" t="s">
        <v>211</v>
      </c>
      <c r="AH1115" s="197">
        <v>43713</v>
      </c>
      <c r="AI1115" s="192" t="s">
        <v>4349</v>
      </c>
      <c r="AJ1115" s="115" t="str">
        <f t="shared" si="17"/>
        <v>FS</v>
      </c>
      <c r="AK1115" s="115" t="b">
        <f>ISNUMBER(SEARCH("IRT",Table1[[#This Row],[Current_Status]]))</f>
        <v>0</v>
      </c>
      <c r="AL1115" s="116">
        <f>YEAR(Table1[[#This Row],[Project_Initiated]])</f>
        <v>2019</v>
      </c>
      <c r="AM1115" s="53">
        <v>44090</v>
      </c>
      <c r="AN1115" s="53" t="str">
        <f>IF(AND(Table1[[#This Row],[Completed Date]]&gt;="07/01/2020"+0,Table1[[#This Row],[Completed Date]]&lt;="6/30/2021"+0),"FY 20-21",IF(AND(Table1[[#This Row],[Completed Date]]&gt;="07/01/2019"+0,Table1[[#This Row],[Completed Date]]&lt;="6/30/2020"+0),"FY 19-20",""))</f>
        <v>FY 19-20</v>
      </c>
      <c r="AO1115" s="116" t="str">
        <f>IFERROR(FIND("R",Table1[[#This Row],[FS_Priority]]),"")</f>
        <v/>
      </c>
    </row>
    <row r="1116" spans="1:41" hidden="1" x14ac:dyDescent="0.25">
      <c r="A1116" s="48" t="s">
        <v>4063</v>
      </c>
      <c r="B1116" s="193" t="s">
        <v>211</v>
      </c>
      <c r="C1116" s="193" t="s">
        <v>4063</v>
      </c>
      <c r="D1116" s="194" t="b">
        <v>0</v>
      </c>
      <c r="E1116" s="48" t="s">
        <v>147</v>
      </c>
      <c r="F1116" s="48" t="s">
        <v>4153</v>
      </c>
      <c r="G1116" s="48" t="s">
        <v>211</v>
      </c>
      <c r="H1116" s="48" t="s">
        <v>451</v>
      </c>
      <c r="I1116" s="48" t="s">
        <v>4154</v>
      </c>
      <c r="J1116" s="48" t="s">
        <v>3454</v>
      </c>
      <c r="K1116" s="193" t="s">
        <v>3839</v>
      </c>
      <c r="L1116" s="193" t="s">
        <v>4330</v>
      </c>
      <c r="M1116" s="48" t="s">
        <v>3849</v>
      </c>
      <c r="N1116" s="193" t="s">
        <v>211</v>
      </c>
      <c r="O1116" s="48" t="s">
        <v>183</v>
      </c>
      <c r="P1116" s="48"/>
      <c r="Q1116" s="48" t="s">
        <v>211</v>
      </c>
      <c r="R1116" s="193" t="s">
        <v>211</v>
      </c>
      <c r="S1116" s="48" t="b">
        <v>0</v>
      </c>
      <c r="T1116" s="48"/>
      <c r="U1116" s="178"/>
      <c r="V1116" s="178">
        <v>43634</v>
      </c>
      <c r="W1116" s="48" t="s">
        <v>211</v>
      </c>
      <c r="X1116" s="48"/>
      <c r="Y1116" s="48"/>
      <c r="Z1116" s="48" t="s">
        <v>211</v>
      </c>
      <c r="AA1116" s="48"/>
      <c r="AB1116" s="48"/>
      <c r="AC1116" s="193" t="s">
        <v>211</v>
      </c>
      <c r="AD1116" s="48"/>
      <c r="AE1116" s="193" t="s">
        <v>498</v>
      </c>
      <c r="AF1116" s="193" t="s">
        <v>211</v>
      </c>
      <c r="AG1116" s="193" t="s">
        <v>211</v>
      </c>
      <c r="AH1116" s="197">
        <v>43714</v>
      </c>
      <c r="AI1116" s="192" t="s">
        <v>4284</v>
      </c>
      <c r="AJ1116" s="115" t="str">
        <f t="shared" si="17"/>
        <v>FS</v>
      </c>
      <c r="AK1116" s="115" t="b">
        <f>ISNUMBER(SEARCH("IRT",Table1[[#This Row],[Current_Status]]))</f>
        <v>0</v>
      </c>
      <c r="AL1116" s="116">
        <f>YEAR(Table1[[#This Row],[Project_Initiated]])</f>
        <v>2019</v>
      </c>
      <c r="AM1116" s="53">
        <v>44090</v>
      </c>
      <c r="AN1116" s="53" t="str">
        <f>IF(AND(Table1[[#This Row],[Completed Date]]&gt;="07/01/2020"+0,Table1[[#This Row],[Completed Date]]&lt;="6/30/2021"+0),"FY 20-21",IF(AND(Table1[[#This Row],[Completed Date]]&gt;="07/01/2019"+0,Table1[[#This Row],[Completed Date]]&lt;="6/30/2020"+0),"FY 19-20",""))</f>
        <v>FY 19-20</v>
      </c>
      <c r="AO1116" s="116" t="str">
        <f>IFERROR(FIND("R",Table1[[#This Row],[FS_Priority]]),"")</f>
        <v/>
      </c>
    </row>
    <row r="1117" spans="1:41" hidden="1" x14ac:dyDescent="0.25">
      <c r="A1117" s="48" t="s">
        <v>3386</v>
      </c>
      <c r="B1117" s="193" t="s">
        <v>211</v>
      </c>
      <c r="C1117" s="193" t="s">
        <v>3386</v>
      </c>
      <c r="D1117" s="194" t="b">
        <v>0</v>
      </c>
      <c r="E1117" s="48" t="s">
        <v>4257</v>
      </c>
      <c r="F1117" s="48" t="s">
        <v>3387</v>
      </c>
      <c r="G1117" s="48" t="s">
        <v>3965</v>
      </c>
      <c r="H1117" s="48" t="s">
        <v>52</v>
      </c>
      <c r="I1117" s="48" t="s">
        <v>3966</v>
      </c>
      <c r="J1117" s="48" t="s">
        <v>2661</v>
      </c>
      <c r="K1117" s="193" t="s">
        <v>3901</v>
      </c>
      <c r="L1117" s="193" t="s">
        <v>439</v>
      </c>
      <c r="M1117" s="48" t="s">
        <v>3967</v>
      </c>
      <c r="N1117" s="193" t="s">
        <v>3968</v>
      </c>
      <c r="O1117" s="48" t="s">
        <v>165</v>
      </c>
      <c r="P1117" s="48"/>
      <c r="Q1117" s="48" t="s">
        <v>218</v>
      </c>
      <c r="R1117" s="193" t="s">
        <v>211</v>
      </c>
      <c r="S1117" s="48" t="b">
        <v>0</v>
      </c>
      <c r="T1117" s="48"/>
      <c r="U1117" s="178"/>
      <c r="V1117" s="178">
        <v>43563</v>
      </c>
      <c r="W1117" s="48" t="s">
        <v>211</v>
      </c>
      <c r="X1117" s="48"/>
      <c r="Y1117" s="48"/>
      <c r="Z1117" s="48" t="s">
        <v>211</v>
      </c>
      <c r="AA1117" s="48"/>
      <c r="AB1117" s="48"/>
      <c r="AC1117" s="193" t="s">
        <v>4436</v>
      </c>
      <c r="AD1117" s="179"/>
      <c r="AE1117" s="193" t="s">
        <v>211</v>
      </c>
      <c r="AF1117" s="193" t="s">
        <v>211</v>
      </c>
      <c r="AG1117" s="193" t="s">
        <v>211</v>
      </c>
      <c r="AH1117" s="198">
        <v>43715</v>
      </c>
      <c r="AI1117" s="192" t="s">
        <v>4349</v>
      </c>
      <c r="AJ1117" s="115" t="str">
        <f t="shared" si="17"/>
        <v>FS</v>
      </c>
      <c r="AK1117" s="115" t="b">
        <f>ISNUMBER(SEARCH("IRT",Table1[[#This Row],[Current_Status]]))</f>
        <v>0</v>
      </c>
      <c r="AL1117" s="116">
        <f>YEAR(Table1[[#This Row],[Project_Initiated]])</f>
        <v>2019</v>
      </c>
      <c r="AM1117" s="53">
        <v>44090</v>
      </c>
      <c r="AN1117" s="53" t="str">
        <f>IF(AND(Table1[[#This Row],[Completed Date]]&gt;="07/01/2020"+0,Table1[[#This Row],[Completed Date]]&lt;="6/30/2021"+0),"FY 20-21",IF(AND(Table1[[#This Row],[Completed Date]]&gt;="07/01/2019"+0,Table1[[#This Row],[Completed Date]]&lt;="6/30/2020"+0),"FY 19-20",""))</f>
        <v>FY 19-20</v>
      </c>
      <c r="AO1117" s="116" t="str">
        <f>IFERROR(FIND("R",Table1[[#This Row],[FS_Priority]]),"")</f>
        <v/>
      </c>
    </row>
    <row r="1118" spans="1:41" hidden="1" x14ac:dyDescent="0.25">
      <c r="A1118" s="48" t="s">
        <v>3359</v>
      </c>
      <c r="B1118" s="193" t="s">
        <v>211</v>
      </c>
      <c r="C1118" s="193" t="s">
        <v>3359</v>
      </c>
      <c r="D1118" s="194" t="b">
        <v>0</v>
      </c>
      <c r="E1118" s="48" t="s">
        <v>21</v>
      </c>
      <c r="F1118" s="48" t="s">
        <v>3360</v>
      </c>
      <c r="G1118" s="48" t="s">
        <v>211</v>
      </c>
      <c r="H1118" s="48" t="s">
        <v>323</v>
      </c>
      <c r="I1118" s="48" t="s">
        <v>3906</v>
      </c>
      <c r="J1118" s="48" t="s">
        <v>2661</v>
      </c>
      <c r="K1118" s="193" t="s">
        <v>3455</v>
      </c>
      <c r="L1118" s="193" t="s">
        <v>4315</v>
      </c>
      <c r="M1118" s="48" t="s">
        <v>3456</v>
      </c>
      <c r="N1118" s="193" t="s">
        <v>211</v>
      </c>
      <c r="O1118" s="48" t="s">
        <v>183</v>
      </c>
      <c r="P1118" s="48"/>
      <c r="Q1118" s="48" t="s">
        <v>218</v>
      </c>
      <c r="R1118" s="193" t="s">
        <v>211</v>
      </c>
      <c r="S1118" s="48" t="b">
        <v>0</v>
      </c>
      <c r="T1118" s="48"/>
      <c r="U1118" s="178"/>
      <c r="V1118" s="178">
        <v>43608</v>
      </c>
      <c r="W1118" s="48" t="s">
        <v>211</v>
      </c>
      <c r="X1118" s="48"/>
      <c r="Y1118" s="48"/>
      <c r="Z1118" s="48" t="s">
        <v>211</v>
      </c>
      <c r="AA1118" s="48"/>
      <c r="AB1118" s="48"/>
      <c r="AC1118" s="193" t="s">
        <v>4138</v>
      </c>
      <c r="AD1118" s="48"/>
      <c r="AE1118" s="193" t="s">
        <v>183</v>
      </c>
      <c r="AF1118" s="193" t="s">
        <v>4462</v>
      </c>
      <c r="AG1118" s="193" t="s">
        <v>211</v>
      </c>
      <c r="AH1118" s="197">
        <v>43724</v>
      </c>
      <c r="AI1118" s="192" t="s">
        <v>4349</v>
      </c>
      <c r="AJ1118" s="115" t="str">
        <f t="shared" si="17"/>
        <v>FS</v>
      </c>
      <c r="AK1118" s="115" t="b">
        <f>ISNUMBER(SEARCH("IRT",Table1[[#This Row],[Current_Status]]))</f>
        <v>0</v>
      </c>
      <c r="AL1118" s="116">
        <f>YEAR(Table1[[#This Row],[Project_Initiated]])</f>
        <v>2019</v>
      </c>
      <c r="AM1118" s="53">
        <v>44090</v>
      </c>
      <c r="AN1118" s="53" t="str">
        <f>IF(AND(Table1[[#This Row],[Completed Date]]&gt;="07/01/2020"+0,Table1[[#This Row],[Completed Date]]&lt;="6/30/2021"+0),"FY 20-21",IF(AND(Table1[[#This Row],[Completed Date]]&gt;="07/01/2019"+0,Table1[[#This Row],[Completed Date]]&lt;="6/30/2020"+0),"FY 19-20",""))</f>
        <v>FY 19-20</v>
      </c>
      <c r="AO1118" s="116" t="str">
        <f>IFERROR(FIND("R",Table1[[#This Row],[FS_Priority]]),"")</f>
        <v/>
      </c>
    </row>
    <row r="1119" spans="1:41" hidden="1" x14ac:dyDescent="0.25">
      <c r="A1119" s="48" t="s">
        <v>4074</v>
      </c>
      <c r="B1119" s="193" t="s">
        <v>211</v>
      </c>
      <c r="C1119" s="193" t="s">
        <v>4074</v>
      </c>
      <c r="D1119" s="194" t="b">
        <v>0</v>
      </c>
      <c r="E1119" s="48" t="s">
        <v>53</v>
      </c>
      <c r="F1119" s="48" t="s">
        <v>4136</v>
      </c>
      <c r="G1119" s="48" t="s">
        <v>211</v>
      </c>
      <c r="H1119" s="48" t="s">
        <v>932</v>
      </c>
      <c r="I1119" s="48" t="s">
        <v>4137</v>
      </c>
      <c r="J1119" s="48" t="s">
        <v>2661</v>
      </c>
      <c r="K1119" s="193" t="s">
        <v>3514</v>
      </c>
      <c r="L1119" s="193" t="s">
        <v>2636</v>
      </c>
      <c r="M1119" s="48" t="s">
        <v>3543</v>
      </c>
      <c r="N1119" s="193" t="s">
        <v>211</v>
      </c>
      <c r="O1119" s="48" t="s">
        <v>165</v>
      </c>
      <c r="P1119" s="48"/>
      <c r="Q1119" s="48" t="s">
        <v>211</v>
      </c>
      <c r="R1119" s="193" t="s">
        <v>211</v>
      </c>
      <c r="S1119" s="48" t="b">
        <v>0</v>
      </c>
      <c r="T1119" s="48"/>
      <c r="U1119" s="178"/>
      <c r="V1119" s="178">
        <v>43600</v>
      </c>
      <c r="W1119" s="48" t="s">
        <v>211</v>
      </c>
      <c r="X1119" s="48"/>
      <c r="Y1119" s="48"/>
      <c r="Z1119" s="48" t="s">
        <v>211</v>
      </c>
      <c r="AA1119" s="48"/>
      <c r="AB1119" s="48"/>
      <c r="AC1119" s="193" t="s">
        <v>211</v>
      </c>
      <c r="AD1119" s="48"/>
      <c r="AE1119" s="193" t="s">
        <v>165</v>
      </c>
      <c r="AF1119" s="193" t="s">
        <v>211</v>
      </c>
      <c r="AG1119" s="193" t="s">
        <v>211</v>
      </c>
      <c r="AH1119" s="197">
        <v>43724</v>
      </c>
      <c r="AI1119" s="192" t="s">
        <v>4284</v>
      </c>
      <c r="AJ1119" s="115" t="str">
        <f t="shared" si="17"/>
        <v>FS</v>
      </c>
      <c r="AK1119" s="115" t="b">
        <f>ISNUMBER(SEARCH("IRT",Table1[[#This Row],[Current_Status]]))</f>
        <v>0</v>
      </c>
      <c r="AL1119" s="116">
        <f>YEAR(Table1[[#This Row],[Project_Initiated]])</f>
        <v>2019</v>
      </c>
      <c r="AM1119" s="53">
        <v>44090</v>
      </c>
      <c r="AN1119" s="53" t="str">
        <f>IF(AND(Table1[[#This Row],[Completed Date]]&gt;="07/01/2020"+0,Table1[[#This Row],[Completed Date]]&lt;="6/30/2021"+0),"FY 20-21",IF(AND(Table1[[#This Row],[Completed Date]]&gt;="07/01/2019"+0,Table1[[#This Row],[Completed Date]]&lt;="6/30/2020"+0),"FY 19-20",""))</f>
        <v>FY 19-20</v>
      </c>
      <c r="AO1119" s="116" t="str">
        <f>IFERROR(FIND("R",Table1[[#This Row],[FS_Priority]]),"")</f>
        <v/>
      </c>
    </row>
    <row r="1120" spans="1:41" hidden="1" x14ac:dyDescent="0.25">
      <c r="A1120" s="48" t="s">
        <v>4101</v>
      </c>
      <c r="B1120" s="193" t="s">
        <v>211</v>
      </c>
      <c r="C1120" s="193" t="s">
        <v>4101</v>
      </c>
      <c r="D1120" s="194" t="b">
        <v>0</v>
      </c>
      <c r="E1120" s="48" t="s">
        <v>107</v>
      </c>
      <c r="F1120" s="48" t="s">
        <v>4128</v>
      </c>
      <c r="G1120" s="48" t="s">
        <v>211</v>
      </c>
      <c r="H1120" s="48" t="s">
        <v>472</v>
      </c>
      <c r="I1120" s="48" t="s">
        <v>4129</v>
      </c>
      <c r="J1120" s="48" t="s">
        <v>2661</v>
      </c>
      <c r="K1120" s="193" t="s">
        <v>3674</v>
      </c>
      <c r="L1120" s="193" t="s">
        <v>2636</v>
      </c>
      <c r="M1120" s="48" t="s">
        <v>3687</v>
      </c>
      <c r="N1120" s="193" t="s">
        <v>211</v>
      </c>
      <c r="O1120" s="48" t="s">
        <v>165</v>
      </c>
      <c r="P1120" s="48"/>
      <c r="Q1120" s="48" t="s">
        <v>4130</v>
      </c>
      <c r="R1120" s="193" t="s">
        <v>211</v>
      </c>
      <c r="S1120" s="48" t="b">
        <v>0</v>
      </c>
      <c r="T1120" s="48"/>
      <c r="U1120" s="178"/>
      <c r="V1120" s="178">
        <v>43257</v>
      </c>
      <c r="W1120" s="48" t="s">
        <v>211</v>
      </c>
      <c r="X1120" s="48"/>
      <c r="Y1120" s="48"/>
      <c r="Z1120" s="48" t="s">
        <v>211</v>
      </c>
      <c r="AA1120" s="48"/>
      <c r="AB1120" s="48"/>
      <c r="AC1120" s="193" t="s">
        <v>211</v>
      </c>
      <c r="AD1120" s="48"/>
      <c r="AE1120" s="193" t="s">
        <v>165</v>
      </c>
      <c r="AF1120" s="193" t="s">
        <v>211</v>
      </c>
      <c r="AG1120" s="193" t="s">
        <v>211</v>
      </c>
      <c r="AH1120" s="197">
        <v>43724</v>
      </c>
      <c r="AI1120" s="192" t="s">
        <v>4284</v>
      </c>
      <c r="AJ1120" s="115" t="str">
        <f t="shared" si="17"/>
        <v>FS</v>
      </c>
      <c r="AK1120" s="115" t="b">
        <f>ISNUMBER(SEARCH("IRT",Table1[[#This Row],[Current_Status]]))</f>
        <v>0</v>
      </c>
      <c r="AL1120" s="116">
        <f>YEAR(Table1[[#This Row],[Project_Initiated]])</f>
        <v>2018</v>
      </c>
      <c r="AM1120" s="53">
        <v>44090</v>
      </c>
      <c r="AN1120" s="53" t="str">
        <f>IF(AND(Table1[[#This Row],[Completed Date]]&gt;="07/01/2020"+0,Table1[[#This Row],[Completed Date]]&lt;="6/30/2021"+0),"FY 20-21",IF(AND(Table1[[#This Row],[Completed Date]]&gt;="07/01/2019"+0,Table1[[#This Row],[Completed Date]]&lt;="6/30/2020"+0),"FY 19-20",""))</f>
        <v>FY 19-20</v>
      </c>
      <c r="AO1120" s="116" t="str">
        <f>IFERROR(FIND("R",Table1[[#This Row],[FS_Priority]]),"")</f>
        <v/>
      </c>
    </row>
    <row r="1121" spans="1:41" hidden="1" x14ac:dyDescent="0.25">
      <c r="A1121" s="48" t="s">
        <v>4108</v>
      </c>
      <c r="B1121" s="193" t="s">
        <v>211</v>
      </c>
      <c r="C1121" s="193" t="s">
        <v>4108</v>
      </c>
      <c r="D1121" s="194" t="b">
        <v>0</v>
      </c>
      <c r="E1121" s="48" t="s">
        <v>187</v>
      </c>
      <c r="F1121" s="48" t="s">
        <v>4229</v>
      </c>
      <c r="G1121" s="48" t="s">
        <v>211</v>
      </c>
      <c r="H1121" s="48" t="s">
        <v>211</v>
      </c>
      <c r="I1121" s="48" t="s">
        <v>4199</v>
      </c>
      <c r="J1121" s="48" t="s">
        <v>2661</v>
      </c>
      <c r="K1121" s="193" t="s">
        <v>30</v>
      </c>
      <c r="L1121" s="193" t="s">
        <v>394</v>
      </c>
      <c r="M1121" s="48" t="s">
        <v>4230</v>
      </c>
      <c r="N1121" s="193" t="s">
        <v>211</v>
      </c>
      <c r="O1121" s="48" t="s">
        <v>165</v>
      </c>
      <c r="P1121" s="48"/>
      <c r="Q1121" s="48" t="s">
        <v>4130</v>
      </c>
      <c r="R1121" s="193" t="s">
        <v>211</v>
      </c>
      <c r="S1121" s="48" t="b">
        <v>0</v>
      </c>
      <c r="T1121" s="48"/>
      <c r="U1121" s="178"/>
      <c r="V1121" s="178">
        <v>43696</v>
      </c>
      <c r="W1121" s="48" t="s">
        <v>211</v>
      </c>
      <c r="X1121" s="48"/>
      <c r="Y1121" s="48"/>
      <c r="Z1121" s="48" t="s">
        <v>211</v>
      </c>
      <c r="AA1121" s="48"/>
      <c r="AB1121" s="48"/>
      <c r="AC1121" s="193" t="s">
        <v>211</v>
      </c>
      <c r="AD1121" s="48"/>
      <c r="AE1121" s="193" t="s">
        <v>165</v>
      </c>
      <c r="AF1121" s="193" t="s">
        <v>211</v>
      </c>
      <c r="AG1121" s="193" t="s">
        <v>211</v>
      </c>
      <c r="AH1121" s="197">
        <v>43724</v>
      </c>
      <c r="AI1121" s="192" t="s">
        <v>4284</v>
      </c>
      <c r="AJ1121" s="115" t="str">
        <f t="shared" si="17"/>
        <v>FS</v>
      </c>
      <c r="AK1121" s="115" t="b">
        <f>ISNUMBER(SEARCH("IRT",Table1[[#This Row],[Current_Status]]))</f>
        <v>0</v>
      </c>
      <c r="AL1121" s="116">
        <f>YEAR(Table1[[#This Row],[Project_Initiated]])</f>
        <v>2019</v>
      </c>
      <c r="AM1121" s="53">
        <v>44090</v>
      </c>
      <c r="AN1121" s="53" t="str">
        <f>IF(AND(Table1[[#This Row],[Completed Date]]&gt;="07/01/2020"+0,Table1[[#This Row],[Completed Date]]&lt;="6/30/2021"+0),"FY 20-21",IF(AND(Table1[[#This Row],[Completed Date]]&gt;="07/01/2019"+0,Table1[[#This Row],[Completed Date]]&lt;="6/30/2020"+0),"FY 19-20",""))</f>
        <v>FY 19-20</v>
      </c>
      <c r="AO1121" s="116" t="str">
        <f>IFERROR(FIND("R",Table1[[#This Row],[FS_Priority]]),"")</f>
        <v/>
      </c>
    </row>
    <row r="1122" spans="1:41" hidden="1" x14ac:dyDescent="0.25">
      <c r="A1122" s="48" t="s">
        <v>4072</v>
      </c>
      <c r="B1122" s="193" t="s">
        <v>211</v>
      </c>
      <c r="C1122" s="193" t="s">
        <v>4072</v>
      </c>
      <c r="D1122" s="194" t="b">
        <v>0</v>
      </c>
      <c r="E1122" s="48" t="s">
        <v>53</v>
      </c>
      <c r="F1122" s="48" t="s">
        <v>4212</v>
      </c>
      <c r="G1122" s="48" t="s">
        <v>211</v>
      </c>
      <c r="H1122" s="48" t="s">
        <v>932</v>
      </c>
      <c r="I1122" s="48" t="s">
        <v>4213</v>
      </c>
      <c r="J1122" s="48" t="s">
        <v>2661</v>
      </c>
      <c r="K1122" s="193" t="s">
        <v>3514</v>
      </c>
      <c r="L1122" s="193" t="s">
        <v>2636</v>
      </c>
      <c r="M1122" s="48" t="s">
        <v>3517</v>
      </c>
      <c r="N1122" s="193" t="s">
        <v>211</v>
      </c>
      <c r="O1122" s="48" t="s">
        <v>165</v>
      </c>
      <c r="P1122" s="48"/>
      <c r="Q1122" s="48" t="s">
        <v>240</v>
      </c>
      <c r="R1122" s="193" t="s">
        <v>211</v>
      </c>
      <c r="S1122" s="48" t="b">
        <v>0</v>
      </c>
      <c r="T1122" s="48"/>
      <c r="U1122" s="178"/>
      <c r="V1122" s="178">
        <v>43685</v>
      </c>
      <c r="W1122" s="48" t="s">
        <v>211</v>
      </c>
      <c r="X1122" s="48"/>
      <c r="Y1122" s="48"/>
      <c r="Z1122" s="48" t="s">
        <v>211</v>
      </c>
      <c r="AA1122" s="48"/>
      <c r="AB1122" s="48"/>
      <c r="AC1122" s="193" t="s">
        <v>4436</v>
      </c>
      <c r="AD1122" s="48"/>
      <c r="AE1122" s="193" t="s">
        <v>165</v>
      </c>
      <c r="AF1122" s="193" t="s">
        <v>211</v>
      </c>
      <c r="AG1122" s="193" t="s">
        <v>211</v>
      </c>
      <c r="AH1122" s="197">
        <v>43725</v>
      </c>
      <c r="AI1122" s="192" t="s">
        <v>4284</v>
      </c>
      <c r="AJ1122" s="115" t="str">
        <f t="shared" si="17"/>
        <v>FS</v>
      </c>
      <c r="AK1122" s="115" t="b">
        <f>ISNUMBER(SEARCH("IRT",Table1[[#This Row],[Current_Status]]))</f>
        <v>0</v>
      </c>
      <c r="AL1122" s="116">
        <f>YEAR(Table1[[#This Row],[Project_Initiated]])</f>
        <v>2019</v>
      </c>
      <c r="AM1122" s="53">
        <v>44090</v>
      </c>
      <c r="AN1122" s="53" t="str">
        <f>IF(AND(Table1[[#This Row],[Completed Date]]&gt;="07/01/2020"+0,Table1[[#This Row],[Completed Date]]&lt;="6/30/2021"+0),"FY 20-21",IF(AND(Table1[[#This Row],[Completed Date]]&gt;="07/01/2019"+0,Table1[[#This Row],[Completed Date]]&lt;="6/30/2020"+0),"FY 19-20",""))</f>
        <v>FY 19-20</v>
      </c>
      <c r="AO1122" s="116" t="str">
        <f>IFERROR(FIND("R",Table1[[#This Row],[FS_Priority]]),"")</f>
        <v/>
      </c>
    </row>
    <row r="1123" spans="1:41" hidden="1" x14ac:dyDescent="0.25">
      <c r="A1123" s="48" t="s">
        <v>4082</v>
      </c>
      <c r="B1123" s="193" t="s">
        <v>211</v>
      </c>
      <c r="C1123" s="193" t="s">
        <v>4082</v>
      </c>
      <c r="D1123" s="194" t="b">
        <v>0</v>
      </c>
      <c r="E1123" s="48" t="s">
        <v>99</v>
      </c>
      <c r="F1123" s="48" t="s">
        <v>4168</v>
      </c>
      <c r="G1123" s="48" t="s">
        <v>211</v>
      </c>
      <c r="H1123" s="48" t="s">
        <v>465</v>
      </c>
      <c r="I1123" s="48" t="s">
        <v>3625</v>
      </c>
      <c r="J1123" s="48" t="s">
        <v>2661</v>
      </c>
      <c r="K1123" s="193" t="s">
        <v>4989</v>
      </c>
      <c r="L1123" s="193" t="s">
        <v>297</v>
      </c>
      <c r="M1123" s="48" t="s">
        <v>3627</v>
      </c>
      <c r="N1123" s="193" t="s">
        <v>211</v>
      </c>
      <c r="O1123" s="48" t="s">
        <v>165</v>
      </c>
      <c r="P1123" s="48"/>
      <c r="Q1123" s="48" t="s">
        <v>236</v>
      </c>
      <c r="R1123" s="193" t="s">
        <v>211</v>
      </c>
      <c r="S1123" s="48" t="b">
        <v>0</v>
      </c>
      <c r="T1123" s="48"/>
      <c r="U1123" s="178"/>
      <c r="V1123" s="178">
        <v>43648</v>
      </c>
      <c r="W1123" s="48" t="s">
        <v>211</v>
      </c>
      <c r="X1123" s="48"/>
      <c r="Y1123" s="48"/>
      <c r="Z1123" s="48" t="s">
        <v>211</v>
      </c>
      <c r="AA1123" s="48"/>
      <c r="AB1123" s="48"/>
      <c r="AC1123" s="193" t="s">
        <v>4436</v>
      </c>
      <c r="AD1123" s="48"/>
      <c r="AE1123" s="193" t="s">
        <v>165</v>
      </c>
      <c r="AF1123" s="193" t="s">
        <v>211</v>
      </c>
      <c r="AG1123" s="193" t="s">
        <v>211</v>
      </c>
      <c r="AH1123" s="198">
        <v>43725</v>
      </c>
      <c r="AI1123" s="192" t="s">
        <v>4284</v>
      </c>
      <c r="AJ1123" s="115" t="str">
        <f t="shared" si="17"/>
        <v>FS</v>
      </c>
      <c r="AK1123" s="115" t="b">
        <f>ISNUMBER(SEARCH("IRT",Table1[[#This Row],[Current_Status]]))</f>
        <v>0</v>
      </c>
      <c r="AL1123" s="116">
        <f>YEAR(Table1[[#This Row],[Project_Initiated]])</f>
        <v>2019</v>
      </c>
      <c r="AM1123" s="53">
        <v>44090</v>
      </c>
      <c r="AN1123" s="53" t="str">
        <f>IF(AND(Table1[[#This Row],[Completed Date]]&gt;="07/01/2020"+0,Table1[[#This Row],[Completed Date]]&lt;="6/30/2021"+0),"FY 20-21",IF(AND(Table1[[#This Row],[Completed Date]]&gt;="07/01/2019"+0,Table1[[#This Row],[Completed Date]]&lt;="6/30/2020"+0),"FY 19-20",""))</f>
        <v>FY 19-20</v>
      </c>
      <c r="AO1123" s="116" t="str">
        <f>IFERROR(FIND("R",Table1[[#This Row],[FS_Priority]]),"")</f>
        <v/>
      </c>
    </row>
    <row r="1124" spans="1:41" hidden="1" x14ac:dyDescent="0.25">
      <c r="A1124" s="48" t="s">
        <v>4084</v>
      </c>
      <c r="B1124" s="193" t="s">
        <v>211</v>
      </c>
      <c r="C1124" s="193" t="s">
        <v>4084</v>
      </c>
      <c r="D1124" s="194" t="b">
        <v>0</v>
      </c>
      <c r="E1124" s="48" t="s">
        <v>99</v>
      </c>
      <c r="F1124" s="48" t="s">
        <v>4169</v>
      </c>
      <c r="G1124" s="48" t="s">
        <v>211</v>
      </c>
      <c r="H1124" s="48" t="s">
        <v>465</v>
      </c>
      <c r="I1124" s="48" t="s">
        <v>4170</v>
      </c>
      <c r="J1124" s="48" t="s">
        <v>2661</v>
      </c>
      <c r="K1124" s="193" t="s">
        <v>4989</v>
      </c>
      <c r="L1124" s="193" t="s">
        <v>297</v>
      </c>
      <c r="M1124" s="48" t="s">
        <v>3627</v>
      </c>
      <c r="N1124" s="193" t="s">
        <v>211</v>
      </c>
      <c r="O1124" s="48" t="s">
        <v>165</v>
      </c>
      <c r="P1124" s="48"/>
      <c r="Q1124" s="48" t="s">
        <v>184</v>
      </c>
      <c r="R1124" s="193" t="s">
        <v>211</v>
      </c>
      <c r="S1124" s="48" t="b">
        <v>0</v>
      </c>
      <c r="T1124" s="48"/>
      <c r="U1124" s="178"/>
      <c r="V1124" s="178">
        <v>43648</v>
      </c>
      <c r="W1124" s="48" t="s">
        <v>211</v>
      </c>
      <c r="X1124" s="48"/>
      <c r="Y1124" s="48"/>
      <c r="Z1124" s="48" t="s">
        <v>211</v>
      </c>
      <c r="AA1124" s="48"/>
      <c r="AB1124" s="48"/>
      <c r="AC1124" s="193" t="s">
        <v>4436</v>
      </c>
      <c r="AD1124" s="48"/>
      <c r="AE1124" s="193" t="s">
        <v>165</v>
      </c>
      <c r="AF1124" s="193" t="s">
        <v>211</v>
      </c>
      <c r="AG1124" s="193" t="s">
        <v>211</v>
      </c>
      <c r="AH1124" s="197">
        <v>43725</v>
      </c>
      <c r="AI1124" s="192" t="s">
        <v>4284</v>
      </c>
      <c r="AJ1124" s="115" t="str">
        <f t="shared" si="17"/>
        <v>FS</v>
      </c>
      <c r="AK1124" s="115" t="b">
        <f>ISNUMBER(SEARCH("IRT",Table1[[#This Row],[Current_Status]]))</f>
        <v>0</v>
      </c>
      <c r="AL1124" s="116">
        <f>YEAR(Table1[[#This Row],[Project_Initiated]])</f>
        <v>2019</v>
      </c>
      <c r="AM1124" s="53">
        <v>44090</v>
      </c>
      <c r="AN1124" s="53" t="str">
        <f>IF(AND(Table1[[#This Row],[Completed Date]]&gt;="07/01/2020"+0,Table1[[#This Row],[Completed Date]]&lt;="6/30/2021"+0),"FY 20-21",IF(AND(Table1[[#This Row],[Completed Date]]&gt;="07/01/2019"+0,Table1[[#This Row],[Completed Date]]&lt;="6/30/2020"+0),"FY 19-20",""))</f>
        <v>FY 19-20</v>
      </c>
      <c r="AO1124" s="116" t="str">
        <f>IFERROR(FIND("R",Table1[[#This Row],[FS_Priority]]),"")</f>
        <v/>
      </c>
    </row>
    <row r="1125" spans="1:41" hidden="1" x14ac:dyDescent="0.25">
      <c r="A1125" s="48" t="s">
        <v>3443</v>
      </c>
      <c r="B1125" s="193" t="s">
        <v>211</v>
      </c>
      <c r="C1125" s="193" t="s">
        <v>3443</v>
      </c>
      <c r="D1125" s="194" t="b">
        <v>0</v>
      </c>
      <c r="E1125" s="48" t="s">
        <v>107</v>
      </c>
      <c r="F1125" s="48" t="s">
        <v>3444</v>
      </c>
      <c r="G1125" s="48" t="s">
        <v>4039</v>
      </c>
      <c r="H1125" s="48" t="s">
        <v>460</v>
      </c>
      <c r="I1125" s="48" t="s">
        <v>3992</v>
      </c>
      <c r="J1125" s="48" t="s">
        <v>2672</v>
      </c>
      <c r="K1125" s="193" t="s">
        <v>3674</v>
      </c>
      <c r="L1125" s="193" t="s">
        <v>2636</v>
      </c>
      <c r="M1125" s="48" t="s">
        <v>3679</v>
      </c>
      <c r="N1125" s="193" t="s">
        <v>211</v>
      </c>
      <c r="O1125" s="48" t="s">
        <v>183</v>
      </c>
      <c r="P1125" s="48"/>
      <c r="Q1125" s="48" t="s">
        <v>3445</v>
      </c>
      <c r="R1125" s="193" t="s">
        <v>211</v>
      </c>
      <c r="S1125" s="48" t="b">
        <v>0</v>
      </c>
      <c r="T1125" s="48"/>
      <c r="U1125" s="178"/>
      <c r="V1125" s="178">
        <v>43581</v>
      </c>
      <c r="W1125" s="48" t="s">
        <v>211</v>
      </c>
      <c r="X1125" s="48"/>
      <c r="Y1125" s="48"/>
      <c r="Z1125" s="48" t="s">
        <v>211</v>
      </c>
      <c r="AA1125" s="48"/>
      <c r="AB1125" s="48"/>
      <c r="AC1125" s="193" t="s">
        <v>211</v>
      </c>
      <c r="AD1125" s="48"/>
      <c r="AE1125" s="193" t="s">
        <v>498</v>
      </c>
      <c r="AF1125" s="193" t="s">
        <v>2636</v>
      </c>
      <c r="AG1125" s="193" t="s">
        <v>2693</v>
      </c>
      <c r="AH1125" s="197">
        <v>43726</v>
      </c>
      <c r="AI1125" s="192" t="s">
        <v>4349</v>
      </c>
      <c r="AJ1125" s="115" t="str">
        <f t="shared" si="17"/>
        <v>FS</v>
      </c>
      <c r="AK1125" s="115" t="b">
        <f>ISNUMBER(SEARCH("IRT",Table1[[#This Row],[Current_Status]]))</f>
        <v>0</v>
      </c>
      <c r="AL1125" s="116">
        <f>YEAR(Table1[[#This Row],[Project_Initiated]])</f>
        <v>2019</v>
      </c>
      <c r="AM1125" s="53">
        <v>44090</v>
      </c>
      <c r="AN1125" s="53" t="str">
        <f>IF(AND(Table1[[#This Row],[Completed Date]]&gt;="07/01/2020"+0,Table1[[#This Row],[Completed Date]]&lt;="6/30/2021"+0),"FY 20-21",IF(AND(Table1[[#This Row],[Completed Date]]&gt;="07/01/2019"+0,Table1[[#This Row],[Completed Date]]&lt;="6/30/2020"+0),"FY 19-20",""))</f>
        <v>FY 19-20</v>
      </c>
      <c r="AO1125" s="116">
        <f>IFERROR(FIND("R",Table1[[#This Row],[FS_Priority]]),"")</f>
        <v>1</v>
      </c>
    </row>
    <row r="1126" spans="1:41" hidden="1" x14ac:dyDescent="0.25">
      <c r="A1126" s="48" t="s">
        <v>4089</v>
      </c>
      <c r="B1126" s="193" t="s">
        <v>211</v>
      </c>
      <c r="C1126" s="193" t="s">
        <v>4089</v>
      </c>
      <c r="D1126" s="194" t="b">
        <v>0</v>
      </c>
      <c r="E1126" s="48" t="s">
        <v>99</v>
      </c>
      <c r="F1126" s="48" t="s">
        <v>4237</v>
      </c>
      <c r="G1126" s="48" t="s">
        <v>211</v>
      </c>
      <c r="H1126" s="48" t="s">
        <v>177</v>
      </c>
      <c r="I1126" s="48" t="s">
        <v>4238</v>
      </c>
      <c r="J1126" s="48" t="s">
        <v>2661</v>
      </c>
      <c r="K1126" s="193" t="s">
        <v>4989</v>
      </c>
      <c r="L1126" s="193" t="s">
        <v>297</v>
      </c>
      <c r="M1126" s="48" t="s">
        <v>3616</v>
      </c>
      <c r="N1126" s="193" t="s">
        <v>211</v>
      </c>
      <c r="O1126" s="48" t="s">
        <v>165</v>
      </c>
      <c r="P1126" s="48"/>
      <c r="Q1126" s="48" t="s">
        <v>244</v>
      </c>
      <c r="R1126" s="193" t="s">
        <v>211</v>
      </c>
      <c r="S1126" s="48" t="b">
        <v>0</v>
      </c>
      <c r="T1126" s="48"/>
      <c r="U1126" s="178"/>
      <c r="V1126" s="178">
        <v>43699</v>
      </c>
      <c r="W1126" s="48" t="s">
        <v>211</v>
      </c>
      <c r="X1126" s="48"/>
      <c r="Y1126" s="48"/>
      <c r="Z1126" s="48" t="s">
        <v>211</v>
      </c>
      <c r="AA1126" s="48"/>
      <c r="AB1126" s="48"/>
      <c r="AC1126" s="193" t="s">
        <v>4436</v>
      </c>
      <c r="AD1126" s="48"/>
      <c r="AE1126" s="193" t="s">
        <v>165</v>
      </c>
      <c r="AF1126" s="193" t="s">
        <v>211</v>
      </c>
      <c r="AG1126" s="193" t="s">
        <v>211</v>
      </c>
      <c r="AH1126" s="198">
        <v>43726</v>
      </c>
      <c r="AI1126" s="192" t="s">
        <v>4284</v>
      </c>
      <c r="AJ1126" s="115" t="str">
        <f t="shared" si="17"/>
        <v>FS</v>
      </c>
      <c r="AK1126" s="115" t="b">
        <f>ISNUMBER(SEARCH("IRT",Table1[[#This Row],[Current_Status]]))</f>
        <v>0</v>
      </c>
      <c r="AL1126" s="116">
        <f>YEAR(Table1[[#This Row],[Project_Initiated]])</f>
        <v>2019</v>
      </c>
      <c r="AM1126" s="53">
        <v>44090</v>
      </c>
      <c r="AN1126" s="53" t="str">
        <f>IF(AND(Table1[[#This Row],[Completed Date]]&gt;="07/01/2020"+0,Table1[[#This Row],[Completed Date]]&lt;="6/30/2021"+0),"FY 20-21",IF(AND(Table1[[#This Row],[Completed Date]]&gt;="07/01/2019"+0,Table1[[#This Row],[Completed Date]]&lt;="6/30/2020"+0),"FY 19-20",""))</f>
        <v>FY 19-20</v>
      </c>
      <c r="AO1126" s="116" t="str">
        <f>IFERROR(FIND("R",Table1[[#This Row],[FS_Priority]]),"")</f>
        <v/>
      </c>
    </row>
    <row r="1127" spans="1:41" hidden="1" x14ac:dyDescent="0.25">
      <c r="A1127" s="48" t="s">
        <v>4111</v>
      </c>
      <c r="B1127" s="193" t="s">
        <v>211</v>
      </c>
      <c r="C1127" s="193" t="s">
        <v>4111</v>
      </c>
      <c r="D1127" s="194" t="b">
        <v>0</v>
      </c>
      <c r="E1127" s="48" t="s">
        <v>4299</v>
      </c>
      <c r="F1127" s="48" t="s">
        <v>4241</v>
      </c>
      <c r="G1127" s="48" t="s">
        <v>211</v>
      </c>
      <c r="H1127" s="48" t="s">
        <v>884</v>
      </c>
      <c r="I1127" s="48" t="s">
        <v>211</v>
      </c>
      <c r="J1127" s="48" t="s">
        <v>2661</v>
      </c>
      <c r="K1127" s="193" t="s">
        <v>3471</v>
      </c>
      <c r="L1127" s="193" t="s">
        <v>2636</v>
      </c>
      <c r="M1127" s="48" t="s">
        <v>4242</v>
      </c>
      <c r="N1127" s="193" t="s">
        <v>211</v>
      </c>
      <c r="O1127" s="48" t="s">
        <v>534</v>
      </c>
      <c r="P1127" s="48"/>
      <c r="Q1127" s="48" t="s">
        <v>3291</v>
      </c>
      <c r="R1127" s="193" t="s">
        <v>211</v>
      </c>
      <c r="S1127" s="48" t="b">
        <v>0</v>
      </c>
      <c r="T1127" s="48"/>
      <c r="U1127" s="178"/>
      <c r="V1127" s="178">
        <v>43713</v>
      </c>
      <c r="W1127" s="48" t="s">
        <v>211</v>
      </c>
      <c r="X1127" s="48"/>
      <c r="Y1127" s="48"/>
      <c r="Z1127" s="48" t="s">
        <v>211</v>
      </c>
      <c r="AA1127" s="48"/>
      <c r="AB1127" s="48"/>
      <c r="AC1127" s="193" t="s">
        <v>211</v>
      </c>
      <c r="AD1127" s="48"/>
      <c r="AE1127" s="193" t="s">
        <v>534</v>
      </c>
      <c r="AF1127" s="193" t="s">
        <v>211</v>
      </c>
      <c r="AG1127" s="193" t="s">
        <v>211</v>
      </c>
      <c r="AH1127" s="197">
        <v>43726</v>
      </c>
      <c r="AI1127" s="192" t="s">
        <v>4284</v>
      </c>
      <c r="AJ1127" s="115" t="str">
        <f t="shared" si="17"/>
        <v>FS</v>
      </c>
      <c r="AK1127" s="115" t="b">
        <f>ISNUMBER(SEARCH("IRT",Table1[[#This Row],[Current_Status]]))</f>
        <v>0</v>
      </c>
      <c r="AL1127" s="116">
        <f>YEAR(Table1[[#This Row],[Project_Initiated]])</f>
        <v>2019</v>
      </c>
      <c r="AM1127" s="53">
        <v>44090</v>
      </c>
      <c r="AN1127" s="53" t="str">
        <f>IF(AND(Table1[[#This Row],[Completed Date]]&gt;="07/01/2020"+0,Table1[[#This Row],[Completed Date]]&lt;="6/30/2021"+0),"FY 20-21",IF(AND(Table1[[#This Row],[Completed Date]]&gt;="07/01/2019"+0,Table1[[#This Row],[Completed Date]]&lt;="6/30/2020"+0),"FY 19-20",""))</f>
        <v>FY 19-20</v>
      </c>
      <c r="AO1127" s="116">
        <f>IFERROR(FIND("R",Table1[[#This Row],[FS_Priority]]),"")</f>
        <v>1</v>
      </c>
    </row>
    <row r="1128" spans="1:41" hidden="1" x14ac:dyDescent="0.25">
      <c r="A1128" s="48" t="s">
        <v>4113</v>
      </c>
      <c r="B1128" s="193" t="s">
        <v>211</v>
      </c>
      <c r="C1128" s="193" t="s">
        <v>4113</v>
      </c>
      <c r="D1128" s="194" t="b">
        <v>0</v>
      </c>
      <c r="E1128" s="48" t="s">
        <v>4299</v>
      </c>
      <c r="F1128" s="48" t="s">
        <v>4243</v>
      </c>
      <c r="G1128" s="48" t="s">
        <v>211</v>
      </c>
      <c r="H1128" s="48" t="s">
        <v>266</v>
      </c>
      <c r="I1128" s="48" t="s">
        <v>4244</v>
      </c>
      <c r="J1128" s="48" t="s">
        <v>2661</v>
      </c>
      <c r="K1128" s="193" t="s">
        <v>3471</v>
      </c>
      <c r="L1128" s="193" t="s">
        <v>2636</v>
      </c>
      <c r="M1128" s="48" t="s">
        <v>4242</v>
      </c>
      <c r="N1128" s="193" t="s">
        <v>211</v>
      </c>
      <c r="O1128" s="48" t="s">
        <v>534</v>
      </c>
      <c r="P1128" s="48"/>
      <c r="Q1128" s="48" t="s">
        <v>3293</v>
      </c>
      <c r="R1128" s="193" t="s">
        <v>211</v>
      </c>
      <c r="S1128" s="48" t="b">
        <v>0</v>
      </c>
      <c r="T1128" s="48"/>
      <c r="U1128" s="178"/>
      <c r="V1128" s="178">
        <v>43713</v>
      </c>
      <c r="W1128" s="48" t="s">
        <v>211</v>
      </c>
      <c r="X1128" s="48"/>
      <c r="Y1128" s="48"/>
      <c r="Z1128" s="48" t="s">
        <v>211</v>
      </c>
      <c r="AA1128" s="48"/>
      <c r="AB1128" s="48"/>
      <c r="AC1128" s="193" t="s">
        <v>211</v>
      </c>
      <c r="AD1128" s="48"/>
      <c r="AE1128" s="193" t="s">
        <v>534</v>
      </c>
      <c r="AF1128" s="193" t="s">
        <v>211</v>
      </c>
      <c r="AG1128" s="193" t="s">
        <v>211</v>
      </c>
      <c r="AH1128" s="197">
        <v>43726</v>
      </c>
      <c r="AI1128" s="192" t="s">
        <v>4284</v>
      </c>
      <c r="AJ1128" s="115" t="str">
        <f t="shared" si="17"/>
        <v>FS</v>
      </c>
      <c r="AK1128" s="115" t="b">
        <f>ISNUMBER(SEARCH("IRT",Table1[[#This Row],[Current_Status]]))</f>
        <v>0</v>
      </c>
      <c r="AL1128" s="116">
        <f>YEAR(Table1[[#This Row],[Project_Initiated]])</f>
        <v>2019</v>
      </c>
      <c r="AM1128" s="53">
        <v>44090</v>
      </c>
      <c r="AN1128" s="53" t="str">
        <f>IF(AND(Table1[[#This Row],[Completed Date]]&gt;="07/01/2020"+0,Table1[[#This Row],[Completed Date]]&lt;="6/30/2021"+0),"FY 20-21",IF(AND(Table1[[#This Row],[Completed Date]]&gt;="07/01/2019"+0,Table1[[#This Row],[Completed Date]]&lt;="6/30/2020"+0),"FY 19-20",""))</f>
        <v>FY 19-20</v>
      </c>
      <c r="AO1128" s="116">
        <f>IFERROR(FIND("R",Table1[[#This Row],[FS_Priority]]),"")</f>
        <v>1</v>
      </c>
    </row>
    <row r="1129" spans="1:41" hidden="1" x14ac:dyDescent="0.25">
      <c r="A1129" s="48" t="s">
        <v>4114</v>
      </c>
      <c r="B1129" s="193" t="s">
        <v>211</v>
      </c>
      <c r="C1129" s="193" t="s">
        <v>4114</v>
      </c>
      <c r="D1129" s="194" t="b">
        <v>0</v>
      </c>
      <c r="E1129" s="48" t="s">
        <v>4299</v>
      </c>
      <c r="F1129" s="48" t="s">
        <v>4245</v>
      </c>
      <c r="G1129" s="48" t="s">
        <v>211</v>
      </c>
      <c r="H1129" s="48" t="s">
        <v>266</v>
      </c>
      <c r="I1129" s="48" t="s">
        <v>4244</v>
      </c>
      <c r="J1129" s="48" t="s">
        <v>2661</v>
      </c>
      <c r="K1129" s="193" t="s">
        <v>3471</v>
      </c>
      <c r="L1129" s="193" t="s">
        <v>2636</v>
      </c>
      <c r="M1129" s="48" t="s">
        <v>4242</v>
      </c>
      <c r="N1129" s="193" t="s">
        <v>211</v>
      </c>
      <c r="O1129" s="48" t="s">
        <v>534</v>
      </c>
      <c r="P1129" s="48"/>
      <c r="Q1129" s="48" t="s">
        <v>3429</v>
      </c>
      <c r="R1129" s="193" t="s">
        <v>211</v>
      </c>
      <c r="S1129" s="48" t="b">
        <v>0</v>
      </c>
      <c r="T1129" s="48"/>
      <c r="U1129" s="178"/>
      <c r="V1129" s="178">
        <v>43713</v>
      </c>
      <c r="W1129" s="48" t="s">
        <v>211</v>
      </c>
      <c r="X1129" s="48"/>
      <c r="Y1129" s="48"/>
      <c r="Z1129" s="48" t="s">
        <v>211</v>
      </c>
      <c r="AA1129" s="48"/>
      <c r="AB1129" s="48"/>
      <c r="AC1129" s="193" t="s">
        <v>211</v>
      </c>
      <c r="AD1129" s="48"/>
      <c r="AE1129" s="193" t="s">
        <v>534</v>
      </c>
      <c r="AF1129" s="193" t="s">
        <v>211</v>
      </c>
      <c r="AG1129" s="193" t="s">
        <v>211</v>
      </c>
      <c r="AH1129" s="197">
        <v>43726</v>
      </c>
      <c r="AI1129" s="192" t="s">
        <v>4284</v>
      </c>
      <c r="AJ1129" s="115" t="str">
        <f t="shared" si="17"/>
        <v>FS</v>
      </c>
      <c r="AK1129" s="115" t="b">
        <f>ISNUMBER(SEARCH("IRT",Table1[[#This Row],[Current_Status]]))</f>
        <v>0</v>
      </c>
      <c r="AL1129" s="116">
        <f>YEAR(Table1[[#This Row],[Project_Initiated]])</f>
        <v>2019</v>
      </c>
      <c r="AM1129" s="53">
        <v>44090</v>
      </c>
      <c r="AN1129" s="53" t="str">
        <f>IF(AND(Table1[[#This Row],[Completed Date]]&gt;="07/01/2020"+0,Table1[[#This Row],[Completed Date]]&lt;="6/30/2021"+0),"FY 20-21",IF(AND(Table1[[#This Row],[Completed Date]]&gt;="07/01/2019"+0,Table1[[#This Row],[Completed Date]]&lt;="6/30/2020"+0),"FY 19-20",""))</f>
        <v>FY 19-20</v>
      </c>
      <c r="AO1129" s="116">
        <f>IFERROR(FIND("R",Table1[[#This Row],[FS_Priority]]),"")</f>
        <v>1</v>
      </c>
    </row>
    <row r="1130" spans="1:41" hidden="1" x14ac:dyDescent="0.25">
      <c r="A1130" s="48" t="s">
        <v>4115</v>
      </c>
      <c r="B1130" s="193" t="s">
        <v>211</v>
      </c>
      <c r="C1130" s="193" t="s">
        <v>4115</v>
      </c>
      <c r="D1130" s="194" t="b">
        <v>0</v>
      </c>
      <c r="E1130" s="48" t="s">
        <v>4299</v>
      </c>
      <c r="F1130" s="48" t="s">
        <v>4246</v>
      </c>
      <c r="G1130" s="48" t="s">
        <v>211</v>
      </c>
      <c r="H1130" s="48" t="s">
        <v>884</v>
      </c>
      <c r="I1130" s="48" t="s">
        <v>4247</v>
      </c>
      <c r="J1130" s="48" t="s">
        <v>2661</v>
      </c>
      <c r="K1130" s="193" t="s">
        <v>3471</v>
      </c>
      <c r="L1130" s="193" t="s">
        <v>2636</v>
      </c>
      <c r="M1130" s="48" t="s">
        <v>4242</v>
      </c>
      <c r="N1130" s="193" t="s">
        <v>211</v>
      </c>
      <c r="O1130" s="48" t="s">
        <v>534</v>
      </c>
      <c r="P1130" s="48"/>
      <c r="Q1130" s="48" t="s">
        <v>3431</v>
      </c>
      <c r="R1130" s="193" t="s">
        <v>211</v>
      </c>
      <c r="S1130" s="48" t="b">
        <v>0</v>
      </c>
      <c r="T1130" s="48"/>
      <c r="U1130" s="178"/>
      <c r="V1130" s="178">
        <v>43713</v>
      </c>
      <c r="W1130" s="48" t="s">
        <v>211</v>
      </c>
      <c r="X1130" s="48"/>
      <c r="Y1130" s="48"/>
      <c r="Z1130" s="48" t="s">
        <v>211</v>
      </c>
      <c r="AA1130" s="48"/>
      <c r="AB1130" s="48"/>
      <c r="AC1130" s="193" t="s">
        <v>211</v>
      </c>
      <c r="AD1130" s="48"/>
      <c r="AE1130" s="193" t="s">
        <v>534</v>
      </c>
      <c r="AF1130" s="193" t="s">
        <v>211</v>
      </c>
      <c r="AG1130" s="193" t="s">
        <v>211</v>
      </c>
      <c r="AH1130" s="197">
        <v>43726</v>
      </c>
      <c r="AI1130" s="192" t="s">
        <v>4284</v>
      </c>
      <c r="AJ1130" s="115" t="str">
        <f t="shared" si="17"/>
        <v>FS</v>
      </c>
      <c r="AK1130" s="115" t="b">
        <f>ISNUMBER(SEARCH("IRT",Table1[[#This Row],[Current_Status]]))</f>
        <v>0</v>
      </c>
      <c r="AL1130" s="116">
        <f>YEAR(Table1[[#This Row],[Project_Initiated]])</f>
        <v>2019</v>
      </c>
      <c r="AM1130" s="53">
        <v>44090</v>
      </c>
      <c r="AN1130" s="53" t="str">
        <f>IF(AND(Table1[[#This Row],[Completed Date]]&gt;="07/01/2020"+0,Table1[[#This Row],[Completed Date]]&lt;="6/30/2021"+0),"FY 20-21",IF(AND(Table1[[#This Row],[Completed Date]]&gt;="07/01/2019"+0,Table1[[#This Row],[Completed Date]]&lt;="6/30/2020"+0),"FY 19-20",""))</f>
        <v>FY 19-20</v>
      </c>
      <c r="AO1130" s="116">
        <f>IFERROR(FIND("R",Table1[[#This Row],[FS_Priority]]),"")</f>
        <v>1</v>
      </c>
    </row>
    <row r="1131" spans="1:41" hidden="1" x14ac:dyDescent="0.25">
      <c r="A1131" s="48" t="s">
        <v>4062</v>
      </c>
      <c r="B1131" s="193" t="s">
        <v>211</v>
      </c>
      <c r="C1131" s="193" t="s">
        <v>4062</v>
      </c>
      <c r="D1131" s="194" t="b">
        <v>0</v>
      </c>
      <c r="E1131" s="48" t="s">
        <v>4299</v>
      </c>
      <c r="F1131" s="48" t="s">
        <v>4248</v>
      </c>
      <c r="G1131" s="48" t="s">
        <v>211</v>
      </c>
      <c r="H1131" s="48" t="s">
        <v>266</v>
      </c>
      <c r="I1131" s="48" t="s">
        <v>4249</v>
      </c>
      <c r="J1131" s="48" t="s">
        <v>2661</v>
      </c>
      <c r="K1131" s="193" t="s">
        <v>3471</v>
      </c>
      <c r="L1131" s="193" t="s">
        <v>2636</v>
      </c>
      <c r="M1131" s="48" t="s">
        <v>4242</v>
      </c>
      <c r="N1131" s="193" t="s">
        <v>211</v>
      </c>
      <c r="O1131" s="48" t="s">
        <v>534</v>
      </c>
      <c r="P1131" s="48"/>
      <c r="Q1131" s="48" t="s">
        <v>3434</v>
      </c>
      <c r="R1131" s="193" t="s">
        <v>211</v>
      </c>
      <c r="S1131" s="48" t="b">
        <v>0</v>
      </c>
      <c r="T1131" s="48"/>
      <c r="U1131" s="178"/>
      <c r="V1131" s="178">
        <v>43713</v>
      </c>
      <c r="W1131" s="48" t="s">
        <v>211</v>
      </c>
      <c r="X1131" s="48"/>
      <c r="Y1131" s="48"/>
      <c r="Z1131" s="48" t="s">
        <v>211</v>
      </c>
      <c r="AA1131" s="48"/>
      <c r="AB1131" s="48"/>
      <c r="AC1131" s="193" t="s">
        <v>211</v>
      </c>
      <c r="AD1131" s="48"/>
      <c r="AE1131" s="193" t="s">
        <v>534</v>
      </c>
      <c r="AF1131" s="193" t="s">
        <v>211</v>
      </c>
      <c r="AG1131" s="193" t="s">
        <v>211</v>
      </c>
      <c r="AH1131" s="197">
        <v>43726</v>
      </c>
      <c r="AI1131" s="192" t="s">
        <v>4284</v>
      </c>
      <c r="AJ1131" s="115" t="str">
        <f t="shared" si="17"/>
        <v>FS</v>
      </c>
      <c r="AK1131" s="115" t="b">
        <f>ISNUMBER(SEARCH("IRT",Table1[[#This Row],[Current_Status]]))</f>
        <v>0</v>
      </c>
      <c r="AL1131" s="116">
        <f>YEAR(Table1[[#This Row],[Project_Initiated]])</f>
        <v>2019</v>
      </c>
      <c r="AM1131" s="53">
        <v>44090</v>
      </c>
      <c r="AN1131" s="53" t="str">
        <f>IF(AND(Table1[[#This Row],[Completed Date]]&gt;="07/01/2020"+0,Table1[[#This Row],[Completed Date]]&lt;="6/30/2021"+0),"FY 20-21",IF(AND(Table1[[#This Row],[Completed Date]]&gt;="07/01/2019"+0,Table1[[#This Row],[Completed Date]]&lt;="6/30/2020"+0),"FY 19-20",""))</f>
        <v>FY 19-20</v>
      </c>
      <c r="AO1131" s="116">
        <f>IFERROR(FIND("R",Table1[[#This Row],[FS_Priority]]),"")</f>
        <v>1</v>
      </c>
    </row>
    <row r="1132" spans="1:41" hidden="1" x14ac:dyDescent="0.25">
      <c r="A1132" s="48" t="s">
        <v>4087</v>
      </c>
      <c r="B1132" s="193" t="s">
        <v>211</v>
      </c>
      <c r="C1132" s="193" t="s">
        <v>4087</v>
      </c>
      <c r="D1132" s="194" t="b">
        <v>0</v>
      </c>
      <c r="E1132" s="48" t="s">
        <v>99</v>
      </c>
      <c r="F1132" s="48" t="s">
        <v>4157</v>
      </c>
      <c r="G1132" s="48" t="s">
        <v>211</v>
      </c>
      <c r="H1132" s="48" t="s">
        <v>465</v>
      </c>
      <c r="I1132" s="48" t="s">
        <v>4158</v>
      </c>
      <c r="J1132" s="48" t="s">
        <v>3454</v>
      </c>
      <c r="K1132" s="193" t="s">
        <v>4989</v>
      </c>
      <c r="L1132" s="193" t="s">
        <v>297</v>
      </c>
      <c r="M1132" s="48" t="s">
        <v>4159</v>
      </c>
      <c r="N1132" s="193" t="s">
        <v>211</v>
      </c>
      <c r="O1132" s="48" t="s">
        <v>165</v>
      </c>
      <c r="P1132" s="48"/>
      <c r="Q1132" s="48" t="s">
        <v>242</v>
      </c>
      <c r="R1132" s="193" t="s">
        <v>211</v>
      </c>
      <c r="S1132" s="48" t="b">
        <v>0</v>
      </c>
      <c r="T1132" s="48"/>
      <c r="U1132" s="178"/>
      <c r="V1132" s="178">
        <v>43635</v>
      </c>
      <c r="W1132" s="48" t="s">
        <v>211</v>
      </c>
      <c r="X1132" s="48"/>
      <c r="Y1132" s="48"/>
      <c r="Z1132" s="48" t="s">
        <v>211</v>
      </c>
      <c r="AA1132" s="48"/>
      <c r="AB1132" s="48"/>
      <c r="AC1132" s="193" t="s">
        <v>4436</v>
      </c>
      <c r="AD1132" s="179"/>
      <c r="AE1132" s="193" t="s">
        <v>165</v>
      </c>
      <c r="AF1132" s="193" t="s">
        <v>211</v>
      </c>
      <c r="AG1132" s="193" t="s">
        <v>211</v>
      </c>
      <c r="AH1132" s="197">
        <v>43731</v>
      </c>
      <c r="AI1132" s="192" t="s">
        <v>4284</v>
      </c>
      <c r="AJ1132" s="115" t="str">
        <f t="shared" si="17"/>
        <v>FS</v>
      </c>
      <c r="AK1132" s="115" t="b">
        <f>ISNUMBER(SEARCH("IRT",Table1[[#This Row],[Current_Status]]))</f>
        <v>0</v>
      </c>
      <c r="AL1132" s="116">
        <f>YEAR(Table1[[#This Row],[Project_Initiated]])</f>
        <v>2019</v>
      </c>
      <c r="AM1132" s="53">
        <v>44090</v>
      </c>
      <c r="AN1132" s="53" t="str">
        <f>IF(AND(Table1[[#This Row],[Completed Date]]&gt;="07/01/2020"+0,Table1[[#This Row],[Completed Date]]&lt;="6/30/2021"+0),"FY 20-21",IF(AND(Table1[[#This Row],[Completed Date]]&gt;="07/01/2019"+0,Table1[[#This Row],[Completed Date]]&lt;="6/30/2020"+0),"FY 19-20",""))</f>
        <v>FY 19-20</v>
      </c>
      <c r="AO1132" s="116" t="str">
        <f>IFERROR(FIND("R",Table1[[#This Row],[FS_Priority]]),"")</f>
        <v/>
      </c>
    </row>
    <row r="1133" spans="1:41" hidden="1" x14ac:dyDescent="0.25">
      <c r="A1133" s="48" t="s">
        <v>4102</v>
      </c>
      <c r="B1133" s="193" t="s">
        <v>211</v>
      </c>
      <c r="C1133" s="193" t="s">
        <v>4102</v>
      </c>
      <c r="D1133" s="194" t="b">
        <v>0</v>
      </c>
      <c r="E1133" s="48" t="s">
        <v>107</v>
      </c>
      <c r="F1133" s="48" t="s">
        <v>4192</v>
      </c>
      <c r="G1133" s="48" t="s">
        <v>211</v>
      </c>
      <c r="H1133" s="48" t="s">
        <v>294</v>
      </c>
      <c r="I1133" s="48" t="s">
        <v>4193</v>
      </c>
      <c r="J1133" s="48" t="s">
        <v>2672</v>
      </c>
      <c r="K1133" s="193" t="s">
        <v>3674</v>
      </c>
      <c r="L1133" s="193" t="s">
        <v>2636</v>
      </c>
      <c r="M1133" s="48" t="s">
        <v>4194</v>
      </c>
      <c r="N1133" s="193" t="s">
        <v>211</v>
      </c>
      <c r="O1133" s="48" t="s">
        <v>183</v>
      </c>
      <c r="P1133" s="48"/>
      <c r="Q1133" s="48" t="s">
        <v>3291</v>
      </c>
      <c r="R1133" s="193" t="s">
        <v>211</v>
      </c>
      <c r="S1133" s="48" t="b">
        <v>0</v>
      </c>
      <c r="T1133" s="48"/>
      <c r="U1133" s="178"/>
      <c r="V1133" s="178">
        <v>43670</v>
      </c>
      <c r="W1133" s="48" t="s">
        <v>211</v>
      </c>
      <c r="X1133" s="48"/>
      <c r="Y1133" s="48"/>
      <c r="Z1133" s="48" t="s">
        <v>211</v>
      </c>
      <c r="AA1133" s="48"/>
      <c r="AB1133" s="48"/>
      <c r="AC1133" s="193" t="s">
        <v>4287</v>
      </c>
      <c r="AD1133" s="48"/>
      <c r="AE1133" s="193" t="s">
        <v>498</v>
      </c>
      <c r="AF1133" s="193" t="s">
        <v>211</v>
      </c>
      <c r="AG1133" s="193" t="s">
        <v>211</v>
      </c>
      <c r="AH1133" s="198">
        <v>43732</v>
      </c>
      <c r="AI1133" s="192" t="s">
        <v>4284</v>
      </c>
      <c r="AJ1133" s="115" t="str">
        <f t="shared" si="17"/>
        <v>FS</v>
      </c>
      <c r="AK1133" s="115" t="b">
        <f>ISNUMBER(SEARCH("IRT",Table1[[#This Row],[Current_Status]]))</f>
        <v>0</v>
      </c>
      <c r="AL1133" s="116">
        <f>YEAR(Table1[[#This Row],[Project_Initiated]])</f>
        <v>2019</v>
      </c>
      <c r="AM1133" s="53">
        <v>44090</v>
      </c>
      <c r="AN1133" s="53" t="str">
        <f>IF(AND(Table1[[#This Row],[Completed Date]]&gt;="07/01/2020"+0,Table1[[#This Row],[Completed Date]]&lt;="6/30/2021"+0),"FY 20-21",IF(AND(Table1[[#This Row],[Completed Date]]&gt;="07/01/2019"+0,Table1[[#This Row],[Completed Date]]&lt;="6/30/2020"+0),"FY 19-20",""))</f>
        <v>FY 19-20</v>
      </c>
      <c r="AO1133" s="116">
        <f>IFERROR(FIND("R",Table1[[#This Row],[FS_Priority]]),"")</f>
        <v>1</v>
      </c>
    </row>
    <row r="1134" spans="1:41" hidden="1" x14ac:dyDescent="0.25">
      <c r="A1134" s="48" t="s">
        <v>4090</v>
      </c>
      <c r="B1134" s="193" t="s">
        <v>211</v>
      </c>
      <c r="C1134" s="193" t="s">
        <v>4090</v>
      </c>
      <c r="D1134" s="194" t="b">
        <v>0</v>
      </c>
      <c r="E1134" s="48" t="s">
        <v>99</v>
      </c>
      <c r="F1134" s="48" t="s">
        <v>4134</v>
      </c>
      <c r="G1134" s="48" t="s">
        <v>4286</v>
      </c>
      <c r="H1134" s="48" t="s">
        <v>465</v>
      </c>
      <c r="I1134" s="48" t="s">
        <v>3645</v>
      </c>
      <c r="J1134" s="48" t="s">
        <v>2661</v>
      </c>
      <c r="K1134" s="193" t="s">
        <v>4989</v>
      </c>
      <c r="L1134" s="193" t="s">
        <v>297</v>
      </c>
      <c r="M1134" s="48" t="s">
        <v>3602</v>
      </c>
      <c r="N1134" s="193" t="s">
        <v>211</v>
      </c>
      <c r="O1134" s="48" t="s">
        <v>183</v>
      </c>
      <c r="P1134" s="48"/>
      <c r="Q1134" s="48" t="s">
        <v>3291</v>
      </c>
      <c r="R1134" s="193" t="s">
        <v>211</v>
      </c>
      <c r="S1134" s="48" t="b">
        <v>0</v>
      </c>
      <c r="T1134" s="48"/>
      <c r="U1134" s="178"/>
      <c r="V1134" s="178">
        <v>43564</v>
      </c>
      <c r="W1134" s="48" t="s">
        <v>211</v>
      </c>
      <c r="X1134" s="48"/>
      <c r="Y1134" s="48"/>
      <c r="Z1134" s="48" t="s">
        <v>211</v>
      </c>
      <c r="AA1134" s="48"/>
      <c r="AB1134" s="48"/>
      <c r="AC1134" s="193" t="s">
        <v>211</v>
      </c>
      <c r="AD1134" s="179"/>
      <c r="AE1134" s="193" t="s">
        <v>178</v>
      </c>
      <c r="AF1134" s="193" t="s">
        <v>4449</v>
      </c>
      <c r="AG1134" s="193" t="s">
        <v>211</v>
      </c>
      <c r="AH1134" s="197">
        <v>43732</v>
      </c>
      <c r="AI1134" s="192" t="s">
        <v>4284</v>
      </c>
      <c r="AJ1134" s="115" t="str">
        <f t="shared" si="17"/>
        <v>FS</v>
      </c>
      <c r="AK1134" s="115" t="b">
        <f>ISNUMBER(SEARCH("IRT",Table1[[#This Row],[Current_Status]]))</f>
        <v>0</v>
      </c>
      <c r="AL1134" s="116">
        <f>YEAR(Table1[[#This Row],[Project_Initiated]])</f>
        <v>2019</v>
      </c>
      <c r="AM1134" s="53">
        <v>44090</v>
      </c>
      <c r="AN1134" s="53" t="str">
        <f>IF(AND(Table1[[#This Row],[Completed Date]]&gt;="07/01/2020"+0,Table1[[#This Row],[Completed Date]]&lt;="6/30/2021"+0),"FY 20-21",IF(AND(Table1[[#This Row],[Completed Date]]&gt;="07/01/2019"+0,Table1[[#This Row],[Completed Date]]&lt;="6/30/2020"+0),"FY 19-20",""))</f>
        <v>FY 19-20</v>
      </c>
      <c r="AO1134" s="116">
        <f>IFERROR(FIND("R",Table1[[#This Row],[FS_Priority]]),"")</f>
        <v>1</v>
      </c>
    </row>
    <row r="1135" spans="1:41" hidden="1" x14ac:dyDescent="0.25">
      <c r="A1135" s="48" t="s">
        <v>4112</v>
      </c>
      <c r="B1135" s="193" t="s">
        <v>211</v>
      </c>
      <c r="C1135" s="193" t="s">
        <v>4112</v>
      </c>
      <c r="D1135" s="194" t="b">
        <v>0</v>
      </c>
      <c r="E1135" s="48" t="s">
        <v>4299</v>
      </c>
      <c r="F1135" s="48" t="s">
        <v>4191</v>
      </c>
      <c r="G1135" s="48" t="s">
        <v>211</v>
      </c>
      <c r="H1135" s="48" t="s">
        <v>211</v>
      </c>
      <c r="I1135" s="48" t="s">
        <v>3955</v>
      </c>
      <c r="J1135" s="48" t="s">
        <v>2661</v>
      </c>
      <c r="K1135" s="193" t="s">
        <v>3471</v>
      </c>
      <c r="L1135" s="193" t="s">
        <v>2636</v>
      </c>
      <c r="M1135" s="48" t="s">
        <v>3956</v>
      </c>
      <c r="N1135" s="193" t="s">
        <v>211</v>
      </c>
      <c r="O1135" s="48" t="s">
        <v>165</v>
      </c>
      <c r="P1135" s="48"/>
      <c r="Q1135" s="48" t="s">
        <v>3291</v>
      </c>
      <c r="R1135" s="193" t="s">
        <v>211</v>
      </c>
      <c r="S1135" s="48" t="b">
        <v>0</v>
      </c>
      <c r="T1135" s="48"/>
      <c r="U1135" s="178"/>
      <c r="V1135" s="178">
        <v>43669</v>
      </c>
      <c r="W1135" s="48" t="s">
        <v>211</v>
      </c>
      <c r="X1135" s="48"/>
      <c r="Y1135" s="48"/>
      <c r="Z1135" s="48" t="s">
        <v>211</v>
      </c>
      <c r="AA1135" s="48"/>
      <c r="AB1135" s="48"/>
      <c r="AC1135" s="193" t="s">
        <v>4436</v>
      </c>
      <c r="AD1135" s="48"/>
      <c r="AE1135" s="193" t="s">
        <v>165</v>
      </c>
      <c r="AF1135" s="193" t="s">
        <v>211</v>
      </c>
      <c r="AG1135" s="193" t="s">
        <v>211</v>
      </c>
      <c r="AH1135" s="197">
        <v>43732</v>
      </c>
      <c r="AI1135" s="192" t="s">
        <v>4284</v>
      </c>
      <c r="AJ1135" s="115" t="str">
        <f t="shared" si="17"/>
        <v>FS</v>
      </c>
      <c r="AK1135" s="115" t="b">
        <f>ISNUMBER(SEARCH("IRT",Table1[[#This Row],[Current_Status]]))</f>
        <v>0</v>
      </c>
      <c r="AL1135" s="116">
        <f>YEAR(Table1[[#This Row],[Project_Initiated]])</f>
        <v>2019</v>
      </c>
      <c r="AM1135" s="53">
        <v>44090</v>
      </c>
      <c r="AN1135" s="53" t="str">
        <f>IF(AND(Table1[[#This Row],[Completed Date]]&gt;="07/01/2020"+0,Table1[[#This Row],[Completed Date]]&lt;="6/30/2021"+0),"FY 20-21",IF(AND(Table1[[#This Row],[Completed Date]]&gt;="07/01/2019"+0,Table1[[#This Row],[Completed Date]]&lt;="6/30/2020"+0),"FY 19-20",""))</f>
        <v>FY 19-20</v>
      </c>
      <c r="AO1135" s="116">
        <f>IFERROR(FIND("R",Table1[[#This Row],[FS_Priority]]),"")</f>
        <v>1</v>
      </c>
    </row>
    <row r="1136" spans="1:41" hidden="1" x14ac:dyDescent="0.25">
      <c r="A1136" s="48" t="s">
        <v>4104</v>
      </c>
      <c r="B1136" s="193" t="s">
        <v>211</v>
      </c>
      <c r="C1136" s="193" t="s">
        <v>4104</v>
      </c>
      <c r="D1136" s="194" t="b">
        <v>0</v>
      </c>
      <c r="E1136" s="48" t="s">
        <v>107</v>
      </c>
      <c r="F1136" s="48" t="s">
        <v>4231</v>
      </c>
      <c r="G1136" s="48" t="s">
        <v>211</v>
      </c>
      <c r="H1136" s="48" t="s">
        <v>3531</v>
      </c>
      <c r="I1136" s="48" t="s">
        <v>4232</v>
      </c>
      <c r="J1136" s="48" t="s">
        <v>2672</v>
      </c>
      <c r="K1136" s="193" t="s">
        <v>3674</v>
      </c>
      <c r="L1136" s="193" t="s">
        <v>2636</v>
      </c>
      <c r="M1136" s="48" t="s">
        <v>3701</v>
      </c>
      <c r="N1136" s="193" t="s">
        <v>211</v>
      </c>
      <c r="O1136" s="48" t="s">
        <v>183</v>
      </c>
      <c r="P1136" s="48"/>
      <c r="Q1136" s="48" t="s">
        <v>3429</v>
      </c>
      <c r="R1136" s="193" t="s">
        <v>211</v>
      </c>
      <c r="S1136" s="48" t="b">
        <v>0</v>
      </c>
      <c r="T1136" s="48"/>
      <c r="U1136" s="178"/>
      <c r="V1136" s="178">
        <v>43696</v>
      </c>
      <c r="W1136" s="48" t="s">
        <v>211</v>
      </c>
      <c r="X1136" s="48"/>
      <c r="Y1136" s="48"/>
      <c r="Z1136" s="48" t="s">
        <v>211</v>
      </c>
      <c r="AA1136" s="48"/>
      <c r="AB1136" s="48"/>
      <c r="AC1136" s="193" t="s">
        <v>4318</v>
      </c>
      <c r="AD1136" s="196">
        <v>43718</v>
      </c>
      <c r="AE1136" s="193" t="s">
        <v>178</v>
      </c>
      <c r="AF1136" s="193" t="s">
        <v>4480</v>
      </c>
      <c r="AG1136" s="193" t="s">
        <v>2694</v>
      </c>
      <c r="AH1136" s="197">
        <v>43734</v>
      </c>
      <c r="AI1136" s="192" t="s">
        <v>4284</v>
      </c>
      <c r="AJ1136" s="115" t="str">
        <f t="shared" si="17"/>
        <v>FS</v>
      </c>
      <c r="AK1136" s="115" t="b">
        <f>ISNUMBER(SEARCH("IRT",Table1[[#This Row],[Current_Status]]))</f>
        <v>0</v>
      </c>
      <c r="AL1136" s="116">
        <f>YEAR(Table1[[#This Row],[Project_Initiated]])</f>
        <v>2019</v>
      </c>
      <c r="AM1136" s="53">
        <v>44090</v>
      </c>
      <c r="AN1136" s="53" t="str">
        <f>IF(AND(Table1[[#This Row],[Completed Date]]&gt;="07/01/2020"+0,Table1[[#This Row],[Completed Date]]&lt;="6/30/2021"+0),"FY 20-21",IF(AND(Table1[[#This Row],[Completed Date]]&gt;="07/01/2019"+0,Table1[[#This Row],[Completed Date]]&lt;="6/30/2020"+0),"FY 19-20",""))</f>
        <v>FY 19-20</v>
      </c>
      <c r="AO1136" s="116">
        <f>IFERROR(FIND("R",Table1[[#This Row],[FS_Priority]]),"")</f>
        <v>1</v>
      </c>
    </row>
    <row r="1137" spans="1:41" hidden="1" x14ac:dyDescent="0.25">
      <c r="A1137" s="48" t="s">
        <v>4066</v>
      </c>
      <c r="B1137" s="193" t="s">
        <v>211</v>
      </c>
      <c r="C1137" s="193" t="s">
        <v>4066</v>
      </c>
      <c r="D1137" s="194" t="b">
        <v>0</v>
      </c>
      <c r="E1137" s="48" t="s">
        <v>53</v>
      </c>
      <c r="F1137" s="48" t="s">
        <v>4239</v>
      </c>
      <c r="G1137" s="48" t="s">
        <v>211</v>
      </c>
      <c r="H1137" s="48" t="s">
        <v>932</v>
      </c>
      <c r="I1137" s="48" t="s">
        <v>4240</v>
      </c>
      <c r="J1137" s="48" t="s">
        <v>2661</v>
      </c>
      <c r="K1137" s="193" t="s">
        <v>3514</v>
      </c>
      <c r="L1137" s="193" t="s">
        <v>2636</v>
      </c>
      <c r="M1137" s="48" t="s">
        <v>3543</v>
      </c>
      <c r="N1137" s="193" t="s">
        <v>211</v>
      </c>
      <c r="O1137" s="48" t="s">
        <v>165</v>
      </c>
      <c r="P1137" s="48"/>
      <c r="Q1137" s="48" t="s">
        <v>218</v>
      </c>
      <c r="R1137" s="193" t="s">
        <v>211</v>
      </c>
      <c r="S1137" s="48" t="b">
        <v>0</v>
      </c>
      <c r="T1137" s="48"/>
      <c r="U1137" s="178"/>
      <c r="V1137" s="178">
        <v>43706</v>
      </c>
      <c r="W1137" s="48" t="s">
        <v>211</v>
      </c>
      <c r="X1137" s="48"/>
      <c r="Y1137" s="48"/>
      <c r="Z1137" s="48" t="s">
        <v>211</v>
      </c>
      <c r="AA1137" s="48"/>
      <c r="AB1137" s="48"/>
      <c r="AC1137" s="193" t="s">
        <v>4436</v>
      </c>
      <c r="AD1137" s="48"/>
      <c r="AE1137" s="193" t="s">
        <v>165</v>
      </c>
      <c r="AF1137" s="193" t="s">
        <v>211</v>
      </c>
      <c r="AG1137" s="193" t="s">
        <v>211</v>
      </c>
      <c r="AH1137" s="197">
        <v>43734</v>
      </c>
      <c r="AI1137" s="192" t="s">
        <v>4284</v>
      </c>
      <c r="AJ1137" s="115" t="str">
        <f t="shared" si="17"/>
        <v>FS</v>
      </c>
      <c r="AK1137" s="115" t="b">
        <f>ISNUMBER(SEARCH("IRT",Table1[[#This Row],[Current_Status]]))</f>
        <v>0</v>
      </c>
      <c r="AL1137" s="116">
        <f>YEAR(Table1[[#This Row],[Project_Initiated]])</f>
        <v>2019</v>
      </c>
      <c r="AM1137" s="53">
        <v>44090</v>
      </c>
      <c r="AN1137" s="53" t="str">
        <f>IF(AND(Table1[[#This Row],[Completed Date]]&gt;="07/01/2020"+0,Table1[[#This Row],[Completed Date]]&lt;="6/30/2021"+0),"FY 20-21",IF(AND(Table1[[#This Row],[Completed Date]]&gt;="07/01/2019"+0,Table1[[#This Row],[Completed Date]]&lt;="6/30/2020"+0),"FY 19-20",""))</f>
        <v>FY 19-20</v>
      </c>
      <c r="AO1137" s="116" t="str">
        <f>IFERROR(FIND("R",Table1[[#This Row],[FS_Priority]]),"")</f>
        <v/>
      </c>
    </row>
    <row r="1138" spans="1:41" hidden="1" x14ac:dyDescent="0.25">
      <c r="A1138" s="48" t="s">
        <v>4073</v>
      </c>
      <c r="B1138" s="193" t="s">
        <v>211</v>
      </c>
      <c r="C1138" s="193" t="s">
        <v>4073</v>
      </c>
      <c r="D1138" s="194" t="b">
        <v>0</v>
      </c>
      <c r="E1138" s="48" t="s">
        <v>53</v>
      </c>
      <c r="F1138" s="48" t="s">
        <v>4139</v>
      </c>
      <c r="G1138" s="48" t="s">
        <v>211</v>
      </c>
      <c r="H1138" s="48" t="s">
        <v>932</v>
      </c>
      <c r="I1138" s="48" t="s">
        <v>4140</v>
      </c>
      <c r="J1138" s="48" t="s">
        <v>2661</v>
      </c>
      <c r="K1138" s="193" t="s">
        <v>3514</v>
      </c>
      <c r="L1138" s="193" t="s">
        <v>2636</v>
      </c>
      <c r="M1138" s="48" t="s">
        <v>3543</v>
      </c>
      <c r="N1138" s="193" t="s">
        <v>211</v>
      </c>
      <c r="O1138" s="48" t="s">
        <v>165</v>
      </c>
      <c r="P1138" s="48"/>
      <c r="Q1138" s="48" t="s">
        <v>242</v>
      </c>
      <c r="R1138" s="193" t="s">
        <v>211</v>
      </c>
      <c r="S1138" s="48" t="b">
        <v>0</v>
      </c>
      <c r="T1138" s="48"/>
      <c r="U1138" s="178"/>
      <c r="V1138" s="178">
        <v>43623</v>
      </c>
      <c r="W1138" s="48" t="s">
        <v>211</v>
      </c>
      <c r="X1138" s="48"/>
      <c r="Y1138" s="48"/>
      <c r="Z1138" s="48" t="s">
        <v>211</v>
      </c>
      <c r="AA1138" s="48"/>
      <c r="AB1138" s="48"/>
      <c r="AC1138" s="193" t="s">
        <v>4436</v>
      </c>
      <c r="AD1138" s="48"/>
      <c r="AE1138" s="193" t="s">
        <v>165</v>
      </c>
      <c r="AF1138" s="193" t="s">
        <v>211</v>
      </c>
      <c r="AG1138" s="193" t="s">
        <v>211</v>
      </c>
      <c r="AH1138" s="197">
        <v>43734</v>
      </c>
      <c r="AI1138" s="192" t="s">
        <v>4284</v>
      </c>
      <c r="AJ1138" s="115" t="str">
        <f t="shared" si="17"/>
        <v>FS</v>
      </c>
      <c r="AK1138" s="115" t="b">
        <f>ISNUMBER(SEARCH("IRT",Table1[[#This Row],[Current_Status]]))</f>
        <v>0</v>
      </c>
      <c r="AL1138" s="116">
        <f>YEAR(Table1[[#This Row],[Project_Initiated]])</f>
        <v>2019</v>
      </c>
      <c r="AM1138" s="53">
        <v>44090</v>
      </c>
      <c r="AN1138" s="53" t="str">
        <f>IF(AND(Table1[[#This Row],[Completed Date]]&gt;="07/01/2020"+0,Table1[[#This Row],[Completed Date]]&lt;="6/30/2021"+0),"FY 20-21",IF(AND(Table1[[#This Row],[Completed Date]]&gt;="07/01/2019"+0,Table1[[#This Row],[Completed Date]]&lt;="6/30/2020"+0),"FY 19-20",""))</f>
        <v>FY 19-20</v>
      </c>
      <c r="AO1138" s="116" t="str">
        <f>IFERROR(FIND("R",Table1[[#This Row],[FS_Priority]]),"")</f>
        <v/>
      </c>
    </row>
    <row r="1139" spans="1:41" hidden="1" x14ac:dyDescent="0.25">
      <c r="A1139" s="48" t="s">
        <v>4091</v>
      </c>
      <c r="B1139" s="193" t="s">
        <v>211</v>
      </c>
      <c r="C1139" s="193" t="s">
        <v>4091</v>
      </c>
      <c r="D1139" s="194" t="b">
        <v>0</v>
      </c>
      <c r="E1139" s="48" t="s">
        <v>107</v>
      </c>
      <c r="F1139" s="48" t="s">
        <v>4220</v>
      </c>
      <c r="G1139" s="48" t="s">
        <v>211</v>
      </c>
      <c r="H1139" s="48" t="s">
        <v>474</v>
      </c>
      <c r="I1139" s="48" t="s">
        <v>4221</v>
      </c>
      <c r="J1139" s="48" t="s">
        <v>2661</v>
      </c>
      <c r="K1139" s="193" t="s">
        <v>3674</v>
      </c>
      <c r="L1139" s="193" t="s">
        <v>2636</v>
      </c>
      <c r="M1139" s="48" t="s">
        <v>3724</v>
      </c>
      <c r="N1139" s="193" t="s">
        <v>211</v>
      </c>
      <c r="O1139" s="48" t="s">
        <v>165</v>
      </c>
      <c r="P1139" s="48"/>
      <c r="Q1139" s="48" t="s">
        <v>218</v>
      </c>
      <c r="R1139" s="193" t="s">
        <v>211</v>
      </c>
      <c r="S1139" s="48" t="b">
        <v>0</v>
      </c>
      <c r="T1139" s="48"/>
      <c r="U1139" s="178"/>
      <c r="V1139" s="178">
        <v>43690</v>
      </c>
      <c r="W1139" s="48" t="s">
        <v>211</v>
      </c>
      <c r="X1139" s="48"/>
      <c r="Y1139" s="48"/>
      <c r="Z1139" s="48" t="s">
        <v>211</v>
      </c>
      <c r="AA1139" s="48"/>
      <c r="AB1139" s="48"/>
      <c r="AC1139" s="193" t="s">
        <v>4436</v>
      </c>
      <c r="AD1139" s="179"/>
      <c r="AE1139" s="193" t="s">
        <v>165</v>
      </c>
      <c r="AF1139" s="193" t="s">
        <v>211</v>
      </c>
      <c r="AG1139" s="193" t="s">
        <v>211</v>
      </c>
      <c r="AH1139" s="198">
        <v>43735</v>
      </c>
      <c r="AI1139" s="192" t="s">
        <v>4284</v>
      </c>
      <c r="AJ1139" s="115" t="str">
        <f t="shared" si="17"/>
        <v>FS</v>
      </c>
      <c r="AK1139" s="115" t="b">
        <f>ISNUMBER(SEARCH("IRT",Table1[[#This Row],[Current_Status]]))</f>
        <v>0</v>
      </c>
      <c r="AL1139" s="116">
        <f>YEAR(Table1[[#This Row],[Project_Initiated]])</f>
        <v>2019</v>
      </c>
      <c r="AM1139" s="53">
        <v>44090</v>
      </c>
      <c r="AN1139" s="53" t="str">
        <f>IF(AND(Table1[[#This Row],[Completed Date]]&gt;="07/01/2020"+0,Table1[[#This Row],[Completed Date]]&lt;="6/30/2021"+0),"FY 20-21",IF(AND(Table1[[#This Row],[Completed Date]]&gt;="07/01/2019"+0,Table1[[#This Row],[Completed Date]]&lt;="6/30/2020"+0),"FY 19-20",""))</f>
        <v>FY 19-20</v>
      </c>
      <c r="AO1139" s="116" t="str">
        <f>IFERROR(FIND("R",Table1[[#This Row],[FS_Priority]]),"")</f>
        <v/>
      </c>
    </row>
    <row r="1140" spans="1:41" hidden="1" x14ac:dyDescent="0.25">
      <c r="A1140" s="48" t="s">
        <v>4122</v>
      </c>
      <c r="B1140" s="193" t="s">
        <v>211</v>
      </c>
      <c r="C1140" s="193" t="s">
        <v>4122</v>
      </c>
      <c r="D1140" s="194" t="b">
        <v>0</v>
      </c>
      <c r="E1140" s="48" t="s">
        <v>147</v>
      </c>
      <c r="F1140" s="48" t="s">
        <v>4207</v>
      </c>
      <c r="G1140" s="48" t="s">
        <v>211</v>
      </c>
      <c r="H1140" s="48" t="s">
        <v>490</v>
      </c>
      <c r="I1140" s="48" t="s">
        <v>4208</v>
      </c>
      <c r="J1140" s="48" t="s">
        <v>2661</v>
      </c>
      <c r="K1140" s="193" t="s">
        <v>3839</v>
      </c>
      <c r="L1140" s="193" t="s">
        <v>4330</v>
      </c>
      <c r="M1140" s="48" t="s">
        <v>3840</v>
      </c>
      <c r="N1140" s="193" t="s">
        <v>211</v>
      </c>
      <c r="O1140" s="48" t="s">
        <v>165</v>
      </c>
      <c r="P1140" s="48"/>
      <c r="Q1140" s="48" t="s">
        <v>184</v>
      </c>
      <c r="R1140" s="193" t="s">
        <v>211</v>
      </c>
      <c r="S1140" s="48" t="b">
        <v>0</v>
      </c>
      <c r="T1140" s="48"/>
      <c r="U1140" s="178"/>
      <c r="V1140" s="178">
        <v>43682</v>
      </c>
      <c r="W1140" s="48" t="s">
        <v>211</v>
      </c>
      <c r="X1140" s="48"/>
      <c r="Y1140" s="48"/>
      <c r="Z1140" s="48" t="s">
        <v>211</v>
      </c>
      <c r="AA1140" s="48"/>
      <c r="AB1140" s="48"/>
      <c r="AC1140" s="193" t="s">
        <v>4436</v>
      </c>
      <c r="AD1140" s="179"/>
      <c r="AE1140" s="193" t="s">
        <v>165</v>
      </c>
      <c r="AF1140" s="193" t="s">
        <v>211</v>
      </c>
      <c r="AG1140" s="193" t="s">
        <v>211</v>
      </c>
      <c r="AH1140" s="197">
        <v>43736</v>
      </c>
      <c r="AI1140" s="192" t="s">
        <v>4284</v>
      </c>
      <c r="AJ1140" s="115" t="str">
        <f t="shared" si="17"/>
        <v>FS</v>
      </c>
      <c r="AK1140" s="115" t="b">
        <f>ISNUMBER(SEARCH("IRT",Table1[[#This Row],[Current_Status]]))</f>
        <v>0</v>
      </c>
      <c r="AL1140" s="116">
        <f>YEAR(Table1[[#This Row],[Project_Initiated]])</f>
        <v>2019</v>
      </c>
      <c r="AM1140" s="53">
        <v>44090</v>
      </c>
      <c r="AN1140" s="53" t="str">
        <f>IF(AND(Table1[[#This Row],[Completed Date]]&gt;="07/01/2020"+0,Table1[[#This Row],[Completed Date]]&lt;="6/30/2021"+0),"FY 20-21",IF(AND(Table1[[#This Row],[Completed Date]]&gt;="07/01/2019"+0,Table1[[#This Row],[Completed Date]]&lt;="6/30/2020"+0),"FY 19-20",""))</f>
        <v>FY 19-20</v>
      </c>
      <c r="AO1140" s="116" t="str">
        <f>IFERROR(FIND("R",Table1[[#This Row],[FS_Priority]]),"")</f>
        <v/>
      </c>
    </row>
    <row r="1141" spans="1:41" hidden="1" x14ac:dyDescent="0.25">
      <c r="A1141" s="48" t="s">
        <v>4121</v>
      </c>
      <c r="B1141" s="193" t="s">
        <v>211</v>
      </c>
      <c r="C1141" s="193" t="s">
        <v>4121</v>
      </c>
      <c r="D1141" s="194" t="b">
        <v>0</v>
      </c>
      <c r="E1141" s="48" t="s">
        <v>147</v>
      </c>
      <c r="F1141" s="48" t="s">
        <v>4145</v>
      </c>
      <c r="G1141" s="48" t="s">
        <v>211</v>
      </c>
      <c r="H1141" s="48" t="s">
        <v>451</v>
      </c>
      <c r="I1141" s="48" t="s">
        <v>4146</v>
      </c>
      <c r="J1141" s="48" t="s">
        <v>2661</v>
      </c>
      <c r="K1141" s="193" t="s">
        <v>3839</v>
      </c>
      <c r="L1141" s="193" t="s">
        <v>4330</v>
      </c>
      <c r="M1141" s="48" t="s">
        <v>3849</v>
      </c>
      <c r="N1141" s="193" t="s">
        <v>211</v>
      </c>
      <c r="O1141" s="48" t="s">
        <v>165</v>
      </c>
      <c r="P1141" s="48"/>
      <c r="Q1141" s="48" t="s">
        <v>236</v>
      </c>
      <c r="R1141" s="193" t="s">
        <v>211</v>
      </c>
      <c r="S1141" s="48" t="b">
        <v>0</v>
      </c>
      <c r="T1141" s="48"/>
      <c r="U1141" s="178"/>
      <c r="V1141" s="178">
        <v>43627</v>
      </c>
      <c r="W1141" s="48" t="s">
        <v>211</v>
      </c>
      <c r="X1141" s="48"/>
      <c r="Y1141" s="48"/>
      <c r="Z1141" s="48" t="s">
        <v>211</v>
      </c>
      <c r="AA1141" s="48"/>
      <c r="AB1141" s="48"/>
      <c r="AC1141" s="193" t="s">
        <v>4436</v>
      </c>
      <c r="AD1141" s="48"/>
      <c r="AE1141" s="193" t="s">
        <v>165</v>
      </c>
      <c r="AF1141" s="193" t="s">
        <v>211</v>
      </c>
      <c r="AG1141" s="193" t="s">
        <v>211</v>
      </c>
      <c r="AH1141" s="197">
        <v>43738</v>
      </c>
      <c r="AI1141" s="192" t="s">
        <v>4284</v>
      </c>
      <c r="AJ1141" s="115" t="str">
        <f t="shared" si="17"/>
        <v>FS</v>
      </c>
      <c r="AK1141" s="115" t="b">
        <f>ISNUMBER(SEARCH("IRT",Table1[[#This Row],[Current_Status]]))</f>
        <v>0</v>
      </c>
      <c r="AL1141" s="116">
        <f>YEAR(Table1[[#This Row],[Project_Initiated]])</f>
        <v>2019</v>
      </c>
      <c r="AM1141" s="53">
        <v>44090</v>
      </c>
      <c r="AN1141" s="53" t="str">
        <f>IF(AND(Table1[[#This Row],[Completed Date]]&gt;="07/01/2020"+0,Table1[[#This Row],[Completed Date]]&lt;="6/30/2021"+0),"FY 20-21",IF(AND(Table1[[#This Row],[Completed Date]]&gt;="07/01/2019"+0,Table1[[#This Row],[Completed Date]]&lt;="6/30/2020"+0),"FY 19-20",""))</f>
        <v>FY 19-20</v>
      </c>
      <c r="AO1141" s="116" t="str">
        <f>IFERROR(FIND("R",Table1[[#This Row],[FS_Priority]]),"")</f>
        <v/>
      </c>
    </row>
    <row r="1142" spans="1:41" hidden="1" x14ac:dyDescent="0.25">
      <c r="A1142" s="48" t="s">
        <v>4700</v>
      </c>
      <c r="B1142" s="193" t="s">
        <v>211</v>
      </c>
      <c r="C1142" s="193" t="s">
        <v>4700</v>
      </c>
      <c r="D1142" s="194" t="b">
        <v>0</v>
      </c>
      <c r="E1142" s="48" t="s">
        <v>148</v>
      </c>
      <c r="F1142" s="48" t="s">
        <v>4701</v>
      </c>
      <c r="G1142" s="48" t="s">
        <v>211</v>
      </c>
      <c r="H1142" s="48" t="s">
        <v>211</v>
      </c>
      <c r="I1142" s="48" t="s">
        <v>3663</v>
      </c>
      <c r="J1142" s="48" t="s">
        <v>2661</v>
      </c>
      <c r="K1142" s="193" t="s">
        <v>4320</v>
      </c>
      <c r="L1142" s="193" t="s">
        <v>434</v>
      </c>
      <c r="M1142" s="48" t="s">
        <v>3879</v>
      </c>
      <c r="N1142" s="193" t="s">
        <v>211</v>
      </c>
      <c r="O1142" s="48" t="s">
        <v>165</v>
      </c>
      <c r="P1142" s="48"/>
      <c r="Q1142" s="48" t="s">
        <v>4502</v>
      </c>
      <c r="R1142" s="193" t="s">
        <v>211</v>
      </c>
      <c r="S1142" s="48" t="b">
        <v>0</v>
      </c>
      <c r="T1142" s="48"/>
      <c r="U1142" s="178"/>
      <c r="V1142" s="178">
        <v>43733</v>
      </c>
      <c r="W1142" s="48" t="s">
        <v>211</v>
      </c>
      <c r="X1142" s="48"/>
      <c r="Y1142" s="48"/>
      <c r="Z1142" s="48" t="s">
        <v>211</v>
      </c>
      <c r="AA1142" s="48"/>
      <c r="AB1142" s="48"/>
      <c r="AC1142" s="193" t="s">
        <v>211</v>
      </c>
      <c r="AD1142" s="48"/>
      <c r="AE1142" s="193" t="s">
        <v>165</v>
      </c>
      <c r="AF1142" s="193" t="s">
        <v>211</v>
      </c>
      <c r="AG1142" s="193" t="s">
        <v>211</v>
      </c>
      <c r="AH1142" s="198">
        <v>43738</v>
      </c>
      <c r="AI1142" s="192" t="s">
        <v>4364</v>
      </c>
      <c r="AJ1142" s="115" t="str">
        <f t="shared" si="17"/>
        <v>FS</v>
      </c>
      <c r="AK1142" s="115" t="b">
        <f>ISNUMBER(SEARCH("IRT",Table1[[#This Row],[Current_Status]]))</f>
        <v>0</v>
      </c>
      <c r="AL1142" s="116">
        <f>YEAR(Table1[[#This Row],[Project_Initiated]])</f>
        <v>2019</v>
      </c>
      <c r="AM1142" s="53">
        <v>44090</v>
      </c>
      <c r="AN1142" s="53" t="str">
        <f>IF(AND(Table1[[#This Row],[Completed Date]]&gt;="07/01/2020"+0,Table1[[#This Row],[Completed Date]]&lt;="6/30/2021"+0),"FY 20-21",IF(AND(Table1[[#This Row],[Completed Date]]&gt;="07/01/2019"+0,Table1[[#This Row],[Completed Date]]&lt;="6/30/2020"+0),"FY 19-20",""))</f>
        <v>FY 19-20</v>
      </c>
      <c r="AO1142" s="116" t="str">
        <f>IFERROR(FIND("R",Table1[[#This Row],[FS_Priority]]),"")</f>
        <v/>
      </c>
    </row>
    <row r="1143" spans="1:41" hidden="1" x14ac:dyDescent="0.25">
      <c r="A1143" s="48" t="s">
        <v>4117</v>
      </c>
      <c r="B1143" s="193" t="s">
        <v>211</v>
      </c>
      <c r="C1143" s="193" t="s">
        <v>4117</v>
      </c>
      <c r="D1143" s="194" t="b">
        <v>0</v>
      </c>
      <c r="E1143" s="48" t="s">
        <v>198</v>
      </c>
      <c r="F1143" s="48" t="s">
        <v>4155</v>
      </c>
      <c r="G1143" s="48" t="s">
        <v>211</v>
      </c>
      <c r="H1143" s="48" t="s">
        <v>3833</v>
      </c>
      <c r="I1143" s="48" t="s">
        <v>4156</v>
      </c>
      <c r="J1143" s="48" t="s">
        <v>2661</v>
      </c>
      <c r="K1143" s="193" t="s">
        <v>3829</v>
      </c>
      <c r="L1143" s="193" t="s">
        <v>141</v>
      </c>
      <c r="M1143" s="48" t="s">
        <v>3830</v>
      </c>
      <c r="N1143" s="193" t="s">
        <v>211</v>
      </c>
      <c r="O1143" s="48" t="s">
        <v>183</v>
      </c>
      <c r="P1143" s="48"/>
      <c r="Q1143" s="48" t="s">
        <v>218</v>
      </c>
      <c r="R1143" s="193" t="s">
        <v>211</v>
      </c>
      <c r="S1143" s="48" t="b">
        <v>0</v>
      </c>
      <c r="T1143" s="48"/>
      <c r="U1143" s="178"/>
      <c r="V1143" s="178">
        <v>43634</v>
      </c>
      <c r="W1143" s="48" t="s">
        <v>211</v>
      </c>
      <c r="X1143" s="48"/>
      <c r="Y1143" s="48"/>
      <c r="Z1143" s="48" t="s">
        <v>211</v>
      </c>
      <c r="AA1143" s="48"/>
      <c r="AB1143" s="48"/>
      <c r="AC1143" s="193" t="s">
        <v>4319</v>
      </c>
      <c r="AD1143" s="48"/>
      <c r="AE1143" s="193" t="s">
        <v>178</v>
      </c>
      <c r="AF1143" s="193" t="s">
        <v>211</v>
      </c>
      <c r="AG1143" s="193" t="s">
        <v>211</v>
      </c>
      <c r="AH1143" s="198">
        <v>43739</v>
      </c>
      <c r="AI1143" s="192" t="s">
        <v>4284</v>
      </c>
      <c r="AJ1143" s="115" t="str">
        <f t="shared" si="17"/>
        <v>FS</v>
      </c>
      <c r="AK1143" s="115" t="b">
        <f>ISNUMBER(SEARCH("IRT",Table1[[#This Row],[Current_Status]]))</f>
        <v>0</v>
      </c>
      <c r="AL1143" s="116">
        <f>YEAR(Table1[[#This Row],[Project_Initiated]])</f>
        <v>2019</v>
      </c>
      <c r="AM1143" s="53">
        <v>44090</v>
      </c>
      <c r="AN1143" s="53" t="str">
        <f>IF(AND(Table1[[#This Row],[Completed Date]]&gt;="07/01/2020"+0,Table1[[#This Row],[Completed Date]]&lt;="6/30/2021"+0),"FY 20-21",IF(AND(Table1[[#This Row],[Completed Date]]&gt;="07/01/2019"+0,Table1[[#This Row],[Completed Date]]&lt;="6/30/2020"+0),"FY 19-20",""))</f>
        <v>FY 19-20</v>
      </c>
      <c r="AO1143" s="116" t="str">
        <f>IFERROR(FIND("R",Table1[[#This Row],[FS_Priority]]),"")</f>
        <v/>
      </c>
    </row>
    <row r="1144" spans="1:41" hidden="1" x14ac:dyDescent="0.25">
      <c r="A1144" s="48" t="s">
        <v>4078</v>
      </c>
      <c r="B1144" s="193" t="s">
        <v>211</v>
      </c>
      <c r="C1144" s="193" t="s">
        <v>4078</v>
      </c>
      <c r="D1144" s="194" t="b">
        <v>0</v>
      </c>
      <c r="E1144" s="48" t="s">
        <v>446</v>
      </c>
      <c r="F1144" s="48" t="s">
        <v>4216</v>
      </c>
      <c r="G1144" s="48" t="s">
        <v>211</v>
      </c>
      <c r="H1144" s="48" t="s">
        <v>3531</v>
      </c>
      <c r="I1144" s="48" t="s">
        <v>3589</v>
      </c>
      <c r="J1144" s="48" t="s">
        <v>2661</v>
      </c>
      <c r="K1144" s="193" t="s">
        <v>3578</v>
      </c>
      <c r="L1144" s="193" t="s">
        <v>2636</v>
      </c>
      <c r="M1144" s="48" t="s">
        <v>3726</v>
      </c>
      <c r="N1144" s="193" t="s">
        <v>211</v>
      </c>
      <c r="O1144" s="48" t="s">
        <v>165</v>
      </c>
      <c r="P1144" s="48"/>
      <c r="Q1144" s="48" t="s">
        <v>218</v>
      </c>
      <c r="R1144" s="193" t="s">
        <v>211</v>
      </c>
      <c r="S1144" s="48" t="b">
        <v>0</v>
      </c>
      <c r="T1144" s="48"/>
      <c r="U1144" s="178"/>
      <c r="V1144" s="178">
        <v>43686</v>
      </c>
      <c r="W1144" s="48" t="s">
        <v>211</v>
      </c>
      <c r="X1144" s="48"/>
      <c r="Y1144" s="48"/>
      <c r="Z1144" s="48" t="s">
        <v>211</v>
      </c>
      <c r="AA1144" s="48"/>
      <c r="AB1144" s="48"/>
      <c r="AC1144" s="193" t="s">
        <v>4436</v>
      </c>
      <c r="AD1144" s="48"/>
      <c r="AE1144" s="193" t="s">
        <v>165</v>
      </c>
      <c r="AF1144" s="193" t="s">
        <v>211</v>
      </c>
      <c r="AG1144" s="193" t="s">
        <v>211</v>
      </c>
      <c r="AH1144" s="198">
        <v>43739</v>
      </c>
      <c r="AI1144" s="192" t="s">
        <v>4284</v>
      </c>
      <c r="AJ1144" s="115" t="str">
        <f t="shared" si="17"/>
        <v>FS</v>
      </c>
      <c r="AK1144" s="115" t="b">
        <f>ISNUMBER(SEARCH("IRT",Table1[[#This Row],[Current_Status]]))</f>
        <v>0</v>
      </c>
      <c r="AL1144" s="116">
        <f>YEAR(Table1[[#This Row],[Project_Initiated]])</f>
        <v>2019</v>
      </c>
      <c r="AM1144" s="53">
        <v>44090</v>
      </c>
      <c r="AN1144" s="53" t="str">
        <f>IF(AND(Table1[[#This Row],[Completed Date]]&gt;="07/01/2020"+0,Table1[[#This Row],[Completed Date]]&lt;="6/30/2021"+0),"FY 20-21",IF(AND(Table1[[#This Row],[Completed Date]]&gt;="07/01/2019"+0,Table1[[#This Row],[Completed Date]]&lt;="6/30/2020"+0),"FY 19-20",""))</f>
        <v>FY 19-20</v>
      </c>
      <c r="AO1144" s="116" t="str">
        <f>IFERROR(FIND("R",Table1[[#This Row],[FS_Priority]]),"")</f>
        <v/>
      </c>
    </row>
    <row r="1145" spans="1:41" hidden="1" x14ac:dyDescent="0.25">
      <c r="A1145" s="48" t="s">
        <v>890</v>
      </c>
      <c r="B1145" s="193" t="s">
        <v>211</v>
      </c>
      <c r="C1145" s="193" t="s">
        <v>890</v>
      </c>
      <c r="D1145" s="194" t="b">
        <v>0</v>
      </c>
      <c r="E1145" s="48" t="s">
        <v>99</v>
      </c>
      <c r="F1145" s="48" t="s">
        <v>3099</v>
      </c>
      <c r="G1145" s="48" t="s">
        <v>2835</v>
      </c>
      <c r="H1145" s="48" t="s">
        <v>467</v>
      </c>
      <c r="I1145" s="48" t="s">
        <v>3636</v>
      </c>
      <c r="J1145" s="48" t="s">
        <v>2661</v>
      </c>
      <c r="K1145" s="193" t="s">
        <v>4989</v>
      </c>
      <c r="L1145" s="193" t="s">
        <v>297</v>
      </c>
      <c r="M1145" s="48" t="s">
        <v>3631</v>
      </c>
      <c r="N1145" s="193" t="s">
        <v>211</v>
      </c>
      <c r="O1145" s="48" t="s">
        <v>183</v>
      </c>
      <c r="P1145" s="48"/>
      <c r="Q1145" s="48" t="s">
        <v>218</v>
      </c>
      <c r="R1145" s="193" t="s">
        <v>2612</v>
      </c>
      <c r="S1145" s="48" t="b">
        <v>0</v>
      </c>
      <c r="T1145" s="48"/>
      <c r="U1145" s="178"/>
      <c r="V1145" s="178">
        <v>43384</v>
      </c>
      <c r="W1145" s="48" t="s">
        <v>211</v>
      </c>
      <c r="X1145" s="48"/>
      <c r="Y1145" s="48"/>
      <c r="Z1145" s="48" t="s">
        <v>211</v>
      </c>
      <c r="AA1145" s="48"/>
      <c r="AB1145" s="48"/>
      <c r="AC1145" s="193" t="s">
        <v>4317</v>
      </c>
      <c r="AD1145" s="195">
        <v>43480</v>
      </c>
      <c r="AE1145" s="193" t="s">
        <v>178</v>
      </c>
      <c r="AF1145" s="193" t="s">
        <v>4416</v>
      </c>
      <c r="AG1145" s="193" t="s">
        <v>2694</v>
      </c>
      <c r="AH1145" s="198">
        <v>43739</v>
      </c>
      <c r="AI1145" s="192" t="s">
        <v>4349</v>
      </c>
      <c r="AJ1145" s="115" t="str">
        <f t="shared" si="17"/>
        <v>FS</v>
      </c>
      <c r="AK1145" s="115" t="b">
        <f>ISNUMBER(SEARCH("IRT",Table1[[#This Row],[Current_Status]]))</f>
        <v>0</v>
      </c>
      <c r="AL1145" s="116">
        <f>YEAR(Table1[[#This Row],[Project_Initiated]])</f>
        <v>2018</v>
      </c>
      <c r="AM1145" s="53">
        <v>44090</v>
      </c>
      <c r="AN1145" s="53" t="str">
        <f>IF(AND(Table1[[#This Row],[Completed Date]]&gt;="07/01/2020"+0,Table1[[#This Row],[Completed Date]]&lt;="6/30/2021"+0),"FY 20-21",IF(AND(Table1[[#This Row],[Completed Date]]&gt;="07/01/2019"+0,Table1[[#This Row],[Completed Date]]&lt;="6/30/2020"+0),"FY 19-20",""))</f>
        <v>FY 19-20</v>
      </c>
      <c r="AO1145" s="116" t="str">
        <f>IFERROR(FIND("R",Table1[[#This Row],[FS_Priority]]),"")</f>
        <v/>
      </c>
    </row>
    <row r="1146" spans="1:41" hidden="1" x14ac:dyDescent="0.25">
      <c r="A1146" s="48" t="s">
        <v>4126</v>
      </c>
      <c r="B1146" s="193" t="s">
        <v>211</v>
      </c>
      <c r="C1146" s="193" t="s">
        <v>4126</v>
      </c>
      <c r="D1146" s="194" t="b">
        <v>0</v>
      </c>
      <c r="E1146" s="48" t="s">
        <v>147</v>
      </c>
      <c r="F1146" s="48" t="s">
        <v>4201</v>
      </c>
      <c r="G1146" s="48" t="s">
        <v>211</v>
      </c>
      <c r="H1146" s="48" t="s">
        <v>451</v>
      </c>
      <c r="I1146" s="48" t="s">
        <v>4202</v>
      </c>
      <c r="J1146" s="48" t="s">
        <v>2661</v>
      </c>
      <c r="K1146" s="193" t="s">
        <v>3839</v>
      </c>
      <c r="L1146" s="193" t="s">
        <v>4330</v>
      </c>
      <c r="M1146" s="48" t="s">
        <v>3849</v>
      </c>
      <c r="N1146" s="193" t="s">
        <v>211</v>
      </c>
      <c r="O1146" s="48" t="s">
        <v>165</v>
      </c>
      <c r="P1146" s="48"/>
      <c r="Q1146" s="48" t="s">
        <v>240</v>
      </c>
      <c r="R1146" s="193" t="s">
        <v>211</v>
      </c>
      <c r="S1146" s="48" t="b">
        <v>0</v>
      </c>
      <c r="T1146" s="48"/>
      <c r="U1146" s="178"/>
      <c r="V1146" s="178">
        <v>43677</v>
      </c>
      <c r="W1146" s="48" t="s">
        <v>211</v>
      </c>
      <c r="X1146" s="48"/>
      <c r="Y1146" s="48"/>
      <c r="Z1146" s="48" t="s">
        <v>211</v>
      </c>
      <c r="AA1146" s="48"/>
      <c r="AB1146" s="48"/>
      <c r="AC1146" s="193" t="s">
        <v>4436</v>
      </c>
      <c r="AD1146" s="48"/>
      <c r="AE1146" s="193" t="s">
        <v>165</v>
      </c>
      <c r="AF1146" s="193" t="s">
        <v>211</v>
      </c>
      <c r="AG1146" s="193" t="s">
        <v>211</v>
      </c>
      <c r="AH1146" s="198">
        <v>43739</v>
      </c>
      <c r="AI1146" s="192" t="s">
        <v>4284</v>
      </c>
      <c r="AJ1146" s="115" t="str">
        <f t="shared" si="17"/>
        <v>FS</v>
      </c>
      <c r="AK1146" s="115" t="b">
        <f>ISNUMBER(SEARCH("IRT",Table1[[#This Row],[Current_Status]]))</f>
        <v>0</v>
      </c>
      <c r="AL1146" s="116">
        <f>YEAR(Table1[[#This Row],[Project_Initiated]])</f>
        <v>2019</v>
      </c>
      <c r="AM1146" s="53">
        <v>44090</v>
      </c>
      <c r="AN1146" s="53" t="str">
        <f>IF(AND(Table1[[#This Row],[Completed Date]]&gt;="07/01/2020"+0,Table1[[#This Row],[Completed Date]]&lt;="6/30/2021"+0),"FY 20-21",IF(AND(Table1[[#This Row],[Completed Date]]&gt;="07/01/2019"+0,Table1[[#This Row],[Completed Date]]&lt;="6/30/2020"+0),"FY 19-20",""))</f>
        <v>FY 19-20</v>
      </c>
      <c r="AO1146" s="116" t="str">
        <f>IFERROR(FIND("R",Table1[[#This Row],[FS_Priority]]),"")</f>
        <v/>
      </c>
    </row>
    <row r="1147" spans="1:41" hidden="1" x14ac:dyDescent="0.25">
      <c r="A1147" s="48" t="s">
        <v>4093</v>
      </c>
      <c r="B1147" s="193" t="s">
        <v>211</v>
      </c>
      <c r="C1147" s="193" t="s">
        <v>4093</v>
      </c>
      <c r="D1147" s="194" t="b">
        <v>0</v>
      </c>
      <c r="E1147" s="48" t="s">
        <v>107</v>
      </c>
      <c r="F1147" s="48" t="s">
        <v>4187</v>
      </c>
      <c r="G1147" s="48" t="s">
        <v>211</v>
      </c>
      <c r="H1147" s="48" t="s">
        <v>462</v>
      </c>
      <c r="I1147" s="48" t="s">
        <v>4188</v>
      </c>
      <c r="J1147" s="48" t="s">
        <v>2661</v>
      </c>
      <c r="K1147" s="193" t="s">
        <v>3674</v>
      </c>
      <c r="L1147" s="193" t="s">
        <v>2636</v>
      </c>
      <c r="M1147" s="48" t="s">
        <v>3760</v>
      </c>
      <c r="N1147" s="193" t="s">
        <v>211</v>
      </c>
      <c r="O1147" s="48" t="s">
        <v>165</v>
      </c>
      <c r="P1147" s="48"/>
      <c r="Q1147" s="48" t="s">
        <v>236</v>
      </c>
      <c r="R1147" s="193" t="s">
        <v>211</v>
      </c>
      <c r="S1147" s="48" t="b">
        <v>0</v>
      </c>
      <c r="T1147" s="48"/>
      <c r="U1147" s="178"/>
      <c r="V1147" s="178">
        <v>43668</v>
      </c>
      <c r="W1147" s="48" t="s">
        <v>211</v>
      </c>
      <c r="X1147" s="48"/>
      <c r="Y1147" s="48"/>
      <c r="Z1147" s="48" t="s">
        <v>211</v>
      </c>
      <c r="AA1147" s="48"/>
      <c r="AB1147" s="48"/>
      <c r="AC1147" s="193" t="s">
        <v>4436</v>
      </c>
      <c r="AD1147" s="48"/>
      <c r="AE1147" s="193" t="s">
        <v>165</v>
      </c>
      <c r="AF1147" s="193" t="s">
        <v>211</v>
      </c>
      <c r="AG1147" s="193" t="s">
        <v>211</v>
      </c>
      <c r="AH1147" s="198">
        <v>43740</v>
      </c>
      <c r="AI1147" s="192" t="s">
        <v>4284</v>
      </c>
      <c r="AJ1147" s="115" t="str">
        <f t="shared" si="17"/>
        <v>FS</v>
      </c>
      <c r="AK1147" s="115" t="b">
        <f>ISNUMBER(SEARCH("IRT",Table1[[#This Row],[Current_Status]]))</f>
        <v>0</v>
      </c>
      <c r="AL1147" s="116">
        <f>YEAR(Table1[[#This Row],[Project_Initiated]])</f>
        <v>2019</v>
      </c>
      <c r="AM1147" s="53">
        <v>44090</v>
      </c>
      <c r="AN1147" s="53" t="str">
        <f>IF(AND(Table1[[#This Row],[Completed Date]]&gt;="07/01/2020"+0,Table1[[#This Row],[Completed Date]]&lt;="6/30/2021"+0),"FY 20-21",IF(AND(Table1[[#This Row],[Completed Date]]&gt;="07/01/2019"+0,Table1[[#This Row],[Completed Date]]&lt;="6/30/2020"+0),"FY 19-20",""))</f>
        <v>FY 19-20</v>
      </c>
      <c r="AO1147" s="116" t="str">
        <f>IFERROR(FIND("R",Table1[[#This Row],[FS_Priority]]),"")</f>
        <v/>
      </c>
    </row>
    <row r="1148" spans="1:41" hidden="1" x14ac:dyDescent="0.25">
      <c r="A1148" s="48" t="s">
        <v>4535</v>
      </c>
      <c r="B1148" s="193" t="s">
        <v>211</v>
      </c>
      <c r="C1148" s="193" t="s">
        <v>4535</v>
      </c>
      <c r="D1148" s="194" t="b">
        <v>0</v>
      </c>
      <c r="E1148" s="48" t="s">
        <v>99</v>
      </c>
      <c r="F1148" s="48" t="s">
        <v>4536</v>
      </c>
      <c r="G1148" s="48" t="s">
        <v>211</v>
      </c>
      <c r="H1148" s="48" t="s">
        <v>211</v>
      </c>
      <c r="I1148" s="48" t="s">
        <v>4537</v>
      </c>
      <c r="J1148" s="48" t="s">
        <v>2661</v>
      </c>
      <c r="K1148" s="193" t="s">
        <v>4989</v>
      </c>
      <c r="L1148" s="193" t="s">
        <v>297</v>
      </c>
      <c r="M1148" s="48" t="s">
        <v>3602</v>
      </c>
      <c r="N1148" s="193" t="s">
        <v>211</v>
      </c>
      <c r="O1148" s="48" t="s">
        <v>165</v>
      </c>
      <c r="P1148" s="48"/>
      <c r="Q1148" s="48" t="s">
        <v>4502</v>
      </c>
      <c r="R1148" s="193" t="s">
        <v>211</v>
      </c>
      <c r="S1148" s="48" t="b">
        <v>0</v>
      </c>
      <c r="T1148" s="48"/>
      <c r="U1148" s="178"/>
      <c r="V1148" s="178">
        <v>43734</v>
      </c>
      <c r="W1148" s="48" t="s">
        <v>211</v>
      </c>
      <c r="X1148" s="48"/>
      <c r="Y1148" s="48"/>
      <c r="Z1148" s="48" t="s">
        <v>211</v>
      </c>
      <c r="AA1148" s="48"/>
      <c r="AB1148" s="48"/>
      <c r="AC1148" s="193" t="s">
        <v>211</v>
      </c>
      <c r="AD1148" s="48"/>
      <c r="AE1148" s="193" t="s">
        <v>165</v>
      </c>
      <c r="AF1148" s="193" t="s">
        <v>211</v>
      </c>
      <c r="AG1148" s="193" t="s">
        <v>211</v>
      </c>
      <c r="AH1148" s="198">
        <v>43741</v>
      </c>
      <c r="AI1148" s="192" t="s">
        <v>4364</v>
      </c>
      <c r="AJ1148" s="115" t="str">
        <f t="shared" si="17"/>
        <v>FS</v>
      </c>
      <c r="AK1148" s="115" t="b">
        <f>ISNUMBER(SEARCH("IRT",Table1[[#This Row],[Current_Status]]))</f>
        <v>0</v>
      </c>
      <c r="AL1148" s="116">
        <f>YEAR(Table1[[#This Row],[Project_Initiated]])</f>
        <v>2019</v>
      </c>
      <c r="AM1148" s="53">
        <v>44090</v>
      </c>
      <c r="AN1148" s="53" t="str">
        <f>IF(AND(Table1[[#This Row],[Completed Date]]&gt;="07/01/2020"+0,Table1[[#This Row],[Completed Date]]&lt;="6/30/2021"+0),"FY 20-21",IF(AND(Table1[[#This Row],[Completed Date]]&gt;="07/01/2019"+0,Table1[[#This Row],[Completed Date]]&lt;="6/30/2020"+0),"FY 19-20",""))</f>
        <v>FY 19-20</v>
      </c>
      <c r="AO1148" s="116" t="str">
        <f>IFERROR(FIND("R",Table1[[#This Row],[FS_Priority]]),"")</f>
        <v/>
      </c>
    </row>
    <row r="1149" spans="1:41" hidden="1" x14ac:dyDescent="0.25">
      <c r="A1149" s="48" t="s">
        <v>4280</v>
      </c>
      <c r="B1149" s="193" t="s">
        <v>211</v>
      </c>
      <c r="C1149" s="193" t="s">
        <v>4280</v>
      </c>
      <c r="D1149" s="194" t="b">
        <v>0</v>
      </c>
      <c r="E1149" s="48" t="s">
        <v>398</v>
      </c>
      <c r="F1149" s="48" t="s">
        <v>4294</v>
      </c>
      <c r="G1149" s="48" t="s">
        <v>211</v>
      </c>
      <c r="H1149" s="48" t="s">
        <v>453</v>
      </c>
      <c r="I1149" s="48" t="s">
        <v>4295</v>
      </c>
      <c r="J1149" s="48" t="s">
        <v>2661</v>
      </c>
      <c r="K1149" s="193" t="s">
        <v>3786</v>
      </c>
      <c r="L1149" s="193" t="s">
        <v>399</v>
      </c>
      <c r="M1149" s="48" t="s">
        <v>4296</v>
      </c>
      <c r="N1149" s="193" t="s">
        <v>211</v>
      </c>
      <c r="O1149" s="48" t="s">
        <v>165</v>
      </c>
      <c r="P1149" s="48"/>
      <c r="Q1149" s="48" t="s">
        <v>218</v>
      </c>
      <c r="R1149" s="193" t="s">
        <v>211</v>
      </c>
      <c r="S1149" s="48" t="b">
        <v>0</v>
      </c>
      <c r="T1149" s="48"/>
      <c r="U1149" s="178"/>
      <c r="V1149" s="178">
        <v>43668</v>
      </c>
      <c r="W1149" s="48" t="s">
        <v>211</v>
      </c>
      <c r="X1149" s="48"/>
      <c r="Y1149" s="48"/>
      <c r="Z1149" s="48" t="s">
        <v>211</v>
      </c>
      <c r="AA1149" s="48"/>
      <c r="AB1149" s="48"/>
      <c r="AC1149" s="193" t="s">
        <v>4436</v>
      </c>
      <c r="AD1149" s="48"/>
      <c r="AE1149" s="193" t="s">
        <v>165</v>
      </c>
      <c r="AF1149" s="193" t="s">
        <v>211</v>
      </c>
      <c r="AG1149" s="193" t="s">
        <v>211</v>
      </c>
      <c r="AH1149" s="197">
        <v>43741</v>
      </c>
      <c r="AI1149" s="192" t="s">
        <v>4284</v>
      </c>
      <c r="AJ1149" s="115" t="str">
        <f t="shared" si="17"/>
        <v>FS</v>
      </c>
      <c r="AK1149" s="115" t="b">
        <f>ISNUMBER(SEARCH("IRT",Table1[[#This Row],[Current_Status]]))</f>
        <v>0</v>
      </c>
      <c r="AL1149" s="116">
        <f>YEAR(Table1[[#This Row],[Project_Initiated]])</f>
        <v>2019</v>
      </c>
      <c r="AM1149" s="53">
        <v>44090</v>
      </c>
      <c r="AN1149" s="53" t="str">
        <f>IF(AND(Table1[[#This Row],[Completed Date]]&gt;="07/01/2020"+0,Table1[[#This Row],[Completed Date]]&lt;="6/30/2021"+0),"FY 20-21",IF(AND(Table1[[#This Row],[Completed Date]]&gt;="07/01/2019"+0,Table1[[#This Row],[Completed Date]]&lt;="6/30/2020"+0),"FY 19-20",""))</f>
        <v>FY 19-20</v>
      </c>
      <c r="AO1149" s="116" t="str">
        <f>IFERROR(FIND("R",Table1[[#This Row],[FS_Priority]]),"")</f>
        <v/>
      </c>
    </row>
    <row r="1150" spans="1:41" hidden="1" x14ac:dyDescent="0.25">
      <c r="A1150" s="48" t="s">
        <v>4116</v>
      </c>
      <c r="B1150" s="193" t="s">
        <v>211</v>
      </c>
      <c r="C1150" s="193" t="s">
        <v>4116</v>
      </c>
      <c r="D1150" s="194" t="b">
        <v>0</v>
      </c>
      <c r="E1150" s="48" t="s">
        <v>2771</v>
      </c>
      <c r="F1150" s="48" t="s">
        <v>4163</v>
      </c>
      <c r="G1150" s="48" t="s">
        <v>211</v>
      </c>
      <c r="H1150" s="48" t="s">
        <v>465</v>
      </c>
      <c r="I1150" s="48" t="s">
        <v>4164</v>
      </c>
      <c r="J1150" s="48" t="s">
        <v>2661</v>
      </c>
      <c r="K1150" s="193" t="s">
        <v>3786</v>
      </c>
      <c r="L1150" s="193" t="s">
        <v>2772</v>
      </c>
      <c r="M1150" s="48" t="s">
        <v>3597</v>
      </c>
      <c r="N1150" s="193" t="s">
        <v>211</v>
      </c>
      <c r="O1150" s="48" t="s">
        <v>165</v>
      </c>
      <c r="P1150" s="48"/>
      <c r="Q1150" s="48" t="s">
        <v>218</v>
      </c>
      <c r="R1150" s="193" t="s">
        <v>211</v>
      </c>
      <c r="S1150" s="48" t="b">
        <v>0</v>
      </c>
      <c r="T1150" s="48"/>
      <c r="U1150" s="178"/>
      <c r="V1150" s="178">
        <v>43641</v>
      </c>
      <c r="W1150" s="48" t="s">
        <v>211</v>
      </c>
      <c r="X1150" s="48"/>
      <c r="Y1150" s="48"/>
      <c r="Z1150" s="48" t="s">
        <v>211</v>
      </c>
      <c r="AA1150" s="48"/>
      <c r="AB1150" s="48"/>
      <c r="AC1150" s="193" t="s">
        <v>4436</v>
      </c>
      <c r="AD1150" s="48"/>
      <c r="AE1150" s="193" t="s">
        <v>165</v>
      </c>
      <c r="AF1150" s="193" t="s">
        <v>211</v>
      </c>
      <c r="AG1150" s="193" t="s">
        <v>211</v>
      </c>
      <c r="AH1150" s="197">
        <v>43741</v>
      </c>
      <c r="AI1150" s="192" t="s">
        <v>4284</v>
      </c>
      <c r="AJ1150" s="115" t="str">
        <f t="shared" si="17"/>
        <v>FS</v>
      </c>
      <c r="AK1150" s="115" t="b">
        <f>ISNUMBER(SEARCH("IRT",Table1[[#This Row],[Current_Status]]))</f>
        <v>0</v>
      </c>
      <c r="AL1150" s="116">
        <f>YEAR(Table1[[#This Row],[Project_Initiated]])</f>
        <v>2019</v>
      </c>
      <c r="AM1150" s="53">
        <v>44090</v>
      </c>
      <c r="AN1150" s="53" t="str">
        <f>IF(AND(Table1[[#This Row],[Completed Date]]&gt;="07/01/2020"+0,Table1[[#This Row],[Completed Date]]&lt;="6/30/2021"+0),"FY 20-21",IF(AND(Table1[[#This Row],[Completed Date]]&gt;="07/01/2019"+0,Table1[[#This Row],[Completed Date]]&lt;="6/30/2020"+0),"FY 19-20",""))</f>
        <v>FY 19-20</v>
      </c>
      <c r="AO1150" s="116" t="str">
        <f>IFERROR(FIND("R",Table1[[#This Row],[FS_Priority]]),"")</f>
        <v/>
      </c>
    </row>
    <row r="1151" spans="1:41" hidden="1" x14ac:dyDescent="0.25">
      <c r="A1151" s="48" t="s">
        <v>4686</v>
      </c>
      <c r="B1151" s="193" t="s">
        <v>211</v>
      </c>
      <c r="C1151" s="193" t="s">
        <v>4686</v>
      </c>
      <c r="D1151" s="194" t="b">
        <v>0</v>
      </c>
      <c r="E1151" s="48" t="s">
        <v>147</v>
      </c>
      <c r="F1151" s="48" t="s">
        <v>4687</v>
      </c>
      <c r="G1151" s="48" t="s">
        <v>211</v>
      </c>
      <c r="H1151" s="48" t="s">
        <v>211</v>
      </c>
      <c r="I1151" s="48" t="s">
        <v>4688</v>
      </c>
      <c r="J1151" s="48" t="s">
        <v>2661</v>
      </c>
      <c r="K1151" s="193" t="s">
        <v>3839</v>
      </c>
      <c r="L1151" s="193" t="s">
        <v>4330</v>
      </c>
      <c r="M1151" s="48" t="s">
        <v>3849</v>
      </c>
      <c r="N1151" s="193" t="s">
        <v>4689</v>
      </c>
      <c r="O1151" s="48" t="s">
        <v>165</v>
      </c>
      <c r="P1151" s="48"/>
      <c r="Q1151" s="48" t="s">
        <v>4502</v>
      </c>
      <c r="R1151" s="193" t="s">
        <v>211</v>
      </c>
      <c r="S1151" s="48" t="b">
        <v>0</v>
      </c>
      <c r="T1151" s="48"/>
      <c r="U1151" s="178"/>
      <c r="V1151" s="178">
        <v>43738</v>
      </c>
      <c r="W1151" s="48" t="s">
        <v>211</v>
      </c>
      <c r="X1151" s="48"/>
      <c r="Y1151" s="48"/>
      <c r="Z1151" s="48" t="s">
        <v>211</v>
      </c>
      <c r="AA1151" s="48"/>
      <c r="AB1151" s="48"/>
      <c r="AC1151" s="193" t="s">
        <v>211</v>
      </c>
      <c r="AD1151" s="179"/>
      <c r="AE1151" s="193" t="s">
        <v>165</v>
      </c>
      <c r="AF1151" s="193" t="s">
        <v>211</v>
      </c>
      <c r="AG1151" s="193" t="s">
        <v>211</v>
      </c>
      <c r="AH1151" s="198">
        <v>43741</v>
      </c>
      <c r="AI1151" s="192" t="s">
        <v>4364</v>
      </c>
      <c r="AJ1151" s="115" t="str">
        <f t="shared" si="17"/>
        <v>FS</v>
      </c>
      <c r="AK1151" s="115" t="b">
        <f>ISNUMBER(SEARCH("IRT",Table1[[#This Row],[Current_Status]]))</f>
        <v>0</v>
      </c>
      <c r="AL1151" s="116">
        <f>YEAR(Table1[[#This Row],[Project_Initiated]])</f>
        <v>2019</v>
      </c>
      <c r="AM1151" s="53">
        <v>44090</v>
      </c>
      <c r="AN1151" s="53" t="str">
        <f>IF(AND(Table1[[#This Row],[Completed Date]]&gt;="07/01/2020"+0,Table1[[#This Row],[Completed Date]]&lt;="6/30/2021"+0),"FY 20-21",IF(AND(Table1[[#This Row],[Completed Date]]&gt;="07/01/2019"+0,Table1[[#This Row],[Completed Date]]&lt;="6/30/2020"+0),"FY 19-20",""))</f>
        <v>FY 19-20</v>
      </c>
      <c r="AO1151" s="116" t="str">
        <f>IFERROR(FIND("R",Table1[[#This Row],[FS_Priority]]),"")</f>
        <v/>
      </c>
    </row>
    <row r="1152" spans="1:41" hidden="1" x14ac:dyDescent="0.25">
      <c r="A1152" s="48" t="s">
        <v>4085</v>
      </c>
      <c r="B1152" s="193" t="s">
        <v>211</v>
      </c>
      <c r="C1152" s="193" t="s">
        <v>4085</v>
      </c>
      <c r="D1152" s="194" t="b">
        <v>0</v>
      </c>
      <c r="E1152" s="48" t="s">
        <v>99</v>
      </c>
      <c r="F1152" s="48" t="s">
        <v>4233</v>
      </c>
      <c r="G1152" s="48" t="s">
        <v>211</v>
      </c>
      <c r="H1152" s="48" t="s">
        <v>464</v>
      </c>
      <c r="I1152" s="48" t="s">
        <v>140</v>
      </c>
      <c r="J1152" s="48" t="s">
        <v>2661</v>
      </c>
      <c r="K1152" s="193" t="s">
        <v>4989</v>
      </c>
      <c r="L1152" s="193" t="s">
        <v>297</v>
      </c>
      <c r="M1152" s="48" t="s">
        <v>4234</v>
      </c>
      <c r="N1152" s="193" t="s">
        <v>211</v>
      </c>
      <c r="O1152" s="48" t="s">
        <v>165</v>
      </c>
      <c r="P1152" s="48"/>
      <c r="Q1152" s="48" t="s">
        <v>239</v>
      </c>
      <c r="R1152" s="193" t="s">
        <v>211</v>
      </c>
      <c r="S1152" s="48" t="b">
        <v>0</v>
      </c>
      <c r="T1152" s="48"/>
      <c r="U1152" s="178"/>
      <c r="V1152" s="178">
        <v>43697</v>
      </c>
      <c r="W1152" s="48" t="s">
        <v>211</v>
      </c>
      <c r="X1152" s="48"/>
      <c r="Y1152" s="48"/>
      <c r="Z1152" s="48" t="s">
        <v>211</v>
      </c>
      <c r="AA1152" s="48"/>
      <c r="AB1152" s="48"/>
      <c r="AC1152" s="193" t="s">
        <v>4436</v>
      </c>
      <c r="AD1152" s="48"/>
      <c r="AE1152" s="193" t="s">
        <v>165</v>
      </c>
      <c r="AF1152" s="193" t="s">
        <v>211</v>
      </c>
      <c r="AG1152" s="193" t="s">
        <v>211</v>
      </c>
      <c r="AH1152" s="197">
        <v>43742</v>
      </c>
      <c r="AI1152" s="192" t="s">
        <v>4284</v>
      </c>
      <c r="AJ1152" s="115" t="str">
        <f t="shared" si="17"/>
        <v>FS</v>
      </c>
      <c r="AK1152" s="115" t="b">
        <f>ISNUMBER(SEARCH("IRT",Table1[[#This Row],[Current_Status]]))</f>
        <v>0</v>
      </c>
      <c r="AL1152" s="116">
        <f>YEAR(Table1[[#This Row],[Project_Initiated]])</f>
        <v>2019</v>
      </c>
      <c r="AM1152" s="53">
        <v>44090</v>
      </c>
      <c r="AN1152" s="53" t="str">
        <f>IF(AND(Table1[[#This Row],[Completed Date]]&gt;="07/01/2020"+0,Table1[[#This Row],[Completed Date]]&lt;="6/30/2021"+0),"FY 20-21",IF(AND(Table1[[#This Row],[Completed Date]]&gt;="07/01/2019"+0,Table1[[#This Row],[Completed Date]]&lt;="6/30/2020"+0),"FY 19-20",""))</f>
        <v>FY 19-20</v>
      </c>
      <c r="AO1152" s="116" t="str">
        <f>IFERROR(FIND("R",Table1[[#This Row],[FS_Priority]]),"")</f>
        <v/>
      </c>
    </row>
    <row r="1153" spans="1:41" hidden="1" x14ac:dyDescent="0.25">
      <c r="A1153" s="48" t="s">
        <v>4086</v>
      </c>
      <c r="B1153" s="193" t="s">
        <v>211</v>
      </c>
      <c r="C1153" s="193" t="s">
        <v>4086</v>
      </c>
      <c r="D1153" s="194" t="b">
        <v>0</v>
      </c>
      <c r="E1153" s="48" t="s">
        <v>99</v>
      </c>
      <c r="F1153" s="48" t="s">
        <v>4160</v>
      </c>
      <c r="G1153" s="48" t="s">
        <v>211</v>
      </c>
      <c r="H1153" s="48" t="s">
        <v>465</v>
      </c>
      <c r="I1153" s="48" t="s">
        <v>4161</v>
      </c>
      <c r="J1153" s="48" t="s">
        <v>2661</v>
      </c>
      <c r="K1153" s="193" t="s">
        <v>4989</v>
      </c>
      <c r="L1153" s="193" t="s">
        <v>297</v>
      </c>
      <c r="M1153" s="48" t="s">
        <v>4162</v>
      </c>
      <c r="N1153" s="193" t="s">
        <v>211</v>
      </c>
      <c r="O1153" s="48" t="s">
        <v>165</v>
      </c>
      <c r="P1153" s="48"/>
      <c r="Q1153" s="48" t="s">
        <v>240</v>
      </c>
      <c r="R1153" s="193" t="s">
        <v>211</v>
      </c>
      <c r="S1153" s="48" t="b">
        <v>0</v>
      </c>
      <c r="T1153" s="48"/>
      <c r="U1153" s="178"/>
      <c r="V1153" s="178">
        <v>43635</v>
      </c>
      <c r="W1153" s="48" t="s">
        <v>211</v>
      </c>
      <c r="X1153" s="48"/>
      <c r="Y1153" s="48"/>
      <c r="Z1153" s="48" t="s">
        <v>211</v>
      </c>
      <c r="AA1153" s="48"/>
      <c r="AB1153" s="48"/>
      <c r="AC1153" s="193" t="s">
        <v>4436</v>
      </c>
      <c r="AD1153" s="48"/>
      <c r="AE1153" s="193" t="s">
        <v>165</v>
      </c>
      <c r="AF1153" s="193" t="s">
        <v>211</v>
      </c>
      <c r="AG1153" s="193" t="s">
        <v>211</v>
      </c>
      <c r="AH1153" s="198">
        <v>43742</v>
      </c>
      <c r="AI1153" s="192" t="s">
        <v>4284</v>
      </c>
      <c r="AJ1153" s="115" t="str">
        <f t="shared" si="17"/>
        <v>FS</v>
      </c>
      <c r="AK1153" s="115" t="b">
        <f>ISNUMBER(SEARCH("IRT",Table1[[#This Row],[Current_Status]]))</f>
        <v>0</v>
      </c>
      <c r="AL1153" s="116">
        <f>YEAR(Table1[[#This Row],[Project_Initiated]])</f>
        <v>2019</v>
      </c>
      <c r="AM1153" s="53">
        <v>44090</v>
      </c>
      <c r="AN1153" s="53" t="str">
        <f>IF(AND(Table1[[#This Row],[Completed Date]]&gt;="07/01/2020"+0,Table1[[#This Row],[Completed Date]]&lt;="6/30/2021"+0),"FY 20-21",IF(AND(Table1[[#This Row],[Completed Date]]&gt;="07/01/2019"+0,Table1[[#This Row],[Completed Date]]&lt;="6/30/2020"+0),"FY 19-20",""))</f>
        <v>FY 19-20</v>
      </c>
      <c r="AO1153" s="116" t="str">
        <f>IFERROR(FIND("R",Table1[[#This Row],[FS_Priority]]),"")</f>
        <v/>
      </c>
    </row>
    <row r="1154" spans="1:41" hidden="1" x14ac:dyDescent="0.25">
      <c r="A1154" s="48" t="s">
        <v>4110</v>
      </c>
      <c r="B1154" s="193" t="s">
        <v>211</v>
      </c>
      <c r="C1154" s="193" t="s">
        <v>4110</v>
      </c>
      <c r="D1154" s="194" t="b">
        <v>0</v>
      </c>
      <c r="E1154" s="48" t="s">
        <v>4299</v>
      </c>
      <c r="F1154" s="48" t="s">
        <v>4171</v>
      </c>
      <c r="G1154" s="48" t="s">
        <v>211</v>
      </c>
      <c r="H1154" s="48" t="s">
        <v>1288</v>
      </c>
      <c r="I1154" s="48" t="s">
        <v>4172</v>
      </c>
      <c r="J1154" s="48" t="s">
        <v>2661</v>
      </c>
      <c r="K1154" s="193" t="s">
        <v>3471</v>
      </c>
      <c r="L1154" s="193" t="s">
        <v>2636</v>
      </c>
      <c r="M1154" s="48" t="s">
        <v>4173</v>
      </c>
      <c r="N1154" s="193" t="s">
        <v>211</v>
      </c>
      <c r="O1154" s="48" t="s">
        <v>165</v>
      </c>
      <c r="P1154" s="48"/>
      <c r="Q1154" s="48" t="s">
        <v>218</v>
      </c>
      <c r="R1154" s="193" t="s">
        <v>211</v>
      </c>
      <c r="S1154" s="48" t="b">
        <v>0</v>
      </c>
      <c r="T1154" s="48"/>
      <c r="U1154" s="178"/>
      <c r="V1154" s="178">
        <v>43654</v>
      </c>
      <c r="W1154" s="48" t="s">
        <v>211</v>
      </c>
      <c r="X1154" s="48"/>
      <c r="Y1154" s="48"/>
      <c r="Z1154" s="48" t="s">
        <v>211</v>
      </c>
      <c r="AA1154" s="48"/>
      <c r="AB1154" s="48"/>
      <c r="AC1154" s="193" t="s">
        <v>4436</v>
      </c>
      <c r="AD1154" s="48"/>
      <c r="AE1154" s="193" t="s">
        <v>165</v>
      </c>
      <c r="AF1154" s="193" t="s">
        <v>211</v>
      </c>
      <c r="AG1154" s="193" t="s">
        <v>211</v>
      </c>
      <c r="AH1154" s="198">
        <v>43745</v>
      </c>
      <c r="AI1154" s="192" t="s">
        <v>4284</v>
      </c>
      <c r="AJ1154" s="115" t="str">
        <f t="shared" ref="AJ1154:AJ1217" si="18">IF(LEN(A1154)&gt;6,"FS","PD&amp;C")</f>
        <v>FS</v>
      </c>
      <c r="AK1154" s="115" t="b">
        <f>ISNUMBER(SEARCH("IRT",Table1[[#This Row],[Current_Status]]))</f>
        <v>0</v>
      </c>
      <c r="AL1154" s="116">
        <f>YEAR(Table1[[#This Row],[Project_Initiated]])</f>
        <v>2019</v>
      </c>
      <c r="AM1154" s="53">
        <v>44090</v>
      </c>
      <c r="AN1154" s="53" t="str">
        <f>IF(AND(Table1[[#This Row],[Completed Date]]&gt;="07/01/2020"+0,Table1[[#This Row],[Completed Date]]&lt;="6/30/2021"+0),"FY 20-21",IF(AND(Table1[[#This Row],[Completed Date]]&gt;="07/01/2019"+0,Table1[[#This Row],[Completed Date]]&lt;="6/30/2020"+0),"FY 19-20",""))</f>
        <v>FY 19-20</v>
      </c>
      <c r="AO1154" s="116" t="str">
        <f>IFERROR(FIND("R",Table1[[#This Row],[FS_Priority]]),"")</f>
        <v/>
      </c>
    </row>
    <row r="1155" spans="1:41" hidden="1" x14ac:dyDescent="0.25">
      <c r="A1155" s="48" t="s">
        <v>4080</v>
      </c>
      <c r="B1155" s="193" t="s">
        <v>211</v>
      </c>
      <c r="C1155" s="193" t="s">
        <v>4080</v>
      </c>
      <c r="D1155" s="194" t="b">
        <v>0</v>
      </c>
      <c r="E1155" s="48" t="s">
        <v>99</v>
      </c>
      <c r="F1155" s="48" t="s">
        <v>4149</v>
      </c>
      <c r="G1155" s="48" t="s">
        <v>211</v>
      </c>
      <c r="H1155" s="48" t="s">
        <v>452</v>
      </c>
      <c r="I1155" s="48" t="s">
        <v>4150</v>
      </c>
      <c r="J1155" s="48" t="s">
        <v>2661</v>
      </c>
      <c r="K1155" s="193" t="s">
        <v>4989</v>
      </c>
      <c r="L1155" s="193" t="s">
        <v>297</v>
      </c>
      <c r="M1155" s="48" t="s">
        <v>3927</v>
      </c>
      <c r="N1155" s="193" t="s">
        <v>211</v>
      </c>
      <c r="O1155" s="48" t="s">
        <v>165</v>
      </c>
      <c r="P1155" s="48"/>
      <c r="Q1155" s="48" t="s">
        <v>218</v>
      </c>
      <c r="R1155" s="193" t="s">
        <v>211</v>
      </c>
      <c r="S1155" s="48" t="b">
        <v>0</v>
      </c>
      <c r="T1155" s="48"/>
      <c r="U1155" s="178"/>
      <c r="V1155" s="178">
        <v>43628</v>
      </c>
      <c r="W1155" s="48" t="s">
        <v>211</v>
      </c>
      <c r="X1155" s="48"/>
      <c r="Y1155" s="48"/>
      <c r="Z1155" s="48" t="s">
        <v>211</v>
      </c>
      <c r="AA1155" s="48"/>
      <c r="AB1155" s="48"/>
      <c r="AC1155" s="193" t="s">
        <v>4436</v>
      </c>
      <c r="AD1155" s="48"/>
      <c r="AE1155" s="193" t="s">
        <v>165</v>
      </c>
      <c r="AF1155" s="193" t="s">
        <v>211</v>
      </c>
      <c r="AG1155" s="193" t="s">
        <v>211</v>
      </c>
      <c r="AH1155" s="197">
        <v>43746</v>
      </c>
      <c r="AI1155" s="192" t="s">
        <v>4284</v>
      </c>
      <c r="AJ1155" s="115" t="str">
        <f t="shared" si="18"/>
        <v>FS</v>
      </c>
      <c r="AK1155" s="115" t="b">
        <f>ISNUMBER(SEARCH("IRT",Table1[[#This Row],[Current_Status]]))</f>
        <v>0</v>
      </c>
      <c r="AL1155" s="116">
        <f>YEAR(Table1[[#This Row],[Project_Initiated]])</f>
        <v>2019</v>
      </c>
      <c r="AM1155" s="53">
        <v>44090</v>
      </c>
      <c r="AN1155" s="53" t="str">
        <f>IF(AND(Table1[[#This Row],[Completed Date]]&gt;="07/01/2020"+0,Table1[[#This Row],[Completed Date]]&lt;="6/30/2021"+0),"FY 20-21",IF(AND(Table1[[#This Row],[Completed Date]]&gt;="07/01/2019"+0,Table1[[#This Row],[Completed Date]]&lt;="6/30/2020"+0),"FY 19-20",""))</f>
        <v>FY 19-20</v>
      </c>
      <c r="AO1155" s="116" t="str">
        <f>IFERROR(FIND("R",Table1[[#This Row],[FS_Priority]]),"")</f>
        <v/>
      </c>
    </row>
    <row r="1156" spans="1:41" hidden="1" x14ac:dyDescent="0.25">
      <c r="A1156" s="48" t="s">
        <v>4527</v>
      </c>
      <c r="B1156" s="193" t="s">
        <v>211</v>
      </c>
      <c r="C1156" s="193" t="s">
        <v>4527</v>
      </c>
      <c r="D1156" s="194" t="b">
        <v>0</v>
      </c>
      <c r="E1156" s="48" t="s">
        <v>99</v>
      </c>
      <c r="F1156" s="48" t="s">
        <v>4528</v>
      </c>
      <c r="G1156" s="48" t="s">
        <v>211</v>
      </c>
      <c r="H1156" s="48" t="s">
        <v>211</v>
      </c>
      <c r="I1156" s="48" t="s">
        <v>4529</v>
      </c>
      <c r="J1156" s="48" t="s">
        <v>2661</v>
      </c>
      <c r="K1156" s="193" t="s">
        <v>4989</v>
      </c>
      <c r="L1156" s="193" t="s">
        <v>297</v>
      </c>
      <c r="M1156" s="48" t="s">
        <v>3602</v>
      </c>
      <c r="N1156" s="193" t="s">
        <v>211</v>
      </c>
      <c r="O1156" s="48" t="s">
        <v>165</v>
      </c>
      <c r="P1156" s="48"/>
      <c r="Q1156" s="48" t="s">
        <v>4502</v>
      </c>
      <c r="R1156" s="193" t="s">
        <v>211</v>
      </c>
      <c r="S1156" s="48" t="b">
        <v>0</v>
      </c>
      <c r="T1156" s="48"/>
      <c r="U1156" s="178"/>
      <c r="V1156" s="178">
        <v>43733</v>
      </c>
      <c r="W1156" s="48" t="s">
        <v>211</v>
      </c>
      <c r="X1156" s="48"/>
      <c r="Y1156" s="48"/>
      <c r="Z1156" s="48" t="s">
        <v>211</v>
      </c>
      <c r="AA1156" s="48"/>
      <c r="AB1156" s="48"/>
      <c r="AC1156" s="193" t="s">
        <v>211</v>
      </c>
      <c r="AD1156" s="48"/>
      <c r="AE1156" s="193" t="s">
        <v>165</v>
      </c>
      <c r="AF1156" s="193" t="s">
        <v>211</v>
      </c>
      <c r="AG1156" s="193" t="s">
        <v>211</v>
      </c>
      <c r="AH1156" s="197">
        <v>43747</v>
      </c>
      <c r="AI1156" s="192" t="s">
        <v>4364</v>
      </c>
      <c r="AJ1156" s="115" t="str">
        <f t="shared" si="18"/>
        <v>FS</v>
      </c>
      <c r="AK1156" s="115" t="b">
        <f>ISNUMBER(SEARCH("IRT",Table1[[#This Row],[Current_Status]]))</f>
        <v>0</v>
      </c>
      <c r="AL1156" s="116">
        <f>YEAR(Table1[[#This Row],[Project_Initiated]])</f>
        <v>2019</v>
      </c>
      <c r="AM1156" s="53">
        <v>44090</v>
      </c>
      <c r="AN1156" s="53" t="str">
        <f>IF(AND(Table1[[#This Row],[Completed Date]]&gt;="07/01/2020"+0,Table1[[#This Row],[Completed Date]]&lt;="6/30/2021"+0),"FY 20-21",IF(AND(Table1[[#This Row],[Completed Date]]&gt;="07/01/2019"+0,Table1[[#This Row],[Completed Date]]&lt;="6/30/2020"+0),"FY 19-20",""))</f>
        <v>FY 19-20</v>
      </c>
      <c r="AO1156" s="116" t="str">
        <f>IFERROR(FIND("R",Table1[[#This Row],[FS_Priority]]),"")</f>
        <v/>
      </c>
    </row>
    <row r="1157" spans="1:41" hidden="1" x14ac:dyDescent="0.25">
      <c r="A1157" s="48" t="s">
        <v>4530</v>
      </c>
      <c r="B1157" s="193" t="s">
        <v>211</v>
      </c>
      <c r="C1157" s="193" t="s">
        <v>4530</v>
      </c>
      <c r="D1157" s="194" t="b">
        <v>0</v>
      </c>
      <c r="E1157" s="48" t="s">
        <v>99</v>
      </c>
      <c r="F1157" s="48" t="s">
        <v>4531</v>
      </c>
      <c r="G1157" s="48" t="s">
        <v>211</v>
      </c>
      <c r="H1157" s="48" t="s">
        <v>211</v>
      </c>
      <c r="I1157" s="48" t="s">
        <v>3658</v>
      </c>
      <c r="J1157" s="48" t="s">
        <v>2661</v>
      </c>
      <c r="K1157" s="193" t="s">
        <v>4989</v>
      </c>
      <c r="L1157" s="193" t="s">
        <v>297</v>
      </c>
      <c r="M1157" s="48" t="s">
        <v>3602</v>
      </c>
      <c r="N1157" s="193" t="s">
        <v>211</v>
      </c>
      <c r="O1157" s="48" t="s">
        <v>165</v>
      </c>
      <c r="P1157" s="48"/>
      <c r="Q1157" s="48" t="s">
        <v>4502</v>
      </c>
      <c r="R1157" s="193" t="s">
        <v>211</v>
      </c>
      <c r="S1157" s="48" t="b">
        <v>0</v>
      </c>
      <c r="T1157" s="48"/>
      <c r="U1157" s="178"/>
      <c r="V1157" s="178">
        <v>43734</v>
      </c>
      <c r="W1157" s="48" t="s">
        <v>211</v>
      </c>
      <c r="X1157" s="48"/>
      <c r="Y1157" s="48"/>
      <c r="Z1157" s="48" t="s">
        <v>211</v>
      </c>
      <c r="AA1157" s="48"/>
      <c r="AB1157" s="48"/>
      <c r="AC1157" s="193" t="s">
        <v>211</v>
      </c>
      <c r="AD1157" s="48"/>
      <c r="AE1157" s="193" t="s">
        <v>165</v>
      </c>
      <c r="AF1157" s="193" t="s">
        <v>211</v>
      </c>
      <c r="AG1157" s="193" t="s">
        <v>211</v>
      </c>
      <c r="AH1157" s="197">
        <v>43748</v>
      </c>
      <c r="AI1157" s="192" t="s">
        <v>4364</v>
      </c>
      <c r="AJ1157" s="115" t="str">
        <f t="shared" si="18"/>
        <v>FS</v>
      </c>
      <c r="AK1157" s="115" t="b">
        <f>ISNUMBER(SEARCH("IRT",Table1[[#This Row],[Current_Status]]))</f>
        <v>0</v>
      </c>
      <c r="AL1157" s="116">
        <f>YEAR(Table1[[#This Row],[Project_Initiated]])</f>
        <v>2019</v>
      </c>
      <c r="AM1157" s="53">
        <v>44090</v>
      </c>
      <c r="AN1157" s="53" t="str">
        <f>IF(AND(Table1[[#This Row],[Completed Date]]&gt;="07/01/2020"+0,Table1[[#This Row],[Completed Date]]&lt;="6/30/2021"+0),"FY 20-21",IF(AND(Table1[[#This Row],[Completed Date]]&gt;="07/01/2019"+0,Table1[[#This Row],[Completed Date]]&lt;="6/30/2020"+0),"FY 19-20",""))</f>
        <v>FY 19-20</v>
      </c>
      <c r="AO1157" s="116" t="str">
        <f>IFERROR(FIND("R",Table1[[#This Row],[FS_Priority]]),"")</f>
        <v/>
      </c>
    </row>
    <row r="1158" spans="1:41" hidden="1" x14ac:dyDescent="0.25">
      <c r="A1158" s="48" t="s">
        <v>4657</v>
      </c>
      <c r="B1158" s="193" t="s">
        <v>211</v>
      </c>
      <c r="C1158" s="193" t="s">
        <v>4657</v>
      </c>
      <c r="D1158" s="194" t="b">
        <v>0</v>
      </c>
      <c r="E1158" s="48" t="s">
        <v>4299</v>
      </c>
      <c r="F1158" s="48" t="s">
        <v>4658</v>
      </c>
      <c r="G1158" s="48" t="s">
        <v>211</v>
      </c>
      <c r="H1158" s="48" t="s">
        <v>211</v>
      </c>
      <c r="I1158" s="48" t="s">
        <v>211</v>
      </c>
      <c r="J1158" s="48" t="s">
        <v>2661</v>
      </c>
      <c r="K1158" s="193" t="s">
        <v>3471</v>
      </c>
      <c r="L1158" s="193" t="s">
        <v>2636</v>
      </c>
      <c r="M1158" s="48" t="s">
        <v>3579</v>
      </c>
      <c r="N1158" s="193" t="s">
        <v>211</v>
      </c>
      <c r="O1158" s="48" t="s">
        <v>165</v>
      </c>
      <c r="P1158" s="48"/>
      <c r="Q1158" s="48" t="s">
        <v>4502</v>
      </c>
      <c r="R1158" s="193" t="s">
        <v>211</v>
      </c>
      <c r="S1158" s="48" t="b">
        <v>0</v>
      </c>
      <c r="T1158" s="48"/>
      <c r="U1158" s="178"/>
      <c r="V1158" s="178">
        <v>43741</v>
      </c>
      <c r="W1158" s="48" t="s">
        <v>211</v>
      </c>
      <c r="X1158" s="48"/>
      <c r="Y1158" s="48"/>
      <c r="Z1158" s="48" t="s">
        <v>211</v>
      </c>
      <c r="AA1158" s="48"/>
      <c r="AB1158" s="48"/>
      <c r="AC1158" s="193" t="s">
        <v>211</v>
      </c>
      <c r="AD1158" s="48"/>
      <c r="AE1158" s="193" t="s">
        <v>165</v>
      </c>
      <c r="AF1158" s="193" t="s">
        <v>211</v>
      </c>
      <c r="AG1158" s="193" t="s">
        <v>211</v>
      </c>
      <c r="AH1158" s="197">
        <v>43748</v>
      </c>
      <c r="AI1158" s="192" t="s">
        <v>4364</v>
      </c>
      <c r="AJ1158" s="115" t="str">
        <f t="shared" si="18"/>
        <v>FS</v>
      </c>
      <c r="AK1158" s="115" t="b">
        <f>ISNUMBER(SEARCH("IRT",Table1[[#This Row],[Current_Status]]))</f>
        <v>0</v>
      </c>
      <c r="AL1158" s="116">
        <f>YEAR(Table1[[#This Row],[Project_Initiated]])</f>
        <v>2019</v>
      </c>
      <c r="AM1158" s="53">
        <v>44090</v>
      </c>
      <c r="AN1158" s="53" t="str">
        <f>IF(AND(Table1[[#This Row],[Completed Date]]&gt;="07/01/2020"+0,Table1[[#This Row],[Completed Date]]&lt;="6/30/2021"+0),"FY 20-21",IF(AND(Table1[[#This Row],[Completed Date]]&gt;="07/01/2019"+0,Table1[[#This Row],[Completed Date]]&lt;="6/30/2020"+0),"FY 19-20",""))</f>
        <v>FY 19-20</v>
      </c>
      <c r="AO1158" s="116" t="str">
        <f>IFERROR(FIND("R",Table1[[#This Row],[FS_Priority]]),"")</f>
        <v/>
      </c>
    </row>
    <row r="1159" spans="1:41" hidden="1" x14ac:dyDescent="0.25">
      <c r="A1159" s="48" t="s">
        <v>4124</v>
      </c>
      <c r="B1159" s="193" t="s">
        <v>211</v>
      </c>
      <c r="C1159" s="193" t="s">
        <v>4124</v>
      </c>
      <c r="D1159" s="194" t="b">
        <v>0</v>
      </c>
      <c r="E1159" s="48" t="s">
        <v>147</v>
      </c>
      <c r="F1159" s="48" t="s">
        <v>4151</v>
      </c>
      <c r="G1159" s="48" t="s">
        <v>4381</v>
      </c>
      <c r="H1159" s="48" t="s">
        <v>490</v>
      </c>
      <c r="I1159" s="48" t="s">
        <v>4152</v>
      </c>
      <c r="J1159" s="48" t="s">
        <v>2661</v>
      </c>
      <c r="K1159" s="193" t="s">
        <v>3839</v>
      </c>
      <c r="L1159" s="193" t="s">
        <v>4330</v>
      </c>
      <c r="M1159" s="48" t="s">
        <v>3849</v>
      </c>
      <c r="N1159" s="193" t="s">
        <v>211</v>
      </c>
      <c r="O1159" s="48" t="s">
        <v>165</v>
      </c>
      <c r="P1159" s="48"/>
      <c r="Q1159" s="48" t="s">
        <v>239</v>
      </c>
      <c r="R1159" s="193" t="s">
        <v>211</v>
      </c>
      <c r="S1159" s="48" t="b">
        <v>0</v>
      </c>
      <c r="T1159" s="48"/>
      <c r="U1159" s="178"/>
      <c r="V1159" s="178">
        <v>43633</v>
      </c>
      <c r="W1159" s="48" t="s">
        <v>211</v>
      </c>
      <c r="X1159" s="48"/>
      <c r="Y1159" s="48"/>
      <c r="Z1159" s="48" t="s">
        <v>211</v>
      </c>
      <c r="AA1159" s="48"/>
      <c r="AB1159" s="48"/>
      <c r="AC1159" s="193" t="s">
        <v>4436</v>
      </c>
      <c r="AD1159" s="48"/>
      <c r="AE1159" s="193" t="s">
        <v>165</v>
      </c>
      <c r="AF1159" s="193" t="s">
        <v>211</v>
      </c>
      <c r="AG1159" s="193" t="s">
        <v>211</v>
      </c>
      <c r="AH1159" s="197">
        <v>43749</v>
      </c>
      <c r="AI1159" s="192" t="s">
        <v>4284</v>
      </c>
      <c r="AJ1159" s="115" t="str">
        <f t="shared" si="18"/>
        <v>FS</v>
      </c>
      <c r="AK1159" s="115" t="b">
        <f>ISNUMBER(SEARCH("IRT",Table1[[#This Row],[Current_Status]]))</f>
        <v>0</v>
      </c>
      <c r="AL1159" s="116">
        <f>YEAR(Table1[[#This Row],[Project_Initiated]])</f>
        <v>2019</v>
      </c>
      <c r="AM1159" s="53">
        <v>44090</v>
      </c>
      <c r="AN1159" s="53" t="str">
        <f>IF(AND(Table1[[#This Row],[Completed Date]]&gt;="07/01/2020"+0,Table1[[#This Row],[Completed Date]]&lt;="6/30/2021"+0),"FY 20-21",IF(AND(Table1[[#This Row],[Completed Date]]&gt;="07/01/2019"+0,Table1[[#This Row],[Completed Date]]&lt;="6/30/2020"+0),"FY 19-20",""))</f>
        <v>FY 19-20</v>
      </c>
      <c r="AO1159" s="116" t="str">
        <f>IFERROR(FIND("R",Table1[[#This Row],[FS_Priority]]),"")</f>
        <v/>
      </c>
    </row>
    <row r="1160" spans="1:41" hidden="1" x14ac:dyDescent="0.25">
      <c r="A1160" s="48" t="s">
        <v>4673</v>
      </c>
      <c r="B1160" s="193" t="s">
        <v>211</v>
      </c>
      <c r="C1160" s="193" t="s">
        <v>4673</v>
      </c>
      <c r="D1160" s="194" t="b">
        <v>0</v>
      </c>
      <c r="E1160" s="48" t="s">
        <v>2771</v>
      </c>
      <c r="F1160" s="48" t="s">
        <v>4674</v>
      </c>
      <c r="G1160" s="48" t="s">
        <v>211</v>
      </c>
      <c r="H1160" s="48" t="s">
        <v>211</v>
      </c>
      <c r="I1160" s="48" t="s">
        <v>4675</v>
      </c>
      <c r="J1160" s="48" t="s">
        <v>2670</v>
      </c>
      <c r="K1160" s="193" t="s">
        <v>3786</v>
      </c>
      <c r="L1160" s="193" t="s">
        <v>2772</v>
      </c>
      <c r="M1160" s="48" t="s">
        <v>4676</v>
      </c>
      <c r="N1160" s="193" t="s">
        <v>211</v>
      </c>
      <c r="O1160" s="48" t="s">
        <v>165</v>
      </c>
      <c r="P1160" s="48"/>
      <c r="Q1160" s="48" t="s">
        <v>4502</v>
      </c>
      <c r="R1160" s="193" t="s">
        <v>211</v>
      </c>
      <c r="S1160" s="48" t="b">
        <v>0</v>
      </c>
      <c r="T1160" s="48"/>
      <c r="U1160" s="178"/>
      <c r="V1160" s="178">
        <v>43745</v>
      </c>
      <c r="W1160" s="48" t="s">
        <v>211</v>
      </c>
      <c r="X1160" s="48"/>
      <c r="Y1160" s="48"/>
      <c r="Z1160" s="48" t="s">
        <v>211</v>
      </c>
      <c r="AA1160" s="48"/>
      <c r="AB1160" s="48"/>
      <c r="AC1160" s="193" t="s">
        <v>211</v>
      </c>
      <c r="AD1160" s="48"/>
      <c r="AE1160" s="193" t="s">
        <v>165</v>
      </c>
      <c r="AF1160" s="193" t="s">
        <v>211</v>
      </c>
      <c r="AG1160" s="193" t="s">
        <v>211</v>
      </c>
      <c r="AH1160" s="198">
        <v>43752</v>
      </c>
      <c r="AI1160" s="192" t="s">
        <v>4364</v>
      </c>
      <c r="AJ1160" s="115" t="str">
        <f t="shared" si="18"/>
        <v>FS</v>
      </c>
      <c r="AK1160" s="115" t="b">
        <f>ISNUMBER(SEARCH("IRT",Table1[[#This Row],[Current_Status]]))</f>
        <v>0</v>
      </c>
      <c r="AL1160" s="116">
        <f>YEAR(Table1[[#This Row],[Project_Initiated]])</f>
        <v>2019</v>
      </c>
      <c r="AM1160" s="53">
        <v>44090</v>
      </c>
      <c r="AN1160" s="53" t="str">
        <f>IF(AND(Table1[[#This Row],[Completed Date]]&gt;="07/01/2020"+0,Table1[[#This Row],[Completed Date]]&lt;="6/30/2021"+0),"FY 20-21",IF(AND(Table1[[#This Row],[Completed Date]]&gt;="07/01/2019"+0,Table1[[#This Row],[Completed Date]]&lt;="6/30/2020"+0),"FY 19-20",""))</f>
        <v>FY 19-20</v>
      </c>
      <c r="AO1160" s="116" t="str">
        <f>IFERROR(FIND("R",Table1[[#This Row],[FS_Priority]]),"")</f>
        <v/>
      </c>
    </row>
    <row r="1161" spans="1:41" hidden="1" x14ac:dyDescent="0.25">
      <c r="A1161" s="48" t="s">
        <v>4532</v>
      </c>
      <c r="B1161" s="193" t="s">
        <v>211</v>
      </c>
      <c r="C1161" s="193" t="s">
        <v>4532</v>
      </c>
      <c r="D1161" s="194" t="b">
        <v>0</v>
      </c>
      <c r="E1161" s="48" t="s">
        <v>99</v>
      </c>
      <c r="F1161" s="48" t="s">
        <v>4533</v>
      </c>
      <c r="G1161" s="48" t="s">
        <v>211</v>
      </c>
      <c r="H1161" s="48" t="s">
        <v>211</v>
      </c>
      <c r="I1161" s="48" t="s">
        <v>4534</v>
      </c>
      <c r="J1161" s="48" t="s">
        <v>2661</v>
      </c>
      <c r="K1161" s="193" t="s">
        <v>4989</v>
      </c>
      <c r="L1161" s="193" t="s">
        <v>297</v>
      </c>
      <c r="M1161" s="48" t="s">
        <v>3602</v>
      </c>
      <c r="N1161" s="193" t="s">
        <v>211</v>
      </c>
      <c r="O1161" s="48" t="s">
        <v>165</v>
      </c>
      <c r="P1161" s="48"/>
      <c r="Q1161" s="48" t="s">
        <v>4502</v>
      </c>
      <c r="R1161" s="193" t="s">
        <v>211</v>
      </c>
      <c r="S1161" s="48" t="b">
        <v>0</v>
      </c>
      <c r="T1161" s="48"/>
      <c r="U1161" s="178"/>
      <c r="V1161" s="178">
        <v>43734</v>
      </c>
      <c r="W1161" s="48" t="s">
        <v>211</v>
      </c>
      <c r="X1161" s="48"/>
      <c r="Y1161" s="48"/>
      <c r="Z1161" s="48" t="s">
        <v>211</v>
      </c>
      <c r="AA1161" s="48"/>
      <c r="AB1161" s="48"/>
      <c r="AC1161" s="193" t="s">
        <v>211</v>
      </c>
      <c r="AD1161" s="48"/>
      <c r="AE1161" s="193" t="s">
        <v>165</v>
      </c>
      <c r="AF1161" s="193" t="s">
        <v>211</v>
      </c>
      <c r="AG1161" s="193" t="s">
        <v>211</v>
      </c>
      <c r="AH1161" s="198">
        <v>43752</v>
      </c>
      <c r="AI1161" s="192" t="s">
        <v>4364</v>
      </c>
      <c r="AJ1161" s="115" t="str">
        <f t="shared" si="18"/>
        <v>FS</v>
      </c>
      <c r="AK1161" s="115" t="b">
        <f>ISNUMBER(SEARCH("IRT",Table1[[#This Row],[Current_Status]]))</f>
        <v>0</v>
      </c>
      <c r="AL1161" s="116">
        <f>YEAR(Table1[[#This Row],[Project_Initiated]])</f>
        <v>2019</v>
      </c>
      <c r="AM1161" s="53">
        <v>44090</v>
      </c>
      <c r="AN1161" s="53" t="str">
        <f>IF(AND(Table1[[#This Row],[Completed Date]]&gt;="07/01/2020"+0,Table1[[#This Row],[Completed Date]]&lt;="6/30/2021"+0),"FY 20-21",IF(AND(Table1[[#This Row],[Completed Date]]&gt;="07/01/2019"+0,Table1[[#This Row],[Completed Date]]&lt;="6/30/2020"+0),"FY 19-20",""))</f>
        <v>FY 19-20</v>
      </c>
      <c r="AO1161" s="116" t="str">
        <f>IFERROR(FIND("R",Table1[[#This Row],[FS_Priority]]),"")</f>
        <v/>
      </c>
    </row>
    <row r="1162" spans="1:41" hidden="1" x14ac:dyDescent="0.25">
      <c r="A1162" s="48" t="s">
        <v>3391</v>
      </c>
      <c r="B1162" s="193" t="s">
        <v>211</v>
      </c>
      <c r="C1162" s="193" t="s">
        <v>3391</v>
      </c>
      <c r="D1162" s="194" t="b">
        <v>0</v>
      </c>
      <c r="E1162" s="48" t="s">
        <v>2771</v>
      </c>
      <c r="F1162" s="48" t="s">
        <v>3401</v>
      </c>
      <c r="G1162" s="48" t="s">
        <v>211</v>
      </c>
      <c r="H1162" s="48" t="s">
        <v>52</v>
      </c>
      <c r="I1162" s="48" t="s">
        <v>3976</v>
      </c>
      <c r="J1162" s="48" t="s">
        <v>2661</v>
      </c>
      <c r="K1162" s="193" t="s">
        <v>3786</v>
      </c>
      <c r="L1162" s="193" t="s">
        <v>2772</v>
      </c>
      <c r="M1162" s="48" t="s">
        <v>3977</v>
      </c>
      <c r="N1162" s="193" t="s">
        <v>3978</v>
      </c>
      <c r="O1162" s="48" t="s">
        <v>165</v>
      </c>
      <c r="P1162" s="48"/>
      <c r="Q1162" s="48" t="s">
        <v>218</v>
      </c>
      <c r="R1162" s="193" t="s">
        <v>211</v>
      </c>
      <c r="S1162" s="48" t="b">
        <v>0</v>
      </c>
      <c r="T1162" s="48"/>
      <c r="U1162" s="178"/>
      <c r="V1162" s="178">
        <v>43494</v>
      </c>
      <c r="W1162" s="48" t="s">
        <v>211</v>
      </c>
      <c r="X1162" s="48"/>
      <c r="Y1162" s="48"/>
      <c r="Z1162" s="48" t="s">
        <v>211</v>
      </c>
      <c r="AA1162" s="48"/>
      <c r="AB1162" s="48"/>
      <c r="AC1162" s="193" t="s">
        <v>4436</v>
      </c>
      <c r="AD1162" s="48"/>
      <c r="AE1162" s="193" t="s">
        <v>165</v>
      </c>
      <c r="AF1162" s="193" t="s">
        <v>211</v>
      </c>
      <c r="AG1162" s="193" t="s">
        <v>211</v>
      </c>
      <c r="AH1162" s="198">
        <v>43766</v>
      </c>
      <c r="AI1162" s="192" t="s">
        <v>4349</v>
      </c>
      <c r="AJ1162" s="115" t="str">
        <f t="shared" si="18"/>
        <v>FS</v>
      </c>
      <c r="AK1162" s="115" t="b">
        <f>ISNUMBER(SEARCH("IRT",Table1[[#This Row],[Current_Status]]))</f>
        <v>0</v>
      </c>
      <c r="AL1162" s="116">
        <f>YEAR(Table1[[#This Row],[Project_Initiated]])</f>
        <v>2019</v>
      </c>
      <c r="AM1162" s="53">
        <v>44090</v>
      </c>
      <c r="AN1162" s="53" t="str">
        <f>IF(AND(Table1[[#This Row],[Completed Date]]&gt;="07/01/2020"+0,Table1[[#This Row],[Completed Date]]&lt;="6/30/2021"+0),"FY 20-21",IF(AND(Table1[[#This Row],[Completed Date]]&gt;="07/01/2019"+0,Table1[[#This Row],[Completed Date]]&lt;="6/30/2020"+0),"FY 19-20",""))</f>
        <v>FY 19-20</v>
      </c>
      <c r="AO1162" s="116" t="str">
        <f>IFERROR(FIND("R",Table1[[#This Row],[FS_Priority]]),"")</f>
        <v/>
      </c>
    </row>
    <row r="1163" spans="1:41" hidden="1" x14ac:dyDescent="0.25">
      <c r="A1163" s="48" t="s">
        <v>3430</v>
      </c>
      <c r="B1163" s="193" t="s">
        <v>211</v>
      </c>
      <c r="C1163" s="193" t="s">
        <v>3430</v>
      </c>
      <c r="D1163" s="194" t="b">
        <v>0</v>
      </c>
      <c r="E1163" s="48" t="s">
        <v>107</v>
      </c>
      <c r="F1163" s="48" t="s">
        <v>4003</v>
      </c>
      <c r="G1163" s="48" t="s">
        <v>4036</v>
      </c>
      <c r="H1163" s="48" t="s">
        <v>1242</v>
      </c>
      <c r="I1163" s="48" t="s">
        <v>288</v>
      </c>
      <c r="J1163" s="48" t="s">
        <v>2672</v>
      </c>
      <c r="K1163" s="193" t="s">
        <v>3674</v>
      </c>
      <c r="L1163" s="193" t="s">
        <v>2636</v>
      </c>
      <c r="M1163" s="48" t="s">
        <v>3680</v>
      </c>
      <c r="N1163" s="193" t="s">
        <v>211</v>
      </c>
      <c r="O1163" s="48" t="s">
        <v>183</v>
      </c>
      <c r="P1163" s="48"/>
      <c r="Q1163" s="48" t="s">
        <v>3431</v>
      </c>
      <c r="R1163" s="193" t="s">
        <v>211</v>
      </c>
      <c r="S1163" s="48" t="b">
        <v>0</v>
      </c>
      <c r="T1163" s="48"/>
      <c r="U1163" s="178"/>
      <c r="V1163" s="178">
        <v>43558</v>
      </c>
      <c r="W1163" s="48" t="s">
        <v>211</v>
      </c>
      <c r="X1163" s="48"/>
      <c r="Y1163" s="48"/>
      <c r="Z1163" s="48" t="s">
        <v>211</v>
      </c>
      <c r="AA1163" s="48"/>
      <c r="AB1163" s="48"/>
      <c r="AC1163" s="193" t="s">
        <v>4385</v>
      </c>
      <c r="AD1163" s="48"/>
      <c r="AE1163" s="193" t="s">
        <v>498</v>
      </c>
      <c r="AF1163" s="193" t="s">
        <v>4448</v>
      </c>
      <c r="AG1163" s="193" t="s">
        <v>211</v>
      </c>
      <c r="AH1163" s="198">
        <v>43768</v>
      </c>
      <c r="AI1163" s="192" t="s">
        <v>4349</v>
      </c>
      <c r="AJ1163" s="115" t="str">
        <f t="shared" si="18"/>
        <v>FS</v>
      </c>
      <c r="AK1163" s="115" t="b">
        <f>ISNUMBER(SEARCH("IRT",Table1[[#This Row],[Current_Status]]))</f>
        <v>0</v>
      </c>
      <c r="AL1163" s="116">
        <f>YEAR(Table1[[#This Row],[Project_Initiated]])</f>
        <v>2019</v>
      </c>
      <c r="AM1163" s="53">
        <v>44090</v>
      </c>
      <c r="AN1163" s="53" t="str">
        <f>IF(AND(Table1[[#This Row],[Completed Date]]&gt;="07/01/2020"+0,Table1[[#This Row],[Completed Date]]&lt;="6/30/2021"+0),"FY 20-21",IF(AND(Table1[[#This Row],[Completed Date]]&gt;="07/01/2019"+0,Table1[[#This Row],[Completed Date]]&lt;="6/30/2020"+0),"FY 19-20",""))</f>
        <v>FY 19-20</v>
      </c>
      <c r="AO1163" s="116">
        <f>IFERROR(FIND("R",Table1[[#This Row],[FS_Priority]]),"")</f>
        <v>1</v>
      </c>
    </row>
    <row r="1164" spans="1:41" hidden="1" x14ac:dyDescent="0.25">
      <c r="A1164" s="48" t="s">
        <v>429</v>
      </c>
      <c r="B1164" s="193" t="s">
        <v>211</v>
      </c>
      <c r="C1164" s="193" t="s">
        <v>429</v>
      </c>
      <c r="D1164" s="194" t="b">
        <v>0</v>
      </c>
      <c r="E1164" s="48" t="s">
        <v>4313</v>
      </c>
      <c r="F1164" s="48" t="s">
        <v>3348</v>
      </c>
      <c r="G1164" s="48" t="s">
        <v>4053</v>
      </c>
      <c r="H1164" s="48" t="s">
        <v>267</v>
      </c>
      <c r="I1164" s="48" t="s">
        <v>288</v>
      </c>
      <c r="J1164" s="48" t="s">
        <v>2672</v>
      </c>
      <c r="K1164" s="193" t="s">
        <v>3883</v>
      </c>
      <c r="L1164" s="193" t="s">
        <v>437</v>
      </c>
      <c r="M1164" s="48" t="s">
        <v>3888</v>
      </c>
      <c r="N1164" s="193" t="s">
        <v>211</v>
      </c>
      <c r="O1164" s="48" t="s">
        <v>183</v>
      </c>
      <c r="P1164" s="48"/>
      <c r="Q1164" s="48" t="s">
        <v>3291</v>
      </c>
      <c r="R1164" s="193" t="s">
        <v>240</v>
      </c>
      <c r="S1164" s="48" t="b">
        <v>0</v>
      </c>
      <c r="T1164" s="48"/>
      <c r="U1164" s="178"/>
      <c r="V1164" s="178">
        <v>43060</v>
      </c>
      <c r="W1164" s="48" t="s">
        <v>211</v>
      </c>
      <c r="X1164" s="48"/>
      <c r="Y1164" s="48"/>
      <c r="Z1164" s="48" t="s">
        <v>211</v>
      </c>
      <c r="AA1164" s="48"/>
      <c r="AB1164" s="48"/>
      <c r="AC1164" s="193" t="s">
        <v>4383</v>
      </c>
      <c r="AD1164" s="195">
        <v>43123</v>
      </c>
      <c r="AE1164" s="193" t="s">
        <v>178</v>
      </c>
      <c r="AF1164" s="193" t="s">
        <v>211</v>
      </c>
      <c r="AG1164" s="193" t="s">
        <v>2694</v>
      </c>
      <c r="AH1164" s="198">
        <v>43768</v>
      </c>
      <c r="AI1164" s="192" t="s">
        <v>4353</v>
      </c>
      <c r="AJ1164" s="115" t="str">
        <f t="shared" si="18"/>
        <v>FS</v>
      </c>
      <c r="AK1164" s="115" t="b">
        <f>ISNUMBER(SEARCH("IRT",Table1[[#This Row],[Current_Status]]))</f>
        <v>0</v>
      </c>
      <c r="AL1164" s="116">
        <f>YEAR(Table1[[#This Row],[Project_Initiated]])</f>
        <v>2017</v>
      </c>
      <c r="AM1164" s="53">
        <v>44090</v>
      </c>
      <c r="AN1164" s="53" t="str">
        <f>IF(AND(Table1[[#This Row],[Completed Date]]&gt;="07/01/2020"+0,Table1[[#This Row],[Completed Date]]&lt;="6/30/2021"+0),"FY 20-21",IF(AND(Table1[[#This Row],[Completed Date]]&gt;="07/01/2019"+0,Table1[[#This Row],[Completed Date]]&lt;="6/30/2020"+0),"FY 19-20",""))</f>
        <v>FY 19-20</v>
      </c>
      <c r="AO1164" s="116">
        <f>IFERROR(FIND("R",Table1[[#This Row],[FS_Priority]]),"")</f>
        <v>1</v>
      </c>
    </row>
    <row r="1165" spans="1:41" hidden="1" x14ac:dyDescent="0.25">
      <c r="A1165" s="48" t="s">
        <v>4591</v>
      </c>
      <c r="B1165" s="193" t="s">
        <v>211</v>
      </c>
      <c r="C1165" s="193" t="s">
        <v>4591</v>
      </c>
      <c r="D1165" s="194" t="b">
        <v>0</v>
      </c>
      <c r="E1165" s="48" t="s">
        <v>107</v>
      </c>
      <c r="F1165" s="48" t="s">
        <v>4592</v>
      </c>
      <c r="G1165" s="48" t="s">
        <v>211</v>
      </c>
      <c r="H1165" s="48" t="s">
        <v>211</v>
      </c>
      <c r="I1165" s="48" t="s">
        <v>4590</v>
      </c>
      <c r="J1165" s="48" t="s">
        <v>2670</v>
      </c>
      <c r="K1165" s="193" t="s">
        <v>3674</v>
      </c>
      <c r="L1165" s="193" t="s">
        <v>2636</v>
      </c>
      <c r="M1165" s="48" t="s">
        <v>3687</v>
      </c>
      <c r="N1165" s="193" t="s">
        <v>3724</v>
      </c>
      <c r="O1165" s="48" t="s">
        <v>165</v>
      </c>
      <c r="P1165" s="48"/>
      <c r="Q1165" s="48" t="s">
        <v>4502</v>
      </c>
      <c r="R1165" s="193" t="s">
        <v>211</v>
      </c>
      <c r="S1165" s="48" t="b">
        <v>0</v>
      </c>
      <c r="T1165" s="48"/>
      <c r="U1165" s="178"/>
      <c r="V1165" s="178">
        <v>43756</v>
      </c>
      <c r="W1165" s="48" t="s">
        <v>211</v>
      </c>
      <c r="X1165" s="48"/>
      <c r="Y1165" s="48"/>
      <c r="Z1165" s="48" t="s">
        <v>211</v>
      </c>
      <c r="AA1165" s="48"/>
      <c r="AB1165" s="48"/>
      <c r="AC1165" s="193" t="s">
        <v>4723</v>
      </c>
      <c r="AD1165" s="48"/>
      <c r="AE1165" s="193" t="s">
        <v>165</v>
      </c>
      <c r="AF1165" s="193" t="s">
        <v>211</v>
      </c>
      <c r="AG1165" s="193" t="s">
        <v>211</v>
      </c>
      <c r="AH1165" s="198">
        <v>43770</v>
      </c>
      <c r="AI1165" s="192" t="s">
        <v>4364</v>
      </c>
      <c r="AJ1165" s="115" t="str">
        <f t="shared" si="18"/>
        <v>FS</v>
      </c>
      <c r="AK1165" s="115" t="b">
        <f>ISNUMBER(SEARCH("IRT",Table1[[#This Row],[Current_Status]]))</f>
        <v>0</v>
      </c>
      <c r="AL1165" s="116">
        <f>YEAR(Table1[[#This Row],[Project_Initiated]])</f>
        <v>2019</v>
      </c>
      <c r="AM1165" s="53">
        <v>44090</v>
      </c>
      <c r="AN1165" s="53" t="str">
        <f>IF(AND(Table1[[#This Row],[Completed Date]]&gt;="07/01/2020"+0,Table1[[#This Row],[Completed Date]]&lt;="6/30/2021"+0),"FY 20-21",IF(AND(Table1[[#This Row],[Completed Date]]&gt;="07/01/2019"+0,Table1[[#This Row],[Completed Date]]&lt;="6/30/2020"+0),"FY 19-20",""))</f>
        <v>FY 19-20</v>
      </c>
      <c r="AO1165" s="116" t="str">
        <f>IFERROR(FIND("R",Table1[[#This Row],[FS_Priority]]),"")</f>
        <v/>
      </c>
    </row>
    <row r="1166" spans="1:41" hidden="1" x14ac:dyDescent="0.25">
      <c r="A1166" s="48" t="s">
        <v>4588</v>
      </c>
      <c r="B1166" s="193" t="s">
        <v>211</v>
      </c>
      <c r="C1166" s="193" t="s">
        <v>4588</v>
      </c>
      <c r="D1166" s="194" t="b">
        <v>0</v>
      </c>
      <c r="E1166" s="48" t="s">
        <v>107</v>
      </c>
      <c r="F1166" s="48" t="s">
        <v>4589</v>
      </c>
      <c r="G1166" s="48" t="s">
        <v>211</v>
      </c>
      <c r="H1166" s="48" t="s">
        <v>211</v>
      </c>
      <c r="I1166" s="48" t="s">
        <v>4590</v>
      </c>
      <c r="J1166" s="48" t="s">
        <v>2661</v>
      </c>
      <c r="K1166" s="193" t="s">
        <v>3674</v>
      </c>
      <c r="L1166" s="193" t="s">
        <v>2636</v>
      </c>
      <c r="M1166" s="48" t="s">
        <v>3687</v>
      </c>
      <c r="N1166" s="193" t="s">
        <v>3724</v>
      </c>
      <c r="O1166" s="48" t="s">
        <v>165</v>
      </c>
      <c r="P1166" s="48"/>
      <c r="Q1166" s="48" t="s">
        <v>4502</v>
      </c>
      <c r="R1166" s="193" t="s">
        <v>211</v>
      </c>
      <c r="S1166" s="48" t="b">
        <v>0</v>
      </c>
      <c r="T1166" s="48"/>
      <c r="U1166" s="178"/>
      <c r="V1166" s="178">
        <v>43761</v>
      </c>
      <c r="W1166" s="48" t="s">
        <v>211</v>
      </c>
      <c r="X1166" s="48"/>
      <c r="Y1166" s="48"/>
      <c r="Z1166" s="48" t="s">
        <v>211</v>
      </c>
      <c r="AA1166" s="48"/>
      <c r="AB1166" s="48"/>
      <c r="AC1166" s="193" t="s">
        <v>211</v>
      </c>
      <c r="AD1166" s="48"/>
      <c r="AE1166" s="193" t="s">
        <v>165</v>
      </c>
      <c r="AF1166" s="193" t="s">
        <v>211</v>
      </c>
      <c r="AG1166" s="193" t="s">
        <v>211</v>
      </c>
      <c r="AH1166" s="198">
        <v>43774</v>
      </c>
      <c r="AI1166" s="192" t="s">
        <v>4364</v>
      </c>
      <c r="AJ1166" s="115" t="str">
        <f t="shared" si="18"/>
        <v>FS</v>
      </c>
      <c r="AK1166" s="115" t="b">
        <f>ISNUMBER(SEARCH("IRT",Table1[[#This Row],[Current_Status]]))</f>
        <v>0</v>
      </c>
      <c r="AL1166" s="116">
        <f>YEAR(Table1[[#This Row],[Project_Initiated]])</f>
        <v>2019</v>
      </c>
      <c r="AM1166" s="53">
        <v>44090</v>
      </c>
      <c r="AN1166" s="53" t="str">
        <f>IF(AND(Table1[[#This Row],[Completed Date]]&gt;="07/01/2020"+0,Table1[[#This Row],[Completed Date]]&lt;="6/30/2021"+0),"FY 20-21",IF(AND(Table1[[#This Row],[Completed Date]]&gt;="07/01/2019"+0,Table1[[#This Row],[Completed Date]]&lt;="6/30/2020"+0),"FY 19-20",""))</f>
        <v>FY 19-20</v>
      </c>
      <c r="AO1166" s="116" t="str">
        <f>IFERROR(FIND("R",Table1[[#This Row],[FS_Priority]]),"")</f>
        <v/>
      </c>
    </row>
    <row r="1167" spans="1:41" hidden="1" x14ac:dyDescent="0.25">
      <c r="A1167" s="48" t="s">
        <v>4653</v>
      </c>
      <c r="B1167" s="193" t="s">
        <v>211</v>
      </c>
      <c r="C1167" s="193" t="s">
        <v>4653</v>
      </c>
      <c r="D1167" s="194" t="b">
        <v>0</v>
      </c>
      <c r="E1167" s="48" t="s">
        <v>4299</v>
      </c>
      <c r="F1167" s="48" t="s">
        <v>4654</v>
      </c>
      <c r="G1167" s="48" t="s">
        <v>211</v>
      </c>
      <c r="H1167" s="48" t="s">
        <v>211</v>
      </c>
      <c r="I1167" s="48" t="s">
        <v>4655</v>
      </c>
      <c r="J1167" s="48" t="s">
        <v>2672</v>
      </c>
      <c r="K1167" s="193" t="s">
        <v>3471</v>
      </c>
      <c r="L1167" s="193" t="s">
        <v>2636</v>
      </c>
      <c r="M1167" s="48" t="s">
        <v>4656</v>
      </c>
      <c r="N1167" s="193" t="s">
        <v>211</v>
      </c>
      <c r="O1167" s="48" t="s">
        <v>534</v>
      </c>
      <c r="P1167" s="48"/>
      <c r="Q1167" s="48" t="s">
        <v>4502</v>
      </c>
      <c r="R1167" s="193" t="s">
        <v>211</v>
      </c>
      <c r="S1167" s="48" t="b">
        <v>0</v>
      </c>
      <c r="T1167" s="48"/>
      <c r="U1167" s="178"/>
      <c r="V1167" s="178">
        <v>43747</v>
      </c>
      <c r="W1167" s="48" t="s">
        <v>211</v>
      </c>
      <c r="X1167" s="48"/>
      <c r="Y1167" s="48"/>
      <c r="Z1167" s="48" t="s">
        <v>211</v>
      </c>
      <c r="AA1167" s="48"/>
      <c r="AB1167" s="48"/>
      <c r="AC1167" s="193" t="s">
        <v>211</v>
      </c>
      <c r="AD1167" s="48"/>
      <c r="AE1167" s="193" t="s">
        <v>178</v>
      </c>
      <c r="AF1167" s="193" t="s">
        <v>211</v>
      </c>
      <c r="AG1167" s="193" t="s">
        <v>211</v>
      </c>
      <c r="AH1167" s="198">
        <v>43775</v>
      </c>
      <c r="AI1167" s="192" t="s">
        <v>4364</v>
      </c>
      <c r="AJ1167" s="115" t="str">
        <f t="shared" si="18"/>
        <v>FS</v>
      </c>
      <c r="AK1167" s="115" t="b">
        <f>ISNUMBER(SEARCH("IRT",Table1[[#This Row],[Current_Status]]))</f>
        <v>0</v>
      </c>
      <c r="AL1167" s="116">
        <f>YEAR(Table1[[#This Row],[Project_Initiated]])</f>
        <v>2019</v>
      </c>
      <c r="AM1167" s="53">
        <v>44090</v>
      </c>
      <c r="AN1167" s="53" t="str">
        <f>IF(AND(Table1[[#This Row],[Completed Date]]&gt;="07/01/2020"+0,Table1[[#This Row],[Completed Date]]&lt;="6/30/2021"+0),"FY 20-21",IF(AND(Table1[[#This Row],[Completed Date]]&gt;="07/01/2019"+0,Table1[[#This Row],[Completed Date]]&lt;="6/30/2020"+0),"FY 19-20",""))</f>
        <v>FY 19-20</v>
      </c>
      <c r="AO1167" s="116" t="str">
        <f>IFERROR(FIND("R",Table1[[#This Row],[FS_Priority]]),"")</f>
        <v/>
      </c>
    </row>
    <row r="1168" spans="1:41" hidden="1" x14ac:dyDescent="0.25">
      <c r="A1168" s="48" t="s">
        <v>4709</v>
      </c>
      <c r="B1168" s="193" t="s">
        <v>211</v>
      </c>
      <c r="C1168" s="193" t="s">
        <v>4709</v>
      </c>
      <c r="D1168" s="194" t="b">
        <v>0</v>
      </c>
      <c r="E1168" s="48" t="s">
        <v>4313</v>
      </c>
      <c r="F1168" s="48" t="s">
        <v>4710</v>
      </c>
      <c r="G1168" s="48" t="s">
        <v>211</v>
      </c>
      <c r="H1168" s="48" t="s">
        <v>211</v>
      </c>
      <c r="I1168" s="48" t="s">
        <v>4711</v>
      </c>
      <c r="J1168" s="48" t="s">
        <v>2672</v>
      </c>
      <c r="K1168" s="193" t="s">
        <v>3883</v>
      </c>
      <c r="L1168" s="193" t="s">
        <v>437</v>
      </c>
      <c r="M1168" s="48" t="s">
        <v>3888</v>
      </c>
      <c r="N1168" s="193" t="s">
        <v>211</v>
      </c>
      <c r="O1168" s="48" t="s">
        <v>183</v>
      </c>
      <c r="P1168" s="48"/>
      <c r="Q1168" s="48" t="s">
        <v>4502</v>
      </c>
      <c r="R1168" s="193" t="s">
        <v>211</v>
      </c>
      <c r="S1168" s="48" t="b">
        <v>0</v>
      </c>
      <c r="T1168" s="48"/>
      <c r="U1168" s="178"/>
      <c r="V1168" s="178">
        <v>43770</v>
      </c>
      <c r="W1168" s="48" t="s">
        <v>211</v>
      </c>
      <c r="X1168" s="48"/>
      <c r="Y1168" s="48"/>
      <c r="Z1168" s="48" t="s">
        <v>211</v>
      </c>
      <c r="AA1168" s="48"/>
      <c r="AB1168" s="48"/>
      <c r="AC1168" s="193" t="s">
        <v>211</v>
      </c>
      <c r="AD1168" s="48"/>
      <c r="AE1168" s="193" t="s">
        <v>178</v>
      </c>
      <c r="AF1168" s="193" t="s">
        <v>211</v>
      </c>
      <c r="AG1168" s="193" t="s">
        <v>211</v>
      </c>
      <c r="AH1168" s="198">
        <v>43775</v>
      </c>
      <c r="AI1168" s="192" t="s">
        <v>4364</v>
      </c>
      <c r="AJ1168" s="115" t="str">
        <f t="shared" si="18"/>
        <v>FS</v>
      </c>
      <c r="AK1168" s="115" t="b">
        <f>ISNUMBER(SEARCH("IRT",Table1[[#This Row],[Current_Status]]))</f>
        <v>0</v>
      </c>
      <c r="AL1168" s="116">
        <f>YEAR(Table1[[#This Row],[Project_Initiated]])</f>
        <v>2019</v>
      </c>
      <c r="AM1168" s="53">
        <v>44090</v>
      </c>
      <c r="AN1168" s="53" t="str">
        <f>IF(AND(Table1[[#This Row],[Completed Date]]&gt;="07/01/2020"+0,Table1[[#This Row],[Completed Date]]&lt;="6/30/2021"+0),"FY 20-21",IF(AND(Table1[[#This Row],[Completed Date]]&gt;="07/01/2019"+0,Table1[[#This Row],[Completed Date]]&lt;="6/30/2020"+0),"FY 19-20",""))</f>
        <v>FY 19-20</v>
      </c>
      <c r="AO1168" s="116" t="str">
        <f>IFERROR(FIND("R",Table1[[#This Row],[FS_Priority]]),"")</f>
        <v/>
      </c>
    </row>
    <row r="1169" spans="1:41" hidden="1" x14ac:dyDescent="0.25">
      <c r="A1169" s="48" t="s">
        <v>4538</v>
      </c>
      <c r="B1169" s="193" t="s">
        <v>211</v>
      </c>
      <c r="C1169" s="193" t="s">
        <v>4538</v>
      </c>
      <c r="D1169" s="194" t="b">
        <v>0</v>
      </c>
      <c r="E1169" s="48" t="s">
        <v>99</v>
      </c>
      <c r="F1169" s="48" t="s">
        <v>4539</v>
      </c>
      <c r="G1169" s="48" t="s">
        <v>211</v>
      </c>
      <c r="H1169" s="48" t="s">
        <v>211</v>
      </c>
      <c r="I1169" s="48" t="s">
        <v>4540</v>
      </c>
      <c r="J1169" s="48" t="s">
        <v>2661</v>
      </c>
      <c r="K1169" s="193" t="s">
        <v>4989</v>
      </c>
      <c r="L1169" s="193" t="s">
        <v>297</v>
      </c>
      <c r="M1169" s="48" t="s">
        <v>3599</v>
      </c>
      <c r="N1169" s="193" t="s">
        <v>211</v>
      </c>
      <c r="O1169" s="48" t="s">
        <v>165</v>
      </c>
      <c r="P1169" s="48"/>
      <c r="Q1169" s="48" t="s">
        <v>4502</v>
      </c>
      <c r="R1169" s="193" t="s">
        <v>211</v>
      </c>
      <c r="S1169" s="48" t="b">
        <v>0</v>
      </c>
      <c r="T1169" s="48"/>
      <c r="U1169" s="178"/>
      <c r="V1169" s="178">
        <v>43762</v>
      </c>
      <c r="W1169" s="48" t="s">
        <v>211</v>
      </c>
      <c r="X1169" s="48"/>
      <c r="Y1169" s="48"/>
      <c r="Z1169" s="48" t="s">
        <v>211</v>
      </c>
      <c r="AA1169" s="48"/>
      <c r="AB1169" s="48"/>
      <c r="AC1169" s="193" t="s">
        <v>211</v>
      </c>
      <c r="AD1169" s="48"/>
      <c r="AE1169" s="193" t="s">
        <v>165</v>
      </c>
      <c r="AF1169" s="193" t="s">
        <v>211</v>
      </c>
      <c r="AG1169" s="193" t="s">
        <v>211</v>
      </c>
      <c r="AH1169" s="198">
        <v>43775</v>
      </c>
      <c r="AI1169" s="192" t="s">
        <v>4364</v>
      </c>
      <c r="AJ1169" s="115" t="str">
        <f t="shared" si="18"/>
        <v>FS</v>
      </c>
      <c r="AK1169" s="115" t="b">
        <f>ISNUMBER(SEARCH("IRT",Table1[[#This Row],[Current_Status]]))</f>
        <v>0</v>
      </c>
      <c r="AL1169" s="116">
        <f>YEAR(Table1[[#This Row],[Project_Initiated]])</f>
        <v>2019</v>
      </c>
      <c r="AM1169" s="53">
        <v>44090</v>
      </c>
      <c r="AN1169" s="53" t="str">
        <f>IF(AND(Table1[[#This Row],[Completed Date]]&gt;="07/01/2020"+0,Table1[[#This Row],[Completed Date]]&lt;="6/30/2021"+0),"FY 20-21",IF(AND(Table1[[#This Row],[Completed Date]]&gt;="07/01/2019"+0,Table1[[#This Row],[Completed Date]]&lt;="6/30/2020"+0),"FY 19-20",""))</f>
        <v>FY 19-20</v>
      </c>
      <c r="AO1169" s="116" t="str">
        <f>IFERROR(FIND("R",Table1[[#This Row],[FS_Priority]]),"")</f>
        <v/>
      </c>
    </row>
    <row r="1170" spans="1:41" hidden="1" x14ac:dyDescent="0.25">
      <c r="A1170" s="48" t="s">
        <v>3364</v>
      </c>
      <c r="B1170" s="193" t="s">
        <v>211</v>
      </c>
      <c r="C1170" s="193" t="s">
        <v>3364</v>
      </c>
      <c r="D1170" s="194" t="b">
        <v>0</v>
      </c>
      <c r="E1170" s="48" t="s">
        <v>53</v>
      </c>
      <c r="F1170" s="48" t="s">
        <v>3365</v>
      </c>
      <c r="G1170" s="48" t="s">
        <v>4044</v>
      </c>
      <c r="H1170" s="48" t="s">
        <v>285</v>
      </c>
      <c r="I1170" s="48" t="s">
        <v>3910</v>
      </c>
      <c r="J1170" s="48" t="s">
        <v>2661</v>
      </c>
      <c r="K1170" s="193" t="s">
        <v>3514</v>
      </c>
      <c r="L1170" s="193" t="s">
        <v>2636</v>
      </c>
      <c r="M1170" s="48" t="s">
        <v>3515</v>
      </c>
      <c r="N1170" s="193" t="s">
        <v>211</v>
      </c>
      <c r="O1170" s="48" t="s">
        <v>183</v>
      </c>
      <c r="P1170" s="48"/>
      <c r="Q1170" s="48" t="s">
        <v>218</v>
      </c>
      <c r="R1170" s="193" t="s">
        <v>211</v>
      </c>
      <c r="S1170" s="48" t="b">
        <v>0</v>
      </c>
      <c r="T1170" s="48"/>
      <c r="U1170" s="178"/>
      <c r="V1170" s="178">
        <v>43601</v>
      </c>
      <c r="W1170" s="48" t="s">
        <v>211</v>
      </c>
      <c r="X1170" s="48"/>
      <c r="Y1170" s="48"/>
      <c r="Z1170" s="48" t="s">
        <v>211</v>
      </c>
      <c r="AA1170" s="48"/>
      <c r="AB1170" s="48"/>
      <c r="AC1170" s="193" t="s">
        <v>4391</v>
      </c>
      <c r="AD1170" s="195">
        <v>43665</v>
      </c>
      <c r="AE1170" s="193" t="s">
        <v>498</v>
      </c>
      <c r="AF1170" s="193" t="s">
        <v>4459</v>
      </c>
      <c r="AG1170" s="193" t="s">
        <v>2694</v>
      </c>
      <c r="AH1170" s="198">
        <v>43780</v>
      </c>
      <c r="AI1170" s="192" t="s">
        <v>4349</v>
      </c>
      <c r="AJ1170" s="115" t="str">
        <f t="shared" si="18"/>
        <v>FS</v>
      </c>
      <c r="AK1170" s="115" t="b">
        <f>ISNUMBER(SEARCH("IRT",Table1[[#This Row],[Current_Status]]))</f>
        <v>0</v>
      </c>
      <c r="AL1170" s="116">
        <f>YEAR(Table1[[#This Row],[Project_Initiated]])</f>
        <v>2019</v>
      </c>
      <c r="AM1170" s="53">
        <v>44090</v>
      </c>
      <c r="AN1170" s="53" t="str">
        <f>IF(AND(Table1[[#This Row],[Completed Date]]&gt;="07/01/2020"+0,Table1[[#This Row],[Completed Date]]&lt;="6/30/2021"+0),"FY 20-21",IF(AND(Table1[[#This Row],[Completed Date]]&gt;="07/01/2019"+0,Table1[[#This Row],[Completed Date]]&lt;="6/30/2020"+0),"FY 19-20",""))</f>
        <v>FY 19-20</v>
      </c>
      <c r="AO1170" s="116" t="str">
        <f>IFERROR(FIND("R",Table1[[#This Row],[FS_Priority]]),"")</f>
        <v/>
      </c>
    </row>
    <row r="1171" spans="1:41" hidden="1" x14ac:dyDescent="0.25">
      <c r="A1171" s="48" t="s">
        <v>3378</v>
      </c>
      <c r="B1171" s="193" t="s">
        <v>211</v>
      </c>
      <c r="C1171" s="193" t="s">
        <v>3378</v>
      </c>
      <c r="D1171" s="194" t="b">
        <v>0</v>
      </c>
      <c r="E1171" s="48" t="s">
        <v>107</v>
      </c>
      <c r="F1171" s="48" t="s">
        <v>3379</v>
      </c>
      <c r="G1171" s="48" t="s">
        <v>4043</v>
      </c>
      <c r="H1171" s="48" t="s">
        <v>393</v>
      </c>
      <c r="I1171" s="48" t="s">
        <v>3945</v>
      </c>
      <c r="J1171" s="48" t="s">
        <v>2661</v>
      </c>
      <c r="K1171" s="193" t="s">
        <v>3674</v>
      </c>
      <c r="L1171" s="193" t="s">
        <v>2636</v>
      </c>
      <c r="M1171" s="48" t="s">
        <v>3946</v>
      </c>
      <c r="N1171" s="193" t="s">
        <v>211</v>
      </c>
      <c r="O1171" s="48" t="s">
        <v>183</v>
      </c>
      <c r="P1171" s="48"/>
      <c r="Q1171" s="48" t="s">
        <v>236</v>
      </c>
      <c r="R1171" s="193" t="s">
        <v>211</v>
      </c>
      <c r="S1171" s="48" t="b">
        <v>0</v>
      </c>
      <c r="T1171" s="48"/>
      <c r="U1171" s="178"/>
      <c r="V1171" s="178">
        <v>43600</v>
      </c>
      <c r="W1171" s="48" t="s">
        <v>211</v>
      </c>
      <c r="X1171" s="48"/>
      <c r="Y1171" s="48"/>
      <c r="Z1171" s="48" t="s">
        <v>211</v>
      </c>
      <c r="AA1171" s="48"/>
      <c r="AB1171" s="48"/>
      <c r="AC1171" s="193" t="s">
        <v>4393</v>
      </c>
      <c r="AD1171" s="195">
        <v>43661</v>
      </c>
      <c r="AE1171" s="193" t="s">
        <v>498</v>
      </c>
      <c r="AF1171" s="193" t="s">
        <v>4456</v>
      </c>
      <c r="AG1171" s="193" t="s">
        <v>2694</v>
      </c>
      <c r="AH1171" s="198">
        <v>43780</v>
      </c>
      <c r="AI1171" s="192" t="s">
        <v>4349</v>
      </c>
      <c r="AJ1171" s="115" t="str">
        <f t="shared" si="18"/>
        <v>FS</v>
      </c>
      <c r="AK1171" s="115" t="b">
        <f>ISNUMBER(SEARCH("IRT",Table1[[#This Row],[Current_Status]]))</f>
        <v>0</v>
      </c>
      <c r="AL1171" s="116">
        <f>YEAR(Table1[[#This Row],[Project_Initiated]])</f>
        <v>2019</v>
      </c>
      <c r="AM1171" s="53">
        <v>44090</v>
      </c>
      <c r="AN1171" s="53" t="str">
        <f>IF(AND(Table1[[#This Row],[Completed Date]]&gt;="07/01/2020"+0,Table1[[#This Row],[Completed Date]]&lt;="6/30/2021"+0),"FY 20-21",IF(AND(Table1[[#This Row],[Completed Date]]&gt;="07/01/2019"+0,Table1[[#This Row],[Completed Date]]&lt;="6/30/2020"+0),"FY 19-20",""))</f>
        <v>FY 19-20</v>
      </c>
      <c r="AO1171" s="116" t="str">
        <f>IFERROR(FIND("R",Table1[[#This Row],[FS_Priority]]),"")</f>
        <v/>
      </c>
    </row>
    <row r="1172" spans="1:41" hidden="1" x14ac:dyDescent="0.25">
      <c r="A1172" s="48" t="s">
        <v>4273</v>
      </c>
      <c r="B1172" s="193" t="s">
        <v>211</v>
      </c>
      <c r="C1172" s="193" t="s">
        <v>4273</v>
      </c>
      <c r="D1172" s="194" t="b">
        <v>0</v>
      </c>
      <c r="E1172" s="48" t="s">
        <v>148</v>
      </c>
      <c r="F1172" s="48" t="s">
        <v>4306</v>
      </c>
      <c r="G1172" s="48" t="s">
        <v>211</v>
      </c>
      <c r="H1172" s="48" t="s">
        <v>4307</v>
      </c>
      <c r="I1172" s="48" t="s">
        <v>4308</v>
      </c>
      <c r="J1172" s="48" t="s">
        <v>2661</v>
      </c>
      <c r="K1172" s="193" t="s">
        <v>4320</v>
      </c>
      <c r="L1172" s="193" t="s">
        <v>434</v>
      </c>
      <c r="M1172" s="48" t="s">
        <v>3983</v>
      </c>
      <c r="N1172" s="193" t="s">
        <v>211</v>
      </c>
      <c r="O1172" s="48" t="s">
        <v>183</v>
      </c>
      <c r="P1172" s="48"/>
      <c r="Q1172" s="48" t="s">
        <v>236</v>
      </c>
      <c r="R1172" s="193" t="s">
        <v>211</v>
      </c>
      <c r="S1172" s="48" t="b">
        <v>0</v>
      </c>
      <c r="T1172" s="48"/>
      <c r="U1172" s="178"/>
      <c r="V1172" s="178">
        <v>43676</v>
      </c>
      <c r="W1172" s="48" t="s">
        <v>211</v>
      </c>
      <c r="X1172" s="48"/>
      <c r="Y1172" s="48"/>
      <c r="Z1172" s="48" t="s">
        <v>211</v>
      </c>
      <c r="AA1172" s="48"/>
      <c r="AB1172" s="48"/>
      <c r="AC1172" s="193" t="s">
        <v>4470</v>
      </c>
      <c r="AD1172" s="48"/>
      <c r="AE1172" s="193" t="s">
        <v>498</v>
      </c>
      <c r="AF1172" s="193" t="s">
        <v>4471</v>
      </c>
      <c r="AG1172" s="193" t="s">
        <v>2693</v>
      </c>
      <c r="AH1172" s="198">
        <v>43780</v>
      </c>
      <c r="AI1172" s="192" t="s">
        <v>4284</v>
      </c>
      <c r="AJ1172" s="115" t="str">
        <f t="shared" si="18"/>
        <v>FS</v>
      </c>
      <c r="AK1172" s="115" t="b">
        <f>ISNUMBER(SEARCH("IRT",Table1[[#This Row],[Current_Status]]))</f>
        <v>0</v>
      </c>
      <c r="AL1172" s="116">
        <f>YEAR(Table1[[#This Row],[Project_Initiated]])</f>
        <v>2019</v>
      </c>
      <c r="AM1172" s="53">
        <v>44090</v>
      </c>
      <c r="AN1172" s="53" t="str">
        <f>IF(AND(Table1[[#This Row],[Completed Date]]&gt;="07/01/2020"+0,Table1[[#This Row],[Completed Date]]&lt;="6/30/2021"+0),"FY 20-21",IF(AND(Table1[[#This Row],[Completed Date]]&gt;="07/01/2019"+0,Table1[[#This Row],[Completed Date]]&lt;="6/30/2020"+0),"FY 19-20",""))</f>
        <v>FY 19-20</v>
      </c>
      <c r="AO1172" s="116" t="str">
        <f>IFERROR(FIND("R",Table1[[#This Row],[FS_Priority]]),"")</f>
        <v/>
      </c>
    </row>
    <row r="1173" spans="1:41" hidden="1" x14ac:dyDescent="0.25">
      <c r="A1173" s="48" t="s">
        <v>4677</v>
      </c>
      <c r="B1173" s="193" t="s">
        <v>211</v>
      </c>
      <c r="C1173" s="193" t="s">
        <v>4677</v>
      </c>
      <c r="D1173" s="194" t="b">
        <v>0</v>
      </c>
      <c r="E1173" s="48" t="s">
        <v>442</v>
      </c>
      <c r="F1173" s="48" t="s">
        <v>4678</v>
      </c>
      <c r="G1173" s="48" t="s">
        <v>211</v>
      </c>
      <c r="H1173" s="48" t="s">
        <v>211</v>
      </c>
      <c r="I1173" s="48" t="s">
        <v>236</v>
      </c>
      <c r="J1173" s="48" t="s">
        <v>2672</v>
      </c>
      <c r="K1173" s="193" t="s">
        <v>3829</v>
      </c>
      <c r="L1173" s="193" t="s">
        <v>141</v>
      </c>
      <c r="M1173" s="48" t="s">
        <v>3830</v>
      </c>
      <c r="N1173" s="193" t="s">
        <v>4679</v>
      </c>
      <c r="O1173" s="48" t="s">
        <v>183</v>
      </c>
      <c r="P1173" s="48"/>
      <c r="Q1173" s="48" t="s">
        <v>4502</v>
      </c>
      <c r="R1173" s="193" t="s">
        <v>211</v>
      </c>
      <c r="S1173" s="48" t="b">
        <v>0</v>
      </c>
      <c r="T1173" s="48"/>
      <c r="U1173" s="178"/>
      <c r="V1173" s="178">
        <v>43763</v>
      </c>
      <c r="W1173" s="48" t="s">
        <v>211</v>
      </c>
      <c r="X1173" s="48"/>
      <c r="Y1173" s="48"/>
      <c r="Z1173" s="48" t="s">
        <v>211</v>
      </c>
      <c r="AA1173" s="48"/>
      <c r="AB1173" s="48"/>
      <c r="AC1173" s="193" t="s">
        <v>211</v>
      </c>
      <c r="AD1173" s="48"/>
      <c r="AE1173" s="193" t="s">
        <v>178</v>
      </c>
      <c r="AF1173" s="193" t="s">
        <v>211</v>
      </c>
      <c r="AG1173" s="193" t="s">
        <v>211</v>
      </c>
      <c r="AH1173" s="198">
        <v>43783</v>
      </c>
      <c r="AI1173" s="192" t="s">
        <v>4364</v>
      </c>
      <c r="AJ1173" s="115" t="str">
        <f t="shared" si="18"/>
        <v>FS</v>
      </c>
      <c r="AK1173" s="115" t="b">
        <f>ISNUMBER(SEARCH("IRT",Table1[[#This Row],[Current_Status]]))</f>
        <v>0</v>
      </c>
      <c r="AL1173" s="116">
        <f>YEAR(Table1[[#This Row],[Project_Initiated]])</f>
        <v>2019</v>
      </c>
      <c r="AM1173" s="53">
        <v>44090</v>
      </c>
      <c r="AN1173" s="53" t="str">
        <f>IF(AND(Table1[[#This Row],[Completed Date]]&gt;="07/01/2020"+0,Table1[[#This Row],[Completed Date]]&lt;="6/30/2021"+0),"FY 20-21",IF(AND(Table1[[#This Row],[Completed Date]]&gt;="07/01/2019"+0,Table1[[#This Row],[Completed Date]]&lt;="6/30/2020"+0),"FY 19-20",""))</f>
        <v>FY 19-20</v>
      </c>
      <c r="AO1173" s="116" t="str">
        <f>IFERROR(FIND("R",Table1[[#This Row],[FS_Priority]]),"")</f>
        <v/>
      </c>
    </row>
    <row r="1174" spans="1:41" hidden="1" x14ac:dyDescent="0.25">
      <c r="A1174" s="48" t="s">
        <v>314</v>
      </c>
      <c r="B1174" s="193" t="s">
        <v>211</v>
      </c>
      <c r="C1174" s="193" t="s">
        <v>314</v>
      </c>
      <c r="D1174" s="194" t="b">
        <v>0</v>
      </c>
      <c r="E1174" s="48" t="s">
        <v>99</v>
      </c>
      <c r="F1174" s="48" t="s">
        <v>3122</v>
      </c>
      <c r="G1174" s="48" t="s">
        <v>211</v>
      </c>
      <c r="H1174" s="48" t="s">
        <v>983</v>
      </c>
      <c r="I1174" s="48" t="s">
        <v>3656</v>
      </c>
      <c r="J1174" s="48" t="s">
        <v>2661</v>
      </c>
      <c r="K1174" s="193" t="s">
        <v>4989</v>
      </c>
      <c r="L1174" s="193" t="s">
        <v>297</v>
      </c>
      <c r="M1174" s="48" t="s">
        <v>3599</v>
      </c>
      <c r="N1174" s="193" t="s">
        <v>211</v>
      </c>
      <c r="O1174" s="48" t="s">
        <v>183</v>
      </c>
      <c r="P1174" s="48"/>
      <c r="Q1174" s="48" t="s">
        <v>315</v>
      </c>
      <c r="R1174" s="193" t="s">
        <v>236</v>
      </c>
      <c r="S1174" s="48" t="b">
        <v>0</v>
      </c>
      <c r="T1174" s="48"/>
      <c r="U1174" s="178"/>
      <c r="V1174" s="178">
        <v>43175</v>
      </c>
      <c r="W1174" s="48" t="s">
        <v>211</v>
      </c>
      <c r="X1174" s="48"/>
      <c r="Y1174" s="48"/>
      <c r="Z1174" s="48" t="s">
        <v>211</v>
      </c>
      <c r="AA1174" s="48"/>
      <c r="AB1174" s="48"/>
      <c r="AC1174" s="193" t="s">
        <v>4392</v>
      </c>
      <c r="AD1174" s="48"/>
      <c r="AE1174" s="193" t="s">
        <v>178</v>
      </c>
      <c r="AF1174" s="193" t="s">
        <v>211</v>
      </c>
      <c r="AG1174" s="193" t="s">
        <v>2694</v>
      </c>
      <c r="AH1174" s="198">
        <v>43784</v>
      </c>
      <c r="AI1174" s="192" t="s">
        <v>4348</v>
      </c>
      <c r="AJ1174" s="115" t="str">
        <f t="shared" si="18"/>
        <v>FS</v>
      </c>
      <c r="AK1174" s="115" t="b">
        <f>ISNUMBER(SEARCH("IRT",Table1[[#This Row],[Current_Status]]))</f>
        <v>0</v>
      </c>
      <c r="AL1174" s="116">
        <f>YEAR(Table1[[#This Row],[Project_Initiated]])</f>
        <v>2018</v>
      </c>
      <c r="AM1174" s="53">
        <v>44090</v>
      </c>
      <c r="AN1174" s="53" t="str">
        <f>IF(AND(Table1[[#This Row],[Completed Date]]&gt;="07/01/2020"+0,Table1[[#This Row],[Completed Date]]&lt;="6/30/2021"+0),"FY 20-21",IF(AND(Table1[[#This Row],[Completed Date]]&gt;="07/01/2019"+0,Table1[[#This Row],[Completed Date]]&lt;="6/30/2020"+0),"FY 19-20",""))</f>
        <v>FY 19-20</v>
      </c>
      <c r="AO1174" s="116" t="str">
        <f>IFERROR(FIND("R",Table1[[#This Row],[FS_Priority]]),"")</f>
        <v/>
      </c>
    </row>
    <row r="1175" spans="1:41" hidden="1" x14ac:dyDescent="0.25">
      <c r="A1175" s="48" t="s">
        <v>3373</v>
      </c>
      <c r="B1175" s="193" t="s">
        <v>211</v>
      </c>
      <c r="C1175" s="193" t="s">
        <v>3373</v>
      </c>
      <c r="D1175" s="194" t="b">
        <v>0</v>
      </c>
      <c r="E1175" s="48" t="s">
        <v>99</v>
      </c>
      <c r="F1175" s="48" t="s">
        <v>3374</v>
      </c>
      <c r="G1175" s="48" t="s">
        <v>3397</v>
      </c>
      <c r="H1175" s="48" t="s">
        <v>465</v>
      </c>
      <c r="I1175" s="48" t="s">
        <v>3939</v>
      </c>
      <c r="J1175" s="48" t="s">
        <v>2661</v>
      </c>
      <c r="K1175" s="193" t="s">
        <v>4989</v>
      </c>
      <c r="L1175" s="193" t="s">
        <v>297</v>
      </c>
      <c r="M1175" s="48" t="s">
        <v>3599</v>
      </c>
      <c r="N1175" s="193" t="s">
        <v>211</v>
      </c>
      <c r="O1175" s="48" t="s">
        <v>183</v>
      </c>
      <c r="P1175" s="48"/>
      <c r="Q1175" s="48" t="s">
        <v>244</v>
      </c>
      <c r="R1175" s="193" t="s">
        <v>211</v>
      </c>
      <c r="S1175" s="48" t="b">
        <v>0</v>
      </c>
      <c r="T1175" s="48"/>
      <c r="U1175" s="178"/>
      <c r="V1175" s="178">
        <v>43578</v>
      </c>
      <c r="W1175" s="48" t="s">
        <v>211</v>
      </c>
      <c r="X1175" s="48"/>
      <c r="Y1175" s="48"/>
      <c r="Z1175" s="48" t="s">
        <v>211</v>
      </c>
      <c r="AA1175" s="48"/>
      <c r="AB1175" s="48"/>
      <c r="AC1175" s="193" t="s">
        <v>4451</v>
      </c>
      <c r="AD1175" s="195">
        <v>43643</v>
      </c>
      <c r="AE1175" s="193" t="s">
        <v>178</v>
      </c>
      <c r="AF1175" s="193" t="s">
        <v>4452</v>
      </c>
      <c r="AG1175" s="193" t="s">
        <v>2694</v>
      </c>
      <c r="AH1175" s="198">
        <v>43788</v>
      </c>
      <c r="AI1175" s="192" t="s">
        <v>4349</v>
      </c>
      <c r="AJ1175" s="115" t="str">
        <f t="shared" si="18"/>
        <v>FS</v>
      </c>
      <c r="AK1175" s="115" t="b">
        <f>ISNUMBER(SEARCH("IRT",Table1[[#This Row],[Current_Status]]))</f>
        <v>0</v>
      </c>
      <c r="AL1175" s="116">
        <f>YEAR(Table1[[#This Row],[Project_Initiated]])</f>
        <v>2019</v>
      </c>
      <c r="AM1175" s="53">
        <v>44090</v>
      </c>
      <c r="AN1175" s="53" t="str">
        <f>IF(AND(Table1[[#This Row],[Completed Date]]&gt;="07/01/2020"+0,Table1[[#This Row],[Completed Date]]&lt;="6/30/2021"+0),"FY 20-21",IF(AND(Table1[[#This Row],[Completed Date]]&gt;="07/01/2019"+0,Table1[[#This Row],[Completed Date]]&lt;="6/30/2020"+0),"FY 19-20",""))</f>
        <v>FY 19-20</v>
      </c>
      <c r="AO1175" s="116" t="str">
        <f>IFERROR(FIND("R",Table1[[#This Row],[FS_Priority]]),"")</f>
        <v/>
      </c>
    </row>
    <row r="1176" spans="1:41" hidden="1" x14ac:dyDescent="0.25">
      <c r="A1176" s="48" t="s">
        <v>2940</v>
      </c>
      <c r="B1176" s="193" t="s">
        <v>211</v>
      </c>
      <c r="C1176" s="193" t="s">
        <v>2940</v>
      </c>
      <c r="D1176" s="194" t="b">
        <v>0</v>
      </c>
      <c r="E1176" s="48" t="s">
        <v>107</v>
      </c>
      <c r="F1176" s="48" t="s">
        <v>3253</v>
      </c>
      <c r="G1176" s="48" t="s">
        <v>4133</v>
      </c>
      <c r="H1176" s="48" t="s">
        <v>474</v>
      </c>
      <c r="I1176" s="48" t="s">
        <v>64</v>
      </c>
      <c r="J1176" s="48" t="s">
        <v>2661</v>
      </c>
      <c r="K1176" s="193" t="s">
        <v>3674</v>
      </c>
      <c r="L1176" s="193" t="s">
        <v>2636</v>
      </c>
      <c r="M1176" s="48" t="s">
        <v>3561</v>
      </c>
      <c r="N1176" s="193" t="s">
        <v>211</v>
      </c>
      <c r="O1176" s="48" t="s">
        <v>165</v>
      </c>
      <c r="P1176" s="48"/>
      <c r="Q1176" s="48" t="s">
        <v>240</v>
      </c>
      <c r="R1176" s="193" t="s">
        <v>108</v>
      </c>
      <c r="S1176" s="48" t="b">
        <v>0</v>
      </c>
      <c r="T1176" s="48"/>
      <c r="U1176" s="178"/>
      <c r="V1176" s="178">
        <v>43536</v>
      </c>
      <c r="W1176" s="48" t="s">
        <v>211</v>
      </c>
      <c r="X1176" s="48"/>
      <c r="Y1176" s="48"/>
      <c r="Z1176" s="48" t="s">
        <v>211</v>
      </c>
      <c r="AA1176" s="48"/>
      <c r="AB1176" s="48"/>
      <c r="AC1176" s="193" t="s">
        <v>4436</v>
      </c>
      <c r="AD1176" s="48"/>
      <c r="AE1176" s="193" t="s">
        <v>165</v>
      </c>
      <c r="AF1176" s="193" t="s">
        <v>211</v>
      </c>
      <c r="AG1176" s="193" t="s">
        <v>211</v>
      </c>
      <c r="AH1176" s="197">
        <v>43789</v>
      </c>
      <c r="AI1176" s="192" t="s">
        <v>4284</v>
      </c>
      <c r="AJ1176" s="115" t="str">
        <f t="shared" si="18"/>
        <v>FS</v>
      </c>
      <c r="AK1176" s="115" t="b">
        <f>ISNUMBER(SEARCH("IRT",Table1[[#This Row],[Current_Status]]))</f>
        <v>0</v>
      </c>
      <c r="AL1176" s="116">
        <f>YEAR(Table1[[#This Row],[Project_Initiated]])</f>
        <v>2019</v>
      </c>
      <c r="AM1176" s="53">
        <v>44090</v>
      </c>
      <c r="AN1176" s="53" t="str">
        <f>IF(AND(Table1[[#This Row],[Completed Date]]&gt;="07/01/2020"+0,Table1[[#This Row],[Completed Date]]&lt;="6/30/2021"+0),"FY 20-21",IF(AND(Table1[[#This Row],[Completed Date]]&gt;="07/01/2019"+0,Table1[[#This Row],[Completed Date]]&lt;="6/30/2020"+0),"FY 19-20",""))</f>
        <v>FY 19-20</v>
      </c>
      <c r="AO1176" s="116" t="str">
        <f>IFERROR(FIND("R",Table1[[#This Row],[FS_Priority]]),"")</f>
        <v/>
      </c>
    </row>
    <row r="1177" spans="1:41" hidden="1" x14ac:dyDescent="0.25">
      <c r="A1177" s="48" t="s">
        <v>4586</v>
      </c>
      <c r="B1177" s="193" t="s">
        <v>211</v>
      </c>
      <c r="C1177" s="193" t="s">
        <v>4586</v>
      </c>
      <c r="D1177" s="194" t="b">
        <v>0</v>
      </c>
      <c r="E1177" s="48" t="s">
        <v>107</v>
      </c>
      <c r="F1177" s="48" t="s">
        <v>4587</v>
      </c>
      <c r="G1177" s="48" t="s">
        <v>211</v>
      </c>
      <c r="H1177" s="48" t="s">
        <v>211</v>
      </c>
      <c r="I1177" s="48" t="s">
        <v>211</v>
      </c>
      <c r="J1177" s="48" t="s">
        <v>2672</v>
      </c>
      <c r="K1177" s="193" t="s">
        <v>3674</v>
      </c>
      <c r="L1177" s="193" t="s">
        <v>2636</v>
      </c>
      <c r="M1177" s="48" t="s">
        <v>3561</v>
      </c>
      <c r="N1177" s="193" t="s">
        <v>211</v>
      </c>
      <c r="O1177" s="48" t="s">
        <v>183</v>
      </c>
      <c r="P1177" s="48"/>
      <c r="Q1177" s="48" t="s">
        <v>4502</v>
      </c>
      <c r="R1177" s="193" t="s">
        <v>211</v>
      </c>
      <c r="S1177" s="48" t="b">
        <v>0</v>
      </c>
      <c r="T1177" s="48"/>
      <c r="U1177" s="178"/>
      <c r="V1177" s="178">
        <v>43783</v>
      </c>
      <c r="W1177" s="48" t="s">
        <v>211</v>
      </c>
      <c r="X1177" s="48"/>
      <c r="Y1177" s="48"/>
      <c r="Z1177" s="48" t="s">
        <v>211</v>
      </c>
      <c r="AA1177" s="48"/>
      <c r="AB1177" s="48"/>
      <c r="AC1177" s="193" t="s">
        <v>211</v>
      </c>
      <c r="AD1177" s="179"/>
      <c r="AE1177" s="193" t="s">
        <v>498</v>
      </c>
      <c r="AF1177" s="193" t="s">
        <v>211</v>
      </c>
      <c r="AG1177" s="193" t="s">
        <v>211</v>
      </c>
      <c r="AH1177" s="198">
        <v>43791</v>
      </c>
      <c r="AI1177" s="192" t="s">
        <v>4364</v>
      </c>
      <c r="AJ1177" s="115" t="str">
        <f t="shared" si="18"/>
        <v>FS</v>
      </c>
      <c r="AK1177" s="115" t="b">
        <f>ISNUMBER(SEARCH("IRT",Table1[[#This Row],[Current_Status]]))</f>
        <v>0</v>
      </c>
      <c r="AL1177" s="116">
        <f>YEAR(Table1[[#This Row],[Project_Initiated]])</f>
        <v>2019</v>
      </c>
      <c r="AM1177" s="53">
        <v>44090</v>
      </c>
      <c r="AN1177" s="53" t="str">
        <f>IF(AND(Table1[[#This Row],[Completed Date]]&gt;="07/01/2020"+0,Table1[[#This Row],[Completed Date]]&lt;="6/30/2021"+0),"FY 20-21",IF(AND(Table1[[#This Row],[Completed Date]]&gt;="07/01/2019"+0,Table1[[#This Row],[Completed Date]]&lt;="6/30/2020"+0),"FY 19-20",""))</f>
        <v>FY 19-20</v>
      </c>
      <c r="AO1177" s="116" t="str">
        <f>IFERROR(FIND("R",Table1[[#This Row],[FS_Priority]]),"")</f>
        <v/>
      </c>
    </row>
    <row r="1178" spans="1:41" hidden="1" x14ac:dyDescent="0.25">
      <c r="A1178" s="48" t="s">
        <v>2951</v>
      </c>
      <c r="B1178" s="193" t="s">
        <v>211</v>
      </c>
      <c r="C1178" s="193" t="s">
        <v>2951</v>
      </c>
      <c r="D1178" s="194" t="b">
        <v>0</v>
      </c>
      <c r="E1178" s="48" t="s">
        <v>4313</v>
      </c>
      <c r="F1178" s="48" t="s">
        <v>3353</v>
      </c>
      <c r="G1178" s="48" t="s">
        <v>211</v>
      </c>
      <c r="H1178" s="48" t="s">
        <v>461</v>
      </c>
      <c r="I1178" s="48" t="s">
        <v>3964</v>
      </c>
      <c r="J1178" s="48" t="s">
        <v>2661</v>
      </c>
      <c r="K1178" s="193" t="s">
        <v>3883</v>
      </c>
      <c r="L1178" s="193" t="s">
        <v>437</v>
      </c>
      <c r="M1178" s="48" t="s">
        <v>3884</v>
      </c>
      <c r="N1178" s="193" t="s">
        <v>211</v>
      </c>
      <c r="O1178" s="48" t="s">
        <v>165</v>
      </c>
      <c r="P1178" s="48"/>
      <c r="Q1178" s="48" t="s">
        <v>184</v>
      </c>
      <c r="R1178" s="193" t="s">
        <v>211</v>
      </c>
      <c r="S1178" s="48" t="b">
        <v>0</v>
      </c>
      <c r="T1178" s="48"/>
      <c r="U1178" s="178"/>
      <c r="V1178" s="178">
        <v>43497</v>
      </c>
      <c r="W1178" s="48" t="s">
        <v>211</v>
      </c>
      <c r="X1178" s="48"/>
      <c r="Y1178" s="48"/>
      <c r="Z1178" s="48" t="s">
        <v>211</v>
      </c>
      <c r="AA1178" s="48"/>
      <c r="AB1178" s="48"/>
      <c r="AC1178" s="193" t="s">
        <v>4436</v>
      </c>
      <c r="AD1178" s="48"/>
      <c r="AE1178" s="193" t="s">
        <v>211</v>
      </c>
      <c r="AF1178" s="193" t="s">
        <v>211</v>
      </c>
      <c r="AG1178" s="193" t="s">
        <v>211</v>
      </c>
      <c r="AH1178" s="197">
        <v>43791</v>
      </c>
      <c r="AI1178" s="192" t="s">
        <v>4349</v>
      </c>
      <c r="AJ1178" s="115" t="str">
        <f t="shared" si="18"/>
        <v>FS</v>
      </c>
      <c r="AK1178" s="115" t="b">
        <f>ISNUMBER(SEARCH("IRT",Table1[[#This Row],[Current_Status]]))</f>
        <v>0</v>
      </c>
      <c r="AL1178" s="116">
        <f>YEAR(Table1[[#This Row],[Project_Initiated]])</f>
        <v>2019</v>
      </c>
      <c r="AM1178" s="53">
        <v>44090</v>
      </c>
      <c r="AN1178" s="53" t="str">
        <f>IF(AND(Table1[[#This Row],[Completed Date]]&gt;="07/01/2020"+0,Table1[[#This Row],[Completed Date]]&lt;="6/30/2021"+0),"FY 20-21",IF(AND(Table1[[#This Row],[Completed Date]]&gt;="07/01/2019"+0,Table1[[#This Row],[Completed Date]]&lt;="6/30/2020"+0),"FY 19-20",""))</f>
        <v>FY 19-20</v>
      </c>
      <c r="AO1178" s="116" t="str">
        <f>IFERROR(FIND("R",Table1[[#This Row],[FS_Priority]]),"")</f>
        <v/>
      </c>
    </row>
    <row r="1179" spans="1:41" hidden="1" x14ac:dyDescent="0.25">
      <c r="A1179" s="48" t="s">
        <v>4505</v>
      </c>
      <c r="B1179" s="193" t="s">
        <v>211</v>
      </c>
      <c r="C1179" s="193" t="s">
        <v>4505</v>
      </c>
      <c r="D1179" s="194" t="b">
        <v>0</v>
      </c>
      <c r="E1179" s="48" t="s">
        <v>53</v>
      </c>
      <c r="F1179" s="48" t="s">
        <v>4506</v>
      </c>
      <c r="G1179" s="48" t="s">
        <v>211</v>
      </c>
      <c r="H1179" s="48" t="s">
        <v>211</v>
      </c>
      <c r="I1179" s="48" t="s">
        <v>4507</v>
      </c>
      <c r="J1179" s="48" t="s">
        <v>2661</v>
      </c>
      <c r="K1179" s="193" t="s">
        <v>3514</v>
      </c>
      <c r="L1179" s="193" t="s">
        <v>2636</v>
      </c>
      <c r="M1179" s="48" t="s">
        <v>4219</v>
      </c>
      <c r="N1179" s="193" t="s">
        <v>3914</v>
      </c>
      <c r="O1179" s="48" t="s">
        <v>165</v>
      </c>
      <c r="P1179" s="48"/>
      <c r="Q1179" s="48" t="s">
        <v>4502</v>
      </c>
      <c r="R1179" s="193" t="s">
        <v>211</v>
      </c>
      <c r="S1179" s="48" t="b">
        <v>0</v>
      </c>
      <c r="T1179" s="48"/>
      <c r="U1179" s="178"/>
      <c r="V1179" s="178">
        <v>43745</v>
      </c>
      <c r="W1179" s="48" t="s">
        <v>211</v>
      </c>
      <c r="X1179" s="48"/>
      <c r="Y1179" s="48"/>
      <c r="Z1179" s="48" t="s">
        <v>211</v>
      </c>
      <c r="AA1179" s="48"/>
      <c r="AB1179" s="48"/>
      <c r="AC1179" s="193" t="s">
        <v>211</v>
      </c>
      <c r="AD1179" s="48"/>
      <c r="AE1179" s="193" t="s">
        <v>165</v>
      </c>
      <c r="AF1179" s="193" t="s">
        <v>211</v>
      </c>
      <c r="AG1179" s="193" t="s">
        <v>211</v>
      </c>
      <c r="AH1179" s="197">
        <v>43794</v>
      </c>
      <c r="AI1179" s="192" t="s">
        <v>4364</v>
      </c>
      <c r="AJ1179" s="115" t="str">
        <f t="shared" si="18"/>
        <v>FS</v>
      </c>
      <c r="AK1179" s="115" t="b">
        <f>ISNUMBER(SEARCH("IRT",Table1[[#This Row],[Current_Status]]))</f>
        <v>0</v>
      </c>
      <c r="AL1179" s="116">
        <f>YEAR(Table1[[#This Row],[Project_Initiated]])</f>
        <v>2019</v>
      </c>
      <c r="AM1179" s="53">
        <v>44090</v>
      </c>
      <c r="AN1179" s="53" t="str">
        <f>IF(AND(Table1[[#This Row],[Completed Date]]&gt;="07/01/2020"+0,Table1[[#This Row],[Completed Date]]&lt;="6/30/2021"+0),"FY 20-21",IF(AND(Table1[[#This Row],[Completed Date]]&gt;="07/01/2019"+0,Table1[[#This Row],[Completed Date]]&lt;="6/30/2020"+0),"FY 19-20",""))</f>
        <v>FY 19-20</v>
      </c>
      <c r="AO1179" s="116" t="str">
        <f>IFERROR(FIND("R",Table1[[#This Row],[FS_Priority]]),"")</f>
        <v/>
      </c>
    </row>
    <row r="1180" spans="1:41" hidden="1" x14ac:dyDescent="0.25">
      <c r="A1180" s="48" t="s">
        <v>4281</v>
      </c>
      <c r="B1180" s="193" t="s">
        <v>211</v>
      </c>
      <c r="C1180" s="193" t="s">
        <v>4281</v>
      </c>
      <c r="D1180" s="194" t="b">
        <v>0</v>
      </c>
      <c r="E1180" s="48" t="s">
        <v>398</v>
      </c>
      <c r="F1180" s="48" t="s">
        <v>4297</v>
      </c>
      <c r="G1180" s="48" t="s">
        <v>211</v>
      </c>
      <c r="H1180" s="48" t="s">
        <v>453</v>
      </c>
      <c r="I1180" s="48" t="s">
        <v>4298</v>
      </c>
      <c r="J1180" s="48" t="s">
        <v>2661</v>
      </c>
      <c r="K1180" s="193" t="s">
        <v>3786</v>
      </c>
      <c r="L1180" s="193" t="s">
        <v>399</v>
      </c>
      <c r="M1180" s="48" t="s">
        <v>3787</v>
      </c>
      <c r="N1180" s="193" t="s">
        <v>211</v>
      </c>
      <c r="O1180" s="48" t="s">
        <v>165</v>
      </c>
      <c r="P1180" s="48"/>
      <c r="Q1180" s="48" t="s">
        <v>236</v>
      </c>
      <c r="R1180" s="193" t="s">
        <v>211</v>
      </c>
      <c r="S1180" s="48" t="b">
        <v>0</v>
      </c>
      <c r="T1180" s="48"/>
      <c r="U1180" s="178"/>
      <c r="V1180" s="178">
        <v>43683</v>
      </c>
      <c r="W1180" s="48" t="s">
        <v>211</v>
      </c>
      <c r="X1180" s="48"/>
      <c r="Y1180" s="48"/>
      <c r="Z1180" s="48" t="s">
        <v>211</v>
      </c>
      <c r="AA1180" s="48"/>
      <c r="AB1180" s="48"/>
      <c r="AC1180" s="193" t="s">
        <v>4436</v>
      </c>
      <c r="AD1180" s="48"/>
      <c r="AE1180" s="193" t="s">
        <v>165</v>
      </c>
      <c r="AF1180" s="193" t="s">
        <v>211</v>
      </c>
      <c r="AG1180" s="193" t="s">
        <v>211</v>
      </c>
      <c r="AH1180" s="197">
        <v>43794</v>
      </c>
      <c r="AI1180" s="192" t="s">
        <v>4284</v>
      </c>
      <c r="AJ1180" s="115" t="str">
        <f t="shared" si="18"/>
        <v>FS</v>
      </c>
      <c r="AK1180" s="115" t="b">
        <f>ISNUMBER(SEARCH("IRT",Table1[[#This Row],[Current_Status]]))</f>
        <v>0</v>
      </c>
      <c r="AL1180" s="116">
        <f>YEAR(Table1[[#This Row],[Project_Initiated]])</f>
        <v>2019</v>
      </c>
      <c r="AM1180" s="53">
        <v>44090</v>
      </c>
      <c r="AN1180" s="53" t="str">
        <f>IF(AND(Table1[[#This Row],[Completed Date]]&gt;="07/01/2020"+0,Table1[[#This Row],[Completed Date]]&lt;="6/30/2021"+0),"FY 20-21",IF(AND(Table1[[#This Row],[Completed Date]]&gt;="07/01/2019"+0,Table1[[#This Row],[Completed Date]]&lt;="6/30/2020"+0),"FY 19-20",""))</f>
        <v>FY 19-20</v>
      </c>
      <c r="AO1180" s="116" t="str">
        <f>IFERROR(FIND("R",Table1[[#This Row],[FS_Priority]]),"")</f>
        <v/>
      </c>
    </row>
    <row r="1181" spans="1:41" hidden="1" x14ac:dyDescent="0.25">
      <c r="A1181" s="48" t="s">
        <v>4064</v>
      </c>
      <c r="B1181" s="193" t="s">
        <v>211</v>
      </c>
      <c r="C1181" s="193" t="s">
        <v>4064</v>
      </c>
      <c r="D1181" s="194" t="b">
        <v>0</v>
      </c>
      <c r="E1181" s="48" t="s">
        <v>21</v>
      </c>
      <c r="F1181" s="48" t="s">
        <v>4235</v>
      </c>
      <c r="G1181" s="48" t="s">
        <v>211</v>
      </c>
      <c r="H1181" s="48" t="s">
        <v>323</v>
      </c>
      <c r="I1181" s="48" t="s">
        <v>4236</v>
      </c>
      <c r="J1181" s="48" t="s">
        <v>2672</v>
      </c>
      <c r="K1181" s="193" t="s">
        <v>3455</v>
      </c>
      <c r="L1181" s="193" t="s">
        <v>4315</v>
      </c>
      <c r="M1181" s="48" t="s">
        <v>3456</v>
      </c>
      <c r="N1181" s="193" t="s">
        <v>211</v>
      </c>
      <c r="O1181" s="48" t="s">
        <v>183</v>
      </c>
      <c r="P1181" s="48"/>
      <c r="Q1181" s="48" t="s">
        <v>3291</v>
      </c>
      <c r="R1181" s="193" t="s">
        <v>211</v>
      </c>
      <c r="S1181" s="48" t="b">
        <v>0</v>
      </c>
      <c r="T1181" s="48"/>
      <c r="U1181" s="178"/>
      <c r="V1181" s="178">
        <v>43697</v>
      </c>
      <c r="W1181" s="48" t="s">
        <v>211</v>
      </c>
      <c r="X1181" s="48"/>
      <c r="Y1181" s="48"/>
      <c r="Z1181" s="48" t="s">
        <v>211</v>
      </c>
      <c r="AA1181" s="48"/>
      <c r="AB1181" s="48"/>
      <c r="AC1181" s="193" t="s">
        <v>4481</v>
      </c>
      <c r="AD1181" s="195">
        <v>43742</v>
      </c>
      <c r="AE1181" s="193" t="s">
        <v>178</v>
      </c>
      <c r="AF1181" s="193" t="s">
        <v>4482</v>
      </c>
      <c r="AG1181" s="193" t="s">
        <v>2694</v>
      </c>
      <c r="AH1181" s="197">
        <v>43795</v>
      </c>
      <c r="AI1181" s="192" t="s">
        <v>4284</v>
      </c>
      <c r="AJ1181" s="115" t="str">
        <f t="shared" si="18"/>
        <v>FS</v>
      </c>
      <c r="AK1181" s="115" t="b">
        <f>ISNUMBER(SEARCH("IRT",Table1[[#This Row],[Current_Status]]))</f>
        <v>0</v>
      </c>
      <c r="AL1181" s="116">
        <f>YEAR(Table1[[#This Row],[Project_Initiated]])</f>
        <v>2019</v>
      </c>
      <c r="AM1181" s="53">
        <v>44090</v>
      </c>
      <c r="AN1181" s="53" t="str">
        <f>IF(AND(Table1[[#This Row],[Completed Date]]&gt;="07/01/2020"+0,Table1[[#This Row],[Completed Date]]&lt;="6/30/2021"+0),"FY 20-21",IF(AND(Table1[[#This Row],[Completed Date]]&gt;="07/01/2019"+0,Table1[[#This Row],[Completed Date]]&lt;="6/30/2020"+0),"FY 19-20",""))</f>
        <v>FY 19-20</v>
      </c>
      <c r="AO1181" s="116">
        <f>IFERROR(FIND("R",Table1[[#This Row],[FS_Priority]]),"")</f>
        <v>1</v>
      </c>
    </row>
    <row r="1182" spans="1:41" hidden="1" x14ac:dyDescent="0.25">
      <c r="A1182" s="48" t="s">
        <v>4118</v>
      </c>
      <c r="B1182" s="193" t="s">
        <v>211</v>
      </c>
      <c r="C1182" s="193" t="s">
        <v>4118</v>
      </c>
      <c r="D1182" s="194" t="b">
        <v>0</v>
      </c>
      <c r="E1182" s="48" t="s">
        <v>147</v>
      </c>
      <c r="F1182" s="48" t="s">
        <v>4205</v>
      </c>
      <c r="G1182" s="48" t="s">
        <v>211</v>
      </c>
      <c r="H1182" s="48" t="s">
        <v>451</v>
      </c>
      <c r="I1182" s="48" t="s">
        <v>4206</v>
      </c>
      <c r="J1182" s="48" t="s">
        <v>2672</v>
      </c>
      <c r="K1182" s="193" t="s">
        <v>3839</v>
      </c>
      <c r="L1182" s="193" t="s">
        <v>4330</v>
      </c>
      <c r="M1182" s="48" t="s">
        <v>3849</v>
      </c>
      <c r="N1182" s="193" t="s">
        <v>211</v>
      </c>
      <c r="O1182" s="48" t="s">
        <v>165</v>
      </c>
      <c r="P1182" s="48"/>
      <c r="Q1182" s="48" t="s">
        <v>218</v>
      </c>
      <c r="R1182" s="193" t="s">
        <v>211</v>
      </c>
      <c r="S1182" s="48" t="b">
        <v>0</v>
      </c>
      <c r="T1182" s="48"/>
      <c r="U1182" s="178"/>
      <c r="V1182" s="178">
        <v>43682</v>
      </c>
      <c r="W1182" s="48" t="s">
        <v>211</v>
      </c>
      <c r="X1182" s="48"/>
      <c r="Y1182" s="48"/>
      <c r="Z1182" s="48" t="s">
        <v>211</v>
      </c>
      <c r="AA1182" s="48"/>
      <c r="AB1182" s="48"/>
      <c r="AC1182" s="193" t="s">
        <v>4474</v>
      </c>
      <c r="AD1182" s="48"/>
      <c r="AE1182" s="193" t="s">
        <v>165</v>
      </c>
      <c r="AF1182" s="193" t="s">
        <v>211</v>
      </c>
      <c r="AG1182" s="193" t="s">
        <v>211</v>
      </c>
      <c r="AH1182" s="197">
        <v>43795</v>
      </c>
      <c r="AI1182" s="192" t="s">
        <v>4284</v>
      </c>
      <c r="AJ1182" s="115" t="str">
        <f t="shared" si="18"/>
        <v>FS</v>
      </c>
      <c r="AK1182" s="115" t="b">
        <f>ISNUMBER(SEARCH("IRT",Table1[[#This Row],[Current_Status]]))</f>
        <v>0</v>
      </c>
      <c r="AL1182" s="116">
        <f>YEAR(Table1[[#This Row],[Project_Initiated]])</f>
        <v>2019</v>
      </c>
      <c r="AM1182" s="53">
        <v>44090</v>
      </c>
      <c r="AN1182" s="53" t="str">
        <f>IF(AND(Table1[[#This Row],[Completed Date]]&gt;="07/01/2020"+0,Table1[[#This Row],[Completed Date]]&lt;="6/30/2021"+0),"FY 20-21",IF(AND(Table1[[#This Row],[Completed Date]]&gt;="07/01/2019"+0,Table1[[#This Row],[Completed Date]]&lt;="6/30/2020"+0),"FY 19-20",""))</f>
        <v>FY 19-20</v>
      </c>
      <c r="AO1182" s="116" t="str">
        <f>IFERROR(FIND("R",Table1[[#This Row],[FS_Priority]]),"")</f>
        <v/>
      </c>
    </row>
    <row r="1183" spans="1:41" hidden="1" x14ac:dyDescent="0.25">
      <c r="A1183" s="48" t="s">
        <v>3440</v>
      </c>
      <c r="B1183" s="193" t="s">
        <v>211</v>
      </c>
      <c r="C1183" s="193" t="s">
        <v>3440</v>
      </c>
      <c r="D1183" s="194" t="b">
        <v>0</v>
      </c>
      <c r="E1183" s="48" t="s">
        <v>107</v>
      </c>
      <c r="F1183" s="48" t="s">
        <v>3441</v>
      </c>
      <c r="G1183" s="48" t="s">
        <v>4033</v>
      </c>
      <c r="H1183" s="48" t="s">
        <v>462</v>
      </c>
      <c r="I1183" s="48" t="s">
        <v>3990</v>
      </c>
      <c r="J1183" s="48" t="s">
        <v>2670</v>
      </c>
      <c r="K1183" s="193" t="s">
        <v>3674</v>
      </c>
      <c r="L1183" s="193" t="s">
        <v>2636</v>
      </c>
      <c r="M1183" s="48" t="s">
        <v>3991</v>
      </c>
      <c r="N1183" s="193" t="s">
        <v>211</v>
      </c>
      <c r="O1183" s="48" t="s">
        <v>183</v>
      </c>
      <c r="P1183" s="48"/>
      <c r="Q1183" s="48" t="s">
        <v>3442</v>
      </c>
      <c r="R1183" s="193" t="s">
        <v>211</v>
      </c>
      <c r="S1183" s="48" t="b">
        <v>0</v>
      </c>
      <c r="T1183" s="48"/>
      <c r="U1183" s="178"/>
      <c r="V1183" s="178">
        <v>43545</v>
      </c>
      <c r="W1183" s="48" t="s">
        <v>211</v>
      </c>
      <c r="X1183" s="48"/>
      <c r="Y1183" s="48"/>
      <c r="Z1183" s="48" t="s">
        <v>211</v>
      </c>
      <c r="AA1183" s="48"/>
      <c r="AB1183" s="48"/>
      <c r="AC1183" s="193" t="s">
        <v>211</v>
      </c>
      <c r="AD1183" s="195">
        <v>43739</v>
      </c>
      <c r="AE1183" s="193" t="s">
        <v>498</v>
      </c>
      <c r="AF1183" s="193" t="s">
        <v>4446</v>
      </c>
      <c r="AG1183" s="193" t="s">
        <v>2694</v>
      </c>
      <c r="AH1183" s="197">
        <v>43795</v>
      </c>
      <c r="AI1183" s="192" t="s">
        <v>4349</v>
      </c>
      <c r="AJ1183" s="115" t="str">
        <f t="shared" si="18"/>
        <v>FS</v>
      </c>
      <c r="AK1183" s="115" t="b">
        <f>ISNUMBER(SEARCH("IRT",Table1[[#This Row],[Current_Status]]))</f>
        <v>0</v>
      </c>
      <c r="AL1183" s="116">
        <f>YEAR(Table1[[#This Row],[Project_Initiated]])</f>
        <v>2019</v>
      </c>
      <c r="AM1183" s="53">
        <v>44090</v>
      </c>
      <c r="AN1183" s="53" t="str">
        <f>IF(AND(Table1[[#This Row],[Completed Date]]&gt;="07/01/2020"+0,Table1[[#This Row],[Completed Date]]&lt;="6/30/2021"+0),"FY 20-21",IF(AND(Table1[[#This Row],[Completed Date]]&gt;="07/01/2019"+0,Table1[[#This Row],[Completed Date]]&lt;="6/30/2020"+0),"FY 19-20",""))</f>
        <v>FY 19-20</v>
      </c>
      <c r="AO1183" s="116">
        <f>IFERROR(FIND("R",Table1[[#This Row],[FS_Priority]]),"")</f>
        <v>1</v>
      </c>
    </row>
    <row r="1184" spans="1:41" hidden="1" x14ac:dyDescent="0.25">
      <c r="A1184" s="48" t="s">
        <v>4123</v>
      </c>
      <c r="B1184" s="193" t="s">
        <v>211</v>
      </c>
      <c r="C1184" s="193" t="s">
        <v>4123</v>
      </c>
      <c r="D1184" s="194" t="b">
        <v>0</v>
      </c>
      <c r="E1184" s="48" t="s">
        <v>147</v>
      </c>
      <c r="F1184" s="48" t="s">
        <v>4147</v>
      </c>
      <c r="G1184" s="48" t="s">
        <v>4397</v>
      </c>
      <c r="H1184" s="48" t="s">
        <v>451</v>
      </c>
      <c r="I1184" s="48" t="s">
        <v>4148</v>
      </c>
      <c r="J1184" s="48" t="s">
        <v>2670</v>
      </c>
      <c r="K1184" s="193" t="s">
        <v>3839</v>
      </c>
      <c r="L1184" s="193" t="s">
        <v>4330</v>
      </c>
      <c r="M1184" s="48" t="s">
        <v>3849</v>
      </c>
      <c r="N1184" s="193" t="s">
        <v>211</v>
      </c>
      <c r="O1184" s="48" t="s">
        <v>183</v>
      </c>
      <c r="P1184" s="48"/>
      <c r="Q1184" s="48" t="s">
        <v>184</v>
      </c>
      <c r="R1184" s="193" t="s">
        <v>211</v>
      </c>
      <c r="S1184" s="48" t="b">
        <v>0</v>
      </c>
      <c r="T1184" s="48"/>
      <c r="U1184" s="178"/>
      <c r="V1184" s="178">
        <v>43628</v>
      </c>
      <c r="W1184" s="48" t="s">
        <v>211</v>
      </c>
      <c r="X1184" s="48"/>
      <c r="Y1184" s="48"/>
      <c r="Z1184" s="48" t="s">
        <v>211</v>
      </c>
      <c r="AA1184" s="48"/>
      <c r="AB1184" s="48"/>
      <c r="AC1184" s="193" t="s">
        <v>211</v>
      </c>
      <c r="AD1184" s="48"/>
      <c r="AE1184" s="193" t="s">
        <v>498</v>
      </c>
      <c r="AF1184" s="193" t="s">
        <v>4397</v>
      </c>
      <c r="AG1184" s="193" t="s">
        <v>2693</v>
      </c>
      <c r="AH1184" s="197">
        <v>43795</v>
      </c>
      <c r="AI1184" s="192" t="s">
        <v>4284</v>
      </c>
      <c r="AJ1184" s="115" t="str">
        <f t="shared" si="18"/>
        <v>FS</v>
      </c>
      <c r="AK1184" s="115" t="b">
        <f>ISNUMBER(SEARCH("IRT",Table1[[#This Row],[Current_Status]]))</f>
        <v>0</v>
      </c>
      <c r="AL1184" s="116">
        <f>YEAR(Table1[[#This Row],[Project_Initiated]])</f>
        <v>2019</v>
      </c>
      <c r="AM1184" s="53">
        <v>44090</v>
      </c>
      <c r="AN1184" s="53" t="str">
        <f>IF(AND(Table1[[#This Row],[Completed Date]]&gt;="07/01/2020"+0,Table1[[#This Row],[Completed Date]]&lt;="6/30/2021"+0),"FY 20-21",IF(AND(Table1[[#This Row],[Completed Date]]&gt;="07/01/2019"+0,Table1[[#This Row],[Completed Date]]&lt;="6/30/2020"+0),"FY 19-20",""))</f>
        <v>FY 19-20</v>
      </c>
      <c r="AO1184" s="116" t="str">
        <f>IFERROR(FIND("R",Table1[[#This Row],[FS_Priority]]),"")</f>
        <v/>
      </c>
    </row>
    <row r="1185" spans="1:41" hidden="1" x14ac:dyDescent="0.25">
      <c r="A1185" s="48" t="s">
        <v>4068</v>
      </c>
      <c r="B1185" s="193" t="s">
        <v>211</v>
      </c>
      <c r="C1185" s="193" t="s">
        <v>4068</v>
      </c>
      <c r="D1185" s="194" t="b">
        <v>0</v>
      </c>
      <c r="E1185" s="48" t="s">
        <v>53</v>
      </c>
      <c r="F1185" s="48" t="s">
        <v>4183</v>
      </c>
      <c r="G1185" s="48" t="s">
        <v>211</v>
      </c>
      <c r="H1185" s="48" t="s">
        <v>285</v>
      </c>
      <c r="I1185" s="48" t="s">
        <v>4184</v>
      </c>
      <c r="J1185" s="48" t="s">
        <v>2661</v>
      </c>
      <c r="K1185" s="193" t="s">
        <v>3514</v>
      </c>
      <c r="L1185" s="193" t="s">
        <v>2636</v>
      </c>
      <c r="M1185" s="48" t="s">
        <v>3914</v>
      </c>
      <c r="N1185" s="193" t="s">
        <v>211</v>
      </c>
      <c r="O1185" s="48" t="s">
        <v>165</v>
      </c>
      <c r="P1185" s="48"/>
      <c r="Q1185" s="48" t="s">
        <v>236</v>
      </c>
      <c r="R1185" s="193" t="s">
        <v>211</v>
      </c>
      <c r="S1185" s="48" t="b">
        <v>0</v>
      </c>
      <c r="T1185" s="48"/>
      <c r="U1185" s="178"/>
      <c r="V1185" s="178">
        <v>43665</v>
      </c>
      <c r="W1185" s="48" t="s">
        <v>211</v>
      </c>
      <c r="X1185" s="48"/>
      <c r="Y1185" s="48"/>
      <c r="Z1185" s="48" t="s">
        <v>211</v>
      </c>
      <c r="AA1185" s="48"/>
      <c r="AB1185" s="48"/>
      <c r="AC1185" s="193" t="s">
        <v>4436</v>
      </c>
      <c r="AD1185" s="48"/>
      <c r="AE1185" s="193" t="s">
        <v>165</v>
      </c>
      <c r="AF1185" s="193" t="s">
        <v>211</v>
      </c>
      <c r="AG1185" s="193" t="s">
        <v>211</v>
      </c>
      <c r="AH1185" s="197">
        <v>43795</v>
      </c>
      <c r="AI1185" s="192" t="s">
        <v>4284</v>
      </c>
      <c r="AJ1185" s="115" t="str">
        <f t="shared" si="18"/>
        <v>FS</v>
      </c>
      <c r="AK1185" s="115" t="b">
        <f>ISNUMBER(SEARCH("IRT",Table1[[#This Row],[Current_Status]]))</f>
        <v>0</v>
      </c>
      <c r="AL1185" s="116">
        <f>YEAR(Table1[[#This Row],[Project_Initiated]])</f>
        <v>2019</v>
      </c>
      <c r="AM1185" s="53">
        <v>44090</v>
      </c>
      <c r="AN1185" s="53" t="str">
        <f>IF(AND(Table1[[#This Row],[Completed Date]]&gt;="07/01/2020"+0,Table1[[#This Row],[Completed Date]]&lt;="6/30/2021"+0),"FY 20-21",IF(AND(Table1[[#This Row],[Completed Date]]&gt;="07/01/2019"+0,Table1[[#This Row],[Completed Date]]&lt;="6/30/2020"+0),"FY 19-20",""))</f>
        <v>FY 19-20</v>
      </c>
      <c r="AO1185" s="116" t="str">
        <f>IFERROR(FIND("R",Table1[[#This Row],[FS_Priority]]),"")</f>
        <v/>
      </c>
    </row>
    <row r="1186" spans="1:41" hidden="1" x14ac:dyDescent="0.25">
      <c r="A1186" s="48" t="s">
        <v>4088</v>
      </c>
      <c r="B1186" s="193" t="s">
        <v>211</v>
      </c>
      <c r="C1186" s="193" t="s">
        <v>4088</v>
      </c>
      <c r="D1186" s="194" t="b">
        <v>0</v>
      </c>
      <c r="E1186" s="48" t="s">
        <v>99</v>
      </c>
      <c r="F1186" s="48" t="s">
        <v>4225</v>
      </c>
      <c r="G1186" s="48" t="s">
        <v>211</v>
      </c>
      <c r="H1186" s="48" t="s">
        <v>983</v>
      </c>
      <c r="I1186" s="48" t="s">
        <v>4226</v>
      </c>
      <c r="J1186" s="48" t="s">
        <v>2661</v>
      </c>
      <c r="K1186" s="193" t="s">
        <v>4989</v>
      </c>
      <c r="L1186" s="193" t="s">
        <v>297</v>
      </c>
      <c r="M1186" s="48" t="s">
        <v>3647</v>
      </c>
      <c r="N1186" s="193" t="s">
        <v>211</v>
      </c>
      <c r="O1186" s="48" t="s">
        <v>165</v>
      </c>
      <c r="P1186" s="48"/>
      <c r="Q1186" s="48" t="s">
        <v>243</v>
      </c>
      <c r="R1186" s="193" t="s">
        <v>211</v>
      </c>
      <c r="S1186" s="48" t="b">
        <v>0</v>
      </c>
      <c r="T1186" s="48"/>
      <c r="U1186" s="178"/>
      <c r="V1186" s="178">
        <v>43692</v>
      </c>
      <c r="W1186" s="48" t="s">
        <v>211</v>
      </c>
      <c r="X1186" s="48"/>
      <c r="Y1186" s="48"/>
      <c r="Z1186" s="48" t="s">
        <v>211</v>
      </c>
      <c r="AA1186" s="48"/>
      <c r="AB1186" s="48"/>
      <c r="AC1186" s="193" t="s">
        <v>4436</v>
      </c>
      <c r="AD1186" s="48"/>
      <c r="AE1186" s="193" t="s">
        <v>165</v>
      </c>
      <c r="AF1186" s="193" t="s">
        <v>211</v>
      </c>
      <c r="AG1186" s="193" t="s">
        <v>211</v>
      </c>
      <c r="AH1186" s="197">
        <v>43795</v>
      </c>
      <c r="AI1186" s="192" t="s">
        <v>4284</v>
      </c>
      <c r="AJ1186" s="115" t="str">
        <f t="shared" si="18"/>
        <v>FS</v>
      </c>
      <c r="AK1186" s="115" t="b">
        <f>ISNUMBER(SEARCH("IRT",Table1[[#This Row],[Current_Status]]))</f>
        <v>0</v>
      </c>
      <c r="AL1186" s="116">
        <f>YEAR(Table1[[#This Row],[Project_Initiated]])</f>
        <v>2019</v>
      </c>
      <c r="AM1186" s="53">
        <v>44090</v>
      </c>
      <c r="AN1186" s="53" t="str">
        <f>IF(AND(Table1[[#This Row],[Completed Date]]&gt;="07/01/2020"+0,Table1[[#This Row],[Completed Date]]&lt;="6/30/2021"+0),"FY 20-21",IF(AND(Table1[[#This Row],[Completed Date]]&gt;="07/01/2019"+0,Table1[[#This Row],[Completed Date]]&lt;="6/30/2020"+0),"FY 19-20",""))</f>
        <v>FY 19-20</v>
      </c>
      <c r="AO1186" s="116" t="str">
        <f>IFERROR(FIND("R",Table1[[#This Row],[FS_Priority]]),"")</f>
        <v/>
      </c>
    </row>
    <row r="1187" spans="1:41" hidden="1" x14ac:dyDescent="0.25">
      <c r="A1187" s="48" t="s">
        <v>2625</v>
      </c>
      <c r="B1187" s="193" t="s">
        <v>211</v>
      </c>
      <c r="C1187" s="193" t="s">
        <v>2625</v>
      </c>
      <c r="D1187" s="194" t="b">
        <v>0</v>
      </c>
      <c r="E1187" s="48" t="s">
        <v>107</v>
      </c>
      <c r="F1187" s="48" t="s">
        <v>3192</v>
      </c>
      <c r="G1187" s="48" t="s">
        <v>3718</v>
      </c>
      <c r="H1187" s="48" t="s">
        <v>211</v>
      </c>
      <c r="I1187" s="48" t="s">
        <v>211</v>
      </c>
      <c r="J1187" s="48" t="s">
        <v>2661</v>
      </c>
      <c r="K1187" s="193" t="s">
        <v>3674</v>
      </c>
      <c r="L1187" s="193" t="s">
        <v>2636</v>
      </c>
      <c r="M1187" s="48" t="s">
        <v>3680</v>
      </c>
      <c r="N1187" s="193" t="s">
        <v>211</v>
      </c>
      <c r="O1187" s="48" t="s">
        <v>183</v>
      </c>
      <c r="P1187" s="48"/>
      <c r="Q1187" s="48" t="s">
        <v>3293</v>
      </c>
      <c r="R1187" s="193" t="s">
        <v>2842</v>
      </c>
      <c r="S1187" s="48" t="b">
        <v>0</v>
      </c>
      <c r="T1187" s="48"/>
      <c r="U1187" s="178"/>
      <c r="V1187" s="178">
        <v>43412</v>
      </c>
      <c r="W1187" s="48" t="s">
        <v>211</v>
      </c>
      <c r="X1187" s="48"/>
      <c r="Y1187" s="48"/>
      <c r="Z1187" s="48" t="s">
        <v>211</v>
      </c>
      <c r="AA1187" s="48"/>
      <c r="AB1187" s="48"/>
      <c r="AC1187" s="193" t="s">
        <v>4419</v>
      </c>
      <c r="AD1187" s="196">
        <v>43560</v>
      </c>
      <c r="AE1187" s="193" t="s">
        <v>498</v>
      </c>
      <c r="AF1187" s="193" t="s">
        <v>4420</v>
      </c>
      <c r="AG1187" s="193" t="s">
        <v>2694</v>
      </c>
      <c r="AH1187" s="197">
        <v>43795</v>
      </c>
      <c r="AI1187" s="192" t="s">
        <v>4349</v>
      </c>
      <c r="AJ1187" s="115" t="str">
        <f t="shared" si="18"/>
        <v>FS</v>
      </c>
      <c r="AK1187" s="115" t="b">
        <f>ISNUMBER(SEARCH("IRT",Table1[[#This Row],[Current_Status]]))</f>
        <v>0</v>
      </c>
      <c r="AL1187" s="116">
        <f>YEAR(Table1[[#This Row],[Project_Initiated]])</f>
        <v>2018</v>
      </c>
      <c r="AM1187" s="53">
        <v>44090</v>
      </c>
      <c r="AN1187" s="53" t="str">
        <f>IF(AND(Table1[[#This Row],[Completed Date]]&gt;="07/01/2020"+0,Table1[[#This Row],[Completed Date]]&lt;="6/30/2021"+0),"FY 20-21",IF(AND(Table1[[#This Row],[Completed Date]]&gt;="07/01/2019"+0,Table1[[#This Row],[Completed Date]]&lt;="6/30/2020"+0),"FY 19-20",""))</f>
        <v>FY 19-20</v>
      </c>
      <c r="AO1187" s="116">
        <f>IFERROR(FIND("R",Table1[[#This Row],[FS_Priority]]),"")</f>
        <v>1</v>
      </c>
    </row>
    <row r="1188" spans="1:41" hidden="1" x14ac:dyDescent="0.25">
      <c r="A1188" s="48" t="s">
        <v>2941</v>
      </c>
      <c r="B1188" s="193" t="s">
        <v>211</v>
      </c>
      <c r="C1188" s="193" t="s">
        <v>2941</v>
      </c>
      <c r="D1188" s="194" t="b">
        <v>0</v>
      </c>
      <c r="E1188" s="48" t="s">
        <v>4291</v>
      </c>
      <c r="F1188" s="48" t="s">
        <v>3264</v>
      </c>
      <c r="G1188" s="48" t="s">
        <v>211</v>
      </c>
      <c r="H1188" s="48" t="s">
        <v>457</v>
      </c>
      <c r="I1188" s="48" t="s">
        <v>3952</v>
      </c>
      <c r="J1188" s="48" t="s">
        <v>2661</v>
      </c>
      <c r="K1188" s="193" t="s">
        <v>3784</v>
      </c>
      <c r="L1188" s="193" t="s">
        <v>2769</v>
      </c>
      <c r="M1188" s="48" t="s">
        <v>3785</v>
      </c>
      <c r="N1188" s="193" t="s">
        <v>211</v>
      </c>
      <c r="O1188" s="48" t="s">
        <v>165</v>
      </c>
      <c r="P1188" s="48"/>
      <c r="Q1188" s="48" t="s">
        <v>218</v>
      </c>
      <c r="R1188" s="193" t="s">
        <v>211</v>
      </c>
      <c r="S1188" s="48" t="b">
        <v>0</v>
      </c>
      <c r="T1188" s="48"/>
      <c r="U1188" s="178"/>
      <c r="V1188" s="178">
        <v>43566</v>
      </c>
      <c r="W1188" s="48" t="s">
        <v>211</v>
      </c>
      <c r="X1188" s="48"/>
      <c r="Y1188" s="48"/>
      <c r="Z1188" s="48" t="s">
        <v>211</v>
      </c>
      <c r="AA1188" s="48"/>
      <c r="AB1188" s="48"/>
      <c r="AC1188" s="193" t="s">
        <v>3399</v>
      </c>
      <c r="AD1188" s="179"/>
      <c r="AE1188" s="193" t="s">
        <v>211</v>
      </c>
      <c r="AF1188" s="193" t="s">
        <v>211</v>
      </c>
      <c r="AG1188" s="193" t="s">
        <v>211</v>
      </c>
      <c r="AH1188" s="197">
        <v>43795</v>
      </c>
      <c r="AI1188" s="192" t="s">
        <v>4349</v>
      </c>
      <c r="AJ1188" s="115" t="str">
        <f t="shared" si="18"/>
        <v>FS</v>
      </c>
      <c r="AK1188" s="115" t="b">
        <f>ISNUMBER(SEARCH("IRT",Table1[[#This Row],[Current_Status]]))</f>
        <v>0</v>
      </c>
      <c r="AL1188" s="116">
        <f>YEAR(Table1[[#This Row],[Project_Initiated]])</f>
        <v>2019</v>
      </c>
      <c r="AM1188" s="53">
        <v>44090</v>
      </c>
      <c r="AN1188" s="53" t="str">
        <f>IF(AND(Table1[[#This Row],[Completed Date]]&gt;="07/01/2020"+0,Table1[[#This Row],[Completed Date]]&lt;="6/30/2021"+0),"FY 20-21",IF(AND(Table1[[#This Row],[Completed Date]]&gt;="07/01/2019"+0,Table1[[#This Row],[Completed Date]]&lt;="6/30/2020"+0),"FY 19-20",""))</f>
        <v>FY 19-20</v>
      </c>
      <c r="AO1188" s="116" t="str">
        <f>IFERROR(FIND("R",Table1[[#This Row],[FS_Priority]]),"")</f>
        <v/>
      </c>
    </row>
    <row r="1189" spans="1:41" hidden="1" x14ac:dyDescent="0.25">
      <c r="A1189" s="48" t="s">
        <v>2950</v>
      </c>
      <c r="B1189" s="193" t="s">
        <v>211</v>
      </c>
      <c r="C1189" s="193" t="s">
        <v>2950</v>
      </c>
      <c r="D1189" s="194" t="b">
        <v>0</v>
      </c>
      <c r="E1189" s="48" t="s">
        <v>4313</v>
      </c>
      <c r="F1189" s="48" t="s">
        <v>3350</v>
      </c>
      <c r="G1189" s="48" t="s">
        <v>211</v>
      </c>
      <c r="H1189" s="48" t="s">
        <v>461</v>
      </c>
      <c r="I1189" s="48" t="s">
        <v>3963</v>
      </c>
      <c r="J1189" s="48" t="s">
        <v>2670</v>
      </c>
      <c r="K1189" s="193" t="s">
        <v>3883</v>
      </c>
      <c r="L1189" s="193" t="s">
        <v>437</v>
      </c>
      <c r="M1189" s="48" t="s">
        <v>3892</v>
      </c>
      <c r="N1189" s="193" t="s">
        <v>211</v>
      </c>
      <c r="O1189" s="48" t="s">
        <v>165</v>
      </c>
      <c r="P1189" s="48"/>
      <c r="Q1189" s="48" t="s">
        <v>236</v>
      </c>
      <c r="R1189" s="193" t="s">
        <v>211</v>
      </c>
      <c r="S1189" s="48" t="b">
        <v>0</v>
      </c>
      <c r="T1189" s="48"/>
      <c r="U1189" s="178"/>
      <c r="V1189" s="178">
        <v>43539</v>
      </c>
      <c r="W1189" s="48" t="s">
        <v>211</v>
      </c>
      <c r="X1189" s="48"/>
      <c r="Y1189" s="48"/>
      <c r="Z1189" s="48" t="s">
        <v>211</v>
      </c>
      <c r="AA1189" s="48"/>
      <c r="AB1189" s="48"/>
      <c r="AC1189" s="193" t="s">
        <v>4716</v>
      </c>
      <c r="AD1189" s="48"/>
      <c r="AE1189" s="193" t="s">
        <v>211</v>
      </c>
      <c r="AF1189" s="193" t="s">
        <v>211</v>
      </c>
      <c r="AG1189" s="193" t="s">
        <v>211</v>
      </c>
      <c r="AH1189" s="197">
        <v>43805</v>
      </c>
      <c r="AI1189" s="192" t="s">
        <v>4349</v>
      </c>
      <c r="AJ1189" s="115" t="str">
        <f t="shared" si="18"/>
        <v>FS</v>
      </c>
      <c r="AK1189" s="115" t="b">
        <f>ISNUMBER(SEARCH("IRT",Table1[[#This Row],[Current_Status]]))</f>
        <v>0</v>
      </c>
      <c r="AL1189" s="116">
        <f>YEAR(Table1[[#This Row],[Project_Initiated]])</f>
        <v>2019</v>
      </c>
      <c r="AM1189" s="53">
        <v>44090</v>
      </c>
      <c r="AN1189" s="53" t="str">
        <f>IF(AND(Table1[[#This Row],[Completed Date]]&gt;="07/01/2020"+0,Table1[[#This Row],[Completed Date]]&lt;="6/30/2021"+0),"FY 20-21",IF(AND(Table1[[#This Row],[Completed Date]]&gt;="07/01/2019"+0,Table1[[#This Row],[Completed Date]]&lt;="6/30/2020"+0),"FY 19-20",""))</f>
        <v>FY 19-20</v>
      </c>
      <c r="AO1189" s="116" t="str">
        <f>IFERROR(FIND("R",Table1[[#This Row],[FS_Priority]]),"")</f>
        <v/>
      </c>
    </row>
    <row r="1190" spans="1:41" hidden="1" x14ac:dyDescent="0.25">
      <c r="A1190" s="48" t="s">
        <v>4500</v>
      </c>
      <c r="B1190" s="193" t="s">
        <v>211</v>
      </c>
      <c r="C1190" s="193" t="s">
        <v>4500</v>
      </c>
      <c r="D1190" s="194" t="b">
        <v>0</v>
      </c>
      <c r="E1190" s="48" t="s">
        <v>53</v>
      </c>
      <c r="F1190" s="48" t="s">
        <v>4501</v>
      </c>
      <c r="G1190" s="48" t="s">
        <v>211</v>
      </c>
      <c r="H1190" s="48" t="s">
        <v>211</v>
      </c>
      <c r="I1190" s="48" t="s">
        <v>2852</v>
      </c>
      <c r="J1190" s="48" t="s">
        <v>2661</v>
      </c>
      <c r="K1190" s="193" t="s">
        <v>3514</v>
      </c>
      <c r="L1190" s="193" t="s">
        <v>2636</v>
      </c>
      <c r="M1190" s="48" t="s">
        <v>3517</v>
      </c>
      <c r="N1190" s="193" t="s">
        <v>211</v>
      </c>
      <c r="O1190" s="48" t="s">
        <v>165</v>
      </c>
      <c r="P1190" s="48"/>
      <c r="Q1190" s="48" t="s">
        <v>4502</v>
      </c>
      <c r="R1190" s="193" t="s">
        <v>211</v>
      </c>
      <c r="S1190" s="48" t="b">
        <v>0</v>
      </c>
      <c r="T1190" s="48"/>
      <c r="U1190" s="178"/>
      <c r="V1190" s="178">
        <v>43749</v>
      </c>
      <c r="W1190" s="48" t="s">
        <v>211</v>
      </c>
      <c r="X1190" s="48"/>
      <c r="Y1190" s="48"/>
      <c r="Z1190" s="48" t="s">
        <v>211</v>
      </c>
      <c r="AA1190" s="48"/>
      <c r="AB1190" s="48"/>
      <c r="AC1190" s="193" t="s">
        <v>211</v>
      </c>
      <c r="AD1190" s="48"/>
      <c r="AE1190" s="193" t="s">
        <v>498</v>
      </c>
      <c r="AF1190" s="193" t="s">
        <v>4797</v>
      </c>
      <c r="AG1190" s="193" t="s">
        <v>211</v>
      </c>
      <c r="AH1190" s="198">
        <v>43810</v>
      </c>
      <c r="AI1190" s="192" t="s">
        <v>4364</v>
      </c>
      <c r="AJ1190" s="115" t="str">
        <f t="shared" si="18"/>
        <v>FS</v>
      </c>
      <c r="AK1190" s="115" t="b">
        <f>ISNUMBER(SEARCH("IRT",Table1[[#This Row],[Current_Status]]))</f>
        <v>0</v>
      </c>
      <c r="AL1190" s="116">
        <f>YEAR(Table1[[#This Row],[Project_Initiated]])</f>
        <v>2019</v>
      </c>
      <c r="AM1190" s="53">
        <v>44090</v>
      </c>
      <c r="AN1190" s="53" t="str">
        <f>IF(AND(Table1[[#This Row],[Completed Date]]&gt;="07/01/2020"+0,Table1[[#This Row],[Completed Date]]&lt;="6/30/2021"+0),"FY 20-21",IF(AND(Table1[[#This Row],[Completed Date]]&gt;="07/01/2019"+0,Table1[[#This Row],[Completed Date]]&lt;="6/30/2020"+0),"FY 19-20",""))</f>
        <v>FY 19-20</v>
      </c>
      <c r="AO1190" s="116" t="str">
        <f>IFERROR(FIND("R",Table1[[#This Row],[FS_Priority]]),"")</f>
        <v/>
      </c>
    </row>
    <row r="1191" spans="1:41" hidden="1" x14ac:dyDescent="0.25">
      <c r="A1191" s="48" t="s">
        <v>4503</v>
      </c>
      <c r="B1191" s="193" t="s">
        <v>211</v>
      </c>
      <c r="C1191" s="193" t="s">
        <v>4503</v>
      </c>
      <c r="D1191" s="194" t="b">
        <v>0</v>
      </c>
      <c r="E1191" s="48" t="s">
        <v>53</v>
      </c>
      <c r="F1191" s="48" t="s">
        <v>4504</v>
      </c>
      <c r="G1191" s="48" t="s">
        <v>211</v>
      </c>
      <c r="H1191" s="48" t="s">
        <v>211</v>
      </c>
      <c r="I1191" s="48" t="s">
        <v>2852</v>
      </c>
      <c r="J1191" s="48" t="s">
        <v>2661</v>
      </c>
      <c r="K1191" s="193" t="s">
        <v>3514</v>
      </c>
      <c r="L1191" s="193" t="s">
        <v>2636</v>
      </c>
      <c r="M1191" s="48" t="s">
        <v>3530</v>
      </c>
      <c r="N1191" s="193" t="s">
        <v>211</v>
      </c>
      <c r="O1191" s="48" t="s">
        <v>165</v>
      </c>
      <c r="P1191" s="48"/>
      <c r="Q1191" s="48" t="s">
        <v>4502</v>
      </c>
      <c r="R1191" s="193" t="s">
        <v>211</v>
      </c>
      <c r="S1191" s="48" t="b">
        <v>0</v>
      </c>
      <c r="T1191" s="48"/>
      <c r="U1191" s="178"/>
      <c r="V1191" s="178">
        <v>43742</v>
      </c>
      <c r="W1191" s="48" t="s">
        <v>211</v>
      </c>
      <c r="X1191" s="48"/>
      <c r="Y1191" s="48"/>
      <c r="Z1191" s="48" t="s">
        <v>211</v>
      </c>
      <c r="AA1191" s="48"/>
      <c r="AB1191" s="48"/>
      <c r="AC1191" s="193" t="s">
        <v>211</v>
      </c>
      <c r="AD1191" s="48"/>
      <c r="AE1191" s="193" t="s">
        <v>165</v>
      </c>
      <c r="AF1191" s="193" t="s">
        <v>211</v>
      </c>
      <c r="AG1191" s="193" t="s">
        <v>211</v>
      </c>
      <c r="AH1191" s="197">
        <v>43810</v>
      </c>
      <c r="AI1191" s="192" t="s">
        <v>4364</v>
      </c>
      <c r="AJ1191" s="115" t="str">
        <f t="shared" si="18"/>
        <v>FS</v>
      </c>
      <c r="AK1191" s="115" t="b">
        <f>ISNUMBER(SEARCH("IRT",Table1[[#This Row],[Current_Status]]))</f>
        <v>0</v>
      </c>
      <c r="AL1191" s="116">
        <f>YEAR(Table1[[#This Row],[Project_Initiated]])</f>
        <v>2019</v>
      </c>
      <c r="AM1191" s="53">
        <v>44090</v>
      </c>
      <c r="AN1191" s="53" t="str">
        <f>IF(AND(Table1[[#This Row],[Completed Date]]&gt;="07/01/2020"+0,Table1[[#This Row],[Completed Date]]&lt;="6/30/2021"+0),"FY 20-21",IF(AND(Table1[[#This Row],[Completed Date]]&gt;="07/01/2019"+0,Table1[[#This Row],[Completed Date]]&lt;="6/30/2020"+0),"FY 19-20",""))</f>
        <v>FY 19-20</v>
      </c>
      <c r="AO1191" s="116" t="str">
        <f>IFERROR(FIND("R",Table1[[#This Row],[FS_Priority]]),"")</f>
        <v/>
      </c>
    </row>
    <row r="1192" spans="1:41" hidden="1" x14ac:dyDescent="0.25">
      <c r="A1192" s="48" t="s">
        <v>4698</v>
      </c>
      <c r="B1192" s="193" t="s">
        <v>211</v>
      </c>
      <c r="C1192" s="193" t="s">
        <v>4698</v>
      </c>
      <c r="D1192" s="194" t="b">
        <v>0</v>
      </c>
      <c r="E1192" s="48" t="s">
        <v>148</v>
      </c>
      <c r="F1192" s="48" t="s">
        <v>4699</v>
      </c>
      <c r="G1192" s="48" t="s">
        <v>211</v>
      </c>
      <c r="H1192" s="48" t="s">
        <v>211</v>
      </c>
      <c r="I1192" s="48" t="s">
        <v>3737</v>
      </c>
      <c r="J1192" s="48" t="s">
        <v>2661</v>
      </c>
      <c r="K1192" s="193" t="s">
        <v>4320</v>
      </c>
      <c r="L1192" s="193" t="s">
        <v>434</v>
      </c>
      <c r="M1192" s="48" t="s">
        <v>3879</v>
      </c>
      <c r="N1192" s="193" t="s">
        <v>211</v>
      </c>
      <c r="O1192" s="48" t="s">
        <v>165</v>
      </c>
      <c r="P1192" s="48"/>
      <c r="Q1192" s="48" t="s">
        <v>4502</v>
      </c>
      <c r="R1192" s="193" t="s">
        <v>211</v>
      </c>
      <c r="S1192" s="48" t="b">
        <v>0</v>
      </c>
      <c r="T1192" s="48"/>
      <c r="U1192" s="178"/>
      <c r="V1192" s="178">
        <v>43733</v>
      </c>
      <c r="W1192" s="48" t="s">
        <v>211</v>
      </c>
      <c r="X1192" s="48"/>
      <c r="Y1192" s="48"/>
      <c r="Z1192" s="48" t="s">
        <v>211</v>
      </c>
      <c r="AA1192" s="48"/>
      <c r="AB1192" s="48"/>
      <c r="AC1192" s="193" t="s">
        <v>211</v>
      </c>
      <c r="AD1192" s="48"/>
      <c r="AE1192" s="193" t="s">
        <v>165</v>
      </c>
      <c r="AF1192" s="193" t="s">
        <v>211</v>
      </c>
      <c r="AG1192" s="193" t="s">
        <v>211</v>
      </c>
      <c r="AH1192" s="197">
        <v>43810</v>
      </c>
      <c r="AI1192" s="192" t="s">
        <v>4364</v>
      </c>
      <c r="AJ1192" s="115" t="str">
        <f t="shared" si="18"/>
        <v>FS</v>
      </c>
      <c r="AK1192" s="115" t="b">
        <f>ISNUMBER(SEARCH("IRT",Table1[[#This Row],[Current_Status]]))</f>
        <v>0</v>
      </c>
      <c r="AL1192" s="116">
        <f>YEAR(Table1[[#This Row],[Project_Initiated]])</f>
        <v>2019</v>
      </c>
      <c r="AM1192" s="53">
        <v>44090</v>
      </c>
      <c r="AN1192" s="53" t="str">
        <f>IF(AND(Table1[[#This Row],[Completed Date]]&gt;="07/01/2020"+0,Table1[[#This Row],[Completed Date]]&lt;="6/30/2021"+0),"FY 20-21",IF(AND(Table1[[#This Row],[Completed Date]]&gt;="07/01/2019"+0,Table1[[#This Row],[Completed Date]]&lt;="6/30/2020"+0),"FY 19-20",""))</f>
        <v>FY 19-20</v>
      </c>
      <c r="AO1192" s="116" t="str">
        <f>IFERROR(FIND("R",Table1[[#This Row],[FS_Priority]]),"")</f>
        <v/>
      </c>
    </row>
    <row r="1193" spans="1:41" hidden="1" x14ac:dyDescent="0.25">
      <c r="A1193" s="48" t="s">
        <v>4069</v>
      </c>
      <c r="B1193" s="193" t="s">
        <v>211</v>
      </c>
      <c r="C1193" s="193" t="s">
        <v>4069</v>
      </c>
      <c r="D1193" s="194" t="b">
        <v>0</v>
      </c>
      <c r="E1193" s="48" t="s">
        <v>53</v>
      </c>
      <c r="F1193" s="48" t="s">
        <v>4185</v>
      </c>
      <c r="G1193" s="48" t="s">
        <v>211</v>
      </c>
      <c r="H1193" s="48" t="s">
        <v>285</v>
      </c>
      <c r="I1193" s="48" t="s">
        <v>4186</v>
      </c>
      <c r="J1193" s="48" t="s">
        <v>2661</v>
      </c>
      <c r="K1193" s="193" t="s">
        <v>3514</v>
      </c>
      <c r="L1193" s="193" t="s">
        <v>2636</v>
      </c>
      <c r="M1193" s="48" t="s">
        <v>3914</v>
      </c>
      <c r="N1193" s="193" t="s">
        <v>211</v>
      </c>
      <c r="O1193" s="48" t="s">
        <v>165</v>
      </c>
      <c r="P1193" s="48"/>
      <c r="Q1193" s="48" t="s">
        <v>184</v>
      </c>
      <c r="R1193" s="193" t="s">
        <v>211</v>
      </c>
      <c r="S1193" s="48" t="b">
        <v>0</v>
      </c>
      <c r="T1193" s="48"/>
      <c r="U1193" s="178"/>
      <c r="V1193" s="178">
        <v>43665</v>
      </c>
      <c r="W1193" s="48" t="s">
        <v>211</v>
      </c>
      <c r="X1193" s="48"/>
      <c r="Y1193" s="48"/>
      <c r="Z1193" s="48" t="s">
        <v>211</v>
      </c>
      <c r="AA1193" s="48"/>
      <c r="AB1193" s="48"/>
      <c r="AC1193" s="193" t="s">
        <v>4764</v>
      </c>
      <c r="AD1193" s="48"/>
      <c r="AE1193" s="193" t="s">
        <v>165</v>
      </c>
      <c r="AF1193" s="193" t="s">
        <v>211</v>
      </c>
      <c r="AG1193" s="193" t="s">
        <v>211</v>
      </c>
      <c r="AH1193" s="197">
        <v>43811</v>
      </c>
      <c r="AI1193" s="192" t="s">
        <v>4284</v>
      </c>
      <c r="AJ1193" s="115" t="str">
        <f t="shared" si="18"/>
        <v>FS</v>
      </c>
      <c r="AK1193" s="115" t="b">
        <f>ISNUMBER(SEARCH("IRT",Table1[[#This Row],[Current_Status]]))</f>
        <v>0</v>
      </c>
      <c r="AL1193" s="116">
        <f>YEAR(Table1[[#This Row],[Project_Initiated]])</f>
        <v>2019</v>
      </c>
      <c r="AM1193" s="53">
        <v>44090</v>
      </c>
      <c r="AN1193" s="53" t="str">
        <f>IF(AND(Table1[[#This Row],[Completed Date]]&gt;="07/01/2020"+0,Table1[[#This Row],[Completed Date]]&lt;="6/30/2021"+0),"FY 20-21",IF(AND(Table1[[#This Row],[Completed Date]]&gt;="07/01/2019"+0,Table1[[#This Row],[Completed Date]]&lt;="6/30/2020"+0),"FY 19-20",""))</f>
        <v>FY 19-20</v>
      </c>
      <c r="AO1193" s="116" t="str">
        <f>IFERROR(FIND("R",Table1[[#This Row],[FS_Priority]]),"")</f>
        <v/>
      </c>
    </row>
    <row r="1194" spans="1:41" hidden="1" x14ac:dyDescent="0.25">
      <c r="A1194" s="48" t="s">
        <v>4275</v>
      </c>
      <c r="B1194" s="193" t="s">
        <v>211</v>
      </c>
      <c r="C1194" s="193" t="s">
        <v>4275</v>
      </c>
      <c r="D1194" s="194" t="b">
        <v>0</v>
      </c>
      <c r="E1194" s="48" t="s">
        <v>4313</v>
      </c>
      <c r="F1194" s="48" t="s">
        <v>4301</v>
      </c>
      <c r="G1194" s="48" t="s">
        <v>4302</v>
      </c>
      <c r="H1194" s="48" t="s">
        <v>267</v>
      </c>
      <c r="I1194" s="48" t="s">
        <v>3491</v>
      </c>
      <c r="J1194" s="48" t="s">
        <v>2672</v>
      </c>
      <c r="K1194" s="193" t="s">
        <v>3883</v>
      </c>
      <c r="L1194" s="193" t="s">
        <v>437</v>
      </c>
      <c r="M1194" s="48" t="s">
        <v>4303</v>
      </c>
      <c r="N1194" s="193" t="s">
        <v>211</v>
      </c>
      <c r="O1194" s="48" t="s">
        <v>183</v>
      </c>
      <c r="P1194" s="48"/>
      <c r="Q1194" s="48" t="s">
        <v>4336</v>
      </c>
      <c r="R1194" s="193" t="s">
        <v>211</v>
      </c>
      <c r="S1194" s="48" t="b">
        <v>0</v>
      </c>
      <c r="T1194" s="48"/>
      <c r="U1194" s="178"/>
      <c r="V1194" s="178">
        <v>43689</v>
      </c>
      <c r="W1194" s="48" t="s">
        <v>211</v>
      </c>
      <c r="X1194" s="48"/>
      <c r="Y1194" s="48"/>
      <c r="Z1194" s="48" t="s">
        <v>211</v>
      </c>
      <c r="AA1194" s="48"/>
      <c r="AB1194" s="48"/>
      <c r="AC1194" s="193" t="s">
        <v>4721</v>
      </c>
      <c r="AD1194" s="195">
        <v>43740</v>
      </c>
      <c r="AE1194" s="193" t="s">
        <v>178</v>
      </c>
      <c r="AF1194" s="193" t="s">
        <v>4477</v>
      </c>
      <c r="AG1194" s="193" t="s">
        <v>2694</v>
      </c>
      <c r="AH1194" s="197">
        <v>43812</v>
      </c>
      <c r="AI1194" s="192" t="s">
        <v>4355</v>
      </c>
      <c r="AJ1194" s="115" t="str">
        <f t="shared" si="18"/>
        <v>FS</v>
      </c>
      <c r="AK1194" s="115" t="b">
        <f>ISNUMBER(SEARCH("IRT",Table1[[#This Row],[Current_Status]]))</f>
        <v>0</v>
      </c>
      <c r="AL1194" s="116">
        <f>YEAR(Table1[[#This Row],[Project_Initiated]])</f>
        <v>2019</v>
      </c>
      <c r="AM1194" s="53">
        <v>44090</v>
      </c>
      <c r="AN1194" s="53" t="str">
        <f>IF(AND(Table1[[#This Row],[Completed Date]]&gt;="07/01/2020"+0,Table1[[#This Row],[Completed Date]]&lt;="6/30/2021"+0),"FY 20-21",IF(AND(Table1[[#This Row],[Completed Date]]&gt;="07/01/2019"+0,Table1[[#This Row],[Completed Date]]&lt;="6/30/2020"+0),"FY 19-20",""))</f>
        <v>FY 19-20</v>
      </c>
      <c r="AO1194" s="116" t="str">
        <f>IFERROR(FIND("R",Table1[[#This Row],[FS_Priority]]),"")</f>
        <v/>
      </c>
    </row>
    <row r="1195" spans="1:41" hidden="1" x14ac:dyDescent="0.25">
      <c r="A1195" s="48" t="s">
        <v>4596</v>
      </c>
      <c r="B1195" s="193" t="s">
        <v>211</v>
      </c>
      <c r="C1195" s="193" t="s">
        <v>4596</v>
      </c>
      <c r="D1195" s="194" t="b">
        <v>0</v>
      </c>
      <c r="E1195" s="48" t="s">
        <v>107</v>
      </c>
      <c r="F1195" s="48" t="s">
        <v>4597</v>
      </c>
      <c r="G1195" s="48" t="s">
        <v>211</v>
      </c>
      <c r="H1195" s="48" t="s">
        <v>211</v>
      </c>
      <c r="I1195" s="48" t="s">
        <v>4598</v>
      </c>
      <c r="J1195" s="48" t="s">
        <v>2670</v>
      </c>
      <c r="K1195" s="193" t="s">
        <v>3674</v>
      </c>
      <c r="L1195" s="193" t="s">
        <v>2636</v>
      </c>
      <c r="M1195" s="48" t="s">
        <v>3697</v>
      </c>
      <c r="N1195" s="193" t="s">
        <v>3701</v>
      </c>
      <c r="O1195" s="48" t="s">
        <v>165</v>
      </c>
      <c r="P1195" s="48"/>
      <c r="Q1195" s="48" t="s">
        <v>221</v>
      </c>
      <c r="R1195" s="193" t="s">
        <v>211</v>
      </c>
      <c r="S1195" s="48" t="b">
        <v>1</v>
      </c>
      <c r="T1195" s="48"/>
      <c r="U1195" s="178"/>
      <c r="V1195" s="178">
        <v>43794</v>
      </c>
      <c r="W1195" s="48" t="s">
        <v>211</v>
      </c>
      <c r="X1195" s="48"/>
      <c r="Y1195" s="48"/>
      <c r="Z1195" s="48" t="s">
        <v>211</v>
      </c>
      <c r="AA1195" s="48"/>
      <c r="AB1195" s="48"/>
      <c r="AC1195" s="193" t="s">
        <v>4728</v>
      </c>
      <c r="AD1195" s="48"/>
      <c r="AE1195" s="193" t="s">
        <v>165</v>
      </c>
      <c r="AF1195" s="193" t="s">
        <v>211</v>
      </c>
      <c r="AG1195" s="193" t="s">
        <v>211</v>
      </c>
      <c r="AH1195" s="197">
        <v>43812</v>
      </c>
      <c r="AI1195" s="192" t="s">
        <v>4364</v>
      </c>
      <c r="AJ1195" s="115" t="str">
        <f t="shared" si="18"/>
        <v>FS</v>
      </c>
      <c r="AK1195" s="115" t="b">
        <f>ISNUMBER(SEARCH("IRT",Table1[[#This Row],[Current_Status]]))</f>
        <v>0</v>
      </c>
      <c r="AL1195" s="116">
        <f>YEAR(Table1[[#This Row],[Project_Initiated]])</f>
        <v>2019</v>
      </c>
      <c r="AM1195" s="53">
        <v>44090</v>
      </c>
      <c r="AN1195" s="53" t="str">
        <f>IF(AND(Table1[[#This Row],[Completed Date]]&gt;="07/01/2020"+0,Table1[[#This Row],[Completed Date]]&lt;="6/30/2021"+0),"FY 20-21",IF(AND(Table1[[#This Row],[Completed Date]]&gt;="07/01/2019"+0,Table1[[#This Row],[Completed Date]]&lt;="6/30/2020"+0),"FY 19-20",""))</f>
        <v>FY 19-20</v>
      </c>
      <c r="AO1195" s="116" t="str">
        <f>IFERROR(FIND("R",Table1[[#This Row],[FS_Priority]]),"")</f>
        <v/>
      </c>
    </row>
    <row r="1196" spans="1:41" hidden="1" x14ac:dyDescent="0.25">
      <c r="A1196" s="48" t="s">
        <v>4608</v>
      </c>
      <c r="B1196" s="193" t="s">
        <v>211</v>
      </c>
      <c r="C1196" s="193" t="s">
        <v>4608</v>
      </c>
      <c r="D1196" s="194" t="b">
        <v>0</v>
      </c>
      <c r="E1196" s="48" t="s">
        <v>107</v>
      </c>
      <c r="F1196" s="48" t="s">
        <v>4597</v>
      </c>
      <c r="G1196" s="48" t="s">
        <v>211</v>
      </c>
      <c r="H1196" s="48" t="s">
        <v>211</v>
      </c>
      <c r="I1196" s="48" t="s">
        <v>4598</v>
      </c>
      <c r="J1196" s="48" t="s">
        <v>2670</v>
      </c>
      <c r="K1196" s="193" t="s">
        <v>3674</v>
      </c>
      <c r="L1196" s="193" t="s">
        <v>2636</v>
      </c>
      <c r="M1196" s="48" t="s">
        <v>3697</v>
      </c>
      <c r="N1196" s="193" t="s">
        <v>3701</v>
      </c>
      <c r="O1196" s="48" t="s">
        <v>165</v>
      </c>
      <c r="P1196" s="48"/>
      <c r="Q1196" s="48" t="s">
        <v>229</v>
      </c>
      <c r="R1196" s="193" t="s">
        <v>211</v>
      </c>
      <c r="S1196" s="48" t="b">
        <v>1</v>
      </c>
      <c r="T1196" s="48"/>
      <c r="U1196" s="178"/>
      <c r="V1196" s="178">
        <v>43794</v>
      </c>
      <c r="W1196" s="48" t="s">
        <v>211</v>
      </c>
      <c r="X1196" s="48"/>
      <c r="Y1196" s="48"/>
      <c r="Z1196" s="48" t="s">
        <v>211</v>
      </c>
      <c r="AA1196" s="48"/>
      <c r="AB1196" s="48"/>
      <c r="AC1196" s="193" t="s">
        <v>4728</v>
      </c>
      <c r="AD1196" s="48"/>
      <c r="AE1196" s="193" t="s">
        <v>165</v>
      </c>
      <c r="AF1196" s="193" t="s">
        <v>211</v>
      </c>
      <c r="AG1196" s="193" t="s">
        <v>211</v>
      </c>
      <c r="AH1196" s="197">
        <v>43812</v>
      </c>
      <c r="AI1196" s="192" t="s">
        <v>4364</v>
      </c>
      <c r="AJ1196" s="115" t="str">
        <f t="shared" si="18"/>
        <v>FS</v>
      </c>
      <c r="AK1196" s="115" t="b">
        <f>ISNUMBER(SEARCH("IRT",Table1[[#This Row],[Current_Status]]))</f>
        <v>0</v>
      </c>
      <c r="AL1196" s="116">
        <f>YEAR(Table1[[#This Row],[Project_Initiated]])</f>
        <v>2019</v>
      </c>
      <c r="AM1196" s="53">
        <v>44090</v>
      </c>
      <c r="AN1196" s="53" t="str">
        <f>IF(AND(Table1[[#This Row],[Completed Date]]&gt;="07/01/2020"+0,Table1[[#This Row],[Completed Date]]&lt;="6/30/2021"+0),"FY 20-21",IF(AND(Table1[[#This Row],[Completed Date]]&gt;="07/01/2019"+0,Table1[[#This Row],[Completed Date]]&lt;="6/30/2020"+0),"FY 19-20",""))</f>
        <v>FY 19-20</v>
      </c>
      <c r="AO1196" s="116" t="str">
        <f>IFERROR(FIND("R",Table1[[#This Row],[FS_Priority]]),"")</f>
        <v/>
      </c>
    </row>
    <row r="1197" spans="1:41" hidden="1" x14ac:dyDescent="0.25">
      <c r="A1197" s="48" t="s">
        <v>4576</v>
      </c>
      <c r="B1197" s="193" t="s">
        <v>211</v>
      </c>
      <c r="C1197" s="193" t="s">
        <v>4576</v>
      </c>
      <c r="D1197" s="194" t="b">
        <v>0</v>
      </c>
      <c r="E1197" s="48" t="s">
        <v>99</v>
      </c>
      <c r="F1197" s="48" t="s">
        <v>4577</v>
      </c>
      <c r="G1197" s="48" t="s">
        <v>211</v>
      </c>
      <c r="H1197" s="48" t="s">
        <v>211</v>
      </c>
      <c r="I1197" s="48" t="s">
        <v>4578</v>
      </c>
      <c r="J1197" s="48" t="s">
        <v>2661</v>
      </c>
      <c r="K1197" s="193" t="s">
        <v>4989</v>
      </c>
      <c r="L1197" s="193" t="s">
        <v>297</v>
      </c>
      <c r="M1197" s="48" t="s">
        <v>4234</v>
      </c>
      <c r="N1197" s="193" t="s">
        <v>211</v>
      </c>
      <c r="O1197" s="48" t="s">
        <v>165</v>
      </c>
      <c r="P1197" s="48"/>
      <c r="Q1197" s="48" t="s">
        <v>108</v>
      </c>
      <c r="R1197" s="193" t="s">
        <v>211</v>
      </c>
      <c r="S1197" s="48" t="b">
        <v>0</v>
      </c>
      <c r="T1197" s="48"/>
      <c r="U1197" s="178"/>
      <c r="V1197" s="178">
        <v>43789</v>
      </c>
      <c r="W1197" s="48" t="s">
        <v>211</v>
      </c>
      <c r="X1197" s="48"/>
      <c r="Y1197" s="48"/>
      <c r="Z1197" s="48" t="s">
        <v>211</v>
      </c>
      <c r="AA1197" s="48"/>
      <c r="AB1197" s="48"/>
      <c r="AC1197" s="193" t="s">
        <v>4767</v>
      </c>
      <c r="AD1197" s="179"/>
      <c r="AE1197" s="193" t="s">
        <v>165</v>
      </c>
      <c r="AF1197" s="193" t="s">
        <v>211</v>
      </c>
      <c r="AG1197" s="193" t="s">
        <v>211</v>
      </c>
      <c r="AH1197" s="197">
        <v>43812</v>
      </c>
      <c r="AI1197" s="192" t="s">
        <v>4364</v>
      </c>
      <c r="AJ1197" s="115" t="str">
        <f t="shared" si="18"/>
        <v>FS</v>
      </c>
      <c r="AK1197" s="115" t="b">
        <f>ISNUMBER(SEARCH("IRT",Table1[[#This Row],[Current_Status]]))</f>
        <v>0</v>
      </c>
      <c r="AL1197" s="116">
        <f>YEAR(Table1[[#This Row],[Project_Initiated]])</f>
        <v>2019</v>
      </c>
      <c r="AM1197" s="53">
        <v>44090</v>
      </c>
      <c r="AN1197" s="53" t="str">
        <f>IF(AND(Table1[[#This Row],[Completed Date]]&gt;="07/01/2020"+0,Table1[[#This Row],[Completed Date]]&lt;="6/30/2021"+0),"FY 20-21",IF(AND(Table1[[#This Row],[Completed Date]]&gt;="07/01/2019"+0,Table1[[#This Row],[Completed Date]]&lt;="6/30/2020"+0),"FY 19-20",""))</f>
        <v>FY 19-20</v>
      </c>
      <c r="AO1197" s="116" t="str">
        <f>IFERROR(FIND("R",Table1[[#This Row],[FS_Priority]]),"")</f>
        <v/>
      </c>
    </row>
    <row r="1198" spans="1:41" hidden="1" x14ac:dyDescent="0.25">
      <c r="A1198" s="48" t="s">
        <v>4643</v>
      </c>
      <c r="B1198" s="193" t="s">
        <v>211</v>
      </c>
      <c r="C1198" s="193" t="s">
        <v>4643</v>
      </c>
      <c r="D1198" s="194" t="b">
        <v>0</v>
      </c>
      <c r="E1198" s="48" t="s">
        <v>107</v>
      </c>
      <c r="F1198" s="48" t="s">
        <v>4644</v>
      </c>
      <c r="G1198" s="48" t="s">
        <v>211</v>
      </c>
      <c r="H1198" s="48" t="s">
        <v>211</v>
      </c>
      <c r="I1198" s="48" t="s">
        <v>4645</v>
      </c>
      <c r="J1198" s="48" t="s">
        <v>2661</v>
      </c>
      <c r="K1198" s="193" t="s">
        <v>3674</v>
      </c>
      <c r="L1198" s="193" t="s">
        <v>2636</v>
      </c>
      <c r="M1198" s="48" t="s">
        <v>3687</v>
      </c>
      <c r="N1198" s="193" t="s">
        <v>211</v>
      </c>
      <c r="O1198" s="48" t="s">
        <v>165</v>
      </c>
      <c r="P1198" s="48"/>
      <c r="Q1198" s="48" t="s">
        <v>243</v>
      </c>
      <c r="R1198" s="193" t="s">
        <v>211</v>
      </c>
      <c r="S1198" s="48" t="b">
        <v>0</v>
      </c>
      <c r="T1198" s="48"/>
      <c r="U1198" s="178"/>
      <c r="V1198" s="178">
        <v>43712</v>
      </c>
      <c r="W1198" s="48" t="s">
        <v>211</v>
      </c>
      <c r="X1198" s="48"/>
      <c r="Y1198" s="48"/>
      <c r="Z1198" s="48" t="s">
        <v>211</v>
      </c>
      <c r="AA1198" s="48"/>
      <c r="AB1198" s="48"/>
      <c r="AC1198" s="193" t="s">
        <v>4767</v>
      </c>
      <c r="AD1198" s="179"/>
      <c r="AE1198" s="193" t="s">
        <v>165</v>
      </c>
      <c r="AF1198" s="193" t="s">
        <v>211</v>
      </c>
      <c r="AG1198" s="193" t="s">
        <v>211</v>
      </c>
      <c r="AH1198" s="197">
        <v>43812</v>
      </c>
      <c r="AI1198" s="192" t="s">
        <v>4364</v>
      </c>
      <c r="AJ1198" s="115" t="str">
        <f t="shared" si="18"/>
        <v>FS</v>
      </c>
      <c r="AK1198" s="115" t="b">
        <f>ISNUMBER(SEARCH("IRT",Table1[[#This Row],[Current_Status]]))</f>
        <v>0</v>
      </c>
      <c r="AL1198" s="116">
        <f>YEAR(Table1[[#This Row],[Project_Initiated]])</f>
        <v>2019</v>
      </c>
      <c r="AM1198" s="53">
        <v>44090</v>
      </c>
      <c r="AN1198" s="53" t="str">
        <f>IF(AND(Table1[[#This Row],[Completed Date]]&gt;="07/01/2020"+0,Table1[[#This Row],[Completed Date]]&lt;="6/30/2021"+0),"FY 20-21",IF(AND(Table1[[#This Row],[Completed Date]]&gt;="07/01/2019"+0,Table1[[#This Row],[Completed Date]]&lt;="6/30/2020"+0),"FY 19-20",""))</f>
        <v>FY 19-20</v>
      </c>
      <c r="AO1198" s="116" t="str">
        <f>IFERROR(FIND("R",Table1[[#This Row],[FS_Priority]]),"")</f>
        <v/>
      </c>
    </row>
    <row r="1199" spans="1:41" hidden="1" x14ac:dyDescent="0.25">
      <c r="A1199" s="48" t="s">
        <v>2830</v>
      </c>
      <c r="B1199" s="193" t="s">
        <v>211</v>
      </c>
      <c r="C1199" s="193" t="s">
        <v>2830</v>
      </c>
      <c r="D1199" s="194" t="b">
        <v>0</v>
      </c>
      <c r="E1199" s="48" t="s">
        <v>99</v>
      </c>
      <c r="F1199" s="48" t="s">
        <v>3425</v>
      </c>
      <c r="G1199" s="48" t="s">
        <v>4024</v>
      </c>
      <c r="H1199" s="48" t="s">
        <v>445</v>
      </c>
      <c r="I1199" s="48" t="s">
        <v>3637</v>
      </c>
      <c r="J1199" s="48" t="s">
        <v>2661</v>
      </c>
      <c r="K1199" s="193" t="s">
        <v>4989</v>
      </c>
      <c r="L1199" s="193" t="s">
        <v>297</v>
      </c>
      <c r="M1199" s="48" t="s">
        <v>3599</v>
      </c>
      <c r="N1199" s="193" t="s">
        <v>211</v>
      </c>
      <c r="O1199" s="48" t="s">
        <v>183</v>
      </c>
      <c r="P1199" s="48"/>
      <c r="Q1199" s="48" t="s">
        <v>236</v>
      </c>
      <c r="R1199" s="193" t="s">
        <v>211</v>
      </c>
      <c r="S1199" s="48" t="b">
        <v>0</v>
      </c>
      <c r="T1199" s="48"/>
      <c r="U1199" s="178"/>
      <c r="V1199" s="178">
        <v>43452</v>
      </c>
      <c r="W1199" s="48" t="s">
        <v>211</v>
      </c>
      <c r="X1199" s="48"/>
      <c r="Y1199" s="48"/>
      <c r="Z1199" s="48" t="s">
        <v>211</v>
      </c>
      <c r="AA1199" s="48"/>
      <c r="AB1199" s="48"/>
      <c r="AC1199" s="193" t="s">
        <v>4730</v>
      </c>
      <c r="AD1199" s="196">
        <v>43545</v>
      </c>
      <c r="AE1199" s="193" t="s">
        <v>178</v>
      </c>
      <c r="AF1199" s="193" t="s">
        <v>4426</v>
      </c>
      <c r="AG1199" s="193" t="s">
        <v>2694</v>
      </c>
      <c r="AH1199" s="197">
        <v>43815</v>
      </c>
      <c r="AI1199" s="192" t="s">
        <v>4349</v>
      </c>
      <c r="AJ1199" s="115" t="str">
        <f t="shared" si="18"/>
        <v>FS</v>
      </c>
      <c r="AK1199" s="115" t="b">
        <f>ISNUMBER(SEARCH("IRT",Table1[[#This Row],[Current_Status]]))</f>
        <v>0</v>
      </c>
      <c r="AL1199" s="116">
        <f>YEAR(Table1[[#This Row],[Project_Initiated]])</f>
        <v>2018</v>
      </c>
      <c r="AM1199" s="53">
        <v>44090</v>
      </c>
      <c r="AN1199" s="53" t="str">
        <f>IF(AND(Table1[[#This Row],[Completed Date]]&gt;="07/01/2020"+0,Table1[[#This Row],[Completed Date]]&lt;="6/30/2021"+0),"FY 20-21",IF(AND(Table1[[#This Row],[Completed Date]]&gt;="07/01/2019"+0,Table1[[#This Row],[Completed Date]]&lt;="6/30/2020"+0),"FY 19-20",""))</f>
        <v>FY 19-20</v>
      </c>
      <c r="AO1199" s="116" t="str">
        <f>IFERROR(FIND("R",Table1[[#This Row],[FS_Priority]]),"")</f>
        <v/>
      </c>
    </row>
    <row r="1200" spans="1:41" hidden="1" x14ac:dyDescent="0.25">
      <c r="A1200" s="48" t="s">
        <v>3376</v>
      </c>
      <c r="B1200" s="193" t="s">
        <v>211</v>
      </c>
      <c r="C1200" s="193" t="s">
        <v>3376</v>
      </c>
      <c r="D1200" s="194" t="b">
        <v>0</v>
      </c>
      <c r="E1200" s="48" t="s">
        <v>107</v>
      </c>
      <c r="F1200" s="48" t="s">
        <v>3377</v>
      </c>
      <c r="G1200" s="48" t="s">
        <v>4045</v>
      </c>
      <c r="H1200" s="48" t="s">
        <v>462</v>
      </c>
      <c r="I1200" s="48" t="s">
        <v>3942</v>
      </c>
      <c r="J1200" s="48" t="s">
        <v>2661</v>
      </c>
      <c r="K1200" s="193" t="s">
        <v>3674</v>
      </c>
      <c r="L1200" s="193" t="s">
        <v>2636</v>
      </c>
      <c r="M1200" s="48" t="s">
        <v>3682</v>
      </c>
      <c r="N1200" s="193" t="s">
        <v>211</v>
      </c>
      <c r="O1200" s="48" t="s">
        <v>183</v>
      </c>
      <c r="P1200" s="48"/>
      <c r="Q1200" s="48" t="s">
        <v>218</v>
      </c>
      <c r="R1200" s="193" t="s">
        <v>211</v>
      </c>
      <c r="S1200" s="48" t="b">
        <v>0</v>
      </c>
      <c r="T1200" s="48"/>
      <c r="U1200" s="178"/>
      <c r="V1200" s="178">
        <v>43602</v>
      </c>
      <c r="W1200" s="48" t="s">
        <v>211</v>
      </c>
      <c r="X1200" s="48"/>
      <c r="Y1200" s="48"/>
      <c r="Z1200" s="48" t="s">
        <v>211</v>
      </c>
      <c r="AA1200" s="48"/>
      <c r="AB1200" s="48"/>
      <c r="AC1200" s="193" t="s">
        <v>4731</v>
      </c>
      <c r="AD1200" s="195">
        <v>43665</v>
      </c>
      <c r="AE1200" s="193" t="s">
        <v>498</v>
      </c>
      <c r="AF1200" s="193" t="s">
        <v>4460</v>
      </c>
      <c r="AG1200" s="193" t="s">
        <v>2694</v>
      </c>
      <c r="AH1200" s="197">
        <v>43815</v>
      </c>
      <c r="AI1200" s="192" t="s">
        <v>4349</v>
      </c>
      <c r="AJ1200" s="115" t="str">
        <f t="shared" si="18"/>
        <v>FS</v>
      </c>
      <c r="AK1200" s="115" t="b">
        <f>ISNUMBER(SEARCH("IRT",Table1[[#This Row],[Current_Status]]))</f>
        <v>0</v>
      </c>
      <c r="AL1200" s="116">
        <f>YEAR(Table1[[#This Row],[Project_Initiated]])</f>
        <v>2019</v>
      </c>
      <c r="AM1200" s="53">
        <v>44090</v>
      </c>
      <c r="AN1200" s="53" t="str">
        <f>IF(AND(Table1[[#This Row],[Completed Date]]&gt;="07/01/2020"+0,Table1[[#This Row],[Completed Date]]&lt;="6/30/2021"+0),"FY 20-21",IF(AND(Table1[[#This Row],[Completed Date]]&gt;="07/01/2019"+0,Table1[[#This Row],[Completed Date]]&lt;="6/30/2020"+0),"FY 19-20",""))</f>
        <v>FY 19-20</v>
      </c>
      <c r="AO1200" s="116" t="str">
        <f>IFERROR(FIND("R",Table1[[#This Row],[FS_Priority]]),"")</f>
        <v/>
      </c>
    </row>
    <row r="1201" spans="1:41" hidden="1" x14ac:dyDescent="0.25">
      <c r="A1201" s="48" t="s">
        <v>4630</v>
      </c>
      <c r="B1201" s="193" t="s">
        <v>211</v>
      </c>
      <c r="C1201" s="193" t="s">
        <v>4630</v>
      </c>
      <c r="D1201" s="194" t="b">
        <v>0</v>
      </c>
      <c r="E1201" s="48" t="s">
        <v>107</v>
      </c>
      <c r="F1201" s="48" t="s">
        <v>4631</v>
      </c>
      <c r="G1201" s="48" t="s">
        <v>211</v>
      </c>
      <c r="H1201" s="48" t="s">
        <v>211</v>
      </c>
      <c r="I1201" s="48" t="s">
        <v>4632</v>
      </c>
      <c r="J1201" s="48" t="s">
        <v>2661</v>
      </c>
      <c r="K1201" s="193" t="s">
        <v>3674</v>
      </c>
      <c r="L1201" s="193" t="s">
        <v>2636</v>
      </c>
      <c r="M1201" s="48" t="s">
        <v>3697</v>
      </c>
      <c r="N1201" s="193" t="s">
        <v>3701</v>
      </c>
      <c r="O1201" s="48" t="s">
        <v>165</v>
      </c>
      <c r="P1201" s="48"/>
      <c r="Q1201" s="48" t="s">
        <v>239</v>
      </c>
      <c r="R1201" s="193" t="s">
        <v>211</v>
      </c>
      <c r="S1201" s="48" t="b">
        <v>1</v>
      </c>
      <c r="T1201" s="48"/>
      <c r="U1201" s="178"/>
      <c r="V1201" s="178">
        <v>43794</v>
      </c>
      <c r="W1201" s="48" t="s">
        <v>211</v>
      </c>
      <c r="X1201" s="48"/>
      <c r="Y1201" s="48"/>
      <c r="Z1201" s="48" t="s">
        <v>211</v>
      </c>
      <c r="AA1201" s="48"/>
      <c r="AB1201" s="48"/>
      <c r="AC1201" s="193" t="s">
        <v>4777</v>
      </c>
      <c r="AD1201" s="48"/>
      <c r="AE1201" s="193" t="s">
        <v>165</v>
      </c>
      <c r="AF1201" s="193" t="s">
        <v>211</v>
      </c>
      <c r="AG1201" s="193" t="s">
        <v>211</v>
      </c>
      <c r="AH1201" s="197">
        <v>43816</v>
      </c>
      <c r="AI1201" s="192" t="s">
        <v>4364</v>
      </c>
      <c r="AJ1201" s="115" t="str">
        <f t="shared" si="18"/>
        <v>FS</v>
      </c>
      <c r="AK1201" s="115" t="b">
        <f>ISNUMBER(SEARCH("IRT",Table1[[#This Row],[Current_Status]]))</f>
        <v>0</v>
      </c>
      <c r="AL1201" s="116">
        <f>YEAR(Table1[[#This Row],[Project_Initiated]])</f>
        <v>2019</v>
      </c>
      <c r="AM1201" s="53">
        <v>44090</v>
      </c>
      <c r="AN1201" s="53" t="str">
        <f>IF(AND(Table1[[#This Row],[Completed Date]]&gt;="07/01/2020"+0,Table1[[#This Row],[Completed Date]]&lt;="6/30/2021"+0),"FY 20-21",IF(AND(Table1[[#This Row],[Completed Date]]&gt;="07/01/2019"+0,Table1[[#This Row],[Completed Date]]&lt;="6/30/2020"+0),"FY 19-20",""))</f>
        <v>FY 19-20</v>
      </c>
      <c r="AO1201" s="116" t="str">
        <f>IFERROR(FIND("R",Table1[[#This Row],[FS_Priority]]),"")</f>
        <v/>
      </c>
    </row>
    <row r="1202" spans="1:41" hidden="1" x14ac:dyDescent="0.25">
      <c r="A1202" s="48" t="s">
        <v>4633</v>
      </c>
      <c r="B1202" s="193" t="s">
        <v>211</v>
      </c>
      <c r="C1202" s="193" t="s">
        <v>4633</v>
      </c>
      <c r="D1202" s="194" t="b">
        <v>0</v>
      </c>
      <c r="E1202" s="48" t="s">
        <v>107</v>
      </c>
      <c r="F1202" s="48" t="s">
        <v>4634</v>
      </c>
      <c r="G1202" s="48" t="s">
        <v>211</v>
      </c>
      <c r="H1202" s="48" t="s">
        <v>211</v>
      </c>
      <c r="I1202" s="48" t="s">
        <v>4635</v>
      </c>
      <c r="J1202" s="48" t="s">
        <v>2661</v>
      </c>
      <c r="K1202" s="193" t="s">
        <v>3674</v>
      </c>
      <c r="L1202" s="193" t="s">
        <v>2636</v>
      </c>
      <c r="M1202" s="48" t="s">
        <v>3697</v>
      </c>
      <c r="N1202" s="193" t="s">
        <v>3701</v>
      </c>
      <c r="O1202" s="48" t="s">
        <v>165</v>
      </c>
      <c r="P1202" s="48"/>
      <c r="Q1202" s="48" t="s">
        <v>240</v>
      </c>
      <c r="R1202" s="193" t="s">
        <v>211</v>
      </c>
      <c r="S1202" s="48" t="b">
        <v>1</v>
      </c>
      <c r="T1202" s="48"/>
      <c r="U1202" s="178"/>
      <c r="V1202" s="178">
        <v>43794</v>
      </c>
      <c r="W1202" s="48" t="s">
        <v>211</v>
      </c>
      <c r="X1202" s="48"/>
      <c r="Y1202" s="48"/>
      <c r="Z1202" s="48" t="s">
        <v>211</v>
      </c>
      <c r="AA1202" s="48"/>
      <c r="AB1202" s="48"/>
      <c r="AC1202" s="193" t="s">
        <v>4777</v>
      </c>
      <c r="AD1202" s="48"/>
      <c r="AE1202" s="193" t="s">
        <v>165</v>
      </c>
      <c r="AF1202" s="193" t="s">
        <v>211</v>
      </c>
      <c r="AG1202" s="193" t="s">
        <v>211</v>
      </c>
      <c r="AH1202" s="197">
        <v>43816</v>
      </c>
      <c r="AI1202" s="192" t="s">
        <v>4364</v>
      </c>
      <c r="AJ1202" s="115" t="str">
        <f t="shared" si="18"/>
        <v>FS</v>
      </c>
      <c r="AK1202" s="115" t="b">
        <f>ISNUMBER(SEARCH("IRT",Table1[[#This Row],[Current_Status]]))</f>
        <v>0</v>
      </c>
      <c r="AL1202" s="116">
        <f>YEAR(Table1[[#This Row],[Project_Initiated]])</f>
        <v>2019</v>
      </c>
      <c r="AM1202" s="53">
        <v>44090</v>
      </c>
      <c r="AN1202" s="53" t="str">
        <f>IF(AND(Table1[[#This Row],[Completed Date]]&gt;="07/01/2020"+0,Table1[[#This Row],[Completed Date]]&lt;="6/30/2021"+0),"FY 20-21",IF(AND(Table1[[#This Row],[Completed Date]]&gt;="07/01/2019"+0,Table1[[#This Row],[Completed Date]]&lt;="6/30/2020"+0),"FY 19-20",""))</f>
        <v>FY 19-20</v>
      </c>
      <c r="AO1202" s="116" t="str">
        <f>IFERROR(FIND("R",Table1[[#This Row],[FS_Priority]]),"")</f>
        <v/>
      </c>
    </row>
    <row r="1203" spans="1:41" hidden="1" x14ac:dyDescent="0.25">
      <c r="A1203" s="48" t="s">
        <v>4100</v>
      </c>
      <c r="B1203" s="193" t="s">
        <v>211</v>
      </c>
      <c r="C1203" s="193" t="s">
        <v>4100</v>
      </c>
      <c r="D1203" s="194" t="b">
        <v>0</v>
      </c>
      <c r="E1203" s="48" t="s">
        <v>107</v>
      </c>
      <c r="F1203" s="48" t="s">
        <v>4178</v>
      </c>
      <c r="G1203" s="48" t="s">
        <v>211</v>
      </c>
      <c r="H1203" s="48" t="s">
        <v>81</v>
      </c>
      <c r="I1203" s="48" t="s">
        <v>4179</v>
      </c>
      <c r="J1203" s="48" t="s">
        <v>2661</v>
      </c>
      <c r="K1203" s="193" t="s">
        <v>3674</v>
      </c>
      <c r="L1203" s="193" t="s">
        <v>2636</v>
      </c>
      <c r="M1203" s="48" t="s">
        <v>4180</v>
      </c>
      <c r="N1203" s="193" t="s">
        <v>211</v>
      </c>
      <c r="O1203" s="48" t="s">
        <v>165</v>
      </c>
      <c r="P1203" s="48"/>
      <c r="Q1203" s="48" t="s">
        <v>242</v>
      </c>
      <c r="R1203" s="193" t="s">
        <v>211</v>
      </c>
      <c r="S1203" s="48" t="b">
        <v>0</v>
      </c>
      <c r="T1203" s="48"/>
      <c r="U1203" s="178"/>
      <c r="V1203" s="178">
        <v>43664</v>
      </c>
      <c r="W1203" s="48" t="s">
        <v>211</v>
      </c>
      <c r="X1203" s="48"/>
      <c r="Y1203" s="48"/>
      <c r="Z1203" s="48" t="s">
        <v>211</v>
      </c>
      <c r="AA1203" s="48"/>
      <c r="AB1203" s="48"/>
      <c r="AC1203" s="193" t="s">
        <v>4763</v>
      </c>
      <c r="AD1203" s="48"/>
      <c r="AE1203" s="193" t="s">
        <v>165</v>
      </c>
      <c r="AF1203" s="193" t="s">
        <v>211</v>
      </c>
      <c r="AG1203" s="193" t="s">
        <v>211</v>
      </c>
      <c r="AH1203" s="197">
        <v>43817</v>
      </c>
      <c r="AI1203" s="192" t="s">
        <v>4284</v>
      </c>
      <c r="AJ1203" s="115" t="str">
        <f t="shared" si="18"/>
        <v>FS</v>
      </c>
      <c r="AK1203" s="115" t="b">
        <f>ISNUMBER(SEARCH("IRT",Table1[[#This Row],[Current_Status]]))</f>
        <v>0</v>
      </c>
      <c r="AL1203" s="116">
        <f>YEAR(Table1[[#This Row],[Project_Initiated]])</f>
        <v>2019</v>
      </c>
      <c r="AM1203" s="53">
        <v>44090</v>
      </c>
      <c r="AN1203" s="53" t="str">
        <f>IF(AND(Table1[[#This Row],[Completed Date]]&gt;="07/01/2020"+0,Table1[[#This Row],[Completed Date]]&lt;="6/30/2021"+0),"FY 20-21",IF(AND(Table1[[#This Row],[Completed Date]]&gt;="07/01/2019"+0,Table1[[#This Row],[Completed Date]]&lt;="6/30/2020"+0),"FY 19-20",""))</f>
        <v>FY 19-20</v>
      </c>
      <c r="AO1203" s="116" t="str">
        <f>IFERROR(FIND("R",Table1[[#This Row],[FS_Priority]]),"")</f>
        <v/>
      </c>
    </row>
    <row r="1204" spans="1:41" hidden="1" x14ac:dyDescent="0.25">
      <c r="A1204" s="48" t="s">
        <v>4640</v>
      </c>
      <c r="B1204" s="193" t="s">
        <v>211</v>
      </c>
      <c r="C1204" s="193" t="s">
        <v>4640</v>
      </c>
      <c r="D1204" s="194" t="b">
        <v>0</v>
      </c>
      <c r="E1204" s="48" t="s">
        <v>107</v>
      </c>
      <c r="F1204" s="48" t="s">
        <v>4641</v>
      </c>
      <c r="G1204" s="48" t="s">
        <v>211</v>
      </c>
      <c r="H1204" s="48" t="s">
        <v>211</v>
      </c>
      <c r="I1204" s="48" t="s">
        <v>4642</v>
      </c>
      <c r="J1204" s="48" t="s">
        <v>2661</v>
      </c>
      <c r="K1204" s="193" t="s">
        <v>3674</v>
      </c>
      <c r="L1204" s="193" t="s">
        <v>2636</v>
      </c>
      <c r="M1204" s="48" t="s">
        <v>3701</v>
      </c>
      <c r="N1204" s="193" t="s">
        <v>211</v>
      </c>
      <c r="O1204" s="48" t="s">
        <v>165</v>
      </c>
      <c r="P1204" s="48"/>
      <c r="Q1204" s="48" t="s">
        <v>242</v>
      </c>
      <c r="R1204" s="193" t="s">
        <v>211</v>
      </c>
      <c r="S1204" s="48" t="b">
        <v>0</v>
      </c>
      <c r="T1204" s="48"/>
      <c r="U1204" s="178"/>
      <c r="V1204" s="178">
        <v>43713</v>
      </c>
      <c r="W1204" s="48" t="s">
        <v>211</v>
      </c>
      <c r="X1204" s="48"/>
      <c r="Y1204" s="48"/>
      <c r="Z1204" s="48" t="s">
        <v>211</v>
      </c>
      <c r="AA1204" s="48"/>
      <c r="AB1204" s="48"/>
      <c r="AC1204" s="193" t="s">
        <v>4763</v>
      </c>
      <c r="AD1204" s="48"/>
      <c r="AE1204" s="193" t="s">
        <v>165</v>
      </c>
      <c r="AF1204" s="193" t="s">
        <v>211</v>
      </c>
      <c r="AG1204" s="193" t="s">
        <v>211</v>
      </c>
      <c r="AH1204" s="198">
        <v>43817</v>
      </c>
      <c r="AI1204" s="192" t="s">
        <v>4364</v>
      </c>
      <c r="AJ1204" s="115" t="str">
        <f t="shared" si="18"/>
        <v>FS</v>
      </c>
      <c r="AK1204" s="115" t="b">
        <f>ISNUMBER(SEARCH("IRT",Table1[[#This Row],[Current_Status]]))</f>
        <v>0</v>
      </c>
      <c r="AL1204" s="116">
        <f>YEAR(Table1[[#This Row],[Project_Initiated]])</f>
        <v>2019</v>
      </c>
      <c r="AM1204" s="53">
        <v>44090</v>
      </c>
      <c r="AN1204" s="53" t="str">
        <f>IF(AND(Table1[[#This Row],[Completed Date]]&gt;="07/01/2020"+0,Table1[[#This Row],[Completed Date]]&lt;="6/30/2021"+0),"FY 20-21",IF(AND(Table1[[#This Row],[Completed Date]]&gt;="07/01/2019"+0,Table1[[#This Row],[Completed Date]]&lt;="6/30/2020"+0),"FY 19-20",""))</f>
        <v>FY 19-20</v>
      </c>
      <c r="AO1204" s="116" t="str">
        <f>IFERROR(FIND("R",Table1[[#This Row],[FS_Priority]]),"")</f>
        <v/>
      </c>
    </row>
    <row r="1205" spans="1:41" hidden="1" x14ac:dyDescent="0.25">
      <c r="A1205" s="48" t="s">
        <v>4569</v>
      </c>
      <c r="B1205" s="193" t="s">
        <v>211</v>
      </c>
      <c r="C1205" s="193" t="s">
        <v>4569</v>
      </c>
      <c r="D1205" s="194" t="b">
        <v>0</v>
      </c>
      <c r="E1205" s="48" t="s">
        <v>99</v>
      </c>
      <c r="F1205" s="48" t="s">
        <v>4570</v>
      </c>
      <c r="G1205" s="48" t="s">
        <v>211</v>
      </c>
      <c r="H1205" s="48" t="s">
        <v>211</v>
      </c>
      <c r="I1205" s="48" t="s">
        <v>4571</v>
      </c>
      <c r="J1205" s="48" t="s">
        <v>2661</v>
      </c>
      <c r="K1205" s="193" t="s">
        <v>4989</v>
      </c>
      <c r="L1205" s="193" t="s">
        <v>297</v>
      </c>
      <c r="M1205" s="48" t="s">
        <v>4572</v>
      </c>
      <c r="N1205" s="193" t="s">
        <v>211</v>
      </c>
      <c r="O1205" s="48" t="s">
        <v>165</v>
      </c>
      <c r="P1205" s="48"/>
      <c r="Q1205" s="48" t="s">
        <v>243</v>
      </c>
      <c r="R1205" s="193" t="s">
        <v>211</v>
      </c>
      <c r="S1205" s="48" t="b">
        <v>0</v>
      </c>
      <c r="T1205" s="48"/>
      <c r="U1205" s="178"/>
      <c r="V1205" s="178">
        <v>43769</v>
      </c>
      <c r="W1205" s="48" t="s">
        <v>211</v>
      </c>
      <c r="X1205" s="48"/>
      <c r="Y1205" s="48"/>
      <c r="Z1205" s="48" t="s">
        <v>211</v>
      </c>
      <c r="AA1205" s="48"/>
      <c r="AB1205" s="48"/>
      <c r="AC1205" s="193" t="s">
        <v>4776</v>
      </c>
      <c r="AD1205" s="48"/>
      <c r="AE1205" s="193" t="s">
        <v>165</v>
      </c>
      <c r="AF1205" s="193" t="s">
        <v>211</v>
      </c>
      <c r="AG1205" s="193" t="s">
        <v>211</v>
      </c>
      <c r="AH1205" s="198">
        <v>43819</v>
      </c>
      <c r="AI1205" s="192" t="s">
        <v>4364</v>
      </c>
      <c r="AJ1205" s="115" t="str">
        <f t="shared" si="18"/>
        <v>FS</v>
      </c>
      <c r="AK1205" s="115" t="b">
        <f>ISNUMBER(SEARCH("IRT",Table1[[#This Row],[Current_Status]]))</f>
        <v>0</v>
      </c>
      <c r="AL1205" s="116">
        <f>YEAR(Table1[[#This Row],[Project_Initiated]])</f>
        <v>2019</v>
      </c>
      <c r="AM1205" s="53">
        <v>44090</v>
      </c>
      <c r="AN1205" s="53" t="str">
        <f>IF(AND(Table1[[#This Row],[Completed Date]]&gt;="07/01/2020"+0,Table1[[#This Row],[Completed Date]]&lt;="6/30/2021"+0),"FY 20-21",IF(AND(Table1[[#This Row],[Completed Date]]&gt;="07/01/2019"+0,Table1[[#This Row],[Completed Date]]&lt;="6/30/2020"+0),"FY 19-20",""))</f>
        <v>FY 19-20</v>
      </c>
      <c r="AO1205" s="116" t="str">
        <f>IFERROR(FIND("R",Table1[[#This Row],[FS_Priority]]),"")</f>
        <v/>
      </c>
    </row>
    <row r="1206" spans="1:41" hidden="1" x14ac:dyDescent="0.25">
      <c r="A1206" s="48" t="s">
        <v>2949</v>
      </c>
      <c r="B1206" s="193" t="s">
        <v>211</v>
      </c>
      <c r="C1206" s="193" t="s">
        <v>2949</v>
      </c>
      <c r="D1206" s="194" t="b">
        <v>0</v>
      </c>
      <c r="E1206" s="48" t="s">
        <v>4313</v>
      </c>
      <c r="F1206" s="48" t="s">
        <v>3347</v>
      </c>
      <c r="G1206" s="48" t="s">
        <v>211</v>
      </c>
      <c r="H1206" s="48" t="s">
        <v>461</v>
      </c>
      <c r="I1206" s="48" t="s">
        <v>3470</v>
      </c>
      <c r="J1206" s="48" t="s">
        <v>2661</v>
      </c>
      <c r="K1206" s="193" t="s">
        <v>3883</v>
      </c>
      <c r="L1206" s="193" t="s">
        <v>437</v>
      </c>
      <c r="M1206" s="48" t="s">
        <v>3892</v>
      </c>
      <c r="N1206" s="193" t="s">
        <v>211</v>
      </c>
      <c r="O1206" s="48" t="s">
        <v>165</v>
      </c>
      <c r="P1206" s="48"/>
      <c r="Q1206" s="48" t="s">
        <v>218</v>
      </c>
      <c r="R1206" s="193" t="s">
        <v>211</v>
      </c>
      <c r="S1206" s="48" t="b">
        <v>0</v>
      </c>
      <c r="T1206" s="48"/>
      <c r="U1206" s="178"/>
      <c r="V1206" s="178">
        <v>43482</v>
      </c>
      <c r="W1206" s="48" t="s">
        <v>211</v>
      </c>
      <c r="X1206" s="48"/>
      <c r="Y1206" s="48"/>
      <c r="Z1206" s="48" t="s">
        <v>211</v>
      </c>
      <c r="AA1206" s="48"/>
      <c r="AB1206" s="48"/>
      <c r="AC1206" s="193" t="s">
        <v>4758</v>
      </c>
      <c r="AD1206" s="48"/>
      <c r="AE1206" s="193" t="s">
        <v>211</v>
      </c>
      <c r="AF1206" s="193" t="s">
        <v>211</v>
      </c>
      <c r="AG1206" s="193" t="s">
        <v>211</v>
      </c>
      <c r="AH1206" s="198">
        <v>43826</v>
      </c>
      <c r="AI1206" s="192" t="s">
        <v>4349</v>
      </c>
      <c r="AJ1206" s="115" t="str">
        <f t="shared" si="18"/>
        <v>FS</v>
      </c>
      <c r="AK1206" s="115" t="b">
        <f>ISNUMBER(SEARCH("IRT",Table1[[#This Row],[Current_Status]]))</f>
        <v>0</v>
      </c>
      <c r="AL1206" s="116">
        <f>YEAR(Table1[[#This Row],[Project_Initiated]])</f>
        <v>2019</v>
      </c>
      <c r="AM1206" s="53">
        <v>44090</v>
      </c>
      <c r="AN1206" s="53" t="str">
        <f>IF(AND(Table1[[#This Row],[Completed Date]]&gt;="07/01/2020"+0,Table1[[#This Row],[Completed Date]]&lt;="6/30/2021"+0),"FY 20-21",IF(AND(Table1[[#This Row],[Completed Date]]&gt;="07/01/2019"+0,Table1[[#This Row],[Completed Date]]&lt;="6/30/2020"+0),"FY 19-20",""))</f>
        <v>FY 19-20</v>
      </c>
      <c r="AO1206" s="116" t="str">
        <f>IFERROR(FIND("R",Table1[[#This Row],[FS_Priority]]),"")</f>
        <v/>
      </c>
    </row>
    <row r="1207" spans="1:41" hidden="1" x14ac:dyDescent="0.25">
      <c r="A1207" s="48" t="s">
        <v>4659</v>
      </c>
      <c r="B1207" s="193" t="s">
        <v>211</v>
      </c>
      <c r="C1207" s="193" t="s">
        <v>4659</v>
      </c>
      <c r="D1207" s="194" t="b">
        <v>0</v>
      </c>
      <c r="E1207" s="48" t="s">
        <v>4299</v>
      </c>
      <c r="F1207" s="48" t="s">
        <v>4660</v>
      </c>
      <c r="G1207" s="48" t="s">
        <v>211</v>
      </c>
      <c r="H1207" s="48" t="s">
        <v>211</v>
      </c>
      <c r="I1207" s="48" t="s">
        <v>4661</v>
      </c>
      <c r="J1207" s="48" t="s">
        <v>2661</v>
      </c>
      <c r="K1207" s="193" t="s">
        <v>3471</v>
      </c>
      <c r="L1207" s="193" t="s">
        <v>2636</v>
      </c>
      <c r="M1207" s="48" t="s">
        <v>4242</v>
      </c>
      <c r="N1207" s="193" t="s">
        <v>211</v>
      </c>
      <c r="O1207" s="48" t="s">
        <v>534</v>
      </c>
      <c r="P1207" s="48"/>
      <c r="Q1207" s="48" t="s">
        <v>3291</v>
      </c>
      <c r="R1207" s="193" t="s">
        <v>211</v>
      </c>
      <c r="S1207" s="48" t="b">
        <v>0</v>
      </c>
      <c r="T1207" s="48"/>
      <c r="U1207" s="178"/>
      <c r="V1207" s="178">
        <v>43721</v>
      </c>
      <c r="W1207" s="48" t="s">
        <v>211</v>
      </c>
      <c r="X1207" s="48"/>
      <c r="Y1207" s="48"/>
      <c r="Z1207" s="48" t="s">
        <v>211</v>
      </c>
      <c r="AA1207" s="48"/>
      <c r="AB1207" s="48"/>
      <c r="AC1207" s="193" t="s">
        <v>4993</v>
      </c>
      <c r="AD1207" s="48"/>
      <c r="AE1207" s="193" t="s">
        <v>534</v>
      </c>
      <c r="AF1207" s="193" t="s">
        <v>211</v>
      </c>
      <c r="AG1207" s="193" t="s">
        <v>211</v>
      </c>
      <c r="AH1207" s="197">
        <v>43831</v>
      </c>
      <c r="AI1207" s="192" t="s">
        <v>4364</v>
      </c>
      <c r="AJ1207" s="115" t="str">
        <f t="shared" si="18"/>
        <v>FS</v>
      </c>
      <c r="AK1207" s="115" t="b">
        <f>ISNUMBER(SEARCH("IRT",Table1[[#This Row],[Current_Status]]))</f>
        <v>0</v>
      </c>
      <c r="AL1207" s="116">
        <f>YEAR(Table1[[#This Row],[Project_Initiated]])</f>
        <v>2019</v>
      </c>
      <c r="AM1207" s="53">
        <v>44090</v>
      </c>
      <c r="AN1207" s="53" t="str">
        <f>IF(AND(Table1[[#This Row],[Completed Date]]&gt;="07/01/2020"+0,Table1[[#This Row],[Completed Date]]&lt;="6/30/2021"+0),"FY 20-21",IF(AND(Table1[[#This Row],[Completed Date]]&gt;="07/01/2019"+0,Table1[[#This Row],[Completed Date]]&lt;="6/30/2020"+0),"FY 19-20",""))</f>
        <v>FY 19-20</v>
      </c>
      <c r="AO1207" s="116">
        <f>IFERROR(FIND("R",Table1[[#This Row],[FS_Priority]]),"")</f>
        <v>1</v>
      </c>
    </row>
    <row r="1208" spans="1:41" hidden="1" x14ac:dyDescent="0.25">
      <c r="A1208" s="48" t="s">
        <v>4662</v>
      </c>
      <c r="B1208" s="193" t="s">
        <v>211</v>
      </c>
      <c r="C1208" s="193" t="s">
        <v>4662</v>
      </c>
      <c r="D1208" s="194" t="b">
        <v>0</v>
      </c>
      <c r="E1208" s="48" t="s">
        <v>4299</v>
      </c>
      <c r="F1208" s="48" t="s">
        <v>4663</v>
      </c>
      <c r="G1208" s="48" t="s">
        <v>4749</v>
      </c>
      <c r="H1208" s="48" t="s">
        <v>211</v>
      </c>
      <c r="I1208" s="48" t="s">
        <v>4664</v>
      </c>
      <c r="J1208" s="48" t="s">
        <v>2661</v>
      </c>
      <c r="K1208" s="193" t="s">
        <v>3471</v>
      </c>
      <c r="L1208" s="193" t="s">
        <v>2636</v>
      </c>
      <c r="M1208" s="48" t="s">
        <v>4242</v>
      </c>
      <c r="N1208" s="193" t="s">
        <v>4665</v>
      </c>
      <c r="O1208" s="48" t="s">
        <v>534</v>
      </c>
      <c r="P1208" s="48"/>
      <c r="Q1208" s="48" t="s">
        <v>3293</v>
      </c>
      <c r="R1208" s="193" t="s">
        <v>211</v>
      </c>
      <c r="S1208" s="48" t="b">
        <v>0</v>
      </c>
      <c r="T1208" s="48"/>
      <c r="U1208" s="178"/>
      <c r="V1208" s="178">
        <v>43770</v>
      </c>
      <c r="W1208" s="48" t="s">
        <v>211</v>
      </c>
      <c r="X1208" s="48"/>
      <c r="Y1208" s="48"/>
      <c r="Z1208" s="48" t="s">
        <v>211</v>
      </c>
      <c r="AA1208" s="48"/>
      <c r="AB1208" s="48"/>
      <c r="AC1208" s="193" t="s">
        <v>4993</v>
      </c>
      <c r="AD1208" s="48"/>
      <c r="AE1208" s="193" t="s">
        <v>534</v>
      </c>
      <c r="AF1208" s="193" t="s">
        <v>211</v>
      </c>
      <c r="AG1208" s="193" t="s">
        <v>211</v>
      </c>
      <c r="AH1208" s="197">
        <v>43831</v>
      </c>
      <c r="AI1208" s="192" t="s">
        <v>4364</v>
      </c>
      <c r="AJ1208" s="115" t="str">
        <f t="shared" si="18"/>
        <v>FS</v>
      </c>
      <c r="AK1208" s="115" t="b">
        <f>ISNUMBER(SEARCH("IRT",Table1[[#This Row],[Current_Status]]))</f>
        <v>0</v>
      </c>
      <c r="AL1208" s="116">
        <f>YEAR(Table1[[#This Row],[Project_Initiated]])</f>
        <v>2019</v>
      </c>
      <c r="AM1208" s="53">
        <v>44090</v>
      </c>
      <c r="AN1208" s="53" t="str">
        <f>IF(AND(Table1[[#This Row],[Completed Date]]&gt;="07/01/2020"+0,Table1[[#This Row],[Completed Date]]&lt;="6/30/2021"+0),"FY 20-21",IF(AND(Table1[[#This Row],[Completed Date]]&gt;="07/01/2019"+0,Table1[[#This Row],[Completed Date]]&lt;="6/30/2020"+0),"FY 19-20",""))</f>
        <v>FY 19-20</v>
      </c>
      <c r="AO1208" s="116">
        <f>IFERROR(FIND("R",Table1[[#This Row],[FS_Priority]]),"")</f>
        <v>1</v>
      </c>
    </row>
    <row r="1209" spans="1:41" hidden="1" x14ac:dyDescent="0.25">
      <c r="A1209" s="48" t="s">
        <v>4684</v>
      </c>
      <c r="B1209" s="193" t="s">
        <v>211</v>
      </c>
      <c r="C1209" s="193" t="s">
        <v>4684</v>
      </c>
      <c r="D1209" s="194" t="b">
        <v>0</v>
      </c>
      <c r="E1209" s="48" t="s">
        <v>442</v>
      </c>
      <c r="F1209" s="48" t="s">
        <v>4683</v>
      </c>
      <c r="G1209" s="48" t="s">
        <v>211</v>
      </c>
      <c r="H1209" s="48" t="s">
        <v>211</v>
      </c>
      <c r="I1209" s="48" t="s">
        <v>4685</v>
      </c>
      <c r="J1209" s="48" t="s">
        <v>2661</v>
      </c>
      <c r="K1209" s="193" t="s">
        <v>3829</v>
      </c>
      <c r="L1209" s="193" t="s">
        <v>141</v>
      </c>
      <c r="M1209" s="48" t="s">
        <v>3830</v>
      </c>
      <c r="N1209" s="193" t="s">
        <v>211</v>
      </c>
      <c r="O1209" s="48" t="s">
        <v>165</v>
      </c>
      <c r="P1209" s="48"/>
      <c r="Q1209" s="48" t="s">
        <v>184</v>
      </c>
      <c r="R1209" s="193" t="s">
        <v>211</v>
      </c>
      <c r="S1209" s="48" t="b">
        <v>0</v>
      </c>
      <c r="T1209" s="48"/>
      <c r="U1209" s="178"/>
      <c r="V1209" s="178">
        <v>43761</v>
      </c>
      <c r="W1209" s="48" t="s">
        <v>211</v>
      </c>
      <c r="X1209" s="48"/>
      <c r="Y1209" s="48"/>
      <c r="Z1209" s="48" t="s">
        <v>211</v>
      </c>
      <c r="AA1209" s="48"/>
      <c r="AB1209" s="48"/>
      <c r="AC1209" s="193" t="s">
        <v>4774</v>
      </c>
      <c r="AD1209" s="48"/>
      <c r="AE1209" s="193" t="s">
        <v>165</v>
      </c>
      <c r="AF1209" s="193" t="s">
        <v>211</v>
      </c>
      <c r="AG1209" s="193" t="s">
        <v>211</v>
      </c>
      <c r="AH1209" s="197">
        <v>43832</v>
      </c>
      <c r="AI1209" s="192" t="s">
        <v>4364</v>
      </c>
      <c r="AJ1209" s="115" t="str">
        <f t="shared" si="18"/>
        <v>FS</v>
      </c>
      <c r="AK1209" s="115" t="b">
        <f>ISNUMBER(SEARCH("IRT",Table1[[#This Row],[Current_Status]]))</f>
        <v>0</v>
      </c>
      <c r="AL1209" s="116">
        <f>YEAR(Table1[[#This Row],[Project_Initiated]])</f>
        <v>2019</v>
      </c>
      <c r="AM1209" s="53">
        <v>44090</v>
      </c>
      <c r="AN1209" s="53" t="str">
        <f>IF(AND(Table1[[#This Row],[Completed Date]]&gt;="07/01/2020"+0,Table1[[#This Row],[Completed Date]]&lt;="6/30/2021"+0),"FY 20-21",IF(AND(Table1[[#This Row],[Completed Date]]&gt;="07/01/2019"+0,Table1[[#This Row],[Completed Date]]&lt;="6/30/2020"+0),"FY 19-20",""))</f>
        <v>FY 19-20</v>
      </c>
      <c r="AO1209" s="116" t="str">
        <f>IFERROR(FIND("R",Table1[[#This Row],[FS_Priority]]),"")</f>
        <v/>
      </c>
    </row>
    <row r="1210" spans="1:41" hidden="1" x14ac:dyDescent="0.25">
      <c r="A1210" s="48" t="s">
        <v>4565</v>
      </c>
      <c r="B1210" s="193" t="s">
        <v>211</v>
      </c>
      <c r="C1210" s="193" t="s">
        <v>4565</v>
      </c>
      <c r="D1210" s="194" t="b">
        <v>0</v>
      </c>
      <c r="E1210" s="48" t="s">
        <v>99</v>
      </c>
      <c r="F1210" s="48" t="s">
        <v>4566</v>
      </c>
      <c r="G1210" s="48" t="s">
        <v>211</v>
      </c>
      <c r="H1210" s="48" t="s">
        <v>211</v>
      </c>
      <c r="I1210" s="48" t="s">
        <v>4567</v>
      </c>
      <c r="J1210" s="48" t="s">
        <v>2661</v>
      </c>
      <c r="K1210" s="193" t="s">
        <v>4989</v>
      </c>
      <c r="L1210" s="193" t="s">
        <v>297</v>
      </c>
      <c r="M1210" s="48" t="s">
        <v>4568</v>
      </c>
      <c r="N1210" s="193" t="s">
        <v>211</v>
      </c>
      <c r="O1210" s="48" t="s">
        <v>165</v>
      </c>
      <c r="P1210" s="48"/>
      <c r="Q1210" s="48" t="s">
        <v>242</v>
      </c>
      <c r="R1210" s="193" t="s">
        <v>211</v>
      </c>
      <c r="S1210" s="48" t="b">
        <v>0</v>
      </c>
      <c r="T1210" s="48"/>
      <c r="U1210" s="178"/>
      <c r="V1210" s="178">
        <v>43748</v>
      </c>
      <c r="W1210" s="48" t="s">
        <v>211</v>
      </c>
      <c r="X1210" s="48"/>
      <c r="Y1210" s="48"/>
      <c r="Z1210" s="48" t="s">
        <v>211</v>
      </c>
      <c r="AA1210" s="48"/>
      <c r="AB1210" s="48"/>
      <c r="AC1210" s="193" t="s">
        <v>4772</v>
      </c>
      <c r="AD1210" s="48"/>
      <c r="AE1210" s="193" t="s">
        <v>165</v>
      </c>
      <c r="AF1210" s="193" t="s">
        <v>211</v>
      </c>
      <c r="AG1210" s="193" t="s">
        <v>211</v>
      </c>
      <c r="AH1210" s="197">
        <v>43833</v>
      </c>
      <c r="AI1210" s="192" t="s">
        <v>4364</v>
      </c>
      <c r="AJ1210" s="115" t="str">
        <f t="shared" si="18"/>
        <v>FS</v>
      </c>
      <c r="AK1210" s="115" t="b">
        <f>ISNUMBER(SEARCH("IRT",Table1[[#This Row],[Current_Status]]))</f>
        <v>0</v>
      </c>
      <c r="AL1210" s="116">
        <f>YEAR(Table1[[#This Row],[Project_Initiated]])</f>
        <v>2019</v>
      </c>
      <c r="AM1210" s="53">
        <v>44090</v>
      </c>
      <c r="AN1210" s="53" t="str">
        <f>IF(AND(Table1[[#This Row],[Completed Date]]&gt;="07/01/2020"+0,Table1[[#This Row],[Completed Date]]&lt;="6/30/2021"+0),"FY 20-21",IF(AND(Table1[[#This Row],[Completed Date]]&gt;="07/01/2019"+0,Table1[[#This Row],[Completed Date]]&lt;="6/30/2020"+0),"FY 19-20",""))</f>
        <v>FY 19-20</v>
      </c>
      <c r="AO1210" s="116" t="str">
        <f>IFERROR(FIND("R",Table1[[#This Row],[FS_Priority]]),"")</f>
        <v/>
      </c>
    </row>
    <row r="1211" spans="1:41" hidden="1" x14ac:dyDescent="0.25">
      <c r="A1211" s="48" t="s">
        <v>4516</v>
      </c>
      <c r="B1211" s="193" t="s">
        <v>211</v>
      </c>
      <c r="C1211" s="193" t="s">
        <v>4516</v>
      </c>
      <c r="D1211" s="194" t="b">
        <v>0</v>
      </c>
      <c r="E1211" s="48" t="s">
        <v>53</v>
      </c>
      <c r="F1211" s="48" t="s">
        <v>4517</v>
      </c>
      <c r="G1211" s="48" t="s">
        <v>211</v>
      </c>
      <c r="H1211" s="48" t="s">
        <v>211</v>
      </c>
      <c r="I1211" s="48" t="s">
        <v>4518</v>
      </c>
      <c r="J1211" s="48" t="s">
        <v>2670</v>
      </c>
      <c r="K1211" s="193" t="s">
        <v>3514</v>
      </c>
      <c r="L1211" s="193" t="s">
        <v>2636</v>
      </c>
      <c r="M1211" s="48" t="s">
        <v>3517</v>
      </c>
      <c r="N1211" s="193" t="s">
        <v>211</v>
      </c>
      <c r="O1211" s="48" t="s">
        <v>165</v>
      </c>
      <c r="P1211" s="48"/>
      <c r="Q1211" s="48" t="s">
        <v>236</v>
      </c>
      <c r="R1211" s="193" t="s">
        <v>211</v>
      </c>
      <c r="S1211" s="48" t="b">
        <v>0</v>
      </c>
      <c r="T1211" s="48"/>
      <c r="U1211" s="178"/>
      <c r="V1211" s="178">
        <v>43791</v>
      </c>
      <c r="W1211" s="48" t="s">
        <v>211</v>
      </c>
      <c r="X1211" s="48"/>
      <c r="Y1211" s="48"/>
      <c r="Z1211" s="48" t="s">
        <v>211</v>
      </c>
      <c r="AA1211" s="48"/>
      <c r="AB1211" s="48"/>
      <c r="AC1211" s="193" t="s">
        <v>4736</v>
      </c>
      <c r="AD1211" s="48"/>
      <c r="AE1211" s="193" t="s">
        <v>165</v>
      </c>
      <c r="AF1211" s="193" t="s">
        <v>211</v>
      </c>
      <c r="AG1211" s="193" t="s">
        <v>211</v>
      </c>
      <c r="AH1211" s="197">
        <v>43837</v>
      </c>
      <c r="AI1211" s="192" t="s">
        <v>4364</v>
      </c>
      <c r="AJ1211" s="115" t="str">
        <f t="shared" si="18"/>
        <v>FS</v>
      </c>
      <c r="AK1211" s="115" t="b">
        <f>ISNUMBER(SEARCH("IRT",Table1[[#This Row],[Current_Status]]))</f>
        <v>0</v>
      </c>
      <c r="AL1211" s="116">
        <f>YEAR(Table1[[#This Row],[Project_Initiated]])</f>
        <v>2019</v>
      </c>
      <c r="AM1211" s="53">
        <v>44090</v>
      </c>
      <c r="AN1211" s="53" t="str">
        <f>IF(AND(Table1[[#This Row],[Completed Date]]&gt;="07/01/2020"+0,Table1[[#This Row],[Completed Date]]&lt;="6/30/2021"+0),"FY 20-21",IF(AND(Table1[[#This Row],[Completed Date]]&gt;="07/01/2019"+0,Table1[[#This Row],[Completed Date]]&lt;="6/30/2020"+0),"FY 19-20",""))</f>
        <v>FY 19-20</v>
      </c>
      <c r="AO1211" s="116" t="str">
        <f>IFERROR(FIND("R",Table1[[#This Row],[FS_Priority]]),"")</f>
        <v/>
      </c>
    </row>
    <row r="1212" spans="1:41" hidden="1" x14ac:dyDescent="0.25">
      <c r="A1212" s="48" t="s">
        <v>4682</v>
      </c>
      <c r="B1212" s="193" t="s">
        <v>211</v>
      </c>
      <c r="C1212" s="193" t="s">
        <v>4682</v>
      </c>
      <c r="D1212" s="194" t="b">
        <v>0</v>
      </c>
      <c r="E1212" s="48" t="s">
        <v>442</v>
      </c>
      <c r="F1212" s="48" t="s">
        <v>4683</v>
      </c>
      <c r="G1212" s="48" t="s">
        <v>211</v>
      </c>
      <c r="H1212" s="48" t="s">
        <v>211</v>
      </c>
      <c r="I1212" s="48" t="s">
        <v>4249</v>
      </c>
      <c r="J1212" s="48" t="s">
        <v>2670</v>
      </c>
      <c r="K1212" s="193" t="s">
        <v>3829</v>
      </c>
      <c r="L1212" s="193" t="s">
        <v>141</v>
      </c>
      <c r="M1212" s="48" t="s">
        <v>3830</v>
      </c>
      <c r="N1212" s="193" t="s">
        <v>211</v>
      </c>
      <c r="O1212" s="48" t="s">
        <v>165</v>
      </c>
      <c r="P1212" s="48"/>
      <c r="Q1212" s="48" t="s">
        <v>236</v>
      </c>
      <c r="R1212" s="193" t="s">
        <v>211</v>
      </c>
      <c r="S1212" s="48" t="b">
        <v>0</v>
      </c>
      <c r="T1212" s="48"/>
      <c r="U1212" s="178"/>
      <c r="V1212" s="178">
        <v>43761</v>
      </c>
      <c r="W1212" s="48" t="s">
        <v>211</v>
      </c>
      <c r="X1212" s="48"/>
      <c r="Y1212" s="48"/>
      <c r="Z1212" s="48" t="s">
        <v>211</v>
      </c>
      <c r="AA1212" s="48"/>
      <c r="AB1212" s="48"/>
      <c r="AC1212" s="193" t="s">
        <v>4736</v>
      </c>
      <c r="AD1212" s="48"/>
      <c r="AE1212" s="193" t="s">
        <v>165</v>
      </c>
      <c r="AF1212" s="193" t="s">
        <v>211</v>
      </c>
      <c r="AG1212" s="193" t="s">
        <v>211</v>
      </c>
      <c r="AH1212" s="197">
        <v>43837</v>
      </c>
      <c r="AI1212" s="192" t="s">
        <v>4364</v>
      </c>
      <c r="AJ1212" s="115" t="str">
        <f t="shared" si="18"/>
        <v>FS</v>
      </c>
      <c r="AK1212" s="115" t="b">
        <f>ISNUMBER(SEARCH("IRT",Table1[[#This Row],[Current_Status]]))</f>
        <v>0</v>
      </c>
      <c r="AL1212" s="116">
        <f>YEAR(Table1[[#This Row],[Project_Initiated]])</f>
        <v>2019</v>
      </c>
      <c r="AM1212" s="53">
        <v>44090</v>
      </c>
      <c r="AN1212" s="53" t="str">
        <f>IF(AND(Table1[[#This Row],[Completed Date]]&gt;="07/01/2020"+0,Table1[[#This Row],[Completed Date]]&lt;="6/30/2021"+0),"FY 20-21",IF(AND(Table1[[#This Row],[Completed Date]]&gt;="07/01/2019"+0,Table1[[#This Row],[Completed Date]]&lt;="6/30/2020"+0),"FY 19-20",""))</f>
        <v>FY 19-20</v>
      </c>
      <c r="AO1212" s="116" t="str">
        <f>IFERROR(FIND("R",Table1[[#This Row],[FS_Priority]]),"")</f>
        <v/>
      </c>
    </row>
    <row r="1213" spans="1:41" hidden="1" x14ac:dyDescent="0.25">
      <c r="A1213" s="48" t="s">
        <v>4599</v>
      </c>
      <c r="B1213" s="193" t="s">
        <v>211</v>
      </c>
      <c r="C1213" s="193" t="s">
        <v>4599</v>
      </c>
      <c r="D1213" s="194" t="b">
        <v>0</v>
      </c>
      <c r="E1213" s="48" t="s">
        <v>107</v>
      </c>
      <c r="F1213" s="48" t="s">
        <v>4600</v>
      </c>
      <c r="G1213" s="48" t="s">
        <v>211</v>
      </c>
      <c r="H1213" s="48" t="s">
        <v>211</v>
      </c>
      <c r="I1213" s="48" t="s">
        <v>4601</v>
      </c>
      <c r="J1213" s="48" t="s">
        <v>2661</v>
      </c>
      <c r="K1213" s="193" t="s">
        <v>3674</v>
      </c>
      <c r="L1213" s="193" t="s">
        <v>2636</v>
      </c>
      <c r="M1213" s="48" t="s">
        <v>3697</v>
      </c>
      <c r="N1213" s="193" t="s">
        <v>3701</v>
      </c>
      <c r="O1213" s="48" t="s">
        <v>165</v>
      </c>
      <c r="P1213" s="48"/>
      <c r="Q1213" s="48" t="s">
        <v>223</v>
      </c>
      <c r="R1213" s="193" t="s">
        <v>211</v>
      </c>
      <c r="S1213" s="48" t="b">
        <v>0</v>
      </c>
      <c r="T1213" s="48"/>
      <c r="U1213" s="178"/>
      <c r="V1213" s="178">
        <v>43794</v>
      </c>
      <c r="W1213" s="48" t="s">
        <v>211</v>
      </c>
      <c r="X1213" s="48"/>
      <c r="Y1213" s="48"/>
      <c r="Z1213" s="48" t="s">
        <v>211</v>
      </c>
      <c r="AA1213" s="48"/>
      <c r="AB1213" s="48"/>
      <c r="AC1213" s="193" t="s">
        <v>4778</v>
      </c>
      <c r="AD1213" s="48"/>
      <c r="AE1213" s="193" t="s">
        <v>165</v>
      </c>
      <c r="AF1213" s="193" t="s">
        <v>211</v>
      </c>
      <c r="AG1213" s="193" t="s">
        <v>211</v>
      </c>
      <c r="AH1213" s="197">
        <v>43837</v>
      </c>
      <c r="AI1213" s="192" t="s">
        <v>4364</v>
      </c>
      <c r="AJ1213" s="115" t="str">
        <f t="shared" si="18"/>
        <v>FS</v>
      </c>
      <c r="AK1213" s="115" t="b">
        <f>ISNUMBER(SEARCH("IRT",Table1[[#This Row],[Current_Status]]))</f>
        <v>0</v>
      </c>
      <c r="AL1213" s="116">
        <f>YEAR(Table1[[#This Row],[Project_Initiated]])</f>
        <v>2019</v>
      </c>
      <c r="AM1213" s="53">
        <v>44090</v>
      </c>
      <c r="AN1213" s="53" t="str">
        <f>IF(AND(Table1[[#This Row],[Completed Date]]&gt;="07/01/2020"+0,Table1[[#This Row],[Completed Date]]&lt;="6/30/2021"+0),"FY 20-21",IF(AND(Table1[[#This Row],[Completed Date]]&gt;="07/01/2019"+0,Table1[[#This Row],[Completed Date]]&lt;="6/30/2020"+0),"FY 19-20",""))</f>
        <v>FY 19-20</v>
      </c>
      <c r="AO1213" s="116" t="str">
        <f>IFERROR(FIND("R",Table1[[#This Row],[FS_Priority]]),"")</f>
        <v/>
      </c>
    </row>
    <row r="1214" spans="1:41" hidden="1" x14ac:dyDescent="0.25">
      <c r="A1214" s="48" t="s">
        <v>4602</v>
      </c>
      <c r="B1214" s="193" t="s">
        <v>211</v>
      </c>
      <c r="C1214" s="193" t="s">
        <v>4602</v>
      </c>
      <c r="D1214" s="194" t="b">
        <v>0</v>
      </c>
      <c r="E1214" s="48" t="s">
        <v>107</v>
      </c>
      <c r="F1214" s="48" t="s">
        <v>4603</v>
      </c>
      <c r="G1214" s="48" t="s">
        <v>211</v>
      </c>
      <c r="H1214" s="48" t="s">
        <v>211</v>
      </c>
      <c r="I1214" s="48" t="s">
        <v>4604</v>
      </c>
      <c r="J1214" s="48" t="s">
        <v>2661</v>
      </c>
      <c r="K1214" s="193" t="s">
        <v>3674</v>
      </c>
      <c r="L1214" s="193" t="s">
        <v>2636</v>
      </c>
      <c r="M1214" s="48" t="s">
        <v>3697</v>
      </c>
      <c r="N1214" s="193" t="s">
        <v>3701</v>
      </c>
      <c r="O1214" s="48" t="s">
        <v>165</v>
      </c>
      <c r="P1214" s="48"/>
      <c r="Q1214" s="48" t="s">
        <v>225</v>
      </c>
      <c r="R1214" s="193" t="s">
        <v>211</v>
      </c>
      <c r="S1214" s="48" t="b">
        <v>0</v>
      </c>
      <c r="T1214" s="48"/>
      <c r="U1214" s="178"/>
      <c r="V1214" s="178">
        <v>43794</v>
      </c>
      <c r="W1214" s="48" t="s">
        <v>211</v>
      </c>
      <c r="X1214" s="48"/>
      <c r="Y1214" s="48"/>
      <c r="Z1214" s="48" t="s">
        <v>211</v>
      </c>
      <c r="AA1214" s="48"/>
      <c r="AB1214" s="48"/>
      <c r="AC1214" s="193" t="s">
        <v>4778</v>
      </c>
      <c r="AD1214" s="48"/>
      <c r="AE1214" s="193" t="s">
        <v>165</v>
      </c>
      <c r="AF1214" s="193" t="s">
        <v>211</v>
      </c>
      <c r="AG1214" s="193" t="s">
        <v>211</v>
      </c>
      <c r="AH1214" s="197">
        <v>43837</v>
      </c>
      <c r="AI1214" s="192" t="s">
        <v>4364</v>
      </c>
      <c r="AJ1214" s="115" t="str">
        <f t="shared" si="18"/>
        <v>FS</v>
      </c>
      <c r="AK1214" s="115" t="b">
        <f>ISNUMBER(SEARCH("IRT",Table1[[#This Row],[Current_Status]]))</f>
        <v>0</v>
      </c>
      <c r="AL1214" s="116">
        <f>YEAR(Table1[[#This Row],[Project_Initiated]])</f>
        <v>2019</v>
      </c>
      <c r="AM1214" s="53">
        <v>44090</v>
      </c>
      <c r="AN1214" s="53" t="str">
        <f>IF(AND(Table1[[#This Row],[Completed Date]]&gt;="07/01/2020"+0,Table1[[#This Row],[Completed Date]]&lt;="6/30/2021"+0),"FY 20-21",IF(AND(Table1[[#This Row],[Completed Date]]&gt;="07/01/2019"+0,Table1[[#This Row],[Completed Date]]&lt;="6/30/2020"+0),"FY 19-20",""))</f>
        <v>FY 19-20</v>
      </c>
      <c r="AO1214" s="116" t="str">
        <f>IFERROR(FIND("R",Table1[[#This Row],[FS_Priority]]),"")</f>
        <v/>
      </c>
    </row>
    <row r="1215" spans="1:41" hidden="1" x14ac:dyDescent="0.25">
      <c r="A1215" s="48" t="s">
        <v>4605</v>
      </c>
      <c r="B1215" s="193" t="s">
        <v>211</v>
      </c>
      <c r="C1215" s="193" t="s">
        <v>4605</v>
      </c>
      <c r="D1215" s="194" t="b">
        <v>0</v>
      </c>
      <c r="E1215" s="48" t="s">
        <v>107</v>
      </c>
      <c r="F1215" s="48" t="s">
        <v>4606</v>
      </c>
      <c r="G1215" s="48" t="s">
        <v>211</v>
      </c>
      <c r="H1215" s="48" t="s">
        <v>211</v>
      </c>
      <c r="I1215" s="48" t="s">
        <v>4607</v>
      </c>
      <c r="J1215" s="48" t="s">
        <v>2661</v>
      </c>
      <c r="K1215" s="193" t="s">
        <v>3674</v>
      </c>
      <c r="L1215" s="193" t="s">
        <v>2636</v>
      </c>
      <c r="M1215" s="48" t="s">
        <v>3697</v>
      </c>
      <c r="N1215" s="193" t="s">
        <v>3701</v>
      </c>
      <c r="O1215" s="48" t="s">
        <v>165</v>
      </c>
      <c r="P1215" s="48"/>
      <c r="Q1215" s="48" t="s">
        <v>227</v>
      </c>
      <c r="R1215" s="193" t="s">
        <v>211</v>
      </c>
      <c r="S1215" s="48" t="b">
        <v>0</v>
      </c>
      <c r="T1215" s="48"/>
      <c r="U1215" s="178"/>
      <c r="V1215" s="178">
        <v>43794</v>
      </c>
      <c r="W1215" s="48" t="s">
        <v>211</v>
      </c>
      <c r="X1215" s="48"/>
      <c r="Y1215" s="48"/>
      <c r="Z1215" s="48" t="s">
        <v>211</v>
      </c>
      <c r="AA1215" s="48"/>
      <c r="AB1215" s="48"/>
      <c r="AC1215" s="193" t="s">
        <v>4778</v>
      </c>
      <c r="AD1215" s="48"/>
      <c r="AE1215" s="193" t="s">
        <v>165</v>
      </c>
      <c r="AF1215" s="193" t="s">
        <v>211</v>
      </c>
      <c r="AG1215" s="193" t="s">
        <v>211</v>
      </c>
      <c r="AH1215" s="197">
        <v>43837</v>
      </c>
      <c r="AI1215" s="192" t="s">
        <v>4364</v>
      </c>
      <c r="AJ1215" s="115" t="str">
        <f t="shared" si="18"/>
        <v>FS</v>
      </c>
      <c r="AK1215" s="115" t="b">
        <f>ISNUMBER(SEARCH("IRT",Table1[[#This Row],[Current_Status]]))</f>
        <v>0</v>
      </c>
      <c r="AL1215" s="116">
        <f>YEAR(Table1[[#This Row],[Project_Initiated]])</f>
        <v>2019</v>
      </c>
      <c r="AM1215" s="53">
        <v>44090</v>
      </c>
      <c r="AN1215" s="53" t="str">
        <f>IF(AND(Table1[[#This Row],[Completed Date]]&gt;="07/01/2020"+0,Table1[[#This Row],[Completed Date]]&lt;="6/30/2021"+0),"FY 20-21",IF(AND(Table1[[#This Row],[Completed Date]]&gt;="07/01/2019"+0,Table1[[#This Row],[Completed Date]]&lt;="6/30/2020"+0),"FY 19-20",""))</f>
        <v>FY 19-20</v>
      </c>
      <c r="AO1215" s="116" t="str">
        <f>IFERROR(FIND("R",Table1[[#This Row],[FS_Priority]]),"")</f>
        <v/>
      </c>
    </row>
    <row r="1216" spans="1:41" hidden="1" x14ac:dyDescent="0.25">
      <c r="A1216" s="48" t="s">
        <v>4549</v>
      </c>
      <c r="B1216" s="193" t="s">
        <v>211</v>
      </c>
      <c r="C1216" s="193" t="s">
        <v>4549</v>
      </c>
      <c r="D1216" s="194" t="b">
        <v>0</v>
      </c>
      <c r="E1216" s="48" t="s">
        <v>99</v>
      </c>
      <c r="F1216" s="48" t="s">
        <v>4550</v>
      </c>
      <c r="G1216" s="48" t="s">
        <v>211</v>
      </c>
      <c r="H1216" s="48" t="s">
        <v>211</v>
      </c>
      <c r="I1216" s="48" t="s">
        <v>4551</v>
      </c>
      <c r="J1216" s="48" t="s">
        <v>2661</v>
      </c>
      <c r="K1216" s="193" t="s">
        <v>4989</v>
      </c>
      <c r="L1216" s="193" t="s">
        <v>297</v>
      </c>
      <c r="M1216" s="48" t="s">
        <v>3631</v>
      </c>
      <c r="N1216" s="193" t="s">
        <v>211</v>
      </c>
      <c r="O1216" s="48" t="s">
        <v>165</v>
      </c>
      <c r="P1216" s="48"/>
      <c r="Q1216" s="48" t="s">
        <v>236</v>
      </c>
      <c r="R1216" s="193" t="s">
        <v>211</v>
      </c>
      <c r="S1216" s="48" t="b">
        <v>0</v>
      </c>
      <c r="T1216" s="48"/>
      <c r="U1216" s="178"/>
      <c r="V1216" s="178">
        <v>43733</v>
      </c>
      <c r="W1216" s="48" t="s">
        <v>211</v>
      </c>
      <c r="X1216" s="48"/>
      <c r="Y1216" s="48"/>
      <c r="Z1216" s="48" t="s">
        <v>211</v>
      </c>
      <c r="AA1216" s="48"/>
      <c r="AB1216" s="48"/>
      <c r="AC1216" s="193" t="s">
        <v>4770</v>
      </c>
      <c r="AD1216" s="48"/>
      <c r="AE1216" s="193" t="s">
        <v>165</v>
      </c>
      <c r="AF1216" s="193" t="s">
        <v>211</v>
      </c>
      <c r="AG1216" s="193" t="s">
        <v>211</v>
      </c>
      <c r="AH1216" s="197">
        <v>43838</v>
      </c>
      <c r="AI1216" s="192" t="s">
        <v>4364</v>
      </c>
      <c r="AJ1216" s="115" t="str">
        <f t="shared" si="18"/>
        <v>FS</v>
      </c>
      <c r="AK1216" s="115" t="b">
        <f>ISNUMBER(SEARCH("IRT",Table1[[#This Row],[Current_Status]]))</f>
        <v>0</v>
      </c>
      <c r="AL1216" s="116">
        <f>YEAR(Table1[[#This Row],[Project_Initiated]])</f>
        <v>2019</v>
      </c>
      <c r="AM1216" s="53">
        <v>44090</v>
      </c>
      <c r="AN1216" s="53" t="str">
        <f>IF(AND(Table1[[#This Row],[Completed Date]]&gt;="07/01/2020"+0,Table1[[#This Row],[Completed Date]]&lt;="6/30/2021"+0),"FY 20-21",IF(AND(Table1[[#This Row],[Completed Date]]&gt;="07/01/2019"+0,Table1[[#This Row],[Completed Date]]&lt;="6/30/2020"+0),"FY 19-20",""))</f>
        <v>FY 19-20</v>
      </c>
      <c r="AO1216" s="116" t="str">
        <f>IFERROR(FIND("R",Table1[[#This Row],[FS_Priority]]),"")</f>
        <v/>
      </c>
    </row>
    <row r="1217" spans="1:41" hidden="1" x14ac:dyDescent="0.25">
      <c r="A1217" s="48" t="s">
        <v>4095</v>
      </c>
      <c r="B1217" s="193" t="s">
        <v>211</v>
      </c>
      <c r="C1217" s="193" t="s">
        <v>4095</v>
      </c>
      <c r="D1217" s="194" t="b">
        <v>0</v>
      </c>
      <c r="E1217" s="48" t="s">
        <v>107</v>
      </c>
      <c r="F1217" s="48" t="s">
        <v>4189</v>
      </c>
      <c r="G1217" s="48" t="s">
        <v>211</v>
      </c>
      <c r="H1217" s="48" t="s">
        <v>211</v>
      </c>
      <c r="I1217" s="48" t="s">
        <v>4190</v>
      </c>
      <c r="J1217" s="48" t="s">
        <v>2661</v>
      </c>
      <c r="K1217" s="193" t="s">
        <v>3674</v>
      </c>
      <c r="L1217" s="193" t="s">
        <v>2636</v>
      </c>
      <c r="M1217" s="48" t="s">
        <v>3679</v>
      </c>
      <c r="N1217" s="193" t="s">
        <v>211</v>
      </c>
      <c r="O1217" s="48" t="s">
        <v>165</v>
      </c>
      <c r="P1217" s="48"/>
      <c r="Q1217" s="48" t="s">
        <v>218</v>
      </c>
      <c r="R1217" s="193" t="s">
        <v>211</v>
      </c>
      <c r="S1217" s="48" t="b">
        <v>1</v>
      </c>
      <c r="T1217" s="48"/>
      <c r="U1217" s="178"/>
      <c r="V1217" s="178">
        <v>43669</v>
      </c>
      <c r="W1217" s="48" t="s">
        <v>211</v>
      </c>
      <c r="X1217" s="48"/>
      <c r="Y1217" s="48"/>
      <c r="Z1217" s="48" t="s">
        <v>211</v>
      </c>
      <c r="AA1217" s="48"/>
      <c r="AB1217" s="48"/>
      <c r="AC1217" s="193" t="s">
        <v>4765</v>
      </c>
      <c r="AD1217" s="48"/>
      <c r="AE1217" s="193" t="s">
        <v>165</v>
      </c>
      <c r="AF1217" s="193" t="s">
        <v>211</v>
      </c>
      <c r="AG1217" s="193" t="s">
        <v>211</v>
      </c>
      <c r="AH1217" s="197">
        <v>43838</v>
      </c>
      <c r="AI1217" s="192" t="s">
        <v>4364</v>
      </c>
      <c r="AJ1217" s="115" t="str">
        <f t="shared" si="18"/>
        <v>FS</v>
      </c>
      <c r="AK1217" s="115" t="b">
        <f>ISNUMBER(SEARCH("IRT",Table1[[#This Row],[Current_Status]]))</f>
        <v>0</v>
      </c>
      <c r="AL1217" s="116">
        <f>YEAR(Table1[[#This Row],[Project_Initiated]])</f>
        <v>2019</v>
      </c>
      <c r="AM1217" s="53">
        <v>44090</v>
      </c>
      <c r="AN1217" s="53" t="str">
        <f>IF(AND(Table1[[#This Row],[Completed Date]]&gt;="07/01/2020"+0,Table1[[#This Row],[Completed Date]]&lt;="6/30/2021"+0),"FY 20-21",IF(AND(Table1[[#This Row],[Completed Date]]&gt;="07/01/2019"+0,Table1[[#This Row],[Completed Date]]&lt;="6/30/2020"+0),"FY 19-20",""))</f>
        <v>FY 19-20</v>
      </c>
      <c r="AO1217" s="116" t="str">
        <f>IFERROR(FIND("R",Table1[[#This Row],[FS_Priority]]),"")</f>
        <v/>
      </c>
    </row>
    <row r="1218" spans="1:41" hidden="1" x14ac:dyDescent="0.25">
      <c r="A1218" s="48" t="s">
        <v>4541</v>
      </c>
      <c r="B1218" s="193" t="s">
        <v>211</v>
      </c>
      <c r="C1218" s="193" t="s">
        <v>4541</v>
      </c>
      <c r="D1218" s="194" t="b">
        <v>0</v>
      </c>
      <c r="E1218" s="48" t="s">
        <v>99</v>
      </c>
      <c r="F1218" s="48" t="s">
        <v>4542</v>
      </c>
      <c r="G1218" s="48" t="s">
        <v>211</v>
      </c>
      <c r="H1218" s="48" t="s">
        <v>211</v>
      </c>
      <c r="I1218" s="48" t="s">
        <v>4543</v>
      </c>
      <c r="J1218" s="48" t="s">
        <v>2661</v>
      </c>
      <c r="K1218" s="193" t="s">
        <v>4989</v>
      </c>
      <c r="L1218" s="193" t="s">
        <v>297</v>
      </c>
      <c r="M1218" s="48" t="s">
        <v>3927</v>
      </c>
      <c r="N1218" s="193" t="s">
        <v>211</v>
      </c>
      <c r="O1218" s="48" t="s">
        <v>165</v>
      </c>
      <c r="P1218" s="48"/>
      <c r="Q1218" s="48" t="s">
        <v>218</v>
      </c>
      <c r="R1218" s="193" t="s">
        <v>211</v>
      </c>
      <c r="S1218" s="48" t="b">
        <v>1</v>
      </c>
      <c r="T1218" s="48"/>
      <c r="U1218" s="178"/>
      <c r="V1218" s="178">
        <v>43755</v>
      </c>
      <c r="W1218" s="48" t="s">
        <v>211</v>
      </c>
      <c r="X1218" s="48"/>
      <c r="Y1218" s="48"/>
      <c r="Z1218" s="48" t="s">
        <v>211</v>
      </c>
      <c r="AA1218" s="48"/>
      <c r="AB1218" s="48"/>
      <c r="AC1218" s="193" t="s">
        <v>4775</v>
      </c>
      <c r="AD1218" s="48"/>
      <c r="AE1218" s="193" t="s">
        <v>165</v>
      </c>
      <c r="AF1218" s="193" t="s">
        <v>211</v>
      </c>
      <c r="AG1218" s="193" t="s">
        <v>211</v>
      </c>
      <c r="AH1218" s="197">
        <v>43839</v>
      </c>
      <c r="AI1218" s="192" t="s">
        <v>4364</v>
      </c>
      <c r="AJ1218" s="115" t="str">
        <f t="shared" ref="AJ1218:AJ1281" si="19">IF(LEN(A1218)&gt;6,"FS","PD&amp;C")</f>
        <v>FS</v>
      </c>
      <c r="AK1218" s="115" t="b">
        <f>ISNUMBER(SEARCH("IRT",Table1[[#This Row],[Current_Status]]))</f>
        <v>0</v>
      </c>
      <c r="AL1218" s="116">
        <f>YEAR(Table1[[#This Row],[Project_Initiated]])</f>
        <v>2019</v>
      </c>
      <c r="AM1218" s="53">
        <v>44090</v>
      </c>
      <c r="AN1218" s="53" t="str">
        <f>IF(AND(Table1[[#This Row],[Completed Date]]&gt;="07/01/2020"+0,Table1[[#This Row],[Completed Date]]&lt;="6/30/2021"+0),"FY 20-21",IF(AND(Table1[[#This Row],[Completed Date]]&gt;="07/01/2019"+0,Table1[[#This Row],[Completed Date]]&lt;="6/30/2020"+0),"FY 19-20",""))</f>
        <v>FY 19-20</v>
      </c>
      <c r="AO1218" s="116" t="str">
        <f>IFERROR(FIND("R",Table1[[#This Row],[FS_Priority]]),"")</f>
        <v/>
      </c>
    </row>
    <row r="1219" spans="1:41" hidden="1" x14ac:dyDescent="0.25">
      <c r="A1219" s="48" t="s">
        <v>4552</v>
      </c>
      <c r="B1219" s="193" t="s">
        <v>211</v>
      </c>
      <c r="C1219" s="193" t="s">
        <v>4552</v>
      </c>
      <c r="D1219" s="194" t="b">
        <v>0</v>
      </c>
      <c r="E1219" s="48" t="s">
        <v>99</v>
      </c>
      <c r="F1219" s="48" t="s">
        <v>4553</v>
      </c>
      <c r="G1219" s="48" t="s">
        <v>211</v>
      </c>
      <c r="H1219" s="48" t="s">
        <v>211</v>
      </c>
      <c r="I1219" s="48" t="s">
        <v>4554</v>
      </c>
      <c r="J1219" s="48" t="s">
        <v>2661</v>
      </c>
      <c r="K1219" s="193" t="s">
        <v>4989</v>
      </c>
      <c r="L1219" s="193" t="s">
        <v>297</v>
      </c>
      <c r="M1219" s="48" t="s">
        <v>3631</v>
      </c>
      <c r="N1219" s="193" t="s">
        <v>211</v>
      </c>
      <c r="O1219" s="48" t="s">
        <v>165</v>
      </c>
      <c r="P1219" s="48"/>
      <c r="Q1219" s="48" t="s">
        <v>184</v>
      </c>
      <c r="R1219" s="193" t="s">
        <v>211</v>
      </c>
      <c r="S1219" s="48" t="b">
        <v>1</v>
      </c>
      <c r="T1219" s="48"/>
      <c r="U1219" s="178"/>
      <c r="V1219" s="178">
        <v>43713</v>
      </c>
      <c r="W1219" s="48" t="s">
        <v>211</v>
      </c>
      <c r="X1219" s="48"/>
      <c r="Y1219" s="48"/>
      <c r="Z1219" s="48" t="s">
        <v>211</v>
      </c>
      <c r="AA1219" s="48"/>
      <c r="AB1219" s="48"/>
      <c r="AC1219" s="193" t="s">
        <v>4768</v>
      </c>
      <c r="AD1219" s="48"/>
      <c r="AE1219" s="193" t="s">
        <v>165</v>
      </c>
      <c r="AF1219" s="193" t="s">
        <v>211</v>
      </c>
      <c r="AG1219" s="193" t="s">
        <v>211</v>
      </c>
      <c r="AH1219" s="197">
        <v>43844</v>
      </c>
      <c r="AI1219" s="192" t="s">
        <v>4364</v>
      </c>
      <c r="AJ1219" s="115" t="str">
        <f t="shared" si="19"/>
        <v>FS</v>
      </c>
      <c r="AK1219" s="115" t="b">
        <f>ISNUMBER(SEARCH("IRT",Table1[[#This Row],[Current_Status]]))</f>
        <v>0</v>
      </c>
      <c r="AL1219" s="116">
        <f>YEAR(Table1[[#This Row],[Project_Initiated]])</f>
        <v>2019</v>
      </c>
      <c r="AM1219" s="53">
        <v>44090</v>
      </c>
      <c r="AN1219" s="53" t="str">
        <f>IF(AND(Table1[[#This Row],[Completed Date]]&gt;="07/01/2020"+0,Table1[[#This Row],[Completed Date]]&lt;="6/30/2021"+0),"FY 20-21",IF(AND(Table1[[#This Row],[Completed Date]]&gt;="07/01/2019"+0,Table1[[#This Row],[Completed Date]]&lt;="6/30/2020"+0),"FY 19-20",""))</f>
        <v>FY 19-20</v>
      </c>
      <c r="AO1219" s="116" t="str">
        <f>IFERROR(FIND("R",Table1[[#This Row],[FS_Priority]]),"")</f>
        <v/>
      </c>
    </row>
    <row r="1220" spans="1:41" hidden="1" x14ac:dyDescent="0.25">
      <c r="A1220" s="48" t="s">
        <v>4094</v>
      </c>
      <c r="B1220" s="193" t="s">
        <v>211</v>
      </c>
      <c r="C1220" s="193" t="s">
        <v>4094</v>
      </c>
      <c r="D1220" s="194" t="b">
        <v>0</v>
      </c>
      <c r="E1220" s="48" t="s">
        <v>107</v>
      </c>
      <c r="F1220" s="48" t="s">
        <v>4222</v>
      </c>
      <c r="G1220" s="48" t="s">
        <v>4377</v>
      </c>
      <c r="H1220" s="48" t="s">
        <v>462</v>
      </c>
      <c r="I1220" s="48" t="s">
        <v>4223</v>
      </c>
      <c r="J1220" s="48" t="s">
        <v>2661</v>
      </c>
      <c r="K1220" s="193" t="s">
        <v>3674</v>
      </c>
      <c r="L1220" s="193" t="s">
        <v>2636</v>
      </c>
      <c r="M1220" s="48" t="s">
        <v>4224</v>
      </c>
      <c r="N1220" s="193" t="s">
        <v>211</v>
      </c>
      <c r="O1220" s="48" t="s">
        <v>183</v>
      </c>
      <c r="P1220" s="48"/>
      <c r="Q1220" s="48" t="s">
        <v>236</v>
      </c>
      <c r="R1220" s="193" t="s">
        <v>211</v>
      </c>
      <c r="S1220" s="48" t="b">
        <v>0</v>
      </c>
      <c r="T1220" s="48"/>
      <c r="U1220" s="178"/>
      <c r="V1220" s="178">
        <v>43692</v>
      </c>
      <c r="W1220" s="48" t="s">
        <v>211</v>
      </c>
      <c r="X1220" s="48"/>
      <c r="Y1220" s="48"/>
      <c r="Z1220" s="48" t="s">
        <v>211</v>
      </c>
      <c r="AA1220" s="48"/>
      <c r="AB1220" s="48"/>
      <c r="AC1220" s="193" t="s">
        <v>4742</v>
      </c>
      <c r="AD1220" s="48"/>
      <c r="AE1220" s="193" t="s">
        <v>498</v>
      </c>
      <c r="AF1220" s="193" t="s">
        <v>4478</v>
      </c>
      <c r="AG1220" s="193" t="s">
        <v>2694</v>
      </c>
      <c r="AH1220" s="198">
        <v>43844</v>
      </c>
      <c r="AI1220" s="192" t="s">
        <v>4284</v>
      </c>
      <c r="AJ1220" s="115" t="str">
        <f t="shared" si="19"/>
        <v>FS</v>
      </c>
      <c r="AK1220" s="115" t="b">
        <f>ISNUMBER(SEARCH("IRT",Table1[[#This Row],[Current_Status]]))</f>
        <v>0</v>
      </c>
      <c r="AL1220" s="116">
        <f>YEAR(Table1[[#This Row],[Project_Initiated]])</f>
        <v>2019</v>
      </c>
      <c r="AM1220" s="53">
        <v>44090</v>
      </c>
      <c r="AN1220" s="53" t="str">
        <f>IF(AND(Table1[[#This Row],[Completed Date]]&gt;="07/01/2020"+0,Table1[[#This Row],[Completed Date]]&lt;="6/30/2021"+0),"FY 20-21",IF(AND(Table1[[#This Row],[Completed Date]]&gt;="07/01/2019"+0,Table1[[#This Row],[Completed Date]]&lt;="6/30/2020"+0),"FY 19-20",""))</f>
        <v>FY 19-20</v>
      </c>
      <c r="AO1220" s="116" t="str">
        <f>IFERROR(FIND("R",Table1[[#This Row],[FS_Priority]]),"")</f>
        <v/>
      </c>
    </row>
    <row r="1221" spans="1:41" hidden="1" x14ac:dyDescent="0.25">
      <c r="A1221" s="48" t="s">
        <v>4098</v>
      </c>
      <c r="B1221" s="193" t="s">
        <v>211</v>
      </c>
      <c r="C1221" s="193" t="s">
        <v>4098</v>
      </c>
      <c r="D1221" s="194" t="b">
        <v>0</v>
      </c>
      <c r="E1221" s="48" t="s">
        <v>107</v>
      </c>
      <c r="F1221" s="48" t="s">
        <v>4165</v>
      </c>
      <c r="G1221" s="48" t="s">
        <v>4333</v>
      </c>
      <c r="H1221" s="48" t="s">
        <v>441</v>
      </c>
      <c r="I1221" s="48" t="s">
        <v>3961</v>
      </c>
      <c r="J1221" s="48" t="s">
        <v>2661</v>
      </c>
      <c r="K1221" s="193" t="s">
        <v>3674</v>
      </c>
      <c r="L1221" s="193" t="s">
        <v>2636</v>
      </c>
      <c r="M1221" s="48" t="s">
        <v>4166</v>
      </c>
      <c r="N1221" s="193" t="s">
        <v>211</v>
      </c>
      <c r="O1221" s="48" t="s">
        <v>183</v>
      </c>
      <c r="P1221" s="48"/>
      <c r="Q1221" s="48" t="s">
        <v>239</v>
      </c>
      <c r="R1221" s="193" t="s">
        <v>211</v>
      </c>
      <c r="S1221" s="48" t="b">
        <v>0</v>
      </c>
      <c r="T1221" s="48"/>
      <c r="U1221" s="178"/>
      <c r="V1221" s="178">
        <v>43644</v>
      </c>
      <c r="W1221" s="48" t="s">
        <v>211</v>
      </c>
      <c r="X1221" s="48"/>
      <c r="Y1221" s="48"/>
      <c r="Z1221" s="48" t="s">
        <v>211</v>
      </c>
      <c r="AA1221" s="48"/>
      <c r="AB1221" s="48"/>
      <c r="AC1221" s="193" t="s">
        <v>4743</v>
      </c>
      <c r="AD1221" s="195">
        <v>43754</v>
      </c>
      <c r="AE1221" s="193" t="s">
        <v>498</v>
      </c>
      <c r="AF1221" s="193" t="s">
        <v>4463</v>
      </c>
      <c r="AG1221" s="193" t="s">
        <v>2694</v>
      </c>
      <c r="AH1221" s="197">
        <v>43844</v>
      </c>
      <c r="AI1221" s="192" t="s">
        <v>4284</v>
      </c>
      <c r="AJ1221" s="115" t="str">
        <f t="shared" si="19"/>
        <v>FS</v>
      </c>
      <c r="AK1221" s="115" t="b">
        <f>ISNUMBER(SEARCH("IRT",Table1[[#This Row],[Current_Status]]))</f>
        <v>0</v>
      </c>
      <c r="AL1221" s="116">
        <f>YEAR(Table1[[#This Row],[Project_Initiated]])</f>
        <v>2019</v>
      </c>
      <c r="AM1221" s="53">
        <v>44090</v>
      </c>
      <c r="AN1221" s="53" t="str">
        <f>IF(AND(Table1[[#This Row],[Completed Date]]&gt;="07/01/2020"+0,Table1[[#This Row],[Completed Date]]&lt;="6/30/2021"+0),"FY 20-21",IF(AND(Table1[[#This Row],[Completed Date]]&gt;="07/01/2019"+0,Table1[[#This Row],[Completed Date]]&lt;="6/30/2020"+0),"FY 19-20",""))</f>
        <v>FY 19-20</v>
      </c>
      <c r="AO1221" s="116" t="str">
        <f>IFERROR(FIND("R",Table1[[#This Row],[FS_Priority]]),"")</f>
        <v/>
      </c>
    </row>
    <row r="1222" spans="1:41" hidden="1" x14ac:dyDescent="0.25">
      <c r="A1222" s="48" t="s">
        <v>3410</v>
      </c>
      <c r="B1222" s="193" t="s">
        <v>211</v>
      </c>
      <c r="C1222" s="193" t="s">
        <v>3410</v>
      </c>
      <c r="D1222" s="194" t="b">
        <v>0</v>
      </c>
      <c r="E1222" s="48" t="s">
        <v>187</v>
      </c>
      <c r="F1222" s="48" t="s">
        <v>3411</v>
      </c>
      <c r="G1222" s="48" t="s">
        <v>3409</v>
      </c>
      <c r="H1222" s="48" t="s">
        <v>452</v>
      </c>
      <c r="I1222" s="48" t="s">
        <v>3973</v>
      </c>
      <c r="J1222" s="48" t="s">
        <v>2661</v>
      </c>
      <c r="K1222" s="193" t="s">
        <v>30</v>
      </c>
      <c r="L1222" s="193" t="s">
        <v>394</v>
      </c>
      <c r="M1222" s="48" t="s">
        <v>3972</v>
      </c>
      <c r="N1222" s="193" t="s">
        <v>211</v>
      </c>
      <c r="O1222" s="48" t="s">
        <v>183</v>
      </c>
      <c r="P1222" s="48"/>
      <c r="Q1222" s="48" t="s">
        <v>218</v>
      </c>
      <c r="R1222" s="193" t="s">
        <v>218</v>
      </c>
      <c r="S1222" s="48" t="b">
        <v>0</v>
      </c>
      <c r="T1222" s="48"/>
      <c r="U1222" s="178"/>
      <c r="V1222" s="178">
        <v>43487</v>
      </c>
      <c r="W1222" s="48" t="s">
        <v>211</v>
      </c>
      <c r="X1222" s="48"/>
      <c r="Y1222" s="48"/>
      <c r="Z1222" s="48" t="s">
        <v>211</v>
      </c>
      <c r="AA1222" s="48"/>
      <c r="AB1222" s="48"/>
      <c r="AC1222" s="193" t="s">
        <v>4745</v>
      </c>
      <c r="AD1222" s="48"/>
      <c r="AE1222" s="193" t="s">
        <v>178</v>
      </c>
      <c r="AF1222" s="193" t="s">
        <v>211</v>
      </c>
      <c r="AG1222" s="193" t="s">
        <v>211</v>
      </c>
      <c r="AH1222" s="197">
        <v>43844</v>
      </c>
      <c r="AI1222" s="192" t="s">
        <v>4284</v>
      </c>
      <c r="AJ1222" s="115" t="str">
        <f t="shared" si="19"/>
        <v>FS</v>
      </c>
      <c r="AK1222" s="115" t="b">
        <f>ISNUMBER(SEARCH("IRT",Table1[[#This Row],[Current_Status]]))</f>
        <v>0</v>
      </c>
      <c r="AL1222" s="116">
        <f>YEAR(Table1[[#This Row],[Project_Initiated]])</f>
        <v>2019</v>
      </c>
      <c r="AM1222" s="53">
        <v>44090</v>
      </c>
      <c r="AN1222" s="53" t="str">
        <f>IF(AND(Table1[[#This Row],[Completed Date]]&gt;="07/01/2020"+0,Table1[[#This Row],[Completed Date]]&lt;="6/30/2021"+0),"FY 20-21",IF(AND(Table1[[#This Row],[Completed Date]]&gt;="07/01/2019"+0,Table1[[#This Row],[Completed Date]]&lt;="6/30/2020"+0),"FY 19-20",""))</f>
        <v>FY 19-20</v>
      </c>
      <c r="AO1222" s="116" t="str">
        <f>IFERROR(FIND("R",Table1[[#This Row],[FS_Priority]]),"")</f>
        <v/>
      </c>
    </row>
    <row r="1223" spans="1:41" hidden="1" x14ac:dyDescent="0.25">
      <c r="A1223" s="48" t="s">
        <v>4109</v>
      </c>
      <c r="B1223" s="193" t="s">
        <v>211</v>
      </c>
      <c r="C1223" s="193" t="s">
        <v>4109</v>
      </c>
      <c r="D1223" s="194" t="b">
        <v>0</v>
      </c>
      <c r="E1223" s="48" t="s">
        <v>4299</v>
      </c>
      <c r="F1223" s="48" t="s">
        <v>4227</v>
      </c>
      <c r="G1223" s="48" t="s">
        <v>4300</v>
      </c>
      <c r="H1223" s="48" t="s">
        <v>447</v>
      </c>
      <c r="I1223" s="48" t="s">
        <v>4228</v>
      </c>
      <c r="J1223" s="48" t="s">
        <v>2661</v>
      </c>
      <c r="K1223" s="193" t="s">
        <v>3471</v>
      </c>
      <c r="L1223" s="193" t="s">
        <v>2636</v>
      </c>
      <c r="M1223" s="48" t="s">
        <v>3533</v>
      </c>
      <c r="N1223" s="193" t="s">
        <v>211</v>
      </c>
      <c r="O1223" s="48" t="s">
        <v>183</v>
      </c>
      <c r="P1223" s="48"/>
      <c r="Q1223" s="48" t="s">
        <v>218</v>
      </c>
      <c r="R1223" s="193" t="s">
        <v>211</v>
      </c>
      <c r="S1223" s="48" t="b">
        <v>0</v>
      </c>
      <c r="T1223" s="48"/>
      <c r="U1223" s="178"/>
      <c r="V1223" s="178">
        <v>43641</v>
      </c>
      <c r="W1223" s="48" t="s">
        <v>211</v>
      </c>
      <c r="X1223" s="48"/>
      <c r="Y1223" s="48"/>
      <c r="Z1223" s="48" t="s">
        <v>211</v>
      </c>
      <c r="AA1223" s="48"/>
      <c r="AB1223" s="48"/>
      <c r="AC1223" s="193" t="s">
        <v>4747</v>
      </c>
      <c r="AD1223" s="48"/>
      <c r="AE1223" s="193" t="s">
        <v>178</v>
      </c>
      <c r="AF1223" s="193" t="s">
        <v>4479</v>
      </c>
      <c r="AG1223" s="193" t="s">
        <v>2694</v>
      </c>
      <c r="AH1223" s="197">
        <v>43844</v>
      </c>
      <c r="AI1223" s="192" t="s">
        <v>4284</v>
      </c>
      <c r="AJ1223" s="115" t="str">
        <f t="shared" si="19"/>
        <v>FS</v>
      </c>
      <c r="AK1223" s="115" t="b">
        <f>ISNUMBER(SEARCH("IRT",Table1[[#This Row],[Current_Status]]))</f>
        <v>0</v>
      </c>
      <c r="AL1223" s="116">
        <f>YEAR(Table1[[#This Row],[Project_Initiated]])</f>
        <v>2019</v>
      </c>
      <c r="AM1223" s="53">
        <v>44090</v>
      </c>
      <c r="AN1223" s="53" t="str">
        <f>IF(AND(Table1[[#This Row],[Completed Date]]&gt;="07/01/2020"+0,Table1[[#This Row],[Completed Date]]&lt;="6/30/2021"+0),"FY 20-21",IF(AND(Table1[[#This Row],[Completed Date]]&gt;="07/01/2019"+0,Table1[[#This Row],[Completed Date]]&lt;="6/30/2020"+0),"FY 19-20",""))</f>
        <v>FY 19-20</v>
      </c>
      <c r="AO1223" s="116" t="str">
        <f>IFERROR(FIND("R",Table1[[#This Row],[FS_Priority]]),"")</f>
        <v/>
      </c>
    </row>
    <row r="1224" spans="1:41" hidden="1" x14ac:dyDescent="0.25">
      <c r="A1224" s="48" t="s">
        <v>4557</v>
      </c>
      <c r="B1224" s="193" t="s">
        <v>211</v>
      </c>
      <c r="C1224" s="193" t="s">
        <v>4557</v>
      </c>
      <c r="D1224" s="194" t="b">
        <v>0</v>
      </c>
      <c r="E1224" s="48" t="s">
        <v>99</v>
      </c>
      <c r="F1224" s="48" t="s">
        <v>4558</v>
      </c>
      <c r="G1224" s="48" t="s">
        <v>211</v>
      </c>
      <c r="H1224" s="48" t="s">
        <v>211</v>
      </c>
      <c r="I1224" s="48" t="s">
        <v>4559</v>
      </c>
      <c r="J1224" s="48" t="s">
        <v>2661</v>
      </c>
      <c r="K1224" s="193" t="s">
        <v>4989</v>
      </c>
      <c r="L1224" s="193" t="s">
        <v>297</v>
      </c>
      <c r="M1224" s="48" t="s">
        <v>4234</v>
      </c>
      <c r="N1224" s="193" t="s">
        <v>211</v>
      </c>
      <c r="O1224" s="48" t="s">
        <v>165</v>
      </c>
      <c r="P1224" s="48"/>
      <c r="Q1224" s="48" t="s">
        <v>239</v>
      </c>
      <c r="R1224" s="193" t="s">
        <v>211</v>
      </c>
      <c r="S1224" s="48" t="b">
        <v>0</v>
      </c>
      <c r="T1224" s="48"/>
      <c r="U1224" s="178"/>
      <c r="V1224" s="178">
        <v>43712</v>
      </c>
      <c r="W1224" s="48" t="s">
        <v>211</v>
      </c>
      <c r="X1224" s="48"/>
      <c r="Y1224" s="48"/>
      <c r="Z1224" s="48" t="s">
        <v>211</v>
      </c>
      <c r="AA1224" s="48"/>
      <c r="AB1224" s="48"/>
      <c r="AC1224" s="193" t="s">
        <v>4766</v>
      </c>
      <c r="AD1224" s="48"/>
      <c r="AE1224" s="193" t="s">
        <v>165</v>
      </c>
      <c r="AF1224" s="193" t="s">
        <v>211</v>
      </c>
      <c r="AG1224" s="193" t="s">
        <v>211</v>
      </c>
      <c r="AH1224" s="197">
        <v>43845</v>
      </c>
      <c r="AI1224" s="192" t="s">
        <v>4364</v>
      </c>
      <c r="AJ1224" s="115" t="str">
        <f t="shared" si="19"/>
        <v>FS</v>
      </c>
      <c r="AK1224" s="115" t="b">
        <f>ISNUMBER(SEARCH("IRT",Table1[[#This Row],[Current_Status]]))</f>
        <v>0</v>
      </c>
      <c r="AL1224" s="116">
        <f>YEAR(Table1[[#This Row],[Project_Initiated]])</f>
        <v>2019</v>
      </c>
      <c r="AM1224" s="53">
        <v>44090</v>
      </c>
      <c r="AN1224" s="53" t="str">
        <f>IF(AND(Table1[[#This Row],[Completed Date]]&gt;="07/01/2020"+0,Table1[[#This Row],[Completed Date]]&lt;="6/30/2021"+0),"FY 20-21",IF(AND(Table1[[#This Row],[Completed Date]]&gt;="07/01/2019"+0,Table1[[#This Row],[Completed Date]]&lt;="6/30/2020"+0),"FY 19-20",""))</f>
        <v>FY 19-20</v>
      </c>
      <c r="AO1224" s="116" t="str">
        <f>IFERROR(FIND("R",Table1[[#This Row],[FS_Priority]]),"")</f>
        <v/>
      </c>
    </row>
    <row r="1225" spans="1:41" hidden="1" x14ac:dyDescent="0.25">
      <c r="A1225" s="48" t="s">
        <v>4560</v>
      </c>
      <c r="B1225" s="193" t="s">
        <v>211</v>
      </c>
      <c r="C1225" s="193" t="s">
        <v>4560</v>
      </c>
      <c r="D1225" s="194" t="b">
        <v>0</v>
      </c>
      <c r="E1225" s="48" t="s">
        <v>99</v>
      </c>
      <c r="F1225" s="48" t="s">
        <v>4561</v>
      </c>
      <c r="G1225" s="48" t="s">
        <v>211</v>
      </c>
      <c r="H1225" s="48" t="s">
        <v>211</v>
      </c>
      <c r="I1225" s="48" t="s">
        <v>4562</v>
      </c>
      <c r="J1225" s="48" t="s">
        <v>2661</v>
      </c>
      <c r="K1225" s="193" t="s">
        <v>4989</v>
      </c>
      <c r="L1225" s="193" t="s">
        <v>297</v>
      </c>
      <c r="M1225" s="48" t="s">
        <v>4563</v>
      </c>
      <c r="N1225" s="193" t="s">
        <v>4564</v>
      </c>
      <c r="O1225" s="48" t="s">
        <v>165</v>
      </c>
      <c r="P1225" s="48"/>
      <c r="Q1225" s="48" t="s">
        <v>240</v>
      </c>
      <c r="R1225" s="193" t="s">
        <v>211</v>
      </c>
      <c r="S1225" s="48" t="b">
        <v>0</v>
      </c>
      <c r="T1225" s="48"/>
      <c r="U1225" s="178"/>
      <c r="V1225" s="178">
        <v>43748</v>
      </c>
      <c r="W1225" s="48" t="s">
        <v>211</v>
      </c>
      <c r="X1225" s="48"/>
      <c r="Y1225" s="48"/>
      <c r="Z1225" s="48" t="s">
        <v>211</v>
      </c>
      <c r="AA1225" s="48"/>
      <c r="AB1225" s="48"/>
      <c r="AC1225" s="193" t="s">
        <v>4766</v>
      </c>
      <c r="AD1225" s="48"/>
      <c r="AE1225" s="193" t="s">
        <v>165</v>
      </c>
      <c r="AF1225" s="193" t="s">
        <v>211</v>
      </c>
      <c r="AG1225" s="193" t="s">
        <v>211</v>
      </c>
      <c r="AH1225" s="197">
        <v>43845</v>
      </c>
      <c r="AI1225" s="192" t="s">
        <v>4364</v>
      </c>
      <c r="AJ1225" s="115" t="str">
        <f t="shared" si="19"/>
        <v>FS</v>
      </c>
      <c r="AK1225" s="115" t="b">
        <f>ISNUMBER(SEARCH("IRT",Table1[[#This Row],[Current_Status]]))</f>
        <v>0</v>
      </c>
      <c r="AL1225" s="116">
        <f>YEAR(Table1[[#This Row],[Project_Initiated]])</f>
        <v>2019</v>
      </c>
      <c r="AM1225" s="53">
        <v>44090</v>
      </c>
      <c r="AN1225" s="53" t="str">
        <f>IF(AND(Table1[[#This Row],[Completed Date]]&gt;="07/01/2020"+0,Table1[[#This Row],[Completed Date]]&lt;="6/30/2021"+0),"FY 20-21",IF(AND(Table1[[#This Row],[Completed Date]]&gt;="07/01/2019"+0,Table1[[#This Row],[Completed Date]]&lt;="6/30/2020"+0),"FY 19-20",""))</f>
        <v>FY 19-20</v>
      </c>
      <c r="AO1225" s="116" t="str">
        <f>IFERROR(FIND("R",Table1[[#This Row],[FS_Priority]]),"")</f>
        <v/>
      </c>
    </row>
    <row r="1226" spans="1:41" hidden="1" x14ac:dyDescent="0.25">
      <c r="A1226" s="48" t="s">
        <v>4717</v>
      </c>
      <c r="B1226" s="193" t="s">
        <v>211</v>
      </c>
      <c r="C1226" s="193" t="s">
        <v>4717</v>
      </c>
      <c r="D1226" s="194" t="b">
        <v>0</v>
      </c>
      <c r="E1226" s="48" t="s">
        <v>4257</v>
      </c>
      <c r="F1226" s="48" t="s">
        <v>4718</v>
      </c>
      <c r="G1226" s="48" t="s">
        <v>4756</v>
      </c>
      <c r="H1226" s="48" t="s">
        <v>211</v>
      </c>
      <c r="I1226" s="48" t="s">
        <v>4719</v>
      </c>
      <c r="J1226" s="48" t="s">
        <v>2672</v>
      </c>
      <c r="K1226" s="193" t="s">
        <v>3901</v>
      </c>
      <c r="L1226" s="193" t="s">
        <v>439</v>
      </c>
      <c r="M1226" s="48" t="s">
        <v>3903</v>
      </c>
      <c r="N1226" s="193" t="s">
        <v>4720</v>
      </c>
      <c r="O1226" s="48" t="s">
        <v>183</v>
      </c>
      <c r="P1226" s="48"/>
      <c r="Q1226" s="48" t="s">
        <v>218</v>
      </c>
      <c r="R1226" s="193" t="s">
        <v>211</v>
      </c>
      <c r="S1226" s="48" t="b">
        <v>0</v>
      </c>
      <c r="T1226" s="48"/>
      <c r="U1226" s="178"/>
      <c r="V1226" s="178">
        <v>43784</v>
      </c>
      <c r="W1226" s="48" t="s">
        <v>211</v>
      </c>
      <c r="X1226" s="48"/>
      <c r="Y1226" s="48"/>
      <c r="Z1226" s="48" t="s">
        <v>211</v>
      </c>
      <c r="AA1226" s="48"/>
      <c r="AB1226" s="48"/>
      <c r="AC1226" s="193" t="s">
        <v>4757</v>
      </c>
      <c r="AD1226" s="195">
        <v>43852</v>
      </c>
      <c r="AE1226" s="193" t="s">
        <v>178</v>
      </c>
      <c r="AF1226" s="193" t="s">
        <v>211</v>
      </c>
      <c r="AG1226" s="193" t="s">
        <v>2694</v>
      </c>
      <c r="AH1226" s="197">
        <v>43852</v>
      </c>
      <c r="AI1226" s="192" t="s">
        <v>4364</v>
      </c>
      <c r="AJ1226" s="115" t="str">
        <f t="shared" si="19"/>
        <v>FS</v>
      </c>
      <c r="AK1226" s="115" t="b">
        <f>ISNUMBER(SEARCH("IRT",Table1[[#This Row],[Current_Status]]))</f>
        <v>0</v>
      </c>
      <c r="AL1226" s="116">
        <f>YEAR(Table1[[#This Row],[Project_Initiated]])</f>
        <v>2019</v>
      </c>
      <c r="AM1226" s="53">
        <v>44090</v>
      </c>
      <c r="AN1226" s="53" t="str">
        <f>IF(AND(Table1[[#This Row],[Completed Date]]&gt;="07/01/2020"+0,Table1[[#This Row],[Completed Date]]&lt;="6/30/2021"+0),"FY 20-21",IF(AND(Table1[[#This Row],[Completed Date]]&gt;="07/01/2019"+0,Table1[[#This Row],[Completed Date]]&lt;="6/30/2020"+0),"FY 19-20",""))</f>
        <v>FY 19-20</v>
      </c>
      <c r="AO1226" s="116" t="str">
        <f>IFERROR(FIND("R",Table1[[#This Row],[FS_Priority]]),"")</f>
        <v/>
      </c>
    </row>
    <row r="1227" spans="1:41" hidden="1" x14ac:dyDescent="0.25">
      <c r="A1227" s="48" t="s">
        <v>4512</v>
      </c>
      <c r="B1227" s="193" t="s">
        <v>211</v>
      </c>
      <c r="C1227" s="193" t="s">
        <v>4512</v>
      </c>
      <c r="D1227" s="194" t="b">
        <v>0</v>
      </c>
      <c r="E1227" s="48" t="s">
        <v>53</v>
      </c>
      <c r="F1227" s="48" t="s">
        <v>4513</v>
      </c>
      <c r="G1227" s="48" t="s">
        <v>211</v>
      </c>
      <c r="H1227" s="48" t="s">
        <v>211</v>
      </c>
      <c r="I1227" s="48" t="s">
        <v>4514</v>
      </c>
      <c r="J1227" s="48" t="s">
        <v>2661</v>
      </c>
      <c r="K1227" s="193" t="s">
        <v>3514</v>
      </c>
      <c r="L1227" s="193" t="s">
        <v>2636</v>
      </c>
      <c r="M1227" s="48" t="s">
        <v>3914</v>
      </c>
      <c r="N1227" s="193" t="s">
        <v>4515</v>
      </c>
      <c r="O1227" s="48" t="s">
        <v>165</v>
      </c>
      <c r="P1227" s="48"/>
      <c r="Q1227" s="48" t="s">
        <v>218</v>
      </c>
      <c r="R1227" s="193" t="s">
        <v>211</v>
      </c>
      <c r="S1227" s="48" t="b">
        <v>1</v>
      </c>
      <c r="T1227" s="48"/>
      <c r="U1227" s="178"/>
      <c r="V1227" s="178">
        <v>43720</v>
      </c>
      <c r="W1227" s="48" t="s">
        <v>211</v>
      </c>
      <c r="X1227" s="48"/>
      <c r="Y1227" s="48"/>
      <c r="Z1227" s="48" t="s">
        <v>211</v>
      </c>
      <c r="AA1227" s="48"/>
      <c r="AB1227" s="48"/>
      <c r="AC1227" s="193" t="s">
        <v>4769</v>
      </c>
      <c r="AD1227" s="48"/>
      <c r="AE1227" s="193" t="s">
        <v>165</v>
      </c>
      <c r="AF1227" s="193" t="s">
        <v>211</v>
      </c>
      <c r="AG1227" s="193" t="s">
        <v>211</v>
      </c>
      <c r="AH1227" s="197">
        <v>43852</v>
      </c>
      <c r="AI1227" s="192" t="s">
        <v>4364</v>
      </c>
      <c r="AJ1227" s="115" t="str">
        <f t="shared" si="19"/>
        <v>FS</v>
      </c>
      <c r="AK1227" s="115" t="b">
        <f>ISNUMBER(SEARCH("IRT",Table1[[#This Row],[Current_Status]]))</f>
        <v>0</v>
      </c>
      <c r="AL1227" s="116">
        <f>YEAR(Table1[[#This Row],[Project_Initiated]])</f>
        <v>2019</v>
      </c>
      <c r="AM1227" s="53">
        <v>44090</v>
      </c>
      <c r="AN1227" s="53" t="str">
        <f>IF(AND(Table1[[#This Row],[Completed Date]]&gt;="07/01/2020"+0,Table1[[#This Row],[Completed Date]]&lt;="6/30/2021"+0),"FY 20-21",IF(AND(Table1[[#This Row],[Completed Date]]&gt;="07/01/2019"+0,Table1[[#This Row],[Completed Date]]&lt;="6/30/2020"+0),"FY 19-20",""))</f>
        <v>FY 19-20</v>
      </c>
      <c r="AO1227" s="116" t="str">
        <f>IFERROR(FIND("R",Table1[[#This Row],[FS_Priority]]),"")</f>
        <v/>
      </c>
    </row>
    <row r="1228" spans="1:41" hidden="1" x14ac:dyDescent="0.25">
      <c r="A1228" s="48" t="s">
        <v>219</v>
      </c>
      <c r="B1228" s="193" t="s">
        <v>211</v>
      </c>
      <c r="C1228" s="193" t="s">
        <v>219</v>
      </c>
      <c r="D1228" s="194" t="b">
        <v>0</v>
      </c>
      <c r="E1228" s="48" t="s">
        <v>21</v>
      </c>
      <c r="F1228" s="48" t="s">
        <v>2957</v>
      </c>
      <c r="G1228" s="48" t="s">
        <v>220</v>
      </c>
      <c r="H1228" s="48" t="s">
        <v>323</v>
      </c>
      <c r="I1228" s="48" t="s">
        <v>211</v>
      </c>
      <c r="J1228" s="48" t="s">
        <v>2672</v>
      </c>
      <c r="K1228" s="193" t="s">
        <v>3455</v>
      </c>
      <c r="L1228" s="193" t="s">
        <v>4315</v>
      </c>
      <c r="M1228" s="48" t="s">
        <v>3458</v>
      </c>
      <c r="N1228" s="193" t="s">
        <v>211</v>
      </c>
      <c r="O1228" s="48" t="s">
        <v>183</v>
      </c>
      <c r="P1228" s="48"/>
      <c r="Q1228" s="48" t="s">
        <v>221</v>
      </c>
      <c r="R1228" s="193" t="s">
        <v>211</v>
      </c>
      <c r="S1228" s="48" t="b">
        <v>0</v>
      </c>
      <c r="T1228" s="48"/>
      <c r="U1228" s="178"/>
      <c r="V1228" s="178">
        <v>43355</v>
      </c>
      <c r="W1228" s="48" t="s">
        <v>211</v>
      </c>
      <c r="X1228" s="48"/>
      <c r="Y1228" s="48"/>
      <c r="Z1228" s="48" t="s">
        <v>211</v>
      </c>
      <c r="AA1228" s="48"/>
      <c r="AB1228" s="48"/>
      <c r="AC1228" s="193" t="s">
        <v>4820</v>
      </c>
      <c r="AD1228" s="195">
        <v>43370</v>
      </c>
      <c r="AE1228" s="193" t="s">
        <v>178</v>
      </c>
      <c r="AF1228" s="193" t="s">
        <v>211</v>
      </c>
      <c r="AG1228" s="193" t="s">
        <v>2694</v>
      </c>
      <c r="AH1228" s="198">
        <v>43854</v>
      </c>
      <c r="AI1228" s="192" t="s">
        <v>4347</v>
      </c>
      <c r="AJ1228" s="115" t="str">
        <f t="shared" si="19"/>
        <v>FS</v>
      </c>
      <c r="AK1228" s="115" t="b">
        <f>ISNUMBER(SEARCH("IRT",Table1[[#This Row],[Current_Status]]))</f>
        <v>0</v>
      </c>
      <c r="AL1228" s="116">
        <f>YEAR(Table1[[#This Row],[Project_Initiated]])</f>
        <v>2018</v>
      </c>
      <c r="AM1228" s="53">
        <v>44090</v>
      </c>
      <c r="AN1228" s="53" t="str">
        <f>IF(AND(Table1[[#This Row],[Completed Date]]&gt;="07/01/2020"+0,Table1[[#This Row],[Completed Date]]&lt;="6/30/2021"+0),"FY 20-21",IF(AND(Table1[[#This Row],[Completed Date]]&gt;="07/01/2019"+0,Table1[[#This Row],[Completed Date]]&lt;="6/30/2020"+0),"FY 19-20",""))</f>
        <v>FY 19-20</v>
      </c>
      <c r="AO1228" s="116" t="str">
        <f>IFERROR(FIND("R",Table1[[#This Row],[FS_Priority]]),"")</f>
        <v/>
      </c>
    </row>
    <row r="1229" spans="1:41" hidden="1" x14ac:dyDescent="0.25">
      <c r="A1229" s="48" t="s">
        <v>4617</v>
      </c>
      <c r="B1229" s="193" t="s">
        <v>211</v>
      </c>
      <c r="C1229" s="193" t="s">
        <v>4617</v>
      </c>
      <c r="D1229" s="194" t="b">
        <v>0</v>
      </c>
      <c r="E1229" s="48" t="s">
        <v>107</v>
      </c>
      <c r="F1229" s="48" t="s">
        <v>4618</v>
      </c>
      <c r="G1229" s="48" t="s">
        <v>211</v>
      </c>
      <c r="H1229" s="48" t="s">
        <v>211</v>
      </c>
      <c r="I1229" s="48" t="s">
        <v>4619</v>
      </c>
      <c r="J1229" s="48" t="s">
        <v>2661</v>
      </c>
      <c r="K1229" s="193" t="s">
        <v>3674</v>
      </c>
      <c r="L1229" s="193" t="s">
        <v>2636</v>
      </c>
      <c r="M1229" s="48" t="s">
        <v>4620</v>
      </c>
      <c r="N1229" s="193" t="s">
        <v>4621</v>
      </c>
      <c r="O1229" s="48" t="s">
        <v>165</v>
      </c>
      <c r="P1229" s="48"/>
      <c r="Q1229" s="48" t="s">
        <v>236</v>
      </c>
      <c r="R1229" s="193" t="s">
        <v>211</v>
      </c>
      <c r="S1229" s="48" t="b">
        <v>0</v>
      </c>
      <c r="T1229" s="48"/>
      <c r="U1229" s="178"/>
      <c r="V1229" s="178">
        <v>43761</v>
      </c>
      <c r="W1229" s="48" t="s">
        <v>211</v>
      </c>
      <c r="X1229" s="48"/>
      <c r="Y1229" s="48"/>
      <c r="Z1229" s="48" t="s">
        <v>211</v>
      </c>
      <c r="AA1229" s="48"/>
      <c r="AB1229" s="48"/>
      <c r="AC1229" s="193" t="s">
        <v>4773</v>
      </c>
      <c r="AD1229" s="48"/>
      <c r="AE1229" s="193" t="s">
        <v>165</v>
      </c>
      <c r="AF1229" s="193" t="s">
        <v>211</v>
      </c>
      <c r="AG1229" s="193" t="s">
        <v>211</v>
      </c>
      <c r="AH1229" s="197">
        <v>43858</v>
      </c>
      <c r="AI1229" s="192" t="s">
        <v>4364</v>
      </c>
      <c r="AJ1229" s="115" t="str">
        <f t="shared" si="19"/>
        <v>FS</v>
      </c>
      <c r="AK1229" s="115" t="b">
        <f>ISNUMBER(SEARCH("IRT",Table1[[#This Row],[Current_Status]]))</f>
        <v>0</v>
      </c>
      <c r="AL1229" s="116">
        <f>YEAR(Table1[[#This Row],[Project_Initiated]])</f>
        <v>2019</v>
      </c>
      <c r="AM1229" s="53">
        <v>44090</v>
      </c>
      <c r="AN1229" s="53" t="str">
        <f>IF(AND(Table1[[#This Row],[Completed Date]]&gt;="07/01/2020"+0,Table1[[#This Row],[Completed Date]]&lt;="6/30/2021"+0),"FY 20-21",IF(AND(Table1[[#This Row],[Completed Date]]&gt;="07/01/2019"+0,Table1[[#This Row],[Completed Date]]&lt;="6/30/2020"+0),"FY 19-20",""))</f>
        <v>FY 19-20</v>
      </c>
      <c r="AO1229" s="116" t="str">
        <f>IFERROR(FIND("R",Table1[[#This Row],[FS_Priority]]),"")</f>
        <v/>
      </c>
    </row>
    <row r="1230" spans="1:41" hidden="1" x14ac:dyDescent="0.25">
      <c r="A1230" s="48" t="s">
        <v>4097</v>
      </c>
      <c r="B1230" s="193" t="s">
        <v>211</v>
      </c>
      <c r="C1230" s="193" t="s">
        <v>4097</v>
      </c>
      <c r="D1230" s="194" t="b">
        <v>0</v>
      </c>
      <c r="E1230" s="48" t="s">
        <v>107</v>
      </c>
      <c r="F1230" s="48" t="s">
        <v>4174</v>
      </c>
      <c r="G1230" s="48" t="s">
        <v>211</v>
      </c>
      <c r="H1230" s="48" t="s">
        <v>476</v>
      </c>
      <c r="I1230" s="48" t="s">
        <v>4175</v>
      </c>
      <c r="J1230" s="48" t="s">
        <v>2672</v>
      </c>
      <c r="K1230" s="193" t="s">
        <v>3674</v>
      </c>
      <c r="L1230" s="193" t="s">
        <v>2636</v>
      </c>
      <c r="M1230" s="48" t="s">
        <v>3687</v>
      </c>
      <c r="N1230" s="193" t="s">
        <v>211</v>
      </c>
      <c r="O1230" s="48" t="s">
        <v>183</v>
      </c>
      <c r="P1230" s="48"/>
      <c r="Q1230" s="48" t="s">
        <v>3431</v>
      </c>
      <c r="R1230" s="193" t="s">
        <v>211</v>
      </c>
      <c r="S1230" s="48" t="b">
        <v>0</v>
      </c>
      <c r="T1230" s="48"/>
      <c r="U1230" s="178"/>
      <c r="V1230" s="178">
        <v>43661</v>
      </c>
      <c r="W1230" s="48" t="s">
        <v>211</v>
      </c>
      <c r="X1230" s="48"/>
      <c r="Y1230" s="48"/>
      <c r="Z1230" s="48" t="s">
        <v>211</v>
      </c>
      <c r="AA1230" s="48"/>
      <c r="AB1230" s="48"/>
      <c r="AC1230" s="193" t="s">
        <v>4755</v>
      </c>
      <c r="AD1230" s="48"/>
      <c r="AE1230" s="193" t="s">
        <v>183</v>
      </c>
      <c r="AF1230" s="193" t="s">
        <v>211</v>
      </c>
      <c r="AG1230" s="193" t="s">
        <v>211</v>
      </c>
      <c r="AH1230" s="197">
        <v>43860</v>
      </c>
      <c r="AI1230" s="192" t="s">
        <v>4284</v>
      </c>
      <c r="AJ1230" s="115" t="str">
        <f t="shared" si="19"/>
        <v>FS</v>
      </c>
      <c r="AK1230" s="115" t="b">
        <f>ISNUMBER(SEARCH("IRT",Table1[[#This Row],[Current_Status]]))</f>
        <v>0</v>
      </c>
      <c r="AL1230" s="116">
        <f>YEAR(Table1[[#This Row],[Project_Initiated]])</f>
        <v>2019</v>
      </c>
      <c r="AM1230" s="53">
        <v>44090</v>
      </c>
      <c r="AN1230" s="53" t="str">
        <f>IF(AND(Table1[[#This Row],[Completed Date]]&gt;="07/01/2020"+0,Table1[[#This Row],[Completed Date]]&lt;="6/30/2021"+0),"FY 20-21",IF(AND(Table1[[#This Row],[Completed Date]]&gt;="07/01/2019"+0,Table1[[#This Row],[Completed Date]]&lt;="6/30/2020"+0),"FY 19-20",""))</f>
        <v>FY 19-20</v>
      </c>
      <c r="AO1230" s="116">
        <f>IFERROR(FIND("R",Table1[[#This Row],[FS_Priority]]),"")</f>
        <v>1</v>
      </c>
    </row>
    <row r="1231" spans="1:41" hidden="1" x14ac:dyDescent="0.25">
      <c r="A1231" s="48" t="s">
        <v>4083</v>
      </c>
      <c r="B1231" s="193" t="s">
        <v>211</v>
      </c>
      <c r="C1231" s="193" t="s">
        <v>4083</v>
      </c>
      <c r="D1231" s="194" t="b">
        <v>0</v>
      </c>
      <c r="E1231" s="48" t="s">
        <v>99</v>
      </c>
      <c r="F1231" s="48" t="s">
        <v>4167</v>
      </c>
      <c r="G1231" s="48" t="s">
        <v>211</v>
      </c>
      <c r="H1231" s="48" t="s">
        <v>465</v>
      </c>
      <c r="I1231" s="48" t="s">
        <v>3621</v>
      </c>
      <c r="J1231" s="48" t="s">
        <v>2661</v>
      </c>
      <c r="K1231" s="193" t="s">
        <v>4989</v>
      </c>
      <c r="L1231" s="193" t="s">
        <v>297</v>
      </c>
      <c r="M1231" s="48" t="s">
        <v>3602</v>
      </c>
      <c r="N1231" s="193" t="s">
        <v>211</v>
      </c>
      <c r="O1231" s="48" t="s">
        <v>183</v>
      </c>
      <c r="P1231" s="48"/>
      <c r="Q1231" s="48" t="s">
        <v>236</v>
      </c>
      <c r="R1231" s="193" t="s">
        <v>211</v>
      </c>
      <c r="S1231" s="48" t="b">
        <v>0</v>
      </c>
      <c r="T1231" s="48"/>
      <c r="U1231" s="178"/>
      <c r="V1231" s="178">
        <v>43647</v>
      </c>
      <c r="W1231" s="48" t="s">
        <v>211</v>
      </c>
      <c r="X1231" s="48"/>
      <c r="Y1231" s="48"/>
      <c r="Z1231" s="48" t="s">
        <v>211</v>
      </c>
      <c r="AA1231" s="48"/>
      <c r="AB1231" s="48"/>
      <c r="AC1231" s="193" t="s">
        <v>4762</v>
      </c>
      <c r="AD1231" s="195">
        <v>43739</v>
      </c>
      <c r="AE1231" s="193" t="s">
        <v>183</v>
      </c>
      <c r="AF1231" s="193" t="s">
        <v>4734</v>
      </c>
      <c r="AG1231" s="193" t="s">
        <v>2694</v>
      </c>
      <c r="AH1231" s="197">
        <v>43860</v>
      </c>
      <c r="AI1231" s="192" t="s">
        <v>4284</v>
      </c>
      <c r="AJ1231" s="115" t="str">
        <f t="shared" si="19"/>
        <v>FS</v>
      </c>
      <c r="AK1231" s="115" t="b">
        <f>ISNUMBER(SEARCH("IRT",Table1[[#This Row],[Current_Status]]))</f>
        <v>0</v>
      </c>
      <c r="AL1231" s="116">
        <f>YEAR(Table1[[#This Row],[Project_Initiated]])</f>
        <v>2019</v>
      </c>
      <c r="AM1231" s="53">
        <v>44090</v>
      </c>
      <c r="AN1231" s="53" t="str">
        <f>IF(AND(Table1[[#This Row],[Completed Date]]&gt;="07/01/2020"+0,Table1[[#This Row],[Completed Date]]&lt;="6/30/2021"+0),"FY 20-21",IF(AND(Table1[[#This Row],[Completed Date]]&gt;="07/01/2019"+0,Table1[[#This Row],[Completed Date]]&lt;="6/30/2020"+0),"FY 19-20",""))</f>
        <v>FY 19-20</v>
      </c>
      <c r="AO1231" s="116" t="str">
        <f>IFERROR(FIND("R",Table1[[#This Row],[FS_Priority]]),"")</f>
        <v/>
      </c>
    </row>
    <row r="1232" spans="1:41" hidden="1" x14ac:dyDescent="0.25">
      <c r="A1232" s="48" t="s">
        <v>3382</v>
      </c>
      <c r="B1232" s="193" t="s">
        <v>211</v>
      </c>
      <c r="C1232" s="193" t="s">
        <v>3382</v>
      </c>
      <c r="D1232" s="194" t="b">
        <v>0</v>
      </c>
      <c r="E1232" s="48" t="s">
        <v>107</v>
      </c>
      <c r="F1232" s="48" t="s">
        <v>3383</v>
      </c>
      <c r="G1232" s="48" t="s">
        <v>4029</v>
      </c>
      <c r="H1232" s="48" t="s">
        <v>466</v>
      </c>
      <c r="I1232" s="48" t="s">
        <v>3947</v>
      </c>
      <c r="J1232" s="48" t="s">
        <v>2661</v>
      </c>
      <c r="K1232" s="193" t="s">
        <v>3674</v>
      </c>
      <c r="L1232" s="193" t="s">
        <v>2636</v>
      </c>
      <c r="M1232" s="48" t="s">
        <v>3689</v>
      </c>
      <c r="N1232" s="193" t="s">
        <v>211</v>
      </c>
      <c r="O1232" s="48" t="s">
        <v>183</v>
      </c>
      <c r="P1232" s="48"/>
      <c r="Q1232" s="48" t="s">
        <v>239</v>
      </c>
      <c r="R1232" s="193" t="s">
        <v>211</v>
      </c>
      <c r="S1232" s="48" t="b">
        <v>0</v>
      </c>
      <c r="T1232" s="48"/>
      <c r="U1232" s="178"/>
      <c r="V1232" s="178">
        <v>43517</v>
      </c>
      <c r="W1232" s="48" t="s">
        <v>211</v>
      </c>
      <c r="X1232" s="48"/>
      <c r="Y1232" s="48"/>
      <c r="Z1232" s="48" t="s">
        <v>211</v>
      </c>
      <c r="AA1232" s="48"/>
      <c r="AB1232" s="48"/>
      <c r="AC1232" s="193" t="s">
        <v>4759</v>
      </c>
      <c r="AD1232" s="195">
        <v>43738</v>
      </c>
      <c r="AE1232" s="193" t="s">
        <v>498</v>
      </c>
      <c r="AF1232" s="193" t="s">
        <v>4760</v>
      </c>
      <c r="AG1232" s="193" t="s">
        <v>2694</v>
      </c>
      <c r="AH1232" s="197">
        <v>43860</v>
      </c>
      <c r="AI1232" s="192" t="s">
        <v>4349</v>
      </c>
      <c r="AJ1232" s="115" t="str">
        <f t="shared" si="19"/>
        <v>FS</v>
      </c>
      <c r="AK1232" s="115" t="b">
        <f>ISNUMBER(SEARCH("IRT",Table1[[#This Row],[Current_Status]]))</f>
        <v>0</v>
      </c>
      <c r="AL1232" s="116">
        <f>YEAR(Table1[[#This Row],[Project_Initiated]])</f>
        <v>2019</v>
      </c>
      <c r="AM1232" s="53">
        <v>44090</v>
      </c>
      <c r="AN1232" s="53" t="str">
        <f>IF(AND(Table1[[#This Row],[Completed Date]]&gt;="07/01/2020"+0,Table1[[#This Row],[Completed Date]]&lt;="6/30/2021"+0),"FY 20-21",IF(AND(Table1[[#This Row],[Completed Date]]&gt;="07/01/2019"+0,Table1[[#This Row],[Completed Date]]&lt;="6/30/2020"+0),"FY 19-20",""))</f>
        <v>FY 19-20</v>
      </c>
      <c r="AO1232" s="116" t="str">
        <f>IFERROR(FIND("R",Table1[[#This Row],[FS_Priority]]),"")</f>
        <v/>
      </c>
    </row>
    <row r="1233" spans="1:41" hidden="1" x14ac:dyDescent="0.25">
      <c r="A1233" s="48" t="s">
        <v>4646</v>
      </c>
      <c r="B1233" s="193" t="s">
        <v>211</v>
      </c>
      <c r="C1233" s="193" t="s">
        <v>4646</v>
      </c>
      <c r="D1233" s="194" t="b">
        <v>0</v>
      </c>
      <c r="E1233" s="48" t="s">
        <v>107</v>
      </c>
      <c r="F1233" s="48" t="s">
        <v>4647</v>
      </c>
      <c r="G1233" s="48" t="s">
        <v>211</v>
      </c>
      <c r="H1233" s="48" t="s">
        <v>211</v>
      </c>
      <c r="I1233" s="48" t="s">
        <v>23</v>
      </c>
      <c r="J1233" s="48" t="s">
        <v>2661</v>
      </c>
      <c r="K1233" s="193" t="s">
        <v>3674</v>
      </c>
      <c r="L1233" s="193" t="s">
        <v>2636</v>
      </c>
      <c r="M1233" s="48" t="s">
        <v>3698</v>
      </c>
      <c r="N1233" s="193" t="s">
        <v>211</v>
      </c>
      <c r="O1233" s="48" t="s">
        <v>165</v>
      </c>
      <c r="P1233" s="48"/>
      <c r="Q1233" s="48" t="s">
        <v>244</v>
      </c>
      <c r="R1233" s="193" t="s">
        <v>211</v>
      </c>
      <c r="S1233" s="48" t="b">
        <v>1</v>
      </c>
      <c r="T1233" s="48"/>
      <c r="U1233" s="178"/>
      <c r="V1233" s="178">
        <v>43739</v>
      </c>
      <c r="W1233" s="48" t="s">
        <v>211</v>
      </c>
      <c r="X1233" s="48"/>
      <c r="Y1233" s="48"/>
      <c r="Z1233" s="48" t="s">
        <v>211</v>
      </c>
      <c r="AA1233" s="48"/>
      <c r="AB1233" s="48"/>
      <c r="AC1233" s="193" t="s">
        <v>4771</v>
      </c>
      <c r="AD1233" s="48"/>
      <c r="AE1233" s="193" t="s">
        <v>165</v>
      </c>
      <c r="AF1233" s="193" t="s">
        <v>211</v>
      </c>
      <c r="AG1233" s="193" t="s">
        <v>211</v>
      </c>
      <c r="AH1233" s="197">
        <v>43860</v>
      </c>
      <c r="AI1233" s="192" t="s">
        <v>4364</v>
      </c>
      <c r="AJ1233" s="115" t="str">
        <f t="shared" si="19"/>
        <v>FS</v>
      </c>
      <c r="AK1233" s="115" t="b">
        <f>ISNUMBER(SEARCH("IRT",Table1[[#This Row],[Current_Status]]))</f>
        <v>0</v>
      </c>
      <c r="AL1233" s="116">
        <f>YEAR(Table1[[#This Row],[Project_Initiated]])</f>
        <v>2019</v>
      </c>
      <c r="AM1233" s="53">
        <v>44090</v>
      </c>
      <c r="AN1233" s="53" t="str">
        <f>IF(AND(Table1[[#This Row],[Completed Date]]&gt;="07/01/2020"+0,Table1[[#This Row],[Completed Date]]&lt;="6/30/2021"+0),"FY 20-21",IF(AND(Table1[[#This Row],[Completed Date]]&gt;="07/01/2019"+0,Table1[[#This Row],[Completed Date]]&lt;="6/30/2020"+0),"FY 19-20",""))</f>
        <v>FY 19-20</v>
      </c>
      <c r="AO1233" s="116" t="str">
        <f>IFERROR(FIND("R",Table1[[#This Row],[FS_Priority]]),"")</f>
        <v/>
      </c>
    </row>
    <row r="1234" spans="1:41" hidden="1" x14ac:dyDescent="0.25">
      <c r="A1234" s="48" t="s">
        <v>4712</v>
      </c>
      <c r="B1234" s="193" t="s">
        <v>211</v>
      </c>
      <c r="C1234" s="193" t="s">
        <v>4712</v>
      </c>
      <c r="D1234" s="194" t="b">
        <v>0</v>
      </c>
      <c r="E1234" s="48" t="s">
        <v>4313</v>
      </c>
      <c r="F1234" s="48" t="s">
        <v>4713</v>
      </c>
      <c r="G1234" s="48" t="s">
        <v>211</v>
      </c>
      <c r="H1234" s="48" t="s">
        <v>211</v>
      </c>
      <c r="I1234" s="48" t="s">
        <v>3591</v>
      </c>
      <c r="J1234" s="48" t="s">
        <v>2661</v>
      </c>
      <c r="K1234" s="193" t="s">
        <v>3883</v>
      </c>
      <c r="L1234" s="193" t="s">
        <v>437</v>
      </c>
      <c r="M1234" s="48" t="s">
        <v>4714</v>
      </c>
      <c r="N1234" s="193" t="s">
        <v>4715</v>
      </c>
      <c r="O1234" s="48" t="s">
        <v>165</v>
      </c>
      <c r="P1234" s="48"/>
      <c r="Q1234" s="48" t="s">
        <v>218</v>
      </c>
      <c r="R1234" s="193" t="s">
        <v>211</v>
      </c>
      <c r="S1234" s="48" t="b">
        <v>0</v>
      </c>
      <c r="T1234" s="48"/>
      <c r="U1234" s="178"/>
      <c r="V1234" s="178">
        <v>43740</v>
      </c>
      <c r="W1234" s="48" t="s">
        <v>211</v>
      </c>
      <c r="X1234" s="48"/>
      <c r="Y1234" s="48"/>
      <c r="Z1234" s="48" t="s">
        <v>211</v>
      </c>
      <c r="AA1234" s="48"/>
      <c r="AB1234" s="48"/>
      <c r="AC1234" s="193" t="s">
        <v>4835</v>
      </c>
      <c r="AD1234" s="179"/>
      <c r="AE1234" s="193" t="s">
        <v>165</v>
      </c>
      <c r="AF1234" s="193" t="s">
        <v>211</v>
      </c>
      <c r="AG1234" s="193" t="s">
        <v>211</v>
      </c>
      <c r="AH1234" s="197">
        <v>43861</v>
      </c>
      <c r="AI1234" s="192" t="s">
        <v>4364</v>
      </c>
      <c r="AJ1234" s="115" t="str">
        <f t="shared" si="19"/>
        <v>FS</v>
      </c>
      <c r="AK1234" s="115" t="b">
        <f>ISNUMBER(SEARCH("IRT",Table1[[#This Row],[Current_Status]]))</f>
        <v>0</v>
      </c>
      <c r="AL1234" s="116">
        <f>YEAR(Table1[[#This Row],[Project_Initiated]])</f>
        <v>2019</v>
      </c>
      <c r="AM1234" s="53">
        <v>44090</v>
      </c>
      <c r="AN1234" s="53" t="str">
        <f>IF(AND(Table1[[#This Row],[Completed Date]]&gt;="07/01/2020"+0,Table1[[#This Row],[Completed Date]]&lt;="6/30/2021"+0),"FY 20-21",IF(AND(Table1[[#This Row],[Completed Date]]&gt;="07/01/2019"+0,Table1[[#This Row],[Completed Date]]&lt;="6/30/2020"+0),"FY 19-20",""))</f>
        <v>FY 19-20</v>
      </c>
      <c r="AO1234" s="116" t="str">
        <f>IFERROR(FIND("R",Table1[[#This Row],[FS_Priority]]),"")</f>
        <v/>
      </c>
    </row>
    <row r="1235" spans="1:41" hidden="1" x14ac:dyDescent="0.25">
      <c r="A1235" s="48" t="s">
        <v>4573</v>
      </c>
      <c r="B1235" s="193" t="s">
        <v>211</v>
      </c>
      <c r="C1235" s="193" t="s">
        <v>4573</v>
      </c>
      <c r="D1235" s="194" t="b">
        <v>0</v>
      </c>
      <c r="E1235" s="48" t="s">
        <v>99</v>
      </c>
      <c r="F1235" s="48" t="s">
        <v>4574</v>
      </c>
      <c r="G1235" s="48" t="s">
        <v>211</v>
      </c>
      <c r="H1235" s="48" t="s">
        <v>211</v>
      </c>
      <c r="I1235" s="48" t="s">
        <v>65</v>
      </c>
      <c r="J1235" s="48" t="s">
        <v>2661</v>
      </c>
      <c r="K1235" s="193" t="s">
        <v>4989</v>
      </c>
      <c r="L1235" s="193" t="s">
        <v>297</v>
      </c>
      <c r="M1235" s="48" t="s">
        <v>4159</v>
      </c>
      <c r="N1235" s="193" t="s">
        <v>4575</v>
      </c>
      <c r="O1235" s="48" t="s">
        <v>165</v>
      </c>
      <c r="P1235" s="48"/>
      <c r="Q1235" s="48" t="s">
        <v>244</v>
      </c>
      <c r="R1235" s="193" t="s">
        <v>211</v>
      </c>
      <c r="S1235" s="48" t="b">
        <v>1</v>
      </c>
      <c r="T1235" s="48"/>
      <c r="U1235" s="178"/>
      <c r="V1235" s="178">
        <v>43787</v>
      </c>
      <c r="W1235" s="48" t="s">
        <v>211</v>
      </c>
      <c r="X1235" s="48"/>
      <c r="Y1235" s="48"/>
      <c r="Z1235" s="48" t="s">
        <v>211</v>
      </c>
      <c r="AA1235" s="48"/>
      <c r="AB1235" s="48"/>
      <c r="AC1235" s="193" t="s">
        <v>4840</v>
      </c>
      <c r="AD1235" s="179"/>
      <c r="AE1235" s="193" t="s">
        <v>165</v>
      </c>
      <c r="AF1235" s="193" t="s">
        <v>211</v>
      </c>
      <c r="AG1235" s="193" t="s">
        <v>211</v>
      </c>
      <c r="AH1235" s="197">
        <v>43864</v>
      </c>
      <c r="AI1235" s="192" t="s">
        <v>4364</v>
      </c>
      <c r="AJ1235" s="115" t="str">
        <f t="shared" si="19"/>
        <v>FS</v>
      </c>
      <c r="AK1235" s="115" t="b">
        <f>ISNUMBER(SEARCH("IRT",Table1[[#This Row],[Current_Status]]))</f>
        <v>0</v>
      </c>
      <c r="AL1235" s="116">
        <f>YEAR(Table1[[#This Row],[Project_Initiated]])</f>
        <v>2019</v>
      </c>
      <c r="AM1235" s="53">
        <v>44090</v>
      </c>
      <c r="AN1235" s="53" t="str">
        <f>IF(AND(Table1[[#This Row],[Completed Date]]&gt;="07/01/2020"+0,Table1[[#This Row],[Completed Date]]&lt;="6/30/2021"+0),"FY 20-21",IF(AND(Table1[[#This Row],[Completed Date]]&gt;="07/01/2019"+0,Table1[[#This Row],[Completed Date]]&lt;="6/30/2020"+0),"FY 19-20",""))</f>
        <v>FY 19-20</v>
      </c>
      <c r="AO1235" s="116" t="str">
        <f>IFERROR(FIND("R",Table1[[#This Row],[FS_Priority]]),"")</f>
        <v/>
      </c>
    </row>
    <row r="1236" spans="1:41" hidden="1" x14ac:dyDescent="0.25">
      <c r="A1236" s="48" t="s">
        <v>4625</v>
      </c>
      <c r="B1236" s="193" t="s">
        <v>211</v>
      </c>
      <c r="C1236" s="193" t="s">
        <v>4625</v>
      </c>
      <c r="D1236" s="194" t="b">
        <v>0</v>
      </c>
      <c r="E1236" s="48" t="s">
        <v>107</v>
      </c>
      <c r="F1236" s="48" t="s">
        <v>4626</v>
      </c>
      <c r="G1236" s="48" t="s">
        <v>211</v>
      </c>
      <c r="H1236" s="48" t="s">
        <v>211</v>
      </c>
      <c r="I1236" s="48" t="s">
        <v>3617</v>
      </c>
      <c r="J1236" s="48" t="s">
        <v>2661</v>
      </c>
      <c r="K1236" s="193" t="s">
        <v>3674</v>
      </c>
      <c r="L1236" s="193" t="s">
        <v>2636</v>
      </c>
      <c r="M1236" s="48" t="s">
        <v>3675</v>
      </c>
      <c r="N1236" s="193" t="s">
        <v>4166</v>
      </c>
      <c r="O1236" s="48" t="s">
        <v>165</v>
      </c>
      <c r="P1236" s="48"/>
      <c r="Q1236" s="48" t="s">
        <v>184</v>
      </c>
      <c r="R1236" s="193" t="s">
        <v>211</v>
      </c>
      <c r="S1236" s="48" t="b">
        <v>0</v>
      </c>
      <c r="T1236" s="48"/>
      <c r="U1236" s="178"/>
      <c r="V1236" s="178">
        <v>43773</v>
      </c>
      <c r="W1236" s="48" t="s">
        <v>211</v>
      </c>
      <c r="X1236" s="48"/>
      <c r="Y1236" s="48"/>
      <c r="Z1236" s="48" t="s">
        <v>211</v>
      </c>
      <c r="AA1236" s="48"/>
      <c r="AB1236" s="48"/>
      <c r="AC1236" s="193" t="s">
        <v>4886</v>
      </c>
      <c r="AD1236" s="48"/>
      <c r="AE1236" s="193" t="s">
        <v>165</v>
      </c>
      <c r="AF1236" s="193" t="s">
        <v>211</v>
      </c>
      <c r="AG1236" s="193" t="s">
        <v>211</v>
      </c>
      <c r="AH1236" s="197">
        <v>43865</v>
      </c>
      <c r="AI1236" s="192" t="s">
        <v>4364</v>
      </c>
      <c r="AJ1236" s="115" t="str">
        <f t="shared" si="19"/>
        <v>FS</v>
      </c>
      <c r="AK1236" s="115" t="b">
        <f>ISNUMBER(SEARCH("IRT",Table1[[#This Row],[Current_Status]]))</f>
        <v>0</v>
      </c>
      <c r="AL1236" s="116">
        <f>YEAR(Table1[[#This Row],[Project_Initiated]])</f>
        <v>2019</v>
      </c>
      <c r="AM1236" s="53">
        <v>44090</v>
      </c>
      <c r="AN1236" s="53" t="str">
        <f>IF(AND(Table1[[#This Row],[Completed Date]]&gt;="07/01/2020"+0,Table1[[#This Row],[Completed Date]]&lt;="6/30/2021"+0),"FY 20-21",IF(AND(Table1[[#This Row],[Completed Date]]&gt;="07/01/2019"+0,Table1[[#This Row],[Completed Date]]&lt;="6/30/2020"+0),"FY 19-20",""))</f>
        <v>FY 19-20</v>
      </c>
      <c r="AO1236" s="116" t="str">
        <f>IFERROR(FIND("R",Table1[[#This Row],[FS_Priority]]),"")</f>
        <v/>
      </c>
    </row>
    <row r="1237" spans="1:41" hidden="1" x14ac:dyDescent="0.25">
      <c r="A1237" s="48" t="s">
        <v>878</v>
      </c>
      <c r="B1237" s="193" t="s">
        <v>211</v>
      </c>
      <c r="C1237" s="193" t="s">
        <v>878</v>
      </c>
      <c r="D1237" s="194" t="b">
        <v>0</v>
      </c>
      <c r="E1237" s="48" t="s">
        <v>21</v>
      </c>
      <c r="F1237" s="48" t="s">
        <v>2969</v>
      </c>
      <c r="G1237" s="48" t="s">
        <v>220</v>
      </c>
      <c r="H1237" s="48" t="s">
        <v>323</v>
      </c>
      <c r="I1237" s="48" t="s">
        <v>211</v>
      </c>
      <c r="J1237" s="48" t="s">
        <v>2661</v>
      </c>
      <c r="K1237" s="193" t="s">
        <v>3455</v>
      </c>
      <c r="L1237" s="193" t="s">
        <v>4315</v>
      </c>
      <c r="M1237" s="48" t="s">
        <v>3458</v>
      </c>
      <c r="N1237" s="193" t="s">
        <v>211</v>
      </c>
      <c r="O1237" s="48" t="s">
        <v>183</v>
      </c>
      <c r="P1237" s="48"/>
      <c r="Q1237" s="48" t="s">
        <v>243</v>
      </c>
      <c r="R1237" s="193" t="s">
        <v>211</v>
      </c>
      <c r="S1237" s="48" t="b">
        <v>0</v>
      </c>
      <c r="T1237" s="48"/>
      <c r="U1237" s="178"/>
      <c r="V1237" s="178">
        <v>43355</v>
      </c>
      <c r="W1237" s="48" t="s">
        <v>211</v>
      </c>
      <c r="X1237" s="48"/>
      <c r="Y1237" s="48"/>
      <c r="Z1237" s="48" t="s">
        <v>211</v>
      </c>
      <c r="AA1237" s="48"/>
      <c r="AB1237" s="48"/>
      <c r="AC1237" s="193" t="s">
        <v>4796</v>
      </c>
      <c r="AD1237" s="195">
        <v>43370</v>
      </c>
      <c r="AE1237" s="193" t="s">
        <v>178</v>
      </c>
      <c r="AF1237" s="193" t="s">
        <v>211</v>
      </c>
      <c r="AG1237" s="193" t="s">
        <v>2694</v>
      </c>
      <c r="AH1237" s="197">
        <v>43866</v>
      </c>
      <c r="AI1237" s="192" t="s">
        <v>4347</v>
      </c>
      <c r="AJ1237" s="115" t="str">
        <f t="shared" si="19"/>
        <v>FS</v>
      </c>
      <c r="AK1237" s="115" t="b">
        <f>ISNUMBER(SEARCH("IRT",Table1[[#This Row],[Current_Status]]))</f>
        <v>0</v>
      </c>
      <c r="AL1237" s="116">
        <f>YEAR(Table1[[#This Row],[Project_Initiated]])</f>
        <v>2018</v>
      </c>
      <c r="AM1237" s="53">
        <v>44090</v>
      </c>
      <c r="AN1237" s="53" t="str">
        <f>IF(AND(Table1[[#This Row],[Completed Date]]&gt;="07/01/2020"+0,Table1[[#This Row],[Completed Date]]&lt;="6/30/2021"+0),"FY 20-21",IF(AND(Table1[[#This Row],[Completed Date]]&gt;="07/01/2019"+0,Table1[[#This Row],[Completed Date]]&lt;="6/30/2020"+0),"FY 19-20",""))</f>
        <v>FY 19-20</v>
      </c>
      <c r="AO1237" s="116" t="str">
        <f>IFERROR(FIND("R",Table1[[#This Row],[FS_Priority]]),"")</f>
        <v/>
      </c>
    </row>
    <row r="1238" spans="1:41" hidden="1" x14ac:dyDescent="0.25">
      <c r="A1238" s="48" t="s">
        <v>4609</v>
      </c>
      <c r="B1238" s="193" t="s">
        <v>211</v>
      </c>
      <c r="C1238" s="193" t="s">
        <v>4609</v>
      </c>
      <c r="D1238" s="194" t="b">
        <v>0</v>
      </c>
      <c r="E1238" s="48" t="s">
        <v>107</v>
      </c>
      <c r="F1238" s="48" t="s">
        <v>4610</v>
      </c>
      <c r="G1238" s="48" t="s">
        <v>211</v>
      </c>
      <c r="H1238" s="48" t="s">
        <v>211</v>
      </c>
      <c r="I1238" s="48" t="s">
        <v>4611</v>
      </c>
      <c r="J1238" s="48" t="s">
        <v>2661</v>
      </c>
      <c r="K1238" s="193" t="s">
        <v>3674</v>
      </c>
      <c r="L1238" s="193" t="s">
        <v>2636</v>
      </c>
      <c r="M1238" s="48" t="s">
        <v>3687</v>
      </c>
      <c r="N1238" s="193" t="s">
        <v>211</v>
      </c>
      <c r="O1238" s="48" t="s">
        <v>165</v>
      </c>
      <c r="P1238" s="48"/>
      <c r="Q1238" s="48" t="s">
        <v>231</v>
      </c>
      <c r="R1238" s="193" t="s">
        <v>211</v>
      </c>
      <c r="S1238" s="48" t="b">
        <v>0</v>
      </c>
      <c r="T1238" s="48"/>
      <c r="U1238" s="178"/>
      <c r="V1238" s="178">
        <v>43767</v>
      </c>
      <c r="W1238" s="48" t="s">
        <v>211</v>
      </c>
      <c r="X1238" s="48"/>
      <c r="Y1238" s="48"/>
      <c r="Z1238" s="48" t="s">
        <v>211</v>
      </c>
      <c r="AA1238" s="48"/>
      <c r="AB1238" s="48"/>
      <c r="AC1238" s="193" t="s">
        <v>4836</v>
      </c>
      <c r="AD1238" s="48"/>
      <c r="AE1238" s="193" t="s">
        <v>165</v>
      </c>
      <c r="AF1238" s="193" t="s">
        <v>211</v>
      </c>
      <c r="AG1238" s="193" t="s">
        <v>211</v>
      </c>
      <c r="AH1238" s="197">
        <v>43867</v>
      </c>
      <c r="AI1238" s="192" t="s">
        <v>4364</v>
      </c>
      <c r="AJ1238" s="115" t="str">
        <f t="shared" si="19"/>
        <v>FS</v>
      </c>
      <c r="AK1238" s="115" t="b">
        <f>ISNUMBER(SEARCH("IRT",Table1[[#This Row],[Current_Status]]))</f>
        <v>0</v>
      </c>
      <c r="AL1238" s="116">
        <f>YEAR(Table1[[#This Row],[Project_Initiated]])</f>
        <v>2019</v>
      </c>
      <c r="AM1238" s="53">
        <v>44090</v>
      </c>
      <c r="AN1238" s="53" t="str">
        <f>IF(AND(Table1[[#This Row],[Completed Date]]&gt;="07/01/2020"+0,Table1[[#This Row],[Completed Date]]&lt;="6/30/2021"+0),"FY 20-21",IF(AND(Table1[[#This Row],[Completed Date]]&gt;="07/01/2019"+0,Table1[[#This Row],[Completed Date]]&lt;="6/30/2020"+0),"FY 19-20",""))</f>
        <v>FY 19-20</v>
      </c>
      <c r="AO1238" s="116" t="str">
        <f>IFERROR(FIND("R",Table1[[#This Row],[FS_Priority]]),"")</f>
        <v/>
      </c>
    </row>
    <row r="1239" spans="1:41" hidden="1" x14ac:dyDescent="0.25">
      <c r="A1239" s="48" t="s">
        <v>4612</v>
      </c>
      <c r="B1239" s="193" t="s">
        <v>211</v>
      </c>
      <c r="C1239" s="193" t="s">
        <v>4612</v>
      </c>
      <c r="D1239" s="194" t="b">
        <v>0</v>
      </c>
      <c r="E1239" s="48" t="s">
        <v>107</v>
      </c>
      <c r="F1239" s="48" t="s">
        <v>4613</v>
      </c>
      <c r="G1239" s="48" t="s">
        <v>211</v>
      </c>
      <c r="H1239" s="48" t="s">
        <v>211</v>
      </c>
      <c r="I1239" s="48" t="s">
        <v>4177</v>
      </c>
      <c r="J1239" s="48" t="s">
        <v>2661</v>
      </c>
      <c r="K1239" s="193" t="s">
        <v>3674</v>
      </c>
      <c r="L1239" s="193" t="s">
        <v>2636</v>
      </c>
      <c r="M1239" s="48" t="s">
        <v>4166</v>
      </c>
      <c r="N1239" s="193" t="s">
        <v>211</v>
      </c>
      <c r="O1239" s="48" t="s">
        <v>165</v>
      </c>
      <c r="P1239" s="48"/>
      <c r="Q1239" s="48" t="s">
        <v>306</v>
      </c>
      <c r="R1239" s="193" t="s">
        <v>211</v>
      </c>
      <c r="S1239" s="48" t="b">
        <v>0</v>
      </c>
      <c r="T1239" s="48"/>
      <c r="U1239" s="178"/>
      <c r="V1239" s="178">
        <v>43705</v>
      </c>
      <c r="W1239" s="48" t="s">
        <v>211</v>
      </c>
      <c r="X1239" s="48"/>
      <c r="Y1239" s="48"/>
      <c r="Z1239" s="48" t="s">
        <v>211</v>
      </c>
      <c r="AA1239" s="48"/>
      <c r="AB1239" s="48"/>
      <c r="AC1239" s="193" t="s">
        <v>211</v>
      </c>
      <c r="AD1239" s="48"/>
      <c r="AE1239" s="193" t="s">
        <v>165</v>
      </c>
      <c r="AF1239" s="193" t="s">
        <v>5023</v>
      </c>
      <c r="AG1239" s="193" t="s">
        <v>211</v>
      </c>
      <c r="AH1239" s="197">
        <v>43867</v>
      </c>
      <c r="AI1239" s="192" t="s">
        <v>4364</v>
      </c>
      <c r="AJ1239" s="115" t="str">
        <f t="shared" si="19"/>
        <v>FS</v>
      </c>
      <c r="AK1239" s="115" t="b">
        <f>ISNUMBER(SEARCH("IRT",Table1[[#This Row],[Current_Status]]))</f>
        <v>0</v>
      </c>
      <c r="AL1239" s="116">
        <f>YEAR(Table1[[#This Row],[Project_Initiated]])</f>
        <v>2019</v>
      </c>
      <c r="AM1239" s="53">
        <v>44090</v>
      </c>
      <c r="AN1239" s="53" t="str">
        <f>IF(AND(Table1[[#This Row],[Completed Date]]&gt;="07/01/2020"+0,Table1[[#This Row],[Completed Date]]&lt;="6/30/2021"+0),"FY 20-21",IF(AND(Table1[[#This Row],[Completed Date]]&gt;="07/01/2019"+0,Table1[[#This Row],[Completed Date]]&lt;="6/30/2020"+0),"FY 19-20",""))</f>
        <v>FY 19-20</v>
      </c>
      <c r="AO1239" s="116" t="str">
        <f>IFERROR(FIND("R",Table1[[#This Row],[FS_Priority]]),"")</f>
        <v/>
      </c>
    </row>
    <row r="1240" spans="1:41" hidden="1" x14ac:dyDescent="0.25">
      <c r="A1240" s="48" t="s">
        <v>3421</v>
      </c>
      <c r="B1240" s="193" t="s">
        <v>211</v>
      </c>
      <c r="C1240" s="193" t="s">
        <v>3421</v>
      </c>
      <c r="D1240" s="194" t="b">
        <v>0</v>
      </c>
      <c r="E1240" s="48" t="s">
        <v>21</v>
      </c>
      <c r="F1240" s="48" t="s">
        <v>3422</v>
      </c>
      <c r="G1240" s="48" t="s">
        <v>4023</v>
      </c>
      <c r="H1240" s="48" t="s">
        <v>323</v>
      </c>
      <c r="I1240" s="48" t="s">
        <v>3982</v>
      </c>
      <c r="J1240" s="48" t="s">
        <v>2672</v>
      </c>
      <c r="K1240" s="193" t="s">
        <v>3455</v>
      </c>
      <c r="L1240" s="193" t="s">
        <v>4315</v>
      </c>
      <c r="M1240" s="48" t="s">
        <v>3458</v>
      </c>
      <c r="N1240" s="193" t="s">
        <v>211</v>
      </c>
      <c r="O1240" s="48" t="s">
        <v>183</v>
      </c>
      <c r="P1240" s="48"/>
      <c r="Q1240" s="48" t="s">
        <v>3293</v>
      </c>
      <c r="R1240" s="193" t="s">
        <v>211</v>
      </c>
      <c r="S1240" s="48" t="b">
        <v>0</v>
      </c>
      <c r="T1240" s="48"/>
      <c r="U1240" s="178"/>
      <c r="V1240" s="178">
        <v>43375</v>
      </c>
      <c r="W1240" s="48" t="s">
        <v>211</v>
      </c>
      <c r="X1240" s="48"/>
      <c r="Y1240" s="48"/>
      <c r="Z1240" s="48" t="s">
        <v>211</v>
      </c>
      <c r="AA1240" s="48"/>
      <c r="AB1240" s="48"/>
      <c r="AC1240" s="193" t="s">
        <v>4802</v>
      </c>
      <c r="AD1240" s="195">
        <v>43370</v>
      </c>
      <c r="AE1240" s="193" t="s">
        <v>178</v>
      </c>
      <c r="AF1240" s="193" t="s">
        <v>4414</v>
      </c>
      <c r="AG1240" s="193" t="s">
        <v>2694</v>
      </c>
      <c r="AH1240" s="197">
        <v>43868</v>
      </c>
      <c r="AI1240" s="192" t="s">
        <v>4349</v>
      </c>
      <c r="AJ1240" s="115" t="str">
        <f t="shared" si="19"/>
        <v>FS</v>
      </c>
      <c r="AK1240" s="115" t="b">
        <f>ISNUMBER(SEARCH("IRT",Table1[[#This Row],[Current_Status]]))</f>
        <v>0</v>
      </c>
      <c r="AL1240" s="116">
        <f>YEAR(Table1[[#This Row],[Project_Initiated]])</f>
        <v>2018</v>
      </c>
      <c r="AM1240" s="53">
        <v>44090</v>
      </c>
      <c r="AN1240" s="53" t="str">
        <f>IF(AND(Table1[[#This Row],[Completed Date]]&gt;="07/01/2020"+0,Table1[[#This Row],[Completed Date]]&lt;="6/30/2021"+0),"FY 20-21",IF(AND(Table1[[#This Row],[Completed Date]]&gt;="07/01/2019"+0,Table1[[#This Row],[Completed Date]]&lt;="6/30/2020"+0),"FY 19-20",""))</f>
        <v>FY 19-20</v>
      </c>
      <c r="AO1240" s="116">
        <f>IFERROR(FIND("R",Table1[[#This Row],[FS_Priority]]),"")</f>
        <v>1</v>
      </c>
    </row>
    <row r="1241" spans="1:41" hidden="1" x14ac:dyDescent="0.25">
      <c r="A1241" s="48" t="s">
        <v>4752</v>
      </c>
      <c r="B1241" s="193" t="s">
        <v>211</v>
      </c>
      <c r="C1241" s="193" t="s">
        <v>4752</v>
      </c>
      <c r="D1241" s="194" t="b">
        <v>0</v>
      </c>
      <c r="E1241" s="48" t="s">
        <v>4313</v>
      </c>
      <c r="F1241" s="48" t="s">
        <v>4788</v>
      </c>
      <c r="G1241" s="48" t="s">
        <v>4789</v>
      </c>
      <c r="H1241" s="48" t="s">
        <v>211</v>
      </c>
      <c r="I1241" s="48" t="s">
        <v>4790</v>
      </c>
      <c r="J1241" s="48" t="s">
        <v>2672</v>
      </c>
      <c r="K1241" s="193" t="s">
        <v>3883</v>
      </c>
      <c r="L1241" s="193" t="s">
        <v>437</v>
      </c>
      <c r="M1241" s="48" t="s">
        <v>4791</v>
      </c>
      <c r="N1241" s="193" t="s">
        <v>211</v>
      </c>
      <c r="O1241" s="48" t="s">
        <v>183</v>
      </c>
      <c r="P1241" s="48"/>
      <c r="Q1241" s="48" t="s">
        <v>3291</v>
      </c>
      <c r="R1241" s="193" t="s">
        <v>211</v>
      </c>
      <c r="S1241" s="48" t="b">
        <v>0</v>
      </c>
      <c r="T1241" s="48"/>
      <c r="U1241" s="178"/>
      <c r="V1241" s="178">
        <v>43755</v>
      </c>
      <c r="W1241" s="48" t="s">
        <v>211</v>
      </c>
      <c r="X1241" s="48"/>
      <c r="Y1241" s="48"/>
      <c r="Z1241" s="48" t="s">
        <v>211</v>
      </c>
      <c r="AA1241" s="48"/>
      <c r="AB1241" s="48"/>
      <c r="AC1241" s="193" t="s">
        <v>4810</v>
      </c>
      <c r="AD1241" s="195">
        <v>43774</v>
      </c>
      <c r="AE1241" s="193" t="s">
        <v>178</v>
      </c>
      <c r="AF1241" s="193" t="s">
        <v>4811</v>
      </c>
      <c r="AG1241" s="193" t="s">
        <v>2694</v>
      </c>
      <c r="AH1241" s="197">
        <v>43868</v>
      </c>
      <c r="AI1241" s="192" t="s">
        <v>4364</v>
      </c>
      <c r="AJ1241" s="115" t="str">
        <f t="shared" si="19"/>
        <v>FS</v>
      </c>
      <c r="AK1241" s="115" t="b">
        <f>ISNUMBER(SEARCH("IRT",Table1[[#This Row],[Current_Status]]))</f>
        <v>0</v>
      </c>
      <c r="AL1241" s="116">
        <f>YEAR(Table1[[#This Row],[Project_Initiated]])</f>
        <v>2019</v>
      </c>
      <c r="AM1241" s="53">
        <v>44090</v>
      </c>
      <c r="AN1241" s="53" t="str">
        <f>IF(AND(Table1[[#This Row],[Completed Date]]&gt;="07/01/2020"+0,Table1[[#This Row],[Completed Date]]&lt;="6/30/2021"+0),"FY 20-21",IF(AND(Table1[[#This Row],[Completed Date]]&gt;="07/01/2019"+0,Table1[[#This Row],[Completed Date]]&lt;="6/30/2020"+0),"FY 19-20",""))</f>
        <v>FY 19-20</v>
      </c>
      <c r="AO1241" s="116">
        <f>IFERROR(FIND("R",Table1[[#This Row],[FS_Priority]]),"")</f>
        <v>1</v>
      </c>
    </row>
    <row r="1242" spans="1:41" hidden="1" x14ac:dyDescent="0.25">
      <c r="A1242" s="48" t="s">
        <v>4680</v>
      </c>
      <c r="B1242" s="193" t="s">
        <v>211</v>
      </c>
      <c r="C1242" s="193" t="s">
        <v>4680</v>
      </c>
      <c r="D1242" s="194" t="b">
        <v>0</v>
      </c>
      <c r="E1242" s="48" t="s">
        <v>442</v>
      </c>
      <c r="F1242" s="48" t="s">
        <v>4681</v>
      </c>
      <c r="G1242" s="48" t="s">
        <v>211</v>
      </c>
      <c r="H1242" s="48" t="s">
        <v>211</v>
      </c>
      <c r="I1242" s="48" t="s">
        <v>3835</v>
      </c>
      <c r="J1242" s="48" t="s">
        <v>2661</v>
      </c>
      <c r="K1242" s="193" t="s">
        <v>3829</v>
      </c>
      <c r="L1242" s="193" t="s">
        <v>141</v>
      </c>
      <c r="M1242" s="48" t="s">
        <v>3830</v>
      </c>
      <c r="N1242" s="193" t="s">
        <v>211</v>
      </c>
      <c r="O1242" s="48" t="s">
        <v>165</v>
      </c>
      <c r="P1242" s="48"/>
      <c r="Q1242" s="48" t="s">
        <v>218</v>
      </c>
      <c r="R1242" s="193" t="s">
        <v>211</v>
      </c>
      <c r="S1242" s="48" t="b">
        <v>0</v>
      </c>
      <c r="T1242" s="48"/>
      <c r="U1242" s="178"/>
      <c r="V1242" s="178">
        <v>43738</v>
      </c>
      <c r="W1242" s="48" t="s">
        <v>211</v>
      </c>
      <c r="X1242" s="48"/>
      <c r="Y1242" s="48"/>
      <c r="Z1242" s="48" t="s">
        <v>211</v>
      </c>
      <c r="AA1242" s="48"/>
      <c r="AB1242" s="48"/>
      <c r="AC1242" s="193" t="s">
        <v>4913</v>
      </c>
      <c r="AD1242" s="48"/>
      <c r="AE1242" s="193" t="s">
        <v>165</v>
      </c>
      <c r="AF1242" s="193" t="s">
        <v>211</v>
      </c>
      <c r="AG1242" s="193" t="s">
        <v>211</v>
      </c>
      <c r="AH1242" s="197">
        <v>43868</v>
      </c>
      <c r="AI1242" s="192" t="s">
        <v>4364</v>
      </c>
      <c r="AJ1242" s="115" t="str">
        <f t="shared" si="19"/>
        <v>FS</v>
      </c>
      <c r="AK1242" s="115" t="b">
        <f>ISNUMBER(SEARCH("IRT",Table1[[#This Row],[Current_Status]]))</f>
        <v>0</v>
      </c>
      <c r="AL1242" s="116">
        <f>YEAR(Table1[[#This Row],[Project_Initiated]])</f>
        <v>2019</v>
      </c>
      <c r="AM1242" s="53">
        <v>44090</v>
      </c>
      <c r="AN1242" s="53" t="str">
        <f>IF(AND(Table1[[#This Row],[Completed Date]]&gt;="07/01/2020"+0,Table1[[#This Row],[Completed Date]]&lt;="6/30/2021"+0),"FY 20-21",IF(AND(Table1[[#This Row],[Completed Date]]&gt;="07/01/2019"+0,Table1[[#This Row],[Completed Date]]&lt;="6/30/2020"+0),"FY 19-20",""))</f>
        <v>FY 19-20</v>
      </c>
      <c r="AO1242" s="116" t="str">
        <f>IFERROR(FIND("R",Table1[[#This Row],[FS_Priority]]),"")</f>
        <v/>
      </c>
    </row>
    <row r="1243" spans="1:41" hidden="1" x14ac:dyDescent="0.25">
      <c r="A1243" s="48" t="s">
        <v>4923</v>
      </c>
      <c r="B1243" s="193" t="s">
        <v>211</v>
      </c>
      <c r="C1243" s="193" t="s">
        <v>4923</v>
      </c>
      <c r="D1243" s="194" t="b">
        <v>0</v>
      </c>
      <c r="E1243" s="48" t="s">
        <v>4313</v>
      </c>
      <c r="F1243" s="48" t="s">
        <v>4924</v>
      </c>
      <c r="G1243" s="48" t="s">
        <v>211</v>
      </c>
      <c r="H1243" s="48" t="s">
        <v>461</v>
      </c>
      <c r="I1243" s="48" t="s">
        <v>4601</v>
      </c>
      <c r="J1243" s="48" t="s">
        <v>2661</v>
      </c>
      <c r="K1243" s="193" t="s">
        <v>3883</v>
      </c>
      <c r="L1243" s="193" t="s">
        <v>437</v>
      </c>
      <c r="M1243" s="48" t="s">
        <v>3884</v>
      </c>
      <c r="N1243" s="193" t="s">
        <v>211</v>
      </c>
      <c r="O1243" s="48" t="s">
        <v>4852</v>
      </c>
      <c r="P1243" s="48"/>
      <c r="Q1243" s="48" t="s">
        <v>218</v>
      </c>
      <c r="R1243" s="193" t="s">
        <v>211</v>
      </c>
      <c r="S1243" s="48" t="b">
        <v>0</v>
      </c>
      <c r="T1243" s="48"/>
      <c r="U1243" s="178"/>
      <c r="V1243" s="178">
        <v>43853</v>
      </c>
      <c r="W1243" s="48" t="s">
        <v>211</v>
      </c>
      <c r="X1243" s="48"/>
      <c r="Y1243" s="48"/>
      <c r="Z1243" s="48" t="s">
        <v>211</v>
      </c>
      <c r="AA1243" s="48"/>
      <c r="AB1243" s="48"/>
      <c r="AC1243" s="193" t="s">
        <v>5049</v>
      </c>
      <c r="AD1243" s="48"/>
      <c r="AE1243" s="193" t="s">
        <v>4852</v>
      </c>
      <c r="AF1243" s="193" t="s">
        <v>211</v>
      </c>
      <c r="AG1243" s="193" t="s">
        <v>211</v>
      </c>
      <c r="AH1243" s="197">
        <v>43872</v>
      </c>
      <c r="AI1243" s="192" t="s">
        <v>4360</v>
      </c>
      <c r="AJ1243" s="115" t="str">
        <f t="shared" si="19"/>
        <v>FS</v>
      </c>
      <c r="AK1243" s="115" t="b">
        <f>ISNUMBER(SEARCH("IRT",Table1[[#This Row],[Current_Status]]))</f>
        <v>0</v>
      </c>
      <c r="AL1243" s="116">
        <f>YEAR(Table1[[#This Row],[Project_Initiated]])</f>
        <v>2020</v>
      </c>
      <c r="AM1243" s="53">
        <v>44090</v>
      </c>
      <c r="AN1243" s="53" t="str">
        <f>IF(AND(Table1[[#This Row],[Completed Date]]&gt;="07/01/2020"+0,Table1[[#This Row],[Completed Date]]&lt;="6/30/2021"+0),"FY 20-21",IF(AND(Table1[[#This Row],[Completed Date]]&gt;="07/01/2019"+0,Table1[[#This Row],[Completed Date]]&lt;="6/30/2020"+0),"FY 19-20",""))</f>
        <v>FY 19-20</v>
      </c>
      <c r="AO1243" s="116" t="str">
        <f>IFERROR(FIND("R",Table1[[#This Row],[FS_Priority]]),"")</f>
        <v/>
      </c>
    </row>
    <row r="1244" spans="1:41" hidden="1" x14ac:dyDescent="0.25">
      <c r="A1244" s="48" t="s">
        <v>4868</v>
      </c>
      <c r="B1244" s="193" t="s">
        <v>211</v>
      </c>
      <c r="C1244" s="193" t="s">
        <v>4868</v>
      </c>
      <c r="D1244" s="194" t="b">
        <v>0</v>
      </c>
      <c r="E1244" s="48" t="s">
        <v>99</v>
      </c>
      <c r="F1244" s="48" t="s">
        <v>4869</v>
      </c>
      <c r="G1244" s="48" t="s">
        <v>211</v>
      </c>
      <c r="H1244" s="48" t="s">
        <v>4870</v>
      </c>
      <c r="I1244" s="48" t="s">
        <v>4871</v>
      </c>
      <c r="J1244" s="48" t="s">
        <v>2661</v>
      </c>
      <c r="K1244" s="193" t="s">
        <v>4989</v>
      </c>
      <c r="L1244" s="193" t="s">
        <v>297</v>
      </c>
      <c r="M1244" s="48" t="s">
        <v>4872</v>
      </c>
      <c r="N1244" s="193" t="s">
        <v>211</v>
      </c>
      <c r="O1244" s="48" t="s">
        <v>4852</v>
      </c>
      <c r="P1244" s="48"/>
      <c r="Q1244" s="48" t="s">
        <v>218</v>
      </c>
      <c r="R1244" s="193" t="s">
        <v>211</v>
      </c>
      <c r="S1244" s="48" t="b">
        <v>0</v>
      </c>
      <c r="T1244" s="48"/>
      <c r="U1244" s="178"/>
      <c r="V1244" s="178">
        <v>43791</v>
      </c>
      <c r="W1244" s="48" t="s">
        <v>211</v>
      </c>
      <c r="X1244" s="48"/>
      <c r="Y1244" s="48"/>
      <c r="Z1244" s="48" t="s">
        <v>211</v>
      </c>
      <c r="AA1244" s="48"/>
      <c r="AB1244" s="48"/>
      <c r="AC1244" s="193" t="s">
        <v>211</v>
      </c>
      <c r="AD1244" s="179"/>
      <c r="AE1244" s="193" t="s">
        <v>4852</v>
      </c>
      <c r="AF1244" s="193" t="s">
        <v>5016</v>
      </c>
      <c r="AG1244" s="193" t="s">
        <v>211</v>
      </c>
      <c r="AH1244" s="197">
        <v>43875</v>
      </c>
      <c r="AI1244" s="192" t="s">
        <v>4360</v>
      </c>
      <c r="AJ1244" s="115" t="str">
        <f t="shared" si="19"/>
        <v>FS</v>
      </c>
      <c r="AK1244" s="115" t="b">
        <f>ISNUMBER(SEARCH("IRT",Table1[[#This Row],[Current_Status]]))</f>
        <v>0</v>
      </c>
      <c r="AL1244" s="116">
        <f>YEAR(Table1[[#This Row],[Project_Initiated]])</f>
        <v>2019</v>
      </c>
      <c r="AM1244" s="53">
        <v>44090</v>
      </c>
      <c r="AN1244" s="53" t="str">
        <f>IF(AND(Table1[[#This Row],[Completed Date]]&gt;="07/01/2020"+0,Table1[[#This Row],[Completed Date]]&lt;="6/30/2021"+0),"FY 20-21",IF(AND(Table1[[#This Row],[Completed Date]]&gt;="07/01/2019"+0,Table1[[#This Row],[Completed Date]]&lt;="6/30/2020"+0),"FY 19-20",""))</f>
        <v>FY 19-20</v>
      </c>
      <c r="AO1244" s="116" t="str">
        <f>IFERROR(FIND("R",Table1[[#This Row],[FS_Priority]]),"")</f>
        <v/>
      </c>
    </row>
    <row r="1245" spans="1:41" hidden="1" x14ac:dyDescent="0.25">
      <c r="A1245" s="48" t="s">
        <v>3375</v>
      </c>
      <c r="B1245" s="193" t="s">
        <v>211</v>
      </c>
      <c r="C1245" s="193" t="s">
        <v>3375</v>
      </c>
      <c r="D1245" s="194" t="b">
        <v>0</v>
      </c>
      <c r="E1245" s="48" t="s">
        <v>99</v>
      </c>
      <c r="F1245" s="48" t="s">
        <v>3417</v>
      </c>
      <c r="G1245" s="48" t="s">
        <v>3404</v>
      </c>
      <c r="H1245" s="48" t="s">
        <v>465</v>
      </c>
      <c r="I1245" s="48" t="s">
        <v>3940</v>
      </c>
      <c r="J1245" s="48" t="s">
        <v>2661</v>
      </c>
      <c r="K1245" s="193" t="s">
        <v>4989</v>
      </c>
      <c r="L1245" s="193" t="s">
        <v>297</v>
      </c>
      <c r="M1245" s="48" t="s">
        <v>4444</v>
      </c>
      <c r="N1245" s="193" t="s">
        <v>211</v>
      </c>
      <c r="O1245" s="48" t="s">
        <v>183</v>
      </c>
      <c r="P1245" s="48"/>
      <c r="Q1245" s="48" t="s">
        <v>108</v>
      </c>
      <c r="R1245" s="193" t="s">
        <v>211</v>
      </c>
      <c r="S1245" s="48" t="b">
        <v>0</v>
      </c>
      <c r="T1245" s="48"/>
      <c r="U1245" s="178"/>
      <c r="V1245" s="178">
        <v>43544</v>
      </c>
      <c r="W1245" s="48" t="s">
        <v>211</v>
      </c>
      <c r="X1245" s="48"/>
      <c r="Y1245" s="48"/>
      <c r="Z1245" s="48" t="s">
        <v>211</v>
      </c>
      <c r="AA1245" s="48"/>
      <c r="AB1245" s="48"/>
      <c r="AC1245" s="193" t="s">
        <v>4817</v>
      </c>
      <c r="AD1245" s="195">
        <v>43671</v>
      </c>
      <c r="AE1245" s="193" t="s">
        <v>178</v>
      </c>
      <c r="AF1245" s="193" t="s">
        <v>4445</v>
      </c>
      <c r="AG1245" s="193" t="s">
        <v>2694</v>
      </c>
      <c r="AH1245" s="197">
        <v>43879</v>
      </c>
      <c r="AI1245" s="192" t="s">
        <v>4349</v>
      </c>
      <c r="AJ1245" s="115" t="str">
        <f t="shared" si="19"/>
        <v>FS</v>
      </c>
      <c r="AK1245" s="115" t="b">
        <f>ISNUMBER(SEARCH("IRT",Table1[[#This Row],[Current_Status]]))</f>
        <v>0</v>
      </c>
      <c r="AL1245" s="116">
        <f>YEAR(Table1[[#This Row],[Project_Initiated]])</f>
        <v>2019</v>
      </c>
      <c r="AM1245" s="53">
        <v>44090</v>
      </c>
      <c r="AN1245" s="53" t="str">
        <f>IF(AND(Table1[[#This Row],[Completed Date]]&gt;="07/01/2020"+0,Table1[[#This Row],[Completed Date]]&lt;="6/30/2021"+0),"FY 20-21",IF(AND(Table1[[#This Row],[Completed Date]]&gt;="07/01/2019"+0,Table1[[#This Row],[Completed Date]]&lt;="6/30/2020"+0),"FY 19-20",""))</f>
        <v>FY 19-20</v>
      </c>
      <c r="AO1245" s="116" t="str">
        <f>IFERROR(FIND("R",Table1[[#This Row],[FS_Priority]]),"")</f>
        <v/>
      </c>
    </row>
    <row r="1246" spans="1:41" hidden="1" x14ac:dyDescent="0.25">
      <c r="A1246" s="48" t="s">
        <v>4081</v>
      </c>
      <c r="B1246" s="193" t="s">
        <v>211</v>
      </c>
      <c r="C1246" s="193" t="s">
        <v>4081</v>
      </c>
      <c r="D1246" s="194" t="b">
        <v>0</v>
      </c>
      <c r="E1246" s="48" t="s">
        <v>99</v>
      </c>
      <c r="F1246" s="48" t="s">
        <v>4197</v>
      </c>
      <c r="G1246" s="48" t="s">
        <v>4398</v>
      </c>
      <c r="H1246" s="48" t="s">
        <v>452</v>
      </c>
      <c r="I1246" s="48" t="s">
        <v>3715</v>
      </c>
      <c r="J1246" s="48" t="s">
        <v>2661</v>
      </c>
      <c r="K1246" s="193" t="s">
        <v>4989</v>
      </c>
      <c r="L1246" s="193" t="s">
        <v>297</v>
      </c>
      <c r="M1246" s="48" t="s">
        <v>3599</v>
      </c>
      <c r="N1246" s="193" t="s">
        <v>211</v>
      </c>
      <c r="O1246" s="48" t="s">
        <v>183</v>
      </c>
      <c r="P1246" s="48"/>
      <c r="Q1246" s="48" t="s">
        <v>218</v>
      </c>
      <c r="R1246" s="193" t="s">
        <v>211</v>
      </c>
      <c r="S1246" s="48" t="b">
        <v>0</v>
      </c>
      <c r="T1246" s="48"/>
      <c r="U1246" s="178"/>
      <c r="V1246" s="178">
        <v>43676</v>
      </c>
      <c r="W1246" s="48" t="s">
        <v>211</v>
      </c>
      <c r="X1246" s="48"/>
      <c r="Y1246" s="48"/>
      <c r="Z1246" s="48" t="s">
        <v>211</v>
      </c>
      <c r="AA1246" s="48"/>
      <c r="AB1246" s="48"/>
      <c r="AC1246" s="193" t="s">
        <v>4816</v>
      </c>
      <c r="AD1246" s="196">
        <v>43731</v>
      </c>
      <c r="AE1246" s="193" t="s">
        <v>178</v>
      </c>
      <c r="AF1246" s="193" t="s">
        <v>4469</v>
      </c>
      <c r="AG1246" s="193" t="s">
        <v>2694</v>
      </c>
      <c r="AH1246" s="197">
        <v>43880</v>
      </c>
      <c r="AI1246" s="192" t="s">
        <v>4284</v>
      </c>
      <c r="AJ1246" s="115" t="str">
        <f t="shared" si="19"/>
        <v>FS</v>
      </c>
      <c r="AK1246" s="115" t="b">
        <f>ISNUMBER(SEARCH("IRT",Table1[[#This Row],[Current_Status]]))</f>
        <v>0</v>
      </c>
      <c r="AL1246" s="116">
        <f>YEAR(Table1[[#This Row],[Project_Initiated]])</f>
        <v>2019</v>
      </c>
      <c r="AM1246" s="53">
        <v>44090</v>
      </c>
      <c r="AN1246" s="53" t="str">
        <f>IF(AND(Table1[[#This Row],[Completed Date]]&gt;="07/01/2020"+0,Table1[[#This Row],[Completed Date]]&lt;="6/30/2021"+0),"FY 20-21",IF(AND(Table1[[#This Row],[Completed Date]]&gt;="07/01/2019"+0,Table1[[#This Row],[Completed Date]]&lt;="6/30/2020"+0),"FY 19-20",""))</f>
        <v>FY 19-20</v>
      </c>
      <c r="AO1246" s="116" t="str">
        <f>IFERROR(FIND("R",Table1[[#This Row],[FS_Priority]]),"")</f>
        <v/>
      </c>
    </row>
    <row r="1247" spans="1:41" hidden="1" x14ac:dyDescent="0.25">
      <c r="A1247" s="48" t="s">
        <v>4013</v>
      </c>
      <c r="B1247" s="193" t="s">
        <v>211</v>
      </c>
      <c r="C1247" s="193" t="s">
        <v>4013</v>
      </c>
      <c r="D1247" s="194" t="b">
        <v>0</v>
      </c>
      <c r="E1247" s="48" t="s">
        <v>4299</v>
      </c>
      <c r="F1247" s="48" t="s">
        <v>4014</v>
      </c>
      <c r="G1247" s="48" t="s">
        <v>4015</v>
      </c>
      <c r="H1247" s="48" t="s">
        <v>1611</v>
      </c>
      <c r="I1247" s="48" t="s">
        <v>211</v>
      </c>
      <c r="J1247" s="48" t="s">
        <v>2661</v>
      </c>
      <c r="K1247" s="193" t="s">
        <v>3471</v>
      </c>
      <c r="L1247" s="193" t="s">
        <v>2636</v>
      </c>
      <c r="M1247" s="48" t="s">
        <v>4016</v>
      </c>
      <c r="N1247" s="193" t="s">
        <v>3509</v>
      </c>
      <c r="O1247" s="48" t="s">
        <v>183</v>
      </c>
      <c r="P1247" s="48"/>
      <c r="Q1247" s="48" t="s">
        <v>236</v>
      </c>
      <c r="R1247" s="193" t="s">
        <v>211</v>
      </c>
      <c r="S1247" s="48" t="b">
        <v>0</v>
      </c>
      <c r="T1247" s="48"/>
      <c r="U1247" s="178"/>
      <c r="V1247" s="178">
        <v>43649</v>
      </c>
      <c r="W1247" s="48" t="s">
        <v>211</v>
      </c>
      <c r="X1247" s="48"/>
      <c r="Y1247" s="48"/>
      <c r="Z1247" s="48" t="s">
        <v>211</v>
      </c>
      <c r="AA1247" s="48"/>
      <c r="AB1247" s="48"/>
      <c r="AC1247" s="193" t="s">
        <v>4819</v>
      </c>
      <c r="AD1247" s="48"/>
      <c r="AE1247" s="193" t="s">
        <v>178</v>
      </c>
      <c r="AF1247" s="193" t="s">
        <v>211</v>
      </c>
      <c r="AG1247" s="193" t="s">
        <v>211</v>
      </c>
      <c r="AH1247" s="197">
        <v>43880</v>
      </c>
      <c r="AI1247" s="192" t="s">
        <v>4349</v>
      </c>
      <c r="AJ1247" s="115" t="str">
        <f t="shared" si="19"/>
        <v>FS</v>
      </c>
      <c r="AK1247" s="115" t="b">
        <f>ISNUMBER(SEARCH("IRT",Table1[[#This Row],[Current_Status]]))</f>
        <v>0</v>
      </c>
      <c r="AL1247" s="116">
        <f>YEAR(Table1[[#This Row],[Project_Initiated]])</f>
        <v>2019</v>
      </c>
      <c r="AM1247" s="53">
        <v>44090</v>
      </c>
      <c r="AN1247" s="53" t="str">
        <f>IF(AND(Table1[[#This Row],[Completed Date]]&gt;="07/01/2020"+0,Table1[[#This Row],[Completed Date]]&lt;="6/30/2021"+0),"FY 20-21",IF(AND(Table1[[#This Row],[Completed Date]]&gt;="07/01/2019"+0,Table1[[#This Row],[Completed Date]]&lt;="6/30/2020"+0),"FY 19-20",""))</f>
        <v>FY 19-20</v>
      </c>
      <c r="AO1247" s="116" t="str">
        <f>IFERROR(FIND("R",Table1[[#This Row],[FS_Priority]]),"")</f>
        <v/>
      </c>
    </row>
    <row r="1248" spans="1:41" hidden="1" x14ac:dyDescent="0.25">
      <c r="A1248" s="48" t="s">
        <v>4065</v>
      </c>
      <c r="B1248" s="193" t="s">
        <v>211</v>
      </c>
      <c r="C1248" s="193" t="s">
        <v>4065</v>
      </c>
      <c r="D1248" s="194" t="b">
        <v>0</v>
      </c>
      <c r="E1248" s="48" t="s">
        <v>53</v>
      </c>
      <c r="F1248" s="48" t="s">
        <v>4217</v>
      </c>
      <c r="G1248" s="48" t="s">
        <v>4372</v>
      </c>
      <c r="H1248" s="48" t="s">
        <v>285</v>
      </c>
      <c r="I1248" s="48" t="s">
        <v>4218</v>
      </c>
      <c r="J1248" s="48" t="s">
        <v>2661</v>
      </c>
      <c r="K1248" s="193" t="s">
        <v>3514</v>
      </c>
      <c r="L1248" s="193" t="s">
        <v>2636</v>
      </c>
      <c r="M1248" s="48" t="s">
        <v>4219</v>
      </c>
      <c r="N1248" s="193" t="s">
        <v>211</v>
      </c>
      <c r="O1248" s="48" t="s">
        <v>183</v>
      </c>
      <c r="P1248" s="48"/>
      <c r="Q1248" s="48" t="s">
        <v>218</v>
      </c>
      <c r="R1248" s="193" t="s">
        <v>211</v>
      </c>
      <c r="S1248" s="48" t="b">
        <v>0</v>
      </c>
      <c r="T1248" s="48"/>
      <c r="U1248" s="178"/>
      <c r="V1248" s="178">
        <v>43686</v>
      </c>
      <c r="W1248" s="48" t="s">
        <v>211</v>
      </c>
      <c r="X1248" s="48"/>
      <c r="Y1248" s="48"/>
      <c r="Z1248" s="48" t="s">
        <v>211</v>
      </c>
      <c r="AA1248" s="48"/>
      <c r="AB1248" s="48"/>
      <c r="AC1248" s="193" t="s">
        <v>4834</v>
      </c>
      <c r="AD1248" s="195">
        <v>43775</v>
      </c>
      <c r="AE1248" s="193" t="s">
        <v>498</v>
      </c>
      <c r="AF1248" s="193" t="s">
        <v>4732</v>
      </c>
      <c r="AG1248" s="193" t="s">
        <v>2694</v>
      </c>
      <c r="AH1248" s="197">
        <v>43889</v>
      </c>
      <c r="AI1248" s="192" t="s">
        <v>4284</v>
      </c>
      <c r="AJ1248" s="115" t="str">
        <f t="shared" si="19"/>
        <v>FS</v>
      </c>
      <c r="AK1248" s="115" t="b">
        <f>ISNUMBER(SEARCH("IRT",Table1[[#This Row],[Current_Status]]))</f>
        <v>0</v>
      </c>
      <c r="AL1248" s="116">
        <f>YEAR(Table1[[#This Row],[Project_Initiated]])</f>
        <v>2019</v>
      </c>
      <c r="AM1248" s="53">
        <v>44090</v>
      </c>
      <c r="AN1248" s="53" t="str">
        <f>IF(AND(Table1[[#This Row],[Completed Date]]&gt;="07/01/2020"+0,Table1[[#This Row],[Completed Date]]&lt;="6/30/2021"+0),"FY 20-21",IF(AND(Table1[[#This Row],[Completed Date]]&gt;="07/01/2019"+0,Table1[[#This Row],[Completed Date]]&lt;="6/30/2020"+0),"FY 19-20",""))</f>
        <v>FY 19-20</v>
      </c>
      <c r="AO1248" s="116" t="str">
        <f>IFERROR(FIND("R",Table1[[#This Row],[FS_Priority]]),"")</f>
        <v/>
      </c>
    </row>
    <row r="1249" spans="1:41" hidden="1" x14ac:dyDescent="0.25">
      <c r="A1249" s="48" t="s">
        <v>3368</v>
      </c>
      <c r="B1249" s="193" t="s">
        <v>211</v>
      </c>
      <c r="C1249" s="193" t="s">
        <v>3368</v>
      </c>
      <c r="D1249" s="194" t="b">
        <v>0</v>
      </c>
      <c r="E1249" s="48" t="s">
        <v>53</v>
      </c>
      <c r="F1249" s="48" t="s">
        <v>3369</v>
      </c>
      <c r="G1249" s="48" t="s">
        <v>4041</v>
      </c>
      <c r="H1249" s="48" t="s">
        <v>285</v>
      </c>
      <c r="I1249" s="48" t="s">
        <v>3917</v>
      </c>
      <c r="J1249" s="48" t="s">
        <v>2661</v>
      </c>
      <c r="K1249" s="193" t="s">
        <v>3514</v>
      </c>
      <c r="L1249" s="193" t="s">
        <v>2636</v>
      </c>
      <c r="M1249" s="48" t="s">
        <v>3916</v>
      </c>
      <c r="N1249" s="193" t="s">
        <v>211</v>
      </c>
      <c r="O1249" s="48" t="s">
        <v>183</v>
      </c>
      <c r="P1249" s="48"/>
      <c r="Q1249" s="48" t="s">
        <v>184</v>
      </c>
      <c r="R1249" s="193" t="s">
        <v>211</v>
      </c>
      <c r="S1249" s="48" t="b">
        <v>0</v>
      </c>
      <c r="T1249" s="48"/>
      <c r="U1249" s="178"/>
      <c r="V1249" s="178">
        <v>43594</v>
      </c>
      <c r="W1249" s="48" t="s">
        <v>211</v>
      </c>
      <c r="X1249" s="48"/>
      <c r="Y1249" s="48"/>
      <c r="Z1249" s="48" t="s">
        <v>211</v>
      </c>
      <c r="AA1249" s="48"/>
      <c r="AB1249" s="48"/>
      <c r="AC1249" s="193" t="s">
        <v>4833</v>
      </c>
      <c r="AD1249" s="195">
        <v>43683</v>
      </c>
      <c r="AE1249" s="193" t="s">
        <v>498</v>
      </c>
      <c r="AF1249" s="193" t="s">
        <v>4454</v>
      </c>
      <c r="AG1249" s="193" t="s">
        <v>2694</v>
      </c>
      <c r="AH1249" s="197">
        <v>43889</v>
      </c>
      <c r="AI1249" s="192" t="s">
        <v>4349</v>
      </c>
      <c r="AJ1249" s="115" t="str">
        <f t="shared" si="19"/>
        <v>FS</v>
      </c>
      <c r="AK1249" s="115" t="b">
        <f>ISNUMBER(SEARCH("IRT",Table1[[#This Row],[Current_Status]]))</f>
        <v>0</v>
      </c>
      <c r="AL1249" s="116">
        <f>YEAR(Table1[[#This Row],[Project_Initiated]])</f>
        <v>2019</v>
      </c>
      <c r="AM1249" s="53">
        <v>44090</v>
      </c>
      <c r="AN1249" s="53" t="str">
        <f>IF(AND(Table1[[#This Row],[Completed Date]]&gt;="07/01/2020"+0,Table1[[#This Row],[Completed Date]]&lt;="6/30/2021"+0),"FY 20-21",IF(AND(Table1[[#This Row],[Completed Date]]&gt;="07/01/2019"+0,Table1[[#This Row],[Completed Date]]&lt;="6/30/2020"+0),"FY 19-20",""))</f>
        <v>FY 19-20</v>
      </c>
      <c r="AO1249" s="116" t="str">
        <f>IFERROR(FIND("R",Table1[[#This Row],[FS_Priority]]),"")</f>
        <v/>
      </c>
    </row>
    <row r="1250" spans="1:41" hidden="1" x14ac:dyDescent="0.25">
      <c r="A1250" s="48" t="s">
        <v>2832</v>
      </c>
      <c r="B1250" s="193" t="s">
        <v>211</v>
      </c>
      <c r="C1250" s="193" t="s">
        <v>2832</v>
      </c>
      <c r="D1250" s="194" t="b">
        <v>0</v>
      </c>
      <c r="E1250" s="48" t="s">
        <v>99</v>
      </c>
      <c r="F1250" s="48" t="s">
        <v>3105</v>
      </c>
      <c r="G1250" s="48" t="s">
        <v>2836</v>
      </c>
      <c r="H1250" s="48" t="s">
        <v>464</v>
      </c>
      <c r="I1250" s="48" t="s">
        <v>3641</v>
      </c>
      <c r="J1250" s="48" t="s">
        <v>2661</v>
      </c>
      <c r="K1250" s="193" t="s">
        <v>4989</v>
      </c>
      <c r="L1250" s="193" t="s">
        <v>297</v>
      </c>
      <c r="M1250" s="48" t="s">
        <v>3631</v>
      </c>
      <c r="N1250" s="193" t="s">
        <v>211</v>
      </c>
      <c r="O1250" s="48" t="s">
        <v>183</v>
      </c>
      <c r="P1250" s="48"/>
      <c r="Q1250" s="48" t="s">
        <v>240</v>
      </c>
      <c r="R1250" s="193" t="s">
        <v>2837</v>
      </c>
      <c r="S1250" s="48" t="b">
        <v>1</v>
      </c>
      <c r="T1250" s="48"/>
      <c r="U1250" s="178"/>
      <c r="V1250" s="178">
        <v>43453</v>
      </c>
      <c r="W1250" s="48" t="s">
        <v>211</v>
      </c>
      <c r="X1250" s="48"/>
      <c r="Y1250" s="48"/>
      <c r="Z1250" s="48" t="s">
        <v>211</v>
      </c>
      <c r="AA1250" s="48"/>
      <c r="AB1250" s="48"/>
      <c r="AC1250" s="193" t="s">
        <v>4828</v>
      </c>
      <c r="AD1250" s="195">
        <v>43501</v>
      </c>
      <c r="AE1250" s="193" t="s">
        <v>178</v>
      </c>
      <c r="AF1250" s="193" t="s">
        <v>4427</v>
      </c>
      <c r="AG1250" s="193" t="s">
        <v>2694</v>
      </c>
      <c r="AH1250" s="197">
        <v>43889</v>
      </c>
      <c r="AI1250" s="192" t="s">
        <v>4349</v>
      </c>
      <c r="AJ1250" s="115" t="str">
        <f t="shared" si="19"/>
        <v>FS</v>
      </c>
      <c r="AK1250" s="115" t="b">
        <f>ISNUMBER(SEARCH("IRT",Table1[[#This Row],[Current_Status]]))</f>
        <v>0</v>
      </c>
      <c r="AL1250" s="116">
        <f>YEAR(Table1[[#This Row],[Project_Initiated]])</f>
        <v>2018</v>
      </c>
      <c r="AM1250" s="53">
        <v>44090</v>
      </c>
      <c r="AN1250" s="53" t="str">
        <f>IF(AND(Table1[[#This Row],[Completed Date]]&gt;="07/01/2020"+0,Table1[[#This Row],[Completed Date]]&lt;="6/30/2021"+0),"FY 20-21",IF(AND(Table1[[#This Row],[Completed Date]]&gt;="07/01/2019"+0,Table1[[#This Row],[Completed Date]]&lt;="6/30/2020"+0),"FY 19-20",""))</f>
        <v>FY 19-20</v>
      </c>
      <c r="AO1250" s="116" t="str">
        <f>IFERROR(FIND("R",Table1[[#This Row],[FS_Priority]]),"")</f>
        <v/>
      </c>
    </row>
    <row r="1251" spans="1:41" hidden="1" x14ac:dyDescent="0.25">
      <c r="A1251" s="48" t="s">
        <v>4883</v>
      </c>
      <c r="B1251" s="193" t="s">
        <v>211</v>
      </c>
      <c r="C1251" s="193" t="s">
        <v>4883</v>
      </c>
      <c r="D1251" s="194" t="b">
        <v>0</v>
      </c>
      <c r="E1251" s="48" t="s">
        <v>107</v>
      </c>
      <c r="F1251" s="48" t="s">
        <v>4884</v>
      </c>
      <c r="G1251" s="48" t="s">
        <v>211</v>
      </c>
      <c r="H1251" s="48" t="s">
        <v>472</v>
      </c>
      <c r="I1251" s="48" t="s">
        <v>4885</v>
      </c>
      <c r="J1251" s="48" t="s">
        <v>2661</v>
      </c>
      <c r="K1251" s="193" t="s">
        <v>3674</v>
      </c>
      <c r="L1251" s="193" t="s">
        <v>2636</v>
      </c>
      <c r="M1251" s="48" t="s">
        <v>3568</v>
      </c>
      <c r="N1251" s="193" t="s">
        <v>4879</v>
      </c>
      <c r="O1251" s="48" t="s">
        <v>4852</v>
      </c>
      <c r="P1251" s="48"/>
      <c r="Q1251" s="48" t="s">
        <v>184</v>
      </c>
      <c r="R1251" s="193" t="s">
        <v>211</v>
      </c>
      <c r="S1251" s="48" t="b">
        <v>0</v>
      </c>
      <c r="T1251" s="48"/>
      <c r="U1251" s="178"/>
      <c r="V1251" s="178">
        <v>43818</v>
      </c>
      <c r="W1251" s="48" t="s">
        <v>211</v>
      </c>
      <c r="X1251" s="48"/>
      <c r="Y1251" s="48"/>
      <c r="Z1251" s="48" t="s">
        <v>211</v>
      </c>
      <c r="AA1251" s="48"/>
      <c r="AB1251" s="48"/>
      <c r="AC1251" s="193" t="s">
        <v>211</v>
      </c>
      <c r="AD1251" s="48"/>
      <c r="AE1251" s="193" t="s">
        <v>4852</v>
      </c>
      <c r="AF1251" s="193" t="s">
        <v>4933</v>
      </c>
      <c r="AG1251" s="193" t="s">
        <v>211</v>
      </c>
      <c r="AH1251" s="197">
        <v>43893</v>
      </c>
      <c r="AI1251" s="192" t="s">
        <v>4360</v>
      </c>
      <c r="AJ1251" s="115" t="str">
        <f t="shared" si="19"/>
        <v>FS</v>
      </c>
      <c r="AK1251" s="115" t="b">
        <f>ISNUMBER(SEARCH("IRT",Table1[[#This Row],[Current_Status]]))</f>
        <v>0</v>
      </c>
      <c r="AL1251" s="116">
        <f>YEAR(Table1[[#This Row],[Project_Initiated]])</f>
        <v>2019</v>
      </c>
      <c r="AM1251" s="53">
        <v>44090</v>
      </c>
      <c r="AN1251" s="53" t="str">
        <f>IF(AND(Table1[[#This Row],[Completed Date]]&gt;="07/01/2020"+0,Table1[[#This Row],[Completed Date]]&lt;="6/30/2021"+0),"FY 20-21",IF(AND(Table1[[#This Row],[Completed Date]]&gt;="07/01/2019"+0,Table1[[#This Row],[Completed Date]]&lt;="6/30/2020"+0),"FY 19-20",""))</f>
        <v>FY 19-20</v>
      </c>
      <c r="AO1251" s="116" t="str">
        <f>IFERROR(FIND("R",Table1[[#This Row],[FS_Priority]]),"")</f>
        <v/>
      </c>
    </row>
    <row r="1252" spans="1:41" hidden="1" x14ac:dyDescent="0.25">
      <c r="A1252" s="48" t="s">
        <v>4890</v>
      </c>
      <c r="B1252" s="193" t="s">
        <v>211</v>
      </c>
      <c r="C1252" s="193" t="s">
        <v>4890</v>
      </c>
      <c r="D1252" s="194" t="b">
        <v>0</v>
      </c>
      <c r="E1252" s="48" t="s">
        <v>107</v>
      </c>
      <c r="F1252" s="48" t="s">
        <v>4891</v>
      </c>
      <c r="G1252" s="48" t="s">
        <v>211</v>
      </c>
      <c r="H1252" s="48" t="s">
        <v>472</v>
      </c>
      <c r="I1252" s="48" t="s">
        <v>4892</v>
      </c>
      <c r="J1252" s="48" t="s">
        <v>2661</v>
      </c>
      <c r="K1252" s="193" t="s">
        <v>3674</v>
      </c>
      <c r="L1252" s="193" t="s">
        <v>2636</v>
      </c>
      <c r="M1252" s="48" t="s">
        <v>3568</v>
      </c>
      <c r="N1252" s="193" t="s">
        <v>4879</v>
      </c>
      <c r="O1252" s="48" t="s">
        <v>4852</v>
      </c>
      <c r="P1252" s="48"/>
      <c r="Q1252" s="48" t="s">
        <v>240</v>
      </c>
      <c r="R1252" s="193" t="s">
        <v>211</v>
      </c>
      <c r="S1252" s="48" t="b">
        <v>0</v>
      </c>
      <c r="T1252" s="48"/>
      <c r="U1252" s="178"/>
      <c r="V1252" s="178">
        <v>43818</v>
      </c>
      <c r="W1252" s="48" t="s">
        <v>211</v>
      </c>
      <c r="X1252" s="48"/>
      <c r="Y1252" s="48"/>
      <c r="Z1252" s="48" t="s">
        <v>211</v>
      </c>
      <c r="AA1252" s="48"/>
      <c r="AB1252" s="48"/>
      <c r="AC1252" s="193" t="s">
        <v>4933</v>
      </c>
      <c r="AD1252" s="48"/>
      <c r="AE1252" s="193" t="s">
        <v>4852</v>
      </c>
      <c r="AF1252" s="193" t="s">
        <v>211</v>
      </c>
      <c r="AG1252" s="193" t="s">
        <v>211</v>
      </c>
      <c r="AH1252" s="197">
        <v>43893</v>
      </c>
      <c r="AI1252" s="192" t="s">
        <v>4360</v>
      </c>
      <c r="AJ1252" s="115" t="str">
        <f t="shared" si="19"/>
        <v>FS</v>
      </c>
      <c r="AK1252" s="115" t="b">
        <f>ISNUMBER(SEARCH("IRT",Table1[[#This Row],[Current_Status]]))</f>
        <v>0</v>
      </c>
      <c r="AL1252" s="116">
        <f>YEAR(Table1[[#This Row],[Project_Initiated]])</f>
        <v>2019</v>
      </c>
      <c r="AM1252" s="53">
        <v>44090</v>
      </c>
      <c r="AN1252" s="53" t="str">
        <f>IF(AND(Table1[[#This Row],[Completed Date]]&gt;="07/01/2020"+0,Table1[[#This Row],[Completed Date]]&lt;="6/30/2021"+0),"FY 20-21",IF(AND(Table1[[#This Row],[Completed Date]]&gt;="07/01/2019"+0,Table1[[#This Row],[Completed Date]]&lt;="6/30/2020"+0),"FY 19-20",""))</f>
        <v>FY 19-20</v>
      </c>
      <c r="AO1252" s="116" t="str">
        <f>IFERROR(FIND("R",Table1[[#This Row],[FS_Priority]]),"")</f>
        <v/>
      </c>
    </row>
    <row r="1253" spans="1:41" hidden="1" x14ac:dyDescent="0.25">
      <c r="A1253" s="48" t="s">
        <v>4896</v>
      </c>
      <c r="B1253" s="193" t="s">
        <v>211</v>
      </c>
      <c r="C1253" s="193" t="s">
        <v>4896</v>
      </c>
      <c r="D1253" s="194" t="b">
        <v>0</v>
      </c>
      <c r="E1253" s="48" t="s">
        <v>107</v>
      </c>
      <c r="F1253" s="48" t="s">
        <v>4897</v>
      </c>
      <c r="G1253" s="48" t="s">
        <v>211</v>
      </c>
      <c r="H1253" s="48" t="s">
        <v>472</v>
      </c>
      <c r="I1253" s="48" t="s">
        <v>4898</v>
      </c>
      <c r="J1253" s="48" t="s">
        <v>2661</v>
      </c>
      <c r="K1253" s="193" t="s">
        <v>3674</v>
      </c>
      <c r="L1253" s="193" t="s">
        <v>2636</v>
      </c>
      <c r="M1253" s="48" t="s">
        <v>3568</v>
      </c>
      <c r="N1253" s="193" t="s">
        <v>4879</v>
      </c>
      <c r="O1253" s="48" t="s">
        <v>4852</v>
      </c>
      <c r="P1253" s="48"/>
      <c r="Q1253" s="48" t="s">
        <v>243</v>
      </c>
      <c r="R1253" s="193" t="s">
        <v>211</v>
      </c>
      <c r="S1253" s="48" t="b">
        <v>0</v>
      </c>
      <c r="T1253" s="48"/>
      <c r="U1253" s="178"/>
      <c r="V1253" s="178">
        <v>43818</v>
      </c>
      <c r="W1253" s="48" t="s">
        <v>211</v>
      </c>
      <c r="X1253" s="48"/>
      <c r="Y1253" s="48"/>
      <c r="Z1253" s="48" t="s">
        <v>211</v>
      </c>
      <c r="AA1253" s="48"/>
      <c r="AB1253" s="48"/>
      <c r="AC1253" s="193" t="s">
        <v>4933</v>
      </c>
      <c r="AD1253" s="48"/>
      <c r="AE1253" s="193" t="s">
        <v>4852</v>
      </c>
      <c r="AF1253" s="193" t="s">
        <v>211</v>
      </c>
      <c r="AG1253" s="193" t="s">
        <v>211</v>
      </c>
      <c r="AH1253" s="197">
        <v>43893</v>
      </c>
      <c r="AI1253" s="192" t="s">
        <v>4360</v>
      </c>
      <c r="AJ1253" s="115" t="str">
        <f t="shared" si="19"/>
        <v>FS</v>
      </c>
      <c r="AK1253" s="115" t="b">
        <f>ISNUMBER(SEARCH("IRT",Table1[[#This Row],[Current_Status]]))</f>
        <v>0</v>
      </c>
      <c r="AL1253" s="116">
        <f>YEAR(Table1[[#This Row],[Project_Initiated]])</f>
        <v>2019</v>
      </c>
      <c r="AM1253" s="53">
        <v>44090</v>
      </c>
      <c r="AN1253" s="53" t="str">
        <f>IF(AND(Table1[[#This Row],[Completed Date]]&gt;="07/01/2020"+0,Table1[[#This Row],[Completed Date]]&lt;="6/30/2021"+0),"FY 20-21",IF(AND(Table1[[#This Row],[Completed Date]]&gt;="07/01/2019"+0,Table1[[#This Row],[Completed Date]]&lt;="6/30/2020"+0),"FY 19-20",""))</f>
        <v>FY 19-20</v>
      </c>
      <c r="AO1253" s="116" t="str">
        <f>IFERROR(FIND("R",Table1[[#This Row],[FS_Priority]]),"")</f>
        <v/>
      </c>
    </row>
    <row r="1254" spans="1:41" hidden="1" x14ac:dyDescent="0.25">
      <c r="A1254" s="48" t="s">
        <v>4887</v>
      </c>
      <c r="B1254" s="193" t="s">
        <v>211</v>
      </c>
      <c r="C1254" s="193" t="s">
        <v>4887</v>
      </c>
      <c r="D1254" s="194" t="b">
        <v>0</v>
      </c>
      <c r="E1254" s="48" t="s">
        <v>107</v>
      </c>
      <c r="F1254" s="48" t="s">
        <v>4888</v>
      </c>
      <c r="G1254" s="48" t="s">
        <v>211</v>
      </c>
      <c r="H1254" s="48" t="s">
        <v>472</v>
      </c>
      <c r="I1254" s="48" t="s">
        <v>4889</v>
      </c>
      <c r="J1254" s="48" t="s">
        <v>2661</v>
      </c>
      <c r="K1254" s="193" t="s">
        <v>3674</v>
      </c>
      <c r="L1254" s="193" t="s">
        <v>2636</v>
      </c>
      <c r="M1254" s="48" t="s">
        <v>3568</v>
      </c>
      <c r="N1254" s="193" t="s">
        <v>4879</v>
      </c>
      <c r="O1254" s="48" t="s">
        <v>4852</v>
      </c>
      <c r="P1254" s="48"/>
      <c r="Q1254" s="48" t="s">
        <v>239</v>
      </c>
      <c r="R1254" s="193" t="s">
        <v>211</v>
      </c>
      <c r="S1254" s="48" t="b">
        <v>0</v>
      </c>
      <c r="T1254" s="48"/>
      <c r="U1254" s="178"/>
      <c r="V1254" s="178">
        <v>43818</v>
      </c>
      <c r="W1254" s="48" t="s">
        <v>211</v>
      </c>
      <c r="X1254" s="48"/>
      <c r="Y1254" s="48"/>
      <c r="Z1254" s="48" t="s">
        <v>211</v>
      </c>
      <c r="AA1254" s="48"/>
      <c r="AB1254" s="48"/>
      <c r="AC1254" s="193" t="s">
        <v>211</v>
      </c>
      <c r="AD1254" s="179"/>
      <c r="AE1254" s="193" t="s">
        <v>4852</v>
      </c>
      <c r="AF1254" s="193" t="s">
        <v>4934</v>
      </c>
      <c r="AG1254" s="193" t="s">
        <v>211</v>
      </c>
      <c r="AH1254" s="197">
        <v>43894</v>
      </c>
      <c r="AI1254" s="192" t="s">
        <v>4360</v>
      </c>
      <c r="AJ1254" s="115" t="str">
        <f t="shared" si="19"/>
        <v>FS</v>
      </c>
      <c r="AK1254" s="115" t="b">
        <f>ISNUMBER(SEARCH("IRT",Table1[[#This Row],[Current_Status]]))</f>
        <v>0</v>
      </c>
      <c r="AL1254" s="116">
        <f>YEAR(Table1[[#This Row],[Project_Initiated]])</f>
        <v>2019</v>
      </c>
      <c r="AM1254" s="53">
        <v>44090</v>
      </c>
      <c r="AN1254" s="53" t="str">
        <f>IF(AND(Table1[[#This Row],[Completed Date]]&gt;="07/01/2020"+0,Table1[[#This Row],[Completed Date]]&lt;="6/30/2021"+0),"FY 20-21",IF(AND(Table1[[#This Row],[Completed Date]]&gt;="07/01/2019"+0,Table1[[#This Row],[Completed Date]]&lt;="6/30/2020"+0),"FY 19-20",""))</f>
        <v>FY 19-20</v>
      </c>
      <c r="AO1254" s="116" t="str">
        <f>IFERROR(FIND("R",Table1[[#This Row],[FS_Priority]]),"")</f>
        <v/>
      </c>
    </row>
    <row r="1255" spans="1:41" hidden="1" x14ac:dyDescent="0.25">
      <c r="A1255" s="48" t="s">
        <v>4125</v>
      </c>
      <c r="B1255" s="193" t="s">
        <v>211</v>
      </c>
      <c r="C1255" s="193" t="s">
        <v>4125</v>
      </c>
      <c r="D1255" s="194" t="b">
        <v>0</v>
      </c>
      <c r="E1255" s="48" t="s">
        <v>147</v>
      </c>
      <c r="F1255" s="48" t="s">
        <v>4141</v>
      </c>
      <c r="G1255" s="48" t="s">
        <v>4382</v>
      </c>
      <c r="H1255" s="48" t="s">
        <v>458</v>
      </c>
      <c r="I1255" s="48" t="s">
        <v>4142</v>
      </c>
      <c r="J1255" s="48" t="s">
        <v>2672</v>
      </c>
      <c r="K1255" s="193" t="s">
        <v>3839</v>
      </c>
      <c r="L1255" s="193" t="s">
        <v>4330</v>
      </c>
      <c r="M1255" s="48" t="s">
        <v>3788</v>
      </c>
      <c r="N1255" s="193" t="s">
        <v>211</v>
      </c>
      <c r="O1255" s="48" t="s">
        <v>183</v>
      </c>
      <c r="P1255" s="48"/>
      <c r="Q1255" s="48" t="s">
        <v>239</v>
      </c>
      <c r="R1255" s="193" t="s">
        <v>211</v>
      </c>
      <c r="S1255" s="48" t="b">
        <v>0</v>
      </c>
      <c r="T1255" s="48"/>
      <c r="U1255" s="178"/>
      <c r="V1255" s="178">
        <v>43627</v>
      </c>
      <c r="W1255" s="48" t="s">
        <v>211</v>
      </c>
      <c r="X1255" s="48"/>
      <c r="Y1255" s="48"/>
      <c r="Z1255" s="48" t="s">
        <v>211</v>
      </c>
      <c r="AA1255" s="48"/>
      <c r="AB1255" s="48"/>
      <c r="AC1255" s="193" t="s">
        <v>4916</v>
      </c>
      <c r="AD1255" s="48"/>
      <c r="AE1255" s="193" t="s">
        <v>498</v>
      </c>
      <c r="AF1255" s="193" t="s">
        <v>2636</v>
      </c>
      <c r="AG1255" s="193" t="s">
        <v>2693</v>
      </c>
      <c r="AH1255" s="197">
        <v>43895</v>
      </c>
      <c r="AI1255" s="192" t="s">
        <v>4284</v>
      </c>
      <c r="AJ1255" s="115" t="str">
        <f t="shared" si="19"/>
        <v>FS</v>
      </c>
      <c r="AK1255" s="115" t="b">
        <f>ISNUMBER(SEARCH("IRT",Table1[[#This Row],[Current_Status]]))</f>
        <v>0</v>
      </c>
      <c r="AL1255" s="116">
        <f>YEAR(Table1[[#This Row],[Project_Initiated]])</f>
        <v>2019</v>
      </c>
      <c r="AM1255" s="53">
        <v>44090</v>
      </c>
      <c r="AN1255" s="53" t="str">
        <f>IF(AND(Table1[[#This Row],[Completed Date]]&gt;="07/01/2020"+0,Table1[[#This Row],[Completed Date]]&lt;="6/30/2021"+0),"FY 20-21",IF(AND(Table1[[#This Row],[Completed Date]]&gt;="07/01/2019"+0,Table1[[#This Row],[Completed Date]]&lt;="6/30/2020"+0),"FY 19-20",""))</f>
        <v>FY 19-20</v>
      </c>
      <c r="AO1255" s="116" t="str">
        <f>IFERROR(FIND("R",Table1[[#This Row],[FS_Priority]]),"")</f>
        <v/>
      </c>
    </row>
    <row r="1256" spans="1:41" hidden="1" x14ac:dyDescent="0.25">
      <c r="A1256" s="48" t="s">
        <v>4893</v>
      </c>
      <c r="B1256" s="193" t="s">
        <v>211</v>
      </c>
      <c r="C1256" s="193" t="s">
        <v>4893</v>
      </c>
      <c r="D1256" s="194" t="b">
        <v>0</v>
      </c>
      <c r="E1256" s="48" t="s">
        <v>107</v>
      </c>
      <c r="F1256" s="48" t="s">
        <v>4894</v>
      </c>
      <c r="G1256" s="48" t="s">
        <v>211</v>
      </c>
      <c r="H1256" s="48" t="s">
        <v>472</v>
      </c>
      <c r="I1256" s="48" t="s">
        <v>4895</v>
      </c>
      <c r="J1256" s="48" t="s">
        <v>2661</v>
      </c>
      <c r="K1256" s="193" t="s">
        <v>3674</v>
      </c>
      <c r="L1256" s="193" t="s">
        <v>2636</v>
      </c>
      <c r="M1256" s="48" t="s">
        <v>3568</v>
      </c>
      <c r="N1256" s="193" t="s">
        <v>4879</v>
      </c>
      <c r="O1256" s="48" t="s">
        <v>4852</v>
      </c>
      <c r="P1256" s="48"/>
      <c r="Q1256" s="48" t="s">
        <v>242</v>
      </c>
      <c r="R1256" s="193" t="s">
        <v>211</v>
      </c>
      <c r="S1256" s="48" t="b">
        <v>0</v>
      </c>
      <c r="T1256" s="48"/>
      <c r="U1256" s="178"/>
      <c r="V1256" s="178">
        <v>43818</v>
      </c>
      <c r="W1256" s="48" t="s">
        <v>211</v>
      </c>
      <c r="X1256" s="48"/>
      <c r="Y1256" s="48"/>
      <c r="Z1256" s="48" t="s">
        <v>211</v>
      </c>
      <c r="AA1256" s="48"/>
      <c r="AB1256" s="48"/>
      <c r="AC1256" s="193" t="s">
        <v>4935</v>
      </c>
      <c r="AD1256" s="48"/>
      <c r="AE1256" s="193" t="s">
        <v>4852</v>
      </c>
      <c r="AF1256" s="193" t="s">
        <v>211</v>
      </c>
      <c r="AG1256" s="193" t="s">
        <v>211</v>
      </c>
      <c r="AH1256" s="197">
        <v>43895</v>
      </c>
      <c r="AI1256" s="192" t="s">
        <v>4360</v>
      </c>
      <c r="AJ1256" s="115" t="str">
        <f t="shared" si="19"/>
        <v>FS</v>
      </c>
      <c r="AK1256" s="115" t="b">
        <f>ISNUMBER(SEARCH("IRT",Table1[[#This Row],[Current_Status]]))</f>
        <v>0</v>
      </c>
      <c r="AL1256" s="116">
        <f>YEAR(Table1[[#This Row],[Project_Initiated]])</f>
        <v>2019</v>
      </c>
      <c r="AM1256" s="53">
        <v>44090</v>
      </c>
      <c r="AN1256" s="53" t="str">
        <f>IF(AND(Table1[[#This Row],[Completed Date]]&gt;="07/01/2020"+0,Table1[[#This Row],[Completed Date]]&lt;="6/30/2021"+0),"FY 20-21",IF(AND(Table1[[#This Row],[Completed Date]]&gt;="07/01/2019"+0,Table1[[#This Row],[Completed Date]]&lt;="6/30/2020"+0),"FY 19-20",""))</f>
        <v>FY 19-20</v>
      </c>
      <c r="AO1256" s="116" t="str">
        <f>IFERROR(FIND("R",Table1[[#This Row],[FS_Priority]]),"")</f>
        <v/>
      </c>
    </row>
    <row r="1257" spans="1:41" hidden="1" x14ac:dyDescent="0.25">
      <c r="A1257" s="48" t="s">
        <v>4899</v>
      </c>
      <c r="B1257" s="193" t="s">
        <v>211</v>
      </c>
      <c r="C1257" s="193" t="s">
        <v>4899</v>
      </c>
      <c r="D1257" s="194" t="b">
        <v>0</v>
      </c>
      <c r="E1257" s="48" t="s">
        <v>107</v>
      </c>
      <c r="F1257" s="48" t="s">
        <v>4900</v>
      </c>
      <c r="G1257" s="48" t="s">
        <v>211</v>
      </c>
      <c r="H1257" s="48" t="s">
        <v>472</v>
      </c>
      <c r="I1257" s="48" t="s">
        <v>4901</v>
      </c>
      <c r="J1257" s="48" t="s">
        <v>2661</v>
      </c>
      <c r="K1257" s="193" t="s">
        <v>3674</v>
      </c>
      <c r="L1257" s="193" t="s">
        <v>2636</v>
      </c>
      <c r="M1257" s="48" t="s">
        <v>3568</v>
      </c>
      <c r="N1257" s="193" t="s">
        <v>4879</v>
      </c>
      <c r="O1257" s="48" t="s">
        <v>4852</v>
      </c>
      <c r="P1257" s="48"/>
      <c r="Q1257" s="48" t="s">
        <v>244</v>
      </c>
      <c r="R1257" s="193" t="s">
        <v>211</v>
      </c>
      <c r="S1257" s="48" t="b">
        <v>0</v>
      </c>
      <c r="T1257" s="48"/>
      <c r="U1257" s="178"/>
      <c r="V1257" s="178">
        <v>43818</v>
      </c>
      <c r="W1257" s="48" t="s">
        <v>211</v>
      </c>
      <c r="X1257" s="48"/>
      <c r="Y1257" s="48"/>
      <c r="Z1257" s="48" t="s">
        <v>211</v>
      </c>
      <c r="AA1257" s="48"/>
      <c r="AB1257" s="48"/>
      <c r="AC1257" s="193" t="s">
        <v>4936</v>
      </c>
      <c r="AD1257" s="48"/>
      <c r="AE1257" s="193" t="s">
        <v>4852</v>
      </c>
      <c r="AF1257" s="193" t="s">
        <v>211</v>
      </c>
      <c r="AG1257" s="193" t="s">
        <v>211</v>
      </c>
      <c r="AH1257" s="197">
        <v>43896</v>
      </c>
      <c r="AI1257" s="192" t="s">
        <v>4360</v>
      </c>
      <c r="AJ1257" s="115" t="str">
        <f t="shared" si="19"/>
        <v>FS</v>
      </c>
      <c r="AK1257" s="115" t="b">
        <f>ISNUMBER(SEARCH("IRT",Table1[[#This Row],[Current_Status]]))</f>
        <v>0</v>
      </c>
      <c r="AL1257" s="116">
        <f>YEAR(Table1[[#This Row],[Project_Initiated]])</f>
        <v>2019</v>
      </c>
      <c r="AM1257" s="53">
        <v>44090</v>
      </c>
      <c r="AN1257" s="53" t="str">
        <f>IF(AND(Table1[[#This Row],[Completed Date]]&gt;="07/01/2020"+0,Table1[[#This Row],[Completed Date]]&lt;="6/30/2021"+0),"FY 20-21",IF(AND(Table1[[#This Row],[Completed Date]]&gt;="07/01/2019"+0,Table1[[#This Row],[Completed Date]]&lt;="6/30/2020"+0),"FY 19-20",""))</f>
        <v>FY 19-20</v>
      </c>
      <c r="AO1257" s="116" t="str">
        <f>IFERROR(FIND("R",Table1[[#This Row],[FS_Priority]]),"")</f>
        <v/>
      </c>
    </row>
    <row r="1258" spans="1:41" hidden="1" x14ac:dyDescent="0.25">
      <c r="A1258" s="48" t="s">
        <v>4850</v>
      </c>
      <c r="B1258" s="193" t="s">
        <v>211</v>
      </c>
      <c r="C1258" s="193" t="s">
        <v>4850</v>
      </c>
      <c r="D1258" s="194" t="b">
        <v>0</v>
      </c>
      <c r="E1258" s="48" t="s">
        <v>53</v>
      </c>
      <c r="F1258" s="48" t="s">
        <v>4851</v>
      </c>
      <c r="G1258" s="48" t="s">
        <v>211</v>
      </c>
      <c r="H1258" s="48" t="s">
        <v>440</v>
      </c>
      <c r="I1258" s="48" t="s">
        <v>3591</v>
      </c>
      <c r="J1258" s="48" t="s">
        <v>2661</v>
      </c>
      <c r="K1258" s="193" t="s">
        <v>3514</v>
      </c>
      <c r="L1258" s="193" t="s">
        <v>2636</v>
      </c>
      <c r="M1258" s="48" t="s">
        <v>3554</v>
      </c>
      <c r="N1258" s="193" t="s">
        <v>211</v>
      </c>
      <c r="O1258" s="48" t="s">
        <v>4852</v>
      </c>
      <c r="P1258" s="48"/>
      <c r="Q1258" s="48" t="s">
        <v>218</v>
      </c>
      <c r="R1258" s="193" t="s">
        <v>211</v>
      </c>
      <c r="S1258" s="48" t="b">
        <v>0</v>
      </c>
      <c r="T1258" s="48"/>
      <c r="U1258" s="178"/>
      <c r="V1258" s="178">
        <v>43794</v>
      </c>
      <c r="W1258" s="48" t="s">
        <v>211</v>
      </c>
      <c r="X1258" s="48"/>
      <c r="Y1258" s="48"/>
      <c r="Z1258" s="48" t="s">
        <v>211</v>
      </c>
      <c r="AA1258" s="48"/>
      <c r="AB1258" s="48"/>
      <c r="AC1258" s="193" t="s">
        <v>4931</v>
      </c>
      <c r="AD1258" s="48"/>
      <c r="AE1258" s="193" t="s">
        <v>4852</v>
      </c>
      <c r="AF1258" s="193" t="s">
        <v>211</v>
      </c>
      <c r="AG1258" s="193" t="s">
        <v>211</v>
      </c>
      <c r="AH1258" s="197">
        <v>43903</v>
      </c>
      <c r="AI1258" s="192" t="s">
        <v>4360</v>
      </c>
      <c r="AJ1258" s="115" t="str">
        <f t="shared" si="19"/>
        <v>FS</v>
      </c>
      <c r="AK1258" s="115" t="b">
        <f>ISNUMBER(SEARCH("IRT",Table1[[#This Row],[Current_Status]]))</f>
        <v>0</v>
      </c>
      <c r="AL1258" s="116">
        <f>YEAR(Table1[[#This Row],[Project_Initiated]])</f>
        <v>2019</v>
      </c>
      <c r="AM1258" s="53">
        <v>44090</v>
      </c>
      <c r="AN1258" s="53" t="str">
        <f>IF(AND(Table1[[#This Row],[Completed Date]]&gt;="07/01/2020"+0,Table1[[#This Row],[Completed Date]]&lt;="6/30/2021"+0),"FY 20-21",IF(AND(Table1[[#This Row],[Completed Date]]&gt;="07/01/2019"+0,Table1[[#This Row],[Completed Date]]&lt;="6/30/2020"+0),"FY 19-20",""))</f>
        <v>FY 19-20</v>
      </c>
      <c r="AO1258" s="116" t="str">
        <f>IFERROR(FIND("R",Table1[[#This Row],[FS_Priority]]),"")</f>
        <v/>
      </c>
    </row>
    <row r="1259" spans="1:41" hidden="1" x14ac:dyDescent="0.25">
      <c r="A1259" s="48" t="s">
        <v>4880</v>
      </c>
      <c r="B1259" s="193" t="s">
        <v>211</v>
      </c>
      <c r="C1259" s="193" t="s">
        <v>4880</v>
      </c>
      <c r="D1259" s="194" t="b">
        <v>0</v>
      </c>
      <c r="E1259" s="48" t="s">
        <v>107</v>
      </c>
      <c r="F1259" s="48" t="s">
        <v>4881</v>
      </c>
      <c r="G1259" s="48" t="s">
        <v>211</v>
      </c>
      <c r="H1259" s="48" t="s">
        <v>472</v>
      </c>
      <c r="I1259" s="48" t="s">
        <v>4882</v>
      </c>
      <c r="J1259" s="48" t="s">
        <v>2661</v>
      </c>
      <c r="K1259" s="193" t="s">
        <v>3674</v>
      </c>
      <c r="L1259" s="193" t="s">
        <v>2636</v>
      </c>
      <c r="M1259" s="48" t="s">
        <v>3568</v>
      </c>
      <c r="N1259" s="193" t="s">
        <v>3731</v>
      </c>
      <c r="O1259" s="48" t="s">
        <v>4852</v>
      </c>
      <c r="P1259" s="48"/>
      <c r="Q1259" s="48" t="s">
        <v>236</v>
      </c>
      <c r="R1259" s="193" t="s">
        <v>211</v>
      </c>
      <c r="S1259" s="48" t="b">
        <v>0</v>
      </c>
      <c r="T1259" s="48"/>
      <c r="U1259" s="178"/>
      <c r="V1259" s="178">
        <v>43870</v>
      </c>
      <c r="W1259" s="48" t="s">
        <v>211</v>
      </c>
      <c r="X1259" s="48"/>
      <c r="Y1259" s="48"/>
      <c r="Z1259" s="48" t="s">
        <v>211</v>
      </c>
      <c r="AA1259" s="48"/>
      <c r="AB1259" s="48"/>
      <c r="AC1259" s="193" t="s">
        <v>211</v>
      </c>
      <c r="AD1259" s="48"/>
      <c r="AE1259" s="193" t="s">
        <v>4852</v>
      </c>
      <c r="AF1259" s="193" t="s">
        <v>5024</v>
      </c>
      <c r="AG1259" s="193" t="s">
        <v>211</v>
      </c>
      <c r="AH1259" s="197">
        <v>43903</v>
      </c>
      <c r="AI1259" s="192" t="s">
        <v>4360</v>
      </c>
      <c r="AJ1259" s="115" t="str">
        <f t="shared" si="19"/>
        <v>FS</v>
      </c>
      <c r="AK1259" s="115" t="b">
        <f>ISNUMBER(SEARCH("IRT",Table1[[#This Row],[Current_Status]]))</f>
        <v>0</v>
      </c>
      <c r="AL1259" s="116">
        <f>YEAR(Table1[[#This Row],[Project_Initiated]])</f>
        <v>2020</v>
      </c>
      <c r="AM1259" s="53">
        <v>44090</v>
      </c>
      <c r="AN1259" s="53" t="str">
        <f>IF(AND(Table1[[#This Row],[Completed Date]]&gt;="07/01/2020"+0,Table1[[#This Row],[Completed Date]]&lt;="6/30/2021"+0),"FY 20-21",IF(AND(Table1[[#This Row],[Completed Date]]&gt;="07/01/2019"+0,Table1[[#This Row],[Completed Date]]&lt;="6/30/2020"+0),"FY 19-20",""))</f>
        <v>FY 19-20</v>
      </c>
      <c r="AO1259" s="116" t="str">
        <f>IFERROR(FIND("R",Table1[[#This Row],[FS_Priority]]),"")</f>
        <v/>
      </c>
    </row>
    <row r="1260" spans="1:41" hidden="1" x14ac:dyDescent="0.25">
      <c r="A1260" s="48" t="s">
        <v>4067</v>
      </c>
      <c r="B1260" s="193" t="s">
        <v>211</v>
      </c>
      <c r="C1260" s="193" t="s">
        <v>4067</v>
      </c>
      <c r="D1260" s="194" t="b">
        <v>0</v>
      </c>
      <c r="E1260" s="48" t="s">
        <v>53</v>
      </c>
      <c r="F1260" s="48" t="s">
        <v>4821</v>
      </c>
      <c r="G1260" s="48" t="s">
        <v>211</v>
      </c>
      <c r="H1260" s="48" t="s">
        <v>285</v>
      </c>
      <c r="I1260" s="48" t="s">
        <v>4135</v>
      </c>
      <c r="J1260" s="48" t="s">
        <v>2661</v>
      </c>
      <c r="K1260" s="193" t="s">
        <v>3514</v>
      </c>
      <c r="L1260" s="193" t="s">
        <v>2636</v>
      </c>
      <c r="M1260" s="48" t="s">
        <v>3916</v>
      </c>
      <c r="N1260" s="193" t="s">
        <v>211</v>
      </c>
      <c r="O1260" s="48" t="s">
        <v>183</v>
      </c>
      <c r="P1260" s="48"/>
      <c r="Q1260" s="48" t="s">
        <v>236</v>
      </c>
      <c r="R1260" s="193" t="s">
        <v>211</v>
      </c>
      <c r="S1260" s="48" t="b">
        <v>0</v>
      </c>
      <c r="T1260" s="48"/>
      <c r="U1260" s="178"/>
      <c r="V1260" s="178">
        <v>43594</v>
      </c>
      <c r="W1260" s="48" t="s">
        <v>211</v>
      </c>
      <c r="X1260" s="48"/>
      <c r="Y1260" s="48"/>
      <c r="Z1260" s="48" t="s">
        <v>211</v>
      </c>
      <c r="AA1260" s="48"/>
      <c r="AB1260" s="48"/>
      <c r="AC1260" s="193" t="s">
        <v>4928</v>
      </c>
      <c r="AD1260" s="195">
        <v>43735</v>
      </c>
      <c r="AE1260" s="193" t="s">
        <v>498</v>
      </c>
      <c r="AF1260" s="193" t="s">
        <v>4455</v>
      </c>
      <c r="AG1260" s="193" t="s">
        <v>2694</v>
      </c>
      <c r="AH1260" s="197">
        <v>43915</v>
      </c>
      <c r="AI1260" s="192" t="s">
        <v>4284</v>
      </c>
      <c r="AJ1260" s="115" t="str">
        <f t="shared" si="19"/>
        <v>FS</v>
      </c>
      <c r="AK1260" s="115" t="b">
        <f>ISNUMBER(SEARCH("IRT",Table1[[#This Row],[Current_Status]]))</f>
        <v>0</v>
      </c>
      <c r="AL1260" s="116">
        <f>YEAR(Table1[[#This Row],[Project_Initiated]])</f>
        <v>2019</v>
      </c>
      <c r="AM1260" s="53">
        <v>44090</v>
      </c>
      <c r="AN1260" s="53" t="str">
        <f>IF(AND(Table1[[#This Row],[Completed Date]]&gt;="07/01/2020"+0,Table1[[#This Row],[Completed Date]]&lt;="6/30/2021"+0),"FY 20-21",IF(AND(Table1[[#This Row],[Completed Date]]&gt;="07/01/2019"+0,Table1[[#This Row],[Completed Date]]&lt;="6/30/2020"+0),"FY 19-20",""))</f>
        <v>FY 19-20</v>
      </c>
      <c r="AO1260" s="116" t="str">
        <f>IFERROR(FIND("R",Table1[[#This Row],[FS_Priority]]),"")</f>
        <v/>
      </c>
    </row>
    <row r="1261" spans="1:41" hidden="1" x14ac:dyDescent="0.25">
      <c r="A1261" s="48" t="s">
        <v>4096</v>
      </c>
      <c r="B1261" s="193" t="s">
        <v>211</v>
      </c>
      <c r="C1261" s="193" t="s">
        <v>4096</v>
      </c>
      <c r="D1261" s="194" t="b">
        <v>0</v>
      </c>
      <c r="E1261" s="48" t="s">
        <v>107</v>
      </c>
      <c r="F1261" s="48" t="s">
        <v>4181</v>
      </c>
      <c r="G1261" s="48" t="s">
        <v>4332</v>
      </c>
      <c r="H1261" s="48" t="s">
        <v>441</v>
      </c>
      <c r="I1261" s="48" t="s">
        <v>4182</v>
      </c>
      <c r="J1261" s="48" t="s">
        <v>2661</v>
      </c>
      <c r="K1261" s="193" t="s">
        <v>3674</v>
      </c>
      <c r="L1261" s="193" t="s">
        <v>2636</v>
      </c>
      <c r="M1261" s="48" t="s">
        <v>4166</v>
      </c>
      <c r="N1261" s="193" t="s">
        <v>211</v>
      </c>
      <c r="O1261" s="48" t="s">
        <v>183</v>
      </c>
      <c r="P1261" s="48"/>
      <c r="Q1261" s="48" t="s">
        <v>184</v>
      </c>
      <c r="R1261" s="193" t="s">
        <v>211</v>
      </c>
      <c r="S1261" s="48" t="b">
        <v>0</v>
      </c>
      <c r="T1261" s="48"/>
      <c r="U1261" s="178"/>
      <c r="V1261" s="178">
        <v>43664</v>
      </c>
      <c r="W1261" s="48" t="s">
        <v>211</v>
      </c>
      <c r="X1261" s="48"/>
      <c r="Y1261" s="48"/>
      <c r="Z1261" s="48" t="s">
        <v>211</v>
      </c>
      <c r="AA1261" s="48"/>
      <c r="AB1261" s="48"/>
      <c r="AC1261" s="193" t="s">
        <v>4930</v>
      </c>
      <c r="AD1261" s="195">
        <v>43754</v>
      </c>
      <c r="AE1261" s="193" t="s">
        <v>498</v>
      </c>
      <c r="AF1261" s="193" t="s">
        <v>4467</v>
      </c>
      <c r="AG1261" s="193" t="s">
        <v>2694</v>
      </c>
      <c r="AH1261" s="197">
        <v>43915</v>
      </c>
      <c r="AI1261" s="192" t="s">
        <v>4284</v>
      </c>
      <c r="AJ1261" s="115" t="str">
        <f t="shared" si="19"/>
        <v>FS</v>
      </c>
      <c r="AK1261" s="115" t="b">
        <f>ISNUMBER(SEARCH("IRT",Table1[[#This Row],[Current_Status]]))</f>
        <v>0</v>
      </c>
      <c r="AL1261" s="116">
        <f>YEAR(Table1[[#This Row],[Project_Initiated]])</f>
        <v>2019</v>
      </c>
      <c r="AM1261" s="53">
        <v>44090</v>
      </c>
      <c r="AN1261" s="53" t="str">
        <f>IF(AND(Table1[[#This Row],[Completed Date]]&gt;="07/01/2020"+0,Table1[[#This Row],[Completed Date]]&lt;="6/30/2021"+0),"FY 20-21",IF(AND(Table1[[#This Row],[Completed Date]]&gt;="07/01/2019"+0,Table1[[#This Row],[Completed Date]]&lt;="6/30/2020"+0),"FY 19-20",""))</f>
        <v>FY 19-20</v>
      </c>
      <c r="AO1261" s="116" t="str">
        <f>IFERROR(FIND("R",Table1[[#This Row],[FS_Priority]]),"")</f>
        <v/>
      </c>
    </row>
    <row r="1262" spans="1:41" hidden="1" x14ac:dyDescent="0.25">
      <c r="A1262" s="48" t="s">
        <v>4099</v>
      </c>
      <c r="B1262" s="193" t="s">
        <v>211</v>
      </c>
      <c r="C1262" s="193" t="s">
        <v>4099</v>
      </c>
      <c r="D1262" s="194" t="b">
        <v>0</v>
      </c>
      <c r="E1262" s="48" t="s">
        <v>107</v>
      </c>
      <c r="F1262" s="48" t="s">
        <v>4176</v>
      </c>
      <c r="G1262" s="48" t="s">
        <v>4378</v>
      </c>
      <c r="H1262" s="48" t="s">
        <v>441</v>
      </c>
      <c r="I1262" s="48" t="s">
        <v>4177</v>
      </c>
      <c r="J1262" s="48" t="s">
        <v>2661</v>
      </c>
      <c r="K1262" s="193" t="s">
        <v>3674</v>
      </c>
      <c r="L1262" s="193" t="s">
        <v>2636</v>
      </c>
      <c r="M1262" s="48" t="s">
        <v>4166</v>
      </c>
      <c r="N1262" s="193" t="s">
        <v>211</v>
      </c>
      <c r="O1262" s="48" t="s">
        <v>183</v>
      </c>
      <c r="P1262" s="48"/>
      <c r="Q1262" s="48" t="s">
        <v>240</v>
      </c>
      <c r="R1262" s="193" t="s">
        <v>211</v>
      </c>
      <c r="S1262" s="48" t="b">
        <v>0</v>
      </c>
      <c r="T1262" s="48"/>
      <c r="U1262" s="178"/>
      <c r="V1262" s="178">
        <v>43662</v>
      </c>
      <c r="W1262" s="48" t="s">
        <v>211</v>
      </c>
      <c r="X1262" s="48"/>
      <c r="Y1262" s="48"/>
      <c r="Z1262" s="48" t="s">
        <v>211</v>
      </c>
      <c r="AA1262" s="48"/>
      <c r="AB1262" s="48"/>
      <c r="AC1262" s="193" t="s">
        <v>4824</v>
      </c>
      <c r="AD1262" s="195">
        <v>43796</v>
      </c>
      <c r="AE1262" s="193" t="s">
        <v>498</v>
      </c>
      <c r="AF1262" s="193" t="s">
        <v>4466</v>
      </c>
      <c r="AG1262" s="193" t="s">
        <v>2694</v>
      </c>
      <c r="AH1262" s="197">
        <v>43915</v>
      </c>
      <c r="AI1262" s="192" t="s">
        <v>4284</v>
      </c>
      <c r="AJ1262" s="115" t="str">
        <f t="shared" si="19"/>
        <v>FS</v>
      </c>
      <c r="AK1262" s="115" t="b">
        <f>ISNUMBER(SEARCH("IRT",Table1[[#This Row],[Current_Status]]))</f>
        <v>0</v>
      </c>
      <c r="AL1262" s="116">
        <f>YEAR(Table1[[#This Row],[Project_Initiated]])</f>
        <v>2019</v>
      </c>
      <c r="AM1262" s="53">
        <v>44090</v>
      </c>
      <c r="AN1262" s="53" t="str">
        <f>IF(AND(Table1[[#This Row],[Completed Date]]&gt;="07/01/2020"+0,Table1[[#This Row],[Completed Date]]&lt;="6/30/2021"+0),"FY 20-21",IF(AND(Table1[[#This Row],[Completed Date]]&gt;="07/01/2019"+0,Table1[[#This Row],[Completed Date]]&lt;="6/30/2020"+0),"FY 19-20",""))</f>
        <v>FY 19-20</v>
      </c>
      <c r="AO1262" s="116" t="str">
        <f>IFERROR(FIND("R",Table1[[#This Row],[FS_Priority]]),"")</f>
        <v/>
      </c>
    </row>
    <row r="1263" spans="1:41" hidden="1" x14ac:dyDescent="0.25">
      <c r="A1263" s="48" t="s">
        <v>4092</v>
      </c>
      <c r="B1263" s="193" t="s">
        <v>211</v>
      </c>
      <c r="C1263" s="193" t="s">
        <v>4092</v>
      </c>
      <c r="D1263" s="194" t="b">
        <v>0</v>
      </c>
      <c r="E1263" s="48" t="s">
        <v>107</v>
      </c>
      <c r="F1263" s="48" t="s">
        <v>4209</v>
      </c>
      <c r="G1263" s="48" t="s">
        <v>4256</v>
      </c>
      <c r="H1263" s="48" t="s">
        <v>441</v>
      </c>
      <c r="I1263" s="48" t="s">
        <v>4210</v>
      </c>
      <c r="J1263" s="48" t="s">
        <v>2661</v>
      </c>
      <c r="K1263" s="193" t="s">
        <v>3674</v>
      </c>
      <c r="L1263" s="193" t="s">
        <v>2636</v>
      </c>
      <c r="M1263" s="48" t="s">
        <v>4211</v>
      </c>
      <c r="N1263" s="193" t="s">
        <v>211</v>
      </c>
      <c r="O1263" s="48" t="s">
        <v>183</v>
      </c>
      <c r="P1263" s="48"/>
      <c r="Q1263" s="48" t="s">
        <v>218</v>
      </c>
      <c r="R1263" s="193" t="s">
        <v>211</v>
      </c>
      <c r="S1263" s="48" t="b">
        <v>0</v>
      </c>
      <c r="T1263" s="48"/>
      <c r="U1263" s="178"/>
      <c r="V1263" s="178">
        <v>43683</v>
      </c>
      <c r="W1263" s="48" t="s">
        <v>211</v>
      </c>
      <c r="X1263" s="48"/>
      <c r="Y1263" s="48"/>
      <c r="Z1263" s="48" t="s">
        <v>211</v>
      </c>
      <c r="AA1263" s="48"/>
      <c r="AB1263" s="48"/>
      <c r="AC1263" s="193" t="s">
        <v>4932</v>
      </c>
      <c r="AD1263" s="195">
        <v>43754</v>
      </c>
      <c r="AE1263" s="193" t="s">
        <v>498</v>
      </c>
      <c r="AF1263" s="193" t="s">
        <v>4475</v>
      </c>
      <c r="AG1263" s="193" t="s">
        <v>2694</v>
      </c>
      <c r="AH1263" s="197">
        <v>43944</v>
      </c>
      <c r="AI1263" s="192" t="s">
        <v>4284</v>
      </c>
      <c r="AJ1263" s="115" t="str">
        <f t="shared" si="19"/>
        <v>FS</v>
      </c>
      <c r="AK1263" s="115" t="b">
        <f>ISNUMBER(SEARCH("IRT",Table1[[#This Row],[Current_Status]]))</f>
        <v>0</v>
      </c>
      <c r="AL1263" s="116">
        <f>YEAR(Table1[[#This Row],[Project_Initiated]])</f>
        <v>2019</v>
      </c>
      <c r="AM1263" s="53">
        <v>44090</v>
      </c>
      <c r="AN1263" s="53" t="str">
        <f>IF(AND(Table1[[#This Row],[Completed Date]]&gt;="07/01/2020"+0,Table1[[#This Row],[Completed Date]]&lt;="6/30/2021"+0),"FY 20-21",IF(AND(Table1[[#This Row],[Completed Date]]&gt;="07/01/2019"+0,Table1[[#This Row],[Completed Date]]&lt;="6/30/2020"+0),"FY 19-20",""))</f>
        <v>FY 19-20</v>
      </c>
      <c r="AO1263" s="116" t="str">
        <f>IFERROR(FIND("R",Table1[[#This Row],[FS_Priority]]),"")</f>
        <v/>
      </c>
    </row>
    <row r="1264" spans="1:41" hidden="1" x14ac:dyDescent="0.25">
      <c r="A1264" s="48" t="s">
        <v>4873</v>
      </c>
      <c r="B1264" s="193" t="s">
        <v>211</v>
      </c>
      <c r="C1264" s="193" t="s">
        <v>4873</v>
      </c>
      <c r="D1264" s="194" t="b">
        <v>0</v>
      </c>
      <c r="E1264" s="48" t="s">
        <v>107</v>
      </c>
      <c r="F1264" s="48" t="s">
        <v>4874</v>
      </c>
      <c r="G1264" s="48" t="s">
        <v>211</v>
      </c>
      <c r="H1264" s="48" t="s">
        <v>460</v>
      </c>
      <c r="I1264" s="48" t="s">
        <v>4875</v>
      </c>
      <c r="J1264" s="48" t="s">
        <v>2672</v>
      </c>
      <c r="K1264" s="193" t="s">
        <v>3674</v>
      </c>
      <c r="L1264" s="193" t="s">
        <v>2636</v>
      </c>
      <c r="M1264" s="48" t="s">
        <v>3679</v>
      </c>
      <c r="N1264" s="193" t="s">
        <v>211</v>
      </c>
      <c r="O1264" s="48" t="s">
        <v>4852</v>
      </c>
      <c r="P1264" s="48"/>
      <c r="Q1264" s="48" t="s">
        <v>218</v>
      </c>
      <c r="R1264" s="193" t="s">
        <v>211</v>
      </c>
      <c r="S1264" s="48" t="b">
        <v>0</v>
      </c>
      <c r="T1264" s="48"/>
      <c r="U1264" s="178"/>
      <c r="V1264" s="178">
        <v>43852</v>
      </c>
      <c r="W1264" s="48" t="s">
        <v>211</v>
      </c>
      <c r="X1264" s="48"/>
      <c r="Y1264" s="48"/>
      <c r="Z1264" s="48" t="s">
        <v>211</v>
      </c>
      <c r="AA1264" s="48"/>
      <c r="AB1264" s="48"/>
      <c r="AC1264" s="193" t="s">
        <v>5006</v>
      </c>
      <c r="AD1264" s="48"/>
      <c r="AE1264" s="193" t="s">
        <v>4852</v>
      </c>
      <c r="AF1264" s="193" t="s">
        <v>5021</v>
      </c>
      <c r="AG1264" s="193" t="s">
        <v>211</v>
      </c>
      <c r="AH1264" s="198">
        <v>43973</v>
      </c>
      <c r="AI1264" s="192" t="s">
        <v>4360</v>
      </c>
      <c r="AJ1264" s="115" t="str">
        <f t="shared" si="19"/>
        <v>FS</v>
      </c>
      <c r="AK1264" s="115" t="b">
        <f>ISNUMBER(SEARCH("IRT",Table1[[#This Row],[Current_Status]]))</f>
        <v>0</v>
      </c>
      <c r="AL1264" s="116">
        <f>YEAR(Table1[[#This Row],[Project_Initiated]])</f>
        <v>2020</v>
      </c>
      <c r="AM1264" s="53">
        <v>44090</v>
      </c>
      <c r="AN1264" s="53" t="str">
        <f>IF(AND(Table1[[#This Row],[Completed Date]]&gt;="07/01/2020"+0,Table1[[#This Row],[Completed Date]]&lt;="6/30/2021"+0),"FY 20-21",IF(AND(Table1[[#This Row],[Completed Date]]&gt;="07/01/2019"+0,Table1[[#This Row],[Completed Date]]&lt;="6/30/2020"+0),"FY 19-20",""))</f>
        <v>FY 19-20</v>
      </c>
      <c r="AO1264" s="116" t="str">
        <f>IFERROR(FIND("R",Table1[[#This Row],[FS_Priority]]),"")</f>
        <v/>
      </c>
    </row>
    <row r="1265" spans="1:41" hidden="1" x14ac:dyDescent="0.25">
      <c r="A1265" s="48" t="s">
        <v>2909</v>
      </c>
      <c r="B1265" s="193" t="s">
        <v>211</v>
      </c>
      <c r="C1265" s="193" t="s">
        <v>2909</v>
      </c>
      <c r="D1265" s="194" t="b">
        <v>0</v>
      </c>
      <c r="E1265" s="48" t="s">
        <v>53</v>
      </c>
      <c r="F1265" s="48" t="s">
        <v>3016</v>
      </c>
      <c r="G1265" s="48" t="s">
        <v>211</v>
      </c>
      <c r="H1265" s="48" t="s">
        <v>285</v>
      </c>
      <c r="I1265" s="48" t="s">
        <v>3911</v>
      </c>
      <c r="J1265" s="48" t="s">
        <v>2670</v>
      </c>
      <c r="K1265" s="193" t="s">
        <v>3514</v>
      </c>
      <c r="L1265" s="193" t="s">
        <v>2636</v>
      </c>
      <c r="M1265" s="48" t="s">
        <v>3515</v>
      </c>
      <c r="N1265" s="193" t="s">
        <v>211</v>
      </c>
      <c r="O1265" s="48" t="s">
        <v>165</v>
      </c>
      <c r="P1265" s="48"/>
      <c r="Q1265" s="48" t="s">
        <v>221</v>
      </c>
      <c r="R1265" s="193" t="s">
        <v>211</v>
      </c>
      <c r="S1265" s="48" t="b">
        <v>1</v>
      </c>
      <c r="T1265" s="48"/>
      <c r="U1265" s="178"/>
      <c r="V1265" s="178">
        <v>43599</v>
      </c>
      <c r="W1265" s="48" t="s">
        <v>211</v>
      </c>
      <c r="X1265" s="48"/>
      <c r="Y1265" s="48"/>
      <c r="Z1265" s="48" t="s">
        <v>211</v>
      </c>
      <c r="AA1265" s="48"/>
      <c r="AB1265" s="48"/>
      <c r="AC1265" s="193" t="s">
        <v>4943</v>
      </c>
      <c r="AD1265" s="48"/>
      <c r="AE1265" s="193" t="s">
        <v>211</v>
      </c>
      <c r="AF1265" s="193" t="s">
        <v>211</v>
      </c>
      <c r="AG1265" s="193" t="s">
        <v>211</v>
      </c>
      <c r="AH1265" s="198">
        <v>43973</v>
      </c>
      <c r="AI1265" s="192" t="s">
        <v>4349</v>
      </c>
      <c r="AJ1265" s="115" t="str">
        <f t="shared" si="19"/>
        <v>FS</v>
      </c>
      <c r="AK1265" s="115" t="b">
        <f>ISNUMBER(SEARCH("IRT",Table1[[#This Row],[Current_Status]]))</f>
        <v>0</v>
      </c>
      <c r="AL1265" s="116">
        <f>YEAR(Table1[[#This Row],[Project_Initiated]])</f>
        <v>2019</v>
      </c>
      <c r="AM1265" s="53">
        <v>44090</v>
      </c>
      <c r="AN1265" s="53" t="str">
        <f>IF(AND(Table1[[#This Row],[Completed Date]]&gt;="07/01/2020"+0,Table1[[#This Row],[Completed Date]]&lt;="6/30/2021"+0),"FY 20-21",IF(AND(Table1[[#This Row],[Completed Date]]&gt;="07/01/2019"+0,Table1[[#This Row],[Completed Date]]&lt;="6/30/2020"+0),"FY 19-20",""))</f>
        <v>FY 19-20</v>
      </c>
      <c r="AO1265" s="116" t="str">
        <f>IFERROR(FIND("R",Table1[[#This Row],[FS_Priority]]),"")</f>
        <v/>
      </c>
    </row>
    <row r="1266" spans="1:41" hidden="1" x14ac:dyDescent="0.25">
      <c r="A1266" s="48" t="s">
        <v>2918</v>
      </c>
      <c r="B1266" s="193" t="s">
        <v>211</v>
      </c>
      <c r="C1266" s="193" t="s">
        <v>2918</v>
      </c>
      <c r="D1266" s="194" t="b">
        <v>0</v>
      </c>
      <c r="E1266" s="48" t="s">
        <v>53</v>
      </c>
      <c r="F1266" s="48" t="s">
        <v>3039</v>
      </c>
      <c r="G1266" s="48" t="s">
        <v>211</v>
      </c>
      <c r="H1266" s="48" t="s">
        <v>285</v>
      </c>
      <c r="I1266" s="48" t="s">
        <v>3924</v>
      </c>
      <c r="J1266" s="48" t="s">
        <v>2670</v>
      </c>
      <c r="K1266" s="193" t="s">
        <v>3514</v>
      </c>
      <c r="L1266" s="193" t="s">
        <v>2636</v>
      </c>
      <c r="M1266" s="48" t="s">
        <v>3515</v>
      </c>
      <c r="N1266" s="193" t="s">
        <v>211</v>
      </c>
      <c r="O1266" s="48" t="s">
        <v>165</v>
      </c>
      <c r="P1266" s="48"/>
      <c r="Q1266" s="48" t="s">
        <v>108</v>
      </c>
      <c r="R1266" s="193" t="s">
        <v>211</v>
      </c>
      <c r="S1266" s="48" t="b">
        <v>1</v>
      </c>
      <c r="T1266" s="48"/>
      <c r="U1266" s="178"/>
      <c r="V1266" s="178">
        <v>43599</v>
      </c>
      <c r="W1266" s="48" t="s">
        <v>211</v>
      </c>
      <c r="X1266" s="48"/>
      <c r="Y1266" s="48"/>
      <c r="Z1266" s="48" t="s">
        <v>211</v>
      </c>
      <c r="AA1266" s="48"/>
      <c r="AB1266" s="48"/>
      <c r="AC1266" s="193" t="s">
        <v>4943</v>
      </c>
      <c r="AD1266" s="48"/>
      <c r="AE1266" s="193" t="s">
        <v>211</v>
      </c>
      <c r="AF1266" s="193" t="s">
        <v>211</v>
      </c>
      <c r="AG1266" s="193" t="s">
        <v>211</v>
      </c>
      <c r="AH1266" s="198">
        <v>43973</v>
      </c>
      <c r="AI1266" s="192" t="s">
        <v>4349</v>
      </c>
      <c r="AJ1266" s="115" t="str">
        <f t="shared" si="19"/>
        <v>FS</v>
      </c>
      <c r="AK1266" s="115" t="b">
        <f>ISNUMBER(SEARCH("IRT",Table1[[#This Row],[Current_Status]]))</f>
        <v>0</v>
      </c>
      <c r="AL1266" s="116">
        <f>YEAR(Table1[[#This Row],[Project_Initiated]])</f>
        <v>2019</v>
      </c>
      <c r="AM1266" s="53">
        <v>44090</v>
      </c>
      <c r="AN1266" s="53" t="str">
        <f>IF(AND(Table1[[#This Row],[Completed Date]]&gt;="07/01/2020"+0,Table1[[#This Row],[Completed Date]]&lt;="6/30/2021"+0),"FY 20-21",IF(AND(Table1[[#This Row],[Completed Date]]&gt;="07/01/2019"+0,Table1[[#This Row],[Completed Date]]&lt;="6/30/2020"+0),"FY 19-20",""))</f>
        <v>FY 19-20</v>
      </c>
      <c r="AO1266" s="116" t="str">
        <f>IFERROR(FIND("R",Table1[[#This Row],[FS_Priority]]),"")</f>
        <v/>
      </c>
    </row>
    <row r="1267" spans="1:41" hidden="1" x14ac:dyDescent="0.25">
      <c r="A1267" s="48" t="s">
        <v>4669</v>
      </c>
      <c r="B1267" s="193" t="s">
        <v>211</v>
      </c>
      <c r="C1267" s="193" t="s">
        <v>4669</v>
      </c>
      <c r="D1267" s="194" t="b">
        <v>0</v>
      </c>
      <c r="E1267" s="48" t="s">
        <v>4299</v>
      </c>
      <c r="F1267" s="48" t="s">
        <v>4670</v>
      </c>
      <c r="G1267" s="48" t="s">
        <v>4751</v>
      </c>
      <c r="H1267" s="48" t="s">
        <v>211</v>
      </c>
      <c r="I1267" s="48" t="s">
        <v>4671</v>
      </c>
      <c r="J1267" s="48" t="s">
        <v>2661</v>
      </c>
      <c r="K1267" s="193" t="s">
        <v>3471</v>
      </c>
      <c r="L1267" s="193" t="s">
        <v>2636</v>
      </c>
      <c r="M1267" s="48" t="s">
        <v>4672</v>
      </c>
      <c r="N1267" s="193" t="s">
        <v>211</v>
      </c>
      <c r="O1267" s="48" t="s">
        <v>534</v>
      </c>
      <c r="P1267" s="48"/>
      <c r="Q1267" s="48" t="s">
        <v>3431</v>
      </c>
      <c r="R1267" s="193" t="s">
        <v>211</v>
      </c>
      <c r="S1267" s="48" t="b">
        <v>0</v>
      </c>
      <c r="T1267" s="48"/>
      <c r="U1267" s="178"/>
      <c r="V1267" s="178">
        <v>43785</v>
      </c>
      <c r="W1267" s="48" t="s">
        <v>211</v>
      </c>
      <c r="X1267" s="48"/>
      <c r="Y1267" s="48"/>
      <c r="Z1267" s="48" t="s">
        <v>211</v>
      </c>
      <c r="AA1267" s="48"/>
      <c r="AB1267" s="48"/>
      <c r="AC1267" s="193" t="s">
        <v>4995</v>
      </c>
      <c r="AD1267" s="48"/>
      <c r="AE1267" s="193" t="s">
        <v>534</v>
      </c>
      <c r="AF1267" s="193" t="s">
        <v>211</v>
      </c>
      <c r="AG1267" s="193" t="s">
        <v>211</v>
      </c>
      <c r="AH1267" s="198">
        <v>43983</v>
      </c>
      <c r="AI1267" s="192" t="s">
        <v>4364</v>
      </c>
      <c r="AJ1267" s="115" t="str">
        <f t="shared" si="19"/>
        <v>FS</v>
      </c>
      <c r="AK1267" s="115" t="b">
        <f>ISNUMBER(SEARCH("IRT",Table1[[#This Row],[Current_Status]]))</f>
        <v>0</v>
      </c>
      <c r="AL1267" s="116">
        <f>YEAR(Table1[[#This Row],[Project_Initiated]])</f>
        <v>2019</v>
      </c>
      <c r="AM1267" s="53">
        <v>44090</v>
      </c>
      <c r="AN1267" s="53" t="str">
        <f>IF(AND(Table1[[#This Row],[Completed Date]]&gt;="07/01/2020"+0,Table1[[#This Row],[Completed Date]]&lt;="6/30/2021"+0),"FY 20-21",IF(AND(Table1[[#This Row],[Completed Date]]&gt;="07/01/2019"+0,Table1[[#This Row],[Completed Date]]&lt;="6/30/2020"+0),"FY 19-20",""))</f>
        <v>FY 19-20</v>
      </c>
      <c r="AO1267" s="116">
        <f>IFERROR(FIND("R",Table1[[#This Row],[FS_Priority]]),"")</f>
        <v>1</v>
      </c>
    </row>
    <row r="1268" spans="1:41" hidden="1" x14ac:dyDescent="0.25">
      <c r="A1268" s="48" t="s">
        <v>4400</v>
      </c>
      <c r="B1268" s="193" t="s">
        <v>4400</v>
      </c>
      <c r="C1268" s="193" t="s">
        <v>211</v>
      </c>
      <c r="D1268" s="194" t="b">
        <v>0</v>
      </c>
      <c r="E1268" s="48" t="s">
        <v>99</v>
      </c>
      <c r="F1268" s="48" t="s">
        <v>4808</v>
      </c>
      <c r="G1268" s="48" t="s">
        <v>4488</v>
      </c>
      <c r="H1268" s="48" t="s">
        <v>211</v>
      </c>
      <c r="I1268" s="48" t="s">
        <v>211</v>
      </c>
      <c r="J1268" s="48" t="s">
        <v>2698</v>
      </c>
      <c r="K1268" s="193" t="s">
        <v>4989</v>
      </c>
      <c r="L1268" s="193" t="s">
        <v>297</v>
      </c>
      <c r="M1268" s="48" t="s">
        <v>4489</v>
      </c>
      <c r="N1268" s="193" t="s">
        <v>211</v>
      </c>
      <c r="O1268" s="48" t="s">
        <v>67</v>
      </c>
      <c r="P1268" s="48">
        <v>2</v>
      </c>
      <c r="Q1268" s="48" t="s">
        <v>211</v>
      </c>
      <c r="R1268" s="193" t="s">
        <v>211</v>
      </c>
      <c r="S1268" s="48" t="b">
        <v>0</v>
      </c>
      <c r="T1268" s="48">
        <v>82000</v>
      </c>
      <c r="U1268" s="178"/>
      <c r="V1268" s="178">
        <v>43796</v>
      </c>
      <c r="W1268" s="48" t="s">
        <v>31</v>
      </c>
      <c r="X1268" s="48">
        <v>44075</v>
      </c>
      <c r="Y1268" s="48">
        <v>44105</v>
      </c>
      <c r="Z1268" s="48" t="s">
        <v>211</v>
      </c>
      <c r="AA1268" s="48"/>
      <c r="AB1268" s="48"/>
      <c r="AC1268" s="193" t="s">
        <v>211</v>
      </c>
      <c r="AD1268" s="48"/>
      <c r="AE1268" s="193" t="s">
        <v>211</v>
      </c>
      <c r="AF1268" s="193" t="s">
        <v>211</v>
      </c>
      <c r="AG1268" s="193" t="s">
        <v>211</v>
      </c>
      <c r="AH1268" s="198"/>
      <c r="AI1268" s="192" t="s">
        <v>211</v>
      </c>
      <c r="AJ1268" s="115" t="str">
        <f t="shared" si="19"/>
        <v>PD&amp;C</v>
      </c>
      <c r="AK1268" s="115" t="b">
        <f>ISNUMBER(SEARCH("IRT",Table1[[#This Row],[Current_Status]]))</f>
        <v>0</v>
      </c>
      <c r="AL1268" s="116">
        <f>YEAR(Table1[[#This Row],[Project_Initiated]])</f>
        <v>2019</v>
      </c>
      <c r="AM1268" s="53">
        <v>44090</v>
      </c>
      <c r="AN1268" s="53" t="str">
        <f>IF(AND(Table1[[#This Row],[Completed Date]]&gt;="07/01/2020"+0,Table1[[#This Row],[Completed Date]]&lt;="6/30/2021"+0),"FY 20-21",IF(AND(Table1[[#This Row],[Completed Date]]&gt;="07/01/2019"+0,Table1[[#This Row],[Completed Date]]&lt;="6/30/2020"+0),"FY 19-20",""))</f>
        <v/>
      </c>
      <c r="AO1268" s="116" t="str">
        <f>IFERROR(FIND("R",Table1[[#This Row],[FS_Priority]]),"")</f>
        <v/>
      </c>
    </row>
    <row r="1269" spans="1:41" hidden="1" x14ac:dyDescent="0.25">
      <c r="A1269" s="48" t="s">
        <v>75</v>
      </c>
      <c r="B1269" s="193" t="s">
        <v>75</v>
      </c>
      <c r="C1269" s="193" t="s">
        <v>211</v>
      </c>
      <c r="D1269" s="194" t="b">
        <v>0</v>
      </c>
      <c r="E1269" s="48" t="s">
        <v>4285</v>
      </c>
      <c r="F1269" s="48" t="s">
        <v>76</v>
      </c>
      <c r="G1269" s="48" t="s">
        <v>3571</v>
      </c>
      <c r="H1269" s="48" t="s">
        <v>211</v>
      </c>
      <c r="I1269" s="48" t="s">
        <v>211</v>
      </c>
      <c r="J1269" s="48" t="s">
        <v>50</v>
      </c>
      <c r="K1269" s="193" t="s">
        <v>59</v>
      </c>
      <c r="L1269" s="193" t="s">
        <v>28</v>
      </c>
      <c r="M1269" s="48" t="s">
        <v>77</v>
      </c>
      <c r="N1269" s="193" t="s">
        <v>211</v>
      </c>
      <c r="O1269" s="48" t="s">
        <v>118</v>
      </c>
      <c r="P1269" s="48">
        <v>4</v>
      </c>
      <c r="Q1269" s="48" t="s">
        <v>211</v>
      </c>
      <c r="R1269" s="193" t="s">
        <v>211</v>
      </c>
      <c r="S1269" s="48" t="b">
        <v>0</v>
      </c>
      <c r="T1269" s="48">
        <v>10000000</v>
      </c>
      <c r="U1269" s="178"/>
      <c r="V1269" s="178">
        <v>42725</v>
      </c>
      <c r="W1269" s="48" t="s">
        <v>4970</v>
      </c>
      <c r="X1269" s="48">
        <v>44105</v>
      </c>
      <c r="Y1269" s="48">
        <v>44162</v>
      </c>
      <c r="Z1269" s="48" t="s">
        <v>211</v>
      </c>
      <c r="AA1269" s="48"/>
      <c r="AB1269" s="48"/>
      <c r="AC1269" s="193" t="s">
        <v>211</v>
      </c>
      <c r="AD1269" s="48"/>
      <c r="AE1269" s="193" t="s">
        <v>211</v>
      </c>
      <c r="AF1269" s="193" t="s">
        <v>211</v>
      </c>
      <c r="AG1269" s="193" t="s">
        <v>211</v>
      </c>
      <c r="AH1269" s="198"/>
      <c r="AI1269" s="192" t="s">
        <v>211</v>
      </c>
      <c r="AJ1269" s="115" t="str">
        <f t="shared" si="19"/>
        <v>PD&amp;C</v>
      </c>
      <c r="AK1269" s="115" t="b">
        <f>ISNUMBER(SEARCH("IRT",Table1[[#This Row],[Current_Status]]))</f>
        <v>0</v>
      </c>
      <c r="AL1269" s="116">
        <f>YEAR(Table1[[#This Row],[Project_Initiated]])</f>
        <v>2016</v>
      </c>
      <c r="AM1269" s="53">
        <v>44090</v>
      </c>
      <c r="AN1269" s="53" t="str">
        <f>IF(AND(Table1[[#This Row],[Completed Date]]&gt;="07/01/2020"+0,Table1[[#This Row],[Completed Date]]&lt;="6/30/2021"+0),"FY 20-21",IF(AND(Table1[[#This Row],[Completed Date]]&gt;="07/01/2019"+0,Table1[[#This Row],[Completed Date]]&lt;="6/30/2020"+0),"FY 19-20",""))</f>
        <v/>
      </c>
      <c r="AO1269" s="116" t="str">
        <f>IFERROR(FIND("R",Table1[[#This Row],[FS_Priority]]),"")</f>
        <v/>
      </c>
    </row>
    <row r="1270" spans="1:41" hidden="1" x14ac:dyDescent="0.25">
      <c r="A1270" s="48" t="s">
        <v>4010</v>
      </c>
      <c r="B1270" s="193" t="s">
        <v>4010</v>
      </c>
      <c r="C1270" s="193" t="s">
        <v>211</v>
      </c>
      <c r="D1270" s="194" t="b">
        <v>0</v>
      </c>
      <c r="E1270" s="48" t="s">
        <v>4285</v>
      </c>
      <c r="F1270" s="48" t="s">
        <v>4961</v>
      </c>
      <c r="G1270" s="48" t="s">
        <v>93</v>
      </c>
      <c r="H1270" s="48" t="s">
        <v>211</v>
      </c>
      <c r="I1270" s="48" t="s">
        <v>211</v>
      </c>
      <c r="J1270" s="48" t="s">
        <v>50</v>
      </c>
      <c r="K1270" s="193" t="s">
        <v>59</v>
      </c>
      <c r="L1270" s="193" t="s">
        <v>28</v>
      </c>
      <c r="M1270" s="48" t="s">
        <v>63</v>
      </c>
      <c r="N1270" s="193" t="s">
        <v>211</v>
      </c>
      <c r="O1270" s="48" t="s">
        <v>67</v>
      </c>
      <c r="P1270" s="48">
        <v>15</v>
      </c>
      <c r="Q1270" s="48" t="s">
        <v>211</v>
      </c>
      <c r="R1270" s="193" t="s">
        <v>211</v>
      </c>
      <c r="S1270" s="48" t="b">
        <v>0</v>
      </c>
      <c r="T1270" s="48"/>
      <c r="U1270" s="178"/>
      <c r="V1270" s="178">
        <v>42340</v>
      </c>
      <c r="W1270" s="48" t="s">
        <v>5053</v>
      </c>
      <c r="X1270" s="48">
        <v>44136</v>
      </c>
      <c r="Y1270" s="48">
        <v>44197</v>
      </c>
      <c r="Z1270" s="48" t="s">
        <v>211</v>
      </c>
      <c r="AA1270" s="48"/>
      <c r="AB1270" s="48"/>
      <c r="AC1270" s="193" t="s">
        <v>211</v>
      </c>
      <c r="AD1270" s="48"/>
      <c r="AE1270" s="193" t="s">
        <v>211</v>
      </c>
      <c r="AF1270" s="193" t="s">
        <v>211</v>
      </c>
      <c r="AG1270" s="193" t="s">
        <v>211</v>
      </c>
      <c r="AH1270" s="198"/>
      <c r="AI1270" s="192" t="s">
        <v>211</v>
      </c>
      <c r="AJ1270" s="115" t="str">
        <f t="shared" si="19"/>
        <v>PD&amp;C</v>
      </c>
      <c r="AK1270" s="115" t="b">
        <f>ISNUMBER(SEARCH("IRT",Table1[[#This Row],[Current_Status]]))</f>
        <v>0</v>
      </c>
      <c r="AL1270" s="116">
        <f>YEAR(Table1[[#This Row],[Project_Initiated]])</f>
        <v>2015</v>
      </c>
      <c r="AM1270" s="53">
        <v>44090</v>
      </c>
      <c r="AN1270" s="53" t="str">
        <f>IF(AND(Table1[[#This Row],[Completed Date]]&gt;="07/01/2020"+0,Table1[[#This Row],[Completed Date]]&lt;="6/30/2021"+0),"FY 20-21",IF(AND(Table1[[#This Row],[Completed Date]]&gt;="07/01/2019"+0,Table1[[#This Row],[Completed Date]]&lt;="6/30/2020"+0),"FY 19-20",""))</f>
        <v/>
      </c>
      <c r="AO1270" s="116" t="str">
        <f>IFERROR(FIND("R",Table1[[#This Row],[FS_Priority]]),"")</f>
        <v/>
      </c>
    </row>
    <row r="1271" spans="1:41" hidden="1" x14ac:dyDescent="0.25">
      <c r="A1271" s="48" t="s">
        <v>4316</v>
      </c>
      <c r="B1271" s="193" t="s">
        <v>4316</v>
      </c>
      <c r="C1271" s="193" t="s">
        <v>211</v>
      </c>
      <c r="D1271" s="194" t="b">
        <v>0</v>
      </c>
      <c r="E1271" s="48" t="s">
        <v>4341</v>
      </c>
      <c r="F1271" s="48" t="s">
        <v>4342</v>
      </c>
      <c r="G1271" s="48" t="s">
        <v>4343</v>
      </c>
      <c r="H1271" s="48" t="s">
        <v>452</v>
      </c>
      <c r="I1271" s="48" t="s">
        <v>211</v>
      </c>
      <c r="J1271" s="48" t="s">
        <v>50</v>
      </c>
      <c r="K1271" s="193" t="s">
        <v>3471</v>
      </c>
      <c r="L1271" s="193" t="s">
        <v>28</v>
      </c>
      <c r="M1271" s="48" t="s">
        <v>3469</v>
      </c>
      <c r="N1271" s="193" t="s">
        <v>211</v>
      </c>
      <c r="O1271" s="48" t="s">
        <v>3500</v>
      </c>
      <c r="P1271" s="48">
        <v>2</v>
      </c>
      <c r="Q1271" s="48" t="s">
        <v>211</v>
      </c>
      <c r="R1271" s="193" t="s">
        <v>211</v>
      </c>
      <c r="S1271" s="48" t="b">
        <v>0</v>
      </c>
      <c r="T1271" s="48">
        <v>50000</v>
      </c>
      <c r="U1271" s="178"/>
      <c r="V1271" s="178">
        <v>43676</v>
      </c>
      <c r="W1271" s="48" t="s">
        <v>51</v>
      </c>
      <c r="X1271" s="48">
        <v>44136</v>
      </c>
      <c r="Y1271" s="48">
        <v>44136</v>
      </c>
      <c r="Z1271" s="48" t="s">
        <v>211</v>
      </c>
      <c r="AA1271" s="48"/>
      <c r="AB1271" s="48"/>
      <c r="AC1271" s="193" t="s">
        <v>211</v>
      </c>
      <c r="AD1271" s="48"/>
      <c r="AE1271" s="193" t="s">
        <v>211</v>
      </c>
      <c r="AF1271" s="193" t="s">
        <v>211</v>
      </c>
      <c r="AG1271" s="193" t="s">
        <v>211</v>
      </c>
      <c r="AH1271" s="197"/>
      <c r="AI1271" s="192" t="s">
        <v>211</v>
      </c>
      <c r="AJ1271" s="115" t="str">
        <f t="shared" si="19"/>
        <v>PD&amp;C</v>
      </c>
      <c r="AK1271" s="115" t="b">
        <f>ISNUMBER(SEARCH("IRT",Table1[[#This Row],[Current_Status]]))</f>
        <v>0</v>
      </c>
      <c r="AL1271" s="116">
        <f>YEAR(Table1[[#This Row],[Project_Initiated]])</f>
        <v>2019</v>
      </c>
      <c r="AM1271" s="53">
        <v>44090</v>
      </c>
      <c r="AN1271" s="53" t="str">
        <f>IF(AND(Table1[[#This Row],[Completed Date]]&gt;="07/01/2020"+0,Table1[[#This Row],[Completed Date]]&lt;="6/30/2021"+0),"FY 20-21",IF(AND(Table1[[#This Row],[Completed Date]]&gt;="07/01/2019"+0,Table1[[#This Row],[Completed Date]]&lt;="6/30/2020"+0),"FY 19-20",""))</f>
        <v/>
      </c>
      <c r="AO1271" s="116" t="str">
        <f>IFERROR(FIND("R",Table1[[#This Row],[FS_Priority]]),"")</f>
        <v/>
      </c>
    </row>
    <row r="1272" spans="1:41" hidden="1" x14ac:dyDescent="0.25">
      <c r="A1272" s="48" t="s">
        <v>43</v>
      </c>
      <c r="B1272" s="193" t="s">
        <v>43</v>
      </c>
      <c r="C1272" s="193" t="s">
        <v>211</v>
      </c>
      <c r="D1272" s="194" t="b">
        <v>0</v>
      </c>
      <c r="E1272" s="48" t="s">
        <v>4299</v>
      </c>
      <c r="F1272" s="48" t="s">
        <v>2656</v>
      </c>
      <c r="G1272" s="48" t="s">
        <v>3506</v>
      </c>
      <c r="H1272" s="48" t="s">
        <v>269</v>
      </c>
      <c r="I1272" s="48" t="s">
        <v>211</v>
      </c>
      <c r="J1272" s="48" t="s">
        <v>50</v>
      </c>
      <c r="K1272" s="193" t="s">
        <v>3471</v>
      </c>
      <c r="L1272" s="193" t="s">
        <v>2636</v>
      </c>
      <c r="M1272" s="48" t="s">
        <v>3476</v>
      </c>
      <c r="N1272" s="193" t="s">
        <v>211</v>
      </c>
      <c r="O1272" s="48" t="s">
        <v>3500</v>
      </c>
      <c r="P1272" s="48">
        <v>1</v>
      </c>
      <c r="Q1272" s="48" t="s">
        <v>211</v>
      </c>
      <c r="R1272" s="193" t="s">
        <v>211</v>
      </c>
      <c r="S1272" s="48" t="b">
        <v>0</v>
      </c>
      <c r="T1272" s="48">
        <v>315000</v>
      </c>
      <c r="U1272" s="178"/>
      <c r="V1272" s="178">
        <v>43312</v>
      </c>
      <c r="W1272" s="48" t="s">
        <v>4968</v>
      </c>
      <c r="X1272" s="48">
        <v>44197</v>
      </c>
      <c r="Y1272" s="48">
        <v>44256</v>
      </c>
      <c r="Z1272" s="48" t="s">
        <v>211</v>
      </c>
      <c r="AA1272" s="48"/>
      <c r="AB1272" s="48"/>
      <c r="AC1272" s="193" t="s">
        <v>211</v>
      </c>
      <c r="AD1272" s="48"/>
      <c r="AE1272" s="193" t="s">
        <v>211</v>
      </c>
      <c r="AF1272" s="193" t="s">
        <v>211</v>
      </c>
      <c r="AG1272" s="193" t="s">
        <v>211</v>
      </c>
      <c r="AH1272" s="198"/>
      <c r="AI1272" s="192" t="s">
        <v>211</v>
      </c>
      <c r="AJ1272" s="115" t="str">
        <f t="shared" si="19"/>
        <v>PD&amp;C</v>
      </c>
      <c r="AK1272" s="115" t="b">
        <f>ISNUMBER(SEARCH("IRT",Table1[[#This Row],[Current_Status]]))</f>
        <v>0</v>
      </c>
      <c r="AL1272" s="116">
        <f>YEAR(Table1[[#This Row],[Project_Initiated]])</f>
        <v>2018</v>
      </c>
      <c r="AM1272" s="53">
        <v>44090</v>
      </c>
      <c r="AN1272" s="53" t="str">
        <f>IF(AND(Table1[[#This Row],[Completed Date]]&gt;="07/01/2020"+0,Table1[[#This Row],[Completed Date]]&lt;="6/30/2021"+0),"FY 20-21",IF(AND(Table1[[#This Row],[Completed Date]]&gt;="07/01/2019"+0,Table1[[#This Row],[Completed Date]]&lt;="6/30/2020"+0),"FY 19-20",""))</f>
        <v/>
      </c>
      <c r="AO1272" s="116" t="str">
        <f>IFERROR(FIND("R",Table1[[#This Row],[FS_Priority]]),"")</f>
        <v/>
      </c>
    </row>
    <row r="1273" spans="1:41" hidden="1" x14ac:dyDescent="0.25">
      <c r="A1273" s="48" t="s">
        <v>2815</v>
      </c>
      <c r="B1273" s="193" t="s">
        <v>2815</v>
      </c>
      <c r="C1273" s="193" t="s">
        <v>211</v>
      </c>
      <c r="D1273" s="194" t="b">
        <v>0</v>
      </c>
      <c r="E1273" s="48" t="s">
        <v>4299</v>
      </c>
      <c r="F1273" s="48" t="s">
        <v>4809</v>
      </c>
      <c r="G1273" s="48" t="s">
        <v>3818</v>
      </c>
      <c r="H1273" s="48" t="s">
        <v>451</v>
      </c>
      <c r="I1273" s="48" t="s">
        <v>211</v>
      </c>
      <c r="J1273" s="48" t="s">
        <v>50</v>
      </c>
      <c r="K1273" s="193" t="s">
        <v>3471</v>
      </c>
      <c r="L1273" s="193" t="s">
        <v>2636</v>
      </c>
      <c r="M1273" s="48" t="s">
        <v>3500</v>
      </c>
      <c r="N1273" s="193" t="s">
        <v>211</v>
      </c>
      <c r="O1273" s="48" t="s">
        <v>67</v>
      </c>
      <c r="P1273" s="48">
        <v>4</v>
      </c>
      <c r="Q1273" s="48" t="s">
        <v>211</v>
      </c>
      <c r="R1273" s="193" t="s">
        <v>211</v>
      </c>
      <c r="S1273" s="48" t="b">
        <v>0</v>
      </c>
      <c r="T1273" s="48">
        <v>1220000</v>
      </c>
      <c r="U1273" s="178"/>
      <c r="V1273" s="178">
        <v>43528</v>
      </c>
      <c r="W1273" s="48" t="s">
        <v>51</v>
      </c>
      <c r="X1273" s="48">
        <v>44197</v>
      </c>
      <c r="Y1273" s="48">
        <v>44317</v>
      </c>
      <c r="Z1273" s="48" t="s">
        <v>211</v>
      </c>
      <c r="AA1273" s="48"/>
      <c r="AB1273" s="48"/>
      <c r="AC1273" s="193" t="s">
        <v>211</v>
      </c>
      <c r="AD1273" s="48"/>
      <c r="AE1273" s="193" t="s">
        <v>211</v>
      </c>
      <c r="AF1273" s="193" t="s">
        <v>211</v>
      </c>
      <c r="AG1273" s="193" t="s">
        <v>211</v>
      </c>
      <c r="AH1273" s="198"/>
      <c r="AI1273" s="192" t="s">
        <v>211</v>
      </c>
      <c r="AJ1273" s="115" t="str">
        <f t="shared" si="19"/>
        <v>PD&amp;C</v>
      </c>
      <c r="AK1273" s="115" t="b">
        <f>ISNUMBER(SEARCH("IRT",Table1[[#This Row],[Current_Status]]))</f>
        <v>0</v>
      </c>
      <c r="AL1273" s="116">
        <f>YEAR(Table1[[#This Row],[Project_Initiated]])</f>
        <v>2019</v>
      </c>
      <c r="AM1273" s="53">
        <v>44090</v>
      </c>
      <c r="AN1273" s="53" t="str">
        <f>IF(AND(Table1[[#This Row],[Completed Date]]&gt;="07/01/2020"+0,Table1[[#This Row],[Completed Date]]&lt;="6/30/2021"+0),"FY 20-21",IF(AND(Table1[[#This Row],[Completed Date]]&gt;="07/01/2019"+0,Table1[[#This Row],[Completed Date]]&lt;="6/30/2020"+0),"FY 19-20",""))</f>
        <v/>
      </c>
      <c r="AO1273" s="116" t="str">
        <f>IFERROR(FIND("R",Table1[[#This Row],[FS_Priority]]),"")</f>
        <v/>
      </c>
    </row>
    <row r="1274" spans="1:41" hidden="1" x14ac:dyDescent="0.25">
      <c r="A1274" s="48" t="s">
        <v>2901</v>
      </c>
      <c r="B1274" s="193" t="s">
        <v>2901</v>
      </c>
      <c r="C1274" s="193" t="s">
        <v>211</v>
      </c>
      <c r="D1274" s="194" t="b">
        <v>0</v>
      </c>
      <c r="E1274" s="48" t="s">
        <v>4299</v>
      </c>
      <c r="F1274" s="48" t="s">
        <v>2903</v>
      </c>
      <c r="G1274" s="48" t="s">
        <v>3908</v>
      </c>
      <c r="H1274" s="48" t="s">
        <v>4780</v>
      </c>
      <c r="I1274" s="48" t="s">
        <v>211</v>
      </c>
      <c r="J1274" s="48" t="s">
        <v>50</v>
      </c>
      <c r="K1274" s="193" t="s">
        <v>3471</v>
      </c>
      <c r="L1274" s="193" t="s">
        <v>2636</v>
      </c>
      <c r="M1274" s="48" t="s">
        <v>3476</v>
      </c>
      <c r="N1274" s="193" t="s">
        <v>211</v>
      </c>
      <c r="O1274" s="48" t="s">
        <v>268</v>
      </c>
      <c r="P1274" s="48">
        <v>18</v>
      </c>
      <c r="Q1274" s="48" t="s">
        <v>211</v>
      </c>
      <c r="R1274" s="193" t="s">
        <v>211</v>
      </c>
      <c r="S1274" s="48" t="b">
        <v>0</v>
      </c>
      <c r="T1274" s="48">
        <v>3000000</v>
      </c>
      <c r="U1274" s="178"/>
      <c r="V1274" s="178">
        <v>43619</v>
      </c>
      <c r="W1274" s="48" t="s">
        <v>2698</v>
      </c>
      <c r="X1274" s="48">
        <v>44105</v>
      </c>
      <c r="Y1274" s="48">
        <v>44197</v>
      </c>
      <c r="Z1274" s="48" t="s">
        <v>211</v>
      </c>
      <c r="AA1274" s="48"/>
      <c r="AB1274" s="48"/>
      <c r="AC1274" s="193" t="s">
        <v>211</v>
      </c>
      <c r="AD1274" s="48"/>
      <c r="AE1274" s="193" t="s">
        <v>211</v>
      </c>
      <c r="AF1274" s="193" t="s">
        <v>211</v>
      </c>
      <c r="AG1274" s="193" t="s">
        <v>211</v>
      </c>
      <c r="AH1274" s="198"/>
      <c r="AI1274" s="192" t="s">
        <v>211</v>
      </c>
      <c r="AJ1274" s="115" t="str">
        <f t="shared" si="19"/>
        <v>PD&amp;C</v>
      </c>
      <c r="AK1274" s="115" t="b">
        <f>ISNUMBER(SEARCH("IRT",Table1[[#This Row],[Current_Status]]))</f>
        <v>0</v>
      </c>
      <c r="AL1274" s="116">
        <f>YEAR(Table1[[#This Row],[Project_Initiated]])</f>
        <v>2019</v>
      </c>
      <c r="AM1274" s="53">
        <v>44090</v>
      </c>
      <c r="AN1274" s="53" t="str">
        <f>IF(AND(Table1[[#This Row],[Completed Date]]&gt;="07/01/2020"+0,Table1[[#This Row],[Completed Date]]&lt;="6/30/2021"+0),"FY 20-21",IF(AND(Table1[[#This Row],[Completed Date]]&gt;="07/01/2019"+0,Table1[[#This Row],[Completed Date]]&lt;="6/30/2020"+0),"FY 19-20",""))</f>
        <v/>
      </c>
      <c r="AO1274" s="116" t="str">
        <f>IFERROR(FIND("R",Table1[[#This Row],[FS_Priority]]),"")</f>
        <v/>
      </c>
    </row>
    <row r="1275" spans="1:41" hidden="1" x14ac:dyDescent="0.25">
      <c r="A1275" s="48" t="s">
        <v>2871</v>
      </c>
      <c r="B1275" s="193" t="s">
        <v>2871</v>
      </c>
      <c r="C1275" s="193" t="s">
        <v>211</v>
      </c>
      <c r="D1275" s="194" t="b">
        <v>0</v>
      </c>
      <c r="E1275" s="48" t="s">
        <v>4313</v>
      </c>
      <c r="F1275" s="48" t="s">
        <v>4486</v>
      </c>
      <c r="G1275" s="48" t="s">
        <v>3886</v>
      </c>
      <c r="H1275" s="48" t="s">
        <v>447</v>
      </c>
      <c r="I1275" s="48" t="s">
        <v>211</v>
      </c>
      <c r="J1275" s="48" t="s">
        <v>50</v>
      </c>
      <c r="K1275" s="193" t="s">
        <v>3883</v>
      </c>
      <c r="L1275" s="193" t="s">
        <v>437</v>
      </c>
      <c r="M1275" s="48" t="s">
        <v>3887</v>
      </c>
      <c r="N1275" s="193" t="s">
        <v>211</v>
      </c>
      <c r="O1275" s="48" t="s">
        <v>3500</v>
      </c>
      <c r="P1275" s="48">
        <v>1</v>
      </c>
      <c r="Q1275" s="48" t="s">
        <v>211</v>
      </c>
      <c r="R1275" s="193" t="s">
        <v>211</v>
      </c>
      <c r="S1275" s="48" t="b">
        <v>0</v>
      </c>
      <c r="T1275" s="48">
        <v>450000</v>
      </c>
      <c r="U1275" s="178"/>
      <c r="V1275" s="178">
        <v>43571</v>
      </c>
      <c r="W1275" s="48" t="s">
        <v>5054</v>
      </c>
      <c r="X1275" s="48">
        <v>44166</v>
      </c>
      <c r="Y1275" s="48">
        <v>44197</v>
      </c>
      <c r="Z1275" s="48" t="s">
        <v>211</v>
      </c>
      <c r="AA1275" s="48"/>
      <c r="AB1275" s="48"/>
      <c r="AC1275" s="193" t="s">
        <v>211</v>
      </c>
      <c r="AD1275" s="48"/>
      <c r="AE1275" s="193" t="s">
        <v>211</v>
      </c>
      <c r="AF1275" s="193" t="s">
        <v>211</v>
      </c>
      <c r="AG1275" s="193" t="s">
        <v>211</v>
      </c>
      <c r="AH1275" s="198"/>
      <c r="AI1275" s="192" t="s">
        <v>211</v>
      </c>
      <c r="AJ1275" s="115" t="str">
        <f t="shared" si="19"/>
        <v>PD&amp;C</v>
      </c>
      <c r="AK1275" s="115" t="b">
        <f>ISNUMBER(SEARCH("IRT",Table1[[#This Row],[Current_Status]]))</f>
        <v>0</v>
      </c>
      <c r="AL1275" s="116">
        <f>YEAR(Table1[[#This Row],[Project_Initiated]])</f>
        <v>2019</v>
      </c>
      <c r="AM1275" s="53">
        <v>44090</v>
      </c>
      <c r="AN1275" s="53" t="str">
        <f>IF(AND(Table1[[#This Row],[Completed Date]]&gt;="07/01/2020"+0,Table1[[#This Row],[Completed Date]]&lt;="6/30/2021"+0),"FY 20-21",IF(AND(Table1[[#This Row],[Completed Date]]&gt;="07/01/2019"+0,Table1[[#This Row],[Completed Date]]&lt;="6/30/2020"+0),"FY 19-20",""))</f>
        <v/>
      </c>
      <c r="AO1275" s="116" t="str">
        <f>IFERROR(FIND("R",Table1[[#This Row],[FS_Priority]]),"")</f>
        <v/>
      </c>
    </row>
    <row r="1276" spans="1:41" hidden="1" x14ac:dyDescent="0.25">
      <c r="A1276" s="48" t="s">
        <v>152</v>
      </c>
      <c r="B1276" s="193" t="s">
        <v>152</v>
      </c>
      <c r="C1276" s="193" t="s">
        <v>211</v>
      </c>
      <c r="D1276" s="194" t="b">
        <v>0</v>
      </c>
      <c r="E1276" s="48" t="s">
        <v>4313</v>
      </c>
      <c r="F1276" s="48" t="s">
        <v>4356</v>
      </c>
      <c r="G1276" s="48" t="s">
        <v>3899</v>
      </c>
      <c r="H1276" s="48" t="s">
        <v>267</v>
      </c>
      <c r="I1276" s="48" t="s">
        <v>211</v>
      </c>
      <c r="J1276" s="48" t="s">
        <v>50</v>
      </c>
      <c r="K1276" s="193" t="s">
        <v>3883</v>
      </c>
      <c r="L1276" s="193" t="s">
        <v>437</v>
      </c>
      <c r="M1276" s="48" t="s">
        <v>3900</v>
      </c>
      <c r="N1276" s="193" t="s">
        <v>211</v>
      </c>
      <c r="O1276" s="48" t="s">
        <v>67</v>
      </c>
      <c r="P1276" s="48">
        <v>3</v>
      </c>
      <c r="Q1276" s="48" t="s">
        <v>211</v>
      </c>
      <c r="R1276" s="193" t="s">
        <v>211</v>
      </c>
      <c r="S1276" s="48" t="b">
        <v>0</v>
      </c>
      <c r="T1276" s="48">
        <v>200000</v>
      </c>
      <c r="U1276" s="178"/>
      <c r="V1276" s="178">
        <v>43332</v>
      </c>
      <c r="W1276" s="48" t="s">
        <v>4969</v>
      </c>
      <c r="X1276" s="48">
        <v>44105</v>
      </c>
      <c r="Y1276" s="48">
        <v>44166</v>
      </c>
      <c r="Z1276" s="48" t="s">
        <v>211</v>
      </c>
      <c r="AA1276" s="48"/>
      <c r="AB1276" s="48"/>
      <c r="AC1276" s="193" t="s">
        <v>211</v>
      </c>
      <c r="AD1276" s="48"/>
      <c r="AE1276" s="193" t="s">
        <v>211</v>
      </c>
      <c r="AF1276" s="193" t="s">
        <v>211</v>
      </c>
      <c r="AG1276" s="193" t="s">
        <v>211</v>
      </c>
      <c r="AH1276" s="198"/>
      <c r="AI1276" s="192" t="s">
        <v>211</v>
      </c>
      <c r="AJ1276" s="115" t="str">
        <f t="shared" si="19"/>
        <v>PD&amp;C</v>
      </c>
      <c r="AK1276" s="115" t="b">
        <f>ISNUMBER(SEARCH("IRT",Table1[[#This Row],[Current_Status]]))</f>
        <v>0</v>
      </c>
      <c r="AL1276" s="116">
        <f>YEAR(Table1[[#This Row],[Project_Initiated]])</f>
        <v>2018</v>
      </c>
      <c r="AM1276" s="53">
        <v>44090</v>
      </c>
      <c r="AN1276" s="53" t="str">
        <f>IF(AND(Table1[[#This Row],[Completed Date]]&gt;="07/01/2020"+0,Table1[[#This Row],[Completed Date]]&lt;="6/30/2021"+0),"FY 20-21",IF(AND(Table1[[#This Row],[Completed Date]]&gt;="07/01/2019"+0,Table1[[#This Row],[Completed Date]]&lt;="6/30/2020"+0),"FY 19-20",""))</f>
        <v/>
      </c>
      <c r="AO1276" s="116" t="str">
        <f>IFERROR(FIND("R",Table1[[#This Row],[FS_Priority]]),"")</f>
        <v/>
      </c>
    </row>
    <row r="1277" spans="1:41" hidden="1" x14ac:dyDescent="0.25">
      <c r="A1277" s="48" t="s">
        <v>41</v>
      </c>
      <c r="B1277" s="193" t="s">
        <v>41</v>
      </c>
      <c r="C1277" s="193" t="s">
        <v>211</v>
      </c>
      <c r="D1277" s="194" t="b">
        <v>0</v>
      </c>
      <c r="E1277" s="48" t="s">
        <v>4299</v>
      </c>
      <c r="F1277" s="48" t="s">
        <v>42</v>
      </c>
      <c r="G1277" s="48" t="s">
        <v>3505</v>
      </c>
      <c r="H1277" s="48" t="s">
        <v>275</v>
      </c>
      <c r="I1277" s="48" t="s">
        <v>211</v>
      </c>
      <c r="J1277" s="48" t="s">
        <v>5000</v>
      </c>
      <c r="K1277" s="193" t="s">
        <v>3471</v>
      </c>
      <c r="L1277" s="193" t="s">
        <v>2636</v>
      </c>
      <c r="M1277" s="48" t="s">
        <v>3476</v>
      </c>
      <c r="N1277" s="193" t="s">
        <v>211</v>
      </c>
      <c r="O1277" s="48" t="s">
        <v>3500</v>
      </c>
      <c r="P1277" s="48">
        <v>28</v>
      </c>
      <c r="Q1277" s="48" t="s">
        <v>211</v>
      </c>
      <c r="R1277" s="193" t="s">
        <v>211</v>
      </c>
      <c r="S1277" s="48" t="b">
        <v>0</v>
      </c>
      <c r="T1277" s="48">
        <v>235000</v>
      </c>
      <c r="U1277" s="178"/>
      <c r="V1277" s="178">
        <v>43312</v>
      </c>
      <c r="W1277" s="48" t="s">
        <v>51</v>
      </c>
      <c r="X1277" s="48">
        <v>44197</v>
      </c>
      <c r="Y1277" s="48">
        <v>44228</v>
      </c>
      <c r="Z1277" s="48" t="s">
        <v>211</v>
      </c>
      <c r="AA1277" s="48"/>
      <c r="AB1277" s="48"/>
      <c r="AC1277" s="193" t="s">
        <v>211</v>
      </c>
      <c r="AD1277" s="48"/>
      <c r="AE1277" s="193" t="s">
        <v>211</v>
      </c>
      <c r="AF1277" s="193" t="s">
        <v>211</v>
      </c>
      <c r="AG1277" s="193" t="s">
        <v>211</v>
      </c>
      <c r="AH1277" s="198"/>
      <c r="AI1277" s="192" t="s">
        <v>211</v>
      </c>
      <c r="AJ1277" s="115" t="str">
        <f t="shared" si="19"/>
        <v>PD&amp;C</v>
      </c>
      <c r="AK1277" s="115" t="b">
        <f>ISNUMBER(SEARCH("IRT",Table1[[#This Row],[Current_Status]]))</f>
        <v>0</v>
      </c>
      <c r="AL1277" s="116">
        <f>YEAR(Table1[[#This Row],[Project_Initiated]])</f>
        <v>2018</v>
      </c>
      <c r="AM1277" s="53">
        <v>44090</v>
      </c>
      <c r="AN1277" s="53" t="str">
        <f>IF(AND(Table1[[#This Row],[Completed Date]]&gt;="07/01/2020"+0,Table1[[#This Row],[Completed Date]]&lt;="6/30/2021"+0),"FY 20-21",IF(AND(Table1[[#This Row],[Completed Date]]&gt;="07/01/2019"+0,Table1[[#This Row],[Completed Date]]&lt;="6/30/2020"+0),"FY 19-20",""))</f>
        <v/>
      </c>
      <c r="AO1277" s="116" t="str">
        <f>IFERROR(FIND("R",Table1[[#This Row],[FS_Priority]]),"")</f>
        <v/>
      </c>
    </row>
    <row r="1278" spans="1:41" hidden="1" x14ac:dyDescent="0.25">
      <c r="A1278" s="48" t="s">
        <v>2817</v>
      </c>
      <c r="B1278" s="193" t="s">
        <v>2817</v>
      </c>
      <c r="C1278" s="193" t="s">
        <v>211</v>
      </c>
      <c r="D1278" s="194" t="b">
        <v>0</v>
      </c>
      <c r="E1278" s="48" t="s">
        <v>4299</v>
      </c>
      <c r="F1278" s="48" t="s">
        <v>2827</v>
      </c>
      <c r="G1278" s="48" t="s">
        <v>3816</v>
      </c>
      <c r="H1278" s="48" t="s">
        <v>211</v>
      </c>
      <c r="I1278" s="48" t="s">
        <v>211</v>
      </c>
      <c r="J1278" s="48" t="s">
        <v>4996</v>
      </c>
      <c r="K1278" s="193" t="s">
        <v>3471</v>
      </c>
      <c r="L1278" s="193" t="s">
        <v>2636</v>
      </c>
      <c r="M1278" s="48" t="s">
        <v>3503</v>
      </c>
      <c r="N1278" s="193" t="s">
        <v>211</v>
      </c>
      <c r="O1278" s="48" t="s">
        <v>4331</v>
      </c>
      <c r="P1278" s="48">
        <v>1</v>
      </c>
      <c r="Q1278" s="48" t="s">
        <v>211</v>
      </c>
      <c r="R1278" s="193" t="s">
        <v>211</v>
      </c>
      <c r="S1278" s="48" t="b">
        <v>0</v>
      </c>
      <c r="T1278" s="48">
        <v>33980000</v>
      </c>
      <c r="U1278" s="178"/>
      <c r="V1278" s="178">
        <v>43528</v>
      </c>
      <c r="W1278" s="48" t="s">
        <v>4997</v>
      </c>
      <c r="X1278" s="48">
        <v>44440</v>
      </c>
      <c r="Y1278" s="48">
        <v>44985</v>
      </c>
      <c r="Z1278" s="48" t="s">
        <v>211</v>
      </c>
      <c r="AA1278" s="48"/>
      <c r="AB1278" s="48"/>
      <c r="AC1278" s="193" t="s">
        <v>211</v>
      </c>
      <c r="AD1278" s="48"/>
      <c r="AE1278" s="193" t="s">
        <v>211</v>
      </c>
      <c r="AF1278" s="193" t="s">
        <v>211</v>
      </c>
      <c r="AG1278" s="193" t="s">
        <v>211</v>
      </c>
      <c r="AH1278" s="198"/>
      <c r="AI1278" s="192" t="s">
        <v>211</v>
      </c>
      <c r="AJ1278" s="115" t="str">
        <f t="shared" si="19"/>
        <v>PD&amp;C</v>
      </c>
      <c r="AK1278" s="115" t="b">
        <f>ISNUMBER(SEARCH("IRT",Table1[[#This Row],[Current_Status]]))</f>
        <v>0</v>
      </c>
      <c r="AL1278" s="116">
        <f>YEAR(Table1[[#This Row],[Project_Initiated]])</f>
        <v>2019</v>
      </c>
      <c r="AM1278" s="53">
        <v>44090</v>
      </c>
      <c r="AN1278" s="53" t="str">
        <f>IF(AND(Table1[[#This Row],[Completed Date]]&gt;="07/01/2020"+0,Table1[[#This Row],[Completed Date]]&lt;="6/30/2021"+0),"FY 20-21",IF(AND(Table1[[#This Row],[Completed Date]]&gt;="07/01/2019"+0,Table1[[#This Row],[Completed Date]]&lt;="6/30/2020"+0),"FY 19-20",""))</f>
        <v/>
      </c>
      <c r="AO1278" s="116" t="str">
        <f>IFERROR(FIND("R",Table1[[#This Row],[FS_Priority]]),"")</f>
        <v/>
      </c>
    </row>
    <row r="1279" spans="1:41" hidden="1" x14ac:dyDescent="0.25">
      <c r="A1279" s="48" t="s">
        <v>2869</v>
      </c>
      <c r="B1279" s="193" t="s">
        <v>2869</v>
      </c>
      <c r="C1279" s="193" t="s">
        <v>211</v>
      </c>
      <c r="D1279" s="194" t="b">
        <v>0</v>
      </c>
      <c r="E1279" s="48" t="s">
        <v>4299</v>
      </c>
      <c r="F1279" s="48" t="s">
        <v>5055</v>
      </c>
      <c r="G1279" s="48" t="s">
        <v>3511</v>
      </c>
      <c r="H1279" s="48" t="s">
        <v>275</v>
      </c>
      <c r="I1279" s="48" t="s">
        <v>211</v>
      </c>
      <c r="J1279" s="48" t="s">
        <v>4998</v>
      </c>
      <c r="K1279" s="193" t="s">
        <v>3471</v>
      </c>
      <c r="L1279" s="193" t="s">
        <v>2636</v>
      </c>
      <c r="M1279" s="48" t="s">
        <v>3476</v>
      </c>
      <c r="N1279" s="193" t="s">
        <v>211</v>
      </c>
      <c r="O1279" s="48" t="s">
        <v>3500</v>
      </c>
      <c r="P1279" s="48">
        <v>6</v>
      </c>
      <c r="Q1279" s="48" t="s">
        <v>211</v>
      </c>
      <c r="R1279" s="193" t="s">
        <v>211</v>
      </c>
      <c r="S1279" s="48" t="b">
        <v>0</v>
      </c>
      <c r="T1279" s="48"/>
      <c r="U1279" s="178"/>
      <c r="V1279" s="178">
        <v>42653</v>
      </c>
      <c r="W1279" s="48" t="s">
        <v>4959</v>
      </c>
      <c r="X1279" s="48"/>
      <c r="Y1279" s="48"/>
      <c r="Z1279" s="48" t="s">
        <v>211</v>
      </c>
      <c r="AA1279" s="48"/>
      <c r="AB1279" s="48"/>
      <c r="AC1279" s="193" t="s">
        <v>211</v>
      </c>
      <c r="AD1279" s="48"/>
      <c r="AE1279" s="193" t="s">
        <v>211</v>
      </c>
      <c r="AF1279" s="193" t="s">
        <v>211</v>
      </c>
      <c r="AG1279" s="193" t="s">
        <v>211</v>
      </c>
      <c r="AH1279" s="198"/>
      <c r="AI1279" s="192" t="s">
        <v>211</v>
      </c>
      <c r="AJ1279" s="115" t="str">
        <f t="shared" si="19"/>
        <v>PD&amp;C</v>
      </c>
      <c r="AK1279" s="115" t="b">
        <f>ISNUMBER(SEARCH("IRT",Table1[[#This Row],[Current_Status]]))</f>
        <v>0</v>
      </c>
      <c r="AL1279" s="116">
        <f>YEAR(Table1[[#This Row],[Project_Initiated]])</f>
        <v>2016</v>
      </c>
      <c r="AM1279" s="53">
        <v>44090</v>
      </c>
      <c r="AN1279" s="53" t="str">
        <f>IF(AND(Table1[[#This Row],[Completed Date]]&gt;="07/01/2020"+0,Table1[[#This Row],[Completed Date]]&lt;="6/30/2021"+0),"FY 20-21",IF(AND(Table1[[#This Row],[Completed Date]]&gt;="07/01/2019"+0,Table1[[#This Row],[Completed Date]]&lt;="6/30/2020"+0),"FY 19-20",""))</f>
        <v/>
      </c>
      <c r="AO1279" s="116" t="str">
        <f>IFERROR(FIND("R",Table1[[#This Row],[FS_Priority]]),"")</f>
        <v/>
      </c>
    </row>
    <row r="1280" spans="1:41" hidden="1" x14ac:dyDescent="0.25">
      <c r="A1280" s="48" t="s">
        <v>4076</v>
      </c>
      <c r="B1280" s="193" t="s">
        <v>211</v>
      </c>
      <c r="C1280" s="193" t="s">
        <v>4076</v>
      </c>
      <c r="D1280" s="194" t="b">
        <v>0</v>
      </c>
      <c r="E1280" s="48" t="s">
        <v>53</v>
      </c>
      <c r="F1280" s="48" t="s">
        <v>4822</v>
      </c>
      <c r="G1280" s="48" t="s">
        <v>4394</v>
      </c>
      <c r="H1280" s="48" t="s">
        <v>932</v>
      </c>
      <c r="I1280" s="48" t="s">
        <v>4131</v>
      </c>
      <c r="J1280" s="48" t="s">
        <v>2671</v>
      </c>
      <c r="K1280" s="193" t="s">
        <v>3514</v>
      </c>
      <c r="L1280" s="193" t="s">
        <v>2636</v>
      </c>
      <c r="M1280" s="48" t="s">
        <v>3517</v>
      </c>
      <c r="N1280" s="193" t="s">
        <v>211</v>
      </c>
      <c r="O1280" s="48" t="s">
        <v>183</v>
      </c>
      <c r="P1280" s="48"/>
      <c r="Q1280" s="48" t="s">
        <v>3293</v>
      </c>
      <c r="R1280" s="193" t="s">
        <v>211</v>
      </c>
      <c r="S1280" s="48" t="b">
        <v>0</v>
      </c>
      <c r="T1280" s="48"/>
      <c r="U1280" s="178"/>
      <c r="V1280" s="178">
        <v>43468</v>
      </c>
      <c r="W1280" s="48" t="s">
        <v>211</v>
      </c>
      <c r="X1280" s="48"/>
      <c r="Y1280" s="48"/>
      <c r="Z1280" s="48" t="s">
        <v>211</v>
      </c>
      <c r="AA1280" s="48"/>
      <c r="AB1280" s="48"/>
      <c r="AC1280" s="193" t="s">
        <v>5013</v>
      </c>
      <c r="AD1280" s="195">
        <v>43726</v>
      </c>
      <c r="AE1280" s="193" t="s">
        <v>498</v>
      </c>
      <c r="AF1280" s="193" t="s">
        <v>4428</v>
      </c>
      <c r="AG1280" s="193" t="s">
        <v>2694</v>
      </c>
      <c r="AH1280" s="198"/>
      <c r="AI1280" s="192" t="s">
        <v>4284</v>
      </c>
      <c r="AJ1280" s="115" t="str">
        <f t="shared" si="19"/>
        <v>FS</v>
      </c>
      <c r="AK1280" s="115" t="b">
        <f>ISNUMBER(SEARCH("IRT",Table1[[#This Row],[Current_Status]]))</f>
        <v>0</v>
      </c>
      <c r="AL1280" s="116">
        <f>YEAR(Table1[[#This Row],[Project_Initiated]])</f>
        <v>2019</v>
      </c>
      <c r="AM1280" s="53">
        <v>44090</v>
      </c>
      <c r="AN1280" s="53" t="str">
        <f>IF(AND(Table1[[#This Row],[Completed Date]]&gt;="07/01/2020"+0,Table1[[#This Row],[Completed Date]]&lt;="6/30/2021"+0),"FY 20-21",IF(AND(Table1[[#This Row],[Completed Date]]&gt;="07/01/2019"+0,Table1[[#This Row],[Completed Date]]&lt;="6/30/2020"+0),"FY 19-20",""))</f>
        <v/>
      </c>
      <c r="AO1280" s="116">
        <f>IFERROR(FIND("R",Table1[[#This Row],[FS_Priority]]),"")</f>
        <v>1</v>
      </c>
    </row>
    <row r="1281" spans="1:41" hidden="1" x14ac:dyDescent="0.25">
      <c r="A1281" s="48" t="s">
        <v>4648</v>
      </c>
      <c r="B1281" s="193" t="s">
        <v>211</v>
      </c>
      <c r="C1281" s="193" t="s">
        <v>4648</v>
      </c>
      <c r="D1281" s="194" t="b">
        <v>0</v>
      </c>
      <c r="E1281" s="48" t="s">
        <v>107</v>
      </c>
      <c r="F1281" s="48" t="s">
        <v>4649</v>
      </c>
      <c r="G1281" s="48" t="s">
        <v>211</v>
      </c>
      <c r="H1281" s="48" t="s">
        <v>211</v>
      </c>
      <c r="I1281" s="48" t="s">
        <v>3663</v>
      </c>
      <c r="J1281" s="48" t="s">
        <v>2671</v>
      </c>
      <c r="K1281" s="193" t="s">
        <v>3674</v>
      </c>
      <c r="L1281" s="193" t="s">
        <v>2636</v>
      </c>
      <c r="M1281" s="48" t="s">
        <v>3697</v>
      </c>
      <c r="N1281" s="193" t="s">
        <v>3701</v>
      </c>
      <c r="O1281" s="48" t="s">
        <v>165</v>
      </c>
      <c r="P1281" s="48"/>
      <c r="Q1281" s="48" t="s">
        <v>108</v>
      </c>
      <c r="R1281" s="193" t="s">
        <v>211</v>
      </c>
      <c r="S1281" s="48" t="b">
        <v>1</v>
      </c>
      <c r="T1281" s="48"/>
      <c r="U1281" s="178"/>
      <c r="V1281" s="178">
        <v>43794</v>
      </c>
      <c r="W1281" s="48" t="s">
        <v>211</v>
      </c>
      <c r="X1281" s="48"/>
      <c r="Y1281" s="48"/>
      <c r="Z1281" s="48" t="s">
        <v>211</v>
      </c>
      <c r="AA1281" s="48"/>
      <c r="AB1281" s="48"/>
      <c r="AC1281" s="193" t="s">
        <v>4951</v>
      </c>
      <c r="AD1281" s="48"/>
      <c r="AE1281" s="193" t="s">
        <v>165</v>
      </c>
      <c r="AF1281" s="193" t="s">
        <v>211</v>
      </c>
      <c r="AG1281" s="193" t="s">
        <v>211</v>
      </c>
      <c r="AH1281" s="198"/>
      <c r="AI1281" s="192" t="s">
        <v>4364</v>
      </c>
      <c r="AJ1281" s="115" t="str">
        <f t="shared" si="19"/>
        <v>FS</v>
      </c>
      <c r="AK1281" s="115" t="b">
        <f>ISNUMBER(SEARCH("IRT",Table1[[#This Row],[Current_Status]]))</f>
        <v>0</v>
      </c>
      <c r="AL1281" s="116">
        <f>YEAR(Table1[[#This Row],[Project_Initiated]])</f>
        <v>2019</v>
      </c>
      <c r="AM1281" s="53">
        <v>44090</v>
      </c>
      <c r="AN1281" s="53" t="str">
        <f>IF(AND(Table1[[#This Row],[Completed Date]]&gt;="07/01/2020"+0,Table1[[#This Row],[Completed Date]]&lt;="6/30/2021"+0),"FY 20-21",IF(AND(Table1[[#This Row],[Completed Date]]&gt;="07/01/2019"+0,Table1[[#This Row],[Completed Date]]&lt;="6/30/2020"+0),"FY 19-20",""))</f>
        <v/>
      </c>
      <c r="AO1281" s="116" t="str">
        <f>IFERROR(FIND("R",Table1[[#This Row],[FS_Priority]]),"")</f>
        <v/>
      </c>
    </row>
    <row r="1282" spans="1:41" hidden="1" x14ac:dyDescent="0.25">
      <c r="A1282" s="48" t="s">
        <v>414</v>
      </c>
      <c r="B1282" s="193" t="s">
        <v>211</v>
      </c>
      <c r="C1282" s="193" t="s">
        <v>414</v>
      </c>
      <c r="D1282" s="194" t="b">
        <v>0</v>
      </c>
      <c r="E1282" s="48" t="s">
        <v>148</v>
      </c>
      <c r="F1282" s="48" t="s">
        <v>3339</v>
      </c>
      <c r="G1282" s="48" t="s">
        <v>319</v>
      </c>
      <c r="H1282" s="48" t="s">
        <v>2338</v>
      </c>
      <c r="I1282" s="48" t="s">
        <v>3877</v>
      </c>
      <c r="J1282" s="48" t="s">
        <v>2671</v>
      </c>
      <c r="K1282" s="193" t="s">
        <v>4320</v>
      </c>
      <c r="L1282" s="193" t="s">
        <v>434</v>
      </c>
      <c r="M1282" s="48" t="s">
        <v>3871</v>
      </c>
      <c r="N1282" s="193" t="s">
        <v>211</v>
      </c>
      <c r="O1282" s="48" t="s">
        <v>183</v>
      </c>
      <c r="P1282" s="48"/>
      <c r="Q1282" s="48" t="s">
        <v>184</v>
      </c>
      <c r="R1282" s="193" t="s">
        <v>211</v>
      </c>
      <c r="S1282" s="48" t="b">
        <v>0</v>
      </c>
      <c r="T1282" s="48"/>
      <c r="U1282" s="178"/>
      <c r="V1282" s="178">
        <v>43340</v>
      </c>
      <c r="W1282" s="48" t="s">
        <v>211</v>
      </c>
      <c r="X1282" s="48"/>
      <c r="Y1282" s="48"/>
      <c r="Z1282" s="48" t="s">
        <v>211</v>
      </c>
      <c r="AA1282" s="48"/>
      <c r="AB1282" s="48"/>
      <c r="AC1282" s="193" t="s">
        <v>5047</v>
      </c>
      <c r="AD1282" s="195">
        <v>43370</v>
      </c>
      <c r="AE1282" s="193" t="s">
        <v>178</v>
      </c>
      <c r="AF1282" s="193" t="s">
        <v>211</v>
      </c>
      <c r="AG1282" s="193" t="s">
        <v>2694</v>
      </c>
      <c r="AH1282" s="198"/>
      <c r="AI1282" s="192" t="s">
        <v>4347</v>
      </c>
      <c r="AJ1282" s="115" t="str">
        <f t="shared" ref="AJ1282:AJ1345" si="20">IF(LEN(A1282)&gt;6,"FS","PD&amp;C")</f>
        <v>FS</v>
      </c>
      <c r="AK1282" s="115" t="b">
        <f>ISNUMBER(SEARCH("IRT",Table1[[#This Row],[Current_Status]]))</f>
        <v>0</v>
      </c>
      <c r="AL1282" s="116">
        <f>YEAR(Table1[[#This Row],[Project_Initiated]])</f>
        <v>2018</v>
      </c>
      <c r="AM1282" s="53">
        <v>44090</v>
      </c>
      <c r="AN1282" s="53" t="str">
        <f>IF(AND(Table1[[#This Row],[Completed Date]]&gt;="07/01/2020"+0,Table1[[#This Row],[Completed Date]]&lt;="6/30/2021"+0),"FY 20-21",IF(AND(Table1[[#This Row],[Completed Date]]&gt;="07/01/2019"+0,Table1[[#This Row],[Completed Date]]&lt;="6/30/2020"+0),"FY 19-20",""))</f>
        <v/>
      </c>
      <c r="AO1282" s="116" t="str">
        <f>IFERROR(FIND("R",Table1[[#This Row],[FS_Priority]]),"")</f>
        <v/>
      </c>
    </row>
    <row r="1283" spans="1:41" hidden="1" x14ac:dyDescent="0.25">
      <c r="A1283" s="48" t="s">
        <v>4519</v>
      </c>
      <c r="B1283" s="193" t="s">
        <v>211</v>
      </c>
      <c r="C1283" s="193" t="s">
        <v>4519</v>
      </c>
      <c r="D1283" s="194" t="b">
        <v>0</v>
      </c>
      <c r="E1283" s="48" t="s">
        <v>53</v>
      </c>
      <c r="F1283" s="48" t="s">
        <v>4520</v>
      </c>
      <c r="G1283" s="48" t="s">
        <v>4814</v>
      </c>
      <c r="H1283" s="48" t="s">
        <v>211</v>
      </c>
      <c r="I1283" s="48" t="s">
        <v>4190</v>
      </c>
      <c r="J1283" s="48" t="s">
        <v>2657</v>
      </c>
      <c r="K1283" s="193" t="s">
        <v>3514</v>
      </c>
      <c r="L1283" s="193" t="s">
        <v>2636</v>
      </c>
      <c r="M1283" s="48" t="s">
        <v>3530</v>
      </c>
      <c r="N1283" s="193" t="s">
        <v>211</v>
      </c>
      <c r="O1283" s="48" t="s">
        <v>183</v>
      </c>
      <c r="P1283" s="48"/>
      <c r="Q1283" s="48" t="s">
        <v>236</v>
      </c>
      <c r="R1283" s="193" t="s">
        <v>211</v>
      </c>
      <c r="S1283" s="48" t="b">
        <v>0</v>
      </c>
      <c r="T1283" s="48"/>
      <c r="U1283" s="178"/>
      <c r="V1283" s="178">
        <v>43774</v>
      </c>
      <c r="W1283" s="48" t="s">
        <v>211</v>
      </c>
      <c r="X1283" s="48"/>
      <c r="Y1283" s="48"/>
      <c r="Z1283" s="48" t="s">
        <v>211</v>
      </c>
      <c r="AA1283" s="48"/>
      <c r="AB1283" s="48"/>
      <c r="AC1283" s="193" t="s">
        <v>5008</v>
      </c>
      <c r="AD1283" s="195">
        <v>43872</v>
      </c>
      <c r="AE1283" s="193" t="s">
        <v>498</v>
      </c>
      <c r="AF1283" s="193" t="s">
        <v>4815</v>
      </c>
      <c r="AG1283" s="193" t="s">
        <v>2694</v>
      </c>
      <c r="AH1283" s="198"/>
      <c r="AI1283" s="192" t="s">
        <v>4364</v>
      </c>
      <c r="AJ1283" s="115" t="str">
        <f t="shared" si="20"/>
        <v>FS</v>
      </c>
      <c r="AK1283" s="115" t="b">
        <f>ISNUMBER(SEARCH("IRT",Table1[[#This Row],[Current_Status]]))</f>
        <v>0</v>
      </c>
      <c r="AL1283" s="116">
        <f>YEAR(Table1[[#This Row],[Project_Initiated]])</f>
        <v>2019</v>
      </c>
      <c r="AM1283" s="53">
        <v>44090</v>
      </c>
      <c r="AN1283" s="53" t="str">
        <f>IF(AND(Table1[[#This Row],[Completed Date]]&gt;="07/01/2020"+0,Table1[[#This Row],[Completed Date]]&lt;="6/30/2021"+0),"FY 20-21",IF(AND(Table1[[#This Row],[Completed Date]]&gt;="07/01/2019"+0,Table1[[#This Row],[Completed Date]]&lt;="6/30/2020"+0),"FY 19-20",""))</f>
        <v/>
      </c>
      <c r="AO1283" s="116" t="str">
        <f>IFERROR(FIND("R",Table1[[#This Row],[FS_Priority]]),"")</f>
        <v/>
      </c>
    </row>
    <row r="1284" spans="1:41" hidden="1" x14ac:dyDescent="0.25">
      <c r="A1284" s="48" t="s">
        <v>4853</v>
      </c>
      <c r="B1284" s="193" t="s">
        <v>211</v>
      </c>
      <c r="C1284" s="193" t="s">
        <v>4853</v>
      </c>
      <c r="D1284" s="194" t="b">
        <v>0</v>
      </c>
      <c r="E1284" s="48" t="s">
        <v>53</v>
      </c>
      <c r="F1284" s="48" t="s">
        <v>4854</v>
      </c>
      <c r="G1284" s="48" t="s">
        <v>211</v>
      </c>
      <c r="H1284" s="48" t="s">
        <v>285</v>
      </c>
      <c r="I1284" s="48" t="s">
        <v>4855</v>
      </c>
      <c r="J1284" s="48" t="s">
        <v>2657</v>
      </c>
      <c r="K1284" s="193" t="s">
        <v>3514</v>
      </c>
      <c r="L1284" s="193" t="s">
        <v>2636</v>
      </c>
      <c r="M1284" s="48" t="s">
        <v>3517</v>
      </c>
      <c r="N1284" s="193" t="s">
        <v>211</v>
      </c>
      <c r="O1284" s="48" t="s">
        <v>4852</v>
      </c>
      <c r="P1284" s="48"/>
      <c r="Q1284" s="48" t="s">
        <v>236</v>
      </c>
      <c r="R1284" s="193" t="s">
        <v>211</v>
      </c>
      <c r="S1284" s="48" t="b">
        <v>0</v>
      </c>
      <c r="T1284" s="48"/>
      <c r="U1284" s="178"/>
      <c r="V1284" s="178">
        <v>43840</v>
      </c>
      <c r="W1284" s="48" t="s">
        <v>211</v>
      </c>
      <c r="X1284" s="48"/>
      <c r="Y1284" s="48"/>
      <c r="Z1284" s="48" t="s">
        <v>211</v>
      </c>
      <c r="AA1284" s="48"/>
      <c r="AB1284" s="48"/>
      <c r="AC1284" s="193" t="s">
        <v>5006</v>
      </c>
      <c r="AD1284" s="48"/>
      <c r="AE1284" s="193" t="s">
        <v>4852</v>
      </c>
      <c r="AF1284" s="193" t="s">
        <v>211</v>
      </c>
      <c r="AG1284" s="193" t="s">
        <v>211</v>
      </c>
      <c r="AH1284" s="198"/>
      <c r="AI1284" s="192" t="s">
        <v>4360</v>
      </c>
      <c r="AJ1284" s="115" t="str">
        <f t="shared" si="20"/>
        <v>FS</v>
      </c>
      <c r="AK1284" s="115" t="b">
        <f>ISNUMBER(SEARCH("IRT",Table1[[#This Row],[Current_Status]]))</f>
        <v>0</v>
      </c>
      <c r="AL1284" s="116">
        <f>YEAR(Table1[[#This Row],[Project_Initiated]])</f>
        <v>2020</v>
      </c>
      <c r="AM1284" s="53">
        <v>44090</v>
      </c>
      <c r="AN1284" s="53" t="str">
        <f>IF(AND(Table1[[#This Row],[Completed Date]]&gt;="07/01/2020"+0,Table1[[#This Row],[Completed Date]]&lt;="6/30/2021"+0),"FY 20-21",IF(AND(Table1[[#This Row],[Completed Date]]&gt;="07/01/2019"+0,Table1[[#This Row],[Completed Date]]&lt;="6/30/2020"+0),"FY 19-20",""))</f>
        <v/>
      </c>
      <c r="AO1284" s="116" t="str">
        <f>IFERROR(FIND("R",Table1[[#This Row],[FS_Priority]]),"")</f>
        <v/>
      </c>
    </row>
    <row r="1285" spans="1:41" hidden="1" x14ac:dyDescent="0.25">
      <c r="A1285" s="48" t="s">
        <v>4856</v>
      </c>
      <c r="B1285" s="193" t="s">
        <v>211</v>
      </c>
      <c r="C1285" s="193" t="s">
        <v>4856</v>
      </c>
      <c r="D1285" s="194" t="b">
        <v>0</v>
      </c>
      <c r="E1285" s="48" t="s">
        <v>53</v>
      </c>
      <c r="F1285" s="48" t="s">
        <v>4857</v>
      </c>
      <c r="G1285" s="48" t="s">
        <v>211</v>
      </c>
      <c r="H1285" s="48" t="s">
        <v>932</v>
      </c>
      <c r="I1285" s="48" t="s">
        <v>4858</v>
      </c>
      <c r="J1285" s="48" t="s">
        <v>2657</v>
      </c>
      <c r="K1285" s="193" t="s">
        <v>3514</v>
      </c>
      <c r="L1285" s="193" t="s">
        <v>2636</v>
      </c>
      <c r="M1285" s="48" t="s">
        <v>4859</v>
      </c>
      <c r="N1285" s="193" t="s">
        <v>4860</v>
      </c>
      <c r="O1285" s="48" t="s">
        <v>4852</v>
      </c>
      <c r="P1285" s="48"/>
      <c r="Q1285" s="48" t="s">
        <v>184</v>
      </c>
      <c r="R1285" s="193" t="s">
        <v>211</v>
      </c>
      <c r="S1285" s="48" t="b">
        <v>0</v>
      </c>
      <c r="T1285" s="48"/>
      <c r="U1285" s="178"/>
      <c r="V1285" s="178">
        <v>43874</v>
      </c>
      <c r="W1285" s="48" t="s">
        <v>211</v>
      </c>
      <c r="X1285" s="48"/>
      <c r="Y1285" s="48"/>
      <c r="Z1285" s="48" t="s">
        <v>211</v>
      </c>
      <c r="AA1285" s="48"/>
      <c r="AB1285" s="48"/>
      <c r="AC1285" s="193" t="s">
        <v>5006</v>
      </c>
      <c r="AD1285" s="48"/>
      <c r="AE1285" s="193" t="s">
        <v>4852</v>
      </c>
      <c r="AF1285" s="193" t="s">
        <v>211</v>
      </c>
      <c r="AG1285" s="193" t="s">
        <v>211</v>
      </c>
      <c r="AH1285" s="198"/>
      <c r="AI1285" s="192" t="s">
        <v>4360</v>
      </c>
      <c r="AJ1285" s="115" t="str">
        <f t="shared" si="20"/>
        <v>FS</v>
      </c>
      <c r="AK1285" s="115" t="b">
        <f>ISNUMBER(SEARCH("IRT",Table1[[#This Row],[Current_Status]]))</f>
        <v>0</v>
      </c>
      <c r="AL1285" s="116">
        <f>YEAR(Table1[[#This Row],[Project_Initiated]])</f>
        <v>2020</v>
      </c>
      <c r="AM1285" s="53">
        <v>44090</v>
      </c>
      <c r="AN1285" s="53" t="str">
        <f>IF(AND(Table1[[#This Row],[Completed Date]]&gt;="07/01/2020"+0,Table1[[#This Row],[Completed Date]]&lt;="6/30/2021"+0),"FY 20-21",IF(AND(Table1[[#This Row],[Completed Date]]&gt;="07/01/2019"+0,Table1[[#This Row],[Completed Date]]&lt;="6/30/2020"+0),"FY 19-20",""))</f>
        <v/>
      </c>
      <c r="AO1285" s="116" t="str">
        <f>IFERROR(FIND("R",Table1[[#This Row],[FS_Priority]]),"")</f>
        <v/>
      </c>
    </row>
    <row r="1286" spans="1:41" hidden="1" x14ac:dyDescent="0.25">
      <c r="A1286" s="48" t="s">
        <v>4070</v>
      </c>
      <c r="B1286" s="193" t="s">
        <v>211</v>
      </c>
      <c r="C1286" s="193" t="s">
        <v>4070</v>
      </c>
      <c r="D1286" s="194" t="b">
        <v>0</v>
      </c>
      <c r="E1286" s="48" t="s">
        <v>53</v>
      </c>
      <c r="F1286" s="48" t="s">
        <v>4457</v>
      </c>
      <c r="G1286" s="48" t="s">
        <v>4396</v>
      </c>
      <c r="H1286" s="48" t="s">
        <v>285</v>
      </c>
      <c r="I1286" s="48" t="s">
        <v>3516</v>
      </c>
      <c r="J1286" s="48" t="s">
        <v>2657</v>
      </c>
      <c r="K1286" s="193" t="s">
        <v>3514</v>
      </c>
      <c r="L1286" s="193" t="s">
        <v>2636</v>
      </c>
      <c r="M1286" s="48" t="s">
        <v>3515</v>
      </c>
      <c r="N1286" s="193" t="s">
        <v>211</v>
      </c>
      <c r="O1286" s="48" t="s">
        <v>183</v>
      </c>
      <c r="P1286" s="48"/>
      <c r="Q1286" s="48" t="s">
        <v>184</v>
      </c>
      <c r="R1286" s="193" t="s">
        <v>211</v>
      </c>
      <c r="S1286" s="48" t="b">
        <v>0</v>
      </c>
      <c r="T1286" s="48"/>
      <c r="U1286" s="178"/>
      <c r="V1286" s="178">
        <v>43600</v>
      </c>
      <c r="W1286" s="48" t="s">
        <v>211</v>
      </c>
      <c r="X1286" s="48"/>
      <c r="Y1286" s="48"/>
      <c r="Z1286" s="48" t="s">
        <v>211</v>
      </c>
      <c r="AA1286" s="48"/>
      <c r="AB1286" s="48"/>
      <c r="AC1286" s="193" t="s">
        <v>5009</v>
      </c>
      <c r="AD1286" s="195">
        <v>43776</v>
      </c>
      <c r="AE1286" s="193" t="s">
        <v>498</v>
      </c>
      <c r="AF1286" s="193" t="s">
        <v>4458</v>
      </c>
      <c r="AG1286" s="193" t="s">
        <v>2694</v>
      </c>
      <c r="AH1286" s="198"/>
      <c r="AI1286" s="192" t="s">
        <v>4284</v>
      </c>
      <c r="AJ1286" s="115" t="str">
        <f t="shared" si="20"/>
        <v>FS</v>
      </c>
      <c r="AK1286" s="115" t="b">
        <f>ISNUMBER(SEARCH("IRT",Table1[[#This Row],[Current_Status]]))</f>
        <v>0</v>
      </c>
      <c r="AL1286" s="116">
        <f>YEAR(Table1[[#This Row],[Project_Initiated]])</f>
        <v>2019</v>
      </c>
      <c r="AM1286" s="53">
        <v>44090</v>
      </c>
      <c r="AN1286" s="53" t="str">
        <f>IF(AND(Table1[[#This Row],[Completed Date]]&gt;="07/01/2020"+0,Table1[[#This Row],[Completed Date]]&lt;="6/30/2021"+0),"FY 20-21",IF(AND(Table1[[#This Row],[Completed Date]]&gt;="07/01/2019"+0,Table1[[#This Row],[Completed Date]]&lt;="6/30/2020"+0),"FY 19-20",""))</f>
        <v/>
      </c>
      <c r="AO1286" s="116" t="str">
        <f>IFERROR(FIND("R",Table1[[#This Row],[FS_Priority]]),"")</f>
        <v/>
      </c>
    </row>
    <row r="1287" spans="1:41" hidden="1" x14ac:dyDescent="0.25">
      <c r="A1287" s="48" t="s">
        <v>4071</v>
      </c>
      <c r="B1287" s="193" t="s">
        <v>211</v>
      </c>
      <c r="C1287" s="193" t="s">
        <v>4071</v>
      </c>
      <c r="D1287" s="194" t="b">
        <v>0</v>
      </c>
      <c r="E1287" s="48" t="s">
        <v>53</v>
      </c>
      <c r="F1287" s="48" t="s">
        <v>4468</v>
      </c>
      <c r="G1287" s="48" t="s">
        <v>211</v>
      </c>
      <c r="H1287" s="48" t="s">
        <v>285</v>
      </c>
      <c r="I1287" s="48" t="s">
        <v>4195</v>
      </c>
      <c r="J1287" s="48" t="s">
        <v>2657</v>
      </c>
      <c r="K1287" s="193" t="s">
        <v>3514</v>
      </c>
      <c r="L1287" s="193" t="s">
        <v>2636</v>
      </c>
      <c r="M1287" s="48" t="s">
        <v>4196</v>
      </c>
      <c r="N1287" s="193" t="s">
        <v>211</v>
      </c>
      <c r="O1287" s="48" t="s">
        <v>183</v>
      </c>
      <c r="P1287" s="48"/>
      <c r="Q1287" s="48" t="s">
        <v>239</v>
      </c>
      <c r="R1287" s="193" t="s">
        <v>211</v>
      </c>
      <c r="S1287" s="48" t="b">
        <v>0</v>
      </c>
      <c r="T1287" s="48"/>
      <c r="U1287" s="178"/>
      <c r="V1287" s="178">
        <v>43598</v>
      </c>
      <c r="W1287" s="48" t="s">
        <v>211</v>
      </c>
      <c r="X1287" s="48"/>
      <c r="Y1287" s="48"/>
      <c r="Z1287" s="48" t="s">
        <v>211</v>
      </c>
      <c r="AA1287" s="48"/>
      <c r="AB1287" s="48"/>
      <c r="AC1287" s="193" t="s">
        <v>5011</v>
      </c>
      <c r="AD1287" s="48"/>
      <c r="AE1287" s="193" t="s">
        <v>165</v>
      </c>
      <c r="AF1287" s="193" t="s">
        <v>211</v>
      </c>
      <c r="AG1287" s="193" t="s">
        <v>211</v>
      </c>
      <c r="AH1287" s="197"/>
      <c r="AI1287" s="192" t="s">
        <v>4284</v>
      </c>
      <c r="AJ1287" s="115" t="str">
        <f t="shared" si="20"/>
        <v>FS</v>
      </c>
      <c r="AK1287" s="115" t="b">
        <f>ISNUMBER(SEARCH("IRT",Table1[[#This Row],[Current_Status]]))</f>
        <v>0</v>
      </c>
      <c r="AL1287" s="116">
        <f>YEAR(Table1[[#This Row],[Project_Initiated]])</f>
        <v>2019</v>
      </c>
      <c r="AM1287" s="53">
        <v>44090</v>
      </c>
      <c r="AN1287" s="53" t="str">
        <f>IF(AND(Table1[[#This Row],[Completed Date]]&gt;="07/01/2020"+0,Table1[[#This Row],[Completed Date]]&lt;="6/30/2021"+0),"FY 20-21",IF(AND(Table1[[#This Row],[Completed Date]]&gt;="07/01/2019"+0,Table1[[#This Row],[Completed Date]]&lt;="6/30/2020"+0),"FY 19-20",""))</f>
        <v/>
      </c>
      <c r="AO1287" s="116" t="str">
        <f>IFERROR(FIND("R",Table1[[#This Row],[FS_Priority]]),"")</f>
        <v/>
      </c>
    </row>
    <row r="1288" spans="1:41" hidden="1" x14ac:dyDescent="0.25">
      <c r="A1288" s="48" t="s">
        <v>4525</v>
      </c>
      <c r="B1288" s="193" t="s">
        <v>211</v>
      </c>
      <c r="C1288" s="193" t="s">
        <v>4525</v>
      </c>
      <c r="D1288" s="194" t="b">
        <v>0</v>
      </c>
      <c r="E1288" s="48" t="s">
        <v>53</v>
      </c>
      <c r="F1288" s="48" t="s">
        <v>4526</v>
      </c>
      <c r="G1288" s="48" t="s">
        <v>4987</v>
      </c>
      <c r="H1288" s="48" t="s">
        <v>211</v>
      </c>
      <c r="I1288" s="48" t="s">
        <v>3917</v>
      </c>
      <c r="J1288" s="48" t="s">
        <v>2657</v>
      </c>
      <c r="K1288" s="193" t="s">
        <v>3514</v>
      </c>
      <c r="L1288" s="193" t="s">
        <v>2636</v>
      </c>
      <c r="M1288" s="48" t="s">
        <v>3530</v>
      </c>
      <c r="N1288" s="193" t="s">
        <v>211</v>
      </c>
      <c r="O1288" s="48" t="s">
        <v>183</v>
      </c>
      <c r="P1288" s="48"/>
      <c r="Q1288" s="48" t="s">
        <v>3291</v>
      </c>
      <c r="R1288" s="193" t="s">
        <v>211</v>
      </c>
      <c r="S1288" s="48" t="b">
        <v>0</v>
      </c>
      <c r="T1288" s="48"/>
      <c r="U1288" s="178"/>
      <c r="V1288" s="178">
        <v>43774</v>
      </c>
      <c r="W1288" s="48" t="s">
        <v>211</v>
      </c>
      <c r="X1288" s="48"/>
      <c r="Y1288" s="48"/>
      <c r="Z1288" s="48" t="s">
        <v>211</v>
      </c>
      <c r="AA1288" s="48"/>
      <c r="AB1288" s="48"/>
      <c r="AC1288" s="193" t="s">
        <v>5012</v>
      </c>
      <c r="AD1288" s="179"/>
      <c r="AE1288" s="193" t="s">
        <v>498</v>
      </c>
      <c r="AF1288" s="193" t="s">
        <v>4988</v>
      </c>
      <c r="AG1288" s="193" t="s">
        <v>211</v>
      </c>
      <c r="AH1288" s="197"/>
      <c r="AI1288" s="192" t="s">
        <v>4364</v>
      </c>
      <c r="AJ1288" s="115" t="str">
        <f t="shared" si="20"/>
        <v>FS</v>
      </c>
      <c r="AK1288" s="115" t="b">
        <f>ISNUMBER(SEARCH("IRT",Table1[[#This Row],[Current_Status]]))</f>
        <v>0</v>
      </c>
      <c r="AL1288" s="116">
        <f>YEAR(Table1[[#This Row],[Project_Initiated]])</f>
        <v>2019</v>
      </c>
      <c r="AM1288" s="53">
        <v>44090</v>
      </c>
      <c r="AN1288" s="53" t="str">
        <f>IF(AND(Table1[[#This Row],[Completed Date]]&gt;="07/01/2020"+0,Table1[[#This Row],[Completed Date]]&lt;="6/30/2021"+0),"FY 20-21",IF(AND(Table1[[#This Row],[Completed Date]]&gt;="07/01/2019"+0,Table1[[#This Row],[Completed Date]]&lt;="6/30/2020"+0),"FY 19-20",""))</f>
        <v/>
      </c>
      <c r="AO1288" s="116">
        <f>IFERROR(FIND("R",Table1[[#This Row],[FS_Priority]]),"")</f>
        <v>1</v>
      </c>
    </row>
    <row r="1289" spans="1:41" hidden="1" x14ac:dyDescent="0.25">
      <c r="A1289" s="48" t="s">
        <v>4075</v>
      </c>
      <c r="B1289" s="193" t="s">
        <v>211</v>
      </c>
      <c r="C1289" s="193" t="s">
        <v>4075</v>
      </c>
      <c r="D1289" s="194" t="b">
        <v>0</v>
      </c>
      <c r="E1289" s="48" t="s">
        <v>53</v>
      </c>
      <c r="F1289" s="48" t="s">
        <v>4214</v>
      </c>
      <c r="G1289" s="48" t="s">
        <v>4373</v>
      </c>
      <c r="H1289" s="48" t="s">
        <v>285</v>
      </c>
      <c r="I1289" s="48" t="s">
        <v>4215</v>
      </c>
      <c r="J1289" s="48" t="s">
        <v>2657</v>
      </c>
      <c r="K1289" s="193" t="s">
        <v>3514</v>
      </c>
      <c r="L1289" s="193" t="s">
        <v>2636</v>
      </c>
      <c r="M1289" s="48" t="s">
        <v>3530</v>
      </c>
      <c r="N1289" s="193" t="s">
        <v>211</v>
      </c>
      <c r="O1289" s="48" t="s">
        <v>183</v>
      </c>
      <c r="P1289" s="48"/>
      <c r="Q1289" s="48" t="s">
        <v>3291</v>
      </c>
      <c r="R1289" s="193" t="s">
        <v>211</v>
      </c>
      <c r="S1289" s="48" t="b">
        <v>0</v>
      </c>
      <c r="T1289" s="48"/>
      <c r="U1289" s="178"/>
      <c r="V1289" s="178">
        <v>42688</v>
      </c>
      <c r="W1289" s="48" t="s">
        <v>211</v>
      </c>
      <c r="X1289" s="48"/>
      <c r="Y1289" s="48"/>
      <c r="Z1289" s="48" t="s">
        <v>211</v>
      </c>
      <c r="AA1289" s="48"/>
      <c r="AB1289" s="48"/>
      <c r="AC1289" s="193" t="s">
        <v>5008</v>
      </c>
      <c r="AD1289" s="48"/>
      <c r="AE1289" s="193" t="s">
        <v>498</v>
      </c>
      <c r="AF1289" s="193" t="s">
        <v>4476</v>
      </c>
      <c r="AG1289" s="193" t="s">
        <v>211</v>
      </c>
      <c r="AH1289" s="197"/>
      <c r="AI1289" s="192" t="s">
        <v>4284</v>
      </c>
      <c r="AJ1289" s="115" t="str">
        <f t="shared" si="20"/>
        <v>FS</v>
      </c>
      <c r="AK1289" s="115" t="b">
        <f>ISNUMBER(SEARCH("IRT",Table1[[#This Row],[Current_Status]]))</f>
        <v>0</v>
      </c>
      <c r="AL1289" s="116">
        <f>YEAR(Table1[[#This Row],[Project_Initiated]])</f>
        <v>2016</v>
      </c>
      <c r="AM1289" s="53">
        <v>44090</v>
      </c>
      <c r="AN1289" s="53" t="str">
        <f>IF(AND(Table1[[#This Row],[Completed Date]]&gt;="07/01/2020"+0,Table1[[#This Row],[Completed Date]]&lt;="6/30/2021"+0),"FY 20-21",IF(AND(Table1[[#This Row],[Completed Date]]&gt;="07/01/2019"+0,Table1[[#This Row],[Completed Date]]&lt;="6/30/2020"+0),"FY 19-20",""))</f>
        <v/>
      </c>
      <c r="AO1289" s="116">
        <f>IFERROR(FIND("R",Table1[[#This Row],[FS_Priority]]),"")</f>
        <v>1</v>
      </c>
    </row>
    <row r="1290" spans="1:41" hidden="1" x14ac:dyDescent="0.25">
      <c r="A1290" s="48" t="s">
        <v>4077</v>
      </c>
      <c r="B1290" s="193" t="s">
        <v>211</v>
      </c>
      <c r="C1290" s="193" t="s">
        <v>4077</v>
      </c>
      <c r="D1290" s="194" t="b">
        <v>0</v>
      </c>
      <c r="E1290" s="48" t="s">
        <v>53</v>
      </c>
      <c r="F1290" s="48" t="s">
        <v>4823</v>
      </c>
      <c r="G1290" s="48" t="s">
        <v>4255</v>
      </c>
      <c r="H1290" s="48" t="s">
        <v>932</v>
      </c>
      <c r="I1290" s="48" t="s">
        <v>4132</v>
      </c>
      <c r="J1290" s="48" t="s">
        <v>2657</v>
      </c>
      <c r="K1290" s="193" t="s">
        <v>3514</v>
      </c>
      <c r="L1290" s="193" t="s">
        <v>2636</v>
      </c>
      <c r="M1290" s="48" t="s">
        <v>3551</v>
      </c>
      <c r="N1290" s="193" t="s">
        <v>211</v>
      </c>
      <c r="O1290" s="48" t="s">
        <v>183</v>
      </c>
      <c r="P1290" s="48"/>
      <c r="Q1290" s="48" t="s">
        <v>3429</v>
      </c>
      <c r="R1290" s="193" t="s">
        <v>211</v>
      </c>
      <c r="S1290" s="48" t="b">
        <v>0</v>
      </c>
      <c r="T1290" s="48"/>
      <c r="U1290" s="178"/>
      <c r="V1290" s="178">
        <v>43515</v>
      </c>
      <c r="W1290" s="48" t="s">
        <v>211</v>
      </c>
      <c r="X1290" s="48"/>
      <c r="Y1290" s="48"/>
      <c r="Z1290" s="48" t="s">
        <v>211</v>
      </c>
      <c r="AA1290" s="48"/>
      <c r="AB1290" s="48"/>
      <c r="AC1290" s="193" t="s">
        <v>5014</v>
      </c>
      <c r="AD1290" s="195">
        <v>43725</v>
      </c>
      <c r="AE1290" s="193" t="s">
        <v>498</v>
      </c>
      <c r="AF1290" s="193" t="s">
        <v>4439</v>
      </c>
      <c r="AG1290" s="193" t="s">
        <v>2694</v>
      </c>
      <c r="AH1290" s="197"/>
      <c r="AI1290" s="192" t="s">
        <v>4284</v>
      </c>
      <c r="AJ1290" s="115" t="str">
        <f t="shared" si="20"/>
        <v>FS</v>
      </c>
      <c r="AK1290" s="115" t="b">
        <f>ISNUMBER(SEARCH("IRT",Table1[[#This Row],[Current_Status]]))</f>
        <v>0</v>
      </c>
      <c r="AL1290" s="116">
        <f>YEAR(Table1[[#This Row],[Project_Initiated]])</f>
        <v>2019</v>
      </c>
      <c r="AM1290" s="53">
        <v>44090</v>
      </c>
      <c r="AN1290" s="53" t="str">
        <f>IF(AND(Table1[[#This Row],[Completed Date]]&gt;="07/01/2020"+0,Table1[[#This Row],[Completed Date]]&lt;="6/30/2021"+0),"FY 20-21",IF(AND(Table1[[#This Row],[Completed Date]]&gt;="07/01/2019"+0,Table1[[#This Row],[Completed Date]]&lt;="6/30/2020"+0),"FY 19-20",""))</f>
        <v/>
      </c>
      <c r="AO1290" s="116">
        <f>IFERROR(FIND("R",Table1[[#This Row],[FS_Priority]]),"")</f>
        <v>1</v>
      </c>
    </row>
    <row r="1291" spans="1:41" hidden="1" x14ac:dyDescent="0.25">
      <c r="A1291" s="48" t="s">
        <v>4544</v>
      </c>
      <c r="B1291" s="193" t="s">
        <v>211</v>
      </c>
      <c r="C1291" s="193" t="s">
        <v>4544</v>
      </c>
      <c r="D1291" s="194" t="b">
        <v>0</v>
      </c>
      <c r="E1291" s="48" t="s">
        <v>99</v>
      </c>
      <c r="F1291" s="48" t="s">
        <v>4545</v>
      </c>
      <c r="G1291" s="48" t="s">
        <v>4726</v>
      </c>
      <c r="H1291" s="48" t="s">
        <v>211</v>
      </c>
      <c r="I1291" s="48" t="s">
        <v>4540</v>
      </c>
      <c r="J1291" s="48" t="s">
        <v>2657</v>
      </c>
      <c r="K1291" s="193" t="s">
        <v>4989</v>
      </c>
      <c r="L1291" s="193" t="s">
        <v>297</v>
      </c>
      <c r="M1291" s="48" t="s">
        <v>3599</v>
      </c>
      <c r="N1291" s="193" t="s">
        <v>211</v>
      </c>
      <c r="O1291" s="48" t="s">
        <v>183</v>
      </c>
      <c r="P1291" s="48"/>
      <c r="Q1291" s="48" t="s">
        <v>218</v>
      </c>
      <c r="R1291" s="193" t="s">
        <v>211</v>
      </c>
      <c r="S1291" s="48" t="b">
        <v>0</v>
      </c>
      <c r="T1291" s="48"/>
      <c r="U1291" s="178"/>
      <c r="V1291" s="178">
        <v>43788</v>
      </c>
      <c r="W1291" s="48" t="s">
        <v>211</v>
      </c>
      <c r="X1291" s="48"/>
      <c r="Y1291" s="48"/>
      <c r="Z1291" s="48" t="s">
        <v>211</v>
      </c>
      <c r="AA1291" s="48"/>
      <c r="AB1291" s="48"/>
      <c r="AC1291" s="193" t="s">
        <v>5015</v>
      </c>
      <c r="AD1291" s="195">
        <v>43790</v>
      </c>
      <c r="AE1291" s="193" t="s">
        <v>178</v>
      </c>
      <c r="AF1291" s="193" t="s">
        <v>4727</v>
      </c>
      <c r="AG1291" s="193" t="s">
        <v>2694</v>
      </c>
      <c r="AH1291" s="197"/>
      <c r="AI1291" s="192" t="s">
        <v>4364</v>
      </c>
      <c r="AJ1291" s="115" t="str">
        <f t="shared" si="20"/>
        <v>FS</v>
      </c>
      <c r="AK1291" s="115" t="b">
        <f>ISNUMBER(SEARCH("IRT",Table1[[#This Row],[Current_Status]]))</f>
        <v>0</v>
      </c>
      <c r="AL1291" s="116">
        <f>YEAR(Table1[[#This Row],[Project_Initiated]])</f>
        <v>2019</v>
      </c>
      <c r="AM1291" s="53">
        <v>44090</v>
      </c>
      <c r="AN1291" s="53" t="str">
        <f>IF(AND(Table1[[#This Row],[Completed Date]]&gt;="07/01/2020"+0,Table1[[#This Row],[Completed Date]]&lt;="6/30/2021"+0),"FY 20-21",IF(AND(Table1[[#This Row],[Completed Date]]&gt;="07/01/2019"+0,Table1[[#This Row],[Completed Date]]&lt;="6/30/2020"+0),"FY 19-20",""))</f>
        <v/>
      </c>
      <c r="AO1291" s="116" t="str">
        <f>IFERROR(FIND("R",Table1[[#This Row],[FS_Priority]]),"")</f>
        <v/>
      </c>
    </row>
    <row r="1292" spans="1:41" hidden="1" x14ac:dyDescent="0.25">
      <c r="A1292" s="48" t="s">
        <v>4582</v>
      </c>
      <c r="B1292" s="193" t="s">
        <v>211</v>
      </c>
      <c r="C1292" s="193" t="s">
        <v>4582</v>
      </c>
      <c r="D1292" s="194" t="b">
        <v>0</v>
      </c>
      <c r="E1292" s="48" t="s">
        <v>99</v>
      </c>
      <c r="F1292" s="48" t="s">
        <v>4583</v>
      </c>
      <c r="G1292" s="48" t="s">
        <v>4740</v>
      </c>
      <c r="H1292" s="48" t="s">
        <v>211</v>
      </c>
      <c r="I1292" s="48" t="s">
        <v>3940</v>
      </c>
      <c r="J1292" s="48" t="s">
        <v>2657</v>
      </c>
      <c r="K1292" s="193" t="s">
        <v>4989</v>
      </c>
      <c r="L1292" s="193" t="s">
        <v>297</v>
      </c>
      <c r="M1292" s="48" t="s">
        <v>3599</v>
      </c>
      <c r="N1292" s="193" t="s">
        <v>211</v>
      </c>
      <c r="O1292" s="48" t="s">
        <v>183</v>
      </c>
      <c r="P1292" s="48"/>
      <c r="Q1292" s="48" t="s">
        <v>3293</v>
      </c>
      <c r="R1292" s="193" t="s">
        <v>211</v>
      </c>
      <c r="S1292" s="48" t="b">
        <v>0</v>
      </c>
      <c r="T1292" s="48"/>
      <c r="U1292" s="178"/>
      <c r="V1292" s="178">
        <v>43756</v>
      </c>
      <c r="W1292" s="48" t="s">
        <v>211</v>
      </c>
      <c r="X1292" s="48"/>
      <c r="Y1292" s="48"/>
      <c r="Z1292" s="48" t="s">
        <v>211</v>
      </c>
      <c r="AA1292" s="48"/>
      <c r="AB1292" s="48"/>
      <c r="AC1292" s="193" t="s">
        <v>5008</v>
      </c>
      <c r="AD1292" s="195">
        <v>43782</v>
      </c>
      <c r="AE1292" s="193" t="s">
        <v>178</v>
      </c>
      <c r="AF1292" s="193" t="s">
        <v>4741</v>
      </c>
      <c r="AG1292" s="193" t="s">
        <v>2694</v>
      </c>
      <c r="AH1292" s="197"/>
      <c r="AI1292" s="192" t="s">
        <v>4364</v>
      </c>
      <c r="AJ1292" s="115" t="str">
        <f t="shared" si="20"/>
        <v>FS</v>
      </c>
      <c r="AK1292" s="115" t="b">
        <f>ISNUMBER(SEARCH("IRT",Table1[[#This Row],[Current_Status]]))</f>
        <v>0</v>
      </c>
      <c r="AL1292" s="116">
        <f>YEAR(Table1[[#This Row],[Project_Initiated]])</f>
        <v>2019</v>
      </c>
      <c r="AM1292" s="53">
        <v>44090</v>
      </c>
      <c r="AN1292" s="53" t="str">
        <f>IF(AND(Table1[[#This Row],[Completed Date]]&gt;="07/01/2020"+0,Table1[[#This Row],[Completed Date]]&lt;="6/30/2021"+0),"FY 20-21",IF(AND(Table1[[#This Row],[Completed Date]]&gt;="07/01/2019"+0,Table1[[#This Row],[Completed Date]]&lt;="6/30/2020"+0),"FY 19-20",""))</f>
        <v/>
      </c>
      <c r="AO1292" s="116">
        <f>IFERROR(FIND("R",Table1[[#This Row],[FS_Priority]]),"")</f>
        <v>1</v>
      </c>
    </row>
    <row r="1293" spans="1:41" hidden="1" x14ac:dyDescent="0.25">
      <c r="A1293" s="48" t="s">
        <v>4584</v>
      </c>
      <c r="B1293" s="193" t="s">
        <v>211</v>
      </c>
      <c r="C1293" s="193" t="s">
        <v>4584</v>
      </c>
      <c r="D1293" s="194" t="b">
        <v>0</v>
      </c>
      <c r="E1293" s="48" t="s">
        <v>99</v>
      </c>
      <c r="F1293" s="48" t="s">
        <v>4585</v>
      </c>
      <c r="G1293" s="48" t="s">
        <v>4805</v>
      </c>
      <c r="H1293" s="48" t="s">
        <v>211</v>
      </c>
      <c r="I1293" s="48" t="s">
        <v>4540</v>
      </c>
      <c r="J1293" s="48" t="s">
        <v>2657</v>
      </c>
      <c r="K1293" s="193" t="s">
        <v>4989</v>
      </c>
      <c r="L1293" s="193" t="s">
        <v>297</v>
      </c>
      <c r="M1293" s="48" t="s">
        <v>3599</v>
      </c>
      <c r="N1293" s="193" t="s">
        <v>211</v>
      </c>
      <c r="O1293" s="48" t="s">
        <v>183</v>
      </c>
      <c r="P1293" s="48"/>
      <c r="Q1293" s="48" t="s">
        <v>3429</v>
      </c>
      <c r="R1293" s="193" t="s">
        <v>211</v>
      </c>
      <c r="S1293" s="48" t="b">
        <v>0</v>
      </c>
      <c r="T1293" s="48"/>
      <c r="U1293" s="178"/>
      <c r="V1293" s="178">
        <v>43776</v>
      </c>
      <c r="W1293" s="48" t="s">
        <v>211</v>
      </c>
      <c r="X1293" s="48"/>
      <c r="Y1293" s="48"/>
      <c r="Z1293" s="48" t="s">
        <v>211</v>
      </c>
      <c r="AA1293" s="48"/>
      <c r="AB1293" s="48"/>
      <c r="AC1293" s="193" t="s">
        <v>5008</v>
      </c>
      <c r="AD1293" s="195">
        <v>43850</v>
      </c>
      <c r="AE1293" s="193" t="s">
        <v>178</v>
      </c>
      <c r="AF1293" s="193" t="s">
        <v>4806</v>
      </c>
      <c r="AG1293" s="193" t="s">
        <v>2694</v>
      </c>
      <c r="AH1293" s="197"/>
      <c r="AI1293" s="192" t="s">
        <v>4364</v>
      </c>
      <c r="AJ1293" s="115" t="str">
        <f t="shared" si="20"/>
        <v>FS</v>
      </c>
      <c r="AK1293" s="115" t="b">
        <f>ISNUMBER(SEARCH("IRT",Table1[[#This Row],[Current_Status]]))</f>
        <v>0</v>
      </c>
      <c r="AL1293" s="116">
        <f>YEAR(Table1[[#This Row],[Project_Initiated]])</f>
        <v>2019</v>
      </c>
      <c r="AM1293" s="53">
        <v>44090</v>
      </c>
      <c r="AN1293" s="53" t="str">
        <f>IF(AND(Table1[[#This Row],[Completed Date]]&gt;="07/01/2020"+0,Table1[[#This Row],[Completed Date]]&lt;="6/30/2021"+0),"FY 20-21",IF(AND(Table1[[#This Row],[Completed Date]]&gt;="07/01/2019"+0,Table1[[#This Row],[Completed Date]]&lt;="6/30/2020"+0),"FY 19-20",""))</f>
        <v/>
      </c>
      <c r="AO1293" s="116">
        <f>IFERROR(FIND("R",Table1[[#This Row],[FS_Priority]]),"")</f>
        <v>1</v>
      </c>
    </row>
    <row r="1294" spans="1:41" hidden="1" x14ac:dyDescent="0.25">
      <c r="A1294" s="48" t="s">
        <v>4593</v>
      </c>
      <c r="B1294" s="193" t="s">
        <v>211</v>
      </c>
      <c r="C1294" s="193" t="s">
        <v>4593</v>
      </c>
      <c r="D1294" s="194" t="b">
        <v>0</v>
      </c>
      <c r="E1294" s="48" t="s">
        <v>107</v>
      </c>
      <c r="F1294" s="48" t="s">
        <v>4724</v>
      </c>
      <c r="G1294" s="48" t="s">
        <v>4744</v>
      </c>
      <c r="H1294" s="48" t="s">
        <v>211</v>
      </c>
      <c r="I1294" s="48" t="s">
        <v>4594</v>
      </c>
      <c r="J1294" s="48" t="s">
        <v>2657</v>
      </c>
      <c r="K1294" s="193" t="s">
        <v>3674</v>
      </c>
      <c r="L1294" s="193" t="s">
        <v>2636</v>
      </c>
      <c r="M1294" s="48" t="s">
        <v>3701</v>
      </c>
      <c r="N1294" s="193" t="s">
        <v>4595</v>
      </c>
      <c r="O1294" s="48" t="s">
        <v>183</v>
      </c>
      <c r="P1294" s="48"/>
      <c r="Q1294" s="48" t="s">
        <v>218</v>
      </c>
      <c r="R1294" s="193" t="s">
        <v>211</v>
      </c>
      <c r="S1294" s="48" t="b">
        <v>0</v>
      </c>
      <c r="T1294" s="48"/>
      <c r="U1294" s="178"/>
      <c r="V1294" s="178">
        <v>43768</v>
      </c>
      <c r="W1294" s="48" t="s">
        <v>211</v>
      </c>
      <c r="X1294" s="48"/>
      <c r="Y1294" s="48"/>
      <c r="Z1294" s="48" t="s">
        <v>211</v>
      </c>
      <c r="AA1294" s="48"/>
      <c r="AB1294" s="48"/>
      <c r="AC1294" s="193" t="s">
        <v>5020</v>
      </c>
      <c r="AD1294" s="48"/>
      <c r="AE1294" s="193" t="s">
        <v>498</v>
      </c>
      <c r="AF1294" s="193" t="s">
        <v>4725</v>
      </c>
      <c r="AG1294" s="193" t="s">
        <v>211</v>
      </c>
      <c r="AH1294" s="197"/>
      <c r="AI1294" s="192" t="s">
        <v>4364</v>
      </c>
      <c r="AJ1294" s="115" t="str">
        <f t="shared" si="20"/>
        <v>FS</v>
      </c>
      <c r="AK1294" s="115" t="b">
        <f>ISNUMBER(SEARCH("IRT",Table1[[#This Row],[Current_Status]]))</f>
        <v>0</v>
      </c>
      <c r="AL1294" s="116">
        <f>YEAR(Table1[[#This Row],[Project_Initiated]])</f>
        <v>2019</v>
      </c>
      <c r="AM1294" s="53">
        <v>44090</v>
      </c>
      <c r="AN1294" s="53" t="str">
        <f>IF(AND(Table1[[#This Row],[Completed Date]]&gt;="07/01/2020"+0,Table1[[#This Row],[Completed Date]]&lt;="6/30/2021"+0),"FY 20-21",IF(AND(Table1[[#This Row],[Completed Date]]&gt;="07/01/2019"+0,Table1[[#This Row],[Completed Date]]&lt;="6/30/2020"+0),"FY 19-20",""))</f>
        <v/>
      </c>
      <c r="AO1294" s="116" t="str">
        <f>IFERROR(FIND("R",Table1[[#This Row],[FS_Priority]]),"")</f>
        <v/>
      </c>
    </row>
    <row r="1295" spans="1:41" hidden="1" x14ac:dyDescent="0.25">
      <c r="A1295" s="48" t="s">
        <v>4876</v>
      </c>
      <c r="B1295" s="193" t="s">
        <v>211</v>
      </c>
      <c r="C1295" s="193" t="s">
        <v>4876</v>
      </c>
      <c r="D1295" s="194" t="b">
        <v>0</v>
      </c>
      <c r="E1295" s="48" t="s">
        <v>107</v>
      </c>
      <c r="F1295" s="48" t="s">
        <v>4877</v>
      </c>
      <c r="G1295" s="48" t="s">
        <v>211</v>
      </c>
      <c r="H1295" s="48" t="s">
        <v>473</v>
      </c>
      <c r="I1295" s="48" t="s">
        <v>4878</v>
      </c>
      <c r="J1295" s="48" t="s">
        <v>2657</v>
      </c>
      <c r="K1295" s="193" t="s">
        <v>3674</v>
      </c>
      <c r="L1295" s="193" t="s">
        <v>2636</v>
      </c>
      <c r="M1295" s="48" t="s">
        <v>3568</v>
      </c>
      <c r="N1295" s="193" t="s">
        <v>4879</v>
      </c>
      <c r="O1295" s="48" t="s">
        <v>4852</v>
      </c>
      <c r="P1295" s="48"/>
      <c r="Q1295" s="48" t="s">
        <v>221</v>
      </c>
      <c r="R1295" s="193" t="s">
        <v>211</v>
      </c>
      <c r="S1295" s="48" t="b">
        <v>0</v>
      </c>
      <c r="T1295" s="48"/>
      <c r="U1295" s="178"/>
      <c r="V1295" s="178">
        <v>43879</v>
      </c>
      <c r="W1295" s="48" t="s">
        <v>211</v>
      </c>
      <c r="X1295" s="48"/>
      <c r="Y1295" s="48"/>
      <c r="Z1295" s="48" t="s">
        <v>211</v>
      </c>
      <c r="AA1295" s="48"/>
      <c r="AB1295" s="48"/>
      <c r="AC1295" s="193" t="s">
        <v>5006</v>
      </c>
      <c r="AD1295" s="48"/>
      <c r="AE1295" s="193" t="s">
        <v>4852</v>
      </c>
      <c r="AF1295" s="193" t="s">
        <v>211</v>
      </c>
      <c r="AG1295" s="193" t="s">
        <v>211</v>
      </c>
      <c r="AH1295" s="197"/>
      <c r="AI1295" s="192" t="s">
        <v>4360</v>
      </c>
      <c r="AJ1295" s="115" t="str">
        <f t="shared" si="20"/>
        <v>FS</v>
      </c>
      <c r="AK1295" s="115" t="b">
        <f>ISNUMBER(SEARCH("IRT",Table1[[#This Row],[Current_Status]]))</f>
        <v>0</v>
      </c>
      <c r="AL1295" s="116">
        <f>YEAR(Table1[[#This Row],[Project_Initiated]])</f>
        <v>2020</v>
      </c>
      <c r="AM1295" s="53">
        <v>44090</v>
      </c>
      <c r="AN1295" s="53" t="str">
        <f>IF(AND(Table1[[#This Row],[Completed Date]]&gt;="07/01/2020"+0,Table1[[#This Row],[Completed Date]]&lt;="6/30/2021"+0),"FY 20-21",IF(AND(Table1[[#This Row],[Completed Date]]&gt;="07/01/2019"+0,Table1[[#This Row],[Completed Date]]&lt;="6/30/2020"+0),"FY 19-20",""))</f>
        <v/>
      </c>
      <c r="AO1295" s="116" t="str">
        <f>IFERROR(FIND("R",Table1[[#This Row],[FS_Priority]]),"")</f>
        <v/>
      </c>
    </row>
    <row r="1296" spans="1:41" hidden="1" x14ac:dyDescent="0.25">
      <c r="A1296" s="48" t="s">
        <v>4614</v>
      </c>
      <c r="B1296" s="193" t="s">
        <v>211</v>
      </c>
      <c r="C1296" s="193" t="s">
        <v>4614</v>
      </c>
      <c r="D1296" s="194" t="b">
        <v>0</v>
      </c>
      <c r="E1296" s="48" t="s">
        <v>107</v>
      </c>
      <c r="F1296" s="48" t="s">
        <v>4615</v>
      </c>
      <c r="G1296" s="48" t="s">
        <v>4800</v>
      </c>
      <c r="H1296" s="48" t="s">
        <v>211</v>
      </c>
      <c r="I1296" s="48" t="s">
        <v>4616</v>
      </c>
      <c r="J1296" s="48" t="s">
        <v>2657</v>
      </c>
      <c r="K1296" s="193" t="s">
        <v>3674</v>
      </c>
      <c r="L1296" s="193" t="s">
        <v>2636</v>
      </c>
      <c r="M1296" s="48" t="s">
        <v>3675</v>
      </c>
      <c r="N1296" s="193" t="s">
        <v>4166</v>
      </c>
      <c r="O1296" s="48" t="s">
        <v>183</v>
      </c>
      <c r="P1296" s="48"/>
      <c r="Q1296" s="48" t="s">
        <v>236</v>
      </c>
      <c r="R1296" s="193" t="s">
        <v>211</v>
      </c>
      <c r="S1296" s="48" t="b">
        <v>1</v>
      </c>
      <c r="T1296" s="48"/>
      <c r="U1296" s="178"/>
      <c r="V1296" s="178">
        <v>43749</v>
      </c>
      <c r="W1296" s="48" t="s">
        <v>211</v>
      </c>
      <c r="X1296" s="48"/>
      <c r="Y1296" s="48"/>
      <c r="Z1296" s="48" t="s">
        <v>211</v>
      </c>
      <c r="AA1296" s="48"/>
      <c r="AB1296" s="48"/>
      <c r="AC1296" s="193" t="s">
        <v>5025</v>
      </c>
      <c r="AD1296" s="195">
        <v>43861</v>
      </c>
      <c r="AE1296" s="193" t="s">
        <v>498</v>
      </c>
      <c r="AF1296" s="193" t="s">
        <v>4801</v>
      </c>
      <c r="AG1296" s="193" t="s">
        <v>2694</v>
      </c>
      <c r="AH1296" s="197"/>
      <c r="AI1296" s="192" t="s">
        <v>4364</v>
      </c>
      <c r="AJ1296" s="115" t="str">
        <f t="shared" si="20"/>
        <v>FS</v>
      </c>
      <c r="AK1296" s="115" t="b">
        <f>ISNUMBER(SEARCH("IRT",Table1[[#This Row],[Current_Status]]))</f>
        <v>0</v>
      </c>
      <c r="AL1296" s="116">
        <f>YEAR(Table1[[#This Row],[Project_Initiated]])</f>
        <v>2019</v>
      </c>
      <c r="AM1296" s="53">
        <v>44090</v>
      </c>
      <c r="AN1296" s="53" t="str">
        <f>IF(AND(Table1[[#This Row],[Completed Date]]&gt;="07/01/2020"+0,Table1[[#This Row],[Completed Date]]&lt;="6/30/2021"+0),"FY 20-21",IF(AND(Table1[[#This Row],[Completed Date]]&gt;="07/01/2019"+0,Table1[[#This Row],[Completed Date]]&lt;="6/30/2020"+0),"FY 19-20",""))</f>
        <v/>
      </c>
      <c r="AO1296" s="116" t="str">
        <f>IFERROR(FIND("R",Table1[[#This Row],[FS_Priority]]),"")</f>
        <v/>
      </c>
    </row>
    <row r="1297" spans="1:41" hidden="1" x14ac:dyDescent="0.25">
      <c r="A1297" s="48" t="s">
        <v>4627</v>
      </c>
      <c r="B1297" s="193" t="s">
        <v>211</v>
      </c>
      <c r="C1297" s="193" t="s">
        <v>4627</v>
      </c>
      <c r="D1297" s="194" t="b">
        <v>0</v>
      </c>
      <c r="E1297" s="48" t="s">
        <v>107</v>
      </c>
      <c r="F1297" s="48" t="s">
        <v>4628</v>
      </c>
      <c r="G1297" s="48" t="s">
        <v>211</v>
      </c>
      <c r="H1297" s="48" t="s">
        <v>211</v>
      </c>
      <c r="I1297" s="48" t="s">
        <v>4629</v>
      </c>
      <c r="J1297" s="48" t="s">
        <v>2657</v>
      </c>
      <c r="K1297" s="193" t="s">
        <v>3674</v>
      </c>
      <c r="L1297" s="193" t="s">
        <v>2636</v>
      </c>
      <c r="M1297" s="48" t="s">
        <v>3724</v>
      </c>
      <c r="N1297" s="193" t="s">
        <v>3533</v>
      </c>
      <c r="O1297" s="48" t="s">
        <v>183</v>
      </c>
      <c r="P1297" s="48"/>
      <c r="Q1297" s="48" t="s">
        <v>239</v>
      </c>
      <c r="R1297" s="193" t="s">
        <v>211</v>
      </c>
      <c r="S1297" s="48" t="b">
        <v>0</v>
      </c>
      <c r="T1297" s="48"/>
      <c r="U1297" s="178"/>
      <c r="V1297" s="178">
        <v>43796</v>
      </c>
      <c r="W1297" s="48" t="s">
        <v>211</v>
      </c>
      <c r="X1297" s="48"/>
      <c r="Y1297" s="48"/>
      <c r="Z1297" s="48" t="s">
        <v>211</v>
      </c>
      <c r="AA1297" s="48"/>
      <c r="AB1297" s="48"/>
      <c r="AC1297" s="193" t="s">
        <v>5028</v>
      </c>
      <c r="AD1297" s="48"/>
      <c r="AE1297" s="193" t="s">
        <v>498</v>
      </c>
      <c r="AF1297" s="193" t="s">
        <v>4725</v>
      </c>
      <c r="AG1297" s="193" t="s">
        <v>211</v>
      </c>
      <c r="AH1297" s="197"/>
      <c r="AI1297" s="192" t="s">
        <v>4364</v>
      </c>
      <c r="AJ1297" s="115" t="str">
        <f t="shared" si="20"/>
        <v>FS</v>
      </c>
      <c r="AK1297" s="115" t="b">
        <f>ISNUMBER(SEARCH("IRT",Table1[[#This Row],[Current_Status]]))</f>
        <v>0</v>
      </c>
      <c r="AL1297" s="116">
        <f>YEAR(Table1[[#This Row],[Project_Initiated]])</f>
        <v>2019</v>
      </c>
      <c r="AM1297" s="53">
        <v>44090</v>
      </c>
      <c r="AN1297" s="53" t="str">
        <f>IF(AND(Table1[[#This Row],[Completed Date]]&gt;="07/01/2020"+0,Table1[[#This Row],[Completed Date]]&lt;="6/30/2021"+0),"FY 20-21",IF(AND(Table1[[#This Row],[Completed Date]]&gt;="07/01/2019"+0,Table1[[#This Row],[Completed Date]]&lt;="6/30/2020"+0),"FY 19-20",""))</f>
        <v/>
      </c>
      <c r="AO1297" s="116" t="str">
        <f>IFERROR(FIND("R",Table1[[#This Row],[FS_Priority]]),"")</f>
        <v/>
      </c>
    </row>
    <row r="1298" spans="1:41" hidden="1" x14ac:dyDescent="0.25">
      <c r="A1298" s="48" t="s">
        <v>3435</v>
      </c>
      <c r="B1298" s="193" t="s">
        <v>211</v>
      </c>
      <c r="C1298" s="193" t="s">
        <v>3435</v>
      </c>
      <c r="D1298" s="194" t="b">
        <v>0</v>
      </c>
      <c r="E1298" s="48" t="s">
        <v>107</v>
      </c>
      <c r="F1298" s="48" t="s">
        <v>3436</v>
      </c>
      <c r="G1298" s="48" t="s">
        <v>4334</v>
      </c>
      <c r="H1298" s="48" t="s">
        <v>474</v>
      </c>
      <c r="I1298" s="48" t="s">
        <v>3988</v>
      </c>
      <c r="J1298" s="48" t="s">
        <v>2657</v>
      </c>
      <c r="K1298" s="193" t="s">
        <v>3674</v>
      </c>
      <c r="L1298" s="193" t="s">
        <v>2636</v>
      </c>
      <c r="M1298" s="48" t="s">
        <v>3561</v>
      </c>
      <c r="N1298" s="193" t="s">
        <v>211</v>
      </c>
      <c r="O1298" s="48" t="s">
        <v>183</v>
      </c>
      <c r="P1298" s="48"/>
      <c r="Q1298" s="48" t="s">
        <v>240</v>
      </c>
      <c r="R1298" s="193" t="s">
        <v>211</v>
      </c>
      <c r="S1298" s="48" t="b">
        <v>0</v>
      </c>
      <c r="T1298" s="48"/>
      <c r="U1298" s="178"/>
      <c r="V1298" s="178">
        <v>43516</v>
      </c>
      <c r="W1298" s="48" t="s">
        <v>211</v>
      </c>
      <c r="X1298" s="48"/>
      <c r="Y1298" s="48"/>
      <c r="Z1298" s="48" t="s">
        <v>211</v>
      </c>
      <c r="AA1298" s="48"/>
      <c r="AB1298" s="48"/>
      <c r="AC1298" s="193" t="s">
        <v>5030</v>
      </c>
      <c r="AD1298" s="195">
        <v>43888</v>
      </c>
      <c r="AE1298" s="193" t="s">
        <v>498</v>
      </c>
      <c r="AF1298" s="193" t="s">
        <v>4440</v>
      </c>
      <c r="AG1298" s="193" t="s">
        <v>2694</v>
      </c>
      <c r="AH1298" s="197"/>
      <c r="AI1298" s="192" t="s">
        <v>4364</v>
      </c>
      <c r="AJ1298" s="115" t="str">
        <f t="shared" si="20"/>
        <v>FS</v>
      </c>
      <c r="AK1298" s="115" t="b">
        <f>ISNUMBER(SEARCH("IRT",Table1[[#This Row],[Current_Status]]))</f>
        <v>0</v>
      </c>
      <c r="AL1298" s="116">
        <f>YEAR(Table1[[#This Row],[Project_Initiated]])</f>
        <v>2019</v>
      </c>
      <c r="AM1298" s="53">
        <v>44090</v>
      </c>
      <c r="AN1298" s="53" t="str">
        <f>IF(AND(Table1[[#This Row],[Completed Date]]&gt;="07/01/2020"+0,Table1[[#This Row],[Completed Date]]&lt;="6/30/2021"+0),"FY 20-21",IF(AND(Table1[[#This Row],[Completed Date]]&gt;="07/01/2019"+0,Table1[[#This Row],[Completed Date]]&lt;="6/30/2020"+0),"FY 19-20",""))</f>
        <v/>
      </c>
      <c r="AO1298" s="116" t="str">
        <f>IFERROR(FIND("R",Table1[[#This Row],[FS_Priority]]),"")</f>
        <v/>
      </c>
    </row>
    <row r="1299" spans="1:41" hidden="1" x14ac:dyDescent="0.25">
      <c r="A1299" s="48" t="s">
        <v>4902</v>
      </c>
      <c r="B1299" s="193" t="s">
        <v>211</v>
      </c>
      <c r="C1299" s="193" t="s">
        <v>4902</v>
      </c>
      <c r="D1299" s="194" t="b">
        <v>0</v>
      </c>
      <c r="E1299" s="48" t="s">
        <v>107</v>
      </c>
      <c r="F1299" s="48" t="s">
        <v>4903</v>
      </c>
      <c r="G1299" s="48" t="s">
        <v>211</v>
      </c>
      <c r="H1299" s="48" t="s">
        <v>473</v>
      </c>
      <c r="I1299" s="48" t="s">
        <v>3555</v>
      </c>
      <c r="J1299" s="48" t="s">
        <v>2657</v>
      </c>
      <c r="K1299" s="193" t="s">
        <v>3674</v>
      </c>
      <c r="L1299" s="193" t="s">
        <v>2636</v>
      </c>
      <c r="M1299" s="48" t="s">
        <v>3568</v>
      </c>
      <c r="N1299" s="193" t="s">
        <v>4879</v>
      </c>
      <c r="O1299" s="48" t="s">
        <v>4852</v>
      </c>
      <c r="P1299" s="48"/>
      <c r="Q1299" s="48" t="s">
        <v>108</v>
      </c>
      <c r="R1299" s="193" t="s">
        <v>211</v>
      </c>
      <c r="S1299" s="48" t="b">
        <v>0</v>
      </c>
      <c r="T1299" s="48"/>
      <c r="U1299" s="178"/>
      <c r="V1299" s="178">
        <v>43880</v>
      </c>
      <c r="W1299" s="48" t="s">
        <v>211</v>
      </c>
      <c r="X1299" s="48"/>
      <c r="Y1299" s="48"/>
      <c r="Z1299" s="48" t="s">
        <v>211</v>
      </c>
      <c r="AA1299" s="48"/>
      <c r="AB1299" s="48"/>
      <c r="AC1299" s="193" t="s">
        <v>5006</v>
      </c>
      <c r="AD1299" s="48"/>
      <c r="AE1299" s="193" t="s">
        <v>4852</v>
      </c>
      <c r="AF1299" s="193" t="s">
        <v>211</v>
      </c>
      <c r="AG1299" s="193" t="s">
        <v>211</v>
      </c>
      <c r="AH1299" s="197"/>
      <c r="AI1299" s="192" t="s">
        <v>4360</v>
      </c>
      <c r="AJ1299" s="115" t="str">
        <f t="shared" si="20"/>
        <v>FS</v>
      </c>
      <c r="AK1299" s="115" t="b">
        <f>ISNUMBER(SEARCH("IRT",Table1[[#This Row],[Current_Status]]))</f>
        <v>0</v>
      </c>
      <c r="AL1299" s="116">
        <f>YEAR(Table1[[#This Row],[Project_Initiated]])</f>
        <v>2020</v>
      </c>
      <c r="AM1299" s="53">
        <v>44090</v>
      </c>
      <c r="AN1299" s="53" t="str">
        <f>IF(AND(Table1[[#This Row],[Completed Date]]&gt;="07/01/2020"+0,Table1[[#This Row],[Completed Date]]&lt;="6/30/2021"+0),"FY 20-21",IF(AND(Table1[[#This Row],[Completed Date]]&gt;="07/01/2019"+0,Table1[[#This Row],[Completed Date]]&lt;="6/30/2020"+0),"FY 19-20",""))</f>
        <v/>
      </c>
      <c r="AO1299" s="116" t="str">
        <f>IFERROR(FIND("R",Table1[[#This Row],[FS_Priority]]),"")</f>
        <v/>
      </c>
    </row>
    <row r="1300" spans="1:41" hidden="1" x14ac:dyDescent="0.25">
      <c r="A1300" s="48" t="s">
        <v>4103</v>
      </c>
      <c r="B1300" s="193" t="s">
        <v>211</v>
      </c>
      <c r="C1300" s="193" t="s">
        <v>4103</v>
      </c>
      <c r="D1300" s="194" t="b">
        <v>0</v>
      </c>
      <c r="E1300" s="48" t="s">
        <v>107</v>
      </c>
      <c r="F1300" s="48" t="s">
        <v>4198</v>
      </c>
      <c r="G1300" s="48" t="s">
        <v>4379</v>
      </c>
      <c r="H1300" s="48" t="s">
        <v>396</v>
      </c>
      <c r="I1300" s="48" t="s">
        <v>4199</v>
      </c>
      <c r="J1300" s="48" t="s">
        <v>2657</v>
      </c>
      <c r="K1300" s="193" t="s">
        <v>3674</v>
      </c>
      <c r="L1300" s="193" t="s">
        <v>2636</v>
      </c>
      <c r="M1300" s="48" t="s">
        <v>4200</v>
      </c>
      <c r="N1300" s="193" t="s">
        <v>211</v>
      </c>
      <c r="O1300" s="48" t="s">
        <v>183</v>
      </c>
      <c r="P1300" s="48"/>
      <c r="Q1300" s="48" t="s">
        <v>3293</v>
      </c>
      <c r="R1300" s="193" t="s">
        <v>211</v>
      </c>
      <c r="S1300" s="48" t="b">
        <v>0</v>
      </c>
      <c r="T1300" s="48"/>
      <c r="U1300" s="178"/>
      <c r="V1300" s="178">
        <v>43677</v>
      </c>
      <c r="W1300" s="48" t="s">
        <v>211</v>
      </c>
      <c r="X1300" s="48"/>
      <c r="Y1300" s="48"/>
      <c r="Z1300" s="48" t="s">
        <v>211</v>
      </c>
      <c r="AA1300" s="48"/>
      <c r="AB1300" s="48"/>
      <c r="AC1300" s="193" t="s">
        <v>5008</v>
      </c>
      <c r="AD1300" s="48"/>
      <c r="AE1300" s="193" t="s">
        <v>498</v>
      </c>
      <c r="AF1300" s="193" t="s">
        <v>4472</v>
      </c>
      <c r="AG1300" s="193" t="s">
        <v>2694</v>
      </c>
      <c r="AH1300" s="197"/>
      <c r="AI1300" s="192" t="s">
        <v>4284</v>
      </c>
      <c r="AJ1300" s="115" t="str">
        <f t="shared" si="20"/>
        <v>FS</v>
      </c>
      <c r="AK1300" s="115" t="b">
        <f>ISNUMBER(SEARCH("IRT",Table1[[#This Row],[Current_Status]]))</f>
        <v>0</v>
      </c>
      <c r="AL1300" s="116">
        <f>YEAR(Table1[[#This Row],[Project_Initiated]])</f>
        <v>2019</v>
      </c>
      <c r="AM1300" s="53">
        <v>44090</v>
      </c>
      <c r="AN1300" s="53" t="str">
        <f>IF(AND(Table1[[#This Row],[Completed Date]]&gt;="07/01/2020"+0,Table1[[#This Row],[Completed Date]]&lt;="6/30/2021"+0),"FY 20-21",IF(AND(Table1[[#This Row],[Completed Date]]&gt;="07/01/2019"+0,Table1[[#This Row],[Completed Date]]&lt;="6/30/2020"+0),"FY 19-20",""))</f>
        <v/>
      </c>
      <c r="AO1300" s="116">
        <f>IFERROR(FIND("R",Table1[[#This Row],[FS_Priority]]),"")</f>
        <v>1</v>
      </c>
    </row>
    <row r="1301" spans="1:41" hidden="1" x14ac:dyDescent="0.25">
      <c r="A1301" s="48" t="s">
        <v>3437</v>
      </c>
      <c r="B1301" s="193" t="s">
        <v>211</v>
      </c>
      <c r="C1301" s="193" t="s">
        <v>3437</v>
      </c>
      <c r="D1301" s="194" t="b">
        <v>0</v>
      </c>
      <c r="E1301" s="48" t="s">
        <v>107</v>
      </c>
      <c r="F1301" s="48" t="s">
        <v>3438</v>
      </c>
      <c r="G1301" s="48" t="s">
        <v>4030</v>
      </c>
      <c r="H1301" s="48" t="s">
        <v>3531</v>
      </c>
      <c r="I1301" s="48" t="s">
        <v>3989</v>
      </c>
      <c r="J1301" s="48" t="s">
        <v>2657</v>
      </c>
      <c r="K1301" s="193" t="s">
        <v>3674</v>
      </c>
      <c r="L1301" s="193" t="s">
        <v>2636</v>
      </c>
      <c r="M1301" s="48" t="s">
        <v>3701</v>
      </c>
      <c r="N1301" s="193" t="s">
        <v>211</v>
      </c>
      <c r="O1301" s="48" t="s">
        <v>183</v>
      </c>
      <c r="P1301" s="48"/>
      <c r="Q1301" s="48" t="s">
        <v>3439</v>
      </c>
      <c r="R1301" s="193" t="s">
        <v>211</v>
      </c>
      <c r="S1301" s="48" t="b">
        <v>0</v>
      </c>
      <c r="T1301" s="48"/>
      <c r="U1301" s="178"/>
      <c r="V1301" s="178">
        <v>43523</v>
      </c>
      <c r="W1301" s="48" t="s">
        <v>211</v>
      </c>
      <c r="X1301" s="48"/>
      <c r="Y1301" s="48"/>
      <c r="Z1301" s="48" t="s">
        <v>211</v>
      </c>
      <c r="AA1301" s="48"/>
      <c r="AB1301" s="48"/>
      <c r="AC1301" s="193" t="s">
        <v>5034</v>
      </c>
      <c r="AD1301" s="195">
        <v>43392</v>
      </c>
      <c r="AE1301" s="193" t="s">
        <v>178</v>
      </c>
      <c r="AF1301" s="193" t="s">
        <v>4441</v>
      </c>
      <c r="AG1301" s="193" t="s">
        <v>2694</v>
      </c>
      <c r="AH1301" s="197"/>
      <c r="AI1301" s="192" t="s">
        <v>4349</v>
      </c>
      <c r="AJ1301" s="115" t="str">
        <f t="shared" si="20"/>
        <v>FS</v>
      </c>
      <c r="AK1301" s="115" t="b">
        <f>ISNUMBER(SEARCH("IRT",Table1[[#This Row],[Current_Status]]))</f>
        <v>0</v>
      </c>
      <c r="AL1301" s="116">
        <f>YEAR(Table1[[#This Row],[Project_Initiated]])</f>
        <v>2019</v>
      </c>
      <c r="AM1301" s="53">
        <v>44090</v>
      </c>
      <c r="AN1301" s="53" t="str">
        <f>IF(AND(Table1[[#This Row],[Completed Date]]&gt;="07/01/2020"+0,Table1[[#This Row],[Completed Date]]&lt;="6/30/2021"+0),"FY 20-21",IF(AND(Table1[[#This Row],[Completed Date]]&gt;="07/01/2019"+0,Table1[[#This Row],[Completed Date]]&lt;="6/30/2020"+0),"FY 19-20",""))</f>
        <v/>
      </c>
      <c r="AO1301" s="116">
        <f>IFERROR(FIND("R",Table1[[#This Row],[FS_Priority]]),"")</f>
        <v>1</v>
      </c>
    </row>
    <row r="1302" spans="1:41" hidden="1" x14ac:dyDescent="0.25">
      <c r="A1302" s="48" t="s">
        <v>4270</v>
      </c>
      <c r="B1302" s="193" t="s">
        <v>211</v>
      </c>
      <c r="C1302" s="193" t="s">
        <v>4270</v>
      </c>
      <c r="D1302" s="194" t="b">
        <v>0</v>
      </c>
      <c r="E1302" s="48" t="s">
        <v>2651</v>
      </c>
      <c r="F1302" s="48" t="s">
        <v>4288</v>
      </c>
      <c r="G1302" s="48" t="s">
        <v>4289</v>
      </c>
      <c r="H1302" s="48" t="s">
        <v>447</v>
      </c>
      <c r="I1302" s="48" t="s">
        <v>4290</v>
      </c>
      <c r="J1302" s="48" t="s">
        <v>2657</v>
      </c>
      <c r="K1302" s="193" t="s">
        <v>3773</v>
      </c>
      <c r="L1302" s="193" t="s">
        <v>2636</v>
      </c>
      <c r="M1302" s="48" t="s">
        <v>3586</v>
      </c>
      <c r="N1302" s="193" t="s">
        <v>211</v>
      </c>
      <c r="O1302" s="48" t="s">
        <v>183</v>
      </c>
      <c r="P1302" s="48"/>
      <c r="Q1302" s="48" t="s">
        <v>218</v>
      </c>
      <c r="R1302" s="193" t="s">
        <v>211</v>
      </c>
      <c r="S1302" s="48" t="b">
        <v>0</v>
      </c>
      <c r="T1302" s="48"/>
      <c r="U1302" s="178"/>
      <c r="V1302" s="178">
        <v>43531</v>
      </c>
      <c r="W1302" s="48" t="s">
        <v>211</v>
      </c>
      <c r="X1302" s="48"/>
      <c r="Y1302" s="48"/>
      <c r="Z1302" s="48" t="s">
        <v>211</v>
      </c>
      <c r="AA1302" s="48"/>
      <c r="AB1302" s="48"/>
      <c r="AC1302" s="193" t="s">
        <v>5035</v>
      </c>
      <c r="AD1302" s="195">
        <v>43633</v>
      </c>
      <c r="AE1302" s="193" t="s">
        <v>178</v>
      </c>
      <c r="AF1302" s="193" t="s">
        <v>4442</v>
      </c>
      <c r="AG1302" s="193" t="s">
        <v>2694</v>
      </c>
      <c r="AH1302" s="197"/>
      <c r="AI1302" s="192" t="s">
        <v>4355</v>
      </c>
      <c r="AJ1302" s="115" t="str">
        <f t="shared" si="20"/>
        <v>FS</v>
      </c>
      <c r="AK1302" s="115" t="b">
        <f>ISNUMBER(SEARCH("IRT",Table1[[#This Row],[Current_Status]]))</f>
        <v>0</v>
      </c>
      <c r="AL1302" s="116">
        <f>YEAR(Table1[[#This Row],[Project_Initiated]])</f>
        <v>2019</v>
      </c>
      <c r="AM1302" s="53">
        <v>44090</v>
      </c>
      <c r="AN1302" s="53" t="str">
        <f>IF(AND(Table1[[#This Row],[Completed Date]]&gt;="07/01/2020"+0,Table1[[#This Row],[Completed Date]]&lt;="6/30/2021"+0),"FY 20-21",IF(AND(Table1[[#This Row],[Completed Date]]&gt;="07/01/2019"+0,Table1[[#This Row],[Completed Date]]&lt;="6/30/2020"+0),"FY 19-20",""))</f>
        <v/>
      </c>
      <c r="AO1302" s="116" t="str">
        <f>IFERROR(FIND("R",Table1[[#This Row],[FS_Priority]]),"")</f>
        <v/>
      </c>
    </row>
    <row r="1303" spans="1:41" hidden="1" x14ac:dyDescent="0.25">
      <c r="A1303" s="48" t="s">
        <v>4904</v>
      </c>
      <c r="B1303" s="193" t="s">
        <v>211</v>
      </c>
      <c r="C1303" s="193" t="s">
        <v>4904</v>
      </c>
      <c r="D1303" s="194" t="b">
        <v>0</v>
      </c>
      <c r="E1303" s="48" t="s">
        <v>2651</v>
      </c>
      <c r="F1303" s="48" t="s">
        <v>4905</v>
      </c>
      <c r="G1303" s="48" t="s">
        <v>211</v>
      </c>
      <c r="H1303" s="48" t="s">
        <v>447</v>
      </c>
      <c r="I1303" s="48" t="s">
        <v>4906</v>
      </c>
      <c r="J1303" s="48" t="s">
        <v>2657</v>
      </c>
      <c r="K1303" s="193" t="s">
        <v>3773</v>
      </c>
      <c r="L1303" s="193" t="s">
        <v>2636</v>
      </c>
      <c r="M1303" s="48" t="s">
        <v>4907</v>
      </c>
      <c r="N1303" s="193" t="s">
        <v>4908</v>
      </c>
      <c r="O1303" s="48" t="s">
        <v>4852</v>
      </c>
      <c r="P1303" s="48"/>
      <c r="Q1303" s="48" t="s">
        <v>218</v>
      </c>
      <c r="R1303" s="193" t="s">
        <v>211</v>
      </c>
      <c r="S1303" s="48" t="b">
        <v>0</v>
      </c>
      <c r="T1303" s="48"/>
      <c r="U1303" s="178"/>
      <c r="V1303" s="178">
        <v>43852</v>
      </c>
      <c r="W1303" s="48" t="s">
        <v>211</v>
      </c>
      <c r="X1303" s="48"/>
      <c r="Y1303" s="48"/>
      <c r="Z1303" s="48" t="s">
        <v>211</v>
      </c>
      <c r="AA1303" s="48"/>
      <c r="AB1303" s="48"/>
      <c r="AC1303" s="193" t="s">
        <v>5006</v>
      </c>
      <c r="AD1303" s="48"/>
      <c r="AE1303" s="193" t="s">
        <v>4852</v>
      </c>
      <c r="AF1303" s="193" t="s">
        <v>211</v>
      </c>
      <c r="AG1303" s="193" t="s">
        <v>211</v>
      </c>
      <c r="AH1303" s="197"/>
      <c r="AI1303" s="192" t="s">
        <v>4360</v>
      </c>
      <c r="AJ1303" s="115" t="str">
        <f t="shared" si="20"/>
        <v>FS</v>
      </c>
      <c r="AK1303" s="115" t="b">
        <f>ISNUMBER(SEARCH("IRT",Table1[[#This Row],[Current_Status]]))</f>
        <v>0</v>
      </c>
      <c r="AL1303" s="116">
        <f>YEAR(Table1[[#This Row],[Project_Initiated]])</f>
        <v>2020</v>
      </c>
      <c r="AM1303" s="53">
        <v>44090</v>
      </c>
      <c r="AN1303" s="53" t="str">
        <f>IF(AND(Table1[[#This Row],[Completed Date]]&gt;="07/01/2020"+0,Table1[[#This Row],[Completed Date]]&lt;="6/30/2021"+0),"FY 20-21",IF(AND(Table1[[#This Row],[Completed Date]]&gt;="07/01/2019"+0,Table1[[#This Row],[Completed Date]]&lt;="6/30/2020"+0),"FY 19-20",""))</f>
        <v/>
      </c>
      <c r="AO1303" s="116" t="str">
        <f>IFERROR(FIND("R",Table1[[#This Row],[FS_Priority]]),"")</f>
        <v/>
      </c>
    </row>
    <row r="1304" spans="1:41" hidden="1" x14ac:dyDescent="0.25">
      <c r="A1304" s="48" t="s">
        <v>4271</v>
      </c>
      <c r="B1304" s="193" t="s">
        <v>211</v>
      </c>
      <c r="C1304" s="193" t="s">
        <v>4271</v>
      </c>
      <c r="D1304" s="194" t="b">
        <v>0</v>
      </c>
      <c r="E1304" s="48" t="s">
        <v>4291</v>
      </c>
      <c r="F1304" s="48" t="s">
        <v>4292</v>
      </c>
      <c r="G1304" s="48" t="s">
        <v>4293</v>
      </c>
      <c r="H1304" s="48" t="s">
        <v>457</v>
      </c>
      <c r="I1304" s="48" t="s">
        <v>211</v>
      </c>
      <c r="J1304" s="48" t="s">
        <v>2657</v>
      </c>
      <c r="K1304" s="193" t="s">
        <v>3784</v>
      </c>
      <c r="L1304" s="193" t="s">
        <v>2769</v>
      </c>
      <c r="M1304" s="48" t="s">
        <v>3785</v>
      </c>
      <c r="N1304" s="193" t="s">
        <v>3689</v>
      </c>
      <c r="O1304" s="48" t="s">
        <v>183</v>
      </c>
      <c r="P1304" s="48"/>
      <c r="Q1304" s="48" t="s">
        <v>218</v>
      </c>
      <c r="R1304" s="193" t="s">
        <v>211</v>
      </c>
      <c r="S1304" s="48" t="b">
        <v>0</v>
      </c>
      <c r="T1304" s="48"/>
      <c r="U1304" s="178"/>
      <c r="V1304" s="178">
        <v>43648</v>
      </c>
      <c r="W1304" s="48" t="s">
        <v>211</v>
      </c>
      <c r="X1304" s="48"/>
      <c r="Y1304" s="48"/>
      <c r="Z1304" s="48" t="s">
        <v>211</v>
      </c>
      <c r="AA1304" s="48"/>
      <c r="AB1304" s="48"/>
      <c r="AC1304" s="193" t="s">
        <v>5037</v>
      </c>
      <c r="AD1304" s="195">
        <v>43629</v>
      </c>
      <c r="AE1304" s="193" t="s">
        <v>178</v>
      </c>
      <c r="AF1304" s="193" t="s">
        <v>4465</v>
      </c>
      <c r="AG1304" s="193" t="s">
        <v>2694</v>
      </c>
      <c r="AH1304" s="197"/>
      <c r="AI1304" s="192" t="s">
        <v>4355</v>
      </c>
      <c r="AJ1304" s="115" t="str">
        <f t="shared" si="20"/>
        <v>FS</v>
      </c>
      <c r="AK1304" s="115" t="b">
        <f>ISNUMBER(SEARCH("IRT",Table1[[#This Row],[Current_Status]]))</f>
        <v>0</v>
      </c>
      <c r="AL1304" s="116">
        <f>YEAR(Table1[[#This Row],[Project_Initiated]])</f>
        <v>2019</v>
      </c>
      <c r="AM1304" s="53">
        <v>44090</v>
      </c>
      <c r="AN1304" s="53" t="str">
        <f>IF(AND(Table1[[#This Row],[Completed Date]]&gt;="07/01/2020"+0,Table1[[#This Row],[Completed Date]]&lt;="6/30/2021"+0),"FY 20-21",IF(AND(Table1[[#This Row],[Completed Date]]&gt;="07/01/2019"+0,Table1[[#This Row],[Completed Date]]&lt;="6/30/2020"+0),"FY 19-20",""))</f>
        <v/>
      </c>
      <c r="AO1304" s="116" t="str">
        <f>IFERROR(FIND("R",Table1[[#This Row],[FS_Priority]]),"")</f>
        <v/>
      </c>
    </row>
    <row r="1305" spans="1:41" hidden="1" x14ac:dyDescent="0.25">
      <c r="A1305" s="48" t="s">
        <v>4651</v>
      </c>
      <c r="B1305" s="193" t="s">
        <v>211</v>
      </c>
      <c r="C1305" s="193" t="s">
        <v>4651</v>
      </c>
      <c r="D1305" s="194" t="b">
        <v>0</v>
      </c>
      <c r="E1305" s="48" t="s">
        <v>131</v>
      </c>
      <c r="F1305" s="48" t="s">
        <v>4652</v>
      </c>
      <c r="G1305" s="48" t="s">
        <v>211</v>
      </c>
      <c r="H1305" s="48" t="s">
        <v>292</v>
      </c>
      <c r="I1305" s="48" t="s">
        <v>3945</v>
      </c>
      <c r="J1305" s="48" t="s">
        <v>2657</v>
      </c>
      <c r="K1305" s="193" t="s">
        <v>3802</v>
      </c>
      <c r="L1305" s="193" t="s">
        <v>2770</v>
      </c>
      <c r="M1305" s="48" t="s">
        <v>3803</v>
      </c>
      <c r="N1305" s="193" t="s">
        <v>211</v>
      </c>
      <c r="O1305" s="48" t="s">
        <v>183</v>
      </c>
      <c r="P1305" s="48"/>
      <c r="Q1305" s="48" t="s">
        <v>218</v>
      </c>
      <c r="R1305" s="193" t="s">
        <v>211</v>
      </c>
      <c r="S1305" s="48" t="b">
        <v>0</v>
      </c>
      <c r="T1305" s="48"/>
      <c r="U1305" s="178"/>
      <c r="V1305" s="178">
        <v>43761</v>
      </c>
      <c r="W1305" s="48" t="s">
        <v>211</v>
      </c>
      <c r="X1305" s="48"/>
      <c r="Y1305" s="48"/>
      <c r="Z1305" s="48" t="s">
        <v>211</v>
      </c>
      <c r="AA1305" s="48"/>
      <c r="AB1305" s="48"/>
      <c r="AC1305" s="193" t="s">
        <v>5039</v>
      </c>
      <c r="AD1305" s="48"/>
      <c r="AE1305" s="193" t="s">
        <v>178</v>
      </c>
      <c r="AF1305" s="193" t="s">
        <v>211</v>
      </c>
      <c r="AG1305" s="193" t="s">
        <v>211</v>
      </c>
      <c r="AH1305" s="197"/>
      <c r="AI1305" s="192" t="s">
        <v>4364</v>
      </c>
      <c r="AJ1305" s="115" t="str">
        <f t="shared" si="20"/>
        <v>FS</v>
      </c>
      <c r="AK1305" s="115" t="b">
        <f>ISNUMBER(SEARCH("IRT",Table1[[#This Row],[Current_Status]]))</f>
        <v>0</v>
      </c>
      <c r="AL1305" s="116">
        <f>YEAR(Table1[[#This Row],[Project_Initiated]])</f>
        <v>2019</v>
      </c>
      <c r="AM1305" s="53">
        <v>44090</v>
      </c>
      <c r="AN1305" s="53" t="str">
        <f>IF(AND(Table1[[#This Row],[Completed Date]]&gt;="07/01/2020"+0,Table1[[#This Row],[Completed Date]]&lt;="6/30/2021"+0),"FY 20-21",IF(AND(Table1[[#This Row],[Completed Date]]&gt;="07/01/2019"+0,Table1[[#This Row],[Completed Date]]&lt;="6/30/2020"+0),"FY 19-20",""))</f>
        <v/>
      </c>
      <c r="AO1305" s="116" t="str">
        <f>IFERROR(FIND("R",Table1[[#This Row],[FS_Priority]]),"")</f>
        <v/>
      </c>
    </row>
    <row r="1306" spans="1:41" hidden="1" x14ac:dyDescent="0.25">
      <c r="A1306" s="48" t="s">
        <v>4909</v>
      </c>
      <c r="B1306" s="193" t="s">
        <v>211</v>
      </c>
      <c r="C1306" s="193" t="s">
        <v>4909</v>
      </c>
      <c r="D1306" s="194" t="b">
        <v>0</v>
      </c>
      <c r="E1306" s="48" t="s">
        <v>4299</v>
      </c>
      <c r="F1306" s="48" t="s">
        <v>4910</v>
      </c>
      <c r="G1306" s="48" t="s">
        <v>211</v>
      </c>
      <c r="H1306" s="48" t="s">
        <v>272</v>
      </c>
      <c r="I1306" s="48" t="s">
        <v>3482</v>
      </c>
      <c r="J1306" s="48" t="s">
        <v>2657</v>
      </c>
      <c r="K1306" s="193" t="s">
        <v>3471</v>
      </c>
      <c r="L1306" s="193" t="s">
        <v>2636</v>
      </c>
      <c r="M1306" s="48" t="s">
        <v>4911</v>
      </c>
      <c r="N1306" s="193" t="s">
        <v>4912</v>
      </c>
      <c r="O1306" s="48" t="s">
        <v>4852</v>
      </c>
      <c r="P1306" s="48"/>
      <c r="Q1306" s="48" t="s">
        <v>218</v>
      </c>
      <c r="R1306" s="193" t="s">
        <v>211</v>
      </c>
      <c r="S1306" s="48" t="b">
        <v>0</v>
      </c>
      <c r="T1306" s="48"/>
      <c r="U1306" s="178"/>
      <c r="V1306" s="178">
        <v>43803</v>
      </c>
      <c r="W1306" s="48" t="s">
        <v>211</v>
      </c>
      <c r="X1306" s="48"/>
      <c r="Y1306" s="48"/>
      <c r="Z1306" s="48" t="s">
        <v>211</v>
      </c>
      <c r="AA1306" s="48"/>
      <c r="AB1306" s="48"/>
      <c r="AC1306" s="193" t="s">
        <v>5006</v>
      </c>
      <c r="AD1306" s="48"/>
      <c r="AE1306" s="193" t="s">
        <v>4852</v>
      </c>
      <c r="AF1306" s="193" t="s">
        <v>211</v>
      </c>
      <c r="AG1306" s="193" t="s">
        <v>211</v>
      </c>
      <c r="AH1306" s="197"/>
      <c r="AI1306" s="192" t="s">
        <v>4360</v>
      </c>
      <c r="AJ1306" s="115" t="str">
        <f t="shared" si="20"/>
        <v>FS</v>
      </c>
      <c r="AK1306" s="115" t="b">
        <f>ISNUMBER(SEARCH("IRT",Table1[[#This Row],[Current_Status]]))</f>
        <v>0</v>
      </c>
      <c r="AL1306" s="116">
        <f>YEAR(Table1[[#This Row],[Project_Initiated]])</f>
        <v>2019</v>
      </c>
      <c r="AM1306" s="53">
        <v>44090</v>
      </c>
      <c r="AN1306" s="53" t="str">
        <f>IF(AND(Table1[[#This Row],[Completed Date]]&gt;="07/01/2020"+0,Table1[[#This Row],[Completed Date]]&lt;="6/30/2021"+0),"FY 20-21",IF(AND(Table1[[#This Row],[Completed Date]]&gt;="07/01/2019"+0,Table1[[#This Row],[Completed Date]]&lt;="6/30/2020"+0),"FY 19-20",""))</f>
        <v/>
      </c>
      <c r="AO1306" s="116" t="str">
        <f>IFERROR(FIND("R",Table1[[#This Row],[FS_Priority]]),"")</f>
        <v/>
      </c>
    </row>
    <row r="1307" spans="1:41" hidden="1" x14ac:dyDescent="0.25">
      <c r="A1307" s="48" t="s">
        <v>4921</v>
      </c>
      <c r="B1307" s="193" t="s">
        <v>211</v>
      </c>
      <c r="C1307" s="193" t="s">
        <v>4921</v>
      </c>
      <c r="D1307" s="194" t="b">
        <v>0</v>
      </c>
      <c r="E1307" s="48" t="s">
        <v>148</v>
      </c>
      <c r="F1307" s="48" t="s">
        <v>4922</v>
      </c>
      <c r="G1307" s="48" t="s">
        <v>211</v>
      </c>
      <c r="H1307" s="48" t="s">
        <v>457</v>
      </c>
      <c r="I1307" s="48" t="s">
        <v>3743</v>
      </c>
      <c r="J1307" s="48" t="s">
        <v>2657</v>
      </c>
      <c r="K1307" s="193" t="s">
        <v>4320</v>
      </c>
      <c r="L1307" s="193" t="s">
        <v>434</v>
      </c>
      <c r="M1307" s="48" t="s">
        <v>3854</v>
      </c>
      <c r="N1307" s="193" t="s">
        <v>211</v>
      </c>
      <c r="O1307" s="48" t="s">
        <v>4852</v>
      </c>
      <c r="P1307" s="48"/>
      <c r="Q1307" s="48" t="s">
        <v>218</v>
      </c>
      <c r="R1307" s="193" t="s">
        <v>211</v>
      </c>
      <c r="S1307" s="48" t="b">
        <v>0</v>
      </c>
      <c r="T1307" s="48"/>
      <c r="U1307" s="178"/>
      <c r="V1307" s="178">
        <v>43868</v>
      </c>
      <c r="W1307" s="48" t="s">
        <v>211</v>
      </c>
      <c r="X1307" s="48"/>
      <c r="Y1307" s="48"/>
      <c r="Z1307" s="48" t="s">
        <v>211</v>
      </c>
      <c r="AA1307" s="48"/>
      <c r="AB1307" s="48"/>
      <c r="AC1307" s="193" t="s">
        <v>5006</v>
      </c>
      <c r="AD1307" s="48"/>
      <c r="AE1307" s="193" t="s">
        <v>4852</v>
      </c>
      <c r="AF1307" s="193" t="s">
        <v>211</v>
      </c>
      <c r="AG1307" s="193" t="s">
        <v>211</v>
      </c>
      <c r="AH1307" s="197"/>
      <c r="AI1307" s="192" t="s">
        <v>4360</v>
      </c>
      <c r="AJ1307" s="115" t="str">
        <f t="shared" si="20"/>
        <v>FS</v>
      </c>
      <c r="AK1307" s="115" t="b">
        <f>ISNUMBER(SEARCH("IRT",Table1[[#This Row],[Current_Status]]))</f>
        <v>0</v>
      </c>
      <c r="AL1307" s="116">
        <f>YEAR(Table1[[#This Row],[Project_Initiated]])</f>
        <v>2020</v>
      </c>
      <c r="AM1307" s="53">
        <v>44090</v>
      </c>
      <c r="AN1307" s="53" t="str">
        <f>IF(AND(Table1[[#This Row],[Completed Date]]&gt;="07/01/2020"+0,Table1[[#This Row],[Completed Date]]&lt;="6/30/2021"+0),"FY 20-21",IF(AND(Table1[[#This Row],[Completed Date]]&gt;="07/01/2019"+0,Table1[[#This Row],[Completed Date]]&lt;="6/30/2020"+0),"FY 19-20",""))</f>
        <v/>
      </c>
      <c r="AO1307" s="116" t="str">
        <f>IFERROR(FIND("R",Table1[[#This Row],[FS_Priority]]),"")</f>
        <v/>
      </c>
    </row>
    <row r="1308" spans="1:41" hidden="1" x14ac:dyDescent="0.25">
      <c r="A1308" s="48" t="s">
        <v>4707</v>
      </c>
      <c r="B1308" s="193" t="s">
        <v>211</v>
      </c>
      <c r="C1308" s="193" t="s">
        <v>4707</v>
      </c>
      <c r="D1308" s="194" t="b">
        <v>0</v>
      </c>
      <c r="E1308" s="48" t="s">
        <v>148</v>
      </c>
      <c r="F1308" s="48" t="s">
        <v>4708</v>
      </c>
      <c r="G1308" s="48" t="s">
        <v>211</v>
      </c>
      <c r="H1308" s="48" t="s">
        <v>211</v>
      </c>
      <c r="I1308" s="48" t="s">
        <v>3740</v>
      </c>
      <c r="J1308" s="48" t="s">
        <v>2657</v>
      </c>
      <c r="K1308" s="193" t="s">
        <v>4320</v>
      </c>
      <c r="L1308" s="193" t="s">
        <v>434</v>
      </c>
      <c r="M1308" s="48" t="s">
        <v>3871</v>
      </c>
      <c r="N1308" s="193" t="s">
        <v>211</v>
      </c>
      <c r="O1308" s="48" t="s">
        <v>183</v>
      </c>
      <c r="P1308" s="48"/>
      <c r="Q1308" s="48" t="s">
        <v>236</v>
      </c>
      <c r="R1308" s="193" t="s">
        <v>211</v>
      </c>
      <c r="S1308" s="48" t="b">
        <v>0</v>
      </c>
      <c r="T1308" s="48"/>
      <c r="U1308" s="178"/>
      <c r="V1308" s="178">
        <v>43762</v>
      </c>
      <c r="W1308" s="48" t="s">
        <v>211</v>
      </c>
      <c r="X1308" s="48"/>
      <c r="Y1308" s="48"/>
      <c r="Z1308" s="48" t="s">
        <v>211</v>
      </c>
      <c r="AA1308" s="48"/>
      <c r="AB1308" s="48"/>
      <c r="AC1308" s="193" t="s">
        <v>5008</v>
      </c>
      <c r="AD1308" s="48"/>
      <c r="AE1308" s="193" t="s">
        <v>178</v>
      </c>
      <c r="AF1308" s="193" t="s">
        <v>211</v>
      </c>
      <c r="AG1308" s="193" t="s">
        <v>211</v>
      </c>
      <c r="AH1308" s="197"/>
      <c r="AI1308" s="192" t="s">
        <v>4364</v>
      </c>
      <c r="AJ1308" s="115" t="str">
        <f t="shared" si="20"/>
        <v>FS</v>
      </c>
      <c r="AK1308" s="115" t="b">
        <f>ISNUMBER(SEARCH("IRT",Table1[[#This Row],[Current_Status]]))</f>
        <v>0</v>
      </c>
      <c r="AL1308" s="116">
        <f>YEAR(Table1[[#This Row],[Project_Initiated]])</f>
        <v>2019</v>
      </c>
      <c r="AM1308" s="53">
        <v>44090</v>
      </c>
      <c r="AN1308" s="53" t="str">
        <f>IF(AND(Table1[[#This Row],[Completed Date]]&gt;="07/01/2020"+0,Table1[[#This Row],[Completed Date]]&lt;="6/30/2021"+0),"FY 20-21",IF(AND(Table1[[#This Row],[Completed Date]]&gt;="07/01/2019"+0,Table1[[#This Row],[Completed Date]]&lt;="6/30/2020"+0),"FY 19-20",""))</f>
        <v/>
      </c>
      <c r="AO1308" s="116" t="str">
        <f>IFERROR(FIND("R",Table1[[#This Row],[FS_Priority]]),"")</f>
        <v/>
      </c>
    </row>
    <row r="1309" spans="1:41" hidden="1" x14ac:dyDescent="0.25">
      <c r="A1309" s="48" t="s">
        <v>4274</v>
      </c>
      <c r="B1309" s="193" t="s">
        <v>211</v>
      </c>
      <c r="C1309" s="193" t="s">
        <v>4274</v>
      </c>
      <c r="D1309" s="194" t="b">
        <v>0</v>
      </c>
      <c r="E1309" s="48" t="s">
        <v>148</v>
      </c>
      <c r="F1309" s="48" t="s">
        <v>4309</v>
      </c>
      <c r="G1309" s="48" t="s">
        <v>4310</v>
      </c>
      <c r="H1309" s="48" t="s">
        <v>4311</v>
      </c>
      <c r="I1309" s="48" t="s">
        <v>211</v>
      </c>
      <c r="J1309" s="48" t="s">
        <v>2657</v>
      </c>
      <c r="K1309" s="193" t="s">
        <v>4320</v>
      </c>
      <c r="L1309" s="193" t="s">
        <v>434</v>
      </c>
      <c r="M1309" s="48" t="s">
        <v>4312</v>
      </c>
      <c r="N1309" s="193" t="s">
        <v>211</v>
      </c>
      <c r="O1309" s="48" t="s">
        <v>183</v>
      </c>
      <c r="P1309" s="48"/>
      <c r="Q1309" s="48" t="s">
        <v>184</v>
      </c>
      <c r="R1309" s="193" t="s">
        <v>211</v>
      </c>
      <c r="S1309" s="48" t="b">
        <v>0</v>
      </c>
      <c r="T1309" s="48"/>
      <c r="U1309" s="178"/>
      <c r="V1309" s="178">
        <v>43677</v>
      </c>
      <c r="W1309" s="48" t="s">
        <v>211</v>
      </c>
      <c r="X1309" s="48"/>
      <c r="Y1309" s="48"/>
      <c r="Z1309" s="48" t="s">
        <v>211</v>
      </c>
      <c r="AA1309" s="48"/>
      <c r="AB1309" s="48"/>
      <c r="AC1309" s="193" t="s">
        <v>5048</v>
      </c>
      <c r="AD1309" s="195">
        <v>43732</v>
      </c>
      <c r="AE1309" s="193" t="s">
        <v>498</v>
      </c>
      <c r="AF1309" s="193" t="s">
        <v>4473</v>
      </c>
      <c r="AG1309" s="193" t="s">
        <v>2694</v>
      </c>
      <c r="AH1309" s="197"/>
      <c r="AI1309" s="192" t="s">
        <v>4284</v>
      </c>
      <c r="AJ1309" s="115" t="str">
        <f t="shared" si="20"/>
        <v>FS</v>
      </c>
      <c r="AK1309" s="115" t="b">
        <f>ISNUMBER(SEARCH("IRT",Table1[[#This Row],[Current_Status]]))</f>
        <v>0</v>
      </c>
      <c r="AL1309" s="116">
        <f>YEAR(Table1[[#This Row],[Project_Initiated]])</f>
        <v>2019</v>
      </c>
      <c r="AM1309" s="53">
        <v>44090</v>
      </c>
      <c r="AN1309" s="53" t="str">
        <f>IF(AND(Table1[[#This Row],[Completed Date]]&gt;="07/01/2020"+0,Table1[[#This Row],[Completed Date]]&lt;="6/30/2021"+0),"FY 20-21",IF(AND(Table1[[#This Row],[Completed Date]]&gt;="07/01/2019"+0,Table1[[#This Row],[Completed Date]]&lt;="6/30/2020"+0),"FY 19-20",""))</f>
        <v/>
      </c>
      <c r="AO1309" s="116" t="str">
        <f>IFERROR(FIND("R",Table1[[#This Row],[FS_Priority]]),"")</f>
        <v/>
      </c>
    </row>
    <row r="1310" spans="1:41" hidden="1" x14ac:dyDescent="0.25">
      <c r="A1310" s="48" t="s">
        <v>4753</v>
      </c>
      <c r="B1310" s="193" t="s">
        <v>211</v>
      </c>
      <c r="C1310" s="193" t="s">
        <v>4753</v>
      </c>
      <c r="D1310" s="194" t="b">
        <v>0</v>
      </c>
      <c r="E1310" s="48" t="s">
        <v>4313</v>
      </c>
      <c r="F1310" s="48" t="s">
        <v>4792</v>
      </c>
      <c r="G1310" s="48" t="s">
        <v>4793</v>
      </c>
      <c r="H1310" s="48" t="s">
        <v>211</v>
      </c>
      <c r="I1310" s="48" t="s">
        <v>211</v>
      </c>
      <c r="J1310" s="48" t="s">
        <v>2657</v>
      </c>
      <c r="K1310" s="193" t="s">
        <v>3883</v>
      </c>
      <c r="L1310" s="193" t="s">
        <v>437</v>
      </c>
      <c r="M1310" s="48" t="s">
        <v>4791</v>
      </c>
      <c r="N1310" s="193" t="s">
        <v>211</v>
      </c>
      <c r="O1310" s="48" t="s">
        <v>183</v>
      </c>
      <c r="P1310" s="48"/>
      <c r="Q1310" s="48" t="s">
        <v>3293</v>
      </c>
      <c r="R1310" s="193" t="s">
        <v>211</v>
      </c>
      <c r="S1310" s="48" t="b">
        <v>0</v>
      </c>
      <c r="T1310" s="48"/>
      <c r="U1310" s="178"/>
      <c r="V1310" s="178">
        <v>43762</v>
      </c>
      <c r="W1310" s="48" t="s">
        <v>211</v>
      </c>
      <c r="X1310" s="48"/>
      <c r="Y1310" s="48"/>
      <c r="Z1310" s="48" t="s">
        <v>211</v>
      </c>
      <c r="AA1310" s="48"/>
      <c r="AB1310" s="48"/>
      <c r="AC1310" s="193" t="s">
        <v>5008</v>
      </c>
      <c r="AD1310" s="48"/>
      <c r="AE1310" s="193" t="s">
        <v>178</v>
      </c>
      <c r="AF1310" s="193" t="s">
        <v>211</v>
      </c>
      <c r="AG1310" s="193" t="s">
        <v>211</v>
      </c>
      <c r="AH1310" s="197"/>
      <c r="AI1310" s="192" t="s">
        <v>4364</v>
      </c>
      <c r="AJ1310" s="115" t="str">
        <f t="shared" si="20"/>
        <v>FS</v>
      </c>
      <c r="AK1310" s="115" t="b">
        <f>ISNUMBER(SEARCH("IRT",Table1[[#This Row],[Current_Status]]))</f>
        <v>0</v>
      </c>
      <c r="AL1310" s="116">
        <f>YEAR(Table1[[#This Row],[Project_Initiated]])</f>
        <v>2019</v>
      </c>
      <c r="AM1310" s="53">
        <v>44090</v>
      </c>
      <c r="AN1310" s="53" t="str">
        <f>IF(AND(Table1[[#This Row],[Completed Date]]&gt;="07/01/2020"+0,Table1[[#This Row],[Completed Date]]&lt;="6/30/2021"+0),"FY 20-21",IF(AND(Table1[[#This Row],[Completed Date]]&gt;="07/01/2019"+0,Table1[[#This Row],[Completed Date]]&lt;="6/30/2020"+0),"FY 19-20",""))</f>
        <v/>
      </c>
      <c r="AO1310" s="116">
        <f>IFERROR(FIND("R",Table1[[#This Row],[FS_Priority]]),"")</f>
        <v>1</v>
      </c>
    </row>
    <row r="1311" spans="1:41" hidden="1" x14ac:dyDescent="0.25">
      <c r="A1311" s="48" t="s">
        <v>4925</v>
      </c>
      <c r="B1311" s="193" t="s">
        <v>211</v>
      </c>
      <c r="C1311" s="193" t="s">
        <v>4925</v>
      </c>
      <c r="D1311" s="194" t="b">
        <v>0</v>
      </c>
      <c r="E1311" s="48" t="s">
        <v>4257</v>
      </c>
      <c r="F1311" s="48" t="s">
        <v>4926</v>
      </c>
      <c r="G1311" s="48" t="s">
        <v>211</v>
      </c>
      <c r="H1311" s="48" t="s">
        <v>2260</v>
      </c>
      <c r="I1311" s="48" t="s">
        <v>3743</v>
      </c>
      <c r="J1311" s="48" t="s">
        <v>2657</v>
      </c>
      <c r="K1311" s="193" t="s">
        <v>3901</v>
      </c>
      <c r="L1311" s="193" t="s">
        <v>439</v>
      </c>
      <c r="M1311" s="48" t="s">
        <v>4927</v>
      </c>
      <c r="N1311" s="193" t="s">
        <v>211</v>
      </c>
      <c r="O1311" s="48" t="s">
        <v>4852</v>
      </c>
      <c r="P1311" s="48"/>
      <c r="Q1311" s="48" t="s">
        <v>218</v>
      </c>
      <c r="R1311" s="193" t="s">
        <v>211</v>
      </c>
      <c r="S1311" s="48" t="b">
        <v>0</v>
      </c>
      <c r="T1311" s="48"/>
      <c r="U1311" s="178"/>
      <c r="V1311" s="178">
        <v>43840</v>
      </c>
      <c r="W1311" s="48" t="s">
        <v>211</v>
      </c>
      <c r="X1311" s="48"/>
      <c r="Y1311" s="48"/>
      <c r="Z1311" s="48" t="s">
        <v>211</v>
      </c>
      <c r="AA1311" s="48"/>
      <c r="AB1311" s="48"/>
      <c r="AC1311" s="193" t="s">
        <v>5006</v>
      </c>
      <c r="AD1311" s="48"/>
      <c r="AE1311" s="193" t="s">
        <v>4852</v>
      </c>
      <c r="AF1311" s="193" t="s">
        <v>211</v>
      </c>
      <c r="AG1311" s="193" t="s">
        <v>211</v>
      </c>
      <c r="AH1311" s="198"/>
      <c r="AI1311" s="192" t="s">
        <v>4360</v>
      </c>
      <c r="AJ1311" s="115" t="str">
        <f t="shared" si="20"/>
        <v>FS</v>
      </c>
      <c r="AK1311" s="115" t="b">
        <f>ISNUMBER(SEARCH("IRT",Table1[[#This Row],[Current_Status]]))</f>
        <v>0</v>
      </c>
      <c r="AL1311" s="116">
        <f>YEAR(Table1[[#This Row],[Project_Initiated]])</f>
        <v>2020</v>
      </c>
      <c r="AM1311" s="53">
        <v>44090</v>
      </c>
      <c r="AN1311" s="53" t="str">
        <f>IF(AND(Table1[[#This Row],[Completed Date]]&gt;="07/01/2020"+0,Table1[[#This Row],[Completed Date]]&lt;="6/30/2021"+0),"FY 20-21",IF(AND(Table1[[#This Row],[Completed Date]]&gt;="07/01/2019"+0,Table1[[#This Row],[Completed Date]]&lt;="6/30/2020"+0),"FY 19-20",""))</f>
        <v/>
      </c>
      <c r="AO1311" s="116" t="str">
        <f>IFERROR(FIND("R",Table1[[#This Row],[FS_Priority]]),"")</f>
        <v/>
      </c>
    </row>
    <row r="1312" spans="1:41" hidden="1" x14ac:dyDescent="0.25">
      <c r="A1312" s="48" t="s">
        <v>91</v>
      </c>
      <c r="B1312" s="193" t="s">
        <v>91</v>
      </c>
      <c r="C1312" s="193" t="s">
        <v>211</v>
      </c>
      <c r="D1312" s="194" t="b">
        <v>0</v>
      </c>
      <c r="E1312" s="48" t="s">
        <v>4285</v>
      </c>
      <c r="F1312" s="48" t="s">
        <v>92</v>
      </c>
      <c r="G1312" s="48" t="s">
        <v>3984</v>
      </c>
      <c r="H1312" s="48" t="s">
        <v>294</v>
      </c>
      <c r="I1312" s="48" t="s">
        <v>211</v>
      </c>
      <c r="J1312" s="48" t="s">
        <v>3499</v>
      </c>
      <c r="K1312" s="193" t="s">
        <v>59</v>
      </c>
      <c r="L1312" s="193" t="s">
        <v>28</v>
      </c>
      <c r="M1312" s="48" t="s">
        <v>28</v>
      </c>
      <c r="N1312" s="193" t="s">
        <v>211</v>
      </c>
      <c r="O1312" s="48" t="s">
        <v>293</v>
      </c>
      <c r="P1312" s="48">
        <v>13</v>
      </c>
      <c r="Q1312" s="48" t="s">
        <v>211</v>
      </c>
      <c r="R1312" s="193" t="s">
        <v>211</v>
      </c>
      <c r="S1312" s="48" t="b">
        <v>0</v>
      </c>
      <c r="T1312" s="48">
        <v>8837000</v>
      </c>
      <c r="U1312" s="178"/>
      <c r="V1312" s="178">
        <v>42402</v>
      </c>
      <c r="W1312" s="48" t="s">
        <v>27</v>
      </c>
      <c r="X1312" s="48">
        <v>44105</v>
      </c>
      <c r="Y1312" s="48">
        <v>45047</v>
      </c>
      <c r="Z1312" s="48" t="s">
        <v>211</v>
      </c>
      <c r="AA1312" s="48"/>
      <c r="AB1312" s="48"/>
      <c r="AC1312" s="193" t="s">
        <v>211</v>
      </c>
      <c r="AD1312" s="48"/>
      <c r="AE1312" s="193" t="s">
        <v>211</v>
      </c>
      <c r="AF1312" s="193" t="s">
        <v>211</v>
      </c>
      <c r="AG1312" s="193" t="s">
        <v>211</v>
      </c>
      <c r="AH1312" s="197"/>
      <c r="AI1312" s="192" t="s">
        <v>211</v>
      </c>
      <c r="AJ1312" s="115" t="str">
        <f t="shared" si="20"/>
        <v>PD&amp;C</v>
      </c>
      <c r="AK1312" s="115" t="b">
        <f>ISNUMBER(SEARCH("IRT",Table1[[#This Row],[Current_Status]]))</f>
        <v>0</v>
      </c>
      <c r="AL1312" s="116">
        <f>YEAR(Table1[[#This Row],[Project_Initiated]])</f>
        <v>2016</v>
      </c>
      <c r="AM1312" s="53">
        <v>44090</v>
      </c>
      <c r="AN1312" s="53" t="str">
        <f>IF(AND(Table1[[#This Row],[Completed Date]]&gt;="07/01/2020"+0,Table1[[#This Row],[Completed Date]]&lt;="6/30/2021"+0),"FY 20-21",IF(AND(Table1[[#This Row],[Completed Date]]&gt;="07/01/2019"+0,Table1[[#This Row],[Completed Date]]&lt;="6/30/2020"+0),"FY 19-20",""))</f>
        <v/>
      </c>
      <c r="AO1312" s="116" t="str">
        <f>IFERROR(FIND("R",Table1[[#This Row],[FS_Priority]]),"")</f>
        <v/>
      </c>
    </row>
    <row r="1313" spans="1:41" hidden="1" x14ac:dyDescent="0.25">
      <c r="A1313" s="48" t="s">
        <v>4105</v>
      </c>
      <c r="B1313" s="193" t="s">
        <v>4105</v>
      </c>
      <c r="C1313" s="193" t="s">
        <v>211</v>
      </c>
      <c r="D1313" s="194" t="b">
        <v>0</v>
      </c>
      <c r="E1313" s="48" t="s">
        <v>187</v>
      </c>
      <c r="F1313" s="48" t="s">
        <v>4495</v>
      </c>
      <c r="G1313" s="48" t="s">
        <v>4254</v>
      </c>
      <c r="H1313" s="48" t="s">
        <v>3531</v>
      </c>
      <c r="I1313" s="48" t="s">
        <v>211</v>
      </c>
      <c r="J1313" s="48" t="s">
        <v>3499</v>
      </c>
      <c r="K1313" s="193" t="s">
        <v>30</v>
      </c>
      <c r="L1313" s="193" t="s">
        <v>394</v>
      </c>
      <c r="M1313" s="48" t="s">
        <v>120</v>
      </c>
      <c r="N1313" s="193" t="s">
        <v>211</v>
      </c>
      <c r="O1313" s="48" t="s">
        <v>120</v>
      </c>
      <c r="P1313" s="48">
        <v>7</v>
      </c>
      <c r="Q1313" s="48" t="s">
        <v>211</v>
      </c>
      <c r="R1313" s="193" t="s">
        <v>211</v>
      </c>
      <c r="S1313" s="48" t="b">
        <v>0</v>
      </c>
      <c r="T1313" s="48">
        <v>1177000</v>
      </c>
      <c r="U1313" s="178"/>
      <c r="V1313" s="178">
        <v>43713</v>
      </c>
      <c r="W1313" s="48" t="s">
        <v>27</v>
      </c>
      <c r="X1313" s="48">
        <v>44136</v>
      </c>
      <c r="Y1313" s="48">
        <v>44256</v>
      </c>
      <c r="Z1313" s="48" t="s">
        <v>211</v>
      </c>
      <c r="AA1313" s="48"/>
      <c r="AB1313" s="48"/>
      <c r="AC1313" s="193" t="s">
        <v>211</v>
      </c>
      <c r="AD1313" s="48"/>
      <c r="AE1313" s="193" t="s">
        <v>211</v>
      </c>
      <c r="AF1313" s="193" t="s">
        <v>211</v>
      </c>
      <c r="AG1313" s="193" t="s">
        <v>211</v>
      </c>
      <c r="AH1313" s="198"/>
      <c r="AI1313" s="192" t="s">
        <v>211</v>
      </c>
      <c r="AJ1313" s="115" t="str">
        <f t="shared" si="20"/>
        <v>PD&amp;C</v>
      </c>
      <c r="AK1313" s="115" t="b">
        <f>ISNUMBER(SEARCH("IRT",Table1[[#This Row],[Current_Status]]))</f>
        <v>0</v>
      </c>
      <c r="AL1313" s="116">
        <f>YEAR(Table1[[#This Row],[Project_Initiated]])</f>
        <v>2019</v>
      </c>
      <c r="AM1313" s="53">
        <v>44090</v>
      </c>
      <c r="AN1313" s="53" t="str">
        <f>IF(AND(Table1[[#This Row],[Completed Date]]&gt;="07/01/2020"+0,Table1[[#This Row],[Completed Date]]&lt;="6/30/2021"+0),"FY 20-21",IF(AND(Table1[[#This Row],[Completed Date]]&gt;="07/01/2019"+0,Table1[[#This Row],[Completed Date]]&lt;="6/30/2020"+0),"FY 19-20",""))</f>
        <v/>
      </c>
      <c r="AO1313" s="116" t="str">
        <f>IFERROR(FIND("R",Table1[[#This Row],[FS_Priority]]),"")</f>
        <v/>
      </c>
    </row>
    <row r="1314" spans="1:41" hidden="1" x14ac:dyDescent="0.25">
      <c r="A1314" s="48" t="s">
        <v>87</v>
      </c>
      <c r="B1314" s="193" t="s">
        <v>87</v>
      </c>
      <c r="C1314" s="193" t="s">
        <v>211</v>
      </c>
      <c r="D1314" s="194" t="b">
        <v>0</v>
      </c>
      <c r="E1314" s="48" t="s">
        <v>4299</v>
      </c>
      <c r="F1314" s="48" t="s">
        <v>88</v>
      </c>
      <c r="G1314" s="48" t="s">
        <v>3984</v>
      </c>
      <c r="H1314" s="48" t="s">
        <v>294</v>
      </c>
      <c r="I1314" s="48" t="s">
        <v>211</v>
      </c>
      <c r="J1314" s="48" t="s">
        <v>3499</v>
      </c>
      <c r="K1314" s="193" t="s">
        <v>3471</v>
      </c>
      <c r="L1314" s="193" t="s">
        <v>2636</v>
      </c>
      <c r="M1314" s="48" t="s">
        <v>28</v>
      </c>
      <c r="N1314" s="193" t="s">
        <v>211</v>
      </c>
      <c r="O1314" s="48" t="s">
        <v>293</v>
      </c>
      <c r="P1314" s="48">
        <v>16</v>
      </c>
      <c r="Q1314" s="48" t="s">
        <v>211</v>
      </c>
      <c r="R1314" s="193" t="s">
        <v>211</v>
      </c>
      <c r="S1314" s="48" t="b">
        <v>0</v>
      </c>
      <c r="T1314" s="48">
        <v>18179000</v>
      </c>
      <c r="U1314" s="178"/>
      <c r="V1314" s="178">
        <v>42353</v>
      </c>
      <c r="W1314" s="48" t="s">
        <v>27</v>
      </c>
      <c r="X1314" s="48">
        <v>44105</v>
      </c>
      <c r="Y1314" s="48">
        <v>45047</v>
      </c>
      <c r="Z1314" s="48" t="s">
        <v>211</v>
      </c>
      <c r="AA1314" s="48"/>
      <c r="AB1314" s="48"/>
      <c r="AC1314" s="193" t="s">
        <v>211</v>
      </c>
      <c r="AD1314" s="48"/>
      <c r="AE1314" s="193" t="s">
        <v>211</v>
      </c>
      <c r="AF1314" s="193" t="s">
        <v>211</v>
      </c>
      <c r="AG1314" s="193" t="s">
        <v>211</v>
      </c>
      <c r="AH1314" s="197"/>
      <c r="AI1314" s="192" t="s">
        <v>211</v>
      </c>
      <c r="AJ1314" s="115" t="str">
        <f t="shared" si="20"/>
        <v>PD&amp;C</v>
      </c>
      <c r="AK1314" s="115" t="b">
        <f>ISNUMBER(SEARCH("IRT",Table1[[#This Row],[Current_Status]]))</f>
        <v>0</v>
      </c>
      <c r="AL1314" s="116">
        <f>YEAR(Table1[[#This Row],[Project_Initiated]])</f>
        <v>2015</v>
      </c>
      <c r="AM1314" s="53">
        <v>44090</v>
      </c>
      <c r="AN1314" s="53" t="str">
        <f>IF(AND(Table1[[#This Row],[Completed Date]]&gt;="07/01/2020"+0,Table1[[#This Row],[Completed Date]]&lt;="6/30/2021"+0),"FY 20-21",IF(AND(Table1[[#This Row],[Completed Date]]&gt;="07/01/2019"+0,Table1[[#This Row],[Completed Date]]&lt;="6/30/2020"+0),"FY 19-20",""))</f>
        <v/>
      </c>
      <c r="AO1314" s="116" t="str">
        <f>IFERROR(FIND("R",Table1[[#This Row],[FS_Priority]]),"")</f>
        <v/>
      </c>
    </row>
    <row r="1315" spans="1:41" hidden="1" x14ac:dyDescent="0.25">
      <c r="A1315" s="48" t="s">
        <v>4861</v>
      </c>
      <c r="B1315" s="193" t="s">
        <v>4861</v>
      </c>
      <c r="C1315" s="193" t="s">
        <v>211</v>
      </c>
      <c r="D1315" s="194" t="b">
        <v>0</v>
      </c>
      <c r="E1315" s="48" t="s">
        <v>4285</v>
      </c>
      <c r="F1315" s="48" t="s">
        <v>4862</v>
      </c>
      <c r="G1315" s="48" t="s">
        <v>4863</v>
      </c>
      <c r="H1315" s="48" t="s">
        <v>211</v>
      </c>
      <c r="I1315" s="48" t="s">
        <v>211</v>
      </c>
      <c r="J1315" s="48" t="s">
        <v>3504</v>
      </c>
      <c r="K1315" s="193" t="s">
        <v>59</v>
      </c>
      <c r="L1315" s="193" t="s">
        <v>28</v>
      </c>
      <c r="M1315" s="48" t="s">
        <v>4331</v>
      </c>
      <c r="N1315" s="193" t="s">
        <v>211</v>
      </c>
      <c r="O1315" s="48" t="s">
        <v>4331</v>
      </c>
      <c r="P1315" s="48">
        <v>8</v>
      </c>
      <c r="Q1315" s="48" t="s">
        <v>211</v>
      </c>
      <c r="R1315" s="193" t="s">
        <v>211</v>
      </c>
      <c r="S1315" s="48" t="b">
        <v>0</v>
      </c>
      <c r="T1315" s="48">
        <v>78500</v>
      </c>
      <c r="U1315" s="178"/>
      <c r="V1315" s="178">
        <v>43893</v>
      </c>
      <c r="W1315" s="48" t="s">
        <v>31</v>
      </c>
      <c r="X1315" s="48">
        <v>44013</v>
      </c>
      <c r="Y1315" s="48">
        <v>44075</v>
      </c>
      <c r="Z1315" s="48" t="s">
        <v>211</v>
      </c>
      <c r="AA1315" s="48"/>
      <c r="AB1315" s="48"/>
      <c r="AC1315" s="193" t="s">
        <v>211</v>
      </c>
      <c r="AD1315" s="48"/>
      <c r="AE1315" s="193" t="s">
        <v>211</v>
      </c>
      <c r="AF1315" s="193" t="s">
        <v>211</v>
      </c>
      <c r="AG1315" s="193" t="s">
        <v>211</v>
      </c>
      <c r="AH1315" s="197"/>
      <c r="AI1315" s="192" t="s">
        <v>211</v>
      </c>
      <c r="AJ1315" s="115" t="str">
        <f t="shared" si="20"/>
        <v>PD&amp;C</v>
      </c>
      <c r="AK1315" s="115" t="b">
        <f>ISNUMBER(SEARCH("IRT",Table1[[#This Row],[Current_Status]]))</f>
        <v>0</v>
      </c>
      <c r="AL1315" s="116">
        <f>YEAR(Table1[[#This Row],[Project_Initiated]])</f>
        <v>2020</v>
      </c>
      <c r="AM1315" s="53">
        <v>44090</v>
      </c>
      <c r="AN1315" s="53" t="str">
        <f>IF(AND(Table1[[#This Row],[Completed Date]]&gt;="07/01/2020"+0,Table1[[#This Row],[Completed Date]]&lt;="6/30/2021"+0),"FY 20-21",IF(AND(Table1[[#This Row],[Completed Date]]&gt;="07/01/2019"+0,Table1[[#This Row],[Completed Date]]&lt;="6/30/2020"+0),"FY 19-20",""))</f>
        <v/>
      </c>
      <c r="AO1315" s="116" t="str">
        <f>IFERROR(FIND("R",Table1[[#This Row],[FS_Priority]]),"")</f>
        <v/>
      </c>
    </row>
    <row r="1316" spans="1:41" hidden="1" x14ac:dyDescent="0.25">
      <c r="A1316" s="48" t="s">
        <v>89</v>
      </c>
      <c r="B1316" s="193" t="s">
        <v>89</v>
      </c>
      <c r="C1316" s="193" t="s">
        <v>211</v>
      </c>
      <c r="D1316" s="194" t="b">
        <v>0</v>
      </c>
      <c r="E1316" s="48" t="s">
        <v>4285</v>
      </c>
      <c r="F1316" s="48" t="s">
        <v>90</v>
      </c>
      <c r="G1316" s="48" t="s">
        <v>3572</v>
      </c>
      <c r="H1316" s="48" t="s">
        <v>211</v>
      </c>
      <c r="I1316" s="48" t="s">
        <v>211</v>
      </c>
      <c r="J1316" s="48" t="s">
        <v>3504</v>
      </c>
      <c r="K1316" s="193" t="s">
        <v>59</v>
      </c>
      <c r="L1316" s="193" t="s">
        <v>28</v>
      </c>
      <c r="M1316" s="48" t="s">
        <v>3503</v>
      </c>
      <c r="N1316" s="193" t="s">
        <v>211</v>
      </c>
      <c r="O1316" s="48" t="s">
        <v>189</v>
      </c>
      <c r="P1316" s="48">
        <v>12</v>
      </c>
      <c r="Q1316" s="48" t="s">
        <v>211</v>
      </c>
      <c r="R1316" s="193" t="s">
        <v>211</v>
      </c>
      <c r="S1316" s="48" t="b">
        <v>0</v>
      </c>
      <c r="T1316" s="48">
        <v>57950000</v>
      </c>
      <c r="U1316" s="178"/>
      <c r="V1316" s="178">
        <v>42887</v>
      </c>
      <c r="W1316" s="48" t="s">
        <v>31</v>
      </c>
      <c r="X1316" s="48">
        <v>43770</v>
      </c>
      <c r="Y1316" s="48">
        <v>44409</v>
      </c>
      <c r="Z1316" s="48" t="s">
        <v>211</v>
      </c>
      <c r="AA1316" s="48"/>
      <c r="AB1316" s="48"/>
      <c r="AC1316" s="193" t="s">
        <v>211</v>
      </c>
      <c r="AD1316" s="48"/>
      <c r="AE1316" s="193" t="s">
        <v>211</v>
      </c>
      <c r="AF1316" s="193" t="s">
        <v>211</v>
      </c>
      <c r="AG1316" s="193" t="s">
        <v>211</v>
      </c>
      <c r="AH1316" s="197"/>
      <c r="AI1316" s="192" t="s">
        <v>211</v>
      </c>
      <c r="AJ1316" s="115" t="str">
        <f t="shared" si="20"/>
        <v>PD&amp;C</v>
      </c>
      <c r="AK1316" s="115" t="b">
        <f>ISNUMBER(SEARCH("IRT",Table1[[#This Row],[Current_Status]]))</f>
        <v>0</v>
      </c>
      <c r="AL1316" s="116">
        <f>YEAR(Table1[[#This Row],[Project_Initiated]])</f>
        <v>2017</v>
      </c>
      <c r="AM1316" s="53">
        <v>44090</v>
      </c>
      <c r="AN1316" s="53" t="str">
        <f>IF(AND(Table1[[#This Row],[Completed Date]]&gt;="07/01/2020"+0,Table1[[#This Row],[Completed Date]]&lt;="6/30/2021"+0),"FY 20-21",IF(AND(Table1[[#This Row],[Completed Date]]&gt;="07/01/2019"+0,Table1[[#This Row],[Completed Date]]&lt;="6/30/2020"+0),"FY 19-20",""))</f>
        <v/>
      </c>
      <c r="AO1316" s="116" t="str">
        <f>IFERROR(FIND("R",Table1[[#This Row],[FS_Priority]]),"")</f>
        <v/>
      </c>
    </row>
    <row r="1317" spans="1:41" hidden="1" x14ac:dyDescent="0.25">
      <c r="A1317" s="48" t="s">
        <v>4012</v>
      </c>
      <c r="B1317" s="193" t="s">
        <v>4012</v>
      </c>
      <c r="C1317" s="193" t="s">
        <v>211</v>
      </c>
      <c r="D1317" s="194" t="b">
        <v>0</v>
      </c>
      <c r="E1317" s="48" t="s">
        <v>4285</v>
      </c>
      <c r="F1317" s="48" t="s">
        <v>4961</v>
      </c>
      <c r="G1317" s="48" t="s">
        <v>93</v>
      </c>
      <c r="H1317" s="48" t="s">
        <v>211</v>
      </c>
      <c r="I1317" s="48" t="s">
        <v>211</v>
      </c>
      <c r="J1317" s="48" t="s">
        <v>3504</v>
      </c>
      <c r="K1317" s="193" t="s">
        <v>59</v>
      </c>
      <c r="L1317" s="193" t="s">
        <v>28</v>
      </c>
      <c r="M1317" s="48" t="s">
        <v>63</v>
      </c>
      <c r="N1317" s="193" t="s">
        <v>211</v>
      </c>
      <c r="O1317" s="48" t="s">
        <v>67</v>
      </c>
      <c r="P1317" s="48">
        <v>15</v>
      </c>
      <c r="Q1317" s="48" t="s">
        <v>211</v>
      </c>
      <c r="R1317" s="193" t="s">
        <v>211</v>
      </c>
      <c r="S1317" s="48" t="b">
        <v>0</v>
      </c>
      <c r="T1317" s="48">
        <v>2842000</v>
      </c>
      <c r="U1317" s="178"/>
      <c r="V1317" s="178">
        <v>42340</v>
      </c>
      <c r="W1317" s="48" t="s">
        <v>31</v>
      </c>
      <c r="X1317" s="48">
        <v>44044</v>
      </c>
      <c r="Y1317" s="48">
        <v>44105</v>
      </c>
      <c r="Z1317" s="48" t="s">
        <v>211</v>
      </c>
      <c r="AA1317" s="48"/>
      <c r="AB1317" s="48"/>
      <c r="AC1317" s="193" t="s">
        <v>211</v>
      </c>
      <c r="AD1317" s="48"/>
      <c r="AE1317" s="193" t="s">
        <v>211</v>
      </c>
      <c r="AF1317" s="193" t="s">
        <v>211</v>
      </c>
      <c r="AG1317" s="193" t="s">
        <v>211</v>
      </c>
      <c r="AH1317" s="197"/>
      <c r="AI1317" s="192" t="s">
        <v>211</v>
      </c>
      <c r="AJ1317" s="115" t="str">
        <f t="shared" si="20"/>
        <v>PD&amp;C</v>
      </c>
      <c r="AK1317" s="115" t="b">
        <f>ISNUMBER(SEARCH("IRT",Table1[[#This Row],[Current_Status]]))</f>
        <v>0</v>
      </c>
      <c r="AL1317" s="116">
        <f>YEAR(Table1[[#This Row],[Project_Initiated]])</f>
        <v>2015</v>
      </c>
      <c r="AM1317" s="53">
        <v>44090</v>
      </c>
      <c r="AN1317" s="53" t="str">
        <f>IF(AND(Table1[[#This Row],[Completed Date]]&gt;="07/01/2020"+0,Table1[[#This Row],[Completed Date]]&lt;="6/30/2021"+0),"FY 20-21",IF(AND(Table1[[#This Row],[Completed Date]]&gt;="07/01/2019"+0,Table1[[#This Row],[Completed Date]]&lt;="6/30/2020"+0),"FY 19-20",""))</f>
        <v/>
      </c>
      <c r="AO1317" s="116" t="str">
        <f>IFERROR(FIND("R",Table1[[#This Row],[FS_Priority]]),"")</f>
        <v/>
      </c>
    </row>
    <row r="1318" spans="1:41" hidden="1" x14ac:dyDescent="0.25">
      <c r="A1318" s="48" t="s">
        <v>65</v>
      </c>
      <c r="B1318" s="193" t="s">
        <v>65</v>
      </c>
      <c r="C1318" s="193" t="s">
        <v>211</v>
      </c>
      <c r="D1318" s="194" t="b">
        <v>0</v>
      </c>
      <c r="E1318" s="48" t="s">
        <v>4285</v>
      </c>
      <c r="F1318" s="48" t="s">
        <v>2791</v>
      </c>
      <c r="G1318" s="48" t="s">
        <v>3574</v>
      </c>
      <c r="H1318" s="48" t="s">
        <v>292</v>
      </c>
      <c r="I1318" s="48" t="s">
        <v>211</v>
      </c>
      <c r="J1318" s="48" t="s">
        <v>3504</v>
      </c>
      <c r="K1318" s="193" t="s">
        <v>59</v>
      </c>
      <c r="L1318" s="193" t="s">
        <v>28</v>
      </c>
      <c r="M1318" s="48" t="s">
        <v>189</v>
      </c>
      <c r="N1318" s="193" t="s">
        <v>211</v>
      </c>
      <c r="O1318" s="48" t="s">
        <v>4331</v>
      </c>
      <c r="P1318" s="48">
        <v>16</v>
      </c>
      <c r="Q1318" s="48" t="s">
        <v>211</v>
      </c>
      <c r="R1318" s="193" t="s">
        <v>211</v>
      </c>
      <c r="S1318" s="48" t="b">
        <v>0</v>
      </c>
      <c r="T1318" s="48">
        <v>8754623.1099999994</v>
      </c>
      <c r="U1318" s="178"/>
      <c r="V1318" s="178">
        <v>43072</v>
      </c>
      <c r="W1318" s="48" t="s">
        <v>31</v>
      </c>
      <c r="X1318" s="48">
        <v>43952</v>
      </c>
      <c r="Y1318" s="48">
        <v>44197</v>
      </c>
      <c r="Z1318" s="48" t="s">
        <v>211</v>
      </c>
      <c r="AA1318" s="48"/>
      <c r="AB1318" s="48"/>
      <c r="AC1318" s="193" t="s">
        <v>211</v>
      </c>
      <c r="AD1318" s="48"/>
      <c r="AE1318" s="193" t="s">
        <v>211</v>
      </c>
      <c r="AF1318" s="193" t="s">
        <v>211</v>
      </c>
      <c r="AG1318" s="193" t="s">
        <v>211</v>
      </c>
      <c r="AH1318" s="197"/>
      <c r="AI1318" s="192" t="s">
        <v>211</v>
      </c>
      <c r="AJ1318" s="115" t="str">
        <f t="shared" si="20"/>
        <v>PD&amp;C</v>
      </c>
      <c r="AK1318" s="115" t="b">
        <f>ISNUMBER(SEARCH("IRT",Table1[[#This Row],[Current_Status]]))</f>
        <v>0</v>
      </c>
      <c r="AL1318" s="116">
        <f>YEAR(Table1[[#This Row],[Project_Initiated]])</f>
        <v>2017</v>
      </c>
      <c r="AM1318" s="53">
        <v>44090</v>
      </c>
      <c r="AN1318" s="53" t="str">
        <f>IF(AND(Table1[[#This Row],[Completed Date]]&gt;="07/01/2020"+0,Table1[[#This Row],[Completed Date]]&lt;="6/30/2021"+0),"FY 20-21",IF(AND(Table1[[#This Row],[Completed Date]]&gt;="07/01/2019"+0,Table1[[#This Row],[Completed Date]]&lt;="6/30/2020"+0),"FY 19-20",""))</f>
        <v/>
      </c>
      <c r="AO1318" s="116" t="str">
        <f>IFERROR(FIND("R",Table1[[#This Row],[FS_Priority]]),"")</f>
        <v/>
      </c>
    </row>
    <row r="1319" spans="1:41" hidden="1" x14ac:dyDescent="0.25">
      <c r="A1319" s="48" t="s">
        <v>94</v>
      </c>
      <c r="B1319" s="193" t="s">
        <v>94</v>
      </c>
      <c r="C1319" s="193" t="s">
        <v>211</v>
      </c>
      <c r="D1319" s="194" t="b">
        <v>0</v>
      </c>
      <c r="E1319" s="48" t="s">
        <v>4285</v>
      </c>
      <c r="F1319" s="48" t="s">
        <v>95</v>
      </c>
      <c r="G1319" s="48" t="s">
        <v>96</v>
      </c>
      <c r="H1319" s="48" t="s">
        <v>81</v>
      </c>
      <c r="I1319" s="48" t="s">
        <v>211</v>
      </c>
      <c r="J1319" s="48" t="s">
        <v>3504</v>
      </c>
      <c r="K1319" s="193" t="s">
        <v>59</v>
      </c>
      <c r="L1319" s="193" t="s">
        <v>28</v>
      </c>
      <c r="M1319" s="48" t="s">
        <v>3575</v>
      </c>
      <c r="N1319" s="193" t="s">
        <v>211</v>
      </c>
      <c r="O1319" s="48" t="s">
        <v>3469</v>
      </c>
      <c r="P1319" s="48">
        <v>17</v>
      </c>
      <c r="Q1319" s="48" t="s">
        <v>211</v>
      </c>
      <c r="R1319" s="193" t="s">
        <v>211</v>
      </c>
      <c r="S1319" s="48" t="b">
        <v>0</v>
      </c>
      <c r="T1319" s="48">
        <v>23895000</v>
      </c>
      <c r="U1319" s="178"/>
      <c r="V1319" s="178">
        <v>42258</v>
      </c>
      <c r="W1319" s="48" t="s">
        <v>4060</v>
      </c>
      <c r="X1319" s="48">
        <v>43467</v>
      </c>
      <c r="Y1319" s="48">
        <v>44409</v>
      </c>
      <c r="Z1319" s="48" t="s">
        <v>211</v>
      </c>
      <c r="AA1319" s="48"/>
      <c r="AB1319" s="48"/>
      <c r="AC1319" s="193" t="s">
        <v>211</v>
      </c>
      <c r="AD1319" s="48"/>
      <c r="AE1319" s="193" t="s">
        <v>211</v>
      </c>
      <c r="AF1319" s="193" t="s">
        <v>211</v>
      </c>
      <c r="AG1319" s="193" t="s">
        <v>211</v>
      </c>
      <c r="AH1319" s="197"/>
      <c r="AI1319" s="192" t="s">
        <v>211</v>
      </c>
      <c r="AJ1319" s="115" t="str">
        <f t="shared" si="20"/>
        <v>PD&amp;C</v>
      </c>
      <c r="AK1319" s="115" t="b">
        <f>ISNUMBER(SEARCH("IRT",Table1[[#This Row],[Current_Status]]))</f>
        <v>0</v>
      </c>
      <c r="AL1319" s="116">
        <f>YEAR(Table1[[#This Row],[Project_Initiated]])</f>
        <v>2015</v>
      </c>
      <c r="AM1319" s="53">
        <v>44090</v>
      </c>
      <c r="AN1319" s="53" t="str">
        <f>IF(AND(Table1[[#This Row],[Completed Date]]&gt;="07/01/2020"+0,Table1[[#This Row],[Completed Date]]&lt;="6/30/2021"+0),"FY 20-21",IF(AND(Table1[[#This Row],[Completed Date]]&gt;="07/01/2019"+0,Table1[[#This Row],[Completed Date]]&lt;="6/30/2020"+0),"FY 19-20",""))</f>
        <v/>
      </c>
      <c r="AO1319" s="116" t="str">
        <f>IFERROR(FIND("R",Table1[[#This Row],[FS_Priority]]),"")</f>
        <v/>
      </c>
    </row>
    <row r="1320" spans="1:41" hidden="1" x14ac:dyDescent="0.25">
      <c r="A1320" s="48" t="s">
        <v>110</v>
      </c>
      <c r="B1320" s="193" t="s">
        <v>110</v>
      </c>
      <c r="C1320" s="193" t="s">
        <v>211</v>
      </c>
      <c r="D1320" s="194" t="b">
        <v>0</v>
      </c>
      <c r="E1320" s="48" t="s">
        <v>107</v>
      </c>
      <c r="F1320" s="48" t="s">
        <v>111</v>
      </c>
      <c r="G1320" s="48" t="s">
        <v>112</v>
      </c>
      <c r="H1320" s="48" t="s">
        <v>392</v>
      </c>
      <c r="I1320" s="48" t="s">
        <v>211</v>
      </c>
      <c r="J1320" s="48" t="s">
        <v>3504</v>
      </c>
      <c r="K1320" s="193" t="s">
        <v>3674</v>
      </c>
      <c r="L1320" s="193" t="s">
        <v>2636</v>
      </c>
      <c r="M1320" s="48" t="s">
        <v>3769</v>
      </c>
      <c r="N1320" s="193" t="s">
        <v>211</v>
      </c>
      <c r="O1320" s="48" t="s">
        <v>120</v>
      </c>
      <c r="P1320" s="48">
        <v>1</v>
      </c>
      <c r="Q1320" s="48" t="s">
        <v>211</v>
      </c>
      <c r="R1320" s="193" t="s">
        <v>211</v>
      </c>
      <c r="S1320" s="48" t="b">
        <v>0</v>
      </c>
      <c r="T1320" s="48">
        <v>1080000</v>
      </c>
      <c r="U1320" s="178"/>
      <c r="V1320" s="178">
        <v>42710</v>
      </c>
      <c r="W1320" s="48" t="s">
        <v>31</v>
      </c>
      <c r="X1320" s="48">
        <v>44044</v>
      </c>
      <c r="Y1320" s="48">
        <v>44075</v>
      </c>
      <c r="Z1320" s="48" t="s">
        <v>211</v>
      </c>
      <c r="AA1320" s="48"/>
      <c r="AB1320" s="48"/>
      <c r="AC1320" s="193" t="s">
        <v>211</v>
      </c>
      <c r="AD1320" s="48"/>
      <c r="AE1320" s="193" t="s">
        <v>211</v>
      </c>
      <c r="AF1320" s="193" t="s">
        <v>211</v>
      </c>
      <c r="AG1320" s="193" t="s">
        <v>211</v>
      </c>
      <c r="AH1320" s="197"/>
      <c r="AI1320" s="192" t="s">
        <v>211</v>
      </c>
      <c r="AJ1320" s="115" t="str">
        <f t="shared" si="20"/>
        <v>PD&amp;C</v>
      </c>
      <c r="AK1320" s="115" t="b">
        <f>ISNUMBER(SEARCH("IRT",Table1[[#This Row],[Current_Status]]))</f>
        <v>0</v>
      </c>
      <c r="AL1320" s="116">
        <f>YEAR(Table1[[#This Row],[Project_Initiated]])</f>
        <v>2016</v>
      </c>
      <c r="AM1320" s="53">
        <v>44090</v>
      </c>
      <c r="AN1320" s="53" t="str">
        <f>IF(AND(Table1[[#This Row],[Completed Date]]&gt;="07/01/2020"+0,Table1[[#This Row],[Completed Date]]&lt;="6/30/2021"+0),"FY 20-21",IF(AND(Table1[[#This Row],[Completed Date]]&gt;="07/01/2019"+0,Table1[[#This Row],[Completed Date]]&lt;="6/30/2020"+0),"FY 19-20",""))</f>
        <v/>
      </c>
      <c r="AO1320" s="116" t="str">
        <f>IFERROR(FIND("R",Table1[[#This Row],[FS_Priority]]),"")</f>
        <v/>
      </c>
    </row>
    <row r="1321" spans="1:41" hidden="1" x14ac:dyDescent="0.25">
      <c r="A1321" s="48" t="s">
        <v>97</v>
      </c>
      <c r="B1321" s="193" t="s">
        <v>97</v>
      </c>
      <c r="C1321" s="193" t="s">
        <v>211</v>
      </c>
      <c r="D1321" s="194" t="b">
        <v>0</v>
      </c>
      <c r="E1321" s="48" t="s">
        <v>187</v>
      </c>
      <c r="F1321" s="48" t="s">
        <v>4781</v>
      </c>
      <c r="G1321" s="48" t="s">
        <v>98</v>
      </c>
      <c r="H1321" s="48" t="s">
        <v>211</v>
      </c>
      <c r="I1321" s="48" t="s">
        <v>211</v>
      </c>
      <c r="J1321" s="48" t="s">
        <v>3504</v>
      </c>
      <c r="K1321" s="193" t="s">
        <v>30</v>
      </c>
      <c r="L1321" s="193" t="s">
        <v>394</v>
      </c>
      <c r="M1321" s="48" t="s">
        <v>3825</v>
      </c>
      <c r="N1321" s="193" t="s">
        <v>211</v>
      </c>
      <c r="O1321" s="48" t="s">
        <v>274</v>
      </c>
      <c r="P1321" s="48">
        <v>99</v>
      </c>
      <c r="Q1321" s="48" t="s">
        <v>211</v>
      </c>
      <c r="R1321" s="193" t="s">
        <v>211</v>
      </c>
      <c r="S1321" s="48" t="b">
        <v>0</v>
      </c>
      <c r="T1321" s="48">
        <v>4146146.55</v>
      </c>
      <c r="U1321" s="178"/>
      <c r="V1321" s="178">
        <v>42669</v>
      </c>
      <c r="W1321" s="48" t="s">
        <v>31</v>
      </c>
      <c r="X1321" s="48">
        <v>43647</v>
      </c>
      <c r="Y1321" s="48">
        <v>44409</v>
      </c>
      <c r="Z1321" s="48" t="s">
        <v>211</v>
      </c>
      <c r="AA1321" s="48"/>
      <c r="AB1321" s="48"/>
      <c r="AC1321" s="193" t="s">
        <v>211</v>
      </c>
      <c r="AD1321" s="48"/>
      <c r="AE1321" s="193" t="s">
        <v>211</v>
      </c>
      <c r="AF1321" s="193" t="s">
        <v>211</v>
      </c>
      <c r="AG1321" s="193" t="s">
        <v>211</v>
      </c>
      <c r="AH1321" s="197"/>
      <c r="AI1321" s="192" t="s">
        <v>211</v>
      </c>
      <c r="AJ1321" s="115" t="str">
        <f t="shared" si="20"/>
        <v>PD&amp;C</v>
      </c>
      <c r="AK1321" s="115" t="b">
        <f>ISNUMBER(SEARCH("IRT",Table1[[#This Row],[Current_Status]]))</f>
        <v>0</v>
      </c>
      <c r="AL1321" s="116">
        <f>YEAR(Table1[[#This Row],[Project_Initiated]])</f>
        <v>2016</v>
      </c>
      <c r="AM1321" s="53">
        <v>44090</v>
      </c>
      <c r="AN1321" s="53" t="str">
        <f>IF(AND(Table1[[#This Row],[Completed Date]]&gt;="07/01/2020"+0,Table1[[#This Row],[Completed Date]]&lt;="6/30/2021"+0),"FY 20-21",IF(AND(Table1[[#This Row],[Completed Date]]&gt;="07/01/2019"+0,Table1[[#This Row],[Completed Date]]&lt;="6/30/2020"+0),"FY 19-20",""))</f>
        <v/>
      </c>
      <c r="AO1321" s="116" t="str">
        <f>IFERROR(FIND("R",Table1[[#This Row],[FS_Priority]]),"")</f>
        <v/>
      </c>
    </row>
    <row r="1322" spans="1:41" hidden="1" x14ac:dyDescent="0.25">
      <c r="A1322" s="48" t="s">
        <v>2813</v>
      </c>
      <c r="B1322" s="193" t="s">
        <v>2813</v>
      </c>
      <c r="C1322" s="193" t="s">
        <v>211</v>
      </c>
      <c r="D1322" s="194" t="b">
        <v>0</v>
      </c>
      <c r="E1322" s="48" t="s">
        <v>4299</v>
      </c>
      <c r="F1322" s="48" t="s">
        <v>4492</v>
      </c>
      <c r="G1322" s="48" t="s">
        <v>2826</v>
      </c>
      <c r="H1322" s="48" t="s">
        <v>452</v>
      </c>
      <c r="I1322" s="48" t="s">
        <v>211</v>
      </c>
      <c r="J1322" s="48" t="s">
        <v>3504</v>
      </c>
      <c r="K1322" s="193" t="s">
        <v>3471</v>
      </c>
      <c r="L1322" s="193" t="s">
        <v>2636</v>
      </c>
      <c r="M1322" s="48" t="s">
        <v>120</v>
      </c>
      <c r="N1322" s="193" t="s">
        <v>211</v>
      </c>
      <c r="O1322" s="48" t="s">
        <v>67</v>
      </c>
      <c r="P1322" s="48">
        <v>7</v>
      </c>
      <c r="Q1322" s="48" t="s">
        <v>211</v>
      </c>
      <c r="R1322" s="193" t="s">
        <v>211</v>
      </c>
      <c r="S1322" s="48" t="b">
        <v>0</v>
      </c>
      <c r="T1322" s="48">
        <v>750000</v>
      </c>
      <c r="U1322" s="178"/>
      <c r="V1322" s="178">
        <v>43528</v>
      </c>
      <c r="W1322" s="48" t="s">
        <v>31</v>
      </c>
      <c r="X1322" s="48">
        <v>44013</v>
      </c>
      <c r="Y1322" s="48">
        <v>44166</v>
      </c>
      <c r="Z1322" s="48" t="s">
        <v>211</v>
      </c>
      <c r="AA1322" s="48"/>
      <c r="AB1322" s="48"/>
      <c r="AC1322" s="193" t="s">
        <v>211</v>
      </c>
      <c r="AD1322" s="48"/>
      <c r="AE1322" s="193" t="s">
        <v>211</v>
      </c>
      <c r="AF1322" s="193" t="s">
        <v>211</v>
      </c>
      <c r="AG1322" s="193" t="s">
        <v>211</v>
      </c>
      <c r="AH1322" s="197"/>
      <c r="AI1322" s="192" t="s">
        <v>211</v>
      </c>
      <c r="AJ1322" s="115" t="str">
        <f t="shared" si="20"/>
        <v>PD&amp;C</v>
      </c>
      <c r="AK1322" s="115" t="b">
        <f>ISNUMBER(SEARCH("IRT",Table1[[#This Row],[Current_Status]]))</f>
        <v>0</v>
      </c>
      <c r="AL1322" s="116">
        <f>YEAR(Table1[[#This Row],[Project_Initiated]])</f>
        <v>2019</v>
      </c>
      <c r="AM1322" s="53">
        <v>44090</v>
      </c>
      <c r="AN1322" s="53" t="str">
        <f>IF(AND(Table1[[#This Row],[Completed Date]]&gt;="07/01/2020"+0,Table1[[#This Row],[Completed Date]]&lt;="6/30/2021"+0),"FY 20-21",IF(AND(Table1[[#This Row],[Completed Date]]&gt;="07/01/2019"+0,Table1[[#This Row],[Completed Date]]&lt;="6/30/2020"+0),"FY 19-20",""))</f>
        <v/>
      </c>
      <c r="AO1322" s="116" t="str">
        <f>IFERROR(FIND("R",Table1[[#This Row],[FS_Priority]]),"")</f>
        <v/>
      </c>
    </row>
    <row r="1323" spans="1:41" hidden="1" x14ac:dyDescent="0.25">
      <c r="A1323" s="48" t="s">
        <v>2675</v>
      </c>
      <c r="B1323" s="193" t="s">
        <v>2675</v>
      </c>
      <c r="C1323" s="193" t="s">
        <v>211</v>
      </c>
      <c r="D1323" s="194" t="b">
        <v>0</v>
      </c>
      <c r="E1323" s="48" t="s">
        <v>4299</v>
      </c>
      <c r="F1323" s="48" t="s">
        <v>2872</v>
      </c>
      <c r="G1323" s="48" t="s">
        <v>3512</v>
      </c>
      <c r="H1323" s="48" t="s">
        <v>4782</v>
      </c>
      <c r="I1323" s="48" t="s">
        <v>211</v>
      </c>
      <c r="J1323" s="48" t="s">
        <v>3504</v>
      </c>
      <c r="K1323" s="193" t="s">
        <v>3471</v>
      </c>
      <c r="L1323" s="193" t="s">
        <v>2636</v>
      </c>
      <c r="M1323" s="48" t="s">
        <v>3502</v>
      </c>
      <c r="N1323" s="193" t="s">
        <v>211</v>
      </c>
      <c r="O1323" s="48" t="s">
        <v>3496</v>
      </c>
      <c r="P1323" s="48">
        <v>8</v>
      </c>
      <c r="Q1323" s="48" t="s">
        <v>211</v>
      </c>
      <c r="R1323" s="193" t="s">
        <v>211</v>
      </c>
      <c r="S1323" s="48" t="b">
        <v>0</v>
      </c>
      <c r="T1323" s="48">
        <v>31844000</v>
      </c>
      <c r="U1323" s="178"/>
      <c r="V1323" s="178">
        <v>43440</v>
      </c>
      <c r="W1323" s="48" t="s">
        <v>31</v>
      </c>
      <c r="X1323" s="48">
        <v>43862</v>
      </c>
      <c r="Y1323" s="48">
        <v>44256</v>
      </c>
      <c r="Z1323" s="48" t="s">
        <v>211</v>
      </c>
      <c r="AA1323" s="48"/>
      <c r="AB1323" s="48"/>
      <c r="AC1323" s="193" t="s">
        <v>211</v>
      </c>
      <c r="AD1323" s="48"/>
      <c r="AE1323" s="193" t="s">
        <v>211</v>
      </c>
      <c r="AF1323" s="193" t="s">
        <v>211</v>
      </c>
      <c r="AG1323" s="193" t="s">
        <v>211</v>
      </c>
      <c r="AH1323" s="197"/>
      <c r="AI1323" s="192" t="s">
        <v>211</v>
      </c>
      <c r="AJ1323" s="115" t="str">
        <f t="shared" si="20"/>
        <v>PD&amp;C</v>
      </c>
      <c r="AK1323" s="115" t="b">
        <f>ISNUMBER(SEARCH("IRT",Table1[[#This Row],[Current_Status]]))</f>
        <v>0</v>
      </c>
      <c r="AL1323" s="116">
        <f>YEAR(Table1[[#This Row],[Project_Initiated]])</f>
        <v>2018</v>
      </c>
      <c r="AM1323" s="53">
        <v>44090</v>
      </c>
      <c r="AN1323" s="53" t="str">
        <f>IF(AND(Table1[[#This Row],[Completed Date]]&gt;="07/01/2020"+0,Table1[[#This Row],[Completed Date]]&lt;="6/30/2021"+0),"FY 20-21",IF(AND(Table1[[#This Row],[Completed Date]]&gt;="07/01/2019"+0,Table1[[#This Row],[Completed Date]]&lt;="6/30/2020"+0),"FY 19-20",""))</f>
        <v/>
      </c>
      <c r="AO1323" s="116" t="str">
        <f>IFERROR(FIND("R",Table1[[#This Row],[FS_Priority]]),"")</f>
        <v/>
      </c>
    </row>
    <row r="1324" spans="1:41" hidden="1" x14ac:dyDescent="0.25">
      <c r="A1324" s="48" t="s">
        <v>55</v>
      </c>
      <c r="B1324" s="193" t="s">
        <v>55</v>
      </c>
      <c r="C1324" s="193" t="s">
        <v>211</v>
      </c>
      <c r="D1324" s="194" t="b">
        <v>0</v>
      </c>
      <c r="E1324" s="48" t="s">
        <v>53</v>
      </c>
      <c r="F1324" s="48" t="s">
        <v>2790</v>
      </c>
      <c r="G1324" s="48" t="s">
        <v>3559</v>
      </c>
      <c r="H1324" s="48" t="s">
        <v>182</v>
      </c>
      <c r="I1324" s="48" t="s">
        <v>211</v>
      </c>
      <c r="J1324" s="48" t="s">
        <v>4826</v>
      </c>
      <c r="K1324" s="193" t="s">
        <v>3514</v>
      </c>
      <c r="L1324" s="193" t="s">
        <v>2636</v>
      </c>
      <c r="M1324" s="48" t="s">
        <v>3558</v>
      </c>
      <c r="N1324" s="193" t="s">
        <v>211</v>
      </c>
      <c r="O1324" s="48" t="s">
        <v>120</v>
      </c>
      <c r="P1324" s="48">
        <v>1</v>
      </c>
      <c r="Q1324" s="48" t="s">
        <v>211</v>
      </c>
      <c r="R1324" s="193" t="s">
        <v>211</v>
      </c>
      <c r="S1324" s="48" t="b">
        <v>0</v>
      </c>
      <c r="T1324" s="48">
        <v>700000</v>
      </c>
      <c r="U1324" s="178"/>
      <c r="V1324" s="178">
        <v>43194</v>
      </c>
      <c r="W1324" s="48" t="s">
        <v>4374</v>
      </c>
      <c r="X1324" s="48">
        <v>43770</v>
      </c>
      <c r="Y1324" s="48">
        <v>44075</v>
      </c>
      <c r="Z1324" s="48" t="s">
        <v>211</v>
      </c>
      <c r="AA1324" s="48"/>
      <c r="AB1324" s="48"/>
      <c r="AC1324" s="193" t="s">
        <v>211</v>
      </c>
      <c r="AD1324" s="48"/>
      <c r="AE1324" s="193" t="s">
        <v>211</v>
      </c>
      <c r="AF1324" s="193" t="s">
        <v>211</v>
      </c>
      <c r="AG1324" s="193" t="s">
        <v>211</v>
      </c>
      <c r="AH1324" s="198"/>
      <c r="AI1324" s="192" t="s">
        <v>211</v>
      </c>
      <c r="AJ1324" s="115" t="str">
        <f t="shared" si="20"/>
        <v>PD&amp;C</v>
      </c>
      <c r="AK1324" s="115" t="b">
        <f>ISNUMBER(SEARCH("IRT",Table1[[#This Row],[Current_Status]]))</f>
        <v>0</v>
      </c>
      <c r="AL1324" s="116">
        <f>YEAR(Table1[[#This Row],[Project_Initiated]])</f>
        <v>2018</v>
      </c>
      <c r="AM1324" s="53">
        <v>44090</v>
      </c>
      <c r="AN1324" s="53" t="str">
        <f>IF(AND(Table1[[#This Row],[Completed Date]]&gt;="07/01/2020"+0,Table1[[#This Row],[Completed Date]]&lt;="6/30/2021"+0),"FY 20-21",IF(AND(Table1[[#This Row],[Completed Date]]&gt;="07/01/2019"+0,Table1[[#This Row],[Completed Date]]&lt;="6/30/2020"+0),"FY 19-20",""))</f>
        <v/>
      </c>
      <c r="AO1324" s="116" t="str">
        <f>IFERROR(FIND("R",Table1[[#This Row],[FS_Priority]]),"")</f>
        <v/>
      </c>
    </row>
    <row r="1325" spans="1:41" hidden="1" x14ac:dyDescent="0.25">
      <c r="A1325" s="48" t="s">
        <v>4326</v>
      </c>
      <c r="B1325" s="193" t="s">
        <v>4326</v>
      </c>
      <c r="C1325" s="193" t="s">
        <v>211</v>
      </c>
      <c r="D1325" s="194" t="b">
        <v>0</v>
      </c>
      <c r="E1325" s="48" t="s">
        <v>107</v>
      </c>
      <c r="F1325" s="48" t="s">
        <v>4328</v>
      </c>
      <c r="G1325" s="48" t="s">
        <v>4335</v>
      </c>
      <c r="H1325" s="48" t="s">
        <v>291</v>
      </c>
      <c r="I1325" s="48" t="s">
        <v>211</v>
      </c>
      <c r="J1325" s="48" t="s">
        <v>5056</v>
      </c>
      <c r="K1325" s="193" t="s">
        <v>3674</v>
      </c>
      <c r="L1325" s="193" t="s">
        <v>2636</v>
      </c>
      <c r="M1325" s="48" t="s">
        <v>4058</v>
      </c>
      <c r="N1325" s="193" t="s">
        <v>211</v>
      </c>
      <c r="O1325" s="48" t="s">
        <v>120</v>
      </c>
      <c r="P1325" s="48">
        <v>3</v>
      </c>
      <c r="Q1325" s="48" t="s">
        <v>211</v>
      </c>
      <c r="R1325" s="193" t="s">
        <v>211</v>
      </c>
      <c r="S1325" s="48" t="b">
        <v>0</v>
      </c>
      <c r="T1325" s="48">
        <v>2500</v>
      </c>
      <c r="U1325" s="178"/>
      <c r="V1325" s="178">
        <v>43742</v>
      </c>
      <c r="W1325" s="48" t="s">
        <v>5057</v>
      </c>
      <c r="X1325" s="48">
        <v>44075</v>
      </c>
      <c r="Y1325" s="48">
        <v>44166</v>
      </c>
      <c r="Z1325" s="48" t="s">
        <v>211</v>
      </c>
      <c r="AA1325" s="48"/>
      <c r="AB1325" s="48"/>
      <c r="AC1325" s="193" t="s">
        <v>211</v>
      </c>
      <c r="AD1325" s="48"/>
      <c r="AE1325" s="193" t="s">
        <v>211</v>
      </c>
      <c r="AF1325" s="193" t="s">
        <v>211</v>
      </c>
      <c r="AG1325" s="193" t="s">
        <v>211</v>
      </c>
      <c r="AH1325" s="197"/>
      <c r="AI1325" s="192" t="s">
        <v>211</v>
      </c>
      <c r="AJ1325" s="115" t="str">
        <f t="shared" si="20"/>
        <v>PD&amp;C</v>
      </c>
      <c r="AK1325" s="115" t="b">
        <f>ISNUMBER(SEARCH("IRT",Table1[[#This Row],[Current_Status]]))</f>
        <v>0</v>
      </c>
      <c r="AL1325" s="116">
        <f>YEAR(Table1[[#This Row],[Project_Initiated]])</f>
        <v>2019</v>
      </c>
      <c r="AM1325" s="53">
        <v>44090</v>
      </c>
      <c r="AN1325" s="53" t="str">
        <f>IF(AND(Table1[[#This Row],[Completed Date]]&gt;="07/01/2020"+0,Table1[[#This Row],[Completed Date]]&lt;="6/30/2021"+0),"FY 20-21",IF(AND(Table1[[#This Row],[Completed Date]]&gt;="07/01/2019"+0,Table1[[#This Row],[Completed Date]]&lt;="6/30/2020"+0),"FY 19-20",""))</f>
        <v/>
      </c>
      <c r="AO1325" s="116" t="str">
        <f>IFERROR(FIND("R",Table1[[#This Row],[FS_Priority]]),"")</f>
        <v/>
      </c>
    </row>
    <row r="1326" spans="1:41" hidden="1" x14ac:dyDescent="0.25">
      <c r="A1326" s="48" t="s">
        <v>4338</v>
      </c>
      <c r="B1326" s="193" t="s">
        <v>4338</v>
      </c>
      <c r="C1326" s="193" t="s">
        <v>211</v>
      </c>
      <c r="D1326" s="194" t="b">
        <v>0</v>
      </c>
      <c r="E1326" s="48" t="s">
        <v>107</v>
      </c>
      <c r="F1326" s="48" t="s">
        <v>4339</v>
      </c>
      <c r="G1326" s="48" t="s">
        <v>4340</v>
      </c>
      <c r="H1326" s="48" t="s">
        <v>291</v>
      </c>
      <c r="I1326" s="48" t="s">
        <v>211</v>
      </c>
      <c r="J1326" s="48" t="s">
        <v>5056</v>
      </c>
      <c r="K1326" s="193" t="s">
        <v>3674</v>
      </c>
      <c r="L1326" s="193" t="s">
        <v>2636</v>
      </c>
      <c r="M1326" s="48" t="s">
        <v>4058</v>
      </c>
      <c r="N1326" s="193" t="s">
        <v>211</v>
      </c>
      <c r="O1326" s="48" t="s">
        <v>120</v>
      </c>
      <c r="P1326" s="48">
        <v>4</v>
      </c>
      <c r="Q1326" s="48" t="s">
        <v>211</v>
      </c>
      <c r="R1326" s="193" t="s">
        <v>211</v>
      </c>
      <c r="S1326" s="48" t="b">
        <v>0</v>
      </c>
      <c r="T1326" s="48">
        <v>2500</v>
      </c>
      <c r="U1326" s="178"/>
      <c r="V1326" s="178">
        <v>43742</v>
      </c>
      <c r="W1326" s="48" t="s">
        <v>5057</v>
      </c>
      <c r="X1326" s="48">
        <v>44075</v>
      </c>
      <c r="Y1326" s="48">
        <v>44166</v>
      </c>
      <c r="Z1326" s="48" t="s">
        <v>211</v>
      </c>
      <c r="AA1326" s="48"/>
      <c r="AB1326" s="48"/>
      <c r="AC1326" s="193" t="s">
        <v>211</v>
      </c>
      <c r="AD1326" s="48"/>
      <c r="AE1326" s="193" t="s">
        <v>211</v>
      </c>
      <c r="AF1326" s="193" t="s">
        <v>211</v>
      </c>
      <c r="AG1326" s="193" t="s">
        <v>211</v>
      </c>
      <c r="AH1326" s="197"/>
      <c r="AI1326" s="192" t="s">
        <v>211</v>
      </c>
      <c r="AJ1326" s="115" t="str">
        <f t="shared" si="20"/>
        <v>PD&amp;C</v>
      </c>
      <c r="AK1326" s="115" t="b">
        <f>ISNUMBER(SEARCH("IRT",Table1[[#This Row],[Current_Status]]))</f>
        <v>0</v>
      </c>
      <c r="AL1326" s="116">
        <f>YEAR(Table1[[#This Row],[Project_Initiated]])</f>
        <v>2019</v>
      </c>
      <c r="AM1326" s="53">
        <v>44090</v>
      </c>
      <c r="AN1326" s="53" t="str">
        <f>IF(AND(Table1[[#This Row],[Completed Date]]&gt;="07/01/2020"+0,Table1[[#This Row],[Completed Date]]&lt;="6/30/2021"+0),"FY 20-21",IF(AND(Table1[[#This Row],[Completed Date]]&gt;="07/01/2019"+0,Table1[[#This Row],[Completed Date]]&lt;="6/30/2020"+0),"FY 19-20",""))</f>
        <v/>
      </c>
      <c r="AO1326" s="116" t="str">
        <f>IFERROR(FIND("R",Table1[[#This Row],[FS_Priority]]),"")</f>
        <v/>
      </c>
    </row>
    <row r="1327" spans="1:41" hidden="1" x14ac:dyDescent="0.25">
      <c r="A1327" s="48" t="s">
        <v>74</v>
      </c>
      <c r="B1327" s="193" t="s">
        <v>74</v>
      </c>
      <c r="C1327" s="193" t="s">
        <v>211</v>
      </c>
      <c r="D1327" s="194" t="b">
        <v>0</v>
      </c>
      <c r="E1327" s="48" t="s">
        <v>4285</v>
      </c>
      <c r="F1327" s="48" t="s">
        <v>4376</v>
      </c>
      <c r="G1327" s="48" t="s">
        <v>3569</v>
      </c>
      <c r="H1327" s="48" t="s">
        <v>211</v>
      </c>
      <c r="I1327" s="48" t="s">
        <v>211</v>
      </c>
      <c r="J1327" s="48" t="s">
        <v>3501</v>
      </c>
      <c r="K1327" s="193" t="s">
        <v>59</v>
      </c>
      <c r="L1327" s="193" t="s">
        <v>28</v>
      </c>
      <c r="M1327" s="48" t="s">
        <v>3570</v>
      </c>
      <c r="N1327" s="193" t="s">
        <v>211</v>
      </c>
      <c r="O1327" s="48" t="s">
        <v>3500</v>
      </c>
      <c r="P1327" s="48">
        <v>8</v>
      </c>
      <c r="Q1327" s="48" t="s">
        <v>211</v>
      </c>
      <c r="R1327" s="193" t="s">
        <v>211</v>
      </c>
      <c r="S1327" s="48" t="b">
        <v>0</v>
      </c>
      <c r="T1327" s="48">
        <v>15690389.32</v>
      </c>
      <c r="U1327" s="178"/>
      <c r="V1327" s="178">
        <v>42720</v>
      </c>
      <c r="W1327" s="48" t="s">
        <v>51</v>
      </c>
      <c r="X1327" s="48">
        <v>44228</v>
      </c>
      <c r="Y1327" s="48">
        <v>44378</v>
      </c>
      <c r="Z1327" s="48" t="s">
        <v>211</v>
      </c>
      <c r="AA1327" s="48"/>
      <c r="AB1327" s="48"/>
      <c r="AC1327" s="193" t="s">
        <v>211</v>
      </c>
      <c r="AD1327" s="48"/>
      <c r="AE1327" s="193" t="s">
        <v>211</v>
      </c>
      <c r="AF1327" s="193" t="s">
        <v>211</v>
      </c>
      <c r="AG1327" s="193" t="s">
        <v>211</v>
      </c>
      <c r="AH1327" s="197"/>
      <c r="AI1327" s="192" t="s">
        <v>211</v>
      </c>
      <c r="AJ1327" s="115" t="str">
        <f t="shared" si="20"/>
        <v>PD&amp;C</v>
      </c>
      <c r="AK1327" s="115" t="b">
        <f>ISNUMBER(SEARCH("IRT",Table1[[#This Row],[Current_Status]]))</f>
        <v>0</v>
      </c>
      <c r="AL1327" s="116">
        <f>YEAR(Table1[[#This Row],[Project_Initiated]])</f>
        <v>2016</v>
      </c>
      <c r="AM1327" s="53">
        <v>44090</v>
      </c>
      <c r="AN1327" s="53" t="str">
        <f>IF(AND(Table1[[#This Row],[Completed Date]]&gt;="07/01/2020"+0,Table1[[#This Row],[Completed Date]]&lt;="6/30/2021"+0),"FY 20-21",IF(AND(Table1[[#This Row],[Completed Date]]&gt;="07/01/2019"+0,Table1[[#This Row],[Completed Date]]&lt;="6/30/2020"+0),"FY 19-20",""))</f>
        <v/>
      </c>
      <c r="AO1327" s="116" t="str">
        <f>IFERROR(FIND("R",Table1[[#This Row],[FS_Priority]]),"")</f>
        <v/>
      </c>
    </row>
    <row r="1328" spans="1:41" hidden="1" x14ac:dyDescent="0.25">
      <c r="A1328" s="48" t="s">
        <v>4964</v>
      </c>
      <c r="B1328" s="193" t="s">
        <v>4964</v>
      </c>
      <c r="C1328" s="193" t="s">
        <v>211</v>
      </c>
      <c r="D1328" s="194" t="b">
        <v>0</v>
      </c>
      <c r="E1328" s="48" t="s">
        <v>107</v>
      </c>
      <c r="F1328" s="48" t="s">
        <v>4975</v>
      </c>
      <c r="G1328" s="48" t="s">
        <v>4976</v>
      </c>
      <c r="H1328" s="48" t="s">
        <v>211</v>
      </c>
      <c r="I1328" s="48" t="s">
        <v>4977</v>
      </c>
      <c r="J1328" s="48" t="s">
        <v>3501</v>
      </c>
      <c r="K1328" s="193" t="s">
        <v>3674</v>
      </c>
      <c r="L1328" s="193" t="s">
        <v>2636</v>
      </c>
      <c r="M1328" s="48" t="s">
        <v>4978</v>
      </c>
      <c r="N1328" s="193" t="s">
        <v>211</v>
      </c>
      <c r="O1328" s="48" t="s">
        <v>120</v>
      </c>
      <c r="P1328" s="48">
        <v>7</v>
      </c>
      <c r="Q1328" s="48" t="s">
        <v>211</v>
      </c>
      <c r="R1328" s="193" t="s">
        <v>211</v>
      </c>
      <c r="S1328" s="48" t="b">
        <v>0</v>
      </c>
      <c r="T1328" s="48"/>
      <c r="U1328" s="178"/>
      <c r="V1328" s="178">
        <v>44001</v>
      </c>
      <c r="W1328" s="48" t="s">
        <v>51</v>
      </c>
      <c r="X1328" s="48">
        <v>44166</v>
      </c>
      <c r="Y1328" s="48">
        <v>44197</v>
      </c>
      <c r="Z1328" s="48" t="s">
        <v>211</v>
      </c>
      <c r="AA1328" s="48"/>
      <c r="AB1328" s="48"/>
      <c r="AC1328" s="193" t="s">
        <v>211</v>
      </c>
      <c r="AD1328" s="48"/>
      <c r="AE1328" s="193" t="s">
        <v>211</v>
      </c>
      <c r="AF1328" s="193" t="s">
        <v>211</v>
      </c>
      <c r="AG1328" s="193" t="s">
        <v>211</v>
      </c>
      <c r="AH1328" s="198"/>
      <c r="AI1328" s="192" t="s">
        <v>211</v>
      </c>
      <c r="AJ1328" s="115" t="str">
        <f t="shared" si="20"/>
        <v>PD&amp;C</v>
      </c>
      <c r="AK1328" s="115" t="b">
        <f>ISNUMBER(SEARCH("IRT",Table1[[#This Row],[Current_Status]]))</f>
        <v>0</v>
      </c>
      <c r="AL1328" s="116">
        <f>YEAR(Table1[[#This Row],[Project_Initiated]])</f>
        <v>2020</v>
      </c>
      <c r="AM1328" s="53">
        <v>44090</v>
      </c>
      <c r="AN1328" s="53" t="str">
        <f>IF(AND(Table1[[#This Row],[Completed Date]]&gt;="07/01/2020"+0,Table1[[#This Row],[Completed Date]]&lt;="6/30/2021"+0),"FY 20-21",IF(AND(Table1[[#This Row],[Completed Date]]&gt;="07/01/2019"+0,Table1[[#This Row],[Completed Date]]&lt;="6/30/2020"+0),"FY 19-20",""))</f>
        <v/>
      </c>
      <c r="AO1328" s="116" t="str">
        <f>IFERROR(FIND("R",Table1[[#This Row],[FS_Priority]]),"")</f>
        <v/>
      </c>
    </row>
    <row r="1329" spans="1:41" hidden="1" x14ac:dyDescent="0.25">
      <c r="A1329" s="48" t="s">
        <v>85</v>
      </c>
      <c r="B1329" s="193" t="s">
        <v>85</v>
      </c>
      <c r="C1329" s="193" t="s">
        <v>211</v>
      </c>
      <c r="D1329" s="194" t="b">
        <v>0</v>
      </c>
      <c r="E1329" s="48" t="s">
        <v>187</v>
      </c>
      <c r="F1329" s="48" t="s">
        <v>86</v>
      </c>
      <c r="G1329" s="48" t="s">
        <v>3823</v>
      </c>
      <c r="H1329" s="48" t="s">
        <v>211</v>
      </c>
      <c r="I1329" s="48" t="s">
        <v>211</v>
      </c>
      <c r="J1329" s="48" t="s">
        <v>3501</v>
      </c>
      <c r="K1329" s="193" t="s">
        <v>30</v>
      </c>
      <c r="L1329" s="193" t="s">
        <v>394</v>
      </c>
      <c r="M1329" s="48" t="s">
        <v>3824</v>
      </c>
      <c r="N1329" s="193" t="s">
        <v>211</v>
      </c>
      <c r="O1329" s="48" t="s">
        <v>3469</v>
      </c>
      <c r="P1329" s="48">
        <v>20</v>
      </c>
      <c r="Q1329" s="48" t="s">
        <v>211</v>
      </c>
      <c r="R1329" s="193" t="s">
        <v>211</v>
      </c>
      <c r="S1329" s="48" t="b">
        <v>0</v>
      </c>
      <c r="T1329" s="48">
        <v>2600000</v>
      </c>
      <c r="U1329" s="178"/>
      <c r="V1329" s="178">
        <v>42509</v>
      </c>
      <c r="W1329" s="48" t="s">
        <v>5070</v>
      </c>
      <c r="X1329" s="48"/>
      <c r="Y1329" s="48"/>
      <c r="Z1329" s="48" t="s">
        <v>211</v>
      </c>
      <c r="AA1329" s="48"/>
      <c r="AB1329" s="48"/>
      <c r="AC1329" s="193" t="s">
        <v>211</v>
      </c>
      <c r="AD1329" s="48"/>
      <c r="AE1329" s="193" t="s">
        <v>211</v>
      </c>
      <c r="AF1329" s="193" t="s">
        <v>211</v>
      </c>
      <c r="AG1329" s="193" t="s">
        <v>211</v>
      </c>
      <c r="AH1329" s="197"/>
      <c r="AI1329" s="192" t="s">
        <v>211</v>
      </c>
      <c r="AJ1329" s="115" t="str">
        <f t="shared" si="20"/>
        <v>PD&amp;C</v>
      </c>
      <c r="AK1329" s="115" t="b">
        <f>ISNUMBER(SEARCH("IRT",Table1[[#This Row],[Current_Status]]))</f>
        <v>0</v>
      </c>
      <c r="AL1329" s="116">
        <f>YEAR(Table1[[#This Row],[Project_Initiated]])</f>
        <v>2016</v>
      </c>
      <c r="AM1329" s="53">
        <v>44090</v>
      </c>
      <c r="AN1329" s="53" t="str">
        <f>IF(AND(Table1[[#This Row],[Completed Date]]&gt;="07/01/2020"+0,Table1[[#This Row],[Completed Date]]&lt;="6/30/2021"+0),"FY 20-21",IF(AND(Table1[[#This Row],[Completed Date]]&gt;="07/01/2019"+0,Table1[[#This Row],[Completed Date]]&lt;="6/30/2020"+0),"FY 19-20",""))</f>
        <v/>
      </c>
      <c r="AO1329" s="116" t="str">
        <f>IFERROR(FIND("R",Table1[[#This Row],[FS_Priority]]),"")</f>
        <v/>
      </c>
    </row>
    <row r="1330" spans="1:41" hidden="1" x14ac:dyDescent="0.25">
      <c r="A1330" s="48" t="s">
        <v>4966</v>
      </c>
      <c r="B1330" s="193" t="s">
        <v>4966</v>
      </c>
      <c r="C1330" s="193" t="s">
        <v>211</v>
      </c>
      <c r="D1330" s="194" t="b">
        <v>0</v>
      </c>
      <c r="E1330" s="48" t="s">
        <v>4299</v>
      </c>
      <c r="F1330" s="48" t="s">
        <v>4956</v>
      </c>
      <c r="G1330" s="48" t="s">
        <v>4956</v>
      </c>
      <c r="H1330" s="48" t="s">
        <v>441</v>
      </c>
      <c r="I1330" s="48" t="s">
        <v>211</v>
      </c>
      <c r="J1330" s="48" t="s">
        <v>3501</v>
      </c>
      <c r="K1330" s="193" t="s">
        <v>3471</v>
      </c>
      <c r="L1330" s="193" t="s">
        <v>2636</v>
      </c>
      <c r="M1330" s="48" t="s">
        <v>4957</v>
      </c>
      <c r="N1330" s="193" t="s">
        <v>211</v>
      </c>
      <c r="O1330" s="48" t="s">
        <v>118</v>
      </c>
      <c r="P1330" s="48"/>
      <c r="Q1330" s="48" t="s">
        <v>211</v>
      </c>
      <c r="R1330" s="193" t="s">
        <v>211</v>
      </c>
      <c r="S1330" s="48" t="b">
        <v>0</v>
      </c>
      <c r="T1330" s="48"/>
      <c r="U1330" s="178"/>
      <c r="V1330" s="178">
        <v>43796</v>
      </c>
      <c r="W1330" s="48" t="s">
        <v>5071</v>
      </c>
      <c r="X1330" s="48"/>
      <c r="Y1330" s="48"/>
      <c r="Z1330" s="48" t="s">
        <v>211</v>
      </c>
      <c r="AA1330" s="48"/>
      <c r="AB1330" s="48"/>
      <c r="AC1330" s="193" t="s">
        <v>211</v>
      </c>
      <c r="AD1330" s="48"/>
      <c r="AE1330" s="193" t="s">
        <v>211</v>
      </c>
      <c r="AF1330" s="193" t="s">
        <v>211</v>
      </c>
      <c r="AG1330" s="193" t="s">
        <v>211</v>
      </c>
      <c r="AH1330" s="197"/>
      <c r="AI1330" s="192" t="s">
        <v>211</v>
      </c>
      <c r="AJ1330" s="115" t="str">
        <f t="shared" si="20"/>
        <v>PD&amp;C</v>
      </c>
      <c r="AK1330" s="115" t="b">
        <f>ISNUMBER(SEARCH("IRT",Table1[[#This Row],[Current_Status]]))</f>
        <v>0</v>
      </c>
      <c r="AL1330" s="116">
        <f>YEAR(Table1[[#This Row],[Project_Initiated]])</f>
        <v>2019</v>
      </c>
      <c r="AM1330" s="53">
        <v>44090</v>
      </c>
      <c r="AN1330" s="53" t="str">
        <f>IF(AND(Table1[[#This Row],[Completed Date]]&gt;="07/01/2020"+0,Table1[[#This Row],[Completed Date]]&lt;="6/30/2021"+0),"FY 20-21",IF(AND(Table1[[#This Row],[Completed Date]]&gt;="07/01/2019"+0,Table1[[#This Row],[Completed Date]]&lt;="6/30/2020"+0),"FY 19-20",""))</f>
        <v/>
      </c>
      <c r="AO1330" s="116" t="str">
        <f>IFERROR(FIND("R",Table1[[#This Row],[FS_Priority]]),"")</f>
        <v/>
      </c>
    </row>
    <row r="1331" spans="1:41" hidden="1" x14ac:dyDescent="0.25">
      <c r="A1331" s="48" t="s">
        <v>5001</v>
      </c>
      <c r="B1331" s="193" t="s">
        <v>5001</v>
      </c>
      <c r="C1331" s="193" t="s">
        <v>211</v>
      </c>
      <c r="D1331" s="194" t="b">
        <v>0</v>
      </c>
      <c r="E1331" s="48" t="s">
        <v>147</v>
      </c>
      <c r="F1331" s="48" t="s">
        <v>5002</v>
      </c>
      <c r="G1331" s="48" t="s">
        <v>5003</v>
      </c>
      <c r="H1331" s="48" t="s">
        <v>211</v>
      </c>
      <c r="I1331" s="48" t="s">
        <v>211</v>
      </c>
      <c r="J1331" s="48" t="s">
        <v>3501</v>
      </c>
      <c r="K1331" s="193" t="s">
        <v>3839</v>
      </c>
      <c r="L1331" s="193" t="s">
        <v>4330</v>
      </c>
      <c r="M1331" s="48" t="s">
        <v>4330</v>
      </c>
      <c r="N1331" s="193" t="s">
        <v>211</v>
      </c>
      <c r="O1331" s="48" t="s">
        <v>4331</v>
      </c>
      <c r="P1331" s="48"/>
      <c r="Q1331" s="48" t="s">
        <v>211</v>
      </c>
      <c r="R1331" s="193" t="s">
        <v>211</v>
      </c>
      <c r="S1331" s="48" t="b">
        <v>0</v>
      </c>
      <c r="T1331" s="48">
        <v>1652000</v>
      </c>
      <c r="U1331" s="178"/>
      <c r="V1331" s="178">
        <v>44039</v>
      </c>
      <c r="W1331" s="48" t="s">
        <v>51</v>
      </c>
      <c r="X1331" s="48">
        <v>44197</v>
      </c>
      <c r="Y1331" s="48">
        <v>44228</v>
      </c>
      <c r="Z1331" s="48" t="s">
        <v>211</v>
      </c>
      <c r="AA1331" s="48"/>
      <c r="AB1331" s="48"/>
      <c r="AC1331" s="193" t="s">
        <v>211</v>
      </c>
      <c r="AD1331" s="48"/>
      <c r="AE1331" s="193" t="s">
        <v>211</v>
      </c>
      <c r="AF1331" s="193" t="s">
        <v>211</v>
      </c>
      <c r="AG1331" s="193" t="s">
        <v>211</v>
      </c>
      <c r="AH1331" s="197"/>
      <c r="AI1331" s="192" t="s">
        <v>211</v>
      </c>
      <c r="AJ1331" s="115" t="str">
        <f t="shared" si="20"/>
        <v>PD&amp;C</v>
      </c>
      <c r="AK1331" s="115" t="b">
        <f>ISNUMBER(SEARCH("IRT",Table1[[#This Row],[Current_Status]]))</f>
        <v>0</v>
      </c>
      <c r="AL1331" s="116">
        <f>YEAR(Table1[[#This Row],[Project_Initiated]])</f>
        <v>2020</v>
      </c>
      <c r="AM1331" s="53">
        <v>44090</v>
      </c>
      <c r="AN1331" s="53" t="str">
        <f>IF(AND(Table1[[#This Row],[Completed Date]]&gt;="07/01/2020"+0,Table1[[#This Row],[Completed Date]]&lt;="6/30/2021"+0),"FY 20-21",IF(AND(Table1[[#This Row],[Completed Date]]&gt;="07/01/2019"+0,Table1[[#This Row],[Completed Date]]&lt;="6/30/2020"+0),"FY 19-20",""))</f>
        <v/>
      </c>
      <c r="AO1331" s="116" t="str">
        <f>IFERROR(FIND("R",Table1[[#This Row],[FS_Priority]]),"")</f>
        <v/>
      </c>
    </row>
    <row r="1332" spans="1:41" hidden="1" x14ac:dyDescent="0.25">
      <c r="A1332" s="48" t="s">
        <v>122</v>
      </c>
      <c r="B1332" s="193" t="s">
        <v>122</v>
      </c>
      <c r="C1332" s="193" t="s">
        <v>211</v>
      </c>
      <c r="D1332" s="194" t="b">
        <v>0</v>
      </c>
      <c r="E1332" s="48" t="s">
        <v>187</v>
      </c>
      <c r="F1332" s="48" t="s">
        <v>4825</v>
      </c>
      <c r="G1332" s="48" t="s">
        <v>3780</v>
      </c>
      <c r="H1332" s="48" t="s">
        <v>397</v>
      </c>
      <c r="I1332" s="48" t="s">
        <v>211</v>
      </c>
      <c r="J1332" s="48" t="s">
        <v>3573</v>
      </c>
      <c r="K1332" s="193" t="s">
        <v>30</v>
      </c>
      <c r="L1332" s="193" t="s">
        <v>394</v>
      </c>
      <c r="M1332" s="48" t="s">
        <v>3781</v>
      </c>
      <c r="N1332" s="193" t="s">
        <v>211</v>
      </c>
      <c r="O1332" s="48" t="s">
        <v>120</v>
      </c>
      <c r="P1332" s="48">
        <v>34</v>
      </c>
      <c r="Q1332" s="48" t="s">
        <v>211</v>
      </c>
      <c r="R1332" s="193" t="s">
        <v>211</v>
      </c>
      <c r="S1332" s="48" t="b">
        <v>0</v>
      </c>
      <c r="T1332" s="48">
        <v>110000</v>
      </c>
      <c r="U1332" s="178"/>
      <c r="V1332" s="178">
        <v>42480</v>
      </c>
      <c r="W1332" s="48" t="s">
        <v>4483</v>
      </c>
      <c r="X1332" s="48"/>
      <c r="Y1332" s="48"/>
      <c r="Z1332" s="48" t="s">
        <v>211</v>
      </c>
      <c r="AA1332" s="48"/>
      <c r="AB1332" s="48"/>
      <c r="AC1332" s="193" t="s">
        <v>211</v>
      </c>
      <c r="AD1332" s="48"/>
      <c r="AE1332" s="193" t="s">
        <v>211</v>
      </c>
      <c r="AF1332" s="193" t="s">
        <v>211</v>
      </c>
      <c r="AG1332" s="193" t="s">
        <v>211</v>
      </c>
      <c r="AH1332" s="197"/>
      <c r="AI1332" s="192" t="s">
        <v>211</v>
      </c>
      <c r="AJ1332" s="115" t="str">
        <f t="shared" si="20"/>
        <v>PD&amp;C</v>
      </c>
      <c r="AK1332" s="115" t="b">
        <f>ISNUMBER(SEARCH("IRT",Table1[[#This Row],[Current_Status]]))</f>
        <v>0</v>
      </c>
      <c r="AL1332" s="116">
        <f>YEAR(Table1[[#This Row],[Project_Initiated]])</f>
        <v>2016</v>
      </c>
      <c r="AM1332" s="53">
        <v>44090</v>
      </c>
      <c r="AN1332" s="53" t="str">
        <f>IF(AND(Table1[[#This Row],[Completed Date]]&gt;="07/01/2020"+0,Table1[[#This Row],[Completed Date]]&lt;="6/30/2021"+0),"FY 20-21",IF(AND(Table1[[#This Row],[Completed Date]]&gt;="07/01/2019"+0,Table1[[#This Row],[Completed Date]]&lt;="6/30/2020"+0),"FY 19-20",""))</f>
        <v/>
      </c>
      <c r="AO1332" s="116" t="str">
        <f>IFERROR(FIND("R",Table1[[#This Row],[FS_Priority]]),"")</f>
        <v/>
      </c>
    </row>
    <row r="1333" spans="1:41" hidden="1" x14ac:dyDescent="0.25">
      <c r="A1333" s="48" t="s">
        <v>136</v>
      </c>
      <c r="B1333" s="193" t="s">
        <v>136</v>
      </c>
      <c r="C1333" s="193" t="s">
        <v>211</v>
      </c>
      <c r="D1333" s="194" t="b">
        <v>0</v>
      </c>
      <c r="E1333" s="48" t="s">
        <v>443</v>
      </c>
      <c r="F1333" s="48" t="s">
        <v>137</v>
      </c>
      <c r="G1333" s="48" t="s">
        <v>138</v>
      </c>
      <c r="H1333" s="48" t="s">
        <v>409</v>
      </c>
      <c r="I1333" s="48" t="s">
        <v>211</v>
      </c>
      <c r="J1333" s="48" t="s">
        <v>3573</v>
      </c>
      <c r="K1333" s="193" t="s">
        <v>2781</v>
      </c>
      <c r="L1333" s="193" t="s">
        <v>3805</v>
      </c>
      <c r="M1333" s="48" t="s">
        <v>3805</v>
      </c>
      <c r="N1333" s="193" t="s">
        <v>211</v>
      </c>
      <c r="O1333" s="48" t="s">
        <v>120</v>
      </c>
      <c r="P1333" s="48">
        <v>2</v>
      </c>
      <c r="Q1333" s="48" t="s">
        <v>211</v>
      </c>
      <c r="R1333" s="193" t="s">
        <v>211</v>
      </c>
      <c r="S1333" s="48" t="b">
        <v>0</v>
      </c>
      <c r="T1333" s="48">
        <v>22000</v>
      </c>
      <c r="U1333" s="178"/>
      <c r="V1333" s="178">
        <v>42502</v>
      </c>
      <c r="W1333" s="48" t="s">
        <v>5072</v>
      </c>
      <c r="X1333" s="48"/>
      <c r="Y1333" s="48"/>
      <c r="Z1333" s="48" t="s">
        <v>211</v>
      </c>
      <c r="AA1333" s="48"/>
      <c r="AB1333" s="48"/>
      <c r="AC1333" s="193" t="s">
        <v>211</v>
      </c>
      <c r="AD1333" s="179"/>
      <c r="AE1333" s="193" t="s">
        <v>211</v>
      </c>
      <c r="AF1333" s="193" t="s">
        <v>211</v>
      </c>
      <c r="AG1333" s="193" t="s">
        <v>211</v>
      </c>
      <c r="AH1333" s="197"/>
      <c r="AI1333" s="192" t="s">
        <v>211</v>
      </c>
      <c r="AJ1333" s="115" t="str">
        <f t="shared" si="20"/>
        <v>PD&amp;C</v>
      </c>
      <c r="AK1333" s="115" t="b">
        <f>ISNUMBER(SEARCH("IRT",Table1[[#This Row],[Current_Status]]))</f>
        <v>0</v>
      </c>
      <c r="AL1333" s="116">
        <f>YEAR(Table1[[#This Row],[Project_Initiated]])</f>
        <v>2016</v>
      </c>
      <c r="AM1333" s="53">
        <v>44090</v>
      </c>
      <c r="AN1333" s="53" t="str">
        <f>IF(AND(Table1[[#This Row],[Completed Date]]&gt;="07/01/2020"+0,Table1[[#This Row],[Completed Date]]&lt;="6/30/2021"+0),"FY 20-21",IF(AND(Table1[[#This Row],[Completed Date]]&gt;="07/01/2019"+0,Table1[[#This Row],[Completed Date]]&lt;="6/30/2020"+0),"FY 19-20",""))</f>
        <v/>
      </c>
      <c r="AO1333" s="116" t="str">
        <f>IFERROR(FIND("R",Table1[[#This Row],[FS_Priority]]),"")</f>
        <v/>
      </c>
    </row>
    <row r="1334" spans="1:41" hidden="1" x14ac:dyDescent="0.25">
      <c r="A1334" s="48" t="s">
        <v>2797</v>
      </c>
      <c r="B1334" s="193" t="s">
        <v>2797</v>
      </c>
      <c r="C1334" s="193" t="s">
        <v>211</v>
      </c>
      <c r="D1334" s="194" t="b">
        <v>0</v>
      </c>
      <c r="E1334" s="48" t="s">
        <v>187</v>
      </c>
      <c r="F1334" s="48" t="s">
        <v>2798</v>
      </c>
      <c r="G1334" s="48" t="s">
        <v>3821</v>
      </c>
      <c r="H1334" s="48" t="s">
        <v>211</v>
      </c>
      <c r="I1334" s="48" t="s">
        <v>211</v>
      </c>
      <c r="J1334" s="48" t="s">
        <v>5073</v>
      </c>
      <c r="K1334" s="193" t="s">
        <v>30</v>
      </c>
      <c r="L1334" s="193" t="s">
        <v>394</v>
      </c>
      <c r="M1334" s="48" t="s">
        <v>63</v>
      </c>
      <c r="N1334" s="193" t="s">
        <v>211</v>
      </c>
      <c r="O1334" s="48" t="s">
        <v>4017</v>
      </c>
      <c r="P1334" s="48">
        <v>13</v>
      </c>
      <c r="Q1334" s="48" t="s">
        <v>211</v>
      </c>
      <c r="R1334" s="193" t="s">
        <v>211</v>
      </c>
      <c r="S1334" s="48" t="b">
        <v>0</v>
      </c>
      <c r="T1334" s="48"/>
      <c r="U1334" s="178"/>
      <c r="V1334" s="178">
        <v>43510</v>
      </c>
      <c r="W1334" s="48" t="s">
        <v>2897</v>
      </c>
      <c r="X1334" s="48"/>
      <c r="Y1334" s="48"/>
      <c r="Z1334" s="48" t="s">
        <v>211</v>
      </c>
      <c r="AA1334" s="48"/>
      <c r="AB1334" s="48"/>
      <c r="AC1334" s="193" t="s">
        <v>211</v>
      </c>
      <c r="AD1334" s="48"/>
      <c r="AE1334" s="193" t="s">
        <v>211</v>
      </c>
      <c r="AF1334" s="193" t="s">
        <v>211</v>
      </c>
      <c r="AG1334" s="193" t="s">
        <v>211</v>
      </c>
      <c r="AH1334" s="197"/>
      <c r="AI1334" s="192" t="s">
        <v>211</v>
      </c>
      <c r="AJ1334" s="115" t="str">
        <f t="shared" si="20"/>
        <v>PD&amp;C</v>
      </c>
      <c r="AK1334" s="115" t="b">
        <f>ISNUMBER(SEARCH("IRT",Table1[[#This Row],[Current_Status]]))</f>
        <v>0</v>
      </c>
      <c r="AL1334" s="116">
        <f>YEAR(Table1[[#This Row],[Project_Initiated]])</f>
        <v>2019</v>
      </c>
      <c r="AM1334" s="53">
        <v>44090</v>
      </c>
      <c r="AN1334" s="53" t="str">
        <f>IF(AND(Table1[[#This Row],[Completed Date]]&gt;="07/01/2020"+0,Table1[[#This Row],[Completed Date]]&lt;="6/30/2021"+0),"FY 20-21",IF(AND(Table1[[#This Row],[Completed Date]]&gt;="07/01/2019"+0,Table1[[#This Row],[Completed Date]]&lt;="6/30/2020"+0),"FY 19-20",""))</f>
        <v/>
      </c>
      <c r="AO1334" s="116" t="str">
        <f>IFERROR(FIND("R",Table1[[#This Row],[FS_Priority]]),"")</f>
        <v/>
      </c>
    </row>
    <row r="1335" spans="1:41" hidden="1" x14ac:dyDescent="0.25">
      <c r="A1335" s="48" t="s">
        <v>57</v>
      </c>
      <c r="B1335" s="193" t="s">
        <v>57</v>
      </c>
      <c r="C1335" s="193" t="s">
        <v>211</v>
      </c>
      <c r="D1335" s="194" t="b">
        <v>0</v>
      </c>
      <c r="E1335" s="48" t="s">
        <v>4285</v>
      </c>
      <c r="F1335" s="48" t="s">
        <v>2659</v>
      </c>
      <c r="G1335" s="48" t="s">
        <v>58</v>
      </c>
      <c r="H1335" s="48" t="s">
        <v>211</v>
      </c>
      <c r="I1335" s="48" t="s">
        <v>211</v>
      </c>
      <c r="J1335" s="48" t="s">
        <v>3465</v>
      </c>
      <c r="K1335" s="193" t="s">
        <v>59</v>
      </c>
      <c r="L1335" s="193" t="s">
        <v>28</v>
      </c>
      <c r="M1335" s="48" t="s">
        <v>59</v>
      </c>
      <c r="N1335" s="193" t="s">
        <v>211</v>
      </c>
      <c r="O1335" s="48" t="s">
        <v>289</v>
      </c>
      <c r="P1335" s="48">
        <v>12</v>
      </c>
      <c r="Q1335" s="48" t="s">
        <v>211</v>
      </c>
      <c r="R1335" s="193" t="s">
        <v>211</v>
      </c>
      <c r="S1335" s="48" t="b">
        <v>0</v>
      </c>
      <c r="T1335" s="48">
        <v>2400000</v>
      </c>
      <c r="U1335" s="178"/>
      <c r="V1335" s="178">
        <v>43297</v>
      </c>
      <c r="W1335" s="48" t="s">
        <v>290</v>
      </c>
      <c r="X1335" s="48"/>
      <c r="Y1335" s="48"/>
      <c r="Z1335" s="48" t="s">
        <v>211</v>
      </c>
      <c r="AA1335" s="48"/>
      <c r="AB1335" s="48"/>
      <c r="AC1335" s="193" t="s">
        <v>211</v>
      </c>
      <c r="AD1335" s="48"/>
      <c r="AE1335" s="193" t="s">
        <v>211</v>
      </c>
      <c r="AF1335" s="193" t="s">
        <v>211</v>
      </c>
      <c r="AG1335" s="193" t="s">
        <v>211</v>
      </c>
      <c r="AH1335" s="197"/>
      <c r="AI1335" s="192" t="s">
        <v>211</v>
      </c>
      <c r="AJ1335" s="115" t="str">
        <f t="shared" si="20"/>
        <v>PD&amp;C</v>
      </c>
      <c r="AK1335" s="115" t="b">
        <f>ISNUMBER(SEARCH("IRT",Table1[[#This Row],[Current_Status]]))</f>
        <v>0</v>
      </c>
      <c r="AL1335" s="116">
        <f>YEAR(Table1[[#This Row],[Project_Initiated]])</f>
        <v>2018</v>
      </c>
      <c r="AM1335" s="53">
        <v>44090</v>
      </c>
      <c r="AN1335" s="53" t="str">
        <f>IF(AND(Table1[[#This Row],[Completed Date]]&gt;="07/01/2020"+0,Table1[[#This Row],[Completed Date]]&lt;="6/30/2021"+0),"FY 20-21",IF(AND(Table1[[#This Row],[Completed Date]]&gt;="07/01/2019"+0,Table1[[#This Row],[Completed Date]]&lt;="6/30/2020"+0),"FY 19-20",""))</f>
        <v/>
      </c>
      <c r="AO1335" s="116" t="str">
        <f>IFERROR(FIND("R",Table1[[#This Row],[FS_Priority]]),"")</f>
        <v/>
      </c>
    </row>
    <row r="1336" spans="1:41" hidden="1" x14ac:dyDescent="0.25">
      <c r="A1336" s="48" t="s">
        <v>4983</v>
      </c>
      <c r="B1336" s="193" t="s">
        <v>4983</v>
      </c>
      <c r="C1336" s="193" t="s">
        <v>211</v>
      </c>
      <c r="D1336" s="194" t="b">
        <v>0</v>
      </c>
      <c r="E1336" s="48" t="s">
        <v>107</v>
      </c>
      <c r="F1336" s="48" t="s">
        <v>4984</v>
      </c>
      <c r="G1336" s="48" t="s">
        <v>4990</v>
      </c>
      <c r="H1336" s="48" t="s">
        <v>211</v>
      </c>
      <c r="I1336" s="48" t="s">
        <v>211</v>
      </c>
      <c r="J1336" s="48" t="s">
        <v>3465</v>
      </c>
      <c r="K1336" s="193" t="s">
        <v>3674</v>
      </c>
      <c r="L1336" s="193" t="s">
        <v>2636</v>
      </c>
      <c r="M1336" s="48" t="s">
        <v>4985</v>
      </c>
      <c r="N1336" s="193" t="s">
        <v>211</v>
      </c>
      <c r="O1336" s="48" t="s">
        <v>120</v>
      </c>
      <c r="P1336" s="48"/>
      <c r="Q1336" s="48" t="s">
        <v>211</v>
      </c>
      <c r="R1336" s="193" t="s">
        <v>211</v>
      </c>
      <c r="S1336" s="48" t="b">
        <v>0</v>
      </c>
      <c r="T1336" s="48">
        <v>32871.65</v>
      </c>
      <c r="U1336" s="178"/>
      <c r="V1336" s="178">
        <v>44026</v>
      </c>
      <c r="W1336" s="48" t="s">
        <v>50</v>
      </c>
      <c r="X1336" s="48"/>
      <c r="Y1336" s="48"/>
      <c r="Z1336" s="48" t="s">
        <v>211</v>
      </c>
      <c r="AA1336" s="48"/>
      <c r="AB1336" s="48"/>
      <c r="AC1336" s="193" t="s">
        <v>211</v>
      </c>
      <c r="AD1336" s="179"/>
      <c r="AE1336" s="193" t="s">
        <v>211</v>
      </c>
      <c r="AF1336" s="193" t="s">
        <v>211</v>
      </c>
      <c r="AG1336" s="193" t="s">
        <v>211</v>
      </c>
      <c r="AH1336" s="197"/>
      <c r="AI1336" s="192" t="s">
        <v>211</v>
      </c>
      <c r="AJ1336" s="115" t="str">
        <f t="shared" si="20"/>
        <v>PD&amp;C</v>
      </c>
      <c r="AK1336" s="115" t="b">
        <f>ISNUMBER(SEARCH("IRT",Table1[[#This Row],[Current_Status]]))</f>
        <v>0</v>
      </c>
      <c r="AL1336" s="116">
        <f>YEAR(Table1[[#This Row],[Project_Initiated]])</f>
        <v>2020</v>
      </c>
      <c r="AM1336" s="53">
        <v>44090</v>
      </c>
      <c r="AN1336" s="53" t="str">
        <f>IF(AND(Table1[[#This Row],[Completed Date]]&gt;="07/01/2020"+0,Table1[[#This Row],[Completed Date]]&lt;="6/30/2021"+0),"FY 20-21",IF(AND(Table1[[#This Row],[Completed Date]]&gt;="07/01/2019"+0,Table1[[#This Row],[Completed Date]]&lt;="6/30/2020"+0),"FY 19-20",""))</f>
        <v/>
      </c>
      <c r="AO1336" s="116" t="str">
        <f>IFERROR(FIND("R",Table1[[#This Row],[FS_Priority]]),"")</f>
        <v/>
      </c>
    </row>
    <row r="1337" spans="1:41" hidden="1" x14ac:dyDescent="0.25">
      <c r="A1337" s="48" t="s">
        <v>4948</v>
      </c>
      <c r="B1337" s="193" t="s">
        <v>4948</v>
      </c>
      <c r="C1337" s="193" t="s">
        <v>211</v>
      </c>
      <c r="D1337" s="194" t="b">
        <v>0</v>
      </c>
      <c r="E1337" s="48" t="s">
        <v>107</v>
      </c>
      <c r="F1337" s="48" t="s">
        <v>4949</v>
      </c>
      <c r="G1337" s="48" t="s">
        <v>4950</v>
      </c>
      <c r="H1337" s="48" t="s">
        <v>211</v>
      </c>
      <c r="I1337" s="48" t="s">
        <v>211</v>
      </c>
      <c r="J1337" s="48" t="s">
        <v>3465</v>
      </c>
      <c r="K1337" s="193" t="s">
        <v>3674</v>
      </c>
      <c r="L1337" s="193" t="s">
        <v>2636</v>
      </c>
      <c r="M1337" s="48" t="s">
        <v>4947</v>
      </c>
      <c r="N1337" s="193" t="s">
        <v>211</v>
      </c>
      <c r="O1337" s="48" t="s">
        <v>120</v>
      </c>
      <c r="P1337" s="48">
        <v>5</v>
      </c>
      <c r="Q1337" s="48" t="s">
        <v>211</v>
      </c>
      <c r="R1337" s="193" t="s">
        <v>211</v>
      </c>
      <c r="S1337" s="48" t="b">
        <v>0</v>
      </c>
      <c r="T1337" s="48"/>
      <c r="U1337" s="178"/>
      <c r="V1337" s="178">
        <v>43959</v>
      </c>
      <c r="W1337" s="48" t="s">
        <v>50</v>
      </c>
      <c r="X1337" s="48"/>
      <c r="Y1337" s="48"/>
      <c r="Z1337" s="48" t="s">
        <v>211</v>
      </c>
      <c r="AA1337" s="48"/>
      <c r="AB1337" s="48"/>
      <c r="AC1337" s="193" t="s">
        <v>211</v>
      </c>
      <c r="AD1337" s="48"/>
      <c r="AE1337" s="193" t="s">
        <v>211</v>
      </c>
      <c r="AF1337" s="193" t="s">
        <v>211</v>
      </c>
      <c r="AG1337" s="193" t="s">
        <v>211</v>
      </c>
      <c r="AH1337" s="197"/>
      <c r="AI1337" s="192" t="s">
        <v>211</v>
      </c>
      <c r="AJ1337" s="115" t="str">
        <f t="shared" si="20"/>
        <v>PD&amp;C</v>
      </c>
      <c r="AK1337" s="115" t="b">
        <f>ISNUMBER(SEARCH("IRT",Table1[[#This Row],[Current_Status]]))</f>
        <v>0</v>
      </c>
      <c r="AL1337" s="116">
        <f>YEAR(Table1[[#This Row],[Project_Initiated]])</f>
        <v>2020</v>
      </c>
      <c r="AM1337" s="53">
        <v>44090</v>
      </c>
      <c r="AN1337" s="53" t="str">
        <f>IF(AND(Table1[[#This Row],[Completed Date]]&gt;="07/01/2020"+0,Table1[[#This Row],[Completed Date]]&lt;="6/30/2021"+0),"FY 20-21",IF(AND(Table1[[#This Row],[Completed Date]]&gt;="07/01/2019"+0,Table1[[#This Row],[Completed Date]]&lt;="6/30/2020"+0),"FY 19-20",""))</f>
        <v/>
      </c>
      <c r="AO1337" s="116" t="str">
        <f>IFERROR(FIND("R",Table1[[#This Row],[FS_Priority]]),"")</f>
        <v/>
      </c>
    </row>
    <row r="1338" spans="1:41" hidden="1" x14ac:dyDescent="0.25">
      <c r="A1338" s="48" t="s">
        <v>4945</v>
      </c>
      <c r="B1338" s="193" t="s">
        <v>4945</v>
      </c>
      <c r="C1338" s="193" t="s">
        <v>211</v>
      </c>
      <c r="D1338" s="194" t="b">
        <v>0</v>
      </c>
      <c r="E1338" s="48" t="s">
        <v>107</v>
      </c>
      <c r="F1338" s="48" t="s">
        <v>4962</v>
      </c>
      <c r="G1338" s="48" t="s">
        <v>4946</v>
      </c>
      <c r="H1338" s="48" t="s">
        <v>211</v>
      </c>
      <c r="I1338" s="48" t="s">
        <v>211</v>
      </c>
      <c r="J1338" s="48" t="s">
        <v>3465</v>
      </c>
      <c r="K1338" s="193" t="s">
        <v>3674</v>
      </c>
      <c r="L1338" s="193" t="s">
        <v>2636</v>
      </c>
      <c r="M1338" s="48" t="s">
        <v>4947</v>
      </c>
      <c r="N1338" s="193" t="s">
        <v>211</v>
      </c>
      <c r="O1338" s="48" t="s">
        <v>120</v>
      </c>
      <c r="P1338" s="48">
        <v>6</v>
      </c>
      <c r="Q1338" s="48" t="s">
        <v>211</v>
      </c>
      <c r="R1338" s="193" t="s">
        <v>211</v>
      </c>
      <c r="S1338" s="48" t="b">
        <v>0</v>
      </c>
      <c r="T1338" s="48"/>
      <c r="U1338" s="178"/>
      <c r="V1338" s="178">
        <v>43972</v>
      </c>
      <c r="W1338" s="48" t="s">
        <v>50</v>
      </c>
      <c r="X1338" s="48"/>
      <c r="Y1338" s="48"/>
      <c r="Z1338" s="48" t="s">
        <v>211</v>
      </c>
      <c r="AA1338" s="48"/>
      <c r="AB1338" s="48"/>
      <c r="AC1338" s="193" t="s">
        <v>211</v>
      </c>
      <c r="AD1338" s="48"/>
      <c r="AE1338" s="193" t="s">
        <v>211</v>
      </c>
      <c r="AF1338" s="193" t="s">
        <v>211</v>
      </c>
      <c r="AG1338" s="193" t="s">
        <v>211</v>
      </c>
      <c r="AH1338" s="197"/>
      <c r="AI1338" s="192" t="s">
        <v>211</v>
      </c>
      <c r="AJ1338" s="115" t="str">
        <f t="shared" si="20"/>
        <v>PD&amp;C</v>
      </c>
      <c r="AK1338" s="115" t="b">
        <f>ISNUMBER(SEARCH("IRT",Table1[[#This Row],[Current_Status]]))</f>
        <v>0</v>
      </c>
      <c r="AL1338" s="116">
        <f>YEAR(Table1[[#This Row],[Project_Initiated]])</f>
        <v>2020</v>
      </c>
      <c r="AM1338" s="53">
        <v>44090</v>
      </c>
      <c r="AN1338" s="53" t="str">
        <f>IF(AND(Table1[[#This Row],[Completed Date]]&gt;="07/01/2020"+0,Table1[[#This Row],[Completed Date]]&lt;="6/30/2021"+0),"FY 20-21",IF(AND(Table1[[#This Row],[Completed Date]]&gt;="07/01/2019"+0,Table1[[#This Row],[Completed Date]]&lt;="6/30/2020"+0),"FY 19-20",""))</f>
        <v/>
      </c>
      <c r="AO1338" s="116" t="str">
        <f>IFERROR(FIND("R",Table1[[#This Row],[FS_Priority]]),"")</f>
        <v/>
      </c>
    </row>
    <row r="1339" spans="1:41" hidden="1" x14ac:dyDescent="0.25">
      <c r="A1339" s="48" t="s">
        <v>4107</v>
      </c>
      <c r="B1339" s="193" t="s">
        <v>4107</v>
      </c>
      <c r="C1339" s="193" t="s">
        <v>211</v>
      </c>
      <c r="D1339" s="194" t="b">
        <v>0</v>
      </c>
      <c r="E1339" s="48" t="s">
        <v>187</v>
      </c>
      <c r="F1339" s="48" t="s">
        <v>4494</v>
      </c>
      <c r="G1339" s="48" t="s">
        <v>4253</v>
      </c>
      <c r="H1339" s="48" t="s">
        <v>177</v>
      </c>
      <c r="I1339" s="48" t="s">
        <v>211</v>
      </c>
      <c r="J1339" s="48" t="s">
        <v>3465</v>
      </c>
      <c r="K1339" s="193" t="s">
        <v>30</v>
      </c>
      <c r="L1339" s="193" t="s">
        <v>394</v>
      </c>
      <c r="M1339" s="48" t="s">
        <v>120</v>
      </c>
      <c r="N1339" s="193" t="s">
        <v>211</v>
      </c>
      <c r="O1339" s="48" t="s">
        <v>67</v>
      </c>
      <c r="P1339" s="48">
        <v>8</v>
      </c>
      <c r="Q1339" s="48" t="s">
        <v>211</v>
      </c>
      <c r="R1339" s="193" t="s">
        <v>211</v>
      </c>
      <c r="S1339" s="48" t="b">
        <v>0</v>
      </c>
      <c r="T1339" s="48">
        <v>600000</v>
      </c>
      <c r="U1339" s="178"/>
      <c r="V1339" s="178">
        <v>43713</v>
      </c>
      <c r="W1339" s="48" t="s">
        <v>2897</v>
      </c>
      <c r="X1339" s="48"/>
      <c r="Y1339" s="48"/>
      <c r="Z1339" s="48" t="s">
        <v>211</v>
      </c>
      <c r="AA1339" s="48"/>
      <c r="AB1339" s="48"/>
      <c r="AC1339" s="193" t="s">
        <v>211</v>
      </c>
      <c r="AD1339" s="48"/>
      <c r="AE1339" s="193" t="s">
        <v>211</v>
      </c>
      <c r="AF1339" s="193" t="s">
        <v>211</v>
      </c>
      <c r="AG1339" s="193" t="s">
        <v>211</v>
      </c>
      <c r="AH1339" s="197"/>
      <c r="AI1339" s="192" t="s">
        <v>211</v>
      </c>
      <c r="AJ1339" s="115" t="str">
        <f t="shared" si="20"/>
        <v>PD&amp;C</v>
      </c>
      <c r="AK1339" s="115" t="b">
        <f>ISNUMBER(SEARCH("IRT",Table1[[#This Row],[Current_Status]]))</f>
        <v>0</v>
      </c>
      <c r="AL1339" s="116">
        <f>YEAR(Table1[[#This Row],[Project_Initiated]])</f>
        <v>2019</v>
      </c>
      <c r="AM1339" s="53">
        <v>44090</v>
      </c>
      <c r="AN1339" s="53" t="str">
        <f>IF(AND(Table1[[#This Row],[Completed Date]]&gt;="07/01/2020"+0,Table1[[#This Row],[Completed Date]]&lt;="6/30/2021"+0),"FY 20-21",IF(AND(Table1[[#This Row],[Completed Date]]&gt;="07/01/2019"+0,Table1[[#This Row],[Completed Date]]&lt;="6/30/2020"+0),"FY 19-20",""))</f>
        <v/>
      </c>
      <c r="AO1339" s="116" t="str">
        <f>IFERROR(FIND("R",Table1[[#This Row],[FS_Priority]]),"")</f>
        <v/>
      </c>
    </row>
    <row r="1340" spans="1:41" hidden="1" x14ac:dyDescent="0.25">
      <c r="A1340" s="48" t="s">
        <v>4106</v>
      </c>
      <c r="B1340" s="193" t="s">
        <v>4106</v>
      </c>
      <c r="C1340" s="193" t="s">
        <v>211</v>
      </c>
      <c r="D1340" s="194" t="b">
        <v>0</v>
      </c>
      <c r="E1340" s="48" t="s">
        <v>187</v>
      </c>
      <c r="F1340" s="48" t="s">
        <v>4974</v>
      </c>
      <c r="G1340" s="48" t="s">
        <v>4252</v>
      </c>
      <c r="H1340" s="48" t="s">
        <v>177</v>
      </c>
      <c r="I1340" s="48" t="s">
        <v>211</v>
      </c>
      <c r="J1340" s="48" t="s">
        <v>3465</v>
      </c>
      <c r="K1340" s="193" t="s">
        <v>30</v>
      </c>
      <c r="L1340" s="193" t="s">
        <v>394</v>
      </c>
      <c r="M1340" s="48" t="s">
        <v>120</v>
      </c>
      <c r="N1340" s="193" t="s">
        <v>211</v>
      </c>
      <c r="O1340" s="48" t="s">
        <v>67</v>
      </c>
      <c r="P1340" s="48">
        <v>9</v>
      </c>
      <c r="Q1340" s="48" t="s">
        <v>211</v>
      </c>
      <c r="R1340" s="193" t="s">
        <v>211</v>
      </c>
      <c r="S1340" s="48" t="b">
        <v>0</v>
      </c>
      <c r="T1340" s="48">
        <v>500000</v>
      </c>
      <c r="U1340" s="178"/>
      <c r="V1340" s="178">
        <v>43713</v>
      </c>
      <c r="W1340" s="48" t="s">
        <v>2897</v>
      </c>
      <c r="X1340" s="48"/>
      <c r="Y1340" s="48"/>
      <c r="Z1340" s="48" t="s">
        <v>211</v>
      </c>
      <c r="AA1340" s="48"/>
      <c r="AB1340" s="48"/>
      <c r="AC1340" s="193" t="s">
        <v>211</v>
      </c>
      <c r="AD1340" s="48"/>
      <c r="AE1340" s="193" t="s">
        <v>211</v>
      </c>
      <c r="AF1340" s="193" t="s">
        <v>211</v>
      </c>
      <c r="AG1340" s="193" t="s">
        <v>211</v>
      </c>
      <c r="AH1340" s="197"/>
      <c r="AI1340" s="192" t="s">
        <v>211</v>
      </c>
      <c r="AJ1340" s="115" t="str">
        <f t="shared" si="20"/>
        <v>PD&amp;C</v>
      </c>
      <c r="AK1340" s="115" t="b">
        <f>ISNUMBER(SEARCH("IRT",Table1[[#This Row],[Current_Status]]))</f>
        <v>0</v>
      </c>
      <c r="AL1340" s="116">
        <f>YEAR(Table1[[#This Row],[Project_Initiated]])</f>
        <v>2019</v>
      </c>
      <c r="AM1340" s="53">
        <v>44090</v>
      </c>
      <c r="AN1340" s="53" t="str">
        <f>IF(AND(Table1[[#This Row],[Completed Date]]&gt;="07/01/2020"+0,Table1[[#This Row],[Completed Date]]&lt;="6/30/2021"+0),"FY 20-21",IF(AND(Table1[[#This Row],[Completed Date]]&gt;="07/01/2019"+0,Table1[[#This Row],[Completed Date]]&lt;="6/30/2020"+0),"FY 19-20",""))</f>
        <v/>
      </c>
      <c r="AO1340" s="116" t="str">
        <f>IFERROR(FIND("R",Table1[[#This Row],[FS_Priority]]),"")</f>
        <v/>
      </c>
    </row>
    <row r="1341" spans="1:41" hidden="1" x14ac:dyDescent="0.25">
      <c r="A1341" s="48" t="s">
        <v>2640</v>
      </c>
      <c r="B1341" s="193" t="s">
        <v>2640</v>
      </c>
      <c r="C1341" s="193" t="s">
        <v>211</v>
      </c>
      <c r="D1341" s="194" t="b">
        <v>0</v>
      </c>
      <c r="E1341" s="48" t="s">
        <v>4299</v>
      </c>
      <c r="F1341" s="48" t="s">
        <v>2641</v>
      </c>
      <c r="G1341" s="48" t="s">
        <v>211</v>
      </c>
      <c r="H1341" s="48" t="s">
        <v>211</v>
      </c>
      <c r="I1341" s="48" t="s">
        <v>211</v>
      </c>
      <c r="J1341" s="48" t="s">
        <v>3465</v>
      </c>
      <c r="K1341" s="193" t="s">
        <v>3471</v>
      </c>
      <c r="L1341" s="193" t="s">
        <v>2636</v>
      </c>
      <c r="M1341" s="48" t="s">
        <v>3778</v>
      </c>
      <c r="N1341" s="193" t="s">
        <v>211</v>
      </c>
      <c r="O1341" s="48" t="s">
        <v>4017</v>
      </c>
      <c r="P1341" s="48">
        <v>14</v>
      </c>
      <c r="Q1341" s="48" t="s">
        <v>211</v>
      </c>
      <c r="R1341" s="193" t="s">
        <v>211</v>
      </c>
      <c r="S1341" s="48" t="b">
        <v>0</v>
      </c>
      <c r="T1341" s="48">
        <v>0</v>
      </c>
      <c r="U1341" s="178"/>
      <c r="V1341" s="178">
        <v>43404</v>
      </c>
      <c r="W1341" s="48" t="s">
        <v>3400</v>
      </c>
      <c r="X1341" s="48"/>
      <c r="Y1341" s="48"/>
      <c r="Z1341" s="48" t="s">
        <v>211</v>
      </c>
      <c r="AA1341" s="48"/>
      <c r="AB1341" s="48"/>
      <c r="AC1341" s="193" t="s">
        <v>211</v>
      </c>
      <c r="AD1341" s="48"/>
      <c r="AE1341" s="193" t="s">
        <v>211</v>
      </c>
      <c r="AF1341" s="193" t="s">
        <v>211</v>
      </c>
      <c r="AG1341" s="193" t="s">
        <v>211</v>
      </c>
      <c r="AH1341" s="198"/>
      <c r="AI1341" s="192" t="s">
        <v>211</v>
      </c>
      <c r="AJ1341" s="115" t="str">
        <f t="shared" si="20"/>
        <v>PD&amp;C</v>
      </c>
      <c r="AK1341" s="115" t="b">
        <f>ISNUMBER(SEARCH("IRT",Table1[[#This Row],[Current_Status]]))</f>
        <v>0</v>
      </c>
      <c r="AL1341" s="116">
        <f>YEAR(Table1[[#This Row],[Project_Initiated]])</f>
        <v>2018</v>
      </c>
      <c r="AM1341" s="53">
        <v>44090</v>
      </c>
      <c r="AN1341" s="53" t="str">
        <f>IF(AND(Table1[[#This Row],[Completed Date]]&gt;="07/01/2020"+0,Table1[[#This Row],[Completed Date]]&lt;="6/30/2021"+0),"FY 20-21",IF(AND(Table1[[#This Row],[Completed Date]]&gt;="07/01/2019"+0,Table1[[#This Row],[Completed Date]]&lt;="6/30/2020"+0),"FY 19-20",""))</f>
        <v/>
      </c>
      <c r="AO1341" s="116" t="str">
        <f>IFERROR(FIND("R",Table1[[#This Row],[FS_Priority]]),"")</f>
        <v/>
      </c>
    </row>
    <row r="1342" spans="1:41" hidden="1" x14ac:dyDescent="0.25">
      <c r="A1342" s="48" t="s">
        <v>4497</v>
      </c>
      <c r="B1342" s="193" t="s">
        <v>211</v>
      </c>
      <c r="C1342" s="193" t="s">
        <v>4497</v>
      </c>
      <c r="D1342" s="194" t="b">
        <v>0</v>
      </c>
      <c r="E1342" s="48" t="s">
        <v>21</v>
      </c>
      <c r="F1342" s="48" t="s">
        <v>4498</v>
      </c>
      <c r="G1342" s="48" t="s">
        <v>4735</v>
      </c>
      <c r="H1342" s="48" t="s">
        <v>211</v>
      </c>
      <c r="I1342" s="48" t="s">
        <v>386</v>
      </c>
      <c r="J1342" s="48" t="s">
        <v>2648</v>
      </c>
      <c r="K1342" s="193" t="s">
        <v>3455</v>
      </c>
      <c r="L1342" s="193" t="s">
        <v>4315</v>
      </c>
      <c r="M1342" s="48" t="s">
        <v>3456</v>
      </c>
      <c r="N1342" s="193" t="s">
        <v>4499</v>
      </c>
      <c r="O1342" s="48" t="s">
        <v>183</v>
      </c>
      <c r="P1342" s="48"/>
      <c r="Q1342" s="48" t="s">
        <v>218</v>
      </c>
      <c r="R1342" s="193" t="s">
        <v>211</v>
      </c>
      <c r="S1342" s="48" t="b">
        <v>0</v>
      </c>
      <c r="T1342" s="48"/>
      <c r="U1342" s="178"/>
      <c r="V1342" s="178">
        <v>43773</v>
      </c>
      <c r="W1342" s="48" t="s">
        <v>211</v>
      </c>
      <c r="X1342" s="48"/>
      <c r="Y1342" s="48"/>
      <c r="Z1342" s="48" t="s">
        <v>211</v>
      </c>
      <c r="AA1342" s="48"/>
      <c r="AB1342" s="48"/>
      <c r="AC1342" s="193" t="s">
        <v>5004</v>
      </c>
      <c r="AD1342" s="48"/>
      <c r="AE1342" s="193" t="s">
        <v>183</v>
      </c>
      <c r="AF1342" s="193" t="s">
        <v>211</v>
      </c>
      <c r="AG1342" s="193" t="s">
        <v>211</v>
      </c>
      <c r="AH1342" s="197"/>
      <c r="AI1342" s="192" t="s">
        <v>4364</v>
      </c>
      <c r="AJ1342" s="115" t="str">
        <f t="shared" si="20"/>
        <v>FS</v>
      </c>
      <c r="AK1342" s="115" t="b">
        <f>ISNUMBER(SEARCH("IRT",Table1[[#This Row],[Current_Status]]))</f>
        <v>0</v>
      </c>
      <c r="AL1342" s="116">
        <f>YEAR(Table1[[#This Row],[Project_Initiated]])</f>
        <v>2019</v>
      </c>
      <c r="AM1342" s="53">
        <v>44090</v>
      </c>
      <c r="AN1342" s="53" t="str">
        <f>IF(AND(Table1[[#This Row],[Completed Date]]&gt;="07/01/2020"+0,Table1[[#This Row],[Completed Date]]&lt;="6/30/2021"+0),"FY 20-21",IF(AND(Table1[[#This Row],[Completed Date]]&gt;="07/01/2019"+0,Table1[[#This Row],[Completed Date]]&lt;="6/30/2020"+0),"FY 19-20",""))</f>
        <v/>
      </c>
      <c r="AO1342" s="116" t="str">
        <f>IFERROR(FIND("R",Table1[[#This Row],[FS_Priority]]),"")</f>
        <v/>
      </c>
    </row>
    <row r="1343" spans="1:41" hidden="1" x14ac:dyDescent="0.25">
      <c r="A1343" s="48" t="s">
        <v>4508</v>
      </c>
      <c r="B1343" s="193" t="s">
        <v>211</v>
      </c>
      <c r="C1343" s="193" t="s">
        <v>4508</v>
      </c>
      <c r="D1343" s="194" t="b">
        <v>0</v>
      </c>
      <c r="E1343" s="48" t="s">
        <v>53</v>
      </c>
      <c r="F1343" s="48" t="s">
        <v>4509</v>
      </c>
      <c r="G1343" s="48" t="s">
        <v>4812</v>
      </c>
      <c r="H1343" s="48" t="s">
        <v>211</v>
      </c>
      <c r="I1343" s="48" t="s">
        <v>4510</v>
      </c>
      <c r="J1343" s="48" t="s">
        <v>2648</v>
      </c>
      <c r="K1343" s="193" t="s">
        <v>3514</v>
      </c>
      <c r="L1343" s="193" t="s">
        <v>2636</v>
      </c>
      <c r="M1343" s="48" t="s">
        <v>4511</v>
      </c>
      <c r="N1343" s="193" t="s">
        <v>211</v>
      </c>
      <c r="O1343" s="48" t="s">
        <v>183</v>
      </c>
      <c r="P1343" s="48"/>
      <c r="Q1343" s="48" t="s">
        <v>218</v>
      </c>
      <c r="R1343" s="193" t="s">
        <v>211</v>
      </c>
      <c r="S1343" s="48" t="b">
        <v>0</v>
      </c>
      <c r="T1343" s="48"/>
      <c r="U1343" s="178"/>
      <c r="V1343" s="178">
        <v>43727</v>
      </c>
      <c r="W1343" s="48" t="s">
        <v>211</v>
      </c>
      <c r="X1343" s="48"/>
      <c r="Y1343" s="48"/>
      <c r="Z1343" s="48" t="s">
        <v>211</v>
      </c>
      <c r="AA1343" s="48"/>
      <c r="AB1343" s="48"/>
      <c r="AC1343" s="193" t="s">
        <v>5005</v>
      </c>
      <c r="AD1343" s="196">
        <v>43879</v>
      </c>
      <c r="AE1343" s="193" t="s">
        <v>498</v>
      </c>
      <c r="AF1343" s="193" t="s">
        <v>4813</v>
      </c>
      <c r="AG1343" s="193" t="s">
        <v>2694</v>
      </c>
      <c r="AH1343" s="197"/>
      <c r="AI1343" s="192" t="s">
        <v>4364</v>
      </c>
      <c r="AJ1343" s="115" t="str">
        <f t="shared" si="20"/>
        <v>FS</v>
      </c>
      <c r="AK1343" s="115" t="b">
        <f>ISNUMBER(SEARCH("IRT",Table1[[#This Row],[Current_Status]]))</f>
        <v>0</v>
      </c>
      <c r="AL1343" s="116">
        <f>YEAR(Table1[[#This Row],[Project_Initiated]])</f>
        <v>2019</v>
      </c>
      <c r="AM1343" s="53">
        <v>44090</v>
      </c>
      <c r="AN1343" s="53" t="str">
        <f>IF(AND(Table1[[#This Row],[Completed Date]]&gt;="07/01/2020"+0,Table1[[#This Row],[Completed Date]]&lt;="6/30/2021"+0),"FY 20-21",IF(AND(Table1[[#This Row],[Completed Date]]&gt;="07/01/2019"+0,Table1[[#This Row],[Completed Date]]&lt;="6/30/2020"+0),"FY 19-20",""))</f>
        <v/>
      </c>
      <c r="AO1343" s="116" t="str">
        <f>IFERROR(FIND("R",Table1[[#This Row],[FS_Priority]]),"")</f>
        <v/>
      </c>
    </row>
    <row r="1344" spans="1:41" hidden="1" x14ac:dyDescent="0.25">
      <c r="A1344" s="48" t="s">
        <v>4521</v>
      </c>
      <c r="B1344" s="193" t="s">
        <v>211</v>
      </c>
      <c r="C1344" s="193" t="s">
        <v>4521</v>
      </c>
      <c r="D1344" s="194" t="b">
        <v>0</v>
      </c>
      <c r="E1344" s="48" t="s">
        <v>53</v>
      </c>
      <c r="F1344" s="48" t="s">
        <v>4522</v>
      </c>
      <c r="G1344" s="48" t="s">
        <v>4839</v>
      </c>
      <c r="H1344" s="48" t="s">
        <v>285</v>
      </c>
      <c r="I1344" s="48" t="s">
        <v>4523</v>
      </c>
      <c r="J1344" s="48" t="s">
        <v>2648</v>
      </c>
      <c r="K1344" s="193" t="s">
        <v>3514</v>
      </c>
      <c r="L1344" s="193" t="s">
        <v>2636</v>
      </c>
      <c r="M1344" s="48" t="s">
        <v>3678</v>
      </c>
      <c r="N1344" s="193" t="s">
        <v>4524</v>
      </c>
      <c r="O1344" s="48" t="s">
        <v>183</v>
      </c>
      <c r="P1344" s="48"/>
      <c r="Q1344" s="48" t="s">
        <v>184</v>
      </c>
      <c r="R1344" s="193" t="s">
        <v>211</v>
      </c>
      <c r="S1344" s="48" t="b">
        <v>0</v>
      </c>
      <c r="T1344" s="48"/>
      <c r="U1344" s="178"/>
      <c r="V1344" s="178">
        <v>43784</v>
      </c>
      <c r="W1344" s="48" t="s">
        <v>211</v>
      </c>
      <c r="X1344" s="48"/>
      <c r="Y1344" s="48"/>
      <c r="Z1344" s="48" t="s">
        <v>211</v>
      </c>
      <c r="AA1344" s="48"/>
      <c r="AB1344" s="48"/>
      <c r="AC1344" s="193" t="s">
        <v>5010</v>
      </c>
      <c r="AD1344" s="195">
        <v>43886</v>
      </c>
      <c r="AE1344" s="193" t="s">
        <v>498</v>
      </c>
      <c r="AF1344" s="193" t="s">
        <v>4986</v>
      </c>
      <c r="AG1344" s="193" t="s">
        <v>2694</v>
      </c>
      <c r="AH1344" s="197"/>
      <c r="AI1344" s="192" t="s">
        <v>4364</v>
      </c>
      <c r="AJ1344" s="115" t="str">
        <f t="shared" si="20"/>
        <v>FS</v>
      </c>
      <c r="AK1344" s="115" t="b">
        <f>ISNUMBER(SEARCH("IRT",Table1[[#This Row],[Current_Status]]))</f>
        <v>0</v>
      </c>
      <c r="AL1344" s="116">
        <f>YEAR(Table1[[#This Row],[Project_Initiated]])</f>
        <v>2019</v>
      </c>
      <c r="AM1344" s="53">
        <v>44090</v>
      </c>
      <c r="AN1344" s="53" t="str">
        <f>IF(AND(Table1[[#This Row],[Completed Date]]&gt;="07/01/2020"+0,Table1[[#This Row],[Completed Date]]&lt;="6/30/2021"+0),"FY 20-21",IF(AND(Table1[[#This Row],[Completed Date]]&gt;="07/01/2019"+0,Table1[[#This Row],[Completed Date]]&lt;="6/30/2020"+0),"FY 19-20",""))</f>
        <v/>
      </c>
      <c r="AO1344" s="116" t="str">
        <f>IFERROR(FIND("R",Table1[[#This Row],[FS_Priority]]),"")</f>
        <v/>
      </c>
    </row>
    <row r="1345" spans="1:41" hidden="1" x14ac:dyDescent="0.25">
      <c r="A1345" s="48" t="s">
        <v>4622</v>
      </c>
      <c r="B1345" s="193" t="s">
        <v>211</v>
      </c>
      <c r="C1345" s="193" t="s">
        <v>4622</v>
      </c>
      <c r="D1345" s="194" t="b">
        <v>0</v>
      </c>
      <c r="E1345" s="48" t="s">
        <v>107</v>
      </c>
      <c r="F1345" s="48" t="s">
        <v>4623</v>
      </c>
      <c r="G1345" s="48" t="s">
        <v>4818</v>
      </c>
      <c r="H1345" s="48" t="s">
        <v>211</v>
      </c>
      <c r="I1345" s="48" t="s">
        <v>4624</v>
      </c>
      <c r="J1345" s="48" t="s">
        <v>2648</v>
      </c>
      <c r="K1345" s="193" t="s">
        <v>3674</v>
      </c>
      <c r="L1345" s="193" t="s">
        <v>2636</v>
      </c>
      <c r="M1345" s="48" t="s">
        <v>3698</v>
      </c>
      <c r="N1345" s="193" t="s">
        <v>3689</v>
      </c>
      <c r="O1345" s="48" t="s">
        <v>183</v>
      </c>
      <c r="P1345" s="48"/>
      <c r="Q1345" s="48" t="s">
        <v>184</v>
      </c>
      <c r="R1345" s="193" t="s">
        <v>211</v>
      </c>
      <c r="S1345" s="48" t="b">
        <v>0</v>
      </c>
      <c r="T1345" s="48"/>
      <c r="U1345" s="178"/>
      <c r="V1345" s="178">
        <v>43734</v>
      </c>
      <c r="W1345" s="48" t="s">
        <v>211</v>
      </c>
      <c r="X1345" s="48"/>
      <c r="Y1345" s="48"/>
      <c r="Z1345" s="48" t="s">
        <v>211</v>
      </c>
      <c r="AA1345" s="48"/>
      <c r="AB1345" s="48"/>
      <c r="AC1345" s="193" t="s">
        <v>5026</v>
      </c>
      <c r="AD1345" s="195">
        <v>43879</v>
      </c>
      <c r="AE1345" s="193" t="s">
        <v>498</v>
      </c>
      <c r="AF1345" s="193" t="s">
        <v>4722</v>
      </c>
      <c r="AG1345" s="193" t="s">
        <v>2694</v>
      </c>
      <c r="AH1345" s="197"/>
      <c r="AI1345" s="192" t="s">
        <v>4364</v>
      </c>
      <c r="AJ1345" s="115" t="str">
        <f t="shared" si="20"/>
        <v>FS</v>
      </c>
      <c r="AK1345" s="115" t="b">
        <f>ISNUMBER(SEARCH("IRT",Table1[[#This Row],[Current_Status]]))</f>
        <v>0</v>
      </c>
      <c r="AL1345" s="116">
        <f>YEAR(Table1[[#This Row],[Project_Initiated]])</f>
        <v>2019</v>
      </c>
      <c r="AM1345" s="53">
        <v>44090</v>
      </c>
      <c r="AN1345" s="53" t="str">
        <f>IF(AND(Table1[[#This Row],[Completed Date]]&gt;="07/01/2020"+0,Table1[[#This Row],[Completed Date]]&lt;="6/30/2021"+0),"FY 20-21",IF(AND(Table1[[#This Row],[Completed Date]]&gt;="07/01/2019"+0,Table1[[#This Row],[Completed Date]]&lt;="6/30/2020"+0),"FY 19-20",""))</f>
        <v/>
      </c>
      <c r="AO1345" s="116" t="str">
        <f>IFERROR(FIND("R",Table1[[#This Row],[FS_Priority]]),"")</f>
        <v/>
      </c>
    </row>
    <row r="1346" spans="1:41" hidden="1" x14ac:dyDescent="0.25">
      <c r="A1346" s="48" t="s">
        <v>3432</v>
      </c>
      <c r="B1346" s="193" t="s">
        <v>211</v>
      </c>
      <c r="C1346" s="193" t="s">
        <v>3432</v>
      </c>
      <c r="D1346" s="194" t="b">
        <v>0</v>
      </c>
      <c r="E1346" s="48" t="s">
        <v>107</v>
      </c>
      <c r="F1346" s="48" t="s">
        <v>3433</v>
      </c>
      <c r="G1346" s="48" t="s">
        <v>4027</v>
      </c>
      <c r="H1346" s="48" t="s">
        <v>1042</v>
      </c>
      <c r="I1346" s="48" t="s">
        <v>3798</v>
      </c>
      <c r="J1346" s="48" t="s">
        <v>2648</v>
      </c>
      <c r="K1346" s="193" t="s">
        <v>3674</v>
      </c>
      <c r="L1346" s="193" t="s">
        <v>2636</v>
      </c>
      <c r="M1346" s="48" t="s">
        <v>3987</v>
      </c>
      <c r="N1346" s="193" t="s">
        <v>211</v>
      </c>
      <c r="O1346" s="48" t="s">
        <v>183</v>
      </c>
      <c r="P1346" s="48"/>
      <c r="Q1346" s="48" t="s">
        <v>243</v>
      </c>
      <c r="R1346" s="193" t="s">
        <v>211</v>
      </c>
      <c r="S1346" s="48" t="b">
        <v>0</v>
      </c>
      <c r="T1346" s="48"/>
      <c r="U1346" s="178"/>
      <c r="V1346" s="178">
        <v>43494</v>
      </c>
      <c r="W1346" s="48" t="s">
        <v>211</v>
      </c>
      <c r="X1346" s="48"/>
      <c r="Y1346" s="48"/>
      <c r="Z1346" s="48" t="s">
        <v>211</v>
      </c>
      <c r="AA1346" s="48"/>
      <c r="AB1346" s="48"/>
      <c r="AC1346" s="193" t="s">
        <v>5032</v>
      </c>
      <c r="AD1346" s="196">
        <v>43894</v>
      </c>
      <c r="AE1346" s="193" t="s">
        <v>498</v>
      </c>
      <c r="AF1346" s="193" t="s">
        <v>4438</v>
      </c>
      <c r="AG1346" s="193" t="s">
        <v>2694</v>
      </c>
      <c r="AH1346" s="197"/>
      <c r="AI1346" s="192" t="s">
        <v>4364</v>
      </c>
      <c r="AJ1346" s="115" t="str">
        <f t="shared" ref="AJ1346:AJ1401" si="21">IF(LEN(A1346)&gt;6,"FS","PD&amp;C")</f>
        <v>FS</v>
      </c>
      <c r="AK1346" s="115" t="b">
        <f>ISNUMBER(SEARCH("IRT",Table1[[#This Row],[Current_Status]]))</f>
        <v>0</v>
      </c>
      <c r="AL1346" s="116">
        <f>YEAR(Table1[[#This Row],[Project_Initiated]])</f>
        <v>2019</v>
      </c>
      <c r="AM1346" s="53">
        <v>44090</v>
      </c>
      <c r="AN1346" s="53" t="str">
        <f>IF(AND(Table1[[#This Row],[Completed Date]]&gt;="07/01/2020"+0,Table1[[#This Row],[Completed Date]]&lt;="6/30/2021"+0),"FY 20-21",IF(AND(Table1[[#This Row],[Completed Date]]&gt;="07/01/2019"+0,Table1[[#This Row],[Completed Date]]&lt;="6/30/2020"+0),"FY 19-20",""))</f>
        <v/>
      </c>
      <c r="AO1346" s="116" t="str">
        <f>IFERROR(FIND("R",Table1[[#This Row],[FS_Priority]]),"")</f>
        <v/>
      </c>
    </row>
    <row r="1347" spans="1:41" hidden="1" x14ac:dyDescent="0.25">
      <c r="A1347" s="48" t="s">
        <v>642</v>
      </c>
      <c r="B1347" s="193" t="s">
        <v>211</v>
      </c>
      <c r="C1347" s="193" t="s">
        <v>642</v>
      </c>
      <c r="D1347" s="194" t="b">
        <v>0</v>
      </c>
      <c r="E1347" s="48" t="s">
        <v>4313</v>
      </c>
      <c r="F1347" s="48" t="s">
        <v>3345</v>
      </c>
      <c r="G1347" s="48" t="s">
        <v>4729</v>
      </c>
      <c r="H1347" s="48" t="s">
        <v>461</v>
      </c>
      <c r="I1347" s="48" t="s">
        <v>211</v>
      </c>
      <c r="J1347" s="48" t="s">
        <v>2648</v>
      </c>
      <c r="K1347" s="193" t="s">
        <v>3883</v>
      </c>
      <c r="L1347" s="193" t="s">
        <v>437</v>
      </c>
      <c r="M1347" s="48" t="s">
        <v>3884</v>
      </c>
      <c r="N1347" s="193" t="s">
        <v>211</v>
      </c>
      <c r="O1347" s="48" t="s">
        <v>183</v>
      </c>
      <c r="P1347" s="48"/>
      <c r="Q1347" s="48" t="s">
        <v>236</v>
      </c>
      <c r="R1347" s="193" t="s">
        <v>236</v>
      </c>
      <c r="S1347" s="48" t="b">
        <v>0</v>
      </c>
      <c r="T1347" s="48"/>
      <c r="U1347" s="178"/>
      <c r="V1347" s="178">
        <v>43077</v>
      </c>
      <c r="W1347" s="48" t="s">
        <v>211</v>
      </c>
      <c r="X1347" s="48"/>
      <c r="Y1347" s="48"/>
      <c r="Z1347" s="48" t="s">
        <v>211</v>
      </c>
      <c r="AA1347" s="48"/>
      <c r="AB1347" s="48"/>
      <c r="AC1347" s="193" t="s">
        <v>5050</v>
      </c>
      <c r="AD1347" s="48"/>
      <c r="AE1347" s="193" t="s">
        <v>178</v>
      </c>
      <c r="AF1347" s="193" t="s">
        <v>211</v>
      </c>
      <c r="AG1347" s="193" t="s">
        <v>2694</v>
      </c>
      <c r="AH1347" s="197"/>
      <c r="AI1347" s="192" t="s">
        <v>4353</v>
      </c>
      <c r="AJ1347" s="115" t="str">
        <f t="shared" si="21"/>
        <v>FS</v>
      </c>
      <c r="AK1347" s="115" t="b">
        <f>ISNUMBER(SEARCH("IRT",Table1[[#This Row],[Current_Status]]))</f>
        <v>0</v>
      </c>
      <c r="AL1347" s="116">
        <f>YEAR(Table1[[#This Row],[Project_Initiated]])</f>
        <v>2017</v>
      </c>
      <c r="AM1347" s="53">
        <v>44090</v>
      </c>
      <c r="AN1347" s="53" t="str">
        <f>IF(AND(Table1[[#This Row],[Completed Date]]&gt;="07/01/2020"+0,Table1[[#This Row],[Completed Date]]&lt;="6/30/2021"+0),"FY 20-21",IF(AND(Table1[[#This Row],[Completed Date]]&gt;="07/01/2019"+0,Table1[[#This Row],[Completed Date]]&lt;="6/30/2020"+0),"FY 19-20",""))</f>
        <v/>
      </c>
      <c r="AO1347" s="116" t="str">
        <f>IFERROR(FIND("R",Table1[[#This Row],[FS_Priority]]),"")</f>
        <v/>
      </c>
    </row>
    <row r="1348" spans="1:41" hidden="1" x14ac:dyDescent="0.25">
      <c r="A1348" s="48" t="s">
        <v>4272</v>
      </c>
      <c r="B1348" s="193" t="s">
        <v>211</v>
      </c>
      <c r="C1348" s="193" t="s">
        <v>4272</v>
      </c>
      <c r="D1348" s="194" t="b">
        <v>0</v>
      </c>
      <c r="E1348" s="48" t="s">
        <v>148</v>
      </c>
      <c r="F1348" s="48" t="s">
        <v>4304</v>
      </c>
      <c r="G1348" s="48" t="s">
        <v>4337</v>
      </c>
      <c r="H1348" s="48" t="s">
        <v>478</v>
      </c>
      <c r="I1348" s="48" t="s">
        <v>4305</v>
      </c>
      <c r="J1348" s="48" t="s">
        <v>2673</v>
      </c>
      <c r="K1348" s="193" t="s">
        <v>4320</v>
      </c>
      <c r="L1348" s="193" t="s">
        <v>434</v>
      </c>
      <c r="M1348" s="48" t="s">
        <v>3870</v>
      </c>
      <c r="N1348" s="193" t="s">
        <v>211</v>
      </c>
      <c r="O1348" s="48" t="s">
        <v>183</v>
      </c>
      <c r="P1348" s="48"/>
      <c r="Q1348" s="48" t="s">
        <v>218</v>
      </c>
      <c r="R1348" s="193" t="s">
        <v>211</v>
      </c>
      <c r="S1348" s="48" t="b">
        <v>0</v>
      </c>
      <c r="T1348" s="48"/>
      <c r="U1348" s="178"/>
      <c r="V1348" s="178">
        <v>43665</v>
      </c>
      <c r="W1348" s="48" t="s">
        <v>211</v>
      </c>
      <c r="X1348" s="48"/>
      <c r="Y1348" s="48"/>
      <c r="Z1348" s="48" t="s">
        <v>211</v>
      </c>
      <c r="AA1348" s="48"/>
      <c r="AB1348" s="48"/>
      <c r="AC1348" s="193" t="s">
        <v>5045</v>
      </c>
      <c r="AD1348" s="195">
        <v>43861</v>
      </c>
      <c r="AE1348" s="193" t="s">
        <v>498</v>
      </c>
      <c r="AF1348" s="193" t="s">
        <v>4799</v>
      </c>
      <c r="AG1348" s="193" t="s">
        <v>2694</v>
      </c>
      <c r="AH1348" s="197">
        <v>44048</v>
      </c>
      <c r="AI1348" s="192" t="s">
        <v>4284</v>
      </c>
      <c r="AJ1348" s="115" t="str">
        <f t="shared" si="21"/>
        <v>FS</v>
      </c>
      <c r="AK1348" s="115" t="b">
        <f>ISNUMBER(SEARCH("IRT",Table1[[#This Row],[Current_Status]]))</f>
        <v>1</v>
      </c>
      <c r="AL1348" s="116">
        <f>YEAR(Table1[[#This Row],[Project_Initiated]])</f>
        <v>2019</v>
      </c>
      <c r="AM1348" s="53">
        <v>44090</v>
      </c>
      <c r="AN1348" s="53" t="str">
        <f>IF(AND(Table1[[#This Row],[Completed Date]]&gt;="07/01/2020"+0,Table1[[#This Row],[Completed Date]]&lt;="6/30/2021"+0),"FY 20-21",IF(AND(Table1[[#This Row],[Completed Date]]&gt;="07/01/2019"+0,Table1[[#This Row],[Completed Date]]&lt;="6/30/2020"+0),"FY 19-20",""))</f>
        <v>FY 20-21</v>
      </c>
      <c r="AO1348" s="116" t="str">
        <f>IFERROR(FIND("R",Table1[[#This Row],[FS_Priority]]),"")</f>
        <v/>
      </c>
    </row>
    <row r="1349" spans="1:41" hidden="1" x14ac:dyDescent="0.25">
      <c r="A1349" s="48" t="s">
        <v>48</v>
      </c>
      <c r="B1349" s="193" t="s">
        <v>48</v>
      </c>
      <c r="C1349" s="193" t="s">
        <v>211</v>
      </c>
      <c r="D1349" s="194" t="b">
        <v>0</v>
      </c>
      <c r="E1349" s="48" t="s">
        <v>4299</v>
      </c>
      <c r="F1349" s="48" t="s">
        <v>49</v>
      </c>
      <c r="G1349" s="48" t="s">
        <v>3510</v>
      </c>
      <c r="H1349" s="48" t="s">
        <v>264</v>
      </c>
      <c r="I1349" s="48" t="s">
        <v>211</v>
      </c>
      <c r="J1349" s="48" t="s">
        <v>5058</v>
      </c>
      <c r="K1349" s="193" t="s">
        <v>3471</v>
      </c>
      <c r="L1349" s="193" t="s">
        <v>2636</v>
      </c>
      <c r="M1349" s="48" t="s">
        <v>3476</v>
      </c>
      <c r="N1349" s="193" t="s">
        <v>211</v>
      </c>
      <c r="O1349" s="48" t="s">
        <v>4017</v>
      </c>
      <c r="P1349" s="48">
        <v>5</v>
      </c>
      <c r="Q1349" s="48" t="s">
        <v>211</v>
      </c>
      <c r="R1349" s="193" t="s">
        <v>211</v>
      </c>
      <c r="S1349" s="48" t="b">
        <v>0</v>
      </c>
      <c r="T1349" s="48">
        <v>1120000</v>
      </c>
      <c r="U1349" s="178"/>
      <c r="V1349" s="178">
        <v>43060</v>
      </c>
      <c r="W1349" s="48" t="s">
        <v>5059</v>
      </c>
      <c r="X1349" s="48">
        <v>43466</v>
      </c>
      <c r="Y1349" s="48">
        <v>44044</v>
      </c>
      <c r="Z1349" s="48" t="s">
        <v>211</v>
      </c>
      <c r="AA1349" s="48"/>
      <c r="AB1349" s="48"/>
      <c r="AC1349" s="193" t="s">
        <v>211</v>
      </c>
      <c r="AD1349" s="48"/>
      <c r="AE1349" s="193" t="s">
        <v>211</v>
      </c>
      <c r="AF1349" s="193" t="s">
        <v>211</v>
      </c>
      <c r="AG1349" s="193" t="s">
        <v>211</v>
      </c>
      <c r="AH1349" s="198">
        <v>44044</v>
      </c>
      <c r="AI1349" s="192" t="s">
        <v>211</v>
      </c>
      <c r="AJ1349" s="115" t="str">
        <f t="shared" si="21"/>
        <v>PD&amp;C</v>
      </c>
      <c r="AK1349" s="115" t="b">
        <f>ISNUMBER(SEARCH("IRT",Table1[[#This Row],[Current_Status]]))</f>
        <v>0</v>
      </c>
      <c r="AL1349" s="116">
        <f>YEAR(Table1[[#This Row],[Project_Initiated]])</f>
        <v>2017</v>
      </c>
      <c r="AM1349" s="53">
        <v>44090</v>
      </c>
      <c r="AN1349" s="53" t="str">
        <f>IF(AND(Table1[[#This Row],[Completed Date]]&gt;="07/01/2020"+0,Table1[[#This Row],[Completed Date]]&lt;="6/30/2021"+0),"FY 20-21",IF(AND(Table1[[#This Row],[Completed Date]]&gt;="07/01/2019"+0,Table1[[#This Row],[Completed Date]]&lt;="6/30/2020"+0),"FY 19-20",""))</f>
        <v>FY 20-21</v>
      </c>
      <c r="AO1349" s="116" t="str">
        <f>IFERROR(FIND("R",Table1[[#This Row],[FS_Priority]]),"")</f>
        <v/>
      </c>
    </row>
    <row r="1350" spans="1:41" hidden="1" x14ac:dyDescent="0.25">
      <c r="A1350" s="48" t="s">
        <v>5069</v>
      </c>
      <c r="B1350" s="193" t="s">
        <v>5069</v>
      </c>
      <c r="C1350" s="193" t="s">
        <v>211</v>
      </c>
      <c r="D1350" s="194" t="b">
        <v>0</v>
      </c>
      <c r="E1350" s="48" t="s">
        <v>107</v>
      </c>
      <c r="F1350" s="48" t="s">
        <v>5074</v>
      </c>
      <c r="G1350" s="48" t="s">
        <v>5075</v>
      </c>
      <c r="H1350" s="48" t="s">
        <v>211</v>
      </c>
      <c r="I1350" s="48" t="s">
        <v>211</v>
      </c>
      <c r="J1350" s="48" t="s">
        <v>5076</v>
      </c>
      <c r="K1350" s="193" t="s">
        <v>3674</v>
      </c>
      <c r="L1350" s="193" t="s">
        <v>2636</v>
      </c>
      <c r="M1350" s="48" t="s">
        <v>5077</v>
      </c>
      <c r="N1350" s="193" t="s">
        <v>211</v>
      </c>
      <c r="O1350" s="48" t="s">
        <v>120</v>
      </c>
      <c r="P1350" s="48"/>
      <c r="Q1350" s="48" t="s">
        <v>211</v>
      </c>
      <c r="R1350" s="193" t="s">
        <v>211</v>
      </c>
      <c r="S1350" s="48" t="b">
        <v>0</v>
      </c>
      <c r="T1350" s="48"/>
      <c r="U1350" s="178"/>
      <c r="V1350" s="178">
        <v>44085</v>
      </c>
      <c r="W1350" s="48" t="s">
        <v>5076</v>
      </c>
      <c r="X1350" s="48"/>
      <c r="Y1350" s="48"/>
      <c r="Z1350" s="48" t="s">
        <v>211</v>
      </c>
      <c r="AA1350" s="48"/>
      <c r="AB1350" s="48"/>
      <c r="AC1350" s="193" t="s">
        <v>211</v>
      </c>
      <c r="AD1350" s="48"/>
      <c r="AE1350" s="193" t="s">
        <v>211</v>
      </c>
      <c r="AF1350" s="193" t="s">
        <v>211</v>
      </c>
      <c r="AG1350" s="193" t="s">
        <v>211</v>
      </c>
      <c r="AH1350" s="197"/>
      <c r="AI1350" s="192" t="s">
        <v>211</v>
      </c>
      <c r="AJ1350" s="115" t="str">
        <f t="shared" si="21"/>
        <v>PD&amp;C</v>
      </c>
      <c r="AK1350" s="115" t="b">
        <f>ISNUMBER(SEARCH("IRT",Table1[[#This Row],[Current_Status]]))</f>
        <v>0</v>
      </c>
      <c r="AL1350" s="116">
        <f>YEAR(Table1[[#This Row],[Project_Initiated]])</f>
        <v>2020</v>
      </c>
      <c r="AM1350" s="53">
        <v>44090</v>
      </c>
      <c r="AN1350" s="53" t="str">
        <f>IF(AND(Table1[[#This Row],[Completed Date]]&gt;="07/01/2020"+0,Table1[[#This Row],[Completed Date]]&lt;="6/30/2021"+0),"FY 20-21",IF(AND(Table1[[#This Row],[Completed Date]]&gt;="07/01/2019"+0,Table1[[#This Row],[Completed Date]]&lt;="6/30/2020"+0),"FY 19-20",""))</f>
        <v/>
      </c>
      <c r="AO1350" s="116" t="str">
        <f>IFERROR(FIND("R",Table1[[#This Row],[FS_Priority]]),"")</f>
        <v/>
      </c>
    </row>
    <row r="1351" spans="1:41" hidden="1" x14ac:dyDescent="0.25">
      <c r="A1351" s="48" t="s">
        <v>23</v>
      </c>
      <c r="B1351" s="193" t="s">
        <v>23</v>
      </c>
      <c r="C1351" s="193" t="s">
        <v>211</v>
      </c>
      <c r="D1351" s="194" t="b">
        <v>0</v>
      </c>
      <c r="E1351" s="48" t="s">
        <v>21</v>
      </c>
      <c r="F1351" s="48" t="s">
        <v>2674</v>
      </c>
      <c r="G1351" s="48" t="s">
        <v>3464</v>
      </c>
      <c r="H1351" s="48" t="s">
        <v>246</v>
      </c>
      <c r="I1351" s="48" t="s">
        <v>211</v>
      </c>
      <c r="J1351" s="48" t="s">
        <v>105</v>
      </c>
      <c r="K1351" s="193" t="s">
        <v>3455</v>
      </c>
      <c r="L1351" s="193" t="s">
        <v>4315</v>
      </c>
      <c r="M1351" s="48" t="s">
        <v>3466</v>
      </c>
      <c r="N1351" s="193" t="s">
        <v>211</v>
      </c>
      <c r="O1351" s="48" t="s">
        <v>118</v>
      </c>
      <c r="P1351" s="48">
        <v>2</v>
      </c>
      <c r="Q1351" s="48" t="s">
        <v>211</v>
      </c>
      <c r="R1351" s="193" t="s">
        <v>211</v>
      </c>
      <c r="S1351" s="48" t="b">
        <v>0</v>
      </c>
      <c r="T1351" s="48">
        <v>0</v>
      </c>
      <c r="U1351" s="178"/>
      <c r="V1351" s="178">
        <v>43335</v>
      </c>
      <c r="W1351" s="48" t="s">
        <v>4384</v>
      </c>
      <c r="X1351" s="48"/>
      <c r="Y1351" s="48"/>
      <c r="Z1351" s="48" t="s">
        <v>211</v>
      </c>
      <c r="AA1351" s="48"/>
      <c r="AB1351" s="48"/>
      <c r="AC1351" s="193" t="s">
        <v>211</v>
      </c>
      <c r="AD1351" s="48"/>
      <c r="AE1351" s="193" t="s">
        <v>211</v>
      </c>
      <c r="AF1351" s="193" t="s">
        <v>211</v>
      </c>
      <c r="AG1351" s="193" t="s">
        <v>211</v>
      </c>
      <c r="AH1351" s="197"/>
      <c r="AI1351" s="192" t="s">
        <v>211</v>
      </c>
      <c r="AJ1351" s="115" t="str">
        <f t="shared" si="21"/>
        <v>PD&amp;C</v>
      </c>
      <c r="AK1351" s="115" t="b">
        <f>ISNUMBER(SEARCH("IRT",Table1[[#This Row],[Current_Status]]))</f>
        <v>0</v>
      </c>
      <c r="AL1351" s="116">
        <f>YEAR(Table1[[#This Row],[Project_Initiated]])</f>
        <v>2018</v>
      </c>
      <c r="AM1351" s="53">
        <v>44090</v>
      </c>
      <c r="AN1351" s="53" t="str">
        <f>IF(AND(Table1[[#This Row],[Completed Date]]&gt;="07/01/2020"+0,Table1[[#This Row],[Completed Date]]&lt;="6/30/2021"+0),"FY 20-21",IF(AND(Table1[[#This Row],[Completed Date]]&gt;="07/01/2019"+0,Table1[[#This Row],[Completed Date]]&lt;="6/30/2020"+0),"FY 19-20",""))</f>
        <v/>
      </c>
      <c r="AO1351" s="116" t="str">
        <f>IFERROR(FIND("R",Table1[[#This Row],[FS_Priority]]),"")</f>
        <v/>
      </c>
    </row>
    <row r="1352" spans="1:41" hidden="1" x14ac:dyDescent="0.25">
      <c r="A1352" s="48" t="s">
        <v>24</v>
      </c>
      <c r="B1352" s="193" t="s">
        <v>24</v>
      </c>
      <c r="C1352" s="193" t="s">
        <v>211</v>
      </c>
      <c r="D1352" s="194" t="b">
        <v>0</v>
      </c>
      <c r="E1352" s="48" t="s">
        <v>21</v>
      </c>
      <c r="F1352" s="48" t="s">
        <v>25</v>
      </c>
      <c r="G1352" s="48" t="s">
        <v>3467</v>
      </c>
      <c r="H1352" s="48" t="s">
        <v>4784</v>
      </c>
      <c r="I1352" s="48" t="s">
        <v>211</v>
      </c>
      <c r="J1352" s="48" t="s">
        <v>105</v>
      </c>
      <c r="K1352" s="193" t="s">
        <v>3455</v>
      </c>
      <c r="L1352" s="193" t="s">
        <v>4315</v>
      </c>
      <c r="M1352" s="48" t="s">
        <v>3468</v>
      </c>
      <c r="N1352" s="193" t="s">
        <v>211</v>
      </c>
      <c r="O1352" s="48" t="s">
        <v>3469</v>
      </c>
      <c r="P1352" s="48">
        <v>3</v>
      </c>
      <c r="Q1352" s="48" t="s">
        <v>211</v>
      </c>
      <c r="R1352" s="193" t="s">
        <v>211</v>
      </c>
      <c r="S1352" s="48" t="b">
        <v>0</v>
      </c>
      <c r="T1352" s="48">
        <v>0</v>
      </c>
      <c r="U1352" s="178"/>
      <c r="V1352" s="178">
        <v>41739</v>
      </c>
      <c r="W1352" s="48" t="s">
        <v>5078</v>
      </c>
      <c r="X1352" s="48"/>
      <c r="Y1352" s="48"/>
      <c r="Z1352" s="48" t="s">
        <v>211</v>
      </c>
      <c r="AA1352" s="48"/>
      <c r="AB1352" s="48"/>
      <c r="AC1352" s="193" t="s">
        <v>211</v>
      </c>
      <c r="AD1352" s="48"/>
      <c r="AE1352" s="193" t="s">
        <v>211</v>
      </c>
      <c r="AF1352" s="193" t="s">
        <v>211</v>
      </c>
      <c r="AG1352" s="193" t="s">
        <v>211</v>
      </c>
      <c r="AH1352" s="197"/>
      <c r="AI1352" s="192" t="s">
        <v>211</v>
      </c>
      <c r="AJ1352" s="115" t="str">
        <f t="shared" si="21"/>
        <v>PD&amp;C</v>
      </c>
      <c r="AK1352" s="115" t="b">
        <f>ISNUMBER(SEARCH("IRT",Table1[[#This Row],[Current_Status]]))</f>
        <v>0</v>
      </c>
      <c r="AL1352" s="116">
        <f>YEAR(Table1[[#This Row],[Project_Initiated]])</f>
        <v>2014</v>
      </c>
      <c r="AM1352" s="53">
        <v>44090</v>
      </c>
      <c r="AN1352" s="53" t="str">
        <f>IF(AND(Table1[[#This Row],[Completed Date]]&gt;="07/01/2020"+0,Table1[[#This Row],[Completed Date]]&lt;="6/30/2021"+0),"FY 20-21",IF(AND(Table1[[#This Row],[Completed Date]]&gt;="07/01/2019"+0,Table1[[#This Row],[Completed Date]]&lt;="6/30/2020"+0),"FY 19-20",""))</f>
        <v/>
      </c>
      <c r="AO1352" s="116" t="str">
        <f>IFERROR(FIND("R",Table1[[#This Row],[FS_Priority]]),"")</f>
        <v/>
      </c>
    </row>
    <row r="1353" spans="1:41" hidden="1" x14ac:dyDescent="0.25">
      <c r="A1353" s="48" t="s">
        <v>60</v>
      </c>
      <c r="B1353" s="193" t="s">
        <v>60</v>
      </c>
      <c r="C1353" s="193" t="s">
        <v>211</v>
      </c>
      <c r="D1353" s="194" t="b">
        <v>0</v>
      </c>
      <c r="E1353" s="48" t="s">
        <v>4285</v>
      </c>
      <c r="F1353" s="48" t="s">
        <v>61</v>
      </c>
      <c r="G1353" s="48" t="s">
        <v>62</v>
      </c>
      <c r="H1353" s="48" t="s">
        <v>211</v>
      </c>
      <c r="I1353" s="48" t="s">
        <v>211</v>
      </c>
      <c r="J1353" s="48" t="s">
        <v>105</v>
      </c>
      <c r="K1353" s="193" t="s">
        <v>59</v>
      </c>
      <c r="L1353" s="193" t="s">
        <v>28</v>
      </c>
      <c r="M1353" s="48" t="s">
        <v>63</v>
      </c>
      <c r="N1353" s="193" t="s">
        <v>211</v>
      </c>
      <c r="O1353" s="48" t="s">
        <v>63</v>
      </c>
      <c r="P1353" s="48">
        <v>17</v>
      </c>
      <c r="Q1353" s="48" t="s">
        <v>211</v>
      </c>
      <c r="R1353" s="193" t="s">
        <v>211</v>
      </c>
      <c r="S1353" s="48" t="b">
        <v>0</v>
      </c>
      <c r="T1353" s="48">
        <v>0</v>
      </c>
      <c r="U1353" s="178"/>
      <c r="V1353" s="178">
        <v>43297</v>
      </c>
      <c r="W1353" s="48" t="s">
        <v>5060</v>
      </c>
      <c r="X1353" s="48"/>
      <c r="Y1353" s="48"/>
      <c r="Z1353" s="48" t="s">
        <v>211</v>
      </c>
      <c r="AA1353" s="48"/>
      <c r="AB1353" s="48"/>
      <c r="AC1353" s="193" t="s">
        <v>211</v>
      </c>
      <c r="AD1353" s="48"/>
      <c r="AE1353" s="193" t="s">
        <v>211</v>
      </c>
      <c r="AF1353" s="193" t="s">
        <v>211</v>
      </c>
      <c r="AG1353" s="193" t="s">
        <v>211</v>
      </c>
      <c r="AH1353" s="197"/>
      <c r="AI1353" s="192" t="s">
        <v>211</v>
      </c>
      <c r="AJ1353" s="115" t="str">
        <f t="shared" si="21"/>
        <v>PD&amp;C</v>
      </c>
      <c r="AK1353" s="115" t="b">
        <f>ISNUMBER(SEARCH("IRT",Table1[[#This Row],[Current_Status]]))</f>
        <v>0</v>
      </c>
      <c r="AL1353" s="116">
        <f>YEAR(Table1[[#This Row],[Project_Initiated]])</f>
        <v>2018</v>
      </c>
      <c r="AM1353" s="53">
        <v>44090</v>
      </c>
      <c r="AN1353" s="53" t="str">
        <f>IF(AND(Table1[[#This Row],[Completed Date]]&gt;="07/01/2020"+0,Table1[[#This Row],[Completed Date]]&lt;="6/30/2021"+0),"FY 20-21",IF(AND(Table1[[#This Row],[Completed Date]]&gt;="07/01/2019"+0,Table1[[#This Row],[Completed Date]]&lt;="6/30/2020"+0),"FY 19-20",""))</f>
        <v/>
      </c>
      <c r="AO1353" s="116" t="str">
        <f>IFERROR(FIND("R",Table1[[#This Row],[FS_Priority]]),"")</f>
        <v/>
      </c>
    </row>
    <row r="1354" spans="1:41" hidden="1" x14ac:dyDescent="0.25">
      <c r="A1354" s="48" t="s">
        <v>4390</v>
      </c>
      <c r="B1354" s="193" t="s">
        <v>4390</v>
      </c>
      <c r="C1354" s="193" t="s">
        <v>211</v>
      </c>
      <c r="D1354" s="194" t="b">
        <v>0</v>
      </c>
      <c r="E1354" s="48" t="s">
        <v>187</v>
      </c>
      <c r="F1354" s="48" t="s">
        <v>4496</v>
      </c>
      <c r="G1354" s="48" t="s">
        <v>4395</v>
      </c>
      <c r="H1354" s="48" t="s">
        <v>273</v>
      </c>
      <c r="I1354" s="48" t="s">
        <v>211</v>
      </c>
      <c r="J1354" s="48" t="s">
        <v>105</v>
      </c>
      <c r="K1354" s="193" t="s">
        <v>30</v>
      </c>
      <c r="L1354" s="193" t="s">
        <v>394</v>
      </c>
      <c r="M1354" s="48" t="s">
        <v>120</v>
      </c>
      <c r="N1354" s="193" t="s">
        <v>211</v>
      </c>
      <c r="O1354" s="48" t="s">
        <v>118</v>
      </c>
      <c r="P1354" s="48">
        <v>10</v>
      </c>
      <c r="Q1354" s="48" t="s">
        <v>211</v>
      </c>
      <c r="R1354" s="193" t="s">
        <v>211</v>
      </c>
      <c r="S1354" s="48" t="b">
        <v>0</v>
      </c>
      <c r="T1354" s="48">
        <v>1500000</v>
      </c>
      <c r="U1354" s="178"/>
      <c r="V1354" s="178">
        <v>43775</v>
      </c>
      <c r="W1354" s="48" t="s">
        <v>105</v>
      </c>
      <c r="X1354" s="48"/>
      <c r="Y1354" s="48"/>
      <c r="Z1354" s="48" t="s">
        <v>211</v>
      </c>
      <c r="AA1354" s="48"/>
      <c r="AB1354" s="48"/>
      <c r="AC1354" s="193" t="s">
        <v>211</v>
      </c>
      <c r="AD1354" s="48"/>
      <c r="AE1354" s="193" t="s">
        <v>211</v>
      </c>
      <c r="AF1354" s="193" t="s">
        <v>211</v>
      </c>
      <c r="AG1354" s="193" t="s">
        <v>211</v>
      </c>
      <c r="AH1354" s="197"/>
      <c r="AI1354" s="192" t="s">
        <v>211</v>
      </c>
      <c r="AJ1354" s="115" t="str">
        <f t="shared" si="21"/>
        <v>PD&amp;C</v>
      </c>
      <c r="AK1354" s="115" t="b">
        <f>ISNUMBER(SEARCH("IRT",Table1[[#This Row],[Current_Status]]))</f>
        <v>0</v>
      </c>
      <c r="AL1354" s="116">
        <f>YEAR(Table1[[#This Row],[Project_Initiated]])</f>
        <v>2019</v>
      </c>
      <c r="AM1354" s="53">
        <v>44090</v>
      </c>
      <c r="AN1354" s="53" t="str">
        <f>IF(AND(Table1[[#This Row],[Completed Date]]&gt;="07/01/2020"+0,Table1[[#This Row],[Completed Date]]&lt;="6/30/2021"+0),"FY 20-21",IF(AND(Table1[[#This Row],[Completed Date]]&gt;="07/01/2019"+0,Table1[[#This Row],[Completed Date]]&lt;="6/30/2020"+0),"FY 19-20",""))</f>
        <v/>
      </c>
      <c r="AO1354" s="116" t="str">
        <f>IFERROR(FIND("R",Table1[[#This Row],[FS_Priority]]),"")</f>
        <v/>
      </c>
    </row>
    <row r="1355" spans="1:41" hidden="1" x14ac:dyDescent="0.25">
      <c r="A1355" s="48" t="s">
        <v>2665</v>
      </c>
      <c r="B1355" s="193" t="s">
        <v>2665</v>
      </c>
      <c r="C1355" s="193" t="s">
        <v>211</v>
      </c>
      <c r="D1355" s="194" t="b">
        <v>0</v>
      </c>
      <c r="E1355" s="48" t="s">
        <v>131</v>
      </c>
      <c r="F1355" s="48" t="s">
        <v>2666</v>
      </c>
      <c r="G1355" s="48" t="s">
        <v>2667</v>
      </c>
      <c r="H1355" s="48" t="s">
        <v>273</v>
      </c>
      <c r="I1355" s="48" t="s">
        <v>211</v>
      </c>
      <c r="J1355" s="48" t="s">
        <v>105</v>
      </c>
      <c r="K1355" s="193" t="s">
        <v>3802</v>
      </c>
      <c r="L1355" s="193" t="s">
        <v>2770</v>
      </c>
      <c r="M1355" s="48" t="s">
        <v>3804</v>
      </c>
      <c r="N1355" s="193" t="s">
        <v>211</v>
      </c>
      <c r="O1355" s="48" t="s">
        <v>268</v>
      </c>
      <c r="P1355" s="48">
        <v>1</v>
      </c>
      <c r="Q1355" s="48" t="s">
        <v>211</v>
      </c>
      <c r="R1355" s="193" t="s">
        <v>211</v>
      </c>
      <c r="S1355" s="48" t="b">
        <v>0</v>
      </c>
      <c r="T1355" s="48"/>
      <c r="U1355" s="178"/>
      <c r="V1355" s="178">
        <v>43431</v>
      </c>
      <c r="W1355" s="48" t="s">
        <v>2696</v>
      </c>
      <c r="X1355" s="48"/>
      <c r="Y1355" s="48"/>
      <c r="Z1355" s="48" t="s">
        <v>211</v>
      </c>
      <c r="AA1355" s="48"/>
      <c r="AB1355" s="48"/>
      <c r="AC1355" s="193" t="s">
        <v>211</v>
      </c>
      <c r="AD1355" s="48"/>
      <c r="AE1355" s="193" t="s">
        <v>211</v>
      </c>
      <c r="AF1355" s="193" t="s">
        <v>211</v>
      </c>
      <c r="AG1355" s="193" t="s">
        <v>211</v>
      </c>
      <c r="AH1355" s="197"/>
      <c r="AI1355" s="192" t="s">
        <v>211</v>
      </c>
      <c r="AJ1355" s="115" t="str">
        <f t="shared" si="21"/>
        <v>PD&amp;C</v>
      </c>
      <c r="AK1355" s="115" t="b">
        <f>ISNUMBER(SEARCH("IRT",Table1[[#This Row],[Current_Status]]))</f>
        <v>0</v>
      </c>
      <c r="AL1355" s="116">
        <f>YEAR(Table1[[#This Row],[Project_Initiated]])</f>
        <v>2018</v>
      </c>
      <c r="AM1355" s="53">
        <v>44090</v>
      </c>
      <c r="AN1355" s="53" t="str">
        <f>IF(AND(Table1[[#This Row],[Completed Date]]&gt;="07/01/2020"+0,Table1[[#This Row],[Completed Date]]&lt;="6/30/2021"+0),"FY 20-21",IF(AND(Table1[[#This Row],[Completed Date]]&gt;="07/01/2019"+0,Table1[[#This Row],[Completed Date]]&lt;="6/30/2020"+0),"FY 19-20",""))</f>
        <v/>
      </c>
      <c r="AO1355" s="116" t="str">
        <f>IFERROR(FIND("R",Table1[[#This Row],[FS_Priority]]),"")</f>
        <v/>
      </c>
    </row>
    <row r="1356" spans="1:41" hidden="1" x14ac:dyDescent="0.25">
      <c r="A1356" s="48" t="s">
        <v>4691</v>
      </c>
      <c r="B1356" s="193" t="s">
        <v>4691</v>
      </c>
      <c r="C1356" s="193" t="s">
        <v>211</v>
      </c>
      <c r="D1356" s="194" t="b">
        <v>0</v>
      </c>
      <c r="E1356" s="48" t="s">
        <v>4692</v>
      </c>
      <c r="F1356" s="48" t="s">
        <v>4693</v>
      </c>
      <c r="G1356" s="48" t="s">
        <v>4694</v>
      </c>
      <c r="H1356" s="48" t="s">
        <v>2065</v>
      </c>
      <c r="I1356" s="48" t="s">
        <v>211</v>
      </c>
      <c r="J1356" s="48" t="s">
        <v>105</v>
      </c>
      <c r="K1356" s="193" t="s">
        <v>4695</v>
      </c>
      <c r="L1356" s="193" t="s">
        <v>4696</v>
      </c>
      <c r="M1356" s="48" t="s">
        <v>4697</v>
      </c>
      <c r="N1356" s="193" t="s">
        <v>211</v>
      </c>
      <c r="O1356" s="48" t="s">
        <v>67</v>
      </c>
      <c r="P1356" s="48">
        <v>2</v>
      </c>
      <c r="Q1356" s="48" t="s">
        <v>211</v>
      </c>
      <c r="R1356" s="193" t="s">
        <v>211</v>
      </c>
      <c r="S1356" s="48" t="b">
        <v>0</v>
      </c>
      <c r="T1356" s="48"/>
      <c r="U1356" s="178"/>
      <c r="V1356" s="178">
        <v>43809</v>
      </c>
      <c r="W1356" s="48" t="s">
        <v>4938</v>
      </c>
      <c r="X1356" s="48"/>
      <c r="Y1356" s="48"/>
      <c r="Z1356" s="48" t="s">
        <v>211</v>
      </c>
      <c r="AA1356" s="48"/>
      <c r="AB1356" s="48"/>
      <c r="AC1356" s="193" t="s">
        <v>211</v>
      </c>
      <c r="AD1356" s="48"/>
      <c r="AE1356" s="193" t="s">
        <v>211</v>
      </c>
      <c r="AF1356" s="193" t="s">
        <v>211</v>
      </c>
      <c r="AG1356" s="193" t="s">
        <v>211</v>
      </c>
      <c r="AH1356" s="197"/>
      <c r="AI1356" s="192" t="s">
        <v>211</v>
      </c>
      <c r="AJ1356" s="115" t="str">
        <f t="shared" si="21"/>
        <v>PD&amp;C</v>
      </c>
      <c r="AK1356" s="115" t="b">
        <f>ISNUMBER(SEARCH("IRT",Table1[[#This Row],[Current_Status]]))</f>
        <v>0</v>
      </c>
      <c r="AL1356" s="116">
        <f>YEAR(Table1[[#This Row],[Project_Initiated]])</f>
        <v>2019</v>
      </c>
      <c r="AM1356" s="53">
        <v>44090</v>
      </c>
      <c r="AN1356" s="53" t="str">
        <f>IF(AND(Table1[[#This Row],[Completed Date]]&gt;="07/01/2020"+0,Table1[[#This Row],[Completed Date]]&lt;="6/30/2021"+0),"FY 20-21",IF(AND(Table1[[#This Row],[Completed Date]]&gt;="07/01/2019"+0,Table1[[#This Row],[Completed Date]]&lt;="6/30/2020"+0),"FY 19-20",""))</f>
        <v/>
      </c>
      <c r="AO1356" s="116" t="str">
        <f>IFERROR(FIND("R",Table1[[#This Row],[FS_Priority]]),"")</f>
        <v/>
      </c>
    </row>
    <row r="1357" spans="1:41" hidden="1" x14ac:dyDescent="0.25">
      <c r="A1357" s="48" t="s">
        <v>4803</v>
      </c>
      <c r="B1357" s="193" t="s">
        <v>4803</v>
      </c>
      <c r="C1357" s="193" t="s">
        <v>211</v>
      </c>
      <c r="D1357" s="194" t="b">
        <v>0</v>
      </c>
      <c r="E1357" s="48" t="s">
        <v>21</v>
      </c>
      <c r="F1357" s="48" t="s">
        <v>4804</v>
      </c>
      <c r="G1357" s="48" t="s">
        <v>4849</v>
      </c>
      <c r="H1357" s="48" t="s">
        <v>211</v>
      </c>
      <c r="I1357" s="48" t="s">
        <v>211</v>
      </c>
      <c r="J1357" s="48" t="s">
        <v>5061</v>
      </c>
      <c r="K1357" s="193" t="s">
        <v>3455</v>
      </c>
      <c r="L1357" s="193" t="s">
        <v>4315</v>
      </c>
      <c r="M1357" s="48" t="s">
        <v>22</v>
      </c>
      <c r="N1357" s="193" t="s">
        <v>211</v>
      </c>
      <c r="O1357" s="48" t="s">
        <v>67</v>
      </c>
      <c r="P1357" s="48">
        <v>99</v>
      </c>
      <c r="Q1357" s="48" t="s">
        <v>211</v>
      </c>
      <c r="R1357" s="193" t="s">
        <v>211</v>
      </c>
      <c r="S1357" s="48" t="b">
        <v>0</v>
      </c>
      <c r="T1357" s="48">
        <v>28395</v>
      </c>
      <c r="U1357" s="178"/>
      <c r="V1357" s="178">
        <v>42327</v>
      </c>
      <c r="W1357" s="48" t="s">
        <v>4937</v>
      </c>
      <c r="X1357" s="48"/>
      <c r="Y1357" s="48"/>
      <c r="Z1357" s="48" t="s">
        <v>211</v>
      </c>
      <c r="AA1357" s="48"/>
      <c r="AB1357" s="48"/>
      <c r="AC1357" s="193" t="s">
        <v>211</v>
      </c>
      <c r="AD1357" s="179"/>
      <c r="AE1357" s="193" t="s">
        <v>211</v>
      </c>
      <c r="AF1357" s="193" t="s">
        <v>211</v>
      </c>
      <c r="AG1357" s="193" t="s">
        <v>211</v>
      </c>
      <c r="AH1357" s="198"/>
      <c r="AI1357" s="192" t="s">
        <v>211</v>
      </c>
      <c r="AJ1357" s="115" t="str">
        <f t="shared" si="21"/>
        <v>PD&amp;C</v>
      </c>
      <c r="AK1357" s="115" t="b">
        <f>ISNUMBER(SEARCH("IRT",Table1[[#This Row],[Current_Status]]))</f>
        <v>0</v>
      </c>
      <c r="AL1357" s="116">
        <f>YEAR(Table1[[#This Row],[Project_Initiated]])</f>
        <v>2015</v>
      </c>
      <c r="AM1357" s="53">
        <v>44090</v>
      </c>
      <c r="AN1357" s="53" t="str">
        <f>IF(AND(Table1[[#This Row],[Completed Date]]&gt;="07/01/2020"+0,Table1[[#This Row],[Completed Date]]&lt;="6/30/2021"+0),"FY 20-21",IF(AND(Table1[[#This Row],[Completed Date]]&gt;="07/01/2019"+0,Table1[[#This Row],[Completed Date]]&lt;="6/30/2020"+0),"FY 19-20",""))</f>
        <v/>
      </c>
      <c r="AO1357" s="116" t="str">
        <f>IFERROR(FIND("R",Table1[[#This Row],[FS_Priority]]),"")</f>
        <v/>
      </c>
    </row>
    <row r="1358" spans="1:41" hidden="1" x14ac:dyDescent="0.25">
      <c r="A1358" s="48" t="s">
        <v>66</v>
      </c>
      <c r="B1358" s="193" t="s">
        <v>66</v>
      </c>
      <c r="C1358" s="193" t="s">
        <v>211</v>
      </c>
      <c r="D1358" s="194" t="b">
        <v>0</v>
      </c>
      <c r="E1358" s="48" t="s">
        <v>4285</v>
      </c>
      <c r="F1358" s="48" t="s">
        <v>4733</v>
      </c>
      <c r="G1358" s="48" t="s">
        <v>3576</v>
      </c>
      <c r="H1358" s="48" t="s">
        <v>211</v>
      </c>
      <c r="I1358" s="48" t="s">
        <v>211</v>
      </c>
      <c r="J1358" s="48" t="s">
        <v>5061</v>
      </c>
      <c r="K1358" s="193" t="s">
        <v>59</v>
      </c>
      <c r="L1358" s="193" t="s">
        <v>28</v>
      </c>
      <c r="M1358" s="48" t="s">
        <v>67</v>
      </c>
      <c r="N1358" s="193" t="s">
        <v>211</v>
      </c>
      <c r="O1358" s="48" t="s">
        <v>3500</v>
      </c>
      <c r="P1358" s="48">
        <v>18</v>
      </c>
      <c r="Q1358" s="48" t="s">
        <v>211</v>
      </c>
      <c r="R1358" s="193" t="s">
        <v>211</v>
      </c>
      <c r="S1358" s="48" t="b">
        <v>0</v>
      </c>
      <c r="T1358" s="48">
        <v>0</v>
      </c>
      <c r="U1358" s="178"/>
      <c r="V1358" s="178">
        <v>43072</v>
      </c>
      <c r="W1358" s="48" t="s">
        <v>4937</v>
      </c>
      <c r="X1358" s="48"/>
      <c r="Y1358" s="48"/>
      <c r="Z1358" s="48" t="s">
        <v>211</v>
      </c>
      <c r="AA1358" s="48"/>
      <c r="AB1358" s="48"/>
      <c r="AC1358" s="193" t="s">
        <v>211</v>
      </c>
      <c r="AD1358" s="48"/>
      <c r="AE1358" s="193" t="s">
        <v>211</v>
      </c>
      <c r="AF1358" s="193" t="s">
        <v>211</v>
      </c>
      <c r="AG1358" s="193" t="s">
        <v>211</v>
      </c>
      <c r="AH1358" s="197"/>
      <c r="AI1358" s="192" t="s">
        <v>211</v>
      </c>
      <c r="AJ1358" s="115" t="str">
        <f t="shared" si="21"/>
        <v>PD&amp;C</v>
      </c>
      <c r="AK1358" s="115" t="b">
        <f>ISNUMBER(SEARCH("IRT",Table1[[#This Row],[Current_Status]]))</f>
        <v>0</v>
      </c>
      <c r="AL1358" s="116">
        <f>YEAR(Table1[[#This Row],[Project_Initiated]])</f>
        <v>2017</v>
      </c>
      <c r="AM1358" s="53">
        <v>44090</v>
      </c>
      <c r="AN1358" s="53" t="str">
        <f>IF(AND(Table1[[#This Row],[Completed Date]]&gt;="07/01/2020"+0,Table1[[#This Row],[Completed Date]]&lt;="6/30/2021"+0),"FY 20-21",IF(AND(Table1[[#This Row],[Completed Date]]&gt;="07/01/2019"+0,Table1[[#This Row],[Completed Date]]&lt;="6/30/2020"+0),"FY 19-20",""))</f>
        <v/>
      </c>
      <c r="AO1358" s="116" t="str">
        <f>IFERROR(FIND("R",Table1[[#This Row],[FS_Priority]]),"")</f>
        <v/>
      </c>
    </row>
    <row r="1359" spans="1:41" hidden="1" x14ac:dyDescent="0.25">
      <c r="A1359" s="48" t="s">
        <v>100</v>
      </c>
      <c r="B1359" s="193" t="s">
        <v>100</v>
      </c>
      <c r="C1359" s="193" t="s">
        <v>211</v>
      </c>
      <c r="D1359" s="194" t="b">
        <v>0</v>
      </c>
      <c r="E1359" s="48" t="s">
        <v>99</v>
      </c>
      <c r="F1359" s="48" t="s">
        <v>4057</v>
      </c>
      <c r="G1359" s="48" t="s">
        <v>101</v>
      </c>
      <c r="H1359" s="48" t="s">
        <v>445</v>
      </c>
      <c r="I1359" s="48" t="s">
        <v>211</v>
      </c>
      <c r="J1359" s="48" t="s">
        <v>5061</v>
      </c>
      <c r="K1359" s="193" t="s">
        <v>4989</v>
      </c>
      <c r="L1359" s="193" t="s">
        <v>297</v>
      </c>
      <c r="M1359" s="48" t="s">
        <v>3672</v>
      </c>
      <c r="N1359" s="193" t="s">
        <v>211</v>
      </c>
      <c r="O1359" s="48" t="s">
        <v>3500</v>
      </c>
      <c r="P1359" s="48">
        <v>11</v>
      </c>
      <c r="Q1359" s="48" t="s">
        <v>211</v>
      </c>
      <c r="R1359" s="193" t="s">
        <v>211</v>
      </c>
      <c r="S1359" s="48" t="b">
        <v>0</v>
      </c>
      <c r="T1359" s="48">
        <v>388000</v>
      </c>
      <c r="U1359" s="178"/>
      <c r="V1359" s="178">
        <v>43273</v>
      </c>
      <c r="W1359" s="48" t="s">
        <v>4937</v>
      </c>
      <c r="X1359" s="48"/>
      <c r="Y1359" s="48"/>
      <c r="Z1359" s="48" t="s">
        <v>211</v>
      </c>
      <c r="AA1359" s="48"/>
      <c r="AB1359" s="48"/>
      <c r="AC1359" s="193" t="s">
        <v>211</v>
      </c>
      <c r="AD1359" s="48"/>
      <c r="AE1359" s="193" t="s">
        <v>211</v>
      </c>
      <c r="AF1359" s="193" t="s">
        <v>211</v>
      </c>
      <c r="AG1359" s="193" t="s">
        <v>211</v>
      </c>
      <c r="AH1359" s="197"/>
      <c r="AI1359" s="192" t="s">
        <v>211</v>
      </c>
      <c r="AJ1359" s="115" t="str">
        <f t="shared" si="21"/>
        <v>PD&amp;C</v>
      </c>
      <c r="AK1359" s="115" t="b">
        <f>ISNUMBER(SEARCH("IRT",Table1[[#This Row],[Current_Status]]))</f>
        <v>0</v>
      </c>
      <c r="AL1359" s="116">
        <f>YEAR(Table1[[#This Row],[Project_Initiated]])</f>
        <v>2018</v>
      </c>
      <c r="AM1359" s="53">
        <v>44090</v>
      </c>
      <c r="AN1359" s="53" t="str">
        <f>IF(AND(Table1[[#This Row],[Completed Date]]&gt;="07/01/2020"+0,Table1[[#This Row],[Completed Date]]&lt;="6/30/2021"+0),"FY 20-21",IF(AND(Table1[[#This Row],[Completed Date]]&gt;="07/01/2019"+0,Table1[[#This Row],[Completed Date]]&lt;="6/30/2020"+0),"FY 19-20",""))</f>
        <v/>
      </c>
      <c r="AO1359" s="116" t="str">
        <f>IFERROR(FIND("R",Table1[[#This Row],[FS_Priority]]),"")</f>
        <v/>
      </c>
    </row>
    <row r="1360" spans="1:41" hidden="1" x14ac:dyDescent="0.25">
      <c r="A1360" s="48" t="s">
        <v>2812</v>
      </c>
      <c r="B1360" s="193" t="s">
        <v>2812</v>
      </c>
      <c r="C1360" s="193" t="s">
        <v>211</v>
      </c>
      <c r="D1360" s="194" t="b">
        <v>0</v>
      </c>
      <c r="E1360" s="48" t="s">
        <v>4299</v>
      </c>
      <c r="F1360" s="48" t="s">
        <v>2823</v>
      </c>
      <c r="G1360" s="48" t="s">
        <v>2824</v>
      </c>
      <c r="H1360" s="48" t="s">
        <v>211</v>
      </c>
      <c r="I1360" s="48" t="s">
        <v>211</v>
      </c>
      <c r="J1360" s="48" t="s">
        <v>5061</v>
      </c>
      <c r="K1360" s="193" t="s">
        <v>3471</v>
      </c>
      <c r="L1360" s="193" t="s">
        <v>2636</v>
      </c>
      <c r="M1360" s="48" t="s">
        <v>120</v>
      </c>
      <c r="N1360" s="193" t="s">
        <v>211</v>
      </c>
      <c r="O1360" s="48" t="s">
        <v>120</v>
      </c>
      <c r="P1360" s="48">
        <v>10</v>
      </c>
      <c r="Q1360" s="48" t="s">
        <v>211</v>
      </c>
      <c r="R1360" s="193" t="s">
        <v>211</v>
      </c>
      <c r="S1360" s="48" t="b">
        <v>0</v>
      </c>
      <c r="T1360" s="48">
        <v>65000</v>
      </c>
      <c r="U1360" s="178"/>
      <c r="V1360" s="178">
        <v>43528</v>
      </c>
      <c r="W1360" s="48" t="s">
        <v>4999</v>
      </c>
      <c r="X1360" s="48"/>
      <c r="Y1360" s="48"/>
      <c r="Z1360" s="48" t="s">
        <v>211</v>
      </c>
      <c r="AA1360" s="48"/>
      <c r="AB1360" s="48"/>
      <c r="AC1360" s="193" t="s">
        <v>211</v>
      </c>
      <c r="AD1360" s="179"/>
      <c r="AE1360" s="193" t="s">
        <v>211</v>
      </c>
      <c r="AF1360" s="193" t="s">
        <v>211</v>
      </c>
      <c r="AG1360" s="193" t="s">
        <v>211</v>
      </c>
      <c r="AH1360" s="197"/>
      <c r="AI1360" s="192" t="s">
        <v>211</v>
      </c>
      <c r="AJ1360" s="115" t="str">
        <f t="shared" si="21"/>
        <v>PD&amp;C</v>
      </c>
      <c r="AK1360" s="115" t="b">
        <f>ISNUMBER(SEARCH("IRT",Table1[[#This Row],[Current_Status]]))</f>
        <v>0</v>
      </c>
      <c r="AL1360" s="116">
        <f>YEAR(Table1[[#This Row],[Project_Initiated]])</f>
        <v>2019</v>
      </c>
      <c r="AM1360" s="53">
        <v>44090</v>
      </c>
      <c r="AN1360" s="53" t="str">
        <f>IF(AND(Table1[[#This Row],[Completed Date]]&gt;="07/01/2020"+0,Table1[[#This Row],[Completed Date]]&lt;="6/30/2021"+0),"FY 20-21",IF(AND(Table1[[#This Row],[Completed Date]]&gt;="07/01/2019"+0,Table1[[#This Row],[Completed Date]]&lt;="6/30/2020"+0),"FY 19-20",""))</f>
        <v/>
      </c>
      <c r="AO1360" s="116" t="str">
        <f>IFERROR(FIND("R",Table1[[#This Row],[FS_Priority]]),"")</f>
        <v/>
      </c>
    </row>
    <row r="1361" spans="1:41" hidden="1" x14ac:dyDescent="0.25">
      <c r="A1361" s="48" t="s">
        <v>4917</v>
      </c>
      <c r="B1361" s="193" t="s">
        <v>4917</v>
      </c>
      <c r="C1361" s="193" t="s">
        <v>211</v>
      </c>
      <c r="D1361" s="194" t="b">
        <v>0</v>
      </c>
      <c r="E1361" s="48" t="s">
        <v>147</v>
      </c>
      <c r="F1361" s="48" t="s">
        <v>4918</v>
      </c>
      <c r="G1361" s="48" t="s">
        <v>4919</v>
      </c>
      <c r="H1361" s="48" t="s">
        <v>211</v>
      </c>
      <c r="I1361" s="48" t="s">
        <v>211</v>
      </c>
      <c r="J1361" s="48" t="s">
        <v>5061</v>
      </c>
      <c r="K1361" s="193" t="s">
        <v>3839</v>
      </c>
      <c r="L1361" s="193" t="s">
        <v>4330</v>
      </c>
      <c r="M1361" s="48" t="s">
        <v>4920</v>
      </c>
      <c r="N1361" s="193" t="s">
        <v>211</v>
      </c>
      <c r="O1361" s="48" t="s">
        <v>67</v>
      </c>
      <c r="P1361" s="48">
        <v>1</v>
      </c>
      <c r="Q1361" s="48" t="s">
        <v>211</v>
      </c>
      <c r="R1361" s="193" t="s">
        <v>211</v>
      </c>
      <c r="S1361" s="48" t="b">
        <v>0</v>
      </c>
      <c r="T1361" s="48"/>
      <c r="U1361" s="178"/>
      <c r="V1361" s="178">
        <v>43894</v>
      </c>
      <c r="W1361" s="48" t="s">
        <v>4055</v>
      </c>
      <c r="X1361" s="48"/>
      <c r="Y1361" s="48"/>
      <c r="Z1361" s="48" t="s">
        <v>211</v>
      </c>
      <c r="AA1361" s="48"/>
      <c r="AB1361" s="48"/>
      <c r="AC1361" s="193" t="s">
        <v>211</v>
      </c>
      <c r="AD1361" s="48"/>
      <c r="AE1361" s="193" t="s">
        <v>211</v>
      </c>
      <c r="AF1361" s="193" t="s">
        <v>211</v>
      </c>
      <c r="AG1361" s="193" t="s">
        <v>211</v>
      </c>
      <c r="AH1361" s="197"/>
      <c r="AI1361" s="192" t="s">
        <v>211</v>
      </c>
      <c r="AJ1361" s="115" t="str">
        <f t="shared" si="21"/>
        <v>PD&amp;C</v>
      </c>
      <c r="AK1361" s="115" t="b">
        <f>ISNUMBER(SEARCH("IRT",Table1[[#This Row],[Current_Status]]))</f>
        <v>0</v>
      </c>
      <c r="AL1361" s="116">
        <f>YEAR(Table1[[#This Row],[Project_Initiated]])</f>
        <v>2020</v>
      </c>
      <c r="AM1361" s="53">
        <v>44090</v>
      </c>
      <c r="AN1361" s="53" t="str">
        <f>IF(AND(Table1[[#This Row],[Completed Date]]&gt;="07/01/2020"+0,Table1[[#This Row],[Completed Date]]&lt;="6/30/2021"+0),"FY 20-21",IF(AND(Table1[[#This Row],[Completed Date]]&gt;="07/01/2019"+0,Table1[[#This Row],[Completed Date]]&lt;="6/30/2020"+0),"FY 19-20",""))</f>
        <v/>
      </c>
      <c r="AO1361" s="116" t="str">
        <f>IFERROR(FIND("R",Table1[[#This Row],[FS_Priority]]),"")</f>
        <v/>
      </c>
    </row>
    <row r="1362" spans="1:41" hidden="1" x14ac:dyDescent="0.25">
      <c r="A1362" s="48" t="s">
        <v>149</v>
      </c>
      <c r="B1362" s="193" t="s">
        <v>149</v>
      </c>
      <c r="C1362" s="193" t="s">
        <v>211</v>
      </c>
      <c r="D1362" s="194" t="b">
        <v>0</v>
      </c>
      <c r="E1362" s="48" t="s">
        <v>148</v>
      </c>
      <c r="F1362" s="48" t="s">
        <v>150</v>
      </c>
      <c r="G1362" s="48" t="s">
        <v>3880</v>
      </c>
      <c r="H1362" s="48" t="s">
        <v>435</v>
      </c>
      <c r="I1362" s="48" t="s">
        <v>211</v>
      </c>
      <c r="J1362" s="48" t="s">
        <v>5061</v>
      </c>
      <c r="K1362" s="193" t="s">
        <v>4320</v>
      </c>
      <c r="L1362" s="193" t="s">
        <v>434</v>
      </c>
      <c r="M1362" s="48" t="s">
        <v>3881</v>
      </c>
      <c r="N1362" s="193" t="s">
        <v>211</v>
      </c>
      <c r="O1362" s="48" t="s">
        <v>3500</v>
      </c>
      <c r="P1362" s="48">
        <v>1</v>
      </c>
      <c r="Q1362" s="48" t="s">
        <v>211</v>
      </c>
      <c r="R1362" s="193" t="s">
        <v>211</v>
      </c>
      <c r="S1362" s="48" t="b">
        <v>0</v>
      </c>
      <c r="T1362" s="48">
        <v>45000</v>
      </c>
      <c r="U1362" s="178"/>
      <c r="V1362" s="178">
        <v>42899</v>
      </c>
      <c r="W1362" s="48" t="s">
        <v>4937</v>
      </c>
      <c r="X1362" s="48"/>
      <c r="Y1362" s="48"/>
      <c r="Z1362" s="48" t="s">
        <v>211</v>
      </c>
      <c r="AA1362" s="48"/>
      <c r="AB1362" s="48"/>
      <c r="AC1362" s="193" t="s">
        <v>211</v>
      </c>
      <c r="AD1362" s="48"/>
      <c r="AE1362" s="193" t="s">
        <v>211</v>
      </c>
      <c r="AF1362" s="193" t="s">
        <v>211</v>
      </c>
      <c r="AG1362" s="193" t="s">
        <v>211</v>
      </c>
      <c r="AH1362" s="198"/>
      <c r="AI1362" s="192" t="s">
        <v>211</v>
      </c>
      <c r="AJ1362" s="115" t="str">
        <f t="shared" si="21"/>
        <v>PD&amp;C</v>
      </c>
      <c r="AK1362" s="115" t="b">
        <f>ISNUMBER(SEARCH("IRT",Table1[[#This Row],[Current_Status]]))</f>
        <v>0</v>
      </c>
      <c r="AL1362" s="116">
        <f>YEAR(Table1[[#This Row],[Project_Initiated]])</f>
        <v>2017</v>
      </c>
      <c r="AM1362" s="53">
        <v>44090</v>
      </c>
      <c r="AN1362" s="53" t="str">
        <f>IF(AND(Table1[[#This Row],[Completed Date]]&gt;="07/01/2020"+0,Table1[[#This Row],[Completed Date]]&lt;="6/30/2021"+0),"FY 20-21",IF(AND(Table1[[#This Row],[Completed Date]]&gt;="07/01/2019"+0,Table1[[#This Row],[Completed Date]]&lt;="6/30/2020"+0),"FY 19-20",""))</f>
        <v/>
      </c>
      <c r="AO1362" s="116" t="str">
        <f>IFERROR(FIND("R",Table1[[#This Row],[FS_Priority]]),"")</f>
        <v/>
      </c>
    </row>
    <row r="1363" spans="1:41" hidden="1" x14ac:dyDescent="0.25">
      <c r="A1363" s="48" t="s">
        <v>2833</v>
      </c>
      <c r="B1363" s="193" t="s">
        <v>2833</v>
      </c>
      <c r="C1363" s="193" t="s">
        <v>211</v>
      </c>
      <c r="D1363" s="194" t="b">
        <v>0</v>
      </c>
      <c r="E1363" s="48" t="s">
        <v>4313</v>
      </c>
      <c r="F1363" s="48" t="s">
        <v>2845</v>
      </c>
      <c r="G1363" s="48" t="s">
        <v>2846</v>
      </c>
      <c r="H1363" s="48" t="s">
        <v>52</v>
      </c>
      <c r="I1363" s="48" t="s">
        <v>3897</v>
      </c>
      <c r="J1363" s="48" t="s">
        <v>5061</v>
      </c>
      <c r="K1363" s="193" t="s">
        <v>3883</v>
      </c>
      <c r="L1363" s="193" t="s">
        <v>437</v>
      </c>
      <c r="M1363" s="48" t="s">
        <v>3898</v>
      </c>
      <c r="N1363" s="193" t="s">
        <v>211</v>
      </c>
      <c r="O1363" s="48" t="s">
        <v>67</v>
      </c>
      <c r="P1363" s="48">
        <v>2</v>
      </c>
      <c r="Q1363" s="48" t="s">
        <v>211</v>
      </c>
      <c r="R1363" s="193" t="s">
        <v>211</v>
      </c>
      <c r="S1363" s="48" t="b">
        <v>0</v>
      </c>
      <c r="T1363" s="48">
        <v>130000</v>
      </c>
      <c r="U1363" s="178"/>
      <c r="V1363" s="178">
        <v>43543</v>
      </c>
      <c r="W1363" s="48" t="s">
        <v>4937</v>
      </c>
      <c r="X1363" s="48"/>
      <c r="Y1363" s="48"/>
      <c r="Z1363" s="48" t="s">
        <v>211</v>
      </c>
      <c r="AA1363" s="48"/>
      <c r="AB1363" s="48"/>
      <c r="AC1363" s="193" t="s">
        <v>211</v>
      </c>
      <c r="AD1363" s="48"/>
      <c r="AE1363" s="193" t="s">
        <v>211</v>
      </c>
      <c r="AF1363" s="193" t="s">
        <v>211</v>
      </c>
      <c r="AG1363" s="193" t="s">
        <v>211</v>
      </c>
      <c r="AH1363" s="198"/>
      <c r="AI1363" s="192" t="s">
        <v>211</v>
      </c>
      <c r="AJ1363" s="115" t="str">
        <f t="shared" si="21"/>
        <v>PD&amp;C</v>
      </c>
      <c r="AK1363" s="115" t="b">
        <f>ISNUMBER(SEARCH("IRT",Table1[[#This Row],[Current_Status]]))</f>
        <v>0</v>
      </c>
      <c r="AL1363" s="116">
        <f>YEAR(Table1[[#This Row],[Project_Initiated]])</f>
        <v>2019</v>
      </c>
      <c r="AM1363" s="53">
        <v>44090</v>
      </c>
      <c r="AN1363" s="53" t="str">
        <f>IF(AND(Table1[[#This Row],[Completed Date]]&gt;="07/01/2020"+0,Table1[[#This Row],[Completed Date]]&lt;="6/30/2021"+0),"FY 20-21",IF(AND(Table1[[#This Row],[Completed Date]]&gt;="07/01/2019"+0,Table1[[#This Row],[Completed Date]]&lt;="6/30/2020"+0),"FY 19-20",""))</f>
        <v/>
      </c>
      <c r="AO1363" s="116" t="str">
        <f>IFERROR(FIND("R",Table1[[#This Row],[FS_Priority]]),"")</f>
        <v/>
      </c>
    </row>
    <row r="1364" spans="1:41" hidden="1" x14ac:dyDescent="0.25">
      <c r="A1364" s="48" t="s">
        <v>102</v>
      </c>
      <c r="B1364" s="193" t="s">
        <v>102</v>
      </c>
      <c r="C1364" s="193" t="s">
        <v>211</v>
      </c>
      <c r="D1364" s="194" t="b">
        <v>0</v>
      </c>
      <c r="E1364" s="48" t="s">
        <v>99</v>
      </c>
      <c r="F1364" s="48" t="s">
        <v>103</v>
      </c>
      <c r="G1364" s="48" t="s">
        <v>104</v>
      </c>
      <c r="H1364" s="48" t="s">
        <v>323</v>
      </c>
      <c r="I1364" s="48" t="s">
        <v>211</v>
      </c>
      <c r="J1364" s="48" t="s">
        <v>5063</v>
      </c>
      <c r="K1364" s="193" t="s">
        <v>4989</v>
      </c>
      <c r="L1364" s="193" t="s">
        <v>297</v>
      </c>
      <c r="M1364" s="48" t="s">
        <v>3671</v>
      </c>
      <c r="N1364" s="193" t="s">
        <v>211</v>
      </c>
      <c r="O1364" s="48" t="s">
        <v>118</v>
      </c>
      <c r="P1364" s="48">
        <v>3</v>
      </c>
      <c r="Q1364" s="48" t="s">
        <v>211</v>
      </c>
      <c r="R1364" s="193" t="s">
        <v>211</v>
      </c>
      <c r="S1364" s="48" t="b">
        <v>0</v>
      </c>
      <c r="T1364" s="48">
        <v>0</v>
      </c>
      <c r="U1364" s="178"/>
      <c r="V1364" s="178">
        <v>42886</v>
      </c>
      <c r="W1364" s="48" t="s">
        <v>2695</v>
      </c>
      <c r="X1364" s="48"/>
      <c r="Y1364" s="48"/>
      <c r="Z1364" s="48" t="s">
        <v>211</v>
      </c>
      <c r="AA1364" s="48"/>
      <c r="AB1364" s="48"/>
      <c r="AC1364" s="193" t="s">
        <v>211</v>
      </c>
      <c r="AD1364" s="48"/>
      <c r="AE1364" s="193" t="s">
        <v>211</v>
      </c>
      <c r="AF1364" s="193" t="s">
        <v>211</v>
      </c>
      <c r="AG1364" s="193" t="s">
        <v>211</v>
      </c>
      <c r="AH1364" s="197"/>
      <c r="AI1364" s="192" t="s">
        <v>211</v>
      </c>
      <c r="AJ1364" s="115" t="str">
        <f t="shared" si="21"/>
        <v>PD&amp;C</v>
      </c>
      <c r="AK1364" s="115" t="b">
        <f>ISNUMBER(SEARCH("IRT",Table1[[#This Row],[Current_Status]]))</f>
        <v>0</v>
      </c>
      <c r="AL1364" s="116">
        <f>YEAR(Table1[[#This Row],[Project_Initiated]])</f>
        <v>2017</v>
      </c>
      <c r="AM1364" s="53">
        <v>44090</v>
      </c>
      <c r="AN1364" s="53" t="str">
        <f>IF(AND(Table1[[#This Row],[Completed Date]]&gt;="07/01/2020"+0,Table1[[#This Row],[Completed Date]]&lt;="6/30/2021"+0),"FY 20-21",IF(AND(Table1[[#This Row],[Completed Date]]&gt;="07/01/2019"+0,Table1[[#This Row],[Completed Date]]&lt;="6/30/2020"+0),"FY 19-20",""))</f>
        <v/>
      </c>
      <c r="AO1364" s="116" t="str">
        <f>IFERROR(FIND("R",Table1[[#This Row],[FS_Priority]]),"")</f>
        <v/>
      </c>
    </row>
    <row r="1365" spans="1:41" hidden="1" x14ac:dyDescent="0.25">
      <c r="A1365" s="48" t="s">
        <v>32</v>
      </c>
      <c r="B1365" s="193" t="s">
        <v>32</v>
      </c>
      <c r="C1365" s="193" t="s">
        <v>211</v>
      </c>
      <c r="D1365" s="194" t="b">
        <v>0</v>
      </c>
      <c r="E1365" s="48" t="s">
        <v>4299</v>
      </c>
      <c r="F1365" s="48" t="s">
        <v>33</v>
      </c>
      <c r="G1365" s="48" t="s">
        <v>3497</v>
      </c>
      <c r="H1365" s="48" t="s">
        <v>264</v>
      </c>
      <c r="I1365" s="48" t="s">
        <v>211</v>
      </c>
      <c r="J1365" s="48" t="s">
        <v>3498</v>
      </c>
      <c r="K1365" s="193" t="s">
        <v>3471</v>
      </c>
      <c r="L1365" s="193" t="s">
        <v>2636</v>
      </c>
      <c r="M1365" s="48" t="s">
        <v>3476</v>
      </c>
      <c r="N1365" s="193" t="s">
        <v>211</v>
      </c>
      <c r="O1365" s="48" t="s">
        <v>268</v>
      </c>
      <c r="P1365" s="48">
        <v>14</v>
      </c>
      <c r="Q1365" s="48" t="s">
        <v>211</v>
      </c>
      <c r="R1365" s="193" t="s">
        <v>211</v>
      </c>
      <c r="S1365" s="48" t="b">
        <v>0</v>
      </c>
      <c r="T1365" s="48">
        <v>0</v>
      </c>
      <c r="U1365" s="178"/>
      <c r="V1365" s="178">
        <v>43178</v>
      </c>
      <c r="W1365" s="48" t="s">
        <v>611</v>
      </c>
      <c r="X1365" s="48"/>
      <c r="Y1365" s="48"/>
      <c r="Z1365" s="48" t="s">
        <v>211</v>
      </c>
      <c r="AA1365" s="48"/>
      <c r="AB1365" s="48"/>
      <c r="AC1365" s="193" t="s">
        <v>211</v>
      </c>
      <c r="AD1365" s="48"/>
      <c r="AE1365" s="193" t="s">
        <v>211</v>
      </c>
      <c r="AF1365" s="193" t="s">
        <v>211</v>
      </c>
      <c r="AG1365" s="193" t="s">
        <v>211</v>
      </c>
      <c r="AH1365" s="197"/>
      <c r="AI1365" s="192" t="s">
        <v>211</v>
      </c>
      <c r="AJ1365" s="115" t="str">
        <f t="shared" si="21"/>
        <v>PD&amp;C</v>
      </c>
      <c r="AK1365" s="115" t="b">
        <f>ISNUMBER(SEARCH("IRT",Table1[[#This Row],[Current_Status]]))</f>
        <v>0</v>
      </c>
      <c r="AL1365" s="116">
        <f>YEAR(Table1[[#This Row],[Project_Initiated]])</f>
        <v>2018</v>
      </c>
      <c r="AM1365" s="53">
        <v>44090</v>
      </c>
      <c r="AN1365" s="53" t="str">
        <f>IF(AND(Table1[[#This Row],[Completed Date]]&gt;="07/01/2020"+0,Table1[[#This Row],[Completed Date]]&lt;="6/30/2021"+0),"FY 20-21",IF(AND(Table1[[#This Row],[Completed Date]]&gt;="07/01/2019"+0,Table1[[#This Row],[Completed Date]]&lt;="6/30/2020"+0),"FY 19-20",""))</f>
        <v/>
      </c>
      <c r="AO1365" s="116" t="str">
        <f>IFERROR(FIND("R",Table1[[#This Row],[FS_Priority]]),"")</f>
        <v/>
      </c>
    </row>
    <row r="1366" spans="1:41" hidden="1" x14ac:dyDescent="0.25">
      <c r="A1366" s="48" t="s">
        <v>127</v>
      </c>
      <c r="B1366" s="193" t="s">
        <v>127</v>
      </c>
      <c r="C1366" s="193" t="s">
        <v>211</v>
      </c>
      <c r="D1366" s="194" t="b">
        <v>0</v>
      </c>
      <c r="E1366" s="48" t="s">
        <v>4299</v>
      </c>
      <c r="F1366" s="48" t="s">
        <v>128</v>
      </c>
      <c r="G1366" s="48" t="s">
        <v>129</v>
      </c>
      <c r="H1366" s="48" t="s">
        <v>266</v>
      </c>
      <c r="I1366" s="48" t="s">
        <v>211</v>
      </c>
      <c r="J1366" s="48" t="s">
        <v>5064</v>
      </c>
      <c r="K1366" s="193" t="s">
        <v>3471</v>
      </c>
      <c r="L1366" s="193" t="s">
        <v>2636</v>
      </c>
      <c r="M1366" s="48" t="s">
        <v>3476</v>
      </c>
      <c r="N1366" s="193" t="s">
        <v>211</v>
      </c>
      <c r="O1366" s="48" t="s">
        <v>268</v>
      </c>
      <c r="P1366" s="48">
        <v>19</v>
      </c>
      <c r="Q1366" s="48" t="s">
        <v>211</v>
      </c>
      <c r="R1366" s="193" t="s">
        <v>211</v>
      </c>
      <c r="S1366" s="48" t="b">
        <v>0</v>
      </c>
      <c r="T1366" s="48">
        <v>3375000</v>
      </c>
      <c r="U1366" s="178"/>
      <c r="V1366" s="178">
        <v>42823</v>
      </c>
      <c r="W1366" s="48" t="s">
        <v>4980</v>
      </c>
      <c r="X1366" s="48">
        <v>44136</v>
      </c>
      <c r="Y1366" s="48">
        <v>43831</v>
      </c>
      <c r="Z1366" s="48" t="s">
        <v>211</v>
      </c>
      <c r="AA1366" s="48"/>
      <c r="AB1366" s="48"/>
      <c r="AC1366" s="193" t="s">
        <v>211</v>
      </c>
      <c r="AD1366" s="48"/>
      <c r="AE1366" s="193" t="s">
        <v>211</v>
      </c>
      <c r="AF1366" s="193" t="s">
        <v>211</v>
      </c>
      <c r="AG1366" s="193" t="s">
        <v>211</v>
      </c>
      <c r="AH1366" s="197"/>
      <c r="AI1366" s="192" t="s">
        <v>211</v>
      </c>
      <c r="AJ1366" s="115" t="str">
        <f t="shared" si="21"/>
        <v>PD&amp;C</v>
      </c>
      <c r="AK1366" s="115" t="b">
        <f>ISNUMBER(SEARCH("IRT",Table1[[#This Row],[Current_Status]]))</f>
        <v>0</v>
      </c>
      <c r="AL1366" s="116">
        <f>YEAR(Table1[[#This Row],[Project_Initiated]])</f>
        <v>2017</v>
      </c>
      <c r="AM1366" s="53">
        <v>44090</v>
      </c>
      <c r="AN1366" s="53" t="str">
        <f>IF(AND(Table1[[#This Row],[Completed Date]]&gt;="07/01/2020"+0,Table1[[#This Row],[Completed Date]]&lt;="6/30/2021"+0),"FY 20-21",IF(AND(Table1[[#This Row],[Completed Date]]&gt;="07/01/2019"+0,Table1[[#This Row],[Completed Date]]&lt;="6/30/2020"+0),"FY 19-20",""))</f>
        <v/>
      </c>
      <c r="AO1366" s="116" t="str">
        <f>IFERROR(FIND("R",Table1[[#This Row],[FS_Priority]]),"")</f>
        <v/>
      </c>
    </row>
    <row r="1367" spans="1:41" hidden="1" x14ac:dyDescent="0.25">
      <c r="A1367" s="48" t="s">
        <v>78</v>
      </c>
      <c r="B1367" s="193" t="s">
        <v>78</v>
      </c>
      <c r="C1367" s="193" t="s">
        <v>211</v>
      </c>
      <c r="D1367" s="194" t="b">
        <v>0</v>
      </c>
      <c r="E1367" s="48" t="s">
        <v>4299</v>
      </c>
      <c r="F1367" s="48" t="s">
        <v>79</v>
      </c>
      <c r="G1367" s="48" t="s">
        <v>80</v>
      </c>
      <c r="H1367" s="48" t="s">
        <v>81</v>
      </c>
      <c r="I1367" s="48" t="s">
        <v>211</v>
      </c>
      <c r="J1367" s="48" t="s">
        <v>4939</v>
      </c>
      <c r="K1367" s="193" t="s">
        <v>3471</v>
      </c>
      <c r="L1367" s="193" t="s">
        <v>2636</v>
      </c>
      <c r="M1367" s="48" t="s">
        <v>3575</v>
      </c>
      <c r="N1367" s="193" t="s">
        <v>211</v>
      </c>
      <c r="O1367" s="48" t="s">
        <v>3469</v>
      </c>
      <c r="P1367" s="48">
        <v>18</v>
      </c>
      <c r="Q1367" s="48" t="s">
        <v>211</v>
      </c>
      <c r="R1367" s="193" t="s">
        <v>211</v>
      </c>
      <c r="S1367" s="48" t="b">
        <v>0</v>
      </c>
      <c r="T1367" s="48">
        <v>38560000</v>
      </c>
      <c r="U1367" s="178"/>
      <c r="V1367" s="178">
        <v>42222</v>
      </c>
      <c r="W1367" s="48" t="s">
        <v>4060</v>
      </c>
      <c r="X1367" s="48">
        <v>43466</v>
      </c>
      <c r="Y1367" s="48">
        <v>44105</v>
      </c>
      <c r="Z1367" s="48" t="s">
        <v>211</v>
      </c>
      <c r="AA1367" s="48"/>
      <c r="AB1367" s="48"/>
      <c r="AC1367" s="193" t="s">
        <v>211</v>
      </c>
      <c r="AD1367" s="179"/>
      <c r="AE1367" s="193" t="s">
        <v>211</v>
      </c>
      <c r="AF1367" s="193" t="s">
        <v>211</v>
      </c>
      <c r="AG1367" s="193" t="s">
        <v>211</v>
      </c>
      <c r="AH1367" s="198"/>
      <c r="AI1367" s="192" t="s">
        <v>211</v>
      </c>
      <c r="AJ1367" s="115" t="str">
        <f t="shared" si="21"/>
        <v>PD&amp;C</v>
      </c>
      <c r="AK1367" s="115" t="b">
        <f>ISNUMBER(SEARCH("IRT",Table1[[#This Row],[Current_Status]]))</f>
        <v>0</v>
      </c>
      <c r="AL1367" s="116">
        <f>YEAR(Table1[[#This Row],[Project_Initiated]])</f>
        <v>2015</v>
      </c>
      <c r="AM1367" s="53">
        <v>44090</v>
      </c>
      <c r="AN1367" s="53" t="str">
        <f>IF(AND(Table1[[#This Row],[Completed Date]]&gt;="07/01/2020"+0,Table1[[#This Row],[Completed Date]]&lt;="6/30/2021"+0),"FY 20-21",IF(AND(Table1[[#This Row],[Completed Date]]&gt;="07/01/2019"+0,Table1[[#This Row],[Completed Date]]&lt;="6/30/2020"+0),"FY 19-20",""))</f>
        <v/>
      </c>
      <c r="AO1367" s="116" t="str">
        <f>IFERROR(FIND("R",Table1[[#This Row],[FS_Priority]]),"")</f>
        <v/>
      </c>
    </row>
    <row r="1368" spans="1:41" hidden="1" x14ac:dyDescent="0.25">
      <c r="A1368" s="48" t="s">
        <v>4546</v>
      </c>
      <c r="B1368" s="193" t="s">
        <v>211</v>
      </c>
      <c r="C1368" s="193" t="s">
        <v>4546</v>
      </c>
      <c r="D1368" s="194" t="b">
        <v>0</v>
      </c>
      <c r="E1368" s="48" t="s">
        <v>99</v>
      </c>
      <c r="F1368" s="48" t="s">
        <v>4547</v>
      </c>
      <c r="G1368" s="48" t="s">
        <v>4738</v>
      </c>
      <c r="H1368" s="48" t="s">
        <v>211</v>
      </c>
      <c r="I1368" s="48" t="s">
        <v>4244</v>
      </c>
      <c r="J1368" s="48" t="s">
        <v>2680</v>
      </c>
      <c r="K1368" s="193" t="s">
        <v>4989</v>
      </c>
      <c r="L1368" s="193" t="s">
        <v>297</v>
      </c>
      <c r="M1368" s="48" t="s">
        <v>4548</v>
      </c>
      <c r="N1368" s="193" t="s">
        <v>211</v>
      </c>
      <c r="O1368" s="48" t="s">
        <v>183</v>
      </c>
      <c r="P1368" s="48"/>
      <c r="Q1368" s="48" t="s">
        <v>236</v>
      </c>
      <c r="R1368" s="193" t="s">
        <v>211</v>
      </c>
      <c r="S1368" s="48" t="b">
        <v>0</v>
      </c>
      <c r="T1368" s="48"/>
      <c r="U1368" s="178"/>
      <c r="V1368" s="178">
        <v>43776</v>
      </c>
      <c r="W1368" s="48" t="s">
        <v>211</v>
      </c>
      <c r="X1368" s="48"/>
      <c r="Y1368" s="48"/>
      <c r="Z1368" s="48" t="s">
        <v>211</v>
      </c>
      <c r="AA1368" s="48"/>
      <c r="AB1368" s="48"/>
      <c r="AC1368" s="193" t="s">
        <v>5017</v>
      </c>
      <c r="AD1368" s="196">
        <v>43840</v>
      </c>
      <c r="AE1368" s="193" t="s">
        <v>178</v>
      </c>
      <c r="AF1368" s="193" t="s">
        <v>4739</v>
      </c>
      <c r="AG1368" s="193" t="s">
        <v>2694</v>
      </c>
      <c r="AH1368" s="198"/>
      <c r="AI1368" s="192" t="s">
        <v>4364</v>
      </c>
      <c r="AJ1368" s="115" t="str">
        <f t="shared" si="21"/>
        <v>FS</v>
      </c>
      <c r="AK1368" s="115" t="b">
        <f>ISNUMBER(SEARCH("IRT",Table1[[#This Row],[Current_Status]]))</f>
        <v>0</v>
      </c>
      <c r="AL1368" s="116">
        <f>YEAR(Table1[[#This Row],[Project_Initiated]])</f>
        <v>2019</v>
      </c>
      <c r="AM1368" s="53">
        <v>44090</v>
      </c>
      <c r="AN1368" s="53" t="str">
        <f>IF(AND(Table1[[#This Row],[Completed Date]]&gt;="07/01/2020"+0,Table1[[#This Row],[Completed Date]]&lt;="6/30/2021"+0),"FY 20-21",IF(AND(Table1[[#This Row],[Completed Date]]&gt;="07/01/2019"+0,Table1[[#This Row],[Completed Date]]&lt;="6/30/2020"+0),"FY 19-20",""))</f>
        <v/>
      </c>
      <c r="AO1368" s="116" t="str">
        <f>IFERROR(FIND("R",Table1[[#This Row],[FS_Priority]]),"")</f>
        <v/>
      </c>
    </row>
    <row r="1369" spans="1:41" hidden="1" x14ac:dyDescent="0.25">
      <c r="A1369" s="48" t="s">
        <v>4555</v>
      </c>
      <c r="B1369" s="193" t="s">
        <v>211</v>
      </c>
      <c r="C1369" s="193" t="s">
        <v>4555</v>
      </c>
      <c r="D1369" s="194" t="b">
        <v>0</v>
      </c>
      <c r="E1369" s="48" t="s">
        <v>99</v>
      </c>
      <c r="F1369" s="48" t="s">
        <v>4556</v>
      </c>
      <c r="G1369" s="48" t="s">
        <v>4837</v>
      </c>
      <c r="H1369" s="48" t="s">
        <v>211</v>
      </c>
      <c r="I1369" s="48" t="s">
        <v>4228</v>
      </c>
      <c r="J1369" s="48" t="s">
        <v>2680</v>
      </c>
      <c r="K1369" s="193" t="s">
        <v>4989</v>
      </c>
      <c r="L1369" s="193" t="s">
        <v>297</v>
      </c>
      <c r="M1369" s="48" t="s">
        <v>4548</v>
      </c>
      <c r="N1369" s="193" t="s">
        <v>211</v>
      </c>
      <c r="O1369" s="48" t="s">
        <v>183</v>
      </c>
      <c r="P1369" s="48"/>
      <c r="Q1369" s="48" t="s">
        <v>184</v>
      </c>
      <c r="R1369" s="193" t="s">
        <v>211</v>
      </c>
      <c r="S1369" s="48" t="b">
        <v>0</v>
      </c>
      <c r="T1369" s="48"/>
      <c r="U1369" s="178"/>
      <c r="V1369" s="178">
        <v>43776</v>
      </c>
      <c r="W1369" s="48" t="s">
        <v>211</v>
      </c>
      <c r="X1369" s="48"/>
      <c r="Y1369" s="48"/>
      <c r="Z1369" s="48" t="s">
        <v>211</v>
      </c>
      <c r="AA1369" s="48"/>
      <c r="AB1369" s="48"/>
      <c r="AC1369" s="193" t="s">
        <v>5018</v>
      </c>
      <c r="AD1369" s="195">
        <v>43885</v>
      </c>
      <c r="AE1369" s="193" t="s">
        <v>178</v>
      </c>
      <c r="AF1369" s="193" t="s">
        <v>4838</v>
      </c>
      <c r="AG1369" s="193" t="s">
        <v>2694</v>
      </c>
      <c r="AH1369" s="197"/>
      <c r="AI1369" s="192" t="s">
        <v>4364</v>
      </c>
      <c r="AJ1369" s="115" t="str">
        <f t="shared" si="21"/>
        <v>FS</v>
      </c>
      <c r="AK1369" s="115" t="b">
        <f>ISNUMBER(SEARCH("IRT",Table1[[#This Row],[Current_Status]]))</f>
        <v>0</v>
      </c>
      <c r="AL1369" s="116">
        <f>YEAR(Table1[[#This Row],[Project_Initiated]])</f>
        <v>2019</v>
      </c>
      <c r="AM1369" s="53">
        <v>44090</v>
      </c>
      <c r="AN1369" s="53" t="str">
        <f>IF(AND(Table1[[#This Row],[Completed Date]]&gt;="07/01/2020"+0,Table1[[#This Row],[Completed Date]]&lt;="6/30/2021"+0),"FY 20-21",IF(AND(Table1[[#This Row],[Completed Date]]&gt;="07/01/2019"+0,Table1[[#This Row],[Completed Date]]&lt;="6/30/2020"+0),"FY 19-20",""))</f>
        <v/>
      </c>
      <c r="AO1369" s="116" t="str">
        <f>IFERROR(FIND("R",Table1[[#This Row],[FS_Priority]]),"")</f>
        <v/>
      </c>
    </row>
    <row r="1370" spans="1:41" hidden="1" x14ac:dyDescent="0.25">
      <c r="A1370" s="48" t="s">
        <v>4829</v>
      </c>
      <c r="B1370" s="193" t="s">
        <v>211</v>
      </c>
      <c r="C1370" s="193" t="s">
        <v>4829</v>
      </c>
      <c r="D1370" s="194" t="b">
        <v>0</v>
      </c>
      <c r="E1370" s="48" t="s">
        <v>107</v>
      </c>
      <c r="F1370" s="48" t="s">
        <v>4830</v>
      </c>
      <c r="G1370" s="48" t="s">
        <v>4831</v>
      </c>
      <c r="H1370" s="48" t="s">
        <v>396</v>
      </c>
      <c r="I1370" s="48" t="s">
        <v>108</v>
      </c>
      <c r="J1370" s="48" t="s">
        <v>2680</v>
      </c>
      <c r="K1370" s="193" t="s">
        <v>3674</v>
      </c>
      <c r="L1370" s="193" t="s">
        <v>2636</v>
      </c>
      <c r="M1370" s="48" t="s">
        <v>3679</v>
      </c>
      <c r="N1370" s="193" t="s">
        <v>211</v>
      </c>
      <c r="O1370" s="48" t="s">
        <v>183</v>
      </c>
      <c r="P1370" s="48"/>
      <c r="Q1370" s="48" t="s">
        <v>218</v>
      </c>
      <c r="R1370" s="193" t="s">
        <v>211</v>
      </c>
      <c r="S1370" s="48" t="b">
        <v>0</v>
      </c>
      <c r="T1370" s="48"/>
      <c r="U1370" s="178"/>
      <c r="V1370" s="178">
        <v>43494</v>
      </c>
      <c r="W1370" s="48" t="s">
        <v>211</v>
      </c>
      <c r="X1370" s="48"/>
      <c r="Y1370" s="48"/>
      <c r="Z1370" s="48" t="s">
        <v>211</v>
      </c>
      <c r="AA1370" s="48"/>
      <c r="AB1370" s="48"/>
      <c r="AC1370" s="193" t="s">
        <v>5022</v>
      </c>
      <c r="AD1370" s="195">
        <v>43871</v>
      </c>
      <c r="AE1370" s="193" t="s">
        <v>498</v>
      </c>
      <c r="AF1370" s="193" t="s">
        <v>4832</v>
      </c>
      <c r="AG1370" s="193" t="s">
        <v>2694</v>
      </c>
      <c r="AH1370" s="198"/>
      <c r="AI1370" s="192" t="s">
        <v>4360</v>
      </c>
      <c r="AJ1370" s="115" t="str">
        <f t="shared" si="21"/>
        <v>FS</v>
      </c>
      <c r="AK1370" s="115" t="b">
        <f>ISNUMBER(SEARCH("IRT",Table1[[#This Row],[Current_Status]]))</f>
        <v>0</v>
      </c>
      <c r="AL1370" s="116">
        <f>YEAR(Table1[[#This Row],[Project_Initiated]])</f>
        <v>2019</v>
      </c>
      <c r="AM1370" s="53">
        <v>44090</v>
      </c>
      <c r="AN1370" s="53" t="str">
        <f>IF(AND(Table1[[#This Row],[Completed Date]]&gt;="07/01/2020"+0,Table1[[#This Row],[Completed Date]]&lt;="6/30/2021"+0),"FY 20-21",IF(AND(Table1[[#This Row],[Completed Date]]&gt;="07/01/2019"+0,Table1[[#This Row],[Completed Date]]&lt;="6/30/2020"+0),"FY 19-20",""))</f>
        <v/>
      </c>
      <c r="AO1370" s="116" t="str">
        <f>IFERROR(FIND("R",Table1[[#This Row],[FS_Priority]]),"")</f>
        <v/>
      </c>
    </row>
    <row r="1371" spans="1:41" hidden="1" x14ac:dyDescent="0.25">
      <c r="A1371" s="48" t="s">
        <v>331</v>
      </c>
      <c r="B1371" s="193" t="s">
        <v>211</v>
      </c>
      <c r="C1371" s="193" t="s">
        <v>331</v>
      </c>
      <c r="D1371" s="194" t="b">
        <v>0</v>
      </c>
      <c r="E1371" s="48" t="s">
        <v>107</v>
      </c>
      <c r="F1371" s="48" t="s">
        <v>3200</v>
      </c>
      <c r="G1371" s="48" t="s">
        <v>5065</v>
      </c>
      <c r="H1371" s="48" t="s">
        <v>471</v>
      </c>
      <c r="I1371" s="48" t="s">
        <v>211</v>
      </c>
      <c r="J1371" s="48" t="s">
        <v>2680</v>
      </c>
      <c r="K1371" s="193" t="s">
        <v>3674</v>
      </c>
      <c r="L1371" s="193" t="s">
        <v>2636</v>
      </c>
      <c r="M1371" s="48" t="s">
        <v>3698</v>
      </c>
      <c r="N1371" s="193" t="s">
        <v>211</v>
      </c>
      <c r="O1371" s="48" t="s">
        <v>183</v>
      </c>
      <c r="P1371" s="48"/>
      <c r="Q1371" s="48" t="s">
        <v>306</v>
      </c>
      <c r="R1371" s="193" t="s">
        <v>312</v>
      </c>
      <c r="S1371" s="48" t="b">
        <v>0</v>
      </c>
      <c r="T1371" s="48"/>
      <c r="U1371" s="178"/>
      <c r="V1371" s="178">
        <v>43245</v>
      </c>
      <c r="W1371" s="48" t="s">
        <v>211</v>
      </c>
      <c r="X1371" s="48"/>
      <c r="Y1371" s="48"/>
      <c r="Z1371" s="48" t="s">
        <v>211</v>
      </c>
      <c r="AA1371" s="48"/>
      <c r="AB1371" s="48"/>
      <c r="AC1371" s="193" t="s">
        <v>5066</v>
      </c>
      <c r="AD1371" s="48"/>
      <c r="AE1371" s="193" t="s">
        <v>183</v>
      </c>
      <c r="AF1371" s="193" t="s">
        <v>211</v>
      </c>
      <c r="AG1371" s="193" t="s">
        <v>2694</v>
      </c>
      <c r="AH1371" s="197"/>
      <c r="AI1371" s="192" t="s">
        <v>4350</v>
      </c>
      <c r="AJ1371" s="115" t="str">
        <f t="shared" si="21"/>
        <v>FS</v>
      </c>
      <c r="AK1371" s="115" t="b">
        <f>ISNUMBER(SEARCH("IRT",Table1[[#This Row],[Current_Status]]))</f>
        <v>0</v>
      </c>
      <c r="AL1371" s="116">
        <f>YEAR(Table1[[#This Row],[Project_Initiated]])</f>
        <v>2018</v>
      </c>
      <c r="AM1371" s="53">
        <v>44090</v>
      </c>
      <c r="AN1371" s="53" t="str">
        <f>IF(AND(Table1[[#This Row],[Completed Date]]&gt;="07/01/2020"+0,Table1[[#This Row],[Completed Date]]&lt;="6/30/2021"+0),"FY 20-21",IF(AND(Table1[[#This Row],[Completed Date]]&gt;="07/01/2019"+0,Table1[[#This Row],[Completed Date]]&lt;="6/30/2020"+0),"FY 19-20",""))</f>
        <v/>
      </c>
      <c r="AO1371" s="116" t="str">
        <f>IFERROR(FIND("R",Table1[[#This Row],[FS_Priority]]),"")</f>
        <v/>
      </c>
    </row>
    <row r="1372" spans="1:41" hidden="1" x14ac:dyDescent="0.25">
      <c r="A1372" s="48" t="s">
        <v>3380</v>
      </c>
      <c r="B1372" s="193" t="s">
        <v>211</v>
      </c>
      <c r="C1372" s="193" t="s">
        <v>3380</v>
      </c>
      <c r="D1372" s="194" t="b">
        <v>0</v>
      </c>
      <c r="E1372" s="48" t="s">
        <v>107</v>
      </c>
      <c r="F1372" s="48" t="s">
        <v>3381</v>
      </c>
      <c r="G1372" s="48" t="s">
        <v>4443</v>
      </c>
      <c r="H1372" s="48" t="s">
        <v>441</v>
      </c>
      <c r="I1372" s="48" t="s">
        <v>3692</v>
      </c>
      <c r="J1372" s="48" t="s">
        <v>2680</v>
      </c>
      <c r="K1372" s="193" t="s">
        <v>3674</v>
      </c>
      <c r="L1372" s="193" t="s">
        <v>2636</v>
      </c>
      <c r="M1372" s="48" t="s">
        <v>3675</v>
      </c>
      <c r="N1372" s="193" t="s">
        <v>211</v>
      </c>
      <c r="O1372" s="48" t="s">
        <v>183</v>
      </c>
      <c r="P1372" s="48"/>
      <c r="Q1372" s="48" t="s">
        <v>184</v>
      </c>
      <c r="R1372" s="193" t="s">
        <v>211</v>
      </c>
      <c r="S1372" s="48" t="b">
        <v>0</v>
      </c>
      <c r="T1372" s="48"/>
      <c r="U1372" s="178"/>
      <c r="V1372" s="178">
        <v>43543</v>
      </c>
      <c r="W1372" s="48" t="s">
        <v>211</v>
      </c>
      <c r="X1372" s="48"/>
      <c r="Y1372" s="48"/>
      <c r="Z1372" s="48" t="s">
        <v>211</v>
      </c>
      <c r="AA1372" s="48"/>
      <c r="AB1372" s="48"/>
      <c r="AC1372" s="193" t="s">
        <v>5027</v>
      </c>
      <c r="AD1372" s="195">
        <v>43753</v>
      </c>
      <c r="AE1372" s="193" t="s">
        <v>498</v>
      </c>
      <c r="AF1372" s="193" t="s">
        <v>4032</v>
      </c>
      <c r="AG1372" s="193" t="s">
        <v>2694</v>
      </c>
      <c r="AH1372" s="197"/>
      <c r="AI1372" s="192" t="s">
        <v>4349</v>
      </c>
      <c r="AJ1372" s="115" t="str">
        <f t="shared" si="21"/>
        <v>FS</v>
      </c>
      <c r="AK1372" s="115" t="b">
        <f>ISNUMBER(SEARCH("IRT",Table1[[#This Row],[Current_Status]]))</f>
        <v>0</v>
      </c>
      <c r="AL1372" s="116">
        <f>YEAR(Table1[[#This Row],[Project_Initiated]])</f>
        <v>2019</v>
      </c>
      <c r="AM1372" s="53">
        <v>44090</v>
      </c>
      <c r="AN1372" s="53" t="str">
        <f>IF(AND(Table1[[#This Row],[Completed Date]]&gt;="07/01/2020"+0,Table1[[#This Row],[Completed Date]]&lt;="6/30/2021"+0),"FY 20-21",IF(AND(Table1[[#This Row],[Completed Date]]&gt;="07/01/2019"+0,Table1[[#This Row],[Completed Date]]&lt;="6/30/2020"+0),"FY 19-20",""))</f>
        <v/>
      </c>
      <c r="AO1372" s="116" t="str">
        <f>IFERROR(FIND("R",Table1[[#This Row],[FS_Priority]]),"")</f>
        <v/>
      </c>
    </row>
    <row r="1373" spans="1:41" hidden="1" x14ac:dyDescent="0.25">
      <c r="A1373" s="48" t="s">
        <v>4119</v>
      </c>
      <c r="B1373" s="193" t="s">
        <v>211</v>
      </c>
      <c r="C1373" s="193" t="s">
        <v>4119</v>
      </c>
      <c r="D1373" s="194" t="b">
        <v>0</v>
      </c>
      <c r="E1373" s="48" t="s">
        <v>147</v>
      </c>
      <c r="F1373" s="48" t="s">
        <v>4914</v>
      </c>
      <c r="G1373" s="48" t="s">
        <v>4915</v>
      </c>
      <c r="H1373" s="48" t="s">
        <v>458</v>
      </c>
      <c r="I1373" s="48" t="s">
        <v>4144</v>
      </c>
      <c r="J1373" s="48" t="s">
        <v>2680</v>
      </c>
      <c r="K1373" s="193" t="s">
        <v>3839</v>
      </c>
      <c r="L1373" s="193" t="s">
        <v>4330</v>
      </c>
      <c r="M1373" s="48" t="s">
        <v>3788</v>
      </c>
      <c r="N1373" s="193" t="s">
        <v>211</v>
      </c>
      <c r="O1373" s="48" t="s">
        <v>183</v>
      </c>
      <c r="P1373" s="48"/>
      <c r="Q1373" s="48" t="s">
        <v>218</v>
      </c>
      <c r="R1373" s="193" t="s">
        <v>211</v>
      </c>
      <c r="S1373" s="48" t="b">
        <v>0</v>
      </c>
      <c r="T1373" s="48"/>
      <c r="U1373" s="178"/>
      <c r="V1373" s="178">
        <v>43627</v>
      </c>
      <c r="W1373" s="48" t="s">
        <v>211</v>
      </c>
      <c r="X1373" s="48"/>
      <c r="Y1373" s="48"/>
      <c r="Z1373" s="48" t="s">
        <v>211</v>
      </c>
      <c r="AA1373" s="48"/>
      <c r="AB1373" s="48"/>
      <c r="AC1373" s="193" t="s">
        <v>5042</v>
      </c>
      <c r="AD1373" s="48"/>
      <c r="AE1373" s="193" t="s">
        <v>498</v>
      </c>
      <c r="AF1373" s="193" t="s">
        <v>2636</v>
      </c>
      <c r="AG1373" s="193" t="s">
        <v>2693</v>
      </c>
      <c r="AH1373" s="197"/>
      <c r="AI1373" s="192" t="s">
        <v>4284</v>
      </c>
      <c r="AJ1373" s="115" t="str">
        <f t="shared" si="21"/>
        <v>FS</v>
      </c>
      <c r="AK1373" s="115" t="b">
        <f>ISNUMBER(SEARCH("IRT",Table1[[#This Row],[Current_Status]]))</f>
        <v>0</v>
      </c>
      <c r="AL1373" s="116">
        <f>YEAR(Table1[[#This Row],[Project_Initiated]])</f>
        <v>2019</v>
      </c>
      <c r="AM1373" s="53">
        <v>44090</v>
      </c>
      <c r="AN1373" s="53" t="str">
        <f>IF(AND(Table1[[#This Row],[Completed Date]]&gt;="07/01/2020"+0,Table1[[#This Row],[Completed Date]]&lt;="6/30/2021"+0),"FY 20-21",IF(AND(Table1[[#This Row],[Completed Date]]&gt;="07/01/2019"+0,Table1[[#This Row],[Completed Date]]&lt;="6/30/2020"+0),"FY 19-20",""))</f>
        <v/>
      </c>
      <c r="AO1373" s="116" t="str">
        <f>IFERROR(FIND("R",Table1[[#This Row],[FS_Priority]]),"")</f>
        <v/>
      </c>
    </row>
    <row r="1374" spans="1:41" hidden="1" x14ac:dyDescent="0.25">
      <c r="A1374" s="48" t="s">
        <v>4120</v>
      </c>
      <c r="B1374" s="193" t="s">
        <v>211</v>
      </c>
      <c r="C1374" s="193" t="s">
        <v>4120</v>
      </c>
      <c r="D1374" s="194" t="b">
        <v>0</v>
      </c>
      <c r="E1374" s="48" t="s">
        <v>147</v>
      </c>
      <c r="F1374" s="48" t="s">
        <v>4203</v>
      </c>
      <c r="G1374" s="48" t="s">
        <v>4380</v>
      </c>
      <c r="H1374" s="48" t="s">
        <v>451</v>
      </c>
      <c r="I1374" s="48" t="s">
        <v>4204</v>
      </c>
      <c r="J1374" s="48" t="s">
        <v>2680</v>
      </c>
      <c r="K1374" s="193" t="s">
        <v>3839</v>
      </c>
      <c r="L1374" s="193" t="s">
        <v>4330</v>
      </c>
      <c r="M1374" s="48" t="s">
        <v>4929</v>
      </c>
      <c r="N1374" s="193" t="s">
        <v>211</v>
      </c>
      <c r="O1374" s="48" t="s">
        <v>183</v>
      </c>
      <c r="P1374" s="48"/>
      <c r="Q1374" s="48" t="s">
        <v>236</v>
      </c>
      <c r="R1374" s="193" t="s">
        <v>211</v>
      </c>
      <c r="S1374" s="48" t="b">
        <v>0</v>
      </c>
      <c r="T1374" s="48"/>
      <c r="U1374" s="178"/>
      <c r="V1374" s="178">
        <v>43677</v>
      </c>
      <c r="W1374" s="48" t="s">
        <v>211</v>
      </c>
      <c r="X1374" s="48"/>
      <c r="Y1374" s="48"/>
      <c r="Z1374" s="48" t="s">
        <v>211</v>
      </c>
      <c r="AA1374" s="48"/>
      <c r="AB1374" s="48"/>
      <c r="AC1374" s="193" t="s">
        <v>5043</v>
      </c>
      <c r="AD1374" s="48"/>
      <c r="AE1374" s="193" t="s">
        <v>498</v>
      </c>
      <c r="AF1374" s="193" t="s">
        <v>4690</v>
      </c>
      <c r="AG1374" s="193" t="s">
        <v>211</v>
      </c>
      <c r="AH1374" s="197"/>
      <c r="AI1374" s="192" t="s">
        <v>4284</v>
      </c>
      <c r="AJ1374" s="115" t="str">
        <f t="shared" si="21"/>
        <v>FS</v>
      </c>
      <c r="AK1374" s="115" t="b">
        <f>ISNUMBER(SEARCH("IRT",Table1[[#This Row],[Current_Status]]))</f>
        <v>0</v>
      </c>
      <c r="AL1374" s="116">
        <f>YEAR(Table1[[#This Row],[Project_Initiated]])</f>
        <v>2019</v>
      </c>
      <c r="AM1374" s="53">
        <v>44090</v>
      </c>
      <c r="AN1374" s="53" t="str">
        <f>IF(AND(Table1[[#This Row],[Completed Date]]&gt;="07/01/2020"+0,Table1[[#This Row],[Completed Date]]&lt;="6/30/2021"+0),"FY 20-21",IF(AND(Table1[[#This Row],[Completed Date]]&gt;="07/01/2019"+0,Table1[[#This Row],[Completed Date]]&lt;="6/30/2020"+0),"FY 19-20",""))</f>
        <v/>
      </c>
      <c r="AO1374" s="116" t="str">
        <f>IFERROR(FIND("R",Table1[[#This Row],[FS_Priority]]),"")</f>
        <v/>
      </c>
    </row>
    <row r="1375" spans="1:41" hidden="1" x14ac:dyDescent="0.25">
      <c r="A1375" s="48" t="s">
        <v>4702</v>
      </c>
      <c r="B1375" s="193" t="s">
        <v>211</v>
      </c>
      <c r="C1375" s="193" t="s">
        <v>4702</v>
      </c>
      <c r="D1375" s="194" t="b">
        <v>0</v>
      </c>
      <c r="E1375" s="48" t="s">
        <v>148</v>
      </c>
      <c r="F1375" s="48" t="s">
        <v>4703</v>
      </c>
      <c r="G1375" s="48" t="s">
        <v>4786</v>
      </c>
      <c r="H1375" s="48" t="s">
        <v>211</v>
      </c>
      <c r="I1375" s="48" t="s">
        <v>4704</v>
      </c>
      <c r="J1375" s="48" t="s">
        <v>2680</v>
      </c>
      <c r="K1375" s="193" t="s">
        <v>4320</v>
      </c>
      <c r="L1375" s="193" t="s">
        <v>434</v>
      </c>
      <c r="M1375" s="48" t="s">
        <v>4705</v>
      </c>
      <c r="N1375" s="193" t="s">
        <v>4706</v>
      </c>
      <c r="O1375" s="48" t="s">
        <v>183</v>
      </c>
      <c r="P1375" s="48"/>
      <c r="Q1375" s="48" t="s">
        <v>218</v>
      </c>
      <c r="R1375" s="193" t="s">
        <v>211</v>
      </c>
      <c r="S1375" s="48" t="b">
        <v>0</v>
      </c>
      <c r="T1375" s="48"/>
      <c r="U1375" s="178"/>
      <c r="V1375" s="178">
        <v>43787</v>
      </c>
      <c r="W1375" s="48" t="s">
        <v>211</v>
      </c>
      <c r="X1375" s="48"/>
      <c r="Y1375" s="48"/>
      <c r="Z1375" s="48" t="s">
        <v>211</v>
      </c>
      <c r="AA1375" s="48"/>
      <c r="AB1375" s="48"/>
      <c r="AC1375" s="193" t="s">
        <v>5046</v>
      </c>
      <c r="AD1375" s="195">
        <v>43853</v>
      </c>
      <c r="AE1375" s="193" t="s">
        <v>498</v>
      </c>
      <c r="AF1375" s="193" t="s">
        <v>4787</v>
      </c>
      <c r="AG1375" s="193" t="s">
        <v>2694</v>
      </c>
      <c r="AH1375" s="197"/>
      <c r="AI1375" s="192" t="s">
        <v>4364</v>
      </c>
      <c r="AJ1375" s="115" t="str">
        <f t="shared" si="21"/>
        <v>FS</v>
      </c>
      <c r="AK1375" s="115" t="b">
        <f>ISNUMBER(SEARCH("IRT",Table1[[#This Row],[Current_Status]]))</f>
        <v>0</v>
      </c>
      <c r="AL1375" s="116">
        <f>YEAR(Table1[[#This Row],[Project_Initiated]])</f>
        <v>2019</v>
      </c>
      <c r="AM1375" s="53">
        <v>44090</v>
      </c>
      <c r="AN1375" s="53" t="str">
        <f>IF(AND(Table1[[#This Row],[Completed Date]]&gt;="07/01/2020"+0,Table1[[#This Row],[Completed Date]]&lt;="6/30/2021"+0),"FY 20-21",IF(AND(Table1[[#This Row],[Completed Date]]&gt;="07/01/2019"+0,Table1[[#This Row],[Completed Date]]&lt;="6/30/2020"+0),"FY 19-20",""))</f>
        <v/>
      </c>
      <c r="AO1375" s="116" t="str">
        <f>IFERROR(FIND("R",Table1[[#This Row],[FS_Priority]]),"")</f>
        <v/>
      </c>
    </row>
    <row r="1376" spans="1:41" hidden="1" x14ac:dyDescent="0.25">
      <c r="A1376" s="48" t="s">
        <v>4864</v>
      </c>
      <c r="B1376" s="193" t="s">
        <v>4864</v>
      </c>
      <c r="C1376" s="193" t="s">
        <v>211</v>
      </c>
      <c r="D1376" s="194" t="b">
        <v>0</v>
      </c>
      <c r="E1376" s="48" t="s">
        <v>4285</v>
      </c>
      <c r="F1376" s="48" t="s">
        <v>4865</v>
      </c>
      <c r="G1376" s="48" t="s">
        <v>4866</v>
      </c>
      <c r="H1376" s="48" t="s">
        <v>211</v>
      </c>
      <c r="I1376" s="48" t="s">
        <v>211</v>
      </c>
      <c r="J1376" s="48" t="s">
        <v>5079</v>
      </c>
      <c r="K1376" s="193" t="s">
        <v>59</v>
      </c>
      <c r="L1376" s="193" t="s">
        <v>28</v>
      </c>
      <c r="M1376" s="48" t="s">
        <v>4867</v>
      </c>
      <c r="N1376" s="193" t="s">
        <v>211</v>
      </c>
      <c r="O1376" s="48" t="s">
        <v>118</v>
      </c>
      <c r="P1376" s="48">
        <v>17</v>
      </c>
      <c r="Q1376" s="48" t="s">
        <v>211</v>
      </c>
      <c r="R1376" s="193" t="s">
        <v>211</v>
      </c>
      <c r="S1376" s="48" t="b">
        <v>0</v>
      </c>
      <c r="T1376" s="48">
        <v>780545</v>
      </c>
      <c r="U1376" s="178"/>
      <c r="V1376" s="178">
        <v>43901</v>
      </c>
      <c r="W1376" s="48" t="s">
        <v>5079</v>
      </c>
      <c r="X1376" s="48">
        <v>44105</v>
      </c>
      <c r="Y1376" s="48">
        <v>44197</v>
      </c>
      <c r="Z1376" s="48" t="s">
        <v>211</v>
      </c>
      <c r="AA1376" s="48"/>
      <c r="AB1376" s="48"/>
      <c r="AC1376" s="193" t="s">
        <v>211</v>
      </c>
      <c r="AD1376" s="48"/>
      <c r="AE1376" s="193" t="s">
        <v>211</v>
      </c>
      <c r="AF1376" s="193" t="s">
        <v>211</v>
      </c>
      <c r="AG1376" s="193" t="s">
        <v>211</v>
      </c>
      <c r="AH1376" s="197"/>
      <c r="AI1376" s="192" t="s">
        <v>211</v>
      </c>
      <c r="AJ1376" s="115" t="str">
        <f t="shared" si="21"/>
        <v>PD&amp;C</v>
      </c>
      <c r="AK1376" s="115" t="b">
        <f>ISNUMBER(SEARCH("IRT",Table1[[#This Row],[Current_Status]]))</f>
        <v>0</v>
      </c>
      <c r="AL1376" s="116">
        <f>YEAR(Table1[[#This Row],[Project_Initiated]])</f>
        <v>2020</v>
      </c>
      <c r="AM1376" s="53">
        <v>44090</v>
      </c>
      <c r="AN1376" s="53" t="str">
        <f>IF(AND(Table1[[#This Row],[Completed Date]]&gt;="07/01/2020"+0,Table1[[#This Row],[Completed Date]]&lt;="6/30/2021"+0),"FY 20-21",IF(AND(Table1[[#This Row],[Completed Date]]&gt;="07/01/2019"+0,Table1[[#This Row],[Completed Date]]&lt;="6/30/2020"+0),"FY 19-20",""))</f>
        <v/>
      </c>
      <c r="AO1376" s="116" t="str">
        <f>IFERROR(FIND("R",Table1[[#This Row],[FS_Priority]]),"")</f>
        <v/>
      </c>
    </row>
    <row r="1377" spans="1:41" hidden="1" x14ac:dyDescent="0.25">
      <c r="A1377" s="48" t="s">
        <v>4011</v>
      </c>
      <c r="B1377" s="193" t="s">
        <v>4011</v>
      </c>
      <c r="C1377" s="193" t="s">
        <v>211</v>
      </c>
      <c r="D1377" s="194" t="b">
        <v>0</v>
      </c>
      <c r="E1377" s="48" t="s">
        <v>4285</v>
      </c>
      <c r="F1377" s="48" t="s">
        <v>4961</v>
      </c>
      <c r="G1377" s="48" t="s">
        <v>93</v>
      </c>
      <c r="H1377" s="48" t="s">
        <v>211</v>
      </c>
      <c r="I1377" s="48" t="s">
        <v>211</v>
      </c>
      <c r="J1377" s="48" t="s">
        <v>3508</v>
      </c>
      <c r="K1377" s="193" t="s">
        <v>59</v>
      </c>
      <c r="L1377" s="193" t="s">
        <v>28</v>
      </c>
      <c r="M1377" s="48" t="s">
        <v>63</v>
      </c>
      <c r="N1377" s="193" t="s">
        <v>211</v>
      </c>
      <c r="O1377" s="48" t="s">
        <v>67</v>
      </c>
      <c r="P1377" s="48">
        <v>15</v>
      </c>
      <c r="Q1377" s="48" t="s">
        <v>211</v>
      </c>
      <c r="R1377" s="193" t="s">
        <v>211</v>
      </c>
      <c r="S1377" s="48" t="b">
        <v>0</v>
      </c>
      <c r="T1377" s="48"/>
      <c r="U1377" s="178"/>
      <c r="V1377" s="178">
        <v>42340</v>
      </c>
      <c r="W1377" s="48" t="s">
        <v>50</v>
      </c>
      <c r="X1377" s="48"/>
      <c r="Y1377" s="48"/>
      <c r="Z1377" s="48" t="s">
        <v>211</v>
      </c>
      <c r="AA1377" s="48"/>
      <c r="AB1377" s="48"/>
      <c r="AC1377" s="193" t="s">
        <v>211</v>
      </c>
      <c r="AD1377" s="48"/>
      <c r="AE1377" s="193" t="s">
        <v>211</v>
      </c>
      <c r="AF1377" s="193" t="s">
        <v>211</v>
      </c>
      <c r="AG1377" s="193" t="s">
        <v>211</v>
      </c>
      <c r="AH1377" s="197"/>
      <c r="AI1377" s="192" t="s">
        <v>211</v>
      </c>
      <c r="AJ1377" s="115" t="str">
        <f t="shared" si="21"/>
        <v>PD&amp;C</v>
      </c>
      <c r="AK1377" s="115" t="b">
        <f>ISNUMBER(SEARCH("IRT",Table1[[#This Row],[Current_Status]]))</f>
        <v>0</v>
      </c>
      <c r="AL1377" s="116">
        <f>YEAR(Table1[[#This Row],[Project_Initiated]])</f>
        <v>2015</v>
      </c>
      <c r="AM1377" s="53">
        <v>44090</v>
      </c>
      <c r="AN1377" s="53" t="str">
        <f>IF(AND(Table1[[#This Row],[Completed Date]]&gt;="07/01/2020"+0,Table1[[#This Row],[Completed Date]]&lt;="6/30/2021"+0),"FY 20-21",IF(AND(Table1[[#This Row],[Completed Date]]&gt;="07/01/2019"+0,Table1[[#This Row],[Completed Date]]&lt;="6/30/2020"+0),"FY 19-20",""))</f>
        <v/>
      </c>
      <c r="AO1377" s="116" t="str">
        <f>IFERROR(FIND("R",Table1[[#This Row],[FS_Priority]]),"")</f>
        <v/>
      </c>
    </row>
    <row r="1378" spans="1:41" hidden="1" x14ac:dyDescent="0.25">
      <c r="A1378" s="48" t="s">
        <v>186</v>
      </c>
      <c r="B1378" s="193" t="s">
        <v>186</v>
      </c>
      <c r="C1378" s="193" t="s">
        <v>211</v>
      </c>
      <c r="D1378" s="194" t="b">
        <v>0</v>
      </c>
      <c r="E1378" s="48" t="s">
        <v>187</v>
      </c>
      <c r="F1378" s="48" t="s">
        <v>4491</v>
      </c>
      <c r="G1378" s="48" t="s">
        <v>188</v>
      </c>
      <c r="H1378" s="48" t="s">
        <v>211</v>
      </c>
      <c r="I1378" s="48" t="s">
        <v>211</v>
      </c>
      <c r="J1378" s="48" t="s">
        <v>3508</v>
      </c>
      <c r="K1378" s="193" t="s">
        <v>30</v>
      </c>
      <c r="L1378" s="193" t="s">
        <v>394</v>
      </c>
      <c r="M1378" s="48" t="s">
        <v>189</v>
      </c>
      <c r="N1378" s="193" t="s">
        <v>211</v>
      </c>
      <c r="O1378" s="48" t="s">
        <v>189</v>
      </c>
      <c r="P1378" s="48">
        <v>19</v>
      </c>
      <c r="Q1378" s="48" t="s">
        <v>211</v>
      </c>
      <c r="R1378" s="193" t="s">
        <v>211</v>
      </c>
      <c r="S1378" s="48" t="b">
        <v>0</v>
      </c>
      <c r="T1378" s="48">
        <v>1250000</v>
      </c>
      <c r="U1378" s="178">
        <v>0</v>
      </c>
      <c r="V1378" s="178">
        <v>43390</v>
      </c>
      <c r="W1378" s="48" t="s">
        <v>2891</v>
      </c>
      <c r="X1378" s="48"/>
      <c r="Y1378" s="48"/>
      <c r="Z1378" s="48" t="s">
        <v>211</v>
      </c>
      <c r="AA1378" s="48"/>
      <c r="AB1378" s="48"/>
      <c r="AC1378" s="193" t="s">
        <v>211</v>
      </c>
      <c r="AD1378" s="48"/>
      <c r="AE1378" s="193" t="s">
        <v>211</v>
      </c>
      <c r="AF1378" s="193" t="s">
        <v>211</v>
      </c>
      <c r="AG1378" s="193" t="s">
        <v>211</v>
      </c>
      <c r="AH1378" s="197"/>
      <c r="AI1378" s="192" t="s">
        <v>211</v>
      </c>
      <c r="AJ1378" s="115" t="str">
        <f t="shared" si="21"/>
        <v>PD&amp;C</v>
      </c>
      <c r="AK1378" s="115" t="b">
        <f>ISNUMBER(SEARCH("IRT",Table1[[#This Row],[Current_Status]]))</f>
        <v>0</v>
      </c>
      <c r="AL1378" s="116">
        <f>YEAR(Table1[[#This Row],[Project_Initiated]])</f>
        <v>2018</v>
      </c>
      <c r="AM1378" s="53">
        <v>44090</v>
      </c>
      <c r="AN1378" s="53" t="str">
        <f>IF(AND(Table1[[#This Row],[Completed Date]]&gt;="07/01/2020"+0,Table1[[#This Row],[Completed Date]]&lt;="6/30/2021"+0),"FY 20-21",IF(AND(Table1[[#This Row],[Completed Date]]&gt;="07/01/2019"+0,Table1[[#This Row],[Completed Date]]&lt;="6/30/2020"+0),"FY 19-20",""))</f>
        <v/>
      </c>
      <c r="AO1378" s="116" t="str">
        <f>IFERROR(FIND("R",Table1[[#This Row],[FS_Priority]]),"")</f>
        <v/>
      </c>
    </row>
    <row r="1379" spans="1:41" hidden="1" x14ac:dyDescent="0.25">
      <c r="A1379" s="48" t="s">
        <v>4388</v>
      </c>
      <c r="B1379" s="193" t="s">
        <v>4388</v>
      </c>
      <c r="C1379" s="193" t="s">
        <v>211</v>
      </c>
      <c r="D1379" s="194" t="b">
        <v>0</v>
      </c>
      <c r="E1379" s="48" t="s">
        <v>4299</v>
      </c>
      <c r="F1379" s="48" t="s">
        <v>4960</v>
      </c>
      <c r="G1379" s="48" t="s">
        <v>4251</v>
      </c>
      <c r="H1379" s="48" t="s">
        <v>211</v>
      </c>
      <c r="I1379" s="48" t="s">
        <v>211</v>
      </c>
      <c r="J1379" s="48" t="s">
        <v>39</v>
      </c>
      <c r="K1379" s="193" t="s">
        <v>3471</v>
      </c>
      <c r="L1379" s="193" t="s">
        <v>2636</v>
      </c>
      <c r="M1379" s="48" t="s">
        <v>3777</v>
      </c>
      <c r="N1379" s="193" t="s">
        <v>211</v>
      </c>
      <c r="O1379" s="48" t="s">
        <v>3974</v>
      </c>
      <c r="P1379" s="48">
        <v>1</v>
      </c>
      <c r="Q1379" s="48" t="s">
        <v>211</v>
      </c>
      <c r="R1379" s="193" t="s">
        <v>211</v>
      </c>
      <c r="S1379" s="48" t="b">
        <v>0</v>
      </c>
      <c r="T1379" s="48"/>
      <c r="U1379" s="178"/>
      <c r="V1379" s="178">
        <v>43532</v>
      </c>
      <c r="W1379" s="48" t="s">
        <v>5067</v>
      </c>
      <c r="X1379" s="48"/>
      <c r="Y1379" s="48"/>
      <c r="Z1379" s="48" t="s">
        <v>211</v>
      </c>
      <c r="AA1379" s="48"/>
      <c r="AB1379" s="48"/>
      <c r="AC1379" s="193" t="s">
        <v>211</v>
      </c>
      <c r="AD1379" s="48"/>
      <c r="AE1379" s="193" t="s">
        <v>211</v>
      </c>
      <c r="AF1379" s="193" t="s">
        <v>211</v>
      </c>
      <c r="AG1379" s="193" t="s">
        <v>211</v>
      </c>
      <c r="AH1379" s="197"/>
      <c r="AI1379" s="192" t="s">
        <v>211</v>
      </c>
      <c r="AJ1379" s="115" t="str">
        <f t="shared" si="21"/>
        <v>PD&amp;C</v>
      </c>
      <c r="AK1379" s="115" t="b">
        <f>ISNUMBER(SEARCH("IRT",Table1[[#This Row],[Current_Status]]))</f>
        <v>0</v>
      </c>
      <c r="AL1379" s="116">
        <f>YEAR(Table1[[#This Row],[Project_Initiated]])</f>
        <v>2019</v>
      </c>
      <c r="AM1379" s="53">
        <v>44090</v>
      </c>
      <c r="AN1379" s="53" t="str">
        <f>IF(AND(Table1[[#This Row],[Completed Date]]&gt;="07/01/2020"+0,Table1[[#This Row],[Completed Date]]&lt;="6/30/2021"+0),"FY 20-21",IF(AND(Table1[[#This Row],[Completed Date]]&gt;="07/01/2019"+0,Table1[[#This Row],[Completed Date]]&lt;="6/30/2020"+0),"FY 19-20",""))</f>
        <v/>
      </c>
      <c r="AO1379" s="116" t="str">
        <f>IFERROR(FIND("R",Table1[[#This Row],[FS_Priority]]),"")</f>
        <v/>
      </c>
    </row>
    <row r="1380" spans="1:41" hidden="1" x14ac:dyDescent="0.25">
      <c r="A1380" s="48" t="s">
        <v>2814</v>
      </c>
      <c r="B1380" s="193" t="s">
        <v>2814</v>
      </c>
      <c r="C1380" s="193" t="s">
        <v>211</v>
      </c>
      <c r="D1380" s="194" t="b">
        <v>0</v>
      </c>
      <c r="E1380" s="48" t="s">
        <v>4299</v>
      </c>
      <c r="F1380" s="48" t="s">
        <v>5080</v>
      </c>
      <c r="G1380" s="48" t="s">
        <v>4250</v>
      </c>
      <c r="H1380" s="48" t="s">
        <v>211</v>
      </c>
      <c r="I1380" s="48" t="s">
        <v>211</v>
      </c>
      <c r="J1380" s="48" t="s">
        <v>39</v>
      </c>
      <c r="K1380" s="193" t="s">
        <v>3471</v>
      </c>
      <c r="L1380" s="193" t="s">
        <v>2636</v>
      </c>
      <c r="M1380" s="48" t="s">
        <v>3503</v>
      </c>
      <c r="N1380" s="193" t="s">
        <v>211</v>
      </c>
      <c r="O1380" s="48" t="s">
        <v>4940</v>
      </c>
      <c r="P1380" s="48">
        <v>9</v>
      </c>
      <c r="Q1380" s="48" t="s">
        <v>211</v>
      </c>
      <c r="R1380" s="193" t="s">
        <v>211</v>
      </c>
      <c r="S1380" s="48" t="b">
        <v>0</v>
      </c>
      <c r="T1380" s="48">
        <v>100000000</v>
      </c>
      <c r="U1380" s="178"/>
      <c r="V1380" s="178">
        <v>43528</v>
      </c>
      <c r="W1380" s="48" t="s">
        <v>4981</v>
      </c>
      <c r="X1380" s="48"/>
      <c r="Y1380" s="48"/>
      <c r="Z1380" s="48" t="s">
        <v>211</v>
      </c>
      <c r="AA1380" s="48"/>
      <c r="AB1380" s="48"/>
      <c r="AC1380" s="193" t="s">
        <v>211</v>
      </c>
      <c r="AD1380" s="48"/>
      <c r="AE1380" s="193" t="s">
        <v>211</v>
      </c>
      <c r="AF1380" s="193" t="s">
        <v>211</v>
      </c>
      <c r="AG1380" s="193" t="s">
        <v>211</v>
      </c>
      <c r="AH1380" s="198"/>
      <c r="AI1380" s="192" t="s">
        <v>211</v>
      </c>
      <c r="AJ1380" s="115" t="str">
        <f t="shared" si="21"/>
        <v>PD&amp;C</v>
      </c>
      <c r="AK1380" s="115" t="b">
        <f>ISNUMBER(SEARCH("IRT",Table1[[#This Row],[Current_Status]]))</f>
        <v>0</v>
      </c>
      <c r="AL1380" s="116">
        <f>YEAR(Table1[[#This Row],[Project_Initiated]])</f>
        <v>2019</v>
      </c>
      <c r="AM1380" s="53">
        <v>44090</v>
      </c>
      <c r="AN1380" s="53" t="str">
        <f>IF(AND(Table1[[#This Row],[Completed Date]]&gt;="07/01/2020"+0,Table1[[#This Row],[Completed Date]]&lt;="6/30/2021"+0),"FY 20-21",IF(AND(Table1[[#This Row],[Completed Date]]&gt;="07/01/2019"+0,Table1[[#This Row],[Completed Date]]&lt;="6/30/2020"+0),"FY 19-20",""))</f>
        <v/>
      </c>
      <c r="AO1380" s="116" t="str">
        <f>IFERROR(FIND("R",Table1[[#This Row],[FS_Priority]]),"")</f>
        <v/>
      </c>
    </row>
    <row r="1381" spans="1:41" hidden="1" x14ac:dyDescent="0.25">
      <c r="A1381" s="48" t="s">
        <v>4963</v>
      </c>
      <c r="B1381" s="193" t="s">
        <v>4963</v>
      </c>
      <c r="C1381" s="193" t="s">
        <v>211</v>
      </c>
      <c r="D1381" s="194" t="b">
        <v>0</v>
      </c>
      <c r="E1381" s="48" t="s">
        <v>4299</v>
      </c>
      <c r="F1381" s="48" t="s">
        <v>4971</v>
      </c>
      <c r="G1381" s="48" t="s">
        <v>4972</v>
      </c>
      <c r="H1381" s="48" t="s">
        <v>211</v>
      </c>
      <c r="I1381" s="48" t="s">
        <v>211</v>
      </c>
      <c r="J1381" s="48" t="s">
        <v>39</v>
      </c>
      <c r="K1381" s="193" t="s">
        <v>3471</v>
      </c>
      <c r="L1381" s="193" t="s">
        <v>2636</v>
      </c>
      <c r="M1381" s="48" t="s">
        <v>4973</v>
      </c>
      <c r="N1381" s="193" t="s">
        <v>211</v>
      </c>
      <c r="O1381" s="48" t="s">
        <v>268</v>
      </c>
      <c r="P1381" s="48">
        <v>21</v>
      </c>
      <c r="Q1381" s="48" t="s">
        <v>211</v>
      </c>
      <c r="R1381" s="193" t="s">
        <v>211</v>
      </c>
      <c r="S1381" s="48" t="b">
        <v>0</v>
      </c>
      <c r="T1381" s="48"/>
      <c r="U1381" s="178"/>
      <c r="V1381" s="178">
        <v>43999</v>
      </c>
      <c r="W1381" s="48" t="s">
        <v>50</v>
      </c>
      <c r="X1381" s="48"/>
      <c r="Y1381" s="48"/>
      <c r="Z1381" s="48" t="s">
        <v>211</v>
      </c>
      <c r="AA1381" s="48"/>
      <c r="AB1381" s="48"/>
      <c r="AC1381" s="193" t="s">
        <v>211</v>
      </c>
      <c r="AD1381" s="48"/>
      <c r="AE1381" s="193" t="s">
        <v>211</v>
      </c>
      <c r="AF1381" s="193" t="s">
        <v>211</v>
      </c>
      <c r="AG1381" s="193" t="s">
        <v>211</v>
      </c>
      <c r="AH1381" s="197"/>
      <c r="AI1381" s="192" t="s">
        <v>211</v>
      </c>
      <c r="AJ1381" s="115" t="str">
        <f t="shared" si="21"/>
        <v>PD&amp;C</v>
      </c>
      <c r="AK1381" s="115" t="b">
        <f>ISNUMBER(SEARCH("IRT",Table1[[#This Row],[Current_Status]]))</f>
        <v>0</v>
      </c>
      <c r="AL1381" s="116">
        <f>YEAR(Table1[[#This Row],[Project_Initiated]])</f>
        <v>2020</v>
      </c>
      <c r="AM1381" s="53">
        <v>44090</v>
      </c>
      <c r="AN1381" s="53" t="str">
        <f>IF(AND(Table1[[#This Row],[Completed Date]]&gt;="07/01/2020"+0,Table1[[#This Row],[Completed Date]]&lt;="6/30/2021"+0),"FY 20-21",IF(AND(Table1[[#This Row],[Completed Date]]&gt;="07/01/2019"+0,Table1[[#This Row],[Completed Date]]&lt;="6/30/2020"+0),"FY 19-20",""))</f>
        <v/>
      </c>
      <c r="AO1381" s="116" t="str">
        <f>IFERROR(FIND("R",Table1[[#This Row],[FS_Priority]]),"")</f>
        <v/>
      </c>
    </row>
    <row r="1382" spans="1:41" hidden="1" x14ac:dyDescent="0.25">
      <c r="A1382" s="48" t="s">
        <v>142</v>
      </c>
      <c r="B1382" s="193" t="s">
        <v>142</v>
      </c>
      <c r="C1382" s="193" t="s">
        <v>211</v>
      </c>
      <c r="D1382" s="194" t="b">
        <v>0</v>
      </c>
      <c r="E1382" s="48" t="s">
        <v>442</v>
      </c>
      <c r="F1382" s="48" t="s">
        <v>416</v>
      </c>
      <c r="G1382" s="48" t="s">
        <v>143</v>
      </c>
      <c r="H1382" s="48" t="s">
        <v>211</v>
      </c>
      <c r="I1382" s="48" t="s">
        <v>211</v>
      </c>
      <c r="J1382" s="48" t="s">
        <v>5068</v>
      </c>
      <c r="K1382" s="193" t="s">
        <v>3829</v>
      </c>
      <c r="L1382" s="193" t="s">
        <v>141</v>
      </c>
      <c r="M1382" s="48" t="s">
        <v>3837</v>
      </c>
      <c r="N1382" s="193" t="s">
        <v>211</v>
      </c>
      <c r="O1382" s="48" t="s">
        <v>293</v>
      </c>
      <c r="P1382" s="48">
        <v>4</v>
      </c>
      <c r="Q1382" s="48" t="s">
        <v>211</v>
      </c>
      <c r="R1382" s="193" t="s">
        <v>211</v>
      </c>
      <c r="S1382" s="48" t="b">
        <v>0</v>
      </c>
      <c r="T1382" s="48">
        <v>1150000</v>
      </c>
      <c r="U1382" s="178"/>
      <c r="V1382" s="178">
        <v>42719</v>
      </c>
      <c r="W1382" s="48" t="s">
        <v>4982</v>
      </c>
      <c r="X1382" s="48"/>
      <c r="Y1382" s="48"/>
      <c r="Z1382" s="48" t="s">
        <v>211</v>
      </c>
      <c r="AA1382" s="48"/>
      <c r="AB1382" s="48"/>
      <c r="AC1382" s="193" t="s">
        <v>211</v>
      </c>
      <c r="AD1382" s="48"/>
      <c r="AE1382" s="193" t="s">
        <v>211</v>
      </c>
      <c r="AF1382" s="193" t="s">
        <v>211</v>
      </c>
      <c r="AG1382" s="193" t="s">
        <v>211</v>
      </c>
      <c r="AH1382" s="197"/>
      <c r="AI1382" s="192" t="s">
        <v>211</v>
      </c>
      <c r="AJ1382" s="115" t="str">
        <f t="shared" si="21"/>
        <v>PD&amp;C</v>
      </c>
      <c r="AK1382" s="115" t="b">
        <f>ISNUMBER(SEARCH("IRT",Table1[[#This Row],[Current_Status]]))</f>
        <v>0</v>
      </c>
      <c r="AL1382" s="116">
        <f>YEAR(Table1[[#This Row],[Project_Initiated]])</f>
        <v>2016</v>
      </c>
      <c r="AM1382" s="53">
        <v>44090</v>
      </c>
      <c r="AN1382" s="53" t="str">
        <f>IF(AND(Table1[[#This Row],[Completed Date]]&gt;="07/01/2020"+0,Table1[[#This Row],[Completed Date]]&lt;="6/30/2021"+0),"FY 20-21",IF(AND(Table1[[#This Row],[Completed Date]]&gt;="07/01/2019"+0,Table1[[#This Row],[Completed Date]]&lt;="6/30/2020"+0),"FY 19-20",""))</f>
        <v/>
      </c>
      <c r="AO1382" s="116" t="str">
        <f>IFERROR(FIND("R",Table1[[#This Row],[FS_Priority]]),"")</f>
        <v/>
      </c>
    </row>
    <row r="1383" spans="1:41" hidden="1" x14ac:dyDescent="0.25">
      <c r="A1383" s="48" t="s">
        <v>480</v>
      </c>
      <c r="B1383" s="193" t="s">
        <v>480</v>
      </c>
      <c r="C1383" s="193" t="s">
        <v>211</v>
      </c>
      <c r="D1383" s="194" t="b">
        <v>0</v>
      </c>
      <c r="E1383" s="48" t="s">
        <v>187</v>
      </c>
      <c r="F1383" s="48" t="s">
        <v>481</v>
      </c>
      <c r="G1383" s="48" t="s">
        <v>482</v>
      </c>
      <c r="H1383" s="48" t="s">
        <v>211</v>
      </c>
      <c r="I1383" s="48" t="s">
        <v>211</v>
      </c>
      <c r="J1383" s="48" t="s">
        <v>4955</v>
      </c>
      <c r="K1383" s="193" t="s">
        <v>30</v>
      </c>
      <c r="L1383" s="193" t="s">
        <v>394</v>
      </c>
      <c r="M1383" s="48" t="s">
        <v>484</v>
      </c>
      <c r="N1383" s="193" t="s">
        <v>211</v>
      </c>
      <c r="O1383" s="48" t="s">
        <v>484</v>
      </c>
      <c r="P1383" s="48">
        <v>99</v>
      </c>
      <c r="Q1383" s="48" t="s">
        <v>211</v>
      </c>
      <c r="R1383" s="193" t="s">
        <v>211</v>
      </c>
      <c r="S1383" s="48" t="b">
        <v>0</v>
      </c>
      <c r="T1383" s="48">
        <v>0</v>
      </c>
      <c r="U1383" s="178"/>
      <c r="V1383" s="178"/>
      <c r="W1383" s="48" t="s">
        <v>4794</v>
      </c>
      <c r="X1383" s="48">
        <v>44105</v>
      </c>
      <c r="Y1383" s="48">
        <v>44228</v>
      </c>
      <c r="Z1383" s="48" t="s">
        <v>211</v>
      </c>
      <c r="AA1383" s="48"/>
      <c r="AB1383" s="48"/>
      <c r="AC1383" s="193" t="s">
        <v>211</v>
      </c>
      <c r="AD1383" s="48"/>
      <c r="AE1383" s="193" t="s">
        <v>211</v>
      </c>
      <c r="AF1383" s="193" t="s">
        <v>211</v>
      </c>
      <c r="AG1383" s="193" t="s">
        <v>211</v>
      </c>
      <c r="AH1383" s="197"/>
      <c r="AI1383" s="192" t="s">
        <v>211</v>
      </c>
      <c r="AJ1383" s="115" t="str">
        <f t="shared" si="21"/>
        <v>PD&amp;C</v>
      </c>
      <c r="AK1383" s="115" t="b">
        <f>ISNUMBER(SEARCH("IRT",Table1[[#This Row],[Current_Status]]))</f>
        <v>0</v>
      </c>
      <c r="AL1383" s="116">
        <f>YEAR(Table1[[#This Row],[Project_Initiated]])</f>
        <v>1900</v>
      </c>
      <c r="AM1383" s="53">
        <v>44090</v>
      </c>
      <c r="AN1383" s="53" t="str">
        <f>IF(AND(Table1[[#This Row],[Completed Date]]&gt;="07/01/2020"+0,Table1[[#This Row],[Completed Date]]&lt;="6/30/2021"+0),"FY 20-21",IF(AND(Table1[[#This Row],[Completed Date]]&gt;="07/01/2019"+0,Table1[[#This Row],[Completed Date]]&lt;="6/30/2020"+0),"FY 19-20",""))</f>
        <v/>
      </c>
      <c r="AO1383" s="116" t="str">
        <f>IFERROR(FIND("R",Table1[[#This Row],[FS_Priority]]),"")</f>
        <v/>
      </c>
    </row>
    <row r="1384" spans="1:41" hidden="1" x14ac:dyDescent="0.25">
      <c r="A1384" s="48" t="s">
        <v>44</v>
      </c>
      <c r="B1384" s="193" t="s">
        <v>44</v>
      </c>
      <c r="C1384" s="193" t="s">
        <v>211</v>
      </c>
      <c r="D1384" s="194" t="b">
        <v>0</v>
      </c>
      <c r="E1384" s="48" t="s">
        <v>4299</v>
      </c>
      <c r="F1384" s="48" t="s">
        <v>45</v>
      </c>
      <c r="G1384" s="48" t="s">
        <v>3507</v>
      </c>
      <c r="H1384" s="48" t="s">
        <v>265</v>
      </c>
      <c r="I1384" s="48" t="s">
        <v>211</v>
      </c>
      <c r="J1384" s="48" t="s">
        <v>2758</v>
      </c>
      <c r="K1384" s="193" t="s">
        <v>3471</v>
      </c>
      <c r="L1384" s="193" t="s">
        <v>2636</v>
      </c>
      <c r="M1384" s="48" t="s">
        <v>3476</v>
      </c>
      <c r="N1384" s="193" t="s">
        <v>211</v>
      </c>
      <c r="O1384" s="48" t="s">
        <v>3496</v>
      </c>
      <c r="P1384" s="48">
        <v>2</v>
      </c>
      <c r="Q1384" s="48" t="s">
        <v>211</v>
      </c>
      <c r="R1384" s="193" t="s">
        <v>211</v>
      </c>
      <c r="S1384" s="48" t="b">
        <v>0</v>
      </c>
      <c r="T1384" s="48">
        <v>0</v>
      </c>
      <c r="U1384" s="178"/>
      <c r="V1384" s="178">
        <v>43007</v>
      </c>
      <c r="W1384" s="48" t="s">
        <v>2758</v>
      </c>
      <c r="X1384" s="48"/>
      <c r="Y1384" s="48"/>
      <c r="Z1384" s="48" t="s">
        <v>211</v>
      </c>
      <c r="AA1384" s="48"/>
      <c r="AB1384" s="48"/>
      <c r="AC1384" s="193" t="s">
        <v>211</v>
      </c>
      <c r="AD1384" s="48"/>
      <c r="AE1384" s="193" t="s">
        <v>211</v>
      </c>
      <c r="AF1384" s="193" t="s">
        <v>211</v>
      </c>
      <c r="AG1384" s="193" t="s">
        <v>211</v>
      </c>
      <c r="AH1384" s="197"/>
      <c r="AI1384" s="192" t="s">
        <v>211</v>
      </c>
      <c r="AJ1384" s="115" t="str">
        <f t="shared" si="21"/>
        <v>PD&amp;C</v>
      </c>
      <c r="AK1384" s="115" t="b">
        <f>ISNUMBER(SEARCH("IRT",Table1[[#This Row],[Current_Status]]))</f>
        <v>0</v>
      </c>
      <c r="AL1384" s="116">
        <f>YEAR(Table1[[#This Row],[Project_Initiated]])</f>
        <v>2017</v>
      </c>
      <c r="AM1384" s="53">
        <v>44090</v>
      </c>
      <c r="AN1384" s="53" t="str">
        <f>IF(AND(Table1[[#This Row],[Completed Date]]&gt;="07/01/2020"+0,Table1[[#This Row],[Completed Date]]&lt;="6/30/2021"+0),"FY 20-21",IF(AND(Table1[[#This Row],[Completed Date]]&gt;="07/01/2019"+0,Table1[[#This Row],[Completed Date]]&lt;="6/30/2020"+0),"FY 19-20",""))</f>
        <v/>
      </c>
      <c r="AO1384" s="116" t="str">
        <f>IFERROR(FIND("R",Table1[[#This Row],[FS_Priority]]),"")</f>
        <v/>
      </c>
    </row>
    <row r="1385" spans="1:41" hidden="1" x14ac:dyDescent="0.25">
      <c r="A1385" s="48" t="s">
        <v>4965</v>
      </c>
      <c r="B1385" s="193" t="s">
        <v>4965</v>
      </c>
      <c r="C1385" s="193" t="s">
        <v>211</v>
      </c>
      <c r="D1385" s="194" t="b">
        <v>0</v>
      </c>
      <c r="E1385" s="48" t="s">
        <v>187</v>
      </c>
      <c r="F1385" s="48" t="s">
        <v>4952</v>
      </c>
      <c r="G1385" s="48" t="s">
        <v>4953</v>
      </c>
      <c r="H1385" s="48" t="s">
        <v>211</v>
      </c>
      <c r="I1385" s="48" t="s">
        <v>211</v>
      </c>
      <c r="J1385" s="48" t="s">
        <v>4991</v>
      </c>
      <c r="K1385" s="193" t="s">
        <v>30</v>
      </c>
      <c r="L1385" s="193" t="s">
        <v>394</v>
      </c>
      <c r="M1385" s="48" t="s">
        <v>4954</v>
      </c>
      <c r="N1385" s="193" t="s">
        <v>211</v>
      </c>
      <c r="O1385" s="48" t="s">
        <v>120</v>
      </c>
      <c r="P1385" s="48"/>
      <c r="Q1385" s="48" t="s">
        <v>211</v>
      </c>
      <c r="R1385" s="193" t="s">
        <v>211</v>
      </c>
      <c r="S1385" s="48" t="b">
        <v>0</v>
      </c>
      <c r="T1385" s="48">
        <v>2178000</v>
      </c>
      <c r="U1385" s="178"/>
      <c r="V1385" s="178">
        <v>43920</v>
      </c>
      <c r="W1385" s="48" t="s">
        <v>4991</v>
      </c>
      <c r="X1385" s="48"/>
      <c r="Y1385" s="48"/>
      <c r="Z1385" s="48" t="s">
        <v>211</v>
      </c>
      <c r="AA1385" s="48"/>
      <c r="AB1385" s="48"/>
      <c r="AC1385" s="193" t="s">
        <v>211</v>
      </c>
      <c r="AD1385" s="48"/>
      <c r="AE1385" s="193" t="s">
        <v>211</v>
      </c>
      <c r="AF1385" s="193" t="s">
        <v>211</v>
      </c>
      <c r="AG1385" s="193" t="s">
        <v>211</v>
      </c>
      <c r="AH1385" s="197"/>
      <c r="AI1385" s="192" t="s">
        <v>211</v>
      </c>
      <c r="AJ1385" s="115" t="str">
        <f t="shared" si="21"/>
        <v>PD&amp;C</v>
      </c>
      <c r="AK1385" s="115" t="b">
        <f>ISNUMBER(SEARCH("IRT",Table1[[#This Row],[Current_Status]]))</f>
        <v>0</v>
      </c>
      <c r="AL1385" s="116">
        <f>YEAR(Table1[[#This Row],[Project_Initiated]])</f>
        <v>2020</v>
      </c>
      <c r="AM1385" s="53">
        <v>44090</v>
      </c>
      <c r="AN1385" s="53" t="str">
        <f>IF(AND(Table1[[#This Row],[Completed Date]]&gt;="07/01/2020"+0,Table1[[#This Row],[Completed Date]]&lt;="6/30/2021"+0),"FY 20-21",IF(AND(Table1[[#This Row],[Completed Date]]&gt;="07/01/2019"+0,Table1[[#This Row],[Completed Date]]&lt;="6/30/2020"+0),"FY 19-20",""))</f>
        <v/>
      </c>
      <c r="AO1385" s="116" t="str">
        <f>IFERROR(FIND("R",Table1[[#This Row],[FS_Priority]]),"")</f>
        <v/>
      </c>
    </row>
    <row r="1386" spans="1:41" hidden="1" x14ac:dyDescent="0.25">
      <c r="A1386" s="48" t="s">
        <v>4636</v>
      </c>
      <c r="B1386" s="193" t="s">
        <v>211</v>
      </c>
      <c r="C1386" s="193" t="s">
        <v>4636</v>
      </c>
      <c r="D1386" s="194" t="b">
        <v>0</v>
      </c>
      <c r="E1386" s="48" t="s">
        <v>107</v>
      </c>
      <c r="F1386" s="48" t="s">
        <v>4637</v>
      </c>
      <c r="G1386" s="48" t="s">
        <v>4941</v>
      </c>
      <c r="H1386" s="48" t="s">
        <v>211</v>
      </c>
      <c r="I1386" s="48" t="s">
        <v>4638</v>
      </c>
      <c r="J1386" s="48" t="s">
        <v>2662</v>
      </c>
      <c r="K1386" s="193" t="s">
        <v>3674</v>
      </c>
      <c r="L1386" s="193" t="s">
        <v>2636</v>
      </c>
      <c r="M1386" s="48" t="s">
        <v>3561</v>
      </c>
      <c r="N1386" s="193" t="s">
        <v>4639</v>
      </c>
      <c r="O1386" s="48" t="s">
        <v>183</v>
      </c>
      <c r="P1386" s="48"/>
      <c r="Q1386" s="48" t="s">
        <v>242</v>
      </c>
      <c r="R1386" s="193" t="s">
        <v>211</v>
      </c>
      <c r="S1386" s="48" t="b">
        <v>1</v>
      </c>
      <c r="T1386" s="48"/>
      <c r="U1386" s="178"/>
      <c r="V1386" s="178">
        <v>43796</v>
      </c>
      <c r="W1386" s="48" t="s">
        <v>211</v>
      </c>
      <c r="X1386" s="48"/>
      <c r="Y1386" s="48"/>
      <c r="Z1386" s="48" t="s">
        <v>211</v>
      </c>
      <c r="AA1386" s="48"/>
      <c r="AB1386" s="48"/>
      <c r="AC1386" s="193" t="s">
        <v>5031</v>
      </c>
      <c r="AD1386" s="195">
        <v>43938</v>
      </c>
      <c r="AE1386" s="193" t="s">
        <v>498</v>
      </c>
      <c r="AF1386" s="193" t="s">
        <v>4942</v>
      </c>
      <c r="AG1386" s="193" t="s">
        <v>2694</v>
      </c>
      <c r="AH1386" s="197"/>
      <c r="AI1386" s="192" t="s">
        <v>4364</v>
      </c>
      <c r="AJ1386" s="115" t="str">
        <f t="shared" si="21"/>
        <v>FS</v>
      </c>
      <c r="AK1386" s="115" t="b">
        <f>ISNUMBER(SEARCH("IRT",Table1[[#This Row],[Current_Status]]))</f>
        <v>0</v>
      </c>
      <c r="AL1386" s="116">
        <f>YEAR(Table1[[#This Row],[Project_Initiated]])</f>
        <v>2019</v>
      </c>
      <c r="AM1386" s="53">
        <v>44090</v>
      </c>
      <c r="AN1386" s="53" t="str">
        <f>IF(AND(Table1[[#This Row],[Completed Date]]&gt;="07/01/2020"+0,Table1[[#This Row],[Completed Date]]&lt;="6/30/2021"+0),"FY 20-21",IF(AND(Table1[[#This Row],[Completed Date]]&gt;="07/01/2019"+0,Table1[[#This Row],[Completed Date]]&lt;="6/30/2020"+0),"FY 19-20",""))</f>
        <v/>
      </c>
      <c r="AO1386" s="116" t="str">
        <f>IFERROR(FIND("R",Table1[[#This Row],[FS_Priority]]),"")</f>
        <v/>
      </c>
    </row>
    <row r="1387" spans="1:41" hidden="1" x14ac:dyDescent="0.25">
      <c r="A1387" s="48" t="s">
        <v>2800</v>
      </c>
      <c r="B1387" s="193" t="s">
        <v>2800</v>
      </c>
      <c r="C1387" s="193" t="s">
        <v>211</v>
      </c>
      <c r="D1387" s="194" t="b">
        <v>0</v>
      </c>
      <c r="E1387" s="48" t="s">
        <v>187</v>
      </c>
      <c r="F1387" s="48" t="s">
        <v>2801</v>
      </c>
      <c r="G1387" s="48" t="s">
        <v>3822</v>
      </c>
      <c r="H1387" s="48" t="s">
        <v>2290</v>
      </c>
      <c r="I1387" s="48" t="s">
        <v>211</v>
      </c>
      <c r="J1387" s="48" t="s">
        <v>2898</v>
      </c>
      <c r="K1387" s="193" t="s">
        <v>30</v>
      </c>
      <c r="L1387" s="193" t="s">
        <v>394</v>
      </c>
      <c r="M1387" s="48" t="s">
        <v>419</v>
      </c>
      <c r="N1387" s="193" t="s">
        <v>211</v>
      </c>
      <c r="O1387" s="48" t="s">
        <v>4386</v>
      </c>
      <c r="P1387" s="48">
        <v>15</v>
      </c>
      <c r="Q1387" s="48" t="s">
        <v>211</v>
      </c>
      <c r="R1387" s="193" t="s">
        <v>211</v>
      </c>
      <c r="S1387" s="48" t="b">
        <v>0</v>
      </c>
      <c r="T1387" s="48"/>
      <c r="U1387" s="178"/>
      <c r="V1387" s="178">
        <v>43515</v>
      </c>
      <c r="W1387" s="48" t="s">
        <v>4795</v>
      </c>
      <c r="X1387" s="48"/>
      <c r="Y1387" s="48"/>
      <c r="Z1387" s="48" t="s">
        <v>211</v>
      </c>
      <c r="AA1387" s="48"/>
      <c r="AB1387" s="48"/>
      <c r="AC1387" s="193" t="s">
        <v>211</v>
      </c>
      <c r="AD1387" s="48"/>
      <c r="AE1387" s="193" t="s">
        <v>211</v>
      </c>
      <c r="AF1387" s="193" t="s">
        <v>211</v>
      </c>
      <c r="AG1387" s="193" t="s">
        <v>211</v>
      </c>
      <c r="AH1387" s="197"/>
      <c r="AI1387" s="192" t="s">
        <v>211</v>
      </c>
      <c r="AJ1387" s="115" t="str">
        <f t="shared" si="21"/>
        <v>PD&amp;C</v>
      </c>
      <c r="AK1387" s="115" t="b">
        <f>ISNUMBER(SEARCH("IRT",Table1[[#This Row],[Current_Status]]))</f>
        <v>0</v>
      </c>
      <c r="AL1387" s="116">
        <f>YEAR(Table1[[#This Row],[Project_Initiated]])</f>
        <v>2019</v>
      </c>
      <c r="AM1387" s="53">
        <v>44090</v>
      </c>
      <c r="AN1387" s="53" t="str">
        <f>IF(AND(Table1[[#This Row],[Completed Date]]&gt;="07/01/2020"+0,Table1[[#This Row],[Completed Date]]&lt;="6/30/2021"+0),"FY 20-21",IF(AND(Table1[[#This Row],[Completed Date]]&gt;="07/01/2019"+0,Table1[[#This Row],[Completed Date]]&lt;="6/30/2020"+0),"FY 19-20",""))</f>
        <v/>
      </c>
      <c r="AO1387" s="116" t="str">
        <f>IFERROR(FIND("R",Table1[[#This Row],[FS_Priority]]),"")</f>
        <v/>
      </c>
    </row>
    <row r="1388" spans="1:41" hidden="1" x14ac:dyDescent="0.25">
      <c r="A1388" s="48" t="s">
        <v>2870</v>
      </c>
      <c r="B1388" s="193" t="s">
        <v>2870</v>
      </c>
      <c r="C1388" s="193" t="s">
        <v>211</v>
      </c>
      <c r="D1388" s="194" t="b">
        <v>0</v>
      </c>
      <c r="E1388" s="48" t="s">
        <v>4299</v>
      </c>
      <c r="F1388" s="48" t="s">
        <v>2877</v>
      </c>
      <c r="G1388" s="48" t="s">
        <v>2878</v>
      </c>
      <c r="H1388" s="48" t="s">
        <v>211</v>
      </c>
      <c r="I1388" s="48" t="s">
        <v>211</v>
      </c>
      <c r="J1388" s="48" t="s">
        <v>3975</v>
      </c>
      <c r="K1388" s="193" t="s">
        <v>3471</v>
      </c>
      <c r="L1388" s="193" t="s">
        <v>2636</v>
      </c>
      <c r="M1388" s="48" t="s">
        <v>3509</v>
      </c>
      <c r="N1388" s="193" t="s">
        <v>211</v>
      </c>
      <c r="O1388" s="48" t="s">
        <v>120</v>
      </c>
      <c r="P1388" s="48">
        <v>3</v>
      </c>
      <c r="Q1388" s="48" t="s">
        <v>211</v>
      </c>
      <c r="R1388" s="193" t="s">
        <v>211</v>
      </c>
      <c r="S1388" s="48" t="b">
        <v>0</v>
      </c>
      <c r="T1388" s="48"/>
      <c r="U1388" s="178"/>
      <c r="V1388" s="178">
        <v>43577</v>
      </c>
      <c r="W1388" s="48" t="s">
        <v>2897</v>
      </c>
      <c r="X1388" s="48"/>
      <c r="Y1388" s="48"/>
      <c r="Z1388" s="48" t="s">
        <v>211</v>
      </c>
      <c r="AA1388" s="48"/>
      <c r="AB1388" s="48"/>
      <c r="AC1388" s="193" t="s">
        <v>211</v>
      </c>
      <c r="AD1388" s="179"/>
      <c r="AE1388" s="193" t="s">
        <v>211</v>
      </c>
      <c r="AF1388" s="193" t="s">
        <v>211</v>
      </c>
      <c r="AG1388" s="193" t="s">
        <v>211</v>
      </c>
      <c r="AH1388" s="197"/>
      <c r="AI1388" s="192" t="s">
        <v>211</v>
      </c>
      <c r="AJ1388" s="115" t="str">
        <f t="shared" si="21"/>
        <v>PD&amp;C</v>
      </c>
      <c r="AK1388" s="115" t="b">
        <f>ISNUMBER(SEARCH("IRT",Table1[[#This Row],[Current_Status]]))</f>
        <v>0</v>
      </c>
      <c r="AL1388" s="116">
        <f>YEAR(Table1[[#This Row],[Project_Initiated]])</f>
        <v>2019</v>
      </c>
      <c r="AM1388" s="53">
        <v>44090</v>
      </c>
      <c r="AN1388" s="53" t="str">
        <f>IF(AND(Table1[[#This Row],[Completed Date]]&gt;="07/01/2020"+0,Table1[[#This Row],[Completed Date]]&lt;="6/30/2021"+0),"FY 20-21",IF(AND(Table1[[#This Row],[Completed Date]]&gt;="07/01/2019"+0,Table1[[#This Row],[Completed Date]]&lt;="6/30/2020"+0),"FY 19-20",""))</f>
        <v/>
      </c>
      <c r="AO1388" s="116" t="str">
        <f>IFERROR(FIND("R",Table1[[#This Row],[FS_Priority]]),"")</f>
        <v/>
      </c>
    </row>
    <row r="1389" spans="1:41" hidden="1" x14ac:dyDescent="0.25">
      <c r="A1389" s="48" t="s">
        <v>2642</v>
      </c>
      <c r="B1389" s="193" t="s">
        <v>2642</v>
      </c>
      <c r="C1389" s="193" t="s">
        <v>211</v>
      </c>
      <c r="D1389" s="194" t="b">
        <v>0</v>
      </c>
      <c r="E1389" s="48" t="s">
        <v>4299</v>
      </c>
      <c r="F1389" s="48" t="s">
        <v>2643</v>
      </c>
      <c r="G1389" s="48" t="s">
        <v>2644</v>
      </c>
      <c r="H1389" s="48" t="s">
        <v>211</v>
      </c>
      <c r="I1389" s="48" t="s">
        <v>211</v>
      </c>
      <c r="J1389" s="48" t="s">
        <v>4485</v>
      </c>
      <c r="K1389" s="193" t="s">
        <v>3471</v>
      </c>
      <c r="L1389" s="193" t="s">
        <v>2636</v>
      </c>
      <c r="M1389" s="48" t="s">
        <v>274</v>
      </c>
      <c r="N1389" s="193" t="s">
        <v>211</v>
      </c>
      <c r="O1389" s="48" t="s">
        <v>274</v>
      </c>
      <c r="P1389" s="48">
        <v>19</v>
      </c>
      <c r="Q1389" s="48" t="s">
        <v>211</v>
      </c>
      <c r="R1389" s="193" t="s">
        <v>211</v>
      </c>
      <c r="S1389" s="48" t="b">
        <v>0</v>
      </c>
      <c r="T1389" s="48">
        <v>916581</v>
      </c>
      <c r="U1389" s="178"/>
      <c r="V1389" s="178">
        <v>43410</v>
      </c>
      <c r="W1389" s="48" t="s">
        <v>2669</v>
      </c>
      <c r="X1389" s="48"/>
      <c r="Y1389" s="48"/>
      <c r="Z1389" s="48" t="s">
        <v>211</v>
      </c>
      <c r="AA1389" s="48"/>
      <c r="AB1389" s="48"/>
      <c r="AC1389" s="193" t="s">
        <v>211</v>
      </c>
      <c r="AD1389" s="179"/>
      <c r="AE1389" s="193" t="s">
        <v>211</v>
      </c>
      <c r="AF1389" s="193" t="s">
        <v>211</v>
      </c>
      <c r="AG1389" s="193" t="s">
        <v>211</v>
      </c>
      <c r="AH1389" s="197"/>
      <c r="AI1389" s="192" t="s">
        <v>211</v>
      </c>
      <c r="AJ1389" s="115" t="str">
        <f t="shared" si="21"/>
        <v>PD&amp;C</v>
      </c>
      <c r="AK1389" s="115" t="b">
        <f>ISNUMBER(SEARCH("IRT",Table1[[#This Row],[Current_Status]]))</f>
        <v>0</v>
      </c>
      <c r="AL1389" s="116">
        <f>YEAR(Table1[[#This Row],[Project_Initiated]])</f>
        <v>2018</v>
      </c>
      <c r="AM1389" s="53">
        <v>44090</v>
      </c>
      <c r="AN1389" s="53" t="str">
        <f>IF(AND(Table1[[#This Row],[Completed Date]]&gt;="07/01/2020"+0,Table1[[#This Row],[Completed Date]]&lt;="6/30/2021"+0),"FY 20-21",IF(AND(Table1[[#This Row],[Completed Date]]&gt;="07/01/2019"+0,Table1[[#This Row],[Completed Date]]&lt;="6/30/2020"+0),"FY 19-20",""))</f>
        <v/>
      </c>
      <c r="AO1389" s="116" t="str">
        <f>IFERROR(FIND("R",Table1[[#This Row],[FS_Priority]]),"")</f>
        <v/>
      </c>
    </row>
    <row r="1390" spans="1:41" hidden="1" x14ac:dyDescent="0.25">
      <c r="A1390" s="48" t="s">
        <v>4127</v>
      </c>
      <c r="B1390" s="193" t="s">
        <v>211</v>
      </c>
      <c r="C1390" s="193" t="s">
        <v>4127</v>
      </c>
      <c r="D1390" s="194" t="b">
        <v>0</v>
      </c>
      <c r="E1390" s="48" t="s">
        <v>147</v>
      </c>
      <c r="F1390" s="48" t="s">
        <v>4143</v>
      </c>
      <c r="G1390" s="48" t="s">
        <v>2636</v>
      </c>
      <c r="H1390" s="48" t="s">
        <v>458</v>
      </c>
      <c r="I1390" s="48" t="s">
        <v>4142</v>
      </c>
      <c r="J1390" s="48" t="s">
        <v>2672</v>
      </c>
      <c r="K1390" s="193" t="s">
        <v>3839</v>
      </c>
      <c r="L1390" s="193" t="s">
        <v>4330</v>
      </c>
      <c r="M1390" s="48" t="s">
        <v>4929</v>
      </c>
      <c r="N1390" s="193" t="s">
        <v>211</v>
      </c>
      <c r="O1390" s="48" t="s">
        <v>183</v>
      </c>
      <c r="P1390" s="48"/>
      <c r="Q1390" s="48" t="s">
        <v>240</v>
      </c>
      <c r="R1390" s="193" t="s">
        <v>211</v>
      </c>
      <c r="S1390" s="48" t="b">
        <v>0</v>
      </c>
      <c r="T1390" s="48"/>
      <c r="U1390" s="178"/>
      <c r="V1390" s="178">
        <v>43627</v>
      </c>
      <c r="W1390" s="48" t="s">
        <v>211</v>
      </c>
      <c r="X1390" s="48"/>
      <c r="Y1390" s="48"/>
      <c r="Z1390" s="48" t="s">
        <v>211</v>
      </c>
      <c r="AA1390" s="48"/>
      <c r="AB1390" s="48"/>
      <c r="AC1390" s="193" t="s">
        <v>5044</v>
      </c>
      <c r="AD1390" s="179"/>
      <c r="AE1390" s="193" t="s">
        <v>498</v>
      </c>
      <c r="AF1390" s="193" t="s">
        <v>2636</v>
      </c>
      <c r="AG1390" s="193" t="s">
        <v>2693</v>
      </c>
      <c r="AH1390" s="197">
        <v>44048</v>
      </c>
      <c r="AI1390" s="192" t="s">
        <v>4284</v>
      </c>
      <c r="AJ1390" s="115" t="str">
        <f t="shared" si="21"/>
        <v>FS</v>
      </c>
      <c r="AK1390" s="115" t="b">
        <f>ISNUMBER(SEARCH("IRT",Table1[[#This Row],[Current_Status]]))</f>
        <v>0</v>
      </c>
      <c r="AL1390" s="116">
        <f>YEAR(Table1[[#This Row],[Project_Initiated]])</f>
        <v>2019</v>
      </c>
      <c r="AM1390" s="53">
        <v>44090</v>
      </c>
      <c r="AN1390" s="53" t="str">
        <f>IF(AND(Table1[[#This Row],[Completed Date]]&gt;="07/01/2020"+0,Table1[[#This Row],[Completed Date]]&lt;="6/30/2021"+0),"FY 20-21",IF(AND(Table1[[#This Row],[Completed Date]]&gt;="07/01/2019"+0,Table1[[#This Row],[Completed Date]]&lt;="6/30/2020"+0),"FY 19-20",""))</f>
        <v>FY 20-21</v>
      </c>
      <c r="AO1390" s="116" t="str">
        <f>IFERROR(FIND("R",Table1[[#This Row],[FS_Priority]]),"")</f>
        <v/>
      </c>
    </row>
    <row r="1391" spans="1:41" hidden="1" x14ac:dyDescent="0.25">
      <c r="A1391" s="48" t="s">
        <v>2737</v>
      </c>
      <c r="B1391" s="193" t="s">
        <v>211</v>
      </c>
      <c r="C1391" s="193" t="s">
        <v>2737</v>
      </c>
      <c r="D1391" s="194" t="b">
        <v>0</v>
      </c>
      <c r="E1391" s="48" t="s">
        <v>446</v>
      </c>
      <c r="F1391" s="48" t="s">
        <v>3057</v>
      </c>
      <c r="G1391" s="48" t="s">
        <v>2819</v>
      </c>
      <c r="H1391" s="48" t="s">
        <v>52</v>
      </c>
      <c r="I1391" s="48" t="s">
        <v>3584</v>
      </c>
      <c r="J1391" s="48" t="s">
        <v>2661</v>
      </c>
      <c r="K1391" s="193" t="s">
        <v>3578</v>
      </c>
      <c r="L1391" s="193" t="s">
        <v>2636</v>
      </c>
      <c r="M1391" s="48" t="s">
        <v>3585</v>
      </c>
      <c r="N1391" s="193" t="s">
        <v>211</v>
      </c>
      <c r="O1391" s="48" t="s">
        <v>183</v>
      </c>
      <c r="P1391" s="48"/>
      <c r="Q1391" s="48" t="s">
        <v>218</v>
      </c>
      <c r="R1391" s="193" t="s">
        <v>288</v>
      </c>
      <c r="S1391" s="48" t="b">
        <v>0</v>
      </c>
      <c r="T1391" s="48"/>
      <c r="U1391" s="178"/>
      <c r="V1391" s="178">
        <v>43445</v>
      </c>
      <c r="W1391" s="48" t="s">
        <v>211</v>
      </c>
      <c r="X1391" s="48"/>
      <c r="Y1391" s="48"/>
      <c r="Z1391" s="48" t="s">
        <v>211</v>
      </c>
      <c r="AA1391" s="48"/>
      <c r="AB1391" s="48"/>
      <c r="AC1391" s="193" t="s">
        <v>5051</v>
      </c>
      <c r="AD1391" s="195">
        <v>43454</v>
      </c>
      <c r="AE1391" s="193" t="s">
        <v>498</v>
      </c>
      <c r="AF1391" s="193" t="s">
        <v>4737</v>
      </c>
      <c r="AG1391" s="193" t="s">
        <v>2694</v>
      </c>
      <c r="AH1391" s="198">
        <v>44048</v>
      </c>
      <c r="AI1391" s="192" t="s">
        <v>4346</v>
      </c>
      <c r="AJ1391" s="115" t="str">
        <f t="shared" si="21"/>
        <v>FS</v>
      </c>
      <c r="AK1391" s="115" t="b">
        <f>ISNUMBER(SEARCH("IRT",Table1[[#This Row],[Current_Status]]))</f>
        <v>0</v>
      </c>
      <c r="AL1391" s="116">
        <f>YEAR(Table1[[#This Row],[Project_Initiated]])</f>
        <v>2018</v>
      </c>
      <c r="AM1391" s="53">
        <v>44090</v>
      </c>
      <c r="AN1391" s="53" t="str">
        <f>IF(AND(Table1[[#This Row],[Completed Date]]&gt;="07/01/2020"+0,Table1[[#This Row],[Completed Date]]&lt;="6/30/2021"+0),"FY 20-21",IF(AND(Table1[[#This Row],[Completed Date]]&gt;="07/01/2019"+0,Table1[[#This Row],[Completed Date]]&lt;="6/30/2020"+0),"FY 19-20",""))</f>
        <v>FY 20-21</v>
      </c>
      <c r="AO1391" s="116" t="str">
        <f>IFERROR(FIND("R",Table1[[#This Row],[FS_Priority]]),"")</f>
        <v/>
      </c>
    </row>
    <row r="1392" spans="1:41" hidden="1" x14ac:dyDescent="0.25">
      <c r="A1392" s="48" t="s">
        <v>3366</v>
      </c>
      <c r="B1392" s="193" t="s">
        <v>211</v>
      </c>
      <c r="C1392" s="193" t="s">
        <v>3366</v>
      </c>
      <c r="D1392" s="194" t="b">
        <v>0</v>
      </c>
      <c r="E1392" s="48" t="s">
        <v>53</v>
      </c>
      <c r="F1392" s="48" t="s">
        <v>3367</v>
      </c>
      <c r="G1392" s="48" t="s">
        <v>4040</v>
      </c>
      <c r="H1392" s="48" t="s">
        <v>285</v>
      </c>
      <c r="I1392" s="48" t="s">
        <v>3915</v>
      </c>
      <c r="J1392" s="48" t="s">
        <v>2661</v>
      </c>
      <c r="K1392" s="193" t="s">
        <v>3514</v>
      </c>
      <c r="L1392" s="193" t="s">
        <v>2636</v>
      </c>
      <c r="M1392" s="48" t="s">
        <v>3916</v>
      </c>
      <c r="N1392" s="193" t="s">
        <v>211</v>
      </c>
      <c r="O1392" s="48" t="s">
        <v>183</v>
      </c>
      <c r="P1392" s="48"/>
      <c r="Q1392" s="48" t="s">
        <v>236</v>
      </c>
      <c r="R1392" s="193" t="s">
        <v>211</v>
      </c>
      <c r="S1392" s="48" t="b">
        <v>0</v>
      </c>
      <c r="T1392" s="48"/>
      <c r="U1392" s="178"/>
      <c r="V1392" s="178">
        <v>43594</v>
      </c>
      <c r="W1392" s="48" t="s">
        <v>211</v>
      </c>
      <c r="X1392" s="48"/>
      <c r="Y1392" s="48"/>
      <c r="Z1392" s="48" t="s">
        <v>211</v>
      </c>
      <c r="AA1392" s="48"/>
      <c r="AB1392" s="48"/>
      <c r="AC1392" s="193" t="s">
        <v>5007</v>
      </c>
      <c r="AD1392" s="195">
        <v>43679</v>
      </c>
      <c r="AE1392" s="193" t="s">
        <v>498</v>
      </c>
      <c r="AF1392" s="193" t="s">
        <v>4453</v>
      </c>
      <c r="AG1392" s="193" t="s">
        <v>2694</v>
      </c>
      <c r="AH1392" s="198">
        <v>44048</v>
      </c>
      <c r="AI1392" s="192" t="s">
        <v>4349</v>
      </c>
      <c r="AJ1392" s="115" t="str">
        <f t="shared" si="21"/>
        <v>FS</v>
      </c>
      <c r="AK1392" s="115" t="b">
        <f>ISNUMBER(SEARCH("IRT",Table1[[#This Row],[Current_Status]]))</f>
        <v>0</v>
      </c>
      <c r="AL1392" s="116">
        <f>YEAR(Table1[[#This Row],[Project_Initiated]])</f>
        <v>2019</v>
      </c>
      <c r="AM1392" s="53">
        <v>44090</v>
      </c>
      <c r="AN1392" s="53" t="str">
        <f>IF(AND(Table1[[#This Row],[Completed Date]]&gt;="07/01/2020"+0,Table1[[#This Row],[Completed Date]]&lt;="6/30/2021"+0),"FY 20-21",IF(AND(Table1[[#This Row],[Completed Date]]&gt;="07/01/2019"+0,Table1[[#This Row],[Completed Date]]&lt;="6/30/2020"+0),"FY 19-20",""))</f>
        <v>FY 20-21</v>
      </c>
      <c r="AO1392" s="116" t="str">
        <f>IFERROR(FIND("R",Table1[[#This Row],[FS_Priority]]),"")</f>
        <v/>
      </c>
    </row>
    <row r="1393" spans="1:41" hidden="1" x14ac:dyDescent="0.25">
      <c r="A1393" s="48" t="s">
        <v>4579</v>
      </c>
      <c r="B1393" s="193" t="s">
        <v>211</v>
      </c>
      <c r="C1393" s="193" t="s">
        <v>4579</v>
      </c>
      <c r="D1393" s="194" t="b">
        <v>0</v>
      </c>
      <c r="E1393" s="48" t="s">
        <v>99</v>
      </c>
      <c r="F1393" s="48" t="s">
        <v>4580</v>
      </c>
      <c r="G1393" s="48" t="s">
        <v>211</v>
      </c>
      <c r="H1393" s="48" t="s">
        <v>211</v>
      </c>
      <c r="I1393" s="48" t="s">
        <v>4581</v>
      </c>
      <c r="J1393" s="48" t="s">
        <v>2661</v>
      </c>
      <c r="K1393" s="193" t="s">
        <v>4989</v>
      </c>
      <c r="L1393" s="193" t="s">
        <v>297</v>
      </c>
      <c r="M1393" s="48" t="s">
        <v>3599</v>
      </c>
      <c r="N1393" s="193" t="s">
        <v>211</v>
      </c>
      <c r="O1393" s="48" t="s">
        <v>183</v>
      </c>
      <c r="P1393" s="48"/>
      <c r="Q1393" s="48" t="s">
        <v>3291</v>
      </c>
      <c r="R1393" s="193" t="s">
        <v>211</v>
      </c>
      <c r="S1393" s="48" t="b">
        <v>0</v>
      </c>
      <c r="T1393" s="48"/>
      <c r="U1393" s="178"/>
      <c r="V1393" s="178">
        <v>43777</v>
      </c>
      <c r="W1393" s="48" t="s">
        <v>211</v>
      </c>
      <c r="X1393" s="48"/>
      <c r="Y1393" s="48"/>
      <c r="Z1393" s="48" t="s">
        <v>211</v>
      </c>
      <c r="AA1393" s="48"/>
      <c r="AB1393" s="48"/>
      <c r="AC1393" s="193" t="s">
        <v>5019</v>
      </c>
      <c r="AD1393" s="48"/>
      <c r="AE1393" s="193" t="s">
        <v>178</v>
      </c>
      <c r="AF1393" s="193" t="s">
        <v>211</v>
      </c>
      <c r="AG1393" s="193" t="s">
        <v>211</v>
      </c>
      <c r="AH1393" s="198">
        <v>44048</v>
      </c>
      <c r="AI1393" s="192" t="s">
        <v>4364</v>
      </c>
      <c r="AJ1393" s="115" t="str">
        <f t="shared" si="21"/>
        <v>FS</v>
      </c>
      <c r="AK1393" s="115" t="b">
        <f>ISNUMBER(SEARCH("IRT",Table1[[#This Row],[Current_Status]]))</f>
        <v>0</v>
      </c>
      <c r="AL1393" s="116">
        <f>YEAR(Table1[[#This Row],[Project_Initiated]])</f>
        <v>2019</v>
      </c>
      <c r="AM1393" s="53">
        <v>44090</v>
      </c>
      <c r="AN1393" s="53" t="str">
        <f>IF(AND(Table1[[#This Row],[Completed Date]]&gt;="07/01/2020"+0,Table1[[#This Row],[Completed Date]]&lt;="6/30/2021"+0),"FY 20-21",IF(AND(Table1[[#This Row],[Completed Date]]&gt;="07/01/2019"+0,Table1[[#This Row],[Completed Date]]&lt;="6/30/2020"+0),"FY 19-20",""))</f>
        <v>FY 20-21</v>
      </c>
      <c r="AO1393" s="116">
        <f>IFERROR(FIND("R",Table1[[#This Row],[FS_Priority]]),"")</f>
        <v>1</v>
      </c>
    </row>
    <row r="1394" spans="1:41" hidden="1" x14ac:dyDescent="0.25">
      <c r="A1394" s="48" t="s">
        <v>366</v>
      </c>
      <c r="B1394" s="193" t="s">
        <v>211</v>
      </c>
      <c r="C1394" s="193" t="s">
        <v>366</v>
      </c>
      <c r="D1394" s="194" t="b">
        <v>0</v>
      </c>
      <c r="E1394" s="48" t="s">
        <v>107</v>
      </c>
      <c r="F1394" s="48" t="s">
        <v>3230</v>
      </c>
      <c r="G1394" s="48" t="s">
        <v>2844</v>
      </c>
      <c r="H1394" s="48" t="s">
        <v>435</v>
      </c>
      <c r="I1394" s="48" t="s">
        <v>3746</v>
      </c>
      <c r="J1394" s="48" t="s">
        <v>2661</v>
      </c>
      <c r="K1394" s="193" t="s">
        <v>3674</v>
      </c>
      <c r="L1394" s="193" t="s">
        <v>2636</v>
      </c>
      <c r="M1394" s="48" t="s">
        <v>3747</v>
      </c>
      <c r="N1394" s="193" t="s">
        <v>211</v>
      </c>
      <c r="O1394" s="48" t="s">
        <v>183</v>
      </c>
      <c r="P1394" s="48"/>
      <c r="Q1394" s="48" t="s">
        <v>367</v>
      </c>
      <c r="R1394" s="193" t="s">
        <v>211</v>
      </c>
      <c r="S1394" s="48" t="b">
        <v>0</v>
      </c>
      <c r="T1394" s="48"/>
      <c r="U1394" s="178"/>
      <c r="V1394" s="178">
        <v>43332</v>
      </c>
      <c r="W1394" s="48" t="s">
        <v>211</v>
      </c>
      <c r="X1394" s="48"/>
      <c r="Y1394" s="48"/>
      <c r="Z1394" s="48" t="s">
        <v>211</v>
      </c>
      <c r="AA1394" s="48"/>
      <c r="AB1394" s="48"/>
      <c r="AC1394" s="193" t="s">
        <v>5029</v>
      </c>
      <c r="AD1394" s="195">
        <v>43381</v>
      </c>
      <c r="AE1394" s="193" t="s">
        <v>498</v>
      </c>
      <c r="AF1394" s="193" t="s">
        <v>4408</v>
      </c>
      <c r="AG1394" s="193" t="s">
        <v>2694</v>
      </c>
      <c r="AH1394" s="198">
        <v>44048</v>
      </c>
      <c r="AI1394" s="192" t="s">
        <v>4347</v>
      </c>
      <c r="AJ1394" s="115" t="str">
        <f t="shared" si="21"/>
        <v>FS</v>
      </c>
      <c r="AK1394" s="115" t="b">
        <f>ISNUMBER(SEARCH("IRT",Table1[[#This Row],[Current_Status]]))</f>
        <v>0</v>
      </c>
      <c r="AL1394" s="116">
        <f>YEAR(Table1[[#This Row],[Project_Initiated]])</f>
        <v>2018</v>
      </c>
      <c r="AM1394" s="53">
        <v>44090</v>
      </c>
      <c r="AN1394" s="53" t="str">
        <f>IF(AND(Table1[[#This Row],[Completed Date]]&gt;="07/01/2020"+0,Table1[[#This Row],[Completed Date]]&lt;="6/30/2021"+0),"FY 20-21",IF(AND(Table1[[#This Row],[Completed Date]]&gt;="07/01/2019"+0,Table1[[#This Row],[Completed Date]]&lt;="6/30/2020"+0),"FY 19-20",""))</f>
        <v>FY 20-21</v>
      </c>
      <c r="AO1394" s="116" t="str">
        <f>IFERROR(FIND("R",Table1[[#This Row],[FS_Priority]]),"")</f>
        <v/>
      </c>
    </row>
    <row r="1395" spans="1:41" hidden="1" x14ac:dyDescent="0.25">
      <c r="A1395" s="48" t="s">
        <v>3427</v>
      </c>
      <c r="B1395" s="193" t="s">
        <v>211</v>
      </c>
      <c r="C1395" s="193" t="s">
        <v>3427</v>
      </c>
      <c r="D1395" s="194" t="b">
        <v>0</v>
      </c>
      <c r="E1395" s="48" t="s">
        <v>107</v>
      </c>
      <c r="F1395" s="48" t="s">
        <v>3428</v>
      </c>
      <c r="G1395" s="48" t="s">
        <v>4034</v>
      </c>
      <c r="H1395" s="48" t="s">
        <v>474</v>
      </c>
      <c r="I1395" s="48" t="s">
        <v>3710</v>
      </c>
      <c r="J1395" s="48" t="s">
        <v>2661</v>
      </c>
      <c r="K1395" s="193" t="s">
        <v>3674</v>
      </c>
      <c r="L1395" s="193" t="s">
        <v>2636</v>
      </c>
      <c r="M1395" s="48" t="s">
        <v>3561</v>
      </c>
      <c r="N1395" s="193" t="s">
        <v>211</v>
      </c>
      <c r="O1395" s="48" t="s">
        <v>183</v>
      </c>
      <c r="P1395" s="48"/>
      <c r="Q1395" s="48" t="s">
        <v>3429</v>
      </c>
      <c r="R1395" s="193" t="s">
        <v>211</v>
      </c>
      <c r="S1395" s="48" t="b">
        <v>1</v>
      </c>
      <c r="T1395" s="48"/>
      <c r="U1395" s="178"/>
      <c r="V1395" s="178">
        <v>43550</v>
      </c>
      <c r="W1395" s="48" t="s">
        <v>211</v>
      </c>
      <c r="X1395" s="48"/>
      <c r="Y1395" s="48"/>
      <c r="Z1395" s="48" t="s">
        <v>211</v>
      </c>
      <c r="AA1395" s="48"/>
      <c r="AB1395" s="48"/>
      <c r="AC1395" s="193" t="s">
        <v>5033</v>
      </c>
      <c r="AD1395" s="48"/>
      <c r="AE1395" s="193" t="s">
        <v>498</v>
      </c>
      <c r="AF1395" s="193" t="s">
        <v>4447</v>
      </c>
      <c r="AG1395" s="193" t="s">
        <v>2694</v>
      </c>
      <c r="AH1395" s="197">
        <v>44048</v>
      </c>
      <c r="AI1395" s="192" t="s">
        <v>4349</v>
      </c>
      <c r="AJ1395" s="115" t="str">
        <f t="shared" si="21"/>
        <v>FS</v>
      </c>
      <c r="AK1395" s="115" t="b">
        <f>ISNUMBER(SEARCH("IRT",Table1[[#This Row],[Current_Status]]))</f>
        <v>0</v>
      </c>
      <c r="AL1395" s="116">
        <f>YEAR(Table1[[#This Row],[Project_Initiated]])</f>
        <v>2019</v>
      </c>
      <c r="AM1395" s="53">
        <v>44090</v>
      </c>
      <c r="AN1395" s="53" t="str">
        <f>IF(AND(Table1[[#This Row],[Completed Date]]&gt;="07/01/2020"+0,Table1[[#This Row],[Completed Date]]&lt;="6/30/2021"+0),"FY 20-21",IF(AND(Table1[[#This Row],[Completed Date]]&gt;="07/01/2019"+0,Table1[[#This Row],[Completed Date]]&lt;="6/30/2020"+0),"FY 19-20",""))</f>
        <v>FY 20-21</v>
      </c>
      <c r="AO1395" s="116">
        <f>IFERROR(FIND("R",Table1[[#This Row],[FS_Priority]]),"")</f>
        <v>1</v>
      </c>
    </row>
    <row r="1396" spans="1:41" hidden="1" x14ac:dyDescent="0.25">
      <c r="A1396" s="48" t="s">
        <v>3407</v>
      </c>
      <c r="B1396" s="193" t="s">
        <v>211</v>
      </c>
      <c r="C1396" s="193" t="s">
        <v>3407</v>
      </c>
      <c r="D1396" s="194" t="b">
        <v>0</v>
      </c>
      <c r="E1396" s="48" t="s">
        <v>187</v>
      </c>
      <c r="F1396" s="48" t="s">
        <v>3408</v>
      </c>
      <c r="G1396" s="48" t="s">
        <v>3409</v>
      </c>
      <c r="H1396" s="48" t="s">
        <v>453</v>
      </c>
      <c r="I1396" s="48" t="s">
        <v>3971</v>
      </c>
      <c r="J1396" s="48" t="s">
        <v>2661</v>
      </c>
      <c r="K1396" s="193" t="s">
        <v>30</v>
      </c>
      <c r="L1396" s="193" t="s">
        <v>394</v>
      </c>
      <c r="M1396" s="48" t="s">
        <v>3972</v>
      </c>
      <c r="N1396" s="193" t="s">
        <v>211</v>
      </c>
      <c r="O1396" s="48" t="s">
        <v>183</v>
      </c>
      <c r="P1396" s="48"/>
      <c r="Q1396" s="48" t="s">
        <v>218</v>
      </c>
      <c r="R1396" s="193" t="s">
        <v>211</v>
      </c>
      <c r="S1396" s="48" t="b">
        <v>0</v>
      </c>
      <c r="T1396" s="48"/>
      <c r="U1396" s="178"/>
      <c r="V1396" s="178">
        <v>43487</v>
      </c>
      <c r="W1396" s="48" t="s">
        <v>211</v>
      </c>
      <c r="X1396" s="48"/>
      <c r="Y1396" s="48"/>
      <c r="Z1396" s="48" t="s">
        <v>211</v>
      </c>
      <c r="AA1396" s="48"/>
      <c r="AB1396" s="48"/>
      <c r="AC1396" s="193" t="s">
        <v>5036</v>
      </c>
      <c r="AD1396" s="48"/>
      <c r="AE1396" s="193" t="s">
        <v>183</v>
      </c>
      <c r="AF1396" s="193" t="s">
        <v>211</v>
      </c>
      <c r="AG1396" s="193" t="s">
        <v>211</v>
      </c>
      <c r="AH1396" s="197">
        <v>44048</v>
      </c>
      <c r="AI1396" s="192" t="s">
        <v>4349</v>
      </c>
      <c r="AJ1396" s="115" t="str">
        <f t="shared" si="21"/>
        <v>FS</v>
      </c>
      <c r="AK1396" s="115" t="b">
        <f>ISNUMBER(SEARCH("IRT",Table1[[#This Row],[Current_Status]]))</f>
        <v>0</v>
      </c>
      <c r="AL1396" s="116">
        <f>YEAR(Table1[[#This Row],[Project_Initiated]])</f>
        <v>2019</v>
      </c>
      <c r="AM1396" s="53">
        <v>44090</v>
      </c>
      <c r="AN1396" s="53" t="str">
        <f>IF(AND(Table1[[#This Row],[Completed Date]]&gt;="07/01/2020"+0,Table1[[#This Row],[Completed Date]]&lt;="6/30/2021"+0),"FY 20-21",IF(AND(Table1[[#This Row],[Completed Date]]&gt;="07/01/2019"+0,Table1[[#This Row],[Completed Date]]&lt;="6/30/2020"+0),"FY 19-20",""))</f>
        <v>FY 20-21</v>
      </c>
      <c r="AO1396" s="116" t="str">
        <f>IFERROR(FIND("R",Table1[[#This Row],[FS_Priority]]),"")</f>
        <v/>
      </c>
    </row>
    <row r="1397" spans="1:41" hidden="1" x14ac:dyDescent="0.25">
      <c r="A1397" s="48" t="s">
        <v>3448</v>
      </c>
      <c r="B1397" s="193" t="s">
        <v>211</v>
      </c>
      <c r="C1397" s="193" t="s">
        <v>3448</v>
      </c>
      <c r="D1397" s="194" t="b">
        <v>0</v>
      </c>
      <c r="E1397" s="48" t="s">
        <v>130</v>
      </c>
      <c r="F1397" s="48" t="s">
        <v>3449</v>
      </c>
      <c r="G1397" s="48" t="s">
        <v>4052</v>
      </c>
      <c r="H1397" s="48" t="s">
        <v>4783</v>
      </c>
      <c r="I1397" s="48" t="s">
        <v>3793</v>
      </c>
      <c r="J1397" s="48" t="s">
        <v>2661</v>
      </c>
      <c r="K1397" s="193" t="s">
        <v>3791</v>
      </c>
      <c r="L1397" s="193" t="s">
        <v>403</v>
      </c>
      <c r="M1397" s="48" t="s">
        <v>4429</v>
      </c>
      <c r="N1397" s="193" t="s">
        <v>211</v>
      </c>
      <c r="O1397" s="48" t="s">
        <v>183</v>
      </c>
      <c r="P1397" s="48"/>
      <c r="Q1397" s="48" t="s">
        <v>3291</v>
      </c>
      <c r="R1397" s="193" t="s">
        <v>211</v>
      </c>
      <c r="S1397" s="48" t="b">
        <v>0</v>
      </c>
      <c r="T1397" s="48"/>
      <c r="U1397" s="178"/>
      <c r="V1397" s="178">
        <v>43472</v>
      </c>
      <c r="W1397" s="48" t="s">
        <v>211</v>
      </c>
      <c r="X1397" s="48"/>
      <c r="Y1397" s="48"/>
      <c r="Z1397" s="48" t="s">
        <v>211</v>
      </c>
      <c r="AA1397" s="48"/>
      <c r="AB1397" s="48"/>
      <c r="AC1397" s="193" t="s">
        <v>5038</v>
      </c>
      <c r="AD1397" s="179"/>
      <c r="AE1397" s="193" t="s">
        <v>178</v>
      </c>
      <c r="AF1397" s="193" t="s">
        <v>211</v>
      </c>
      <c r="AG1397" s="193" t="s">
        <v>211</v>
      </c>
      <c r="AH1397" s="197">
        <v>44048</v>
      </c>
      <c r="AI1397" s="192" t="s">
        <v>4349</v>
      </c>
      <c r="AJ1397" s="115" t="str">
        <f t="shared" si="21"/>
        <v>FS</v>
      </c>
      <c r="AK1397" s="115" t="b">
        <f>ISNUMBER(SEARCH("IRT",Table1[[#This Row],[Current_Status]]))</f>
        <v>0</v>
      </c>
      <c r="AL1397" s="116">
        <f>YEAR(Table1[[#This Row],[Project_Initiated]])</f>
        <v>2019</v>
      </c>
      <c r="AM1397" s="53">
        <v>44090</v>
      </c>
      <c r="AN1397" s="53" t="str">
        <f>IF(AND(Table1[[#This Row],[Completed Date]]&gt;="07/01/2020"+0,Table1[[#This Row],[Completed Date]]&lt;="6/30/2021"+0),"FY 20-21",IF(AND(Table1[[#This Row],[Completed Date]]&gt;="07/01/2019"+0,Table1[[#This Row],[Completed Date]]&lt;="6/30/2020"+0),"FY 19-20",""))</f>
        <v>FY 20-21</v>
      </c>
      <c r="AO1397" s="116">
        <f>IFERROR(FIND("R",Table1[[#This Row],[FS_Priority]]),"")</f>
        <v>1</v>
      </c>
    </row>
    <row r="1398" spans="1:41" hidden="1" x14ac:dyDescent="0.25">
      <c r="A1398" s="48" t="s">
        <v>3384</v>
      </c>
      <c r="B1398" s="193" t="s">
        <v>211</v>
      </c>
      <c r="C1398" s="193" t="s">
        <v>3384</v>
      </c>
      <c r="D1398" s="194" t="b">
        <v>0</v>
      </c>
      <c r="E1398" s="48" t="s">
        <v>4299</v>
      </c>
      <c r="F1398" s="48" t="s">
        <v>3385</v>
      </c>
      <c r="G1398" s="48" t="s">
        <v>4054</v>
      </c>
      <c r="H1398" s="48" t="s">
        <v>448</v>
      </c>
      <c r="I1398" s="48" t="s">
        <v>3470</v>
      </c>
      <c r="J1398" s="48" t="s">
        <v>2661</v>
      </c>
      <c r="K1398" s="193" t="s">
        <v>3471</v>
      </c>
      <c r="L1398" s="193" t="s">
        <v>2636</v>
      </c>
      <c r="M1398" s="48" t="s">
        <v>4827</v>
      </c>
      <c r="N1398" s="193" t="s">
        <v>211</v>
      </c>
      <c r="O1398" s="48" t="s">
        <v>183</v>
      </c>
      <c r="P1398" s="48"/>
      <c r="Q1398" s="48" t="s">
        <v>218</v>
      </c>
      <c r="R1398" s="193" t="s">
        <v>211</v>
      </c>
      <c r="S1398" s="48" t="b">
        <v>0</v>
      </c>
      <c r="T1398" s="48"/>
      <c r="U1398" s="178"/>
      <c r="V1398" s="178">
        <v>43451</v>
      </c>
      <c r="W1398" s="48" t="s">
        <v>211</v>
      </c>
      <c r="X1398" s="48"/>
      <c r="Y1398" s="48"/>
      <c r="Z1398" s="48" t="s">
        <v>211</v>
      </c>
      <c r="AA1398" s="48"/>
      <c r="AB1398" s="48"/>
      <c r="AC1398" s="193" t="s">
        <v>5040</v>
      </c>
      <c r="AD1398" s="48"/>
      <c r="AE1398" s="193" t="s">
        <v>178</v>
      </c>
      <c r="AF1398" s="193" t="s">
        <v>211</v>
      </c>
      <c r="AG1398" s="193" t="s">
        <v>211</v>
      </c>
      <c r="AH1398" s="198">
        <v>44048</v>
      </c>
      <c r="AI1398" s="192" t="s">
        <v>4349</v>
      </c>
      <c r="AJ1398" s="115" t="str">
        <f t="shared" si="21"/>
        <v>FS</v>
      </c>
      <c r="AK1398" s="115" t="b">
        <f>ISNUMBER(SEARCH("IRT",Table1[[#This Row],[Current_Status]]))</f>
        <v>0</v>
      </c>
      <c r="AL1398" s="116">
        <f>YEAR(Table1[[#This Row],[Project_Initiated]])</f>
        <v>2018</v>
      </c>
      <c r="AM1398" s="53">
        <v>44090</v>
      </c>
      <c r="AN1398" s="53" t="str">
        <f>IF(AND(Table1[[#This Row],[Completed Date]]&gt;="07/01/2020"+0,Table1[[#This Row],[Completed Date]]&lt;="6/30/2021"+0),"FY 20-21",IF(AND(Table1[[#This Row],[Completed Date]]&gt;="07/01/2019"+0,Table1[[#This Row],[Completed Date]]&lt;="6/30/2020"+0),"FY 19-20",""))</f>
        <v>FY 20-21</v>
      </c>
      <c r="AO1398" s="116" t="str">
        <f>IFERROR(FIND("R",Table1[[#This Row],[FS_Priority]]),"")</f>
        <v/>
      </c>
    </row>
    <row r="1399" spans="1:41" hidden="1" x14ac:dyDescent="0.25">
      <c r="A1399" s="48" t="s">
        <v>3389</v>
      </c>
      <c r="B1399" s="193" t="s">
        <v>211</v>
      </c>
      <c r="C1399" s="193" t="s">
        <v>3389</v>
      </c>
      <c r="D1399" s="194" t="b">
        <v>0</v>
      </c>
      <c r="E1399" s="48" t="s">
        <v>4299</v>
      </c>
      <c r="F1399" s="48" t="s">
        <v>3392</v>
      </c>
      <c r="G1399" s="48" t="s">
        <v>3393</v>
      </c>
      <c r="H1399" s="48" t="s">
        <v>267</v>
      </c>
      <c r="I1399" s="48" t="s">
        <v>3969</v>
      </c>
      <c r="J1399" s="48" t="s">
        <v>2661</v>
      </c>
      <c r="K1399" s="193" t="s">
        <v>3471</v>
      </c>
      <c r="L1399" s="193" t="s">
        <v>2636</v>
      </c>
      <c r="M1399" s="48" t="s">
        <v>3970</v>
      </c>
      <c r="N1399" s="193" t="s">
        <v>3888</v>
      </c>
      <c r="O1399" s="48" t="s">
        <v>183</v>
      </c>
      <c r="P1399" s="48"/>
      <c r="Q1399" s="48" t="s">
        <v>3291</v>
      </c>
      <c r="R1399" s="193" t="s">
        <v>211</v>
      </c>
      <c r="S1399" s="48" t="b">
        <v>0</v>
      </c>
      <c r="T1399" s="48"/>
      <c r="U1399" s="178"/>
      <c r="V1399" s="178">
        <v>43642</v>
      </c>
      <c r="W1399" s="48" t="s">
        <v>211</v>
      </c>
      <c r="X1399" s="48"/>
      <c r="Y1399" s="48"/>
      <c r="Z1399" s="48" t="s">
        <v>211</v>
      </c>
      <c r="AA1399" s="48"/>
      <c r="AB1399" s="48"/>
      <c r="AC1399" s="193" t="s">
        <v>5041</v>
      </c>
      <c r="AD1399" s="48"/>
      <c r="AE1399" s="193" t="s">
        <v>183</v>
      </c>
      <c r="AF1399" s="193" t="s">
        <v>3393</v>
      </c>
      <c r="AG1399" s="193" t="s">
        <v>211</v>
      </c>
      <c r="AH1399" s="197">
        <v>44048</v>
      </c>
      <c r="AI1399" s="192" t="s">
        <v>4349</v>
      </c>
      <c r="AJ1399" s="115" t="str">
        <f t="shared" si="21"/>
        <v>FS</v>
      </c>
      <c r="AK1399" s="115" t="b">
        <f>ISNUMBER(SEARCH("IRT",Table1[[#This Row],[Current_Status]]))</f>
        <v>0</v>
      </c>
      <c r="AL1399" s="116">
        <f>YEAR(Table1[[#This Row],[Project_Initiated]])</f>
        <v>2019</v>
      </c>
      <c r="AM1399" s="53">
        <v>44090</v>
      </c>
      <c r="AN1399" s="53" t="str">
        <f>IF(AND(Table1[[#This Row],[Completed Date]]&gt;="07/01/2020"+0,Table1[[#This Row],[Completed Date]]&lt;="6/30/2021"+0),"FY 20-21",IF(AND(Table1[[#This Row],[Completed Date]]&gt;="07/01/2019"+0,Table1[[#This Row],[Completed Date]]&lt;="6/30/2020"+0),"FY 19-20",""))</f>
        <v>FY 20-21</v>
      </c>
      <c r="AO1399" s="116">
        <f>IFERROR(FIND("R",Table1[[#This Row],[FS_Priority]]),"")</f>
        <v>1</v>
      </c>
    </row>
    <row r="1400" spans="1:41" hidden="1" x14ac:dyDescent="0.25">
      <c r="A1400" s="48" t="s">
        <v>82</v>
      </c>
      <c r="B1400" s="193" t="s">
        <v>82</v>
      </c>
      <c r="C1400" s="193" t="s">
        <v>211</v>
      </c>
      <c r="D1400" s="194" t="b">
        <v>0</v>
      </c>
      <c r="E1400" s="48" t="s">
        <v>4285</v>
      </c>
      <c r="F1400" s="48" t="s">
        <v>83</v>
      </c>
      <c r="G1400" s="48" t="s">
        <v>3925</v>
      </c>
      <c r="H1400" s="48" t="s">
        <v>211</v>
      </c>
      <c r="I1400" s="48" t="s">
        <v>211</v>
      </c>
      <c r="J1400" s="48" t="s">
        <v>4944</v>
      </c>
      <c r="K1400" s="193" t="s">
        <v>59</v>
      </c>
      <c r="L1400" s="193" t="s">
        <v>28</v>
      </c>
      <c r="M1400" s="48" t="s">
        <v>3503</v>
      </c>
      <c r="N1400" s="193" t="s">
        <v>211</v>
      </c>
      <c r="O1400" s="48" t="s">
        <v>293</v>
      </c>
      <c r="P1400" s="48">
        <v>7</v>
      </c>
      <c r="Q1400" s="48" t="s">
        <v>211</v>
      </c>
      <c r="R1400" s="193" t="s">
        <v>211</v>
      </c>
      <c r="S1400" s="48" t="b">
        <v>0</v>
      </c>
      <c r="T1400" s="48">
        <v>25000000</v>
      </c>
      <c r="U1400" s="178"/>
      <c r="V1400" s="178">
        <v>42515</v>
      </c>
      <c r="W1400" s="48" t="s">
        <v>4779</v>
      </c>
      <c r="X1400" s="48">
        <v>43617</v>
      </c>
      <c r="Y1400" s="48">
        <v>44136</v>
      </c>
      <c r="Z1400" s="48" t="s">
        <v>211</v>
      </c>
      <c r="AA1400" s="48"/>
      <c r="AB1400" s="48"/>
      <c r="AC1400" s="193" t="s">
        <v>211</v>
      </c>
      <c r="AD1400" s="48"/>
      <c r="AE1400" s="193" t="s">
        <v>211</v>
      </c>
      <c r="AF1400" s="193" t="s">
        <v>211</v>
      </c>
      <c r="AG1400" s="193" t="s">
        <v>211</v>
      </c>
      <c r="AH1400" s="197"/>
      <c r="AI1400" s="192" t="s">
        <v>211</v>
      </c>
      <c r="AJ1400" s="115" t="str">
        <f t="shared" si="21"/>
        <v>PD&amp;C</v>
      </c>
      <c r="AK1400" s="115" t="b">
        <f>ISNUMBER(SEARCH("IRT",Table1[[#This Row],[Current_Status]]))</f>
        <v>0</v>
      </c>
      <c r="AL1400" s="116">
        <f>YEAR(Table1[[#This Row],[Project_Initiated]])</f>
        <v>2016</v>
      </c>
      <c r="AM1400" s="53">
        <v>44090</v>
      </c>
      <c r="AN1400" s="53" t="str">
        <f>IF(AND(Table1[[#This Row],[Completed Date]]&gt;="07/01/2020"+0,Table1[[#This Row],[Completed Date]]&lt;="6/30/2021"+0),"FY 20-21",IF(AND(Table1[[#This Row],[Completed Date]]&gt;="07/01/2019"+0,Table1[[#This Row],[Completed Date]]&lt;="6/30/2020"+0),"FY 19-20",""))</f>
        <v/>
      </c>
      <c r="AO1400" s="116" t="str">
        <f>IFERROR(FIND("R",Table1[[#This Row],[FS_Priority]]),"")</f>
        <v/>
      </c>
    </row>
    <row r="1401" spans="1:41" hidden="1" x14ac:dyDescent="0.25">
      <c r="A1401" s="180" t="s">
        <v>2795</v>
      </c>
      <c r="B1401" s="199" t="s">
        <v>2795</v>
      </c>
      <c r="C1401" s="199" t="s">
        <v>211</v>
      </c>
      <c r="D1401" s="200" t="b">
        <v>0</v>
      </c>
      <c r="E1401" s="180" t="s">
        <v>187</v>
      </c>
      <c r="F1401" s="180" t="s">
        <v>2796</v>
      </c>
      <c r="G1401" s="180" t="s">
        <v>3817</v>
      </c>
      <c r="H1401" s="180" t="s">
        <v>2293</v>
      </c>
      <c r="I1401" s="180" t="s">
        <v>211</v>
      </c>
      <c r="J1401" s="180" t="s">
        <v>4992</v>
      </c>
      <c r="K1401" s="199" t="s">
        <v>30</v>
      </c>
      <c r="L1401" s="199" t="s">
        <v>394</v>
      </c>
      <c r="M1401" s="180" t="s">
        <v>419</v>
      </c>
      <c r="N1401" s="199" t="s">
        <v>211</v>
      </c>
      <c r="O1401" s="180" t="s">
        <v>4331</v>
      </c>
      <c r="P1401" s="180">
        <v>6</v>
      </c>
      <c r="Q1401" s="180" t="s">
        <v>211</v>
      </c>
      <c r="R1401" s="199" t="s">
        <v>211</v>
      </c>
      <c r="S1401" s="180" t="b">
        <v>0</v>
      </c>
      <c r="T1401" s="180"/>
      <c r="U1401" s="181"/>
      <c r="V1401" s="181">
        <v>43510</v>
      </c>
      <c r="W1401" s="180" t="s">
        <v>4992</v>
      </c>
      <c r="X1401" s="180">
        <v>43983</v>
      </c>
      <c r="Y1401" s="180">
        <v>44105</v>
      </c>
      <c r="Z1401" s="180" t="s">
        <v>211</v>
      </c>
      <c r="AA1401" s="180"/>
      <c r="AB1401" s="180"/>
      <c r="AC1401" s="199" t="s">
        <v>211</v>
      </c>
      <c r="AD1401" s="180"/>
      <c r="AE1401" s="199" t="s">
        <v>211</v>
      </c>
      <c r="AF1401" s="199" t="s">
        <v>211</v>
      </c>
      <c r="AG1401" s="199" t="s">
        <v>211</v>
      </c>
      <c r="AH1401" s="201"/>
      <c r="AI1401" s="202" t="s">
        <v>211</v>
      </c>
      <c r="AJ1401" s="164" t="str">
        <f t="shared" si="21"/>
        <v>PD&amp;C</v>
      </c>
      <c r="AK1401" s="164" t="b">
        <f>ISNUMBER(SEARCH("IRT",Table1[[#This Row],[Current_Status]]))</f>
        <v>0</v>
      </c>
      <c r="AL1401" s="165">
        <f>YEAR(Table1[[#This Row],[Project_Initiated]])</f>
        <v>2019</v>
      </c>
      <c r="AM1401" s="53">
        <v>44090</v>
      </c>
      <c r="AN1401" s="53" t="str">
        <f>IF(AND(Table1[[#This Row],[Completed Date]]&gt;="07/01/2020"+0,Table1[[#This Row],[Completed Date]]&lt;="6/30/2021"+0),"FY 20-21",IF(AND(Table1[[#This Row],[Completed Date]]&gt;="07/01/2019"+0,Table1[[#This Row],[Completed Date]]&lt;="6/30/2020"+0),"FY 19-20",""))</f>
        <v/>
      </c>
      <c r="AO1401" s="165" t="str">
        <f>IFERROR(FIND("R",Table1[[#This Row],[FS_Priority]]),"")</f>
        <v/>
      </c>
    </row>
    <row r="1402" spans="1:41" hidden="1" x14ac:dyDescent="0.25">
      <c r="A1402" s="48" t="s">
        <v>75</v>
      </c>
      <c r="B1402" s="203" t="s">
        <v>75</v>
      </c>
      <c r="C1402" s="203" t="s">
        <v>211</v>
      </c>
      <c r="D1402" s="203" t="b">
        <v>0</v>
      </c>
      <c r="E1402" s="48" t="s">
        <v>4285</v>
      </c>
      <c r="F1402" s="48" t="s">
        <v>76</v>
      </c>
      <c r="G1402" s="48" t="s">
        <v>5081</v>
      </c>
      <c r="H1402" s="48" t="s">
        <v>211</v>
      </c>
      <c r="I1402" s="48" t="s">
        <v>211</v>
      </c>
      <c r="J1402" s="48" t="s">
        <v>51</v>
      </c>
      <c r="K1402" s="203" t="s">
        <v>59</v>
      </c>
      <c r="L1402" s="203" t="s">
        <v>28</v>
      </c>
      <c r="M1402" s="48" t="s">
        <v>77</v>
      </c>
      <c r="N1402" s="203" t="s">
        <v>211</v>
      </c>
      <c r="O1402" s="48" t="s">
        <v>118</v>
      </c>
      <c r="P1402" s="48">
        <v>4</v>
      </c>
      <c r="Q1402" s="48" t="s">
        <v>211</v>
      </c>
      <c r="R1402" s="203" t="s">
        <v>211</v>
      </c>
      <c r="S1402" s="48" t="b">
        <v>0</v>
      </c>
      <c r="T1402" s="48">
        <v>10000000</v>
      </c>
      <c r="U1402" s="178"/>
      <c r="V1402" s="178">
        <v>42725</v>
      </c>
      <c r="W1402" s="48" t="s">
        <v>27</v>
      </c>
      <c r="X1402" s="48">
        <v>44105</v>
      </c>
      <c r="Y1402" s="48">
        <v>44196</v>
      </c>
      <c r="Z1402" s="48" t="s">
        <v>211</v>
      </c>
      <c r="AA1402" s="48"/>
      <c r="AB1402" s="48"/>
      <c r="AC1402" s="203" t="s">
        <v>211</v>
      </c>
      <c r="AD1402" s="205"/>
      <c r="AE1402" s="203" t="s">
        <v>211</v>
      </c>
      <c r="AF1402" s="203" t="s">
        <v>211</v>
      </c>
      <c r="AG1402" s="203" t="s">
        <v>211</v>
      </c>
      <c r="AH1402" s="208"/>
      <c r="AI1402" s="210" t="s">
        <v>211</v>
      </c>
      <c r="AJ1402" s="164" t="str">
        <f t="shared" ref="AJ1402:AJ1465" si="22">IF(LEN(A1402)&gt;6,"FS","PD&amp;C")</f>
        <v>PD&amp;C</v>
      </c>
      <c r="AK1402" s="115" t="b">
        <f>ISNUMBER(SEARCH("IRT",Table1[[#This Row],[Current_Status]]))</f>
        <v>0</v>
      </c>
      <c r="AL1402" s="116">
        <f>YEAR(Table1[[#This Row],[Project_Initiated]])</f>
        <v>2016</v>
      </c>
      <c r="AM1402" s="53">
        <v>44105</v>
      </c>
      <c r="AN1402" s="53" t="str">
        <f>IF(AND(Table1[[#This Row],[Completed Date]]&gt;="07/01/2020"+0,Table1[[#This Row],[Completed Date]]&lt;="6/30/2021"+0),"FY 20-21",IF(AND(Table1[[#This Row],[Completed Date]]&gt;="07/01/2019"+0,Table1[[#This Row],[Completed Date]]&lt;="6/30/2020"+0),"FY 19-20",""))</f>
        <v/>
      </c>
      <c r="AO1402" s="116" t="str">
        <f>IFERROR(FIND("R",Table1[[#This Row],[FS_Priority]]),"")</f>
        <v/>
      </c>
    </row>
    <row r="1403" spans="1:41" hidden="1" x14ac:dyDescent="0.25">
      <c r="A1403" s="48" t="s">
        <v>119</v>
      </c>
      <c r="B1403" s="203" t="s">
        <v>119</v>
      </c>
      <c r="C1403" s="203" t="s">
        <v>211</v>
      </c>
      <c r="D1403" s="203" t="b">
        <v>0</v>
      </c>
      <c r="E1403" s="48" t="s">
        <v>187</v>
      </c>
      <c r="F1403" s="48" t="s">
        <v>4490</v>
      </c>
      <c r="G1403" s="48" t="s">
        <v>3779</v>
      </c>
      <c r="H1403" s="48" t="s">
        <v>474</v>
      </c>
      <c r="I1403" s="48" t="s">
        <v>211</v>
      </c>
      <c r="J1403" s="48" t="s">
        <v>51</v>
      </c>
      <c r="K1403" s="203" t="s">
        <v>30</v>
      </c>
      <c r="L1403" s="203" t="s">
        <v>394</v>
      </c>
      <c r="M1403" s="48" t="s">
        <v>77</v>
      </c>
      <c r="N1403" s="203" t="s">
        <v>211</v>
      </c>
      <c r="O1403" s="48" t="s">
        <v>120</v>
      </c>
      <c r="P1403" s="48">
        <v>9</v>
      </c>
      <c r="Q1403" s="48" t="s">
        <v>211</v>
      </c>
      <c r="R1403" s="203" t="s">
        <v>211</v>
      </c>
      <c r="S1403" s="48" t="b">
        <v>0</v>
      </c>
      <c r="T1403" s="48">
        <v>432510</v>
      </c>
      <c r="U1403" s="178"/>
      <c r="V1403" s="178">
        <v>42425</v>
      </c>
      <c r="W1403" s="48" t="s">
        <v>27</v>
      </c>
      <c r="X1403" s="48">
        <v>44166</v>
      </c>
      <c r="Y1403" s="48">
        <v>44197</v>
      </c>
      <c r="Z1403" s="48" t="s">
        <v>211</v>
      </c>
      <c r="AA1403" s="48"/>
      <c r="AB1403" s="48"/>
      <c r="AC1403" s="203" t="s">
        <v>211</v>
      </c>
      <c r="AD1403" s="205"/>
      <c r="AE1403" s="203" t="s">
        <v>211</v>
      </c>
      <c r="AF1403" s="203" t="s">
        <v>211</v>
      </c>
      <c r="AG1403" s="203" t="s">
        <v>211</v>
      </c>
      <c r="AH1403" s="208"/>
      <c r="AI1403" s="210" t="s">
        <v>211</v>
      </c>
      <c r="AJ1403" s="164" t="str">
        <f t="shared" si="22"/>
        <v>PD&amp;C</v>
      </c>
      <c r="AK1403" s="115" t="b">
        <f>ISNUMBER(SEARCH("IRT",Table1[[#This Row],[Current_Status]]))</f>
        <v>0</v>
      </c>
      <c r="AL1403" s="116">
        <f>YEAR(Table1[[#This Row],[Project_Initiated]])</f>
        <v>2016</v>
      </c>
      <c r="AM1403" s="53">
        <v>44105</v>
      </c>
      <c r="AN1403" s="53" t="str">
        <f>IF(AND(Table1[[#This Row],[Completed Date]]&gt;="07/01/2020"+0,Table1[[#This Row],[Completed Date]]&lt;="6/30/2021"+0),"FY 20-21",IF(AND(Table1[[#This Row],[Completed Date]]&gt;="07/01/2019"+0,Table1[[#This Row],[Completed Date]]&lt;="6/30/2020"+0),"FY 19-20",""))</f>
        <v/>
      </c>
      <c r="AO1403" s="116" t="str">
        <f>IFERROR(FIND("R",Table1[[#This Row],[FS_Priority]]),"")</f>
        <v/>
      </c>
    </row>
    <row r="1404" spans="1:41" hidden="1" x14ac:dyDescent="0.25">
      <c r="A1404" s="48" t="s">
        <v>4387</v>
      </c>
      <c r="B1404" s="203" t="s">
        <v>4387</v>
      </c>
      <c r="C1404" s="203" t="s">
        <v>211</v>
      </c>
      <c r="D1404" s="203" t="b">
        <v>0</v>
      </c>
      <c r="E1404" s="48" t="s">
        <v>4299</v>
      </c>
      <c r="F1404" s="48" t="s">
        <v>4960</v>
      </c>
      <c r="G1404" s="48" t="s">
        <v>4251</v>
      </c>
      <c r="H1404" s="48" t="s">
        <v>211</v>
      </c>
      <c r="I1404" s="48" t="s">
        <v>211</v>
      </c>
      <c r="J1404" s="48" t="s">
        <v>51</v>
      </c>
      <c r="K1404" s="203" t="s">
        <v>3471</v>
      </c>
      <c r="L1404" s="203" t="s">
        <v>2636</v>
      </c>
      <c r="M1404" s="48" t="s">
        <v>3777</v>
      </c>
      <c r="N1404" s="203" t="s">
        <v>211</v>
      </c>
      <c r="O1404" s="48" t="s">
        <v>3974</v>
      </c>
      <c r="P1404" s="48">
        <v>1</v>
      </c>
      <c r="Q1404" s="48" t="s">
        <v>211</v>
      </c>
      <c r="R1404" s="203" t="s">
        <v>211</v>
      </c>
      <c r="S1404" s="48" t="b">
        <v>0</v>
      </c>
      <c r="T1404" s="48"/>
      <c r="U1404" s="178"/>
      <c r="V1404" s="178">
        <v>43532</v>
      </c>
      <c r="W1404" s="48" t="s">
        <v>27</v>
      </c>
      <c r="X1404" s="48">
        <v>44136</v>
      </c>
      <c r="Y1404" s="48">
        <v>44470</v>
      </c>
      <c r="Z1404" s="48" t="s">
        <v>211</v>
      </c>
      <c r="AA1404" s="48"/>
      <c r="AB1404" s="48"/>
      <c r="AC1404" s="203" t="s">
        <v>211</v>
      </c>
      <c r="AD1404" s="205"/>
      <c r="AE1404" s="203" t="s">
        <v>211</v>
      </c>
      <c r="AF1404" s="203" t="s">
        <v>211</v>
      </c>
      <c r="AG1404" s="203" t="s">
        <v>211</v>
      </c>
      <c r="AH1404" s="208"/>
      <c r="AI1404" s="210" t="s">
        <v>211</v>
      </c>
      <c r="AJ1404" s="164" t="str">
        <f t="shared" si="22"/>
        <v>PD&amp;C</v>
      </c>
      <c r="AK1404" s="115" t="b">
        <f>ISNUMBER(SEARCH("IRT",Table1[[#This Row],[Current_Status]]))</f>
        <v>0</v>
      </c>
      <c r="AL1404" s="116">
        <f>YEAR(Table1[[#This Row],[Project_Initiated]])</f>
        <v>2019</v>
      </c>
      <c r="AM1404" s="53">
        <v>44105</v>
      </c>
      <c r="AN1404" s="53" t="str">
        <f>IF(AND(Table1[[#This Row],[Completed Date]]&gt;="07/01/2020"+0,Table1[[#This Row],[Completed Date]]&lt;="6/30/2021"+0),"FY 20-21",IF(AND(Table1[[#This Row],[Completed Date]]&gt;="07/01/2019"+0,Table1[[#This Row],[Completed Date]]&lt;="6/30/2020"+0),"FY 19-20",""))</f>
        <v/>
      </c>
      <c r="AO1404" s="116" t="str">
        <f>IFERROR(FIND("R",Table1[[#This Row],[FS_Priority]]),"")</f>
        <v/>
      </c>
    </row>
    <row r="1405" spans="1:41" hidden="1" x14ac:dyDescent="0.25">
      <c r="A1405" s="48" t="s">
        <v>2816</v>
      </c>
      <c r="B1405" s="203" t="s">
        <v>2816</v>
      </c>
      <c r="C1405" s="203" t="s">
        <v>211</v>
      </c>
      <c r="D1405" s="203" t="b">
        <v>0</v>
      </c>
      <c r="E1405" s="48" t="s">
        <v>4299</v>
      </c>
      <c r="F1405" s="48" t="s">
        <v>4798</v>
      </c>
      <c r="G1405" s="48" t="s">
        <v>3819</v>
      </c>
      <c r="H1405" s="48" t="s">
        <v>211</v>
      </c>
      <c r="I1405" s="48" t="s">
        <v>211</v>
      </c>
      <c r="J1405" s="48" t="s">
        <v>51</v>
      </c>
      <c r="K1405" s="203" t="s">
        <v>3471</v>
      </c>
      <c r="L1405" s="203" t="s">
        <v>2636</v>
      </c>
      <c r="M1405" s="48" t="s">
        <v>3509</v>
      </c>
      <c r="N1405" s="203" t="s">
        <v>211</v>
      </c>
      <c r="O1405" s="48" t="s">
        <v>189</v>
      </c>
      <c r="P1405" s="48">
        <v>8</v>
      </c>
      <c r="Q1405" s="48" t="s">
        <v>211</v>
      </c>
      <c r="R1405" s="203" t="s">
        <v>211</v>
      </c>
      <c r="S1405" s="48" t="b">
        <v>0</v>
      </c>
      <c r="T1405" s="48">
        <v>6950000</v>
      </c>
      <c r="U1405" s="178"/>
      <c r="V1405" s="178">
        <v>43528</v>
      </c>
      <c r="W1405" s="48" t="s">
        <v>27</v>
      </c>
      <c r="X1405" s="48">
        <v>44348</v>
      </c>
      <c r="Y1405" s="48">
        <v>45047</v>
      </c>
      <c r="Z1405" s="48" t="s">
        <v>211</v>
      </c>
      <c r="AA1405" s="48"/>
      <c r="AB1405" s="48"/>
      <c r="AC1405" s="203" t="s">
        <v>211</v>
      </c>
      <c r="AD1405" s="212"/>
      <c r="AE1405" s="203" t="s">
        <v>211</v>
      </c>
      <c r="AF1405" s="203" t="s">
        <v>211</v>
      </c>
      <c r="AG1405" s="203" t="s">
        <v>211</v>
      </c>
      <c r="AH1405" s="208"/>
      <c r="AI1405" s="210" t="s">
        <v>211</v>
      </c>
      <c r="AJ1405" s="164" t="str">
        <f t="shared" si="22"/>
        <v>PD&amp;C</v>
      </c>
      <c r="AK1405" s="115" t="b">
        <f>ISNUMBER(SEARCH("IRT",Table1[[#This Row],[Current_Status]]))</f>
        <v>0</v>
      </c>
      <c r="AL1405" s="116">
        <f>YEAR(Table1[[#This Row],[Project_Initiated]])</f>
        <v>2019</v>
      </c>
      <c r="AM1405" s="53">
        <v>44105</v>
      </c>
      <c r="AN1405" s="53" t="str">
        <f>IF(AND(Table1[[#This Row],[Completed Date]]&gt;="07/01/2020"+0,Table1[[#This Row],[Completed Date]]&lt;="6/30/2021"+0),"FY 20-21",IF(AND(Table1[[#This Row],[Completed Date]]&gt;="07/01/2019"+0,Table1[[#This Row],[Completed Date]]&lt;="6/30/2020"+0),"FY 19-20",""))</f>
        <v/>
      </c>
      <c r="AO1405" s="116" t="str">
        <f>IFERROR(FIND("R",Table1[[#This Row],[FS_Priority]]),"")</f>
        <v/>
      </c>
    </row>
    <row r="1406" spans="1:41" hidden="1" x14ac:dyDescent="0.25">
      <c r="A1406" s="48" t="s">
        <v>124</v>
      </c>
      <c r="B1406" s="203" t="s">
        <v>124</v>
      </c>
      <c r="C1406" s="203" t="s">
        <v>211</v>
      </c>
      <c r="D1406" s="203" t="b">
        <v>0</v>
      </c>
      <c r="E1406" s="48" t="s">
        <v>187</v>
      </c>
      <c r="F1406" s="48" t="s">
        <v>4004</v>
      </c>
      <c r="G1406" s="48" t="s">
        <v>125</v>
      </c>
      <c r="H1406" s="48" t="s">
        <v>273</v>
      </c>
      <c r="I1406" s="48" t="s">
        <v>211</v>
      </c>
      <c r="J1406" s="48" t="s">
        <v>3782</v>
      </c>
      <c r="K1406" s="203" t="s">
        <v>30</v>
      </c>
      <c r="L1406" s="203" t="s">
        <v>394</v>
      </c>
      <c r="M1406" s="48" t="s">
        <v>30</v>
      </c>
      <c r="N1406" s="203" t="s">
        <v>211</v>
      </c>
      <c r="O1406" s="48" t="s">
        <v>120</v>
      </c>
      <c r="P1406" s="48">
        <v>99</v>
      </c>
      <c r="Q1406" s="48" t="s">
        <v>211</v>
      </c>
      <c r="R1406" s="203" t="s">
        <v>211</v>
      </c>
      <c r="S1406" s="48" t="b">
        <v>0</v>
      </c>
      <c r="T1406" s="48">
        <v>240000</v>
      </c>
      <c r="U1406" s="178"/>
      <c r="V1406" s="178">
        <v>42496</v>
      </c>
      <c r="W1406" s="48" t="s">
        <v>47</v>
      </c>
      <c r="X1406" s="48"/>
      <c r="Y1406" s="48"/>
      <c r="Z1406" s="48" t="s">
        <v>211</v>
      </c>
      <c r="AA1406" s="48"/>
      <c r="AB1406" s="48"/>
      <c r="AC1406" s="203" t="s">
        <v>211</v>
      </c>
      <c r="AD1406" s="205"/>
      <c r="AE1406" s="203" t="s">
        <v>211</v>
      </c>
      <c r="AF1406" s="203" t="s">
        <v>211</v>
      </c>
      <c r="AG1406" s="203" t="s">
        <v>211</v>
      </c>
      <c r="AH1406" s="216"/>
      <c r="AI1406" s="210" t="s">
        <v>211</v>
      </c>
      <c r="AJ1406" s="164" t="str">
        <f t="shared" si="22"/>
        <v>PD&amp;C</v>
      </c>
      <c r="AK1406" s="115" t="b">
        <f>ISNUMBER(SEARCH("IRT",Table1[[#This Row],[Current_Status]]))</f>
        <v>0</v>
      </c>
      <c r="AL1406" s="116">
        <f>YEAR(Table1[[#This Row],[Project_Initiated]])</f>
        <v>2016</v>
      </c>
      <c r="AM1406" s="53">
        <v>44105</v>
      </c>
      <c r="AN1406" s="53" t="str">
        <f>IF(AND(Table1[[#This Row],[Completed Date]]&gt;="07/01/2020"+0,Table1[[#This Row],[Completed Date]]&lt;="6/30/2021"+0),"FY 20-21",IF(AND(Table1[[#This Row],[Completed Date]]&gt;="07/01/2019"+0,Table1[[#This Row],[Completed Date]]&lt;="6/30/2020"+0),"FY 19-20",""))</f>
        <v/>
      </c>
      <c r="AO1406" s="116" t="str">
        <f>IFERROR(FIND("R",Table1[[#This Row],[FS_Priority]]),"")</f>
        <v/>
      </c>
    </row>
    <row r="1407" spans="1:41" hidden="1" x14ac:dyDescent="0.25">
      <c r="A1407" s="48" t="s">
        <v>219</v>
      </c>
      <c r="B1407" s="203" t="s">
        <v>211</v>
      </c>
      <c r="C1407" s="203" t="s">
        <v>219</v>
      </c>
      <c r="D1407" s="203" t="b">
        <v>0</v>
      </c>
      <c r="E1407" s="48" t="s">
        <v>21</v>
      </c>
      <c r="F1407" s="48" t="s">
        <v>2957</v>
      </c>
      <c r="G1407" s="48" t="s">
        <v>220</v>
      </c>
      <c r="H1407" s="48" t="s">
        <v>323</v>
      </c>
      <c r="I1407" s="48" t="s">
        <v>211</v>
      </c>
      <c r="J1407" s="48" t="s">
        <v>2672</v>
      </c>
      <c r="K1407" s="203" t="s">
        <v>3455</v>
      </c>
      <c r="L1407" s="203" t="s">
        <v>4315</v>
      </c>
      <c r="M1407" s="48" t="s">
        <v>3458</v>
      </c>
      <c r="N1407" s="203" t="s">
        <v>211</v>
      </c>
      <c r="O1407" s="48" t="s">
        <v>183</v>
      </c>
      <c r="P1407" s="48"/>
      <c r="Q1407" s="48" t="s">
        <v>221</v>
      </c>
      <c r="R1407" s="203" t="s">
        <v>211</v>
      </c>
      <c r="S1407" s="48" t="b">
        <v>0</v>
      </c>
      <c r="T1407" s="48"/>
      <c r="U1407" s="178"/>
      <c r="V1407" s="178">
        <v>43355</v>
      </c>
      <c r="W1407" s="48" t="s">
        <v>211</v>
      </c>
      <c r="X1407" s="48"/>
      <c r="Y1407" s="48"/>
      <c r="Z1407" s="48" t="s">
        <v>211</v>
      </c>
      <c r="AA1407" s="48"/>
      <c r="AB1407" s="48"/>
      <c r="AC1407" s="203" t="s">
        <v>4820</v>
      </c>
      <c r="AD1407" s="207">
        <v>43370</v>
      </c>
      <c r="AE1407" s="203" t="s">
        <v>178</v>
      </c>
      <c r="AF1407" s="203" t="s">
        <v>211</v>
      </c>
      <c r="AG1407" s="203" t="s">
        <v>2694</v>
      </c>
      <c r="AH1407" s="208">
        <v>43854</v>
      </c>
      <c r="AI1407" s="210" t="s">
        <v>4347</v>
      </c>
      <c r="AJ1407" s="164" t="str">
        <f t="shared" si="22"/>
        <v>FS</v>
      </c>
      <c r="AK1407" s="115" t="b">
        <f>ISNUMBER(SEARCH("IRT",Table1[[#This Row],[Current_Status]]))</f>
        <v>0</v>
      </c>
      <c r="AL1407" s="116">
        <f>YEAR(Table1[[#This Row],[Project_Initiated]])</f>
        <v>2018</v>
      </c>
      <c r="AM1407" s="53">
        <v>44105</v>
      </c>
      <c r="AN1407" s="53" t="str">
        <f>IF(AND(Table1[[#This Row],[Completed Date]]&gt;="07/01/2020"+0,Table1[[#This Row],[Completed Date]]&lt;="6/30/2021"+0),"FY 20-21",IF(AND(Table1[[#This Row],[Completed Date]]&gt;="07/01/2019"+0,Table1[[#This Row],[Completed Date]]&lt;="6/30/2020"+0),"FY 19-20",""))</f>
        <v>FY 19-20</v>
      </c>
      <c r="AO1407" s="116" t="str">
        <f>IFERROR(FIND("R",Table1[[#This Row],[FS_Priority]]),"")</f>
        <v/>
      </c>
    </row>
    <row r="1408" spans="1:41" hidden="1" x14ac:dyDescent="0.25">
      <c r="A1408" s="48" t="s">
        <v>241</v>
      </c>
      <c r="B1408" s="203" t="s">
        <v>211</v>
      </c>
      <c r="C1408" s="203" t="s">
        <v>241</v>
      </c>
      <c r="D1408" s="203" t="b">
        <v>0</v>
      </c>
      <c r="E1408" s="48" t="s">
        <v>21</v>
      </c>
      <c r="F1408" s="48" t="s">
        <v>2968</v>
      </c>
      <c r="G1408" s="48" t="s">
        <v>220</v>
      </c>
      <c r="H1408" s="48" t="s">
        <v>211</v>
      </c>
      <c r="I1408" s="48" t="s">
        <v>211</v>
      </c>
      <c r="J1408" s="48" t="s">
        <v>2672</v>
      </c>
      <c r="K1408" s="203" t="s">
        <v>3455</v>
      </c>
      <c r="L1408" s="203" t="s">
        <v>4315</v>
      </c>
      <c r="M1408" s="48" t="s">
        <v>3458</v>
      </c>
      <c r="N1408" s="203" t="s">
        <v>211</v>
      </c>
      <c r="O1408" s="48" t="s">
        <v>211</v>
      </c>
      <c r="P1408" s="48"/>
      <c r="Q1408" s="48" t="s">
        <v>242</v>
      </c>
      <c r="R1408" s="203" t="s">
        <v>211</v>
      </c>
      <c r="S1408" s="48" t="b">
        <v>0</v>
      </c>
      <c r="T1408" s="48"/>
      <c r="U1408" s="178"/>
      <c r="V1408" s="178">
        <v>43355</v>
      </c>
      <c r="W1408" s="48" t="s">
        <v>211</v>
      </c>
      <c r="X1408" s="48"/>
      <c r="Y1408" s="48"/>
      <c r="Z1408" s="48" t="s">
        <v>211</v>
      </c>
      <c r="AA1408" s="48"/>
      <c r="AB1408" s="48"/>
      <c r="AC1408" s="203" t="s">
        <v>2787</v>
      </c>
      <c r="AD1408" s="215">
        <v>43370</v>
      </c>
      <c r="AE1408" s="203" t="s">
        <v>178</v>
      </c>
      <c r="AF1408" s="203" t="s">
        <v>211</v>
      </c>
      <c r="AG1408" s="203" t="s">
        <v>211</v>
      </c>
      <c r="AH1408" s="208">
        <v>43510</v>
      </c>
      <c r="AI1408" s="210" t="s">
        <v>4347</v>
      </c>
      <c r="AJ1408" s="164" t="str">
        <f t="shared" si="22"/>
        <v>FS</v>
      </c>
      <c r="AK1408" s="115" t="b">
        <f>ISNUMBER(SEARCH("IRT",Table1[[#This Row],[Current_Status]]))</f>
        <v>0</v>
      </c>
      <c r="AL1408" s="116">
        <f>YEAR(Table1[[#This Row],[Project_Initiated]])</f>
        <v>2018</v>
      </c>
      <c r="AM1408" s="53">
        <v>44105</v>
      </c>
      <c r="AN1408" s="53" t="str">
        <f>IF(AND(Table1[[#This Row],[Completed Date]]&gt;="07/01/2020"+0,Table1[[#This Row],[Completed Date]]&lt;="6/30/2021"+0),"FY 20-21",IF(AND(Table1[[#This Row],[Completed Date]]&gt;="07/01/2019"+0,Table1[[#This Row],[Completed Date]]&lt;="6/30/2020"+0),"FY 19-20",""))</f>
        <v/>
      </c>
      <c r="AO1408" s="116" t="str">
        <f>IFERROR(FIND("R",Table1[[#This Row],[FS_Priority]]),"")</f>
        <v/>
      </c>
    </row>
    <row r="1409" spans="1:41" hidden="1" x14ac:dyDescent="0.25">
      <c r="A1409" s="48" t="s">
        <v>4064</v>
      </c>
      <c r="B1409" s="203" t="s">
        <v>211</v>
      </c>
      <c r="C1409" s="203" t="s">
        <v>4064</v>
      </c>
      <c r="D1409" s="203" t="b">
        <v>0</v>
      </c>
      <c r="E1409" s="48" t="s">
        <v>21</v>
      </c>
      <c r="F1409" s="48" t="s">
        <v>4235</v>
      </c>
      <c r="G1409" s="48" t="s">
        <v>211</v>
      </c>
      <c r="H1409" s="48" t="s">
        <v>323</v>
      </c>
      <c r="I1409" s="48" t="s">
        <v>4236</v>
      </c>
      <c r="J1409" s="48" t="s">
        <v>2672</v>
      </c>
      <c r="K1409" s="203" t="s">
        <v>3455</v>
      </c>
      <c r="L1409" s="203" t="s">
        <v>4315</v>
      </c>
      <c r="M1409" s="48" t="s">
        <v>3456</v>
      </c>
      <c r="N1409" s="203" t="s">
        <v>211</v>
      </c>
      <c r="O1409" s="48" t="s">
        <v>183</v>
      </c>
      <c r="P1409" s="48"/>
      <c r="Q1409" s="48" t="s">
        <v>3291</v>
      </c>
      <c r="R1409" s="203" t="s">
        <v>211</v>
      </c>
      <c r="S1409" s="48" t="b">
        <v>0</v>
      </c>
      <c r="T1409" s="48"/>
      <c r="U1409" s="178"/>
      <c r="V1409" s="178">
        <v>43697</v>
      </c>
      <c r="W1409" s="48" t="s">
        <v>211</v>
      </c>
      <c r="X1409" s="48"/>
      <c r="Y1409" s="48"/>
      <c r="Z1409" s="48" t="s">
        <v>211</v>
      </c>
      <c r="AA1409" s="48"/>
      <c r="AB1409" s="48"/>
      <c r="AC1409" s="203" t="s">
        <v>4481</v>
      </c>
      <c r="AD1409" s="204">
        <v>43742</v>
      </c>
      <c r="AE1409" s="203" t="s">
        <v>178</v>
      </c>
      <c r="AF1409" s="203" t="s">
        <v>4482</v>
      </c>
      <c r="AG1409" s="203" t="s">
        <v>2694</v>
      </c>
      <c r="AH1409" s="208">
        <v>43795</v>
      </c>
      <c r="AI1409" s="210" t="s">
        <v>4284</v>
      </c>
      <c r="AJ1409" s="164" t="str">
        <f t="shared" si="22"/>
        <v>FS</v>
      </c>
      <c r="AK1409" s="115" t="b">
        <f>ISNUMBER(SEARCH("IRT",Table1[[#This Row],[Current_Status]]))</f>
        <v>0</v>
      </c>
      <c r="AL1409" s="116">
        <f>YEAR(Table1[[#This Row],[Project_Initiated]])</f>
        <v>2019</v>
      </c>
      <c r="AM1409" s="53">
        <v>44105</v>
      </c>
      <c r="AN1409" s="53" t="str">
        <f>IF(AND(Table1[[#This Row],[Completed Date]]&gt;="07/01/2020"+0,Table1[[#This Row],[Completed Date]]&lt;="6/30/2021"+0),"FY 20-21",IF(AND(Table1[[#This Row],[Completed Date]]&gt;="07/01/2019"+0,Table1[[#This Row],[Completed Date]]&lt;="6/30/2020"+0),"FY 19-20",""))</f>
        <v>FY 19-20</v>
      </c>
      <c r="AO1409" s="116">
        <f>IFERROR(FIND("R",Table1[[#This Row],[FS_Priority]]),"")</f>
        <v>1</v>
      </c>
    </row>
    <row r="1410" spans="1:41" hidden="1" x14ac:dyDescent="0.25">
      <c r="A1410" s="48" t="s">
        <v>3421</v>
      </c>
      <c r="B1410" s="203" t="s">
        <v>211</v>
      </c>
      <c r="C1410" s="203" t="s">
        <v>3421</v>
      </c>
      <c r="D1410" s="203" t="b">
        <v>0</v>
      </c>
      <c r="E1410" s="48" t="s">
        <v>21</v>
      </c>
      <c r="F1410" s="48" t="s">
        <v>3422</v>
      </c>
      <c r="G1410" s="48" t="s">
        <v>4023</v>
      </c>
      <c r="H1410" s="48" t="s">
        <v>323</v>
      </c>
      <c r="I1410" s="48" t="s">
        <v>3982</v>
      </c>
      <c r="J1410" s="48" t="s">
        <v>2672</v>
      </c>
      <c r="K1410" s="203" t="s">
        <v>3455</v>
      </c>
      <c r="L1410" s="203" t="s">
        <v>4315</v>
      </c>
      <c r="M1410" s="48" t="s">
        <v>3458</v>
      </c>
      <c r="N1410" s="203" t="s">
        <v>211</v>
      </c>
      <c r="O1410" s="48" t="s">
        <v>183</v>
      </c>
      <c r="P1410" s="48"/>
      <c r="Q1410" s="48" t="s">
        <v>3293</v>
      </c>
      <c r="R1410" s="203" t="s">
        <v>211</v>
      </c>
      <c r="S1410" s="48" t="b">
        <v>0</v>
      </c>
      <c r="T1410" s="48"/>
      <c r="U1410" s="178"/>
      <c r="V1410" s="178">
        <v>43375</v>
      </c>
      <c r="W1410" s="48" t="s">
        <v>211</v>
      </c>
      <c r="X1410" s="48"/>
      <c r="Y1410" s="48"/>
      <c r="Z1410" s="48" t="s">
        <v>211</v>
      </c>
      <c r="AA1410" s="48"/>
      <c r="AB1410" s="48"/>
      <c r="AC1410" s="203" t="s">
        <v>4802</v>
      </c>
      <c r="AD1410" s="207">
        <v>43370</v>
      </c>
      <c r="AE1410" s="203" t="s">
        <v>178</v>
      </c>
      <c r="AF1410" s="203" t="s">
        <v>4414</v>
      </c>
      <c r="AG1410" s="203" t="s">
        <v>2694</v>
      </c>
      <c r="AH1410" s="208">
        <v>43868</v>
      </c>
      <c r="AI1410" s="210" t="s">
        <v>4349</v>
      </c>
      <c r="AJ1410" s="164" t="str">
        <f t="shared" si="22"/>
        <v>FS</v>
      </c>
      <c r="AK1410" s="115" t="b">
        <f>ISNUMBER(SEARCH("IRT",Table1[[#This Row],[Current_Status]]))</f>
        <v>0</v>
      </c>
      <c r="AL1410" s="116">
        <f>YEAR(Table1[[#This Row],[Project_Initiated]])</f>
        <v>2018</v>
      </c>
      <c r="AM1410" s="53">
        <v>44105</v>
      </c>
      <c r="AN1410" s="53" t="str">
        <f>IF(AND(Table1[[#This Row],[Completed Date]]&gt;="07/01/2020"+0,Table1[[#This Row],[Completed Date]]&lt;="6/30/2021"+0),"FY 20-21",IF(AND(Table1[[#This Row],[Completed Date]]&gt;="07/01/2019"+0,Table1[[#This Row],[Completed Date]]&lt;="6/30/2020"+0),"FY 19-20",""))</f>
        <v>FY 19-20</v>
      </c>
      <c r="AO1410" s="116">
        <f>IFERROR(FIND("R",Table1[[#This Row],[FS_Priority]]),"")</f>
        <v>1</v>
      </c>
    </row>
    <row r="1411" spans="1:41" hidden="1" x14ac:dyDescent="0.25">
      <c r="A1411" s="48" t="s">
        <v>808</v>
      </c>
      <c r="B1411" s="203" t="s">
        <v>211</v>
      </c>
      <c r="C1411" s="203" t="s">
        <v>808</v>
      </c>
      <c r="D1411" s="203" t="b">
        <v>0</v>
      </c>
      <c r="E1411" s="48" t="s">
        <v>53</v>
      </c>
      <c r="F1411" s="48" t="s">
        <v>3018</v>
      </c>
      <c r="G1411" s="48" t="s">
        <v>809</v>
      </c>
      <c r="H1411" s="48" t="s">
        <v>932</v>
      </c>
      <c r="I1411" s="48" t="s">
        <v>3539</v>
      </c>
      <c r="J1411" s="48" t="s">
        <v>2672</v>
      </c>
      <c r="K1411" s="203" t="s">
        <v>3514</v>
      </c>
      <c r="L1411" s="203" t="s">
        <v>2636</v>
      </c>
      <c r="M1411" s="48" t="s">
        <v>3517</v>
      </c>
      <c r="N1411" s="203" t="s">
        <v>211</v>
      </c>
      <c r="O1411" s="48" t="s">
        <v>183</v>
      </c>
      <c r="P1411" s="48"/>
      <c r="Q1411" s="48" t="s">
        <v>223</v>
      </c>
      <c r="R1411" s="203" t="s">
        <v>211</v>
      </c>
      <c r="S1411" s="48" t="b">
        <v>0</v>
      </c>
      <c r="T1411" s="48"/>
      <c r="U1411" s="178"/>
      <c r="V1411" s="178">
        <v>43297</v>
      </c>
      <c r="W1411" s="48" t="s">
        <v>211</v>
      </c>
      <c r="X1411" s="48"/>
      <c r="Y1411" s="48"/>
      <c r="Z1411" s="48" t="s">
        <v>211</v>
      </c>
      <c r="AA1411" s="48"/>
      <c r="AB1411" s="48"/>
      <c r="AC1411" s="203" t="s">
        <v>809</v>
      </c>
      <c r="AD1411" s="212"/>
      <c r="AE1411" s="203" t="s">
        <v>498</v>
      </c>
      <c r="AF1411" s="203" t="s">
        <v>211</v>
      </c>
      <c r="AG1411" s="203" t="s">
        <v>2693</v>
      </c>
      <c r="AH1411" s="208">
        <v>43361</v>
      </c>
      <c r="AI1411" s="210" t="s">
        <v>4347</v>
      </c>
      <c r="AJ1411" s="164" t="str">
        <f t="shared" si="22"/>
        <v>FS</v>
      </c>
      <c r="AK1411" s="115" t="b">
        <f>ISNUMBER(SEARCH("IRT",Table1[[#This Row],[Current_Status]]))</f>
        <v>0</v>
      </c>
      <c r="AL1411" s="116">
        <f>YEAR(Table1[[#This Row],[Project_Initiated]])</f>
        <v>2018</v>
      </c>
      <c r="AM1411" s="53">
        <v>44105</v>
      </c>
      <c r="AN1411" s="53" t="str">
        <f>IF(AND(Table1[[#This Row],[Completed Date]]&gt;="07/01/2020"+0,Table1[[#This Row],[Completed Date]]&lt;="6/30/2021"+0),"FY 20-21",IF(AND(Table1[[#This Row],[Completed Date]]&gt;="07/01/2019"+0,Table1[[#This Row],[Completed Date]]&lt;="6/30/2020"+0),"FY 19-20",""))</f>
        <v/>
      </c>
      <c r="AO1411" s="116" t="str">
        <f>IFERROR(FIND("R",Table1[[#This Row],[FS_Priority]]),"")</f>
        <v/>
      </c>
    </row>
    <row r="1412" spans="1:41" hidden="1" x14ac:dyDescent="0.25">
      <c r="A1412" s="48" t="s">
        <v>2916</v>
      </c>
      <c r="B1412" s="203" t="s">
        <v>211</v>
      </c>
      <c r="C1412" s="203" t="s">
        <v>2916</v>
      </c>
      <c r="D1412" s="203" t="b">
        <v>0</v>
      </c>
      <c r="E1412" s="48" t="s">
        <v>53</v>
      </c>
      <c r="F1412" s="48" t="s">
        <v>3034</v>
      </c>
      <c r="G1412" s="48" t="s">
        <v>211</v>
      </c>
      <c r="H1412" s="48" t="s">
        <v>285</v>
      </c>
      <c r="I1412" s="48" t="s">
        <v>3922</v>
      </c>
      <c r="J1412" s="48" t="s">
        <v>2672</v>
      </c>
      <c r="K1412" s="203" t="s">
        <v>3514</v>
      </c>
      <c r="L1412" s="203" t="s">
        <v>2636</v>
      </c>
      <c r="M1412" s="48" t="s">
        <v>3536</v>
      </c>
      <c r="N1412" s="203" t="s">
        <v>211</v>
      </c>
      <c r="O1412" s="48" t="s">
        <v>165</v>
      </c>
      <c r="P1412" s="48"/>
      <c r="Q1412" s="48" t="s">
        <v>243</v>
      </c>
      <c r="R1412" s="203" t="s">
        <v>211</v>
      </c>
      <c r="S1412" s="48" t="b">
        <v>0</v>
      </c>
      <c r="T1412" s="48"/>
      <c r="U1412" s="178"/>
      <c r="V1412" s="178">
        <v>43563</v>
      </c>
      <c r="W1412" s="48" t="s">
        <v>211</v>
      </c>
      <c r="X1412" s="48"/>
      <c r="Y1412" s="48"/>
      <c r="Z1412" s="48" t="s">
        <v>211</v>
      </c>
      <c r="AA1412" s="48"/>
      <c r="AB1412" s="48"/>
      <c r="AC1412" s="203" t="s">
        <v>4037</v>
      </c>
      <c r="AD1412" s="206"/>
      <c r="AE1412" s="203" t="s">
        <v>211</v>
      </c>
      <c r="AF1412" s="203" t="s">
        <v>211</v>
      </c>
      <c r="AG1412" s="203" t="s">
        <v>211</v>
      </c>
      <c r="AH1412" s="208">
        <v>43676</v>
      </c>
      <c r="AI1412" s="210" t="s">
        <v>4349</v>
      </c>
      <c r="AJ1412" s="164" t="str">
        <f t="shared" si="22"/>
        <v>FS</v>
      </c>
      <c r="AK1412" s="115" t="b">
        <f>ISNUMBER(SEARCH("IRT",Table1[[#This Row],[Current_Status]]))</f>
        <v>0</v>
      </c>
      <c r="AL1412" s="116">
        <f>YEAR(Table1[[#This Row],[Project_Initiated]])</f>
        <v>2019</v>
      </c>
      <c r="AM1412" s="53">
        <v>44105</v>
      </c>
      <c r="AN1412" s="53" t="str">
        <f>IF(AND(Table1[[#This Row],[Completed Date]]&gt;="07/01/2020"+0,Table1[[#This Row],[Completed Date]]&lt;="6/30/2021"+0),"FY 20-21",IF(AND(Table1[[#This Row],[Completed Date]]&gt;="07/01/2019"+0,Table1[[#This Row],[Completed Date]]&lt;="6/30/2020"+0),"FY 19-20",""))</f>
        <v>FY 19-20</v>
      </c>
      <c r="AO1412" s="116" t="str">
        <f>IFERROR(FIND("R",Table1[[#This Row],[FS_Priority]]),"")</f>
        <v/>
      </c>
    </row>
    <row r="1413" spans="1:41" hidden="1" x14ac:dyDescent="0.25">
      <c r="A1413" s="48" t="s">
        <v>803</v>
      </c>
      <c r="B1413" s="203" t="s">
        <v>211</v>
      </c>
      <c r="C1413" s="203" t="s">
        <v>803</v>
      </c>
      <c r="D1413" s="203" t="b">
        <v>0</v>
      </c>
      <c r="E1413" s="48" t="s">
        <v>53</v>
      </c>
      <c r="F1413" s="48" t="s">
        <v>3038</v>
      </c>
      <c r="G1413" s="48" t="s">
        <v>804</v>
      </c>
      <c r="H1413" s="48" t="s">
        <v>932</v>
      </c>
      <c r="I1413" s="48" t="s">
        <v>3553</v>
      </c>
      <c r="J1413" s="48" t="s">
        <v>2672</v>
      </c>
      <c r="K1413" s="203" t="s">
        <v>3514</v>
      </c>
      <c r="L1413" s="203" t="s">
        <v>2636</v>
      </c>
      <c r="M1413" s="48" t="s">
        <v>3554</v>
      </c>
      <c r="N1413" s="203" t="s">
        <v>211</v>
      </c>
      <c r="O1413" s="48" t="s">
        <v>165</v>
      </c>
      <c r="P1413" s="48"/>
      <c r="Q1413" s="48" t="s">
        <v>108</v>
      </c>
      <c r="R1413" s="203" t="s">
        <v>211</v>
      </c>
      <c r="S1413" s="48" t="b">
        <v>0</v>
      </c>
      <c r="T1413" s="48"/>
      <c r="U1413" s="178"/>
      <c r="V1413" s="178">
        <v>43294</v>
      </c>
      <c r="W1413" s="48" t="s">
        <v>211</v>
      </c>
      <c r="X1413" s="48"/>
      <c r="Y1413" s="48"/>
      <c r="Z1413" s="48" t="s">
        <v>211</v>
      </c>
      <c r="AA1413" s="48"/>
      <c r="AB1413" s="48"/>
      <c r="AC1413" s="203" t="s">
        <v>539</v>
      </c>
      <c r="AD1413" s="206"/>
      <c r="AE1413" s="203" t="s">
        <v>165</v>
      </c>
      <c r="AF1413" s="203" t="s">
        <v>211</v>
      </c>
      <c r="AG1413" s="203" t="s">
        <v>539</v>
      </c>
      <c r="AH1413" s="208">
        <v>43361</v>
      </c>
      <c r="AI1413" s="210" t="s">
        <v>4347</v>
      </c>
      <c r="AJ1413" s="164" t="str">
        <f t="shared" si="22"/>
        <v>FS</v>
      </c>
      <c r="AK1413" s="115" t="b">
        <f>ISNUMBER(SEARCH("IRT",Table1[[#This Row],[Current_Status]]))</f>
        <v>0</v>
      </c>
      <c r="AL1413" s="116">
        <f>YEAR(Table1[[#This Row],[Project_Initiated]])</f>
        <v>2018</v>
      </c>
      <c r="AM1413" s="53">
        <v>44105</v>
      </c>
      <c r="AN1413" s="53" t="str">
        <f>IF(AND(Table1[[#This Row],[Completed Date]]&gt;="07/01/2020"+0,Table1[[#This Row],[Completed Date]]&lt;="6/30/2021"+0),"FY 20-21",IF(AND(Table1[[#This Row],[Completed Date]]&gt;="07/01/2019"+0,Table1[[#This Row],[Completed Date]]&lt;="6/30/2020"+0),"FY 19-20",""))</f>
        <v/>
      </c>
      <c r="AO1413" s="116" t="str">
        <f>IFERROR(FIND("R",Table1[[#This Row],[FS_Priority]]),"")</f>
        <v/>
      </c>
    </row>
    <row r="1414" spans="1:41" hidden="1" x14ac:dyDescent="0.25">
      <c r="A1414" s="48" t="s">
        <v>805</v>
      </c>
      <c r="B1414" s="203" t="s">
        <v>211</v>
      </c>
      <c r="C1414" s="203" t="s">
        <v>805</v>
      </c>
      <c r="D1414" s="203" t="b">
        <v>0</v>
      </c>
      <c r="E1414" s="48" t="s">
        <v>53</v>
      </c>
      <c r="F1414" s="48" t="s">
        <v>3040</v>
      </c>
      <c r="G1414" s="48" t="s">
        <v>804</v>
      </c>
      <c r="H1414" s="48" t="s">
        <v>932</v>
      </c>
      <c r="I1414" s="48" t="s">
        <v>3553</v>
      </c>
      <c r="J1414" s="48" t="s">
        <v>2672</v>
      </c>
      <c r="K1414" s="203" t="s">
        <v>3514</v>
      </c>
      <c r="L1414" s="203" t="s">
        <v>2636</v>
      </c>
      <c r="M1414" s="48" t="s">
        <v>3554</v>
      </c>
      <c r="N1414" s="203" t="s">
        <v>211</v>
      </c>
      <c r="O1414" s="48" t="s">
        <v>165</v>
      </c>
      <c r="P1414" s="48"/>
      <c r="Q1414" s="48" t="s">
        <v>108</v>
      </c>
      <c r="R1414" s="203" t="s">
        <v>211</v>
      </c>
      <c r="S1414" s="48" t="b">
        <v>0</v>
      </c>
      <c r="T1414" s="48"/>
      <c r="U1414" s="178"/>
      <c r="V1414" s="178">
        <v>43297</v>
      </c>
      <c r="W1414" s="48" t="s">
        <v>211</v>
      </c>
      <c r="X1414" s="48"/>
      <c r="Y1414" s="48"/>
      <c r="Z1414" s="48" t="s">
        <v>211</v>
      </c>
      <c r="AA1414" s="48"/>
      <c r="AB1414" s="48"/>
      <c r="AC1414" s="203" t="s">
        <v>539</v>
      </c>
      <c r="AD1414" s="205"/>
      <c r="AE1414" s="203" t="s">
        <v>165</v>
      </c>
      <c r="AF1414" s="203" t="s">
        <v>211</v>
      </c>
      <c r="AG1414" s="203" t="s">
        <v>539</v>
      </c>
      <c r="AH1414" s="208">
        <v>43361</v>
      </c>
      <c r="AI1414" s="210" t="s">
        <v>4347</v>
      </c>
      <c r="AJ1414" s="164" t="str">
        <f t="shared" si="22"/>
        <v>FS</v>
      </c>
      <c r="AK1414" s="115" t="b">
        <f>ISNUMBER(SEARCH("IRT",Table1[[#This Row],[Current_Status]]))</f>
        <v>0</v>
      </c>
      <c r="AL1414" s="116">
        <f>YEAR(Table1[[#This Row],[Project_Initiated]])</f>
        <v>2018</v>
      </c>
      <c r="AM1414" s="53">
        <v>44105</v>
      </c>
      <c r="AN1414" s="53" t="str">
        <f>IF(AND(Table1[[#This Row],[Completed Date]]&gt;="07/01/2020"+0,Table1[[#This Row],[Completed Date]]&lt;="6/30/2021"+0),"FY 20-21",IF(AND(Table1[[#This Row],[Completed Date]]&gt;="07/01/2019"+0,Table1[[#This Row],[Completed Date]]&lt;="6/30/2020"+0),"FY 19-20",""))</f>
        <v/>
      </c>
      <c r="AO1414" s="116" t="str">
        <f>IFERROR(FIND("R",Table1[[#This Row],[FS_Priority]]),"")</f>
        <v/>
      </c>
    </row>
    <row r="1415" spans="1:41" hidden="1" x14ac:dyDescent="0.25">
      <c r="A1415" s="48" t="s">
        <v>641</v>
      </c>
      <c r="B1415" s="203" t="s">
        <v>211</v>
      </c>
      <c r="C1415" s="203" t="s">
        <v>641</v>
      </c>
      <c r="D1415" s="203" t="b">
        <v>0</v>
      </c>
      <c r="E1415" s="48" t="s">
        <v>446</v>
      </c>
      <c r="F1415" s="48" t="s">
        <v>3055</v>
      </c>
      <c r="G1415" s="48" t="s">
        <v>211</v>
      </c>
      <c r="H1415" s="48" t="s">
        <v>447</v>
      </c>
      <c r="I1415" s="48" t="s">
        <v>288</v>
      </c>
      <c r="J1415" s="48" t="s">
        <v>2672</v>
      </c>
      <c r="K1415" s="203" t="s">
        <v>3578</v>
      </c>
      <c r="L1415" s="203" t="s">
        <v>2636</v>
      </c>
      <c r="M1415" s="48" t="s">
        <v>3582</v>
      </c>
      <c r="N1415" s="203" t="s">
        <v>211</v>
      </c>
      <c r="O1415" s="48" t="s">
        <v>183</v>
      </c>
      <c r="P1415" s="48"/>
      <c r="Q1415" s="48" t="s">
        <v>211</v>
      </c>
      <c r="R1415" s="203" t="s">
        <v>218</v>
      </c>
      <c r="S1415" s="48" t="b">
        <v>0</v>
      </c>
      <c r="T1415" s="48"/>
      <c r="U1415" s="178"/>
      <c r="V1415" s="178">
        <v>43069</v>
      </c>
      <c r="W1415" s="48" t="s">
        <v>211</v>
      </c>
      <c r="X1415" s="48"/>
      <c r="Y1415" s="48"/>
      <c r="Z1415" s="48" t="s">
        <v>211</v>
      </c>
      <c r="AA1415" s="48"/>
      <c r="AB1415" s="48"/>
      <c r="AC1415" s="203" t="s">
        <v>2890</v>
      </c>
      <c r="AD1415" s="205"/>
      <c r="AE1415" s="203" t="s">
        <v>498</v>
      </c>
      <c r="AF1415" s="203" t="s">
        <v>4402</v>
      </c>
      <c r="AG1415" s="203" t="s">
        <v>2694</v>
      </c>
      <c r="AH1415" s="208">
        <v>43601</v>
      </c>
      <c r="AI1415" s="210" t="s">
        <v>4353</v>
      </c>
      <c r="AJ1415" s="164" t="str">
        <f t="shared" si="22"/>
        <v>FS</v>
      </c>
      <c r="AK1415" s="115" t="b">
        <f>ISNUMBER(SEARCH("IRT",Table1[[#This Row],[Current_Status]]))</f>
        <v>0</v>
      </c>
      <c r="AL1415" s="116">
        <f>YEAR(Table1[[#This Row],[Project_Initiated]])</f>
        <v>2017</v>
      </c>
      <c r="AM1415" s="53">
        <v>44105</v>
      </c>
      <c r="AN1415" s="53" t="str">
        <f>IF(AND(Table1[[#This Row],[Completed Date]]&gt;="07/01/2020"+0,Table1[[#This Row],[Completed Date]]&lt;="6/30/2021"+0),"FY 20-21",IF(AND(Table1[[#This Row],[Completed Date]]&gt;="07/01/2019"+0,Table1[[#This Row],[Completed Date]]&lt;="6/30/2020"+0),"FY 19-20",""))</f>
        <v/>
      </c>
      <c r="AO1415" s="116" t="str">
        <f>IFERROR(FIND("R",Table1[[#This Row],[FS_Priority]]),"")</f>
        <v/>
      </c>
    </row>
    <row r="1416" spans="1:41" hidden="1" x14ac:dyDescent="0.25">
      <c r="A1416" s="48" t="s">
        <v>719</v>
      </c>
      <c r="B1416" s="203" t="s">
        <v>211</v>
      </c>
      <c r="C1416" s="203" t="s">
        <v>719</v>
      </c>
      <c r="D1416" s="203" t="b">
        <v>0</v>
      </c>
      <c r="E1416" s="48" t="s">
        <v>99</v>
      </c>
      <c r="F1416" s="48" t="s">
        <v>3082</v>
      </c>
      <c r="G1416" s="48" t="s">
        <v>2622</v>
      </c>
      <c r="H1416" s="48" t="s">
        <v>464</v>
      </c>
      <c r="I1416" s="48" t="s">
        <v>288</v>
      </c>
      <c r="J1416" s="48" t="s">
        <v>2672</v>
      </c>
      <c r="K1416" s="203" t="s">
        <v>4989</v>
      </c>
      <c r="L1416" s="203" t="s">
        <v>297</v>
      </c>
      <c r="M1416" s="48" t="s">
        <v>3630</v>
      </c>
      <c r="N1416" s="203" t="s">
        <v>211</v>
      </c>
      <c r="O1416" s="48" t="s">
        <v>183</v>
      </c>
      <c r="P1416" s="48"/>
      <c r="Q1416" s="48" t="s">
        <v>211</v>
      </c>
      <c r="R1416" s="203" t="s">
        <v>221</v>
      </c>
      <c r="S1416" s="48" t="b">
        <v>1</v>
      </c>
      <c r="T1416" s="48"/>
      <c r="U1416" s="178"/>
      <c r="V1416" s="178">
        <v>43228</v>
      </c>
      <c r="W1416" s="48" t="s">
        <v>211</v>
      </c>
      <c r="X1416" s="48"/>
      <c r="Y1416" s="48"/>
      <c r="Z1416" s="48" t="s">
        <v>211</v>
      </c>
      <c r="AA1416" s="48"/>
      <c r="AB1416" s="48"/>
      <c r="AC1416" s="203" t="s">
        <v>2684</v>
      </c>
      <c r="AD1416" s="212"/>
      <c r="AE1416" s="203" t="s">
        <v>183</v>
      </c>
      <c r="AF1416" s="203" t="s">
        <v>211</v>
      </c>
      <c r="AG1416" s="203" t="s">
        <v>2694</v>
      </c>
      <c r="AH1416" s="208">
        <v>43448</v>
      </c>
      <c r="AI1416" s="210" t="s">
        <v>4350</v>
      </c>
      <c r="AJ1416" s="164" t="str">
        <f t="shared" si="22"/>
        <v>FS</v>
      </c>
      <c r="AK1416" s="115" t="b">
        <f>ISNUMBER(SEARCH("IRT",Table1[[#This Row],[Current_Status]]))</f>
        <v>0</v>
      </c>
      <c r="AL1416" s="116">
        <f>YEAR(Table1[[#This Row],[Project_Initiated]])</f>
        <v>2018</v>
      </c>
      <c r="AM1416" s="53">
        <v>44105</v>
      </c>
      <c r="AN1416" s="53" t="str">
        <f>IF(AND(Table1[[#This Row],[Completed Date]]&gt;="07/01/2020"+0,Table1[[#This Row],[Completed Date]]&lt;="6/30/2021"+0),"FY 20-21",IF(AND(Table1[[#This Row],[Completed Date]]&gt;="07/01/2019"+0,Table1[[#This Row],[Completed Date]]&lt;="6/30/2020"+0),"FY 19-20",""))</f>
        <v/>
      </c>
      <c r="AO1416" s="116" t="str">
        <f>IFERROR(FIND("R",Table1[[#This Row],[FS_Priority]]),"")</f>
        <v/>
      </c>
    </row>
    <row r="1417" spans="1:41" hidden="1" x14ac:dyDescent="0.25">
      <c r="A1417" s="48" t="s">
        <v>665</v>
      </c>
      <c r="B1417" s="203" t="s">
        <v>211</v>
      </c>
      <c r="C1417" s="203" t="s">
        <v>665</v>
      </c>
      <c r="D1417" s="203" t="b">
        <v>0</v>
      </c>
      <c r="E1417" s="48" t="s">
        <v>99</v>
      </c>
      <c r="F1417" s="48" t="s">
        <v>3073</v>
      </c>
      <c r="G1417" s="48" t="s">
        <v>211</v>
      </c>
      <c r="H1417" s="48" t="s">
        <v>465</v>
      </c>
      <c r="I1417" s="48" t="s">
        <v>3598</v>
      </c>
      <c r="J1417" s="48" t="s">
        <v>2672</v>
      </c>
      <c r="K1417" s="203" t="s">
        <v>4989</v>
      </c>
      <c r="L1417" s="203" t="s">
        <v>297</v>
      </c>
      <c r="M1417" s="48" t="s">
        <v>3599</v>
      </c>
      <c r="N1417" s="203" t="s">
        <v>211</v>
      </c>
      <c r="O1417" s="48" t="s">
        <v>183</v>
      </c>
      <c r="P1417" s="48"/>
      <c r="Q1417" s="48" t="s">
        <v>211</v>
      </c>
      <c r="R1417" s="203" t="s">
        <v>180</v>
      </c>
      <c r="S1417" s="48" t="b">
        <v>0</v>
      </c>
      <c r="T1417" s="48"/>
      <c r="U1417" s="178"/>
      <c r="V1417" s="178">
        <v>43132</v>
      </c>
      <c r="W1417" s="48" t="s">
        <v>211</v>
      </c>
      <c r="X1417" s="48"/>
      <c r="Y1417" s="48"/>
      <c r="Z1417" s="48" t="s">
        <v>211</v>
      </c>
      <c r="AA1417" s="48"/>
      <c r="AB1417" s="48"/>
      <c r="AC1417" s="203" t="s">
        <v>211</v>
      </c>
      <c r="AD1417" s="212"/>
      <c r="AE1417" s="203" t="s">
        <v>178</v>
      </c>
      <c r="AF1417" s="203" t="s">
        <v>211</v>
      </c>
      <c r="AG1417" s="203" t="s">
        <v>2694</v>
      </c>
      <c r="AH1417" s="208">
        <v>43297</v>
      </c>
      <c r="AI1417" s="210" t="s">
        <v>4348</v>
      </c>
      <c r="AJ1417" s="164" t="str">
        <f t="shared" si="22"/>
        <v>FS</v>
      </c>
      <c r="AK1417" s="115" t="b">
        <f>ISNUMBER(SEARCH("IRT",Table1[[#This Row],[Current_Status]]))</f>
        <v>0</v>
      </c>
      <c r="AL1417" s="116">
        <f>YEAR(Table1[[#This Row],[Project_Initiated]])</f>
        <v>2018</v>
      </c>
      <c r="AM1417" s="53">
        <v>44105</v>
      </c>
      <c r="AN1417" s="53" t="str">
        <f>IF(AND(Table1[[#This Row],[Completed Date]]&gt;="07/01/2020"+0,Table1[[#This Row],[Completed Date]]&lt;="6/30/2021"+0),"FY 20-21",IF(AND(Table1[[#This Row],[Completed Date]]&gt;="07/01/2019"+0,Table1[[#This Row],[Completed Date]]&lt;="6/30/2020"+0),"FY 19-20",""))</f>
        <v/>
      </c>
      <c r="AO1417" s="116" t="str">
        <f>IFERROR(FIND("R",Table1[[#This Row],[FS_Priority]]),"")</f>
        <v/>
      </c>
    </row>
    <row r="1418" spans="1:41" hidden="1" x14ac:dyDescent="0.25">
      <c r="A1418" s="48" t="s">
        <v>723</v>
      </c>
      <c r="B1418" s="203" t="s">
        <v>211</v>
      </c>
      <c r="C1418" s="203" t="s">
        <v>723</v>
      </c>
      <c r="D1418" s="203" t="b">
        <v>0</v>
      </c>
      <c r="E1418" s="48" t="s">
        <v>99</v>
      </c>
      <c r="F1418" s="48" t="s">
        <v>3078</v>
      </c>
      <c r="G1418" s="48" t="s">
        <v>724</v>
      </c>
      <c r="H1418" s="48" t="s">
        <v>452</v>
      </c>
      <c r="I1418" s="48" t="s">
        <v>288</v>
      </c>
      <c r="J1418" s="48" t="s">
        <v>2672</v>
      </c>
      <c r="K1418" s="203" t="s">
        <v>4989</v>
      </c>
      <c r="L1418" s="203" t="s">
        <v>297</v>
      </c>
      <c r="M1418" s="48" t="s">
        <v>3599</v>
      </c>
      <c r="N1418" s="203" t="s">
        <v>211</v>
      </c>
      <c r="O1418" s="48" t="s">
        <v>211</v>
      </c>
      <c r="P1418" s="48"/>
      <c r="Q1418" s="48" t="s">
        <v>211</v>
      </c>
      <c r="R1418" s="203" t="s">
        <v>2660</v>
      </c>
      <c r="S1418" s="48" t="b">
        <v>1</v>
      </c>
      <c r="T1418" s="48"/>
      <c r="U1418" s="178"/>
      <c r="V1418" s="178">
        <v>43217</v>
      </c>
      <c r="W1418" s="48" t="s">
        <v>211</v>
      </c>
      <c r="X1418" s="48"/>
      <c r="Y1418" s="48"/>
      <c r="Z1418" s="48" t="s">
        <v>211</v>
      </c>
      <c r="AA1418" s="48"/>
      <c r="AB1418" s="48"/>
      <c r="AC1418" s="203" t="s">
        <v>211</v>
      </c>
      <c r="AD1418" s="206"/>
      <c r="AE1418" s="203" t="s">
        <v>211</v>
      </c>
      <c r="AF1418" s="203" t="s">
        <v>211</v>
      </c>
      <c r="AG1418" s="203" t="s">
        <v>2694</v>
      </c>
      <c r="AH1418" s="208">
        <v>43283</v>
      </c>
      <c r="AI1418" s="210" t="s">
        <v>4350</v>
      </c>
      <c r="AJ1418" s="164" t="str">
        <f t="shared" si="22"/>
        <v>FS</v>
      </c>
      <c r="AK1418" s="115" t="b">
        <f>ISNUMBER(SEARCH("IRT",Table1[[#This Row],[Current_Status]]))</f>
        <v>0</v>
      </c>
      <c r="AL1418" s="116">
        <f>YEAR(Table1[[#This Row],[Project_Initiated]])</f>
        <v>2018</v>
      </c>
      <c r="AM1418" s="53">
        <v>44105</v>
      </c>
      <c r="AN1418" s="53" t="str">
        <f>IF(AND(Table1[[#This Row],[Completed Date]]&gt;="07/01/2020"+0,Table1[[#This Row],[Completed Date]]&lt;="6/30/2021"+0),"FY 20-21",IF(AND(Table1[[#This Row],[Completed Date]]&gt;="07/01/2019"+0,Table1[[#This Row],[Completed Date]]&lt;="6/30/2020"+0),"FY 19-20",""))</f>
        <v/>
      </c>
      <c r="AO1418" s="116" t="str">
        <f>IFERROR(FIND("R",Table1[[#This Row],[FS_Priority]]),"")</f>
        <v/>
      </c>
    </row>
    <row r="1419" spans="1:41" hidden="1" x14ac:dyDescent="0.25">
      <c r="A1419" s="48" t="s">
        <v>2906</v>
      </c>
      <c r="B1419" s="203" t="s">
        <v>211</v>
      </c>
      <c r="C1419" s="203" t="s">
        <v>2906</v>
      </c>
      <c r="D1419" s="203" t="b">
        <v>0</v>
      </c>
      <c r="E1419" s="48" t="s">
        <v>99</v>
      </c>
      <c r="F1419" s="48" t="s">
        <v>3096</v>
      </c>
      <c r="G1419" s="48" t="s">
        <v>211</v>
      </c>
      <c r="H1419" s="48" t="s">
        <v>452</v>
      </c>
      <c r="I1419" s="48" t="s">
        <v>3661</v>
      </c>
      <c r="J1419" s="48" t="s">
        <v>2672</v>
      </c>
      <c r="K1419" s="203" t="s">
        <v>4989</v>
      </c>
      <c r="L1419" s="203" t="s">
        <v>297</v>
      </c>
      <c r="M1419" s="48" t="s">
        <v>3927</v>
      </c>
      <c r="N1419" s="203" t="s">
        <v>211</v>
      </c>
      <c r="O1419" s="48" t="s">
        <v>165</v>
      </c>
      <c r="P1419" s="48"/>
      <c r="Q1419" s="48" t="s">
        <v>221</v>
      </c>
      <c r="R1419" s="203" t="s">
        <v>211</v>
      </c>
      <c r="S1419" s="48" t="b">
        <v>0</v>
      </c>
      <c r="T1419" s="48"/>
      <c r="U1419" s="178"/>
      <c r="V1419" s="178">
        <v>43595</v>
      </c>
      <c r="W1419" s="48" t="s">
        <v>211</v>
      </c>
      <c r="X1419" s="48"/>
      <c r="Y1419" s="48"/>
      <c r="Z1419" s="48" t="s">
        <v>211</v>
      </c>
      <c r="AA1419" s="48"/>
      <c r="AB1419" s="48"/>
      <c r="AC1419" s="203" t="s">
        <v>3097</v>
      </c>
      <c r="AD1419" s="206"/>
      <c r="AE1419" s="203" t="s">
        <v>211</v>
      </c>
      <c r="AF1419" s="203" t="s">
        <v>211</v>
      </c>
      <c r="AG1419" s="203" t="s">
        <v>211</v>
      </c>
      <c r="AH1419" s="208">
        <v>43630</v>
      </c>
      <c r="AI1419" s="210" t="s">
        <v>4349</v>
      </c>
      <c r="AJ1419" s="164" t="str">
        <f t="shared" si="22"/>
        <v>FS</v>
      </c>
      <c r="AK1419" s="115" t="b">
        <f>ISNUMBER(SEARCH("IRT",Table1[[#This Row],[Current_Status]]))</f>
        <v>0</v>
      </c>
      <c r="AL1419" s="116">
        <f>YEAR(Table1[[#This Row],[Project_Initiated]])</f>
        <v>2019</v>
      </c>
      <c r="AM1419" s="53">
        <v>44105</v>
      </c>
      <c r="AN1419" s="53" t="str">
        <f>IF(AND(Table1[[#This Row],[Completed Date]]&gt;="07/01/2020"+0,Table1[[#This Row],[Completed Date]]&lt;="6/30/2021"+0),"FY 20-21",IF(AND(Table1[[#This Row],[Completed Date]]&gt;="07/01/2019"+0,Table1[[#This Row],[Completed Date]]&lt;="6/30/2020"+0),"FY 19-20",""))</f>
        <v/>
      </c>
      <c r="AO1419" s="116" t="str">
        <f>IFERROR(FIND("R",Table1[[#This Row],[FS_Priority]]),"")</f>
        <v/>
      </c>
    </row>
    <row r="1420" spans="1:41" hidden="1" x14ac:dyDescent="0.25">
      <c r="A1420" s="48" t="s">
        <v>2924</v>
      </c>
      <c r="B1420" s="203" t="s">
        <v>211</v>
      </c>
      <c r="C1420" s="203" t="s">
        <v>2924</v>
      </c>
      <c r="D1420" s="203" t="b">
        <v>0</v>
      </c>
      <c r="E1420" s="48" t="s">
        <v>99</v>
      </c>
      <c r="F1420" s="48" t="s">
        <v>3118</v>
      </c>
      <c r="G1420" s="48" t="s">
        <v>211</v>
      </c>
      <c r="H1420" s="48" t="s">
        <v>452</v>
      </c>
      <c r="I1420" s="48" t="s">
        <v>3715</v>
      </c>
      <c r="J1420" s="48" t="s">
        <v>2672</v>
      </c>
      <c r="K1420" s="203" t="s">
        <v>4989</v>
      </c>
      <c r="L1420" s="203" t="s">
        <v>297</v>
      </c>
      <c r="M1420" s="48" t="s">
        <v>3927</v>
      </c>
      <c r="N1420" s="203" t="s">
        <v>211</v>
      </c>
      <c r="O1420" s="48" t="s">
        <v>165</v>
      </c>
      <c r="P1420" s="48"/>
      <c r="Q1420" s="48" t="s">
        <v>236</v>
      </c>
      <c r="R1420" s="203" t="s">
        <v>211</v>
      </c>
      <c r="S1420" s="48" t="b">
        <v>1</v>
      </c>
      <c r="T1420" s="48"/>
      <c r="U1420" s="178"/>
      <c r="V1420" s="178">
        <v>43595</v>
      </c>
      <c r="W1420" s="48" t="s">
        <v>211</v>
      </c>
      <c r="X1420" s="48"/>
      <c r="Y1420" s="48"/>
      <c r="Z1420" s="48" t="s">
        <v>211</v>
      </c>
      <c r="AA1420" s="48"/>
      <c r="AB1420" s="48"/>
      <c r="AC1420" s="203" t="s">
        <v>4056</v>
      </c>
      <c r="AD1420" s="206"/>
      <c r="AE1420" s="203" t="s">
        <v>211</v>
      </c>
      <c r="AF1420" s="203" t="s">
        <v>211</v>
      </c>
      <c r="AG1420" s="203" t="s">
        <v>211</v>
      </c>
      <c r="AH1420" s="208">
        <v>43662</v>
      </c>
      <c r="AI1420" s="210" t="s">
        <v>4349</v>
      </c>
      <c r="AJ1420" s="164" t="str">
        <f t="shared" si="22"/>
        <v>FS</v>
      </c>
      <c r="AK1420" s="115" t="b">
        <f>ISNUMBER(SEARCH("IRT",Table1[[#This Row],[Current_Status]]))</f>
        <v>0</v>
      </c>
      <c r="AL1420" s="116">
        <f>YEAR(Table1[[#This Row],[Project_Initiated]])</f>
        <v>2019</v>
      </c>
      <c r="AM1420" s="53">
        <v>44105</v>
      </c>
      <c r="AN1420" s="53" t="str">
        <f>IF(AND(Table1[[#This Row],[Completed Date]]&gt;="07/01/2020"+0,Table1[[#This Row],[Completed Date]]&lt;="6/30/2021"+0),"FY 20-21",IF(AND(Table1[[#This Row],[Completed Date]]&gt;="07/01/2019"+0,Table1[[#This Row],[Completed Date]]&lt;="6/30/2020"+0),"FY 19-20",""))</f>
        <v>FY 19-20</v>
      </c>
      <c r="AO1420" s="116" t="str">
        <f>IFERROR(FIND("R",Table1[[#This Row],[FS_Priority]]),"")</f>
        <v/>
      </c>
    </row>
    <row r="1421" spans="1:41" hidden="1" x14ac:dyDescent="0.25">
      <c r="A1421" s="48" t="s">
        <v>2926</v>
      </c>
      <c r="B1421" s="203" t="s">
        <v>211</v>
      </c>
      <c r="C1421" s="203" t="s">
        <v>2926</v>
      </c>
      <c r="D1421" s="203" t="b">
        <v>0</v>
      </c>
      <c r="E1421" s="48" t="s">
        <v>99</v>
      </c>
      <c r="F1421" s="48" t="s">
        <v>3127</v>
      </c>
      <c r="G1421" s="48" t="s">
        <v>211</v>
      </c>
      <c r="H1421" s="48" t="s">
        <v>452</v>
      </c>
      <c r="I1421" s="48" t="s">
        <v>3934</v>
      </c>
      <c r="J1421" s="48" t="s">
        <v>2672</v>
      </c>
      <c r="K1421" s="203" t="s">
        <v>4989</v>
      </c>
      <c r="L1421" s="203" t="s">
        <v>297</v>
      </c>
      <c r="M1421" s="48" t="s">
        <v>3927</v>
      </c>
      <c r="N1421" s="203" t="s">
        <v>211</v>
      </c>
      <c r="O1421" s="48" t="s">
        <v>165</v>
      </c>
      <c r="P1421" s="48"/>
      <c r="Q1421" s="48" t="s">
        <v>239</v>
      </c>
      <c r="R1421" s="203" t="s">
        <v>211</v>
      </c>
      <c r="S1421" s="48" t="b">
        <v>0</v>
      </c>
      <c r="T1421" s="48"/>
      <c r="U1421" s="178"/>
      <c r="V1421" s="178">
        <v>43595</v>
      </c>
      <c r="W1421" s="48" t="s">
        <v>211</v>
      </c>
      <c r="X1421" s="48"/>
      <c r="Y1421" s="48"/>
      <c r="Z1421" s="48" t="s">
        <v>211</v>
      </c>
      <c r="AA1421" s="48"/>
      <c r="AB1421" s="48"/>
      <c r="AC1421" s="203" t="s">
        <v>3426</v>
      </c>
      <c r="AD1421" s="212"/>
      <c r="AE1421" s="203" t="s">
        <v>211</v>
      </c>
      <c r="AF1421" s="203" t="s">
        <v>211</v>
      </c>
      <c r="AG1421" s="203" t="s">
        <v>211</v>
      </c>
      <c r="AH1421" s="208">
        <v>43662</v>
      </c>
      <c r="AI1421" s="210" t="s">
        <v>4349</v>
      </c>
      <c r="AJ1421" s="164" t="str">
        <f t="shared" si="22"/>
        <v>FS</v>
      </c>
      <c r="AK1421" s="115" t="b">
        <f>ISNUMBER(SEARCH("IRT",Table1[[#This Row],[Current_Status]]))</f>
        <v>0</v>
      </c>
      <c r="AL1421" s="116">
        <f>YEAR(Table1[[#This Row],[Project_Initiated]])</f>
        <v>2019</v>
      </c>
      <c r="AM1421" s="53">
        <v>44105</v>
      </c>
      <c r="AN1421" s="53" t="str">
        <f>IF(AND(Table1[[#This Row],[Completed Date]]&gt;="07/01/2020"+0,Table1[[#This Row],[Completed Date]]&lt;="6/30/2021"+0),"FY 20-21",IF(AND(Table1[[#This Row],[Completed Date]]&gt;="07/01/2019"+0,Table1[[#This Row],[Completed Date]]&lt;="6/30/2020"+0),"FY 19-20",""))</f>
        <v>FY 19-20</v>
      </c>
      <c r="AO1421" s="116" t="str">
        <f>IFERROR(FIND("R",Table1[[#This Row],[FS_Priority]]),"")</f>
        <v/>
      </c>
    </row>
    <row r="1422" spans="1:41" hidden="1" x14ac:dyDescent="0.25">
      <c r="A1422" s="48" t="s">
        <v>318</v>
      </c>
      <c r="B1422" s="203" t="s">
        <v>211</v>
      </c>
      <c r="C1422" s="203" t="s">
        <v>318</v>
      </c>
      <c r="D1422" s="203" t="b">
        <v>0</v>
      </c>
      <c r="E1422" s="48" t="s">
        <v>99</v>
      </c>
      <c r="F1422" s="48" t="s">
        <v>3132</v>
      </c>
      <c r="G1422" s="48" t="s">
        <v>319</v>
      </c>
      <c r="H1422" s="48" t="s">
        <v>452</v>
      </c>
      <c r="I1422" s="48" t="s">
        <v>3662</v>
      </c>
      <c r="J1422" s="48" t="s">
        <v>2672</v>
      </c>
      <c r="K1422" s="203" t="s">
        <v>4989</v>
      </c>
      <c r="L1422" s="203" t="s">
        <v>297</v>
      </c>
      <c r="M1422" s="48" t="s">
        <v>3599</v>
      </c>
      <c r="N1422" s="203" t="s">
        <v>211</v>
      </c>
      <c r="O1422" s="48" t="s">
        <v>183</v>
      </c>
      <c r="P1422" s="48"/>
      <c r="Q1422" s="48" t="s">
        <v>240</v>
      </c>
      <c r="R1422" s="203" t="s">
        <v>244</v>
      </c>
      <c r="S1422" s="48" t="b">
        <v>1</v>
      </c>
      <c r="T1422" s="48"/>
      <c r="U1422" s="178"/>
      <c r="V1422" s="178">
        <v>43217</v>
      </c>
      <c r="W1422" s="48" t="s">
        <v>211</v>
      </c>
      <c r="X1422" s="48"/>
      <c r="Y1422" s="48"/>
      <c r="Z1422" s="48" t="s">
        <v>211</v>
      </c>
      <c r="AA1422" s="48"/>
      <c r="AB1422" s="48"/>
      <c r="AC1422" s="203" t="s">
        <v>2792</v>
      </c>
      <c r="AD1422" s="206"/>
      <c r="AE1422" s="203" t="s">
        <v>178</v>
      </c>
      <c r="AF1422" s="203" t="s">
        <v>211</v>
      </c>
      <c r="AG1422" s="203" t="s">
        <v>2693</v>
      </c>
      <c r="AH1422" s="208">
        <v>43510</v>
      </c>
      <c r="AI1422" s="210" t="s">
        <v>4350</v>
      </c>
      <c r="AJ1422" s="164" t="str">
        <f t="shared" si="22"/>
        <v>FS</v>
      </c>
      <c r="AK1422" s="115" t="b">
        <f>ISNUMBER(SEARCH("IRT",Table1[[#This Row],[Current_Status]]))</f>
        <v>0</v>
      </c>
      <c r="AL1422" s="116">
        <f>YEAR(Table1[[#This Row],[Project_Initiated]])</f>
        <v>2018</v>
      </c>
      <c r="AM1422" s="53">
        <v>44105</v>
      </c>
      <c r="AN1422" s="53" t="str">
        <f>IF(AND(Table1[[#This Row],[Completed Date]]&gt;="07/01/2020"+0,Table1[[#This Row],[Completed Date]]&lt;="6/30/2021"+0),"FY 20-21",IF(AND(Table1[[#This Row],[Completed Date]]&gt;="07/01/2019"+0,Table1[[#This Row],[Completed Date]]&lt;="6/30/2020"+0),"FY 19-20",""))</f>
        <v/>
      </c>
      <c r="AO1422" s="116" t="str">
        <f>IFERROR(FIND("R",Table1[[#This Row],[FS_Priority]]),"")</f>
        <v/>
      </c>
    </row>
    <row r="1423" spans="1:41" hidden="1" x14ac:dyDescent="0.25">
      <c r="A1423" s="48" t="s">
        <v>848</v>
      </c>
      <c r="B1423" s="203" t="s">
        <v>211</v>
      </c>
      <c r="C1423" s="203" t="s">
        <v>848</v>
      </c>
      <c r="D1423" s="203" t="b">
        <v>0</v>
      </c>
      <c r="E1423" s="48" t="s">
        <v>99</v>
      </c>
      <c r="F1423" s="48" t="s">
        <v>3144</v>
      </c>
      <c r="G1423" s="48" t="s">
        <v>211</v>
      </c>
      <c r="H1423" s="48" t="s">
        <v>465</v>
      </c>
      <c r="I1423" s="48" t="s">
        <v>3666</v>
      </c>
      <c r="J1423" s="48" t="s">
        <v>2672</v>
      </c>
      <c r="K1423" s="203" t="s">
        <v>4989</v>
      </c>
      <c r="L1423" s="203" t="s">
        <v>297</v>
      </c>
      <c r="M1423" s="48" t="s">
        <v>3670</v>
      </c>
      <c r="N1423" s="203" t="s">
        <v>211</v>
      </c>
      <c r="O1423" s="48" t="s">
        <v>165</v>
      </c>
      <c r="P1423" s="48"/>
      <c r="Q1423" s="48" t="s">
        <v>489</v>
      </c>
      <c r="R1423" s="203" t="s">
        <v>211</v>
      </c>
      <c r="S1423" s="48" t="b">
        <v>0</v>
      </c>
      <c r="T1423" s="48"/>
      <c r="U1423" s="178"/>
      <c r="V1423" s="178">
        <v>43340</v>
      </c>
      <c r="W1423" s="48" t="s">
        <v>211</v>
      </c>
      <c r="X1423" s="48"/>
      <c r="Y1423" s="48"/>
      <c r="Z1423" s="48" t="s">
        <v>211</v>
      </c>
      <c r="AA1423" s="48"/>
      <c r="AB1423" s="48"/>
      <c r="AC1423" s="203" t="s">
        <v>211</v>
      </c>
      <c r="AD1423" s="206"/>
      <c r="AE1423" s="203" t="s">
        <v>165</v>
      </c>
      <c r="AF1423" s="203" t="s">
        <v>211</v>
      </c>
      <c r="AG1423" s="203" t="s">
        <v>211</v>
      </c>
      <c r="AH1423" s="208">
        <v>43374</v>
      </c>
      <c r="AI1423" s="210" t="s">
        <v>4347</v>
      </c>
      <c r="AJ1423" s="164" t="str">
        <f t="shared" si="22"/>
        <v>FS</v>
      </c>
      <c r="AK1423" s="115" t="b">
        <f>ISNUMBER(SEARCH("IRT",Table1[[#This Row],[Current_Status]]))</f>
        <v>0</v>
      </c>
      <c r="AL1423" s="116">
        <f>YEAR(Table1[[#This Row],[Project_Initiated]])</f>
        <v>2018</v>
      </c>
      <c r="AM1423" s="53">
        <v>44105</v>
      </c>
      <c r="AN1423" s="53" t="str">
        <f>IF(AND(Table1[[#This Row],[Completed Date]]&gt;="07/01/2020"+0,Table1[[#This Row],[Completed Date]]&lt;="6/30/2021"+0),"FY 20-21",IF(AND(Table1[[#This Row],[Completed Date]]&gt;="07/01/2019"+0,Table1[[#This Row],[Completed Date]]&lt;="6/30/2020"+0),"FY 19-20",""))</f>
        <v/>
      </c>
      <c r="AO1423" s="116" t="str">
        <f>IFERROR(FIND("R",Table1[[#This Row],[FS_Priority]]),"")</f>
        <v/>
      </c>
    </row>
    <row r="1424" spans="1:41" hidden="1" x14ac:dyDescent="0.25">
      <c r="A1424" s="48" t="s">
        <v>886</v>
      </c>
      <c r="B1424" s="203" t="s">
        <v>211</v>
      </c>
      <c r="C1424" s="203" t="s">
        <v>886</v>
      </c>
      <c r="D1424" s="203" t="b">
        <v>0</v>
      </c>
      <c r="E1424" s="48" t="s">
        <v>107</v>
      </c>
      <c r="F1424" s="48" t="s">
        <v>3164</v>
      </c>
      <c r="G1424" s="48" t="s">
        <v>211</v>
      </c>
      <c r="H1424" s="48" t="s">
        <v>460</v>
      </c>
      <c r="I1424" s="48" t="s">
        <v>3681</v>
      </c>
      <c r="J1424" s="48" t="s">
        <v>2672</v>
      </c>
      <c r="K1424" s="203" t="s">
        <v>3674</v>
      </c>
      <c r="L1424" s="203" t="s">
        <v>2636</v>
      </c>
      <c r="M1424" s="48" t="s">
        <v>3679</v>
      </c>
      <c r="N1424" s="203" t="s">
        <v>211</v>
      </c>
      <c r="O1424" s="48" t="s">
        <v>165</v>
      </c>
      <c r="P1424" s="48"/>
      <c r="Q1424" s="48" t="s">
        <v>211</v>
      </c>
      <c r="R1424" s="203" t="s">
        <v>211</v>
      </c>
      <c r="S1424" s="48" t="b">
        <v>0</v>
      </c>
      <c r="T1424" s="48"/>
      <c r="U1424" s="178"/>
      <c r="V1424" s="178">
        <v>43377</v>
      </c>
      <c r="W1424" s="48" t="s">
        <v>211</v>
      </c>
      <c r="X1424" s="48"/>
      <c r="Y1424" s="48"/>
      <c r="Z1424" s="48" t="s">
        <v>211</v>
      </c>
      <c r="AA1424" s="48"/>
      <c r="AB1424" s="48"/>
      <c r="AC1424" s="203" t="s">
        <v>539</v>
      </c>
      <c r="AD1424" s="205"/>
      <c r="AE1424" s="203" t="s">
        <v>165</v>
      </c>
      <c r="AF1424" s="203" t="s">
        <v>211</v>
      </c>
      <c r="AG1424" s="203" t="s">
        <v>539</v>
      </c>
      <c r="AH1424" s="209">
        <v>43377</v>
      </c>
      <c r="AI1424" s="210" t="s">
        <v>4352</v>
      </c>
      <c r="AJ1424" s="164" t="str">
        <f t="shared" si="22"/>
        <v>FS</v>
      </c>
      <c r="AK1424" s="115" t="b">
        <f>ISNUMBER(SEARCH("IRT",Table1[[#This Row],[Current_Status]]))</f>
        <v>0</v>
      </c>
      <c r="AL1424" s="116">
        <f>YEAR(Table1[[#This Row],[Project_Initiated]])</f>
        <v>2018</v>
      </c>
      <c r="AM1424" s="53">
        <v>44105</v>
      </c>
      <c r="AN1424" s="53" t="str">
        <f>IF(AND(Table1[[#This Row],[Completed Date]]&gt;="07/01/2020"+0,Table1[[#This Row],[Completed Date]]&lt;="6/30/2021"+0),"FY 20-21",IF(AND(Table1[[#This Row],[Completed Date]]&gt;="07/01/2019"+0,Table1[[#This Row],[Completed Date]]&lt;="6/30/2020"+0),"FY 19-20",""))</f>
        <v/>
      </c>
      <c r="AO1424" s="116" t="str">
        <f>IFERROR(FIND("R",Table1[[#This Row],[FS_Priority]]),"")</f>
        <v/>
      </c>
    </row>
    <row r="1425" spans="1:41" hidden="1" x14ac:dyDescent="0.25">
      <c r="A1425" s="48" t="s">
        <v>837</v>
      </c>
      <c r="B1425" s="203" t="s">
        <v>211</v>
      </c>
      <c r="C1425" s="203" t="s">
        <v>837</v>
      </c>
      <c r="D1425" s="203" t="b">
        <v>0</v>
      </c>
      <c r="E1425" s="48" t="s">
        <v>107</v>
      </c>
      <c r="F1425" s="48" t="s">
        <v>3160</v>
      </c>
      <c r="G1425" s="48" t="s">
        <v>838</v>
      </c>
      <c r="H1425" s="48" t="s">
        <v>441</v>
      </c>
      <c r="I1425" s="48" t="s">
        <v>3676</v>
      </c>
      <c r="J1425" s="48" t="s">
        <v>2672</v>
      </c>
      <c r="K1425" s="203" t="s">
        <v>3674</v>
      </c>
      <c r="L1425" s="203" t="s">
        <v>2636</v>
      </c>
      <c r="M1425" s="48" t="s">
        <v>3562</v>
      </c>
      <c r="N1425" s="203" t="s">
        <v>211</v>
      </c>
      <c r="O1425" s="48" t="s">
        <v>183</v>
      </c>
      <c r="P1425" s="48"/>
      <c r="Q1425" s="48" t="s">
        <v>211</v>
      </c>
      <c r="R1425" s="203" t="s">
        <v>211</v>
      </c>
      <c r="S1425" s="48" t="b">
        <v>0</v>
      </c>
      <c r="T1425" s="48"/>
      <c r="U1425" s="178"/>
      <c r="V1425" s="178">
        <v>43328</v>
      </c>
      <c r="W1425" s="48" t="s">
        <v>211</v>
      </c>
      <c r="X1425" s="48"/>
      <c r="Y1425" s="48"/>
      <c r="Z1425" s="48" t="s">
        <v>211</v>
      </c>
      <c r="AA1425" s="48"/>
      <c r="AB1425" s="48"/>
      <c r="AC1425" s="203" t="s">
        <v>211</v>
      </c>
      <c r="AD1425" s="205"/>
      <c r="AE1425" s="203" t="s">
        <v>211</v>
      </c>
      <c r="AF1425" s="203" t="s">
        <v>211</v>
      </c>
      <c r="AG1425" s="203" t="s">
        <v>2693</v>
      </c>
      <c r="AH1425" s="216">
        <v>43391</v>
      </c>
      <c r="AI1425" s="210" t="s">
        <v>4347</v>
      </c>
      <c r="AJ1425" s="164" t="str">
        <f t="shared" si="22"/>
        <v>FS</v>
      </c>
      <c r="AK1425" s="115" t="b">
        <f>ISNUMBER(SEARCH("IRT",Table1[[#This Row],[Current_Status]]))</f>
        <v>0</v>
      </c>
      <c r="AL1425" s="116">
        <f>YEAR(Table1[[#This Row],[Project_Initiated]])</f>
        <v>2018</v>
      </c>
      <c r="AM1425" s="53">
        <v>44105</v>
      </c>
      <c r="AN1425" s="53" t="str">
        <f>IF(AND(Table1[[#This Row],[Completed Date]]&gt;="07/01/2020"+0,Table1[[#This Row],[Completed Date]]&lt;="6/30/2021"+0),"FY 20-21",IF(AND(Table1[[#This Row],[Completed Date]]&gt;="07/01/2019"+0,Table1[[#This Row],[Completed Date]]&lt;="6/30/2020"+0),"FY 19-20",""))</f>
        <v/>
      </c>
      <c r="AO1425" s="116" t="str">
        <f>IFERROR(FIND("R",Table1[[#This Row],[FS_Priority]]),"")</f>
        <v/>
      </c>
    </row>
    <row r="1426" spans="1:41" hidden="1" x14ac:dyDescent="0.25">
      <c r="A1426" s="48" t="s">
        <v>844</v>
      </c>
      <c r="B1426" s="203" t="s">
        <v>211</v>
      </c>
      <c r="C1426" s="203" t="s">
        <v>844</v>
      </c>
      <c r="D1426" s="203" t="b">
        <v>0</v>
      </c>
      <c r="E1426" s="48" t="s">
        <v>107</v>
      </c>
      <c r="F1426" s="48" t="s">
        <v>3168</v>
      </c>
      <c r="G1426" s="48" t="s">
        <v>845</v>
      </c>
      <c r="H1426" s="48" t="s">
        <v>477</v>
      </c>
      <c r="I1426" s="48" t="s">
        <v>3704</v>
      </c>
      <c r="J1426" s="48" t="s">
        <v>2672</v>
      </c>
      <c r="K1426" s="203" t="s">
        <v>3674</v>
      </c>
      <c r="L1426" s="203" t="s">
        <v>2636</v>
      </c>
      <c r="M1426" s="48" t="s">
        <v>3561</v>
      </c>
      <c r="N1426" s="203" t="s">
        <v>211</v>
      </c>
      <c r="O1426" s="48" t="s">
        <v>211</v>
      </c>
      <c r="P1426" s="48"/>
      <c r="Q1426" s="48" t="s">
        <v>211</v>
      </c>
      <c r="R1426" s="203" t="s">
        <v>211</v>
      </c>
      <c r="S1426" s="48" t="b">
        <v>0</v>
      </c>
      <c r="T1426" s="48"/>
      <c r="U1426" s="178"/>
      <c r="V1426" s="178">
        <v>43336</v>
      </c>
      <c r="W1426" s="48" t="s">
        <v>211</v>
      </c>
      <c r="X1426" s="48"/>
      <c r="Y1426" s="48"/>
      <c r="Z1426" s="48" t="s">
        <v>211</v>
      </c>
      <c r="AA1426" s="48"/>
      <c r="AB1426" s="48"/>
      <c r="AC1426" s="203" t="s">
        <v>211</v>
      </c>
      <c r="AD1426" s="205"/>
      <c r="AE1426" s="203" t="s">
        <v>211</v>
      </c>
      <c r="AF1426" s="203" t="s">
        <v>211</v>
      </c>
      <c r="AG1426" s="203" t="s">
        <v>211</v>
      </c>
      <c r="AH1426" s="216">
        <v>43374</v>
      </c>
      <c r="AI1426" s="210" t="s">
        <v>4347</v>
      </c>
      <c r="AJ1426" s="164" t="str">
        <f t="shared" si="22"/>
        <v>FS</v>
      </c>
      <c r="AK1426" s="115" t="b">
        <f>ISNUMBER(SEARCH("IRT",Table1[[#This Row],[Current_Status]]))</f>
        <v>0</v>
      </c>
      <c r="AL1426" s="116">
        <f>YEAR(Table1[[#This Row],[Project_Initiated]])</f>
        <v>2018</v>
      </c>
      <c r="AM1426" s="53">
        <v>44105</v>
      </c>
      <c r="AN1426" s="53" t="str">
        <f>IF(AND(Table1[[#This Row],[Completed Date]]&gt;="07/01/2020"+0,Table1[[#This Row],[Completed Date]]&lt;="6/30/2021"+0),"FY 20-21",IF(AND(Table1[[#This Row],[Completed Date]]&gt;="07/01/2019"+0,Table1[[#This Row],[Completed Date]]&lt;="6/30/2020"+0),"FY 19-20",""))</f>
        <v/>
      </c>
      <c r="AO1426" s="116" t="str">
        <f>IFERROR(FIND("R",Table1[[#This Row],[FS_Priority]]),"")</f>
        <v/>
      </c>
    </row>
    <row r="1427" spans="1:41" hidden="1" x14ac:dyDescent="0.25">
      <c r="A1427" s="48" t="s">
        <v>4586</v>
      </c>
      <c r="B1427" s="203" t="s">
        <v>211</v>
      </c>
      <c r="C1427" s="203" t="s">
        <v>4586</v>
      </c>
      <c r="D1427" s="203" t="b">
        <v>0</v>
      </c>
      <c r="E1427" s="48" t="s">
        <v>107</v>
      </c>
      <c r="F1427" s="48" t="s">
        <v>4587</v>
      </c>
      <c r="G1427" s="48" t="s">
        <v>211</v>
      </c>
      <c r="H1427" s="48" t="s">
        <v>211</v>
      </c>
      <c r="I1427" s="48" t="s">
        <v>211</v>
      </c>
      <c r="J1427" s="48" t="s">
        <v>2672</v>
      </c>
      <c r="K1427" s="203" t="s">
        <v>3674</v>
      </c>
      <c r="L1427" s="203" t="s">
        <v>2636</v>
      </c>
      <c r="M1427" s="48" t="s">
        <v>3561</v>
      </c>
      <c r="N1427" s="203" t="s">
        <v>211</v>
      </c>
      <c r="O1427" s="48" t="s">
        <v>183</v>
      </c>
      <c r="P1427" s="48"/>
      <c r="Q1427" s="48" t="s">
        <v>4502</v>
      </c>
      <c r="R1427" s="203" t="s">
        <v>211</v>
      </c>
      <c r="S1427" s="48" t="b">
        <v>0</v>
      </c>
      <c r="T1427" s="48"/>
      <c r="U1427" s="178"/>
      <c r="V1427" s="178">
        <v>43783</v>
      </c>
      <c r="W1427" s="48" t="s">
        <v>211</v>
      </c>
      <c r="X1427" s="48"/>
      <c r="Y1427" s="48"/>
      <c r="Z1427" s="48" t="s">
        <v>211</v>
      </c>
      <c r="AA1427" s="48"/>
      <c r="AB1427" s="48"/>
      <c r="AC1427" s="203" t="s">
        <v>211</v>
      </c>
      <c r="AD1427" s="205"/>
      <c r="AE1427" s="203" t="s">
        <v>498</v>
      </c>
      <c r="AF1427" s="203" t="s">
        <v>211</v>
      </c>
      <c r="AG1427" s="203" t="s">
        <v>211</v>
      </c>
      <c r="AH1427" s="208">
        <v>43791</v>
      </c>
      <c r="AI1427" s="210" t="s">
        <v>4364</v>
      </c>
      <c r="AJ1427" s="164" t="str">
        <f t="shared" si="22"/>
        <v>FS</v>
      </c>
      <c r="AK1427" s="115" t="b">
        <f>ISNUMBER(SEARCH("IRT",Table1[[#This Row],[Current_Status]]))</f>
        <v>0</v>
      </c>
      <c r="AL1427" s="116">
        <f>YEAR(Table1[[#This Row],[Project_Initiated]])</f>
        <v>2019</v>
      </c>
      <c r="AM1427" s="53">
        <v>44105</v>
      </c>
      <c r="AN1427" s="53" t="str">
        <f>IF(AND(Table1[[#This Row],[Completed Date]]&gt;="07/01/2020"+0,Table1[[#This Row],[Completed Date]]&lt;="6/30/2021"+0),"FY 20-21",IF(AND(Table1[[#This Row],[Completed Date]]&gt;="07/01/2019"+0,Table1[[#This Row],[Completed Date]]&lt;="6/30/2020"+0),"FY 19-20",""))</f>
        <v>FY 19-20</v>
      </c>
      <c r="AO1427" s="116" t="str">
        <f>IFERROR(FIND("R",Table1[[#This Row],[FS_Priority]]),"")</f>
        <v/>
      </c>
    </row>
    <row r="1428" spans="1:41" hidden="1" x14ac:dyDescent="0.25">
      <c r="A1428" s="48" t="s">
        <v>4873</v>
      </c>
      <c r="B1428" s="203" t="s">
        <v>211</v>
      </c>
      <c r="C1428" s="203" t="s">
        <v>4873</v>
      </c>
      <c r="D1428" s="203" t="b">
        <v>0</v>
      </c>
      <c r="E1428" s="48" t="s">
        <v>107</v>
      </c>
      <c r="F1428" s="48" t="s">
        <v>4874</v>
      </c>
      <c r="G1428" s="48" t="s">
        <v>211</v>
      </c>
      <c r="H1428" s="48" t="s">
        <v>460</v>
      </c>
      <c r="I1428" s="48" t="s">
        <v>4875</v>
      </c>
      <c r="J1428" s="48" t="s">
        <v>2672</v>
      </c>
      <c r="K1428" s="203" t="s">
        <v>3674</v>
      </c>
      <c r="L1428" s="203" t="s">
        <v>2636</v>
      </c>
      <c r="M1428" s="48" t="s">
        <v>3679</v>
      </c>
      <c r="N1428" s="203" t="s">
        <v>211</v>
      </c>
      <c r="O1428" s="48" t="s">
        <v>4852</v>
      </c>
      <c r="P1428" s="48"/>
      <c r="Q1428" s="48" t="s">
        <v>218</v>
      </c>
      <c r="R1428" s="203" t="s">
        <v>211</v>
      </c>
      <c r="S1428" s="48" t="b">
        <v>0</v>
      </c>
      <c r="T1428" s="48"/>
      <c r="U1428" s="178"/>
      <c r="V1428" s="178">
        <v>43852</v>
      </c>
      <c r="W1428" s="48" t="s">
        <v>211</v>
      </c>
      <c r="X1428" s="48"/>
      <c r="Y1428" s="48"/>
      <c r="Z1428" s="48" t="s">
        <v>211</v>
      </c>
      <c r="AA1428" s="48"/>
      <c r="AB1428" s="48"/>
      <c r="AC1428" s="203" t="s">
        <v>5006</v>
      </c>
      <c r="AD1428" s="205"/>
      <c r="AE1428" s="203" t="s">
        <v>4852</v>
      </c>
      <c r="AF1428" s="203" t="s">
        <v>5021</v>
      </c>
      <c r="AG1428" s="203" t="s">
        <v>211</v>
      </c>
      <c r="AH1428" s="208">
        <v>43973</v>
      </c>
      <c r="AI1428" s="210" t="s">
        <v>4360</v>
      </c>
      <c r="AJ1428" s="164" t="str">
        <f t="shared" si="22"/>
        <v>FS</v>
      </c>
      <c r="AK1428" s="115" t="b">
        <f>ISNUMBER(SEARCH("IRT",Table1[[#This Row],[Current_Status]]))</f>
        <v>0</v>
      </c>
      <c r="AL1428" s="116">
        <f>YEAR(Table1[[#This Row],[Project_Initiated]])</f>
        <v>2020</v>
      </c>
      <c r="AM1428" s="53">
        <v>44105</v>
      </c>
      <c r="AN1428" s="53" t="str">
        <f>IF(AND(Table1[[#This Row],[Completed Date]]&gt;="07/01/2020"+0,Table1[[#This Row],[Completed Date]]&lt;="6/30/2021"+0),"FY 20-21",IF(AND(Table1[[#This Row],[Completed Date]]&gt;="07/01/2019"+0,Table1[[#This Row],[Completed Date]]&lt;="6/30/2020"+0),"FY 19-20",""))</f>
        <v>FY 19-20</v>
      </c>
      <c r="AO1428" s="116" t="str">
        <f>IFERROR(FIND("R",Table1[[#This Row],[FS_Priority]]),"")</f>
        <v/>
      </c>
    </row>
    <row r="1429" spans="1:41" hidden="1" x14ac:dyDescent="0.25">
      <c r="A1429" s="48" t="s">
        <v>328</v>
      </c>
      <c r="B1429" s="203" t="s">
        <v>211</v>
      </c>
      <c r="C1429" s="203" t="s">
        <v>328</v>
      </c>
      <c r="D1429" s="203" t="b">
        <v>0</v>
      </c>
      <c r="E1429" s="48" t="s">
        <v>107</v>
      </c>
      <c r="F1429" s="48" t="s">
        <v>3195</v>
      </c>
      <c r="G1429" s="48" t="s">
        <v>211</v>
      </c>
      <c r="H1429" s="48" t="s">
        <v>294</v>
      </c>
      <c r="I1429" s="48" t="s">
        <v>3720</v>
      </c>
      <c r="J1429" s="48" t="s">
        <v>2672</v>
      </c>
      <c r="K1429" s="203" t="s">
        <v>3674</v>
      </c>
      <c r="L1429" s="203" t="s">
        <v>2636</v>
      </c>
      <c r="M1429" s="48" t="s">
        <v>3691</v>
      </c>
      <c r="N1429" s="203" t="s">
        <v>211</v>
      </c>
      <c r="O1429" s="48" t="s">
        <v>183</v>
      </c>
      <c r="P1429" s="48"/>
      <c r="Q1429" s="48" t="s">
        <v>225</v>
      </c>
      <c r="R1429" s="203" t="s">
        <v>308</v>
      </c>
      <c r="S1429" s="48" t="b">
        <v>0</v>
      </c>
      <c r="T1429" s="48"/>
      <c r="U1429" s="178"/>
      <c r="V1429" s="178">
        <v>43116</v>
      </c>
      <c r="W1429" s="48" t="s">
        <v>211</v>
      </c>
      <c r="X1429" s="48"/>
      <c r="Y1429" s="48"/>
      <c r="Z1429" s="48" t="s">
        <v>211</v>
      </c>
      <c r="AA1429" s="48"/>
      <c r="AB1429" s="48"/>
      <c r="AC1429" s="203" t="s">
        <v>2822</v>
      </c>
      <c r="AD1429" s="205"/>
      <c r="AE1429" s="203" t="s">
        <v>178</v>
      </c>
      <c r="AF1429" s="203" t="s">
        <v>211</v>
      </c>
      <c r="AG1429" s="203" t="s">
        <v>2694</v>
      </c>
      <c r="AH1429" s="208">
        <v>43542</v>
      </c>
      <c r="AI1429" s="210" t="s">
        <v>4348</v>
      </c>
      <c r="AJ1429" s="164" t="str">
        <f t="shared" si="22"/>
        <v>FS</v>
      </c>
      <c r="AK1429" s="115" t="b">
        <f>ISNUMBER(SEARCH("IRT",Table1[[#This Row],[Current_Status]]))</f>
        <v>0</v>
      </c>
      <c r="AL1429" s="116">
        <f>YEAR(Table1[[#This Row],[Project_Initiated]])</f>
        <v>2018</v>
      </c>
      <c r="AM1429" s="53">
        <v>44105</v>
      </c>
      <c r="AN1429" s="53" t="str">
        <f>IF(AND(Table1[[#This Row],[Completed Date]]&gt;="07/01/2020"+0,Table1[[#This Row],[Completed Date]]&lt;="6/30/2021"+0),"FY 20-21",IF(AND(Table1[[#This Row],[Completed Date]]&gt;="07/01/2019"+0,Table1[[#This Row],[Completed Date]]&lt;="6/30/2020"+0),"FY 19-20",""))</f>
        <v/>
      </c>
      <c r="AO1429" s="116" t="str">
        <f>IFERROR(FIND("R",Table1[[#This Row],[FS_Priority]]),"")</f>
        <v/>
      </c>
    </row>
    <row r="1430" spans="1:41" hidden="1" x14ac:dyDescent="0.25">
      <c r="A1430" s="48" t="s">
        <v>333</v>
      </c>
      <c r="B1430" s="203" t="s">
        <v>211</v>
      </c>
      <c r="C1430" s="203" t="s">
        <v>333</v>
      </c>
      <c r="D1430" s="203" t="b">
        <v>0</v>
      </c>
      <c r="E1430" s="48" t="s">
        <v>107</v>
      </c>
      <c r="F1430" s="48" t="s">
        <v>3202</v>
      </c>
      <c r="G1430" s="48" t="s">
        <v>815</v>
      </c>
      <c r="H1430" s="48" t="s">
        <v>473</v>
      </c>
      <c r="I1430" s="48" t="s">
        <v>3725</v>
      </c>
      <c r="J1430" s="48" t="s">
        <v>2672</v>
      </c>
      <c r="K1430" s="203" t="s">
        <v>3674</v>
      </c>
      <c r="L1430" s="203" t="s">
        <v>2636</v>
      </c>
      <c r="M1430" s="48" t="s">
        <v>3680</v>
      </c>
      <c r="N1430" s="203" t="s">
        <v>211</v>
      </c>
      <c r="O1430" s="48" t="s">
        <v>183</v>
      </c>
      <c r="P1430" s="48"/>
      <c r="Q1430" s="48" t="s">
        <v>310</v>
      </c>
      <c r="R1430" s="203" t="s">
        <v>211</v>
      </c>
      <c r="S1430" s="48" t="b">
        <v>0</v>
      </c>
      <c r="T1430" s="48"/>
      <c r="U1430" s="178"/>
      <c r="V1430" s="178">
        <v>43301</v>
      </c>
      <c r="W1430" s="48" t="s">
        <v>211</v>
      </c>
      <c r="X1430" s="48"/>
      <c r="Y1430" s="48"/>
      <c r="Z1430" s="48" t="s">
        <v>211</v>
      </c>
      <c r="AA1430" s="48"/>
      <c r="AB1430" s="48"/>
      <c r="AC1430" s="203" t="s">
        <v>211</v>
      </c>
      <c r="AD1430" s="204">
        <v>43395</v>
      </c>
      <c r="AE1430" s="203" t="s">
        <v>498</v>
      </c>
      <c r="AF1430" s="203" t="s">
        <v>211</v>
      </c>
      <c r="AG1430" s="203" t="s">
        <v>2694</v>
      </c>
      <c r="AH1430" s="208">
        <v>43396</v>
      </c>
      <c r="AI1430" s="210" t="s">
        <v>4347</v>
      </c>
      <c r="AJ1430" s="164" t="str">
        <f t="shared" si="22"/>
        <v>FS</v>
      </c>
      <c r="AK1430" s="115" t="b">
        <f>ISNUMBER(SEARCH("IRT",Table1[[#This Row],[Current_Status]]))</f>
        <v>0</v>
      </c>
      <c r="AL1430" s="116">
        <f>YEAR(Table1[[#This Row],[Project_Initiated]])</f>
        <v>2018</v>
      </c>
      <c r="AM1430" s="53">
        <v>44105</v>
      </c>
      <c r="AN1430" s="53" t="str">
        <f>IF(AND(Table1[[#This Row],[Completed Date]]&gt;="07/01/2020"+0,Table1[[#This Row],[Completed Date]]&lt;="6/30/2021"+0),"FY 20-21",IF(AND(Table1[[#This Row],[Completed Date]]&gt;="07/01/2019"+0,Table1[[#This Row],[Completed Date]]&lt;="6/30/2020"+0),"FY 19-20",""))</f>
        <v/>
      </c>
      <c r="AO1430" s="116" t="str">
        <f>IFERROR(FIND("R",Table1[[#This Row],[FS_Priority]]),"")</f>
        <v/>
      </c>
    </row>
    <row r="1431" spans="1:41" hidden="1" x14ac:dyDescent="0.25">
      <c r="A1431" s="48" t="s">
        <v>363</v>
      </c>
      <c r="B1431" s="203" t="s">
        <v>211</v>
      </c>
      <c r="C1431" s="203" t="s">
        <v>363</v>
      </c>
      <c r="D1431" s="203" t="b">
        <v>0</v>
      </c>
      <c r="E1431" s="48" t="s">
        <v>107</v>
      </c>
      <c r="F1431" s="48" t="s">
        <v>3164</v>
      </c>
      <c r="G1431" s="48" t="s">
        <v>217</v>
      </c>
      <c r="H1431" s="48" t="s">
        <v>460</v>
      </c>
      <c r="I1431" s="48" t="s">
        <v>3681</v>
      </c>
      <c r="J1431" s="48" t="s">
        <v>2672</v>
      </c>
      <c r="K1431" s="203" t="s">
        <v>3674</v>
      </c>
      <c r="L1431" s="203" t="s">
        <v>2636</v>
      </c>
      <c r="M1431" s="48" t="s">
        <v>3679</v>
      </c>
      <c r="N1431" s="203" t="s">
        <v>211</v>
      </c>
      <c r="O1431" s="48" t="s">
        <v>165</v>
      </c>
      <c r="P1431" s="48"/>
      <c r="Q1431" s="48" t="s">
        <v>239</v>
      </c>
      <c r="R1431" s="203" t="s">
        <v>223</v>
      </c>
      <c r="S1431" s="48" t="b">
        <v>1</v>
      </c>
      <c r="T1431" s="48"/>
      <c r="U1431" s="178"/>
      <c r="V1431" s="178">
        <v>43167</v>
      </c>
      <c r="W1431" s="48" t="s">
        <v>211</v>
      </c>
      <c r="X1431" s="48"/>
      <c r="Y1431" s="48"/>
      <c r="Z1431" s="48" t="s">
        <v>211</v>
      </c>
      <c r="AA1431" s="48"/>
      <c r="AB1431" s="48"/>
      <c r="AC1431" s="203" t="s">
        <v>2677</v>
      </c>
      <c r="AD1431" s="205"/>
      <c r="AE1431" s="203" t="s">
        <v>165</v>
      </c>
      <c r="AF1431" s="203" t="s">
        <v>211</v>
      </c>
      <c r="AG1431" s="203" t="s">
        <v>539</v>
      </c>
      <c r="AH1431" s="208">
        <v>43451</v>
      </c>
      <c r="AI1431" s="210" t="s">
        <v>4348</v>
      </c>
      <c r="AJ1431" s="164" t="str">
        <f t="shared" si="22"/>
        <v>FS</v>
      </c>
      <c r="AK1431" s="115" t="b">
        <f>ISNUMBER(SEARCH("IRT",Table1[[#This Row],[Current_Status]]))</f>
        <v>0</v>
      </c>
      <c r="AL1431" s="116">
        <f>YEAR(Table1[[#This Row],[Project_Initiated]])</f>
        <v>2018</v>
      </c>
      <c r="AM1431" s="53">
        <v>44105</v>
      </c>
      <c r="AN1431" s="53" t="str">
        <f>IF(AND(Table1[[#This Row],[Completed Date]]&gt;="07/01/2020"+0,Table1[[#This Row],[Completed Date]]&lt;="6/30/2021"+0),"FY 20-21",IF(AND(Table1[[#This Row],[Completed Date]]&gt;="07/01/2019"+0,Table1[[#This Row],[Completed Date]]&lt;="6/30/2020"+0),"FY 19-20",""))</f>
        <v/>
      </c>
      <c r="AO1431" s="116" t="str">
        <f>IFERROR(FIND("R",Table1[[#This Row],[FS_Priority]]),"")</f>
        <v/>
      </c>
    </row>
    <row r="1432" spans="1:41" hidden="1" x14ac:dyDescent="0.25">
      <c r="A1432" s="48" t="s">
        <v>372</v>
      </c>
      <c r="B1432" s="203" t="s">
        <v>211</v>
      </c>
      <c r="C1432" s="203" t="s">
        <v>372</v>
      </c>
      <c r="D1432" s="203" t="b">
        <v>0</v>
      </c>
      <c r="E1432" s="48" t="s">
        <v>107</v>
      </c>
      <c r="F1432" s="48" t="s">
        <v>3233</v>
      </c>
      <c r="G1432" s="48" t="s">
        <v>211</v>
      </c>
      <c r="H1432" s="48" t="s">
        <v>476</v>
      </c>
      <c r="I1432" s="48" t="s">
        <v>3750</v>
      </c>
      <c r="J1432" s="48" t="s">
        <v>2672</v>
      </c>
      <c r="K1432" s="203" t="s">
        <v>3674</v>
      </c>
      <c r="L1432" s="203" t="s">
        <v>2636</v>
      </c>
      <c r="M1432" s="48" t="s">
        <v>3687</v>
      </c>
      <c r="N1432" s="203" t="s">
        <v>211</v>
      </c>
      <c r="O1432" s="48" t="s">
        <v>165</v>
      </c>
      <c r="P1432" s="48"/>
      <c r="Q1432" s="48" t="s">
        <v>373</v>
      </c>
      <c r="R1432" s="203" t="s">
        <v>211</v>
      </c>
      <c r="S1432" s="48" t="b">
        <v>0</v>
      </c>
      <c r="T1432" s="48"/>
      <c r="U1432" s="178"/>
      <c r="V1432" s="178">
        <v>43333</v>
      </c>
      <c r="W1432" s="48" t="s">
        <v>211</v>
      </c>
      <c r="X1432" s="48"/>
      <c r="Y1432" s="48"/>
      <c r="Z1432" s="48" t="s">
        <v>211</v>
      </c>
      <c r="AA1432" s="48"/>
      <c r="AB1432" s="48"/>
      <c r="AC1432" s="203" t="s">
        <v>2884</v>
      </c>
      <c r="AD1432" s="205"/>
      <c r="AE1432" s="203" t="s">
        <v>165</v>
      </c>
      <c r="AF1432" s="203" t="s">
        <v>211</v>
      </c>
      <c r="AG1432" s="203" t="s">
        <v>539</v>
      </c>
      <c r="AH1432" s="208">
        <v>43592</v>
      </c>
      <c r="AI1432" s="210" t="s">
        <v>4347</v>
      </c>
      <c r="AJ1432" s="164" t="str">
        <f t="shared" si="22"/>
        <v>FS</v>
      </c>
      <c r="AK1432" s="115" t="b">
        <f>ISNUMBER(SEARCH("IRT",Table1[[#This Row],[Current_Status]]))</f>
        <v>0</v>
      </c>
      <c r="AL1432" s="116">
        <f>YEAR(Table1[[#This Row],[Project_Initiated]])</f>
        <v>2018</v>
      </c>
      <c r="AM1432" s="53">
        <v>44105</v>
      </c>
      <c r="AN1432" s="53" t="str">
        <f>IF(AND(Table1[[#This Row],[Completed Date]]&gt;="07/01/2020"+0,Table1[[#This Row],[Completed Date]]&lt;="6/30/2021"+0),"FY 20-21",IF(AND(Table1[[#This Row],[Completed Date]]&gt;="07/01/2019"+0,Table1[[#This Row],[Completed Date]]&lt;="6/30/2020"+0),"FY 19-20",""))</f>
        <v/>
      </c>
      <c r="AO1432" s="116" t="str">
        <f>IFERROR(FIND("R",Table1[[#This Row],[FS_Priority]]),"")</f>
        <v/>
      </c>
    </row>
    <row r="1433" spans="1:41" hidden="1" x14ac:dyDescent="0.25">
      <c r="A1433" s="48" t="s">
        <v>831</v>
      </c>
      <c r="B1433" s="203" t="s">
        <v>211</v>
      </c>
      <c r="C1433" s="203" t="s">
        <v>831</v>
      </c>
      <c r="D1433" s="203" t="b">
        <v>0</v>
      </c>
      <c r="E1433" s="48" t="s">
        <v>107</v>
      </c>
      <c r="F1433" s="48" t="s">
        <v>3256</v>
      </c>
      <c r="G1433" s="48" t="s">
        <v>832</v>
      </c>
      <c r="H1433" s="48" t="s">
        <v>81</v>
      </c>
      <c r="I1433" s="48" t="s">
        <v>3766</v>
      </c>
      <c r="J1433" s="48" t="s">
        <v>2672</v>
      </c>
      <c r="K1433" s="203" t="s">
        <v>3674</v>
      </c>
      <c r="L1433" s="203" t="s">
        <v>2636</v>
      </c>
      <c r="M1433" s="48" t="s">
        <v>3767</v>
      </c>
      <c r="N1433" s="203" t="s">
        <v>211</v>
      </c>
      <c r="O1433" s="48" t="s">
        <v>539</v>
      </c>
      <c r="P1433" s="48"/>
      <c r="Q1433" s="48" t="s">
        <v>489</v>
      </c>
      <c r="R1433" s="203" t="s">
        <v>211</v>
      </c>
      <c r="S1433" s="48" t="b">
        <v>0</v>
      </c>
      <c r="T1433" s="48"/>
      <c r="U1433" s="178"/>
      <c r="V1433" s="178">
        <v>43315</v>
      </c>
      <c r="W1433" s="48" t="s">
        <v>211</v>
      </c>
      <c r="X1433" s="48"/>
      <c r="Y1433" s="48"/>
      <c r="Z1433" s="48" t="s">
        <v>211</v>
      </c>
      <c r="AA1433" s="48"/>
      <c r="AB1433" s="48"/>
      <c r="AC1433" s="203" t="s">
        <v>165</v>
      </c>
      <c r="AD1433" s="205"/>
      <c r="AE1433" s="203" t="s">
        <v>165</v>
      </c>
      <c r="AF1433" s="203" t="s">
        <v>211</v>
      </c>
      <c r="AG1433" s="203" t="s">
        <v>211</v>
      </c>
      <c r="AH1433" s="208">
        <v>43364</v>
      </c>
      <c r="AI1433" s="210" t="s">
        <v>4347</v>
      </c>
      <c r="AJ1433" s="164" t="str">
        <f t="shared" si="22"/>
        <v>FS</v>
      </c>
      <c r="AK1433" s="115" t="b">
        <f>ISNUMBER(SEARCH("IRT",Table1[[#This Row],[Current_Status]]))</f>
        <v>0</v>
      </c>
      <c r="AL1433" s="116">
        <f>YEAR(Table1[[#This Row],[Project_Initiated]])</f>
        <v>2018</v>
      </c>
      <c r="AM1433" s="53">
        <v>44105</v>
      </c>
      <c r="AN1433" s="53" t="str">
        <f>IF(AND(Table1[[#This Row],[Completed Date]]&gt;="07/01/2020"+0,Table1[[#This Row],[Completed Date]]&lt;="6/30/2021"+0),"FY 20-21",IF(AND(Table1[[#This Row],[Completed Date]]&gt;="07/01/2019"+0,Table1[[#This Row],[Completed Date]]&lt;="6/30/2020"+0),"FY 19-20",""))</f>
        <v/>
      </c>
      <c r="AO1433" s="116" t="str">
        <f>IFERROR(FIND("R",Table1[[#This Row],[FS_Priority]]),"")</f>
        <v/>
      </c>
    </row>
    <row r="1434" spans="1:41" hidden="1" x14ac:dyDescent="0.25">
      <c r="A1434" s="48" t="s">
        <v>2839</v>
      </c>
      <c r="B1434" s="203" t="s">
        <v>211</v>
      </c>
      <c r="C1434" s="203" t="s">
        <v>2839</v>
      </c>
      <c r="D1434" s="203" t="b">
        <v>0</v>
      </c>
      <c r="E1434" s="48" t="s">
        <v>107</v>
      </c>
      <c r="F1434" s="48" t="s">
        <v>3189</v>
      </c>
      <c r="G1434" s="48" t="s">
        <v>2840</v>
      </c>
      <c r="H1434" s="48" t="s">
        <v>294</v>
      </c>
      <c r="I1434" s="48" t="s">
        <v>3716</v>
      </c>
      <c r="J1434" s="48" t="s">
        <v>2672</v>
      </c>
      <c r="K1434" s="203" t="s">
        <v>3674</v>
      </c>
      <c r="L1434" s="203" t="s">
        <v>2636</v>
      </c>
      <c r="M1434" s="48" t="s">
        <v>3698</v>
      </c>
      <c r="N1434" s="203" t="s">
        <v>3717</v>
      </c>
      <c r="O1434" s="48" t="s">
        <v>183</v>
      </c>
      <c r="P1434" s="48"/>
      <c r="Q1434" s="48" t="s">
        <v>3291</v>
      </c>
      <c r="R1434" s="203" t="s">
        <v>2841</v>
      </c>
      <c r="S1434" s="48" t="b">
        <v>0</v>
      </c>
      <c r="T1434" s="48"/>
      <c r="U1434" s="178"/>
      <c r="V1434" s="178">
        <v>43451</v>
      </c>
      <c r="W1434" s="48" t="s">
        <v>211</v>
      </c>
      <c r="X1434" s="48"/>
      <c r="Y1434" s="48"/>
      <c r="Z1434" s="48" t="s">
        <v>211</v>
      </c>
      <c r="AA1434" s="48"/>
      <c r="AB1434" s="48"/>
      <c r="AC1434" s="203" t="s">
        <v>4424</v>
      </c>
      <c r="AD1434" s="204">
        <v>43628</v>
      </c>
      <c r="AE1434" s="203" t="s">
        <v>498</v>
      </c>
      <c r="AF1434" s="203" t="s">
        <v>4425</v>
      </c>
      <c r="AG1434" s="203" t="s">
        <v>2694</v>
      </c>
      <c r="AH1434" s="208">
        <v>43703</v>
      </c>
      <c r="AI1434" s="210" t="s">
        <v>4364</v>
      </c>
      <c r="AJ1434" s="164" t="str">
        <f t="shared" si="22"/>
        <v>FS</v>
      </c>
      <c r="AK1434" s="115" t="b">
        <f>ISNUMBER(SEARCH("IRT",Table1[[#This Row],[Current_Status]]))</f>
        <v>0</v>
      </c>
      <c r="AL1434" s="116">
        <f>YEAR(Table1[[#This Row],[Project_Initiated]])</f>
        <v>2018</v>
      </c>
      <c r="AM1434" s="53">
        <v>44105</v>
      </c>
      <c r="AN1434" s="53" t="str">
        <f>IF(AND(Table1[[#This Row],[Completed Date]]&gt;="07/01/2020"+0,Table1[[#This Row],[Completed Date]]&lt;="6/30/2021"+0),"FY 20-21",IF(AND(Table1[[#This Row],[Completed Date]]&gt;="07/01/2019"+0,Table1[[#This Row],[Completed Date]]&lt;="6/30/2020"+0),"FY 19-20",""))</f>
        <v>FY 19-20</v>
      </c>
      <c r="AO1434" s="116">
        <f>IFERROR(FIND("R",Table1[[#This Row],[FS_Priority]]),"")</f>
        <v>1</v>
      </c>
    </row>
    <row r="1435" spans="1:41" hidden="1" x14ac:dyDescent="0.25">
      <c r="A1435" s="48" t="s">
        <v>4102</v>
      </c>
      <c r="B1435" s="203" t="s">
        <v>211</v>
      </c>
      <c r="C1435" s="203" t="s">
        <v>4102</v>
      </c>
      <c r="D1435" s="203" t="b">
        <v>0</v>
      </c>
      <c r="E1435" s="48" t="s">
        <v>107</v>
      </c>
      <c r="F1435" s="48" t="s">
        <v>4192</v>
      </c>
      <c r="G1435" s="48" t="s">
        <v>211</v>
      </c>
      <c r="H1435" s="48" t="s">
        <v>294</v>
      </c>
      <c r="I1435" s="48" t="s">
        <v>4193</v>
      </c>
      <c r="J1435" s="48" t="s">
        <v>2672</v>
      </c>
      <c r="K1435" s="203" t="s">
        <v>3674</v>
      </c>
      <c r="L1435" s="203" t="s">
        <v>2636</v>
      </c>
      <c r="M1435" s="48" t="s">
        <v>4194</v>
      </c>
      <c r="N1435" s="203" t="s">
        <v>211</v>
      </c>
      <c r="O1435" s="48" t="s">
        <v>183</v>
      </c>
      <c r="P1435" s="48"/>
      <c r="Q1435" s="48" t="s">
        <v>3291</v>
      </c>
      <c r="R1435" s="203" t="s">
        <v>211</v>
      </c>
      <c r="S1435" s="48" t="b">
        <v>0</v>
      </c>
      <c r="T1435" s="48"/>
      <c r="U1435" s="178"/>
      <c r="V1435" s="178">
        <v>43670</v>
      </c>
      <c r="W1435" s="48" t="s">
        <v>211</v>
      </c>
      <c r="X1435" s="48"/>
      <c r="Y1435" s="48"/>
      <c r="Z1435" s="48" t="s">
        <v>211</v>
      </c>
      <c r="AA1435" s="48"/>
      <c r="AB1435" s="48"/>
      <c r="AC1435" s="203" t="s">
        <v>4287</v>
      </c>
      <c r="AD1435" s="212"/>
      <c r="AE1435" s="203" t="s">
        <v>498</v>
      </c>
      <c r="AF1435" s="203" t="s">
        <v>211</v>
      </c>
      <c r="AG1435" s="203" t="s">
        <v>211</v>
      </c>
      <c r="AH1435" s="208">
        <v>43732</v>
      </c>
      <c r="AI1435" s="210" t="s">
        <v>4284</v>
      </c>
      <c r="AJ1435" s="164" t="str">
        <f t="shared" si="22"/>
        <v>FS</v>
      </c>
      <c r="AK1435" s="115" t="b">
        <f>ISNUMBER(SEARCH("IRT",Table1[[#This Row],[Current_Status]]))</f>
        <v>0</v>
      </c>
      <c r="AL1435" s="116">
        <f>YEAR(Table1[[#This Row],[Project_Initiated]])</f>
        <v>2019</v>
      </c>
      <c r="AM1435" s="53">
        <v>44105</v>
      </c>
      <c r="AN1435" s="53" t="str">
        <f>IF(AND(Table1[[#This Row],[Completed Date]]&gt;="07/01/2020"+0,Table1[[#This Row],[Completed Date]]&lt;="6/30/2021"+0),"FY 20-21",IF(AND(Table1[[#This Row],[Completed Date]]&gt;="07/01/2019"+0,Table1[[#This Row],[Completed Date]]&lt;="6/30/2020"+0),"FY 19-20",""))</f>
        <v>FY 19-20</v>
      </c>
      <c r="AO1435" s="116">
        <f>IFERROR(FIND("R",Table1[[#This Row],[FS_Priority]]),"")</f>
        <v>1</v>
      </c>
    </row>
    <row r="1436" spans="1:41" hidden="1" x14ac:dyDescent="0.25">
      <c r="A1436" s="48" t="s">
        <v>4104</v>
      </c>
      <c r="B1436" s="203" t="s">
        <v>211</v>
      </c>
      <c r="C1436" s="203" t="s">
        <v>4104</v>
      </c>
      <c r="D1436" s="203" t="b">
        <v>0</v>
      </c>
      <c r="E1436" s="48" t="s">
        <v>107</v>
      </c>
      <c r="F1436" s="48" t="s">
        <v>4231</v>
      </c>
      <c r="G1436" s="48" t="s">
        <v>211</v>
      </c>
      <c r="H1436" s="48" t="s">
        <v>3531</v>
      </c>
      <c r="I1436" s="48" t="s">
        <v>4232</v>
      </c>
      <c r="J1436" s="48" t="s">
        <v>2672</v>
      </c>
      <c r="K1436" s="203" t="s">
        <v>3674</v>
      </c>
      <c r="L1436" s="203" t="s">
        <v>2636</v>
      </c>
      <c r="M1436" s="48" t="s">
        <v>3701</v>
      </c>
      <c r="N1436" s="203" t="s">
        <v>211</v>
      </c>
      <c r="O1436" s="48" t="s">
        <v>183</v>
      </c>
      <c r="P1436" s="48"/>
      <c r="Q1436" s="48" t="s">
        <v>3429</v>
      </c>
      <c r="R1436" s="203" t="s">
        <v>211</v>
      </c>
      <c r="S1436" s="48" t="b">
        <v>0</v>
      </c>
      <c r="T1436" s="48"/>
      <c r="U1436" s="178"/>
      <c r="V1436" s="178">
        <v>43696</v>
      </c>
      <c r="W1436" s="48" t="s">
        <v>211</v>
      </c>
      <c r="X1436" s="48"/>
      <c r="Y1436" s="48"/>
      <c r="Z1436" s="48" t="s">
        <v>211</v>
      </c>
      <c r="AA1436" s="48"/>
      <c r="AB1436" s="48"/>
      <c r="AC1436" s="203" t="s">
        <v>4318</v>
      </c>
      <c r="AD1436" s="204">
        <v>43718</v>
      </c>
      <c r="AE1436" s="203" t="s">
        <v>178</v>
      </c>
      <c r="AF1436" s="203" t="s">
        <v>4480</v>
      </c>
      <c r="AG1436" s="203" t="s">
        <v>2694</v>
      </c>
      <c r="AH1436" s="208">
        <v>43734</v>
      </c>
      <c r="AI1436" s="210" t="s">
        <v>4284</v>
      </c>
      <c r="AJ1436" s="164" t="str">
        <f t="shared" si="22"/>
        <v>FS</v>
      </c>
      <c r="AK1436" s="115" t="b">
        <f>ISNUMBER(SEARCH("IRT",Table1[[#This Row],[Current_Status]]))</f>
        <v>0</v>
      </c>
      <c r="AL1436" s="116">
        <f>YEAR(Table1[[#This Row],[Project_Initiated]])</f>
        <v>2019</v>
      </c>
      <c r="AM1436" s="53">
        <v>44105</v>
      </c>
      <c r="AN1436" s="53" t="str">
        <f>IF(AND(Table1[[#This Row],[Completed Date]]&gt;="07/01/2020"+0,Table1[[#This Row],[Completed Date]]&lt;="6/30/2021"+0),"FY 20-21",IF(AND(Table1[[#This Row],[Completed Date]]&gt;="07/01/2019"+0,Table1[[#This Row],[Completed Date]]&lt;="6/30/2020"+0),"FY 19-20",""))</f>
        <v>FY 19-20</v>
      </c>
      <c r="AO1436" s="116">
        <f>IFERROR(FIND("R",Table1[[#This Row],[FS_Priority]]),"")</f>
        <v>1</v>
      </c>
    </row>
    <row r="1437" spans="1:41" hidden="1" x14ac:dyDescent="0.25">
      <c r="A1437" s="48" t="s">
        <v>4097</v>
      </c>
      <c r="B1437" s="203" t="s">
        <v>211</v>
      </c>
      <c r="C1437" s="203" t="s">
        <v>4097</v>
      </c>
      <c r="D1437" s="203" t="b">
        <v>0</v>
      </c>
      <c r="E1437" s="48" t="s">
        <v>107</v>
      </c>
      <c r="F1437" s="48" t="s">
        <v>4174</v>
      </c>
      <c r="G1437" s="48" t="s">
        <v>211</v>
      </c>
      <c r="H1437" s="48" t="s">
        <v>476</v>
      </c>
      <c r="I1437" s="48" t="s">
        <v>4175</v>
      </c>
      <c r="J1437" s="48" t="s">
        <v>2672</v>
      </c>
      <c r="K1437" s="203" t="s">
        <v>3674</v>
      </c>
      <c r="L1437" s="203" t="s">
        <v>2636</v>
      </c>
      <c r="M1437" s="48" t="s">
        <v>3687</v>
      </c>
      <c r="N1437" s="203" t="s">
        <v>211</v>
      </c>
      <c r="O1437" s="48" t="s">
        <v>183</v>
      </c>
      <c r="P1437" s="48"/>
      <c r="Q1437" s="48" t="s">
        <v>3431</v>
      </c>
      <c r="R1437" s="203" t="s">
        <v>211</v>
      </c>
      <c r="S1437" s="48" t="b">
        <v>0</v>
      </c>
      <c r="T1437" s="48"/>
      <c r="U1437" s="178"/>
      <c r="V1437" s="178">
        <v>43661</v>
      </c>
      <c r="W1437" s="48" t="s">
        <v>211</v>
      </c>
      <c r="X1437" s="48"/>
      <c r="Y1437" s="48"/>
      <c r="Z1437" s="48" t="s">
        <v>211</v>
      </c>
      <c r="AA1437" s="48"/>
      <c r="AB1437" s="48"/>
      <c r="AC1437" s="203" t="s">
        <v>4755</v>
      </c>
      <c r="AD1437" s="206"/>
      <c r="AE1437" s="203" t="s">
        <v>183</v>
      </c>
      <c r="AF1437" s="203" t="s">
        <v>211</v>
      </c>
      <c r="AG1437" s="203" t="s">
        <v>211</v>
      </c>
      <c r="AH1437" s="208">
        <v>43860</v>
      </c>
      <c r="AI1437" s="210" t="s">
        <v>4284</v>
      </c>
      <c r="AJ1437" s="164" t="str">
        <f t="shared" si="22"/>
        <v>FS</v>
      </c>
      <c r="AK1437" s="115" t="b">
        <f>ISNUMBER(SEARCH("IRT",Table1[[#This Row],[Current_Status]]))</f>
        <v>0</v>
      </c>
      <c r="AL1437" s="116">
        <f>YEAR(Table1[[#This Row],[Project_Initiated]])</f>
        <v>2019</v>
      </c>
      <c r="AM1437" s="53">
        <v>44105</v>
      </c>
      <c r="AN1437" s="53" t="str">
        <f>IF(AND(Table1[[#This Row],[Completed Date]]&gt;="07/01/2020"+0,Table1[[#This Row],[Completed Date]]&lt;="6/30/2021"+0),"FY 20-21",IF(AND(Table1[[#This Row],[Completed Date]]&gt;="07/01/2019"+0,Table1[[#This Row],[Completed Date]]&lt;="6/30/2020"+0),"FY 19-20",""))</f>
        <v>FY 19-20</v>
      </c>
      <c r="AO1437" s="116">
        <f>IFERROR(FIND("R",Table1[[#This Row],[FS_Priority]]),"")</f>
        <v>1</v>
      </c>
    </row>
    <row r="1438" spans="1:41" hidden="1" x14ac:dyDescent="0.25">
      <c r="A1438" s="48" t="s">
        <v>3430</v>
      </c>
      <c r="B1438" s="203" t="s">
        <v>211</v>
      </c>
      <c r="C1438" s="203" t="s">
        <v>3430</v>
      </c>
      <c r="D1438" s="203" t="b">
        <v>0</v>
      </c>
      <c r="E1438" s="48" t="s">
        <v>107</v>
      </c>
      <c r="F1438" s="48" t="s">
        <v>4003</v>
      </c>
      <c r="G1438" s="48" t="s">
        <v>4036</v>
      </c>
      <c r="H1438" s="48" t="s">
        <v>1242</v>
      </c>
      <c r="I1438" s="48" t="s">
        <v>288</v>
      </c>
      <c r="J1438" s="48" t="s">
        <v>2672</v>
      </c>
      <c r="K1438" s="203" t="s">
        <v>3674</v>
      </c>
      <c r="L1438" s="203" t="s">
        <v>2636</v>
      </c>
      <c r="M1438" s="48" t="s">
        <v>3680</v>
      </c>
      <c r="N1438" s="203" t="s">
        <v>211</v>
      </c>
      <c r="O1438" s="48" t="s">
        <v>183</v>
      </c>
      <c r="P1438" s="48"/>
      <c r="Q1438" s="48" t="s">
        <v>3431</v>
      </c>
      <c r="R1438" s="203" t="s">
        <v>211</v>
      </c>
      <c r="S1438" s="48" t="b">
        <v>0</v>
      </c>
      <c r="T1438" s="48"/>
      <c r="U1438" s="178"/>
      <c r="V1438" s="178">
        <v>43558</v>
      </c>
      <c r="W1438" s="48" t="s">
        <v>211</v>
      </c>
      <c r="X1438" s="48"/>
      <c r="Y1438" s="48"/>
      <c r="Z1438" s="48" t="s">
        <v>211</v>
      </c>
      <c r="AA1438" s="48"/>
      <c r="AB1438" s="48"/>
      <c r="AC1438" s="203" t="s">
        <v>4385</v>
      </c>
      <c r="AD1438" s="205"/>
      <c r="AE1438" s="203" t="s">
        <v>498</v>
      </c>
      <c r="AF1438" s="203" t="s">
        <v>4448</v>
      </c>
      <c r="AG1438" s="203" t="s">
        <v>211</v>
      </c>
      <c r="AH1438" s="208">
        <v>43768</v>
      </c>
      <c r="AI1438" s="210" t="s">
        <v>4349</v>
      </c>
      <c r="AJ1438" s="164" t="str">
        <f t="shared" si="22"/>
        <v>FS</v>
      </c>
      <c r="AK1438" s="115" t="b">
        <f>ISNUMBER(SEARCH("IRT",Table1[[#This Row],[Current_Status]]))</f>
        <v>0</v>
      </c>
      <c r="AL1438" s="116">
        <f>YEAR(Table1[[#This Row],[Project_Initiated]])</f>
        <v>2019</v>
      </c>
      <c r="AM1438" s="53">
        <v>44105</v>
      </c>
      <c r="AN1438" s="53" t="str">
        <f>IF(AND(Table1[[#This Row],[Completed Date]]&gt;="07/01/2020"+0,Table1[[#This Row],[Completed Date]]&lt;="6/30/2021"+0),"FY 20-21",IF(AND(Table1[[#This Row],[Completed Date]]&gt;="07/01/2019"+0,Table1[[#This Row],[Completed Date]]&lt;="6/30/2020"+0),"FY 19-20",""))</f>
        <v>FY 19-20</v>
      </c>
      <c r="AO1438" s="116">
        <f>IFERROR(FIND("R",Table1[[#This Row],[FS_Priority]]),"")</f>
        <v>1</v>
      </c>
    </row>
    <row r="1439" spans="1:41" hidden="1" x14ac:dyDescent="0.25">
      <c r="A1439" s="48" t="s">
        <v>3443</v>
      </c>
      <c r="B1439" s="203" t="s">
        <v>211</v>
      </c>
      <c r="C1439" s="203" t="s">
        <v>3443</v>
      </c>
      <c r="D1439" s="203" t="b">
        <v>0</v>
      </c>
      <c r="E1439" s="48" t="s">
        <v>107</v>
      </c>
      <c r="F1439" s="48" t="s">
        <v>3444</v>
      </c>
      <c r="G1439" s="48" t="s">
        <v>4039</v>
      </c>
      <c r="H1439" s="48" t="s">
        <v>460</v>
      </c>
      <c r="I1439" s="48" t="s">
        <v>3992</v>
      </c>
      <c r="J1439" s="48" t="s">
        <v>2672</v>
      </c>
      <c r="K1439" s="203" t="s">
        <v>3674</v>
      </c>
      <c r="L1439" s="203" t="s">
        <v>2636</v>
      </c>
      <c r="M1439" s="48" t="s">
        <v>3679</v>
      </c>
      <c r="N1439" s="203" t="s">
        <v>211</v>
      </c>
      <c r="O1439" s="48" t="s">
        <v>183</v>
      </c>
      <c r="P1439" s="48"/>
      <c r="Q1439" s="48" t="s">
        <v>3445</v>
      </c>
      <c r="R1439" s="203" t="s">
        <v>211</v>
      </c>
      <c r="S1439" s="48" t="b">
        <v>0</v>
      </c>
      <c r="T1439" s="48"/>
      <c r="U1439" s="178"/>
      <c r="V1439" s="178">
        <v>43581</v>
      </c>
      <c r="W1439" s="48" t="s">
        <v>211</v>
      </c>
      <c r="X1439" s="48"/>
      <c r="Y1439" s="48"/>
      <c r="Z1439" s="48" t="s">
        <v>211</v>
      </c>
      <c r="AA1439" s="48"/>
      <c r="AB1439" s="48"/>
      <c r="AC1439" s="203" t="s">
        <v>211</v>
      </c>
      <c r="AD1439" s="205"/>
      <c r="AE1439" s="203" t="s">
        <v>498</v>
      </c>
      <c r="AF1439" s="203" t="s">
        <v>2636</v>
      </c>
      <c r="AG1439" s="203" t="s">
        <v>2693</v>
      </c>
      <c r="AH1439" s="208">
        <v>43726</v>
      </c>
      <c r="AI1439" s="210" t="s">
        <v>4349</v>
      </c>
      <c r="AJ1439" s="164" t="str">
        <f t="shared" si="22"/>
        <v>FS</v>
      </c>
      <c r="AK1439" s="115" t="b">
        <f>ISNUMBER(SEARCH("IRT",Table1[[#This Row],[Current_Status]]))</f>
        <v>0</v>
      </c>
      <c r="AL1439" s="116">
        <f>YEAR(Table1[[#This Row],[Project_Initiated]])</f>
        <v>2019</v>
      </c>
      <c r="AM1439" s="53">
        <v>44105</v>
      </c>
      <c r="AN1439" s="53" t="str">
        <f>IF(AND(Table1[[#This Row],[Completed Date]]&gt;="07/01/2020"+0,Table1[[#This Row],[Completed Date]]&lt;="6/30/2021"+0),"FY 20-21",IF(AND(Table1[[#This Row],[Completed Date]]&gt;="07/01/2019"+0,Table1[[#This Row],[Completed Date]]&lt;="6/30/2020"+0),"FY 19-20",""))</f>
        <v>FY 19-20</v>
      </c>
      <c r="AO1439" s="116">
        <f>IFERROR(FIND("R",Table1[[#This Row],[FS_Priority]]),"")</f>
        <v>1</v>
      </c>
    </row>
    <row r="1440" spans="1:41" hidden="1" x14ac:dyDescent="0.25">
      <c r="A1440" s="48" t="s">
        <v>2743</v>
      </c>
      <c r="B1440" s="203" t="s">
        <v>211</v>
      </c>
      <c r="C1440" s="203" t="s">
        <v>2743</v>
      </c>
      <c r="D1440" s="203" t="b">
        <v>0</v>
      </c>
      <c r="E1440" s="48" t="s">
        <v>2651</v>
      </c>
      <c r="F1440" s="48" t="s">
        <v>3259</v>
      </c>
      <c r="G1440" s="48" t="s">
        <v>211</v>
      </c>
      <c r="H1440" s="48" t="s">
        <v>447</v>
      </c>
      <c r="I1440" s="48" t="s">
        <v>3772</v>
      </c>
      <c r="J1440" s="48" t="s">
        <v>2672</v>
      </c>
      <c r="K1440" s="203" t="s">
        <v>3773</v>
      </c>
      <c r="L1440" s="203" t="s">
        <v>2636</v>
      </c>
      <c r="M1440" s="48" t="s">
        <v>3582</v>
      </c>
      <c r="N1440" s="203" t="s">
        <v>211</v>
      </c>
      <c r="O1440" s="48" t="s">
        <v>211</v>
      </c>
      <c r="P1440" s="48"/>
      <c r="Q1440" s="48" t="s">
        <v>288</v>
      </c>
      <c r="R1440" s="203" t="s">
        <v>211</v>
      </c>
      <c r="S1440" s="48" t="b">
        <v>0</v>
      </c>
      <c r="T1440" s="48"/>
      <c r="U1440" s="178"/>
      <c r="V1440" s="178">
        <v>43468</v>
      </c>
      <c r="W1440" s="48" t="s">
        <v>211</v>
      </c>
      <c r="X1440" s="48"/>
      <c r="Y1440" s="48"/>
      <c r="Z1440" s="48" t="s">
        <v>211</v>
      </c>
      <c r="AA1440" s="48"/>
      <c r="AB1440" s="48"/>
      <c r="AC1440" s="203" t="s">
        <v>211</v>
      </c>
      <c r="AD1440" s="205"/>
      <c r="AE1440" s="203" t="s">
        <v>498</v>
      </c>
      <c r="AF1440" s="203" t="s">
        <v>211</v>
      </c>
      <c r="AG1440" s="203" t="s">
        <v>539</v>
      </c>
      <c r="AH1440" s="208">
        <v>43487</v>
      </c>
      <c r="AI1440" s="210" t="s">
        <v>4346</v>
      </c>
      <c r="AJ1440" s="164" t="str">
        <f t="shared" si="22"/>
        <v>FS</v>
      </c>
      <c r="AK1440" s="115" t="b">
        <f>ISNUMBER(SEARCH("IRT",Table1[[#This Row],[Current_Status]]))</f>
        <v>0</v>
      </c>
      <c r="AL1440" s="116">
        <f>YEAR(Table1[[#This Row],[Project_Initiated]])</f>
        <v>2019</v>
      </c>
      <c r="AM1440" s="53">
        <v>44105</v>
      </c>
      <c r="AN1440" s="53" t="str">
        <f>IF(AND(Table1[[#This Row],[Completed Date]]&gt;="07/01/2020"+0,Table1[[#This Row],[Completed Date]]&lt;="6/30/2021"+0),"FY 20-21",IF(AND(Table1[[#This Row],[Completed Date]]&gt;="07/01/2019"+0,Table1[[#This Row],[Completed Date]]&lt;="6/30/2020"+0),"FY 19-20",""))</f>
        <v/>
      </c>
      <c r="AO1440" s="116" t="str">
        <f>IFERROR(FIND("R",Table1[[#This Row],[FS_Priority]]),"")</f>
        <v/>
      </c>
    </row>
    <row r="1441" spans="1:41" hidden="1" x14ac:dyDescent="0.25">
      <c r="A1441" s="48" t="s">
        <v>2943</v>
      </c>
      <c r="B1441" s="203" t="s">
        <v>211</v>
      </c>
      <c r="C1441" s="203" t="s">
        <v>2943</v>
      </c>
      <c r="D1441" s="203" t="b">
        <v>0</v>
      </c>
      <c r="E1441" s="48" t="s">
        <v>398</v>
      </c>
      <c r="F1441" s="48" t="s">
        <v>4650</v>
      </c>
      <c r="G1441" s="48" t="s">
        <v>211</v>
      </c>
      <c r="H1441" s="48" t="s">
        <v>211</v>
      </c>
      <c r="I1441" s="48" t="s">
        <v>3580</v>
      </c>
      <c r="J1441" s="48" t="s">
        <v>2672</v>
      </c>
      <c r="K1441" s="203" t="s">
        <v>3786</v>
      </c>
      <c r="L1441" s="203" t="s">
        <v>399</v>
      </c>
      <c r="M1441" s="48" t="s">
        <v>3954</v>
      </c>
      <c r="N1441" s="203" t="s">
        <v>211</v>
      </c>
      <c r="O1441" s="48" t="s">
        <v>165</v>
      </c>
      <c r="P1441" s="48"/>
      <c r="Q1441" s="48" t="s">
        <v>218</v>
      </c>
      <c r="R1441" s="203" t="s">
        <v>236</v>
      </c>
      <c r="S1441" s="48" t="b">
        <v>1</v>
      </c>
      <c r="T1441" s="48"/>
      <c r="U1441" s="178"/>
      <c r="V1441" s="178">
        <v>43600</v>
      </c>
      <c r="W1441" s="48" t="s">
        <v>211</v>
      </c>
      <c r="X1441" s="48"/>
      <c r="Y1441" s="48"/>
      <c r="Z1441" s="48" t="s">
        <v>211</v>
      </c>
      <c r="AA1441" s="48"/>
      <c r="AB1441" s="48"/>
      <c r="AC1441" s="203" t="s">
        <v>4754</v>
      </c>
      <c r="AD1441" s="205"/>
      <c r="AE1441" s="203" t="s">
        <v>165</v>
      </c>
      <c r="AF1441" s="203" t="s">
        <v>211</v>
      </c>
      <c r="AG1441" s="203" t="s">
        <v>211</v>
      </c>
      <c r="AH1441" s="208">
        <v>43494</v>
      </c>
      <c r="AI1441" s="210" t="s">
        <v>4364</v>
      </c>
      <c r="AJ1441" s="164" t="str">
        <f t="shared" si="22"/>
        <v>FS</v>
      </c>
      <c r="AK1441" s="115" t="b">
        <f>ISNUMBER(SEARCH("IRT",Table1[[#This Row],[Current_Status]]))</f>
        <v>0</v>
      </c>
      <c r="AL1441" s="116">
        <f>YEAR(Table1[[#This Row],[Project_Initiated]])</f>
        <v>2019</v>
      </c>
      <c r="AM1441" s="53">
        <v>44105</v>
      </c>
      <c r="AN1441" s="53" t="str">
        <f>IF(AND(Table1[[#This Row],[Completed Date]]&gt;="07/01/2020"+0,Table1[[#This Row],[Completed Date]]&lt;="6/30/2021"+0),"FY 20-21",IF(AND(Table1[[#This Row],[Completed Date]]&gt;="07/01/2019"+0,Table1[[#This Row],[Completed Date]]&lt;="6/30/2020"+0),"FY 19-20",""))</f>
        <v/>
      </c>
      <c r="AO1441" s="116" t="str">
        <f>IFERROR(FIND("R",Table1[[#This Row],[FS_Priority]]),"")</f>
        <v/>
      </c>
    </row>
    <row r="1442" spans="1:41" hidden="1" x14ac:dyDescent="0.25">
      <c r="A1442" s="48" t="s">
        <v>870</v>
      </c>
      <c r="B1442" s="203" t="s">
        <v>211</v>
      </c>
      <c r="C1442" s="203" t="s">
        <v>870</v>
      </c>
      <c r="D1442" s="203" t="b">
        <v>0</v>
      </c>
      <c r="E1442" s="48" t="s">
        <v>130</v>
      </c>
      <c r="F1442" s="48" t="s">
        <v>3275</v>
      </c>
      <c r="G1442" s="48" t="s">
        <v>211</v>
      </c>
      <c r="H1442" s="48" t="s">
        <v>1611</v>
      </c>
      <c r="I1442" s="48" t="s">
        <v>211</v>
      </c>
      <c r="J1442" s="48" t="s">
        <v>2672</v>
      </c>
      <c r="K1442" s="203" t="s">
        <v>3791</v>
      </c>
      <c r="L1442" s="203" t="s">
        <v>403</v>
      </c>
      <c r="M1442" s="48" t="s">
        <v>3796</v>
      </c>
      <c r="N1442" s="203" t="s">
        <v>211</v>
      </c>
      <c r="O1442" s="48" t="s">
        <v>165</v>
      </c>
      <c r="P1442" s="48"/>
      <c r="Q1442" s="48" t="s">
        <v>211</v>
      </c>
      <c r="R1442" s="203" t="s">
        <v>211</v>
      </c>
      <c r="S1442" s="48" t="b">
        <v>0</v>
      </c>
      <c r="T1442" s="48"/>
      <c r="U1442" s="178"/>
      <c r="V1442" s="178">
        <v>43333</v>
      </c>
      <c r="W1442" s="48" t="s">
        <v>211</v>
      </c>
      <c r="X1442" s="48"/>
      <c r="Y1442" s="48"/>
      <c r="Z1442" s="48" t="s">
        <v>211</v>
      </c>
      <c r="AA1442" s="48"/>
      <c r="AB1442" s="48"/>
      <c r="AC1442" s="203" t="s">
        <v>850</v>
      </c>
      <c r="AD1442" s="212"/>
      <c r="AE1442" s="203" t="s">
        <v>165</v>
      </c>
      <c r="AF1442" s="203" t="s">
        <v>211</v>
      </c>
      <c r="AG1442" s="203" t="s">
        <v>539</v>
      </c>
      <c r="AH1442" s="208">
        <v>43397</v>
      </c>
      <c r="AI1442" s="210" t="s">
        <v>4347</v>
      </c>
      <c r="AJ1442" s="164" t="str">
        <f t="shared" si="22"/>
        <v>FS</v>
      </c>
      <c r="AK1442" s="115" t="b">
        <f>ISNUMBER(SEARCH("IRT",Table1[[#This Row],[Current_Status]]))</f>
        <v>0</v>
      </c>
      <c r="AL1442" s="116">
        <f>YEAR(Table1[[#This Row],[Project_Initiated]])</f>
        <v>2018</v>
      </c>
      <c r="AM1442" s="53">
        <v>44105</v>
      </c>
      <c r="AN1442" s="53" t="str">
        <f>IF(AND(Table1[[#This Row],[Completed Date]]&gt;="07/01/2020"+0,Table1[[#This Row],[Completed Date]]&lt;="6/30/2021"+0),"FY 20-21",IF(AND(Table1[[#This Row],[Completed Date]]&gt;="07/01/2019"+0,Table1[[#This Row],[Completed Date]]&lt;="6/30/2020"+0),"FY 19-20",""))</f>
        <v/>
      </c>
      <c r="AO1442" s="116" t="str">
        <f>IFERROR(FIND("R",Table1[[#This Row],[FS_Priority]]),"")</f>
        <v/>
      </c>
    </row>
    <row r="1443" spans="1:41" hidden="1" x14ac:dyDescent="0.25">
      <c r="A1443" s="48" t="s">
        <v>404</v>
      </c>
      <c r="B1443" s="203" t="s">
        <v>211</v>
      </c>
      <c r="C1443" s="203" t="s">
        <v>404</v>
      </c>
      <c r="D1443" s="203" t="b">
        <v>0</v>
      </c>
      <c r="E1443" s="48" t="s">
        <v>130</v>
      </c>
      <c r="F1443" s="48" t="s">
        <v>3278</v>
      </c>
      <c r="G1443" s="48" t="s">
        <v>211</v>
      </c>
      <c r="H1443" s="48" t="s">
        <v>445</v>
      </c>
      <c r="I1443" s="48" t="s">
        <v>3799</v>
      </c>
      <c r="J1443" s="48" t="s">
        <v>2672</v>
      </c>
      <c r="K1443" s="203" t="s">
        <v>3791</v>
      </c>
      <c r="L1443" s="203" t="s">
        <v>403</v>
      </c>
      <c r="M1443" s="48" t="s">
        <v>3800</v>
      </c>
      <c r="N1443" s="203" t="s">
        <v>211</v>
      </c>
      <c r="O1443" s="48" t="s">
        <v>183</v>
      </c>
      <c r="P1443" s="48"/>
      <c r="Q1443" s="48" t="s">
        <v>218</v>
      </c>
      <c r="R1443" s="203" t="s">
        <v>236</v>
      </c>
      <c r="S1443" s="48" t="b">
        <v>0</v>
      </c>
      <c r="T1443" s="48"/>
      <c r="U1443" s="178"/>
      <c r="V1443" s="178">
        <v>43090</v>
      </c>
      <c r="W1443" s="48" t="s">
        <v>211</v>
      </c>
      <c r="X1443" s="48"/>
      <c r="Y1443" s="48"/>
      <c r="Z1443" s="48" t="s">
        <v>211</v>
      </c>
      <c r="AA1443" s="48"/>
      <c r="AB1443" s="48"/>
      <c r="AC1443" s="203" t="s">
        <v>211</v>
      </c>
      <c r="AD1443" s="204">
        <v>43272</v>
      </c>
      <c r="AE1443" s="203" t="s">
        <v>498</v>
      </c>
      <c r="AF1443" s="203" t="s">
        <v>211</v>
      </c>
      <c r="AG1443" s="203" t="s">
        <v>2694</v>
      </c>
      <c r="AH1443" s="208">
        <v>43489</v>
      </c>
      <c r="AI1443" s="210" t="s">
        <v>4350</v>
      </c>
      <c r="AJ1443" s="164" t="str">
        <f t="shared" si="22"/>
        <v>FS</v>
      </c>
      <c r="AK1443" s="115" t="b">
        <f>ISNUMBER(SEARCH("IRT",Table1[[#This Row],[Current_Status]]))</f>
        <v>0</v>
      </c>
      <c r="AL1443" s="116">
        <f>YEAR(Table1[[#This Row],[Project_Initiated]])</f>
        <v>2017</v>
      </c>
      <c r="AM1443" s="53">
        <v>44105</v>
      </c>
      <c r="AN1443" s="53" t="str">
        <f>IF(AND(Table1[[#This Row],[Completed Date]]&gt;="07/01/2020"+0,Table1[[#This Row],[Completed Date]]&lt;="6/30/2021"+0),"FY 20-21",IF(AND(Table1[[#This Row],[Completed Date]]&gt;="07/01/2019"+0,Table1[[#This Row],[Completed Date]]&lt;="6/30/2020"+0),"FY 19-20",""))</f>
        <v/>
      </c>
      <c r="AO1443" s="116" t="str">
        <f>IFERROR(FIND("R",Table1[[#This Row],[FS_Priority]]),"")</f>
        <v/>
      </c>
    </row>
    <row r="1444" spans="1:41" hidden="1" x14ac:dyDescent="0.25">
      <c r="A1444" s="48" t="s">
        <v>636</v>
      </c>
      <c r="B1444" s="203" t="s">
        <v>211</v>
      </c>
      <c r="C1444" s="203" t="s">
        <v>636</v>
      </c>
      <c r="D1444" s="203" t="b">
        <v>0</v>
      </c>
      <c r="E1444" s="48" t="s">
        <v>130</v>
      </c>
      <c r="F1444" s="48" t="s">
        <v>3282</v>
      </c>
      <c r="G1444" s="48" t="s">
        <v>211</v>
      </c>
      <c r="H1444" s="48" t="s">
        <v>1611</v>
      </c>
      <c r="I1444" s="48" t="s">
        <v>2612</v>
      </c>
      <c r="J1444" s="48" t="s">
        <v>2672</v>
      </c>
      <c r="K1444" s="203" t="s">
        <v>3791</v>
      </c>
      <c r="L1444" s="203" t="s">
        <v>403</v>
      </c>
      <c r="M1444" s="48" t="s">
        <v>3796</v>
      </c>
      <c r="N1444" s="203" t="s">
        <v>211</v>
      </c>
      <c r="O1444" s="48" t="s">
        <v>183</v>
      </c>
      <c r="P1444" s="48"/>
      <c r="Q1444" s="48" t="s">
        <v>240</v>
      </c>
      <c r="R1444" s="203" t="s">
        <v>242</v>
      </c>
      <c r="S1444" s="48" t="b">
        <v>0</v>
      </c>
      <c r="T1444" s="48"/>
      <c r="U1444" s="178"/>
      <c r="V1444" s="178">
        <v>43059</v>
      </c>
      <c r="W1444" s="48" t="s">
        <v>211</v>
      </c>
      <c r="X1444" s="48"/>
      <c r="Y1444" s="48"/>
      <c r="Z1444" s="48" t="s">
        <v>211</v>
      </c>
      <c r="AA1444" s="48"/>
      <c r="AB1444" s="48"/>
      <c r="AC1444" s="203" t="s">
        <v>4006</v>
      </c>
      <c r="AD1444" s="206"/>
      <c r="AE1444" s="203" t="s">
        <v>178</v>
      </c>
      <c r="AF1444" s="203" t="s">
        <v>211</v>
      </c>
      <c r="AG1444" s="203" t="s">
        <v>2694</v>
      </c>
      <c r="AH1444" s="208">
        <v>43392</v>
      </c>
      <c r="AI1444" s="210" t="s">
        <v>4353</v>
      </c>
      <c r="AJ1444" s="164" t="str">
        <f t="shared" si="22"/>
        <v>FS</v>
      </c>
      <c r="AK1444" s="115" t="b">
        <f>ISNUMBER(SEARCH("IRT",Table1[[#This Row],[Current_Status]]))</f>
        <v>0</v>
      </c>
      <c r="AL1444" s="116">
        <f>YEAR(Table1[[#This Row],[Project_Initiated]])</f>
        <v>2017</v>
      </c>
      <c r="AM1444" s="53">
        <v>44105</v>
      </c>
      <c r="AN1444" s="53" t="str">
        <f>IF(AND(Table1[[#This Row],[Completed Date]]&gt;="07/01/2020"+0,Table1[[#This Row],[Completed Date]]&lt;="6/30/2021"+0),"FY 20-21",IF(AND(Table1[[#This Row],[Completed Date]]&gt;="07/01/2019"+0,Table1[[#This Row],[Completed Date]]&lt;="6/30/2020"+0),"FY 19-20",""))</f>
        <v/>
      </c>
      <c r="AO1444" s="116" t="str">
        <f>IFERROR(FIND("R",Table1[[#This Row],[FS_Priority]]),"")</f>
        <v/>
      </c>
    </row>
    <row r="1445" spans="1:41" hidden="1" x14ac:dyDescent="0.25">
      <c r="A1445" s="48" t="s">
        <v>840</v>
      </c>
      <c r="B1445" s="203" t="s">
        <v>211</v>
      </c>
      <c r="C1445" s="203" t="s">
        <v>840</v>
      </c>
      <c r="D1445" s="203" t="b">
        <v>0</v>
      </c>
      <c r="E1445" s="48" t="s">
        <v>4299</v>
      </c>
      <c r="F1445" s="48" t="s">
        <v>2996</v>
      </c>
      <c r="G1445" s="48" t="s">
        <v>841</v>
      </c>
      <c r="H1445" s="48" t="s">
        <v>275</v>
      </c>
      <c r="I1445" s="48" t="s">
        <v>211</v>
      </c>
      <c r="J1445" s="48" t="s">
        <v>2672</v>
      </c>
      <c r="K1445" s="203" t="s">
        <v>3471</v>
      </c>
      <c r="L1445" s="203" t="s">
        <v>2636</v>
      </c>
      <c r="M1445" s="48" t="s">
        <v>3494</v>
      </c>
      <c r="N1445" s="203" t="s">
        <v>211</v>
      </c>
      <c r="O1445" s="48" t="s">
        <v>183</v>
      </c>
      <c r="P1445" s="48"/>
      <c r="Q1445" s="48" t="s">
        <v>211</v>
      </c>
      <c r="R1445" s="203" t="s">
        <v>211</v>
      </c>
      <c r="S1445" s="48" t="b">
        <v>0</v>
      </c>
      <c r="T1445" s="48"/>
      <c r="U1445" s="178"/>
      <c r="V1445" s="178">
        <v>43326</v>
      </c>
      <c r="W1445" s="48" t="s">
        <v>211</v>
      </c>
      <c r="X1445" s="48"/>
      <c r="Y1445" s="48"/>
      <c r="Z1445" s="48" t="s">
        <v>211</v>
      </c>
      <c r="AA1445" s="48"/>
      <c r="AB1445" s="48"/>
      <c r="AC1445" s="203" t="s">
        <v>211</v>
      </c>
      <c r="AD1445" s="205"/>
      <c r="AE1445" s="203" t="s">
        <v>178</v>
      </c>
      <c r="AF1445" s="203" t="s">
        <v>211</v>
      </c>
      <c r="AG1445" s="203" t="s">
        <v>2693</v>
      </c>
      <c r="AH1445" s="208">
        <v>43360</v>
      </c>
      <c r="AI1445" s="210" t="s">
        <v>4347</v>
      </c>
      <c r="AJ1445" s="164" t="str">
        <f t="shared" si="22"/>
        <v>FS</v>
      </c>
      <c r="AK1445" s="115" t="b">
        <f>ISNUMBER(SEARCH("IRT",Table1[[#This Row],[Current_Status]]))</f>
        <v>0</v>
      </c>
      <c r="AL1445" s="116">
        <f>YEAR(Table1[[#This Row],[Project_Initiated]])</f>
        <v>2018</v>
      </c>
      <c r="AM1445" s="53">
        <v>44105</v>
      </c>
      <c r="AN1445" s="53" t="str">
        <f>IF(AND(Table1[[#This Row],[Completed Date]]&gt;="07/01/2020"+0,Table1[[#This Row],[Completed Date]]&lt;="6/30/2021"+0),"FY 20-21",IF(AND(Table1[[#This Row],[Completed Date]]&gt;="07/01/2019"+0,Table1[[#This Row],[Completed Date]]&lt;="6/30/2020"+0),"FY 19-20",""))</f>
        <v/>
      </c>
      <c r="AO1445" s="116" t="str">
        <f>IFERROR(FIND("R",Table1[[#This Row],[FS_Priority]]),"")</f>
        <v/>
      </c>
    </row>
    <row r="1446" spans="1:41" hidden="1" x14ac:dyDescent="0.25">
      <c r="A1446" s="48" t="s">
        <v>413</v>
      </c>
      <c r="B1446" s="203" t="s">
        <v>211</v>
      </c>
      <c r="C1446" s="203" t="s">
        <v>413</v>
      </c>
      <c r="D1446" s="203" t="b">
        <v>0</v>
      </c>
      <c r="E1446" s="48" t="s">
        <v>4299</v>
      </c>
      <c r="F1446" s="48" t="s">
        <v>3285</v>
      </c>
      <c r="G1446" s="48" t="s">
        <v>4746</v>
      </c>
      <c r="H1446" s="48" t="s">
        <v>1237</v>
      </c>
      <c r="I1446" s="48" t="s">
        <v>3806</v>
      </c>
      <c r="J1446" s="48" t="s">
        <v>2672</v>
      </c>
      <c r="K1446" s="203" t="s">
        <v>3471</v>
      </c>
      <c r="L1446" s="203" t="s">
        <v>2636</v>
      </c>
      <c r="M1446" s="48" t="s">
        <v>3807</v>
      </c>
      <c r="N1446" s="203" t="s">
        <v>211</v>
      </c>
      <c r="O1446" s="48" t="s">
        <v>183</v>
      </c>
      <c r="P1446" s="48"/>
      <c r="Q1446" s="48" t="s">
        <v>211</v>
      </c>
      <c r="R1446" s="203" t="s">
        <v>236</v>
      </c>
      <c r="S1446" s="48" t="b">
        <v>0</v>
      </c>
      <c r="T1446" s="48"/>
      <c r="U1446" s="178"/>
      <c r="V1446" s="178">
        <v>42893</v>
      </c>
      <c r="W1446" s="48" t="s">
        <v>211</v>
      </c>
      <c r="X1446" s="48"/>
      <c r="Y1446" s="48"/>
      <c r="Z1446" s="48" t="s">
        <v>211</v>
      </c>
      <c r="AA1446" s="48"/>
      <c r="AB1446" s="48"/>
      <c r="AC1446" s="203" t="s">
        <v>2880</v>
      </c>
      <c r="AD1446" s="205"/>
      <c r="AE1446" s="203" t="s">
        <v>534</v>
      </c>
      <c r="AF1446" s="203" t="s">
        <v>211</v>
      </c>
      <c r="AG1446" s="203" t="s">
        <v>2693</v>
      </c>
      <c r="AH1446" s="208">
        <v>43560</v>
      </c>
      <c r="AI1446" s="210" t="s">
        <v>4354</v>
      </c>
      <c r="AJ1446" s="164" t="str">
        <f t="shared" si="22"/>
        <v>FS</v>
      </c>
      <c r="AK1446" s="115" t="b">
        <f>ISNUMBER(SEARCH("IRT",Table1[[#This Row],[Current_Status]]))</f>
        <v>0</v>
      </c>
      <c r="AL1446" s="116">
        <f>YEAR(Table1[[#This Row],[Project_Initiated]])</f>
        <v>2017</v>
      </c>
      <c r="AM1446" s="53">
        <v>44105</v>
      </c>
      <c r="AN1446" s="53" t="str">
        <f>IF(AND(Table1[[#This Row],[Completed Date]]&gt;="07/01/2020"+0,Table1[[#This Row],[Completed Date]]&lt;="6/30/2021"+0),"FY 20-21",IF(AND(Table1[[#This Row],[Completed Date]]&gt;="07/01/2019"+0,Table1[[#This Row],[Completed Date]]&lt;="6/30/2020"+0),"FY 19-20",""))</f>
        <v/>
      </c>
      <c r="AO1446" s="116" t="str">
        <f>IFERROR(FIND("R",Table1[[#This Row],[FS_Priority]]),"")</f>
        <v/>
      </c>
    </row>
    <row r="1447" spans="1:41" hidden="1" x14ac:dyDescent="0.25">
      <c r="A1447" s="48" t="s">
        <v>702</v>
      </c>
      <c r="B1447" s="203" t="s">
        <v>211</v>
      </c>
      <c r="C1447" s="203" t="s">
        <v>702</v>
      </c>
      <c r="D1447" s="203" t="b">
        <v>0</v>
      </c>
      <c r="E1447" s="48" t="s">
        <v>4299</v>
      </c>
      <c r="F1447" s="48" t="s">
        <v>2971</v>
      </c>
      <c r="G1447" s="48" t="s">
        <v>2610</v>
      </c>
      <c r="H1447" s="48" t="s">
        <v>466</v>
      </c>
      <c r="I1447" s="48" t="s">
        <v>3478</v>
      </c>
      <c r="J1447" s="48" t="s">
        <v>2672</v>
      </c>
      <c r="K1447" s="203" t="s">
        <v>3471</v>
      </c>
      <c r="L1447" s="203" t="s">
        <v>2636</v>
      </c>
      <c r="M1447" s="48" t="s">
        <v>3479</v>
      </c>
      <c r="N1447" s="203" t="s">
        <v>211</v>
      </c>
      <c r="O1447" s="48" t="s">
        <v>183</v>
      </c>
      <c r="P1447" s="48"/>
      <c r="Q1447" s="48" t="s">
        <v>211</v>
      </c>
      <c r="R1447" s="203" t="s">
        <v>239</v>
      </c>
      <c r="S1447" s="48" t="b">
        <v>0</v>
      </c>
      <c r="T1447" s="48"/>
      <c r="U1447" s="178"/>
      <c r="V1447" s="178">
        <v>43186</v>
      </c>
      <c r="W1447" s="48" t="s">
        <v>211</v>
      </c>
      <c r="X1447" s="48"/>
      <c r="Y1447" s="48"/>
      <c r="Z1447" s="48" t="s">
        <v>211</v>
      </c>
      <c r="AA1447" s="48"/>
      <c r="AB1447" s="48"/>
      <c r="AC1447" s="203" t="s">
        <v>2678</v>
      </c>
      <c r="AD1447" s="212"/>
      <c r="AE1447" s="203" t="s">
        <v>498</v>
      </c>
      <c r="AF1447" s="203" t="s">
        <v>211</v>
      </c>
      <c r="AG1447" s="203" t="s">
        <v>2694</v>
      </c>
      <c r="AH1447" s="208">
        <v>43448</v>
      </c>
      <c r="AI1447" s="210" t="s">
        <v>4348</v>
      </c>
      <c r="AJ1447" s="164" t="str">
        <f t="shared" si="22"/>
        <v>FS</v>
      </c>
      <c r="AK1447" s="115" t="b">
        <f>ISNUMBER(SEARCH("IRT",Table1[[#This Row],[Current_Status]]))</f>
        <v>0</v>
      </c>
      <c r="AL1447" s="116">
        <f>YEAR(Table1[[#This Row],[Project_Initiated]])</f>
        <v>2018</v>
      </c>
      <c r="AM1447" s="53">
        <v>44105</v>
      </c>
      <c r="AN1447" s="53" t="str">
        <f>IF(AND(Table1[[#This Row],[Completed Date]]&gt;="07/01/2020"+0,Table1[[#This Row],[Completed Date]]&lt;="6/30/2021"+0),"FY 20-21",IF(AND(Table1[[#This Row],[Completed Date]]&gt;="07/01/2019"+0,Table1[[#This Row],[Completed Date]]&lt;="6/30/2020"+0),"FY 19-20",""))</f>
        <v/>
      </c>
      <c r="AO1447" s="116" t="str">
        <f>IFERROR(FIND("R",Table1[[#This Row],[FS_Priority]]),"")</f>
        <v/>
      </c>
    </row>
    <row r="1448" spans="1:41" hidden="1" x14ac:dyDescent="0.25">
      <c r="A1448" s="48" t="s">
        <v>783</v>
      </c>
      <c r="B1448" s="203" t="s">
        <v>211</v>
      </c>
      <c r="C1448" s="203" t="s">
        <v>783</v>
      </c>
      <c r="D1448" s="203" t="b">
        <v>0</v>
      </c>
      <c r="E1448" s="48" t="s">
        <v>4299</v>
      </c>
      <c r="F1448" s="48" t="s">
        <v>2974</v>
      </c>
      <c r="G1448" s="48" t="s">
        <v>784</v>
      </c>
      <c r="H1448" s="48" t="s">
        <v>456</v>
      </c>
      <c r="I1448" s="48" t="s">
        <v>211</v>
      </c>
      <c r="J1448" s="48" t="s">
        <v>2672</v>
      </c>
      <c r="K1448" s="203" t="s">
        <v>3471</v>
      </c>
      <c r="L1448" s="203" t="s">
        <v>2636</v>
      </c>
      <c r="M1448" s="48" t="s">
        <v>3480</v>
      </c>
      <c r="N1448" s="203" t="s">
        <v>211</v>
      </c>
      <c r="O1448" s="48" t="s">
        <v>183</v>
      </c>
      <c r="P1448" s="48"/>
      <c r="Q1448" s="48" t="s">
        <v>211</v>
      </c>
      <c r="R1448" s="203" t="s">
        <v>489</v>
      </c>
      <c r="S1448" s="48" t="b">
        <v>0</v>
      </c>
      <c r="T1448" s="48"/>
      <c r="U1448" s="178"/>
      <c r="V1448" s="178">
        <v>43171</v>
      </c>
      <c r="W1448" s="48" t="s">
        <v>211</v>
      </c>
      <c r="X1448" s="48"/>
      <c r="Y1448" s="48"/>
      <c r="Z1448" s="48" t="s">
        <v>211</v>
      </c>
      <c r="AA1448" s="48"/>
      <c r="AB1448" s="48"/>
      <c r="AC1448" s="203" t="s">
        <v>785</v>
      </c>
      <c r="AD1448" s="212"/>
      <c r="AE1448" s="203" t="s">
        <v>178</v>
      </c>
      <c r="AF1448" s="203" t="s">
        <v>211</v>
      </c>
      <c r="AG1448" s="203" t="s">
        <v>2694</v>
      </c>
      <c r="AH1448" s="208">
        <v>43284</v>
      </c>
      <c r="AI1448" s="210" t="s">
        <v>4348</v>
      </c>
      <c r="AJ1448" s="164" t="str">
        <f t="shared" si="22"/>
        <v>FS</v>
      </c>
      <c r="AK1448" s="115" t="b">
        <f>ISNUMBER(SEARCH("IRT",Table1[[#This Row],[Current_Status]]))</f>
        <v>0</v>
      </c>
      <c r="AL1448" s="116">
        <f>YEAR(Table1[[#This Row],[Project_Initiated]])</f>
        <v>2018</v>
      </c>
      <c r="AM1448" s="53">
        <v>44105</v>
      </c>
      <c r="AN1448" s="53" t="str">
        <f>IF(AND(Table1[[#This Row],[Completed Date]]&gt;="07/01/2020"+0,Table1[[#This Row],[Completed Date]]&lt;="6/30/2021"+0),"FY 20-21",IF(AND(Table1[[#This Row],[Completed Date]]&gt;="07/01/2019"+0,Table1[[#This Row],[Completed Date]]&lt;="6/30/2020"+0),"FY 19-20",""))</f>
        <v/>
      </c>
      <c r="AO1448" s="116" t="str">
        <f>IFERROR(FIND("R",Table1[[#This Row],[FS_Priority]]),"")</f>
        <v/>
      </c>
    </row>
    <row r="1449" spans="1:41" hidden="1" x14ac:dyDescent="0.25">
      <c r="A1449" s="48" t="s">
        <v>179</v>
      </c>
      <c r="B1449" s="203" t="s">
        <v>211</v>
      </c>
      <c r="C1449" s="203" t="s">
        <v>179</v>
      </c>
      <c r="D1449" s="203" t="b">
        <v>0</v>
      </c>
      <c r="E1449" s="48" t="s">
        <v>4299</v>
      </c>
      <c r="F1449" s="48" t="s">
        <v>2998</v>
      </c>
      <c r="G1449" s="48" t="s">
        <v>263</v>
      </c>
      <c r="H1449" s="48" t="s">
        <v>958</v>
      </c>
      <c r="I1449" s="48" t="s">
        <v>3470</v>
      </c>
      <c r="J1449" s="48" t="s">
        <v>2672</v>
      </c>
      <c r="K1449" s="203" t="s">
        <v>3471</v>
      </c>
      <c r="L1449" s="203" t="s">
        <v>2636</v>
      </c>
      <c r="M1449" s="48" t="s">
        <v>3495</v>
      </c>
      <c r="N1449" s="203" t="s">
        <v>211</v>
      </c>
      <c r="O1449" s="48" t="s">
        <v>183</v>
      </c>
      <c r="P1449" s="48"/>
      <c r="Q1449" s="48" t="s">
        <v>211</v>
      </c>
      <c r="R1449" s="203" t="s">
        <v>211</v>
      </c>
      <c r="S1449" s="48" t="b">
        <v>0</v>
      </c>
      <c r="T1449" s="48"/>
      <c r="U1449" s="178"/>
      <c r="V1449" s="178">
        <v>43122</v>
      </c>
      <c r="W1449" s="48" t="s">
        <v>211</v>
      </c>
      <c r="X1449" s="48"/>
      <c r="Y1449" s="48"/>
      <c r="Z1449" s="48" t="s">
        <v>211</v>
      </c>
      <c r="AA1449" s="48"/>
      <c r="AB1449" s="48"/>
      <c r="AC1449" s="203" t="s">
        <v>2849</v>
      </c>
      <c r="AD1449" s="206"/>
      <c r="AE1449" s="203" t="s">
        <v>178</v>
      </c>
      <c r="AF1449" s="203" t="s">
        <v>211</v>
      </c>
      <c r="AG1449" s="203" t="s">
        <v>2694</v>
      </c>
      <c r="AH1449" s="216">
        <v>43552</v>
      </c>
      <c r="AI1449" s="210" t="s">
        <v>4348</v>
      </c>
      <c r="AJ1449" s="164" t="str">
        <f t="shared" si="22"/>
        <v>FS</v>
      </c>
      <c r="AK1449" s="115" t="b">
        <f>ISNUMBER(SEARCH("IRT",Table1[[#This Row],[Current_Status]]))</f>
        <v>0</v>
      </c>
      <c r="AL1449" s="116">
        <f>YEAR(Table1[[#This Row],[Project_Initiated]])</f>
        <v>2018</v>
      </c>
      <c r="AM1449" s="53">
        <v>44105</v>
      </c>
      <c r="AN1449" s="53" t="str">
        <f>IF(AND(Table1[[#This Row],[Completed Date]]&gt;="07/01/2020"+0,Table1[[#This Row],[Completed Date]]&lt;="6/30/2021"+0),"FY 20-21",IF(AND(Table1[[#This Row],[Completed Date]]&gt;="07/01/2019"+0,Table1[[#This Row],[Completed Date]]&lt;="6/30/2020"+0),"FY 19-20",""))</f>
        <v/>
      </c>
      <c r="AO1449" s="116" t="str">
        <f>IFERROR(FIND("R",Table1[[#This Row],[FS_Priority]]),"")</f>
        <v/>
      </c>
    </row>
    <row r="1450" spans="1:41" hidden="1" x14ac:dyDescent="0.25">
      <c r="A1450" s="48" t="s">
        <v>4653</v>
      </c>
      <c r="B1450" s="203" t="s">
        <v>211</v>
      </c>
      <c r="C1450" s="203" t="s">
        <v>4653</v>
      </c>
      <c r="D1450" s="203" t="b">
        <v>0</v>
      </c>
      <c r="E1450" s="48" t="s">
        <v>4299</v>
      </c>
      <c r="F1450" s="48" t="s">
        <v>4654</v>
      </c>
      <c r="G1450" s="48" t="s">
        <v>211</v>
      </c>
      <c r="H1450" s="48" t="s">
        <v>211</v>
      </c>
      <c r="I1450" s="48" t="s">
        <v>4655</v>
      </c>
      <c r="J1450" s="48" t="s">
        <v>2672</v>
      </c>
      <c r="K1450" s="203" t="s">
        <v>3471</v>
      </c>
      <c r="L1450" s="203" t="s">
        <v>2636</v>
      </c>
      <c r="M1450" s="48" t="s">
        <v>4656</v>
      </c>
      <c r="N1450" s="203" t="s">
        <v>211</v>
      </c>
      <c r="O1450" s="48" t="s">
        <v>534</v>
      </c>
      <c r="P1450" s="48"/>
      <c r="Q1450" s="48" t="s">
        <v>4502</v>
      </c>
      <c r="R1450" s="203" t="s">
        <v>211</v>
      </c>
      <c r="S1450" s="48" t="b">
        <v>0</v>
      </c>
      <c r="T1450" s="48"/>
      <c r="U1450" s="178"/>
      <c r="V1450" s="178">
        <v>43747</v>
      </c>
      <c r="W1450" s="48" t="s">
        <v>211</v>
      </c>
      <c r="X1450" s="48"/>
      <c r="Y1450" s="48"/>
      <c r="Z1450" s="48" t="s">
        <v>211</v>
      </c>
      <c r="AA1450" s="48"/>
      <c r="AB1450" s="48"/>
      <c r="AC1450" s="203" t="s">
        <v>211</v>
      </c>
      <c r="AD1450" s="206"/>
      <c r="AE1450" s="203" t="s">
        <v>178</v>
      </c>
      <c r="AF1450" s="203" t="s">
        <v>211</v>
      </c>
      <c r="AG1450" s="203" t="s">
        <v>211</v>
      </c>
      <c r="AH1450" s="208">
        <v>43775</v>
      </c>
      <c r="AI1450" s="210" t="s">
        <v>4364</v>
      </c>
      <c r="AJ1450" s="164" t="str">
        <f t="shared" si="22"/>
        <v>FS</v>
      </c>
      <c r="AK1450" s="115" t="b">
        <f>ISNUMBER(SEARCH("IRT",Table1[[#This Row],[Current_Status]]))</f>
        <v>0</v>
      </c>
      <c r="AL1450" s="116">
        <f>YEAR(Table1[[#This Row],[Project_Initiated]])</f>
        <v>2019</v>
      </c>
      <c r="AM1450" s="53">
        <v>44105</v>
      </c>
      <c r="AN1450" s="53" t="str">
        <f>IF(AND(Table1[[#This Row],[Completed Date]]&gt;="07/01/2020"+0,Table1[[#This Row],[Completed Date]]&lt;="6/30/2021"+0),"FY 20-21",IF(AND(Table1[[#This Row],[Completed Date]]&gt;="07/01/2019"+0,Table1[[#This Row],[Completed Date]]&lt;="6/30/2020"+0),"FY 19-20",""))</f>
        <v>FY 19-20</v>
      </c>
      <c r="AO1450" s="116" t="str">
        <f>IFERROR(FIND("R",Table1[[#This Row],[FS_Priority]]),"")</f>
        <v/>
      </c>
    </row>
    <row r="1451" spans="1:41" hidden="1" x14ac:dyDescent="0.25">
      <c r="A1451" s="48" t="s">
        <v>851</v>
      </c>
      <c r="B1451" s="203" t="s">
        <v>211</v>
      </c>
      <c r="C1451" s="203" t="s">
        <v>851</v>
      </c>
      <c r="D1451" s="203" t="b">
        <v>0</v>
      </c>
      <c r="E1451" s="48" t="s">
        <v>4299</v>
      </c>
      <c r="F1451" s="48" t="s">
        <v>3288</v>
      </c>
      <c r="G1451" s="48" t="s">
        <v>211</v>
      </c>
      <c r="H1451" s="48" t="s">
        <v>52</v>
      </c>
      <c r="I1451" s="48" t="s">
        <v>3607</v>
      </c>
      <c r="J1451" s="48" t="s">
        <v>2672</v>
      </c>
      <c r="K1451" s="203" t="s">
        <v>3471</v>
      </c>
      <c r="L1451" s="203" t="s">
        <v>2636</v>
      </c>
      <c r="M1451" s="48" t="s">
        <v>3566</v>
      </c>
      <c r="N1451" s="203" t="s">
        <v>211</v>
      </c>
      <c r="O1451" s="48" t="s">
        <v>165</v>
      </c>
      <c r="P1451" s="48"/>
      <c r="Q1451" s="48" t="s">
        <v>218</v>
      </c>
      <c r="R1451" s="203" t="s">
        <v>211</v>
      </c>
      <c r="S1451" s="48" t="b">
        <v>0</v>
      </c>
      <c r="T1451" s="48"/>
      <c r="U1451" s="178"/>
      <c r="V1451" s="178">
        <v>43349</v>
      </c>
      <c r="W1451" s="48" t="s">
        <v>211</v>
      </c>
      <c r="X1451" s="48"/>
      <c r="Y1451" s="48"/>
      <c r="Z1451" s="48" t="s">
        <v>211</v>
      </c>
      <c r="AA1451" s="48"/>
      <c r="AB1451" s="48"/>
      <c r="AC1451" s="203" t="s">
        <v>211</v>
      </c>
      <c r="AD1451" s="205"/>
      <c r="AE1451" s="203" t="s">
        <v>165</v>
      </c>
      <c r="AF1451" s="203" t="s">
        <v>211</v>
      </c>
      <c r="AG1451" s="203" t="s">
        <v>539</v>
      </c>
      <c r="AH1451" s="208">
        <v>43356</v>
      </c>
      <c r="AI1451" s="210" t="s">
        <v>4347</v>
      </c>
      <c r="AJ1451" s="164" t="str">
        <f t="shared" si="22"/>
        <v>FS</v>
      </c>
      <c r="AK1451" s="115" t="b">
        <f>ISNUMBER(SEARCH("IRT",Table1[[#This Row],[Current_Status]]))</f>
        <v>0</v>
      </c>
      <c r="AL1451" s="116">
        <f>YEAR(Table1[[#This Row],[Project_Initiated]])</f>
        <v>2018</v>
      </c>
      <c r="AM1451" s="53">
        <v>44105</v>
      </c>
      <c r="AN1451" s="53" t="str">
        <f>IF(AND(Table1[[#This Row],[Completed Date]]&gt;="07/01/2020"+0,Table1[[#This Row],[Completed Date]]&lt;="6/30/2021"+0),"FY 20-21",IF(AND(Table1[[#This Row],[Completed Date]]&gt;="07/01/2019"+0,Table1[[#This Row],[Completed Date]]&lt;="6/30/2020"+0),"FY 19-20",""))</f>
        <v/>
      </c>
      <c r="AO1451" s="116" t="str">
        <f>IFERROR(FIND("R",Table1[[#This Row],[FS_Priority]]),"")</f>
        <v/>
      </c>
    </row>
    <row r="1452" spans="1:41" hidden="1" x14ac:dyDescent="0.25">
      <c r="A1452" s="48" t="s">
        <v>252</v>
      </c>
      <c r="B1452" s="203" t="s">
        <v>211</v>
      </c>
      <c r="C1452" s="203" t="s">
        <v>252</v>
      </c>
      <c r="D1452" s="203" t="b">
        <v>0</v>
      </c>
      <c r="E1452" s="48" t="s">
        <v>4299</v>
      </c>
      <c r="F1452" s="48" t="s">
        <v>2984</v>
      </c>
      <c r="G1452" s="48" t="s">
        <v>253</v>
      </c>
      <c r="H1452" s="48" t="s">
        <v>264</v>
      </c>
      <c r="I1452" s="48" t="s">
        <v>3481</v>
      </c>
      <c r="J1452" s="48" t="s">
        <v>2672</v>
      </c>
      <c r="K1452" s="203" t="s">
        <v>3471</v>
      </c>
      <c r="L1452" s="203" t="s">
        <v>2636</v>
      </c>
      <c r="M1452" s="48" t="s">
        <v>3472</v>
      </c>
      <c r="N1452" s="203" t="s">
        <v>211</v>
      </c>
      <c r="O1452" s="48" t="s">
        <v>534</v>
      </c>
      <c r="P1452" s="48"/>
      <c r="Q1452" s="48" t="s">
        <v>223</v>
      </c>
      <c r="R1452" s="203" t="s">
        <v>211</v>
      </c>
      <c r="S1452" s="48" t="b">
        <v>0</v>
      </c>
      <c r="T1452" s="48"/>
      <c r="U1452" s="178"/>
      <c r="V1452" s="178">
        <v>43347</v>
      </c>
      <c r="W1452" s="48" t="s">
        <v>211</v>
      </c>
      <c r="X1452" s="48"/>
      <c r="Y1452" s="48"/>
      <c r="Z1452" s="48" t="s">
        <v>211</v>
      </c>
      <c r="AA1452" s="48"/>
      <c r="AB1452" s="48"/>
      <c r="AC1452" s="203" t="s">
        <v>2854</v>
      </c>
      <c r="AD1452" s="207">
        <v>43405</v>
      </c>
      <c r="AE1452" s="203" t="s">
        <v>178</v>
      </c>
      <c r="AF1452" s="203" t="s">
        <v>211</v>
      </c>
      <c r="AG1452" s="203" t="s">
        <v>2694</v>
      </c>
      <c r="AH1452" s="208">
        <v>43559</v>
      </c>
      <c r="AI1452" s="210" t="s">
        <v>4347</v>
      </c>
      <c r="AJ1452" s="164" t="str">
        <f t="shared" si="22"/>
        <v>FS</v>
      </c>
      <c r="AK1452" s="115" t="b">
        <f>ISNUMBER(SEARCH("IRT",Table1[[#This Row],[Current_Status]]))</f>
        <v>0</v>
      </c>
      <c r="AL1452" s="116">
        <f>YEAR(Table1[[#This Row],[Project_Initiated]])</f>
        <v>2018</v>
      </c>
      <c r="AM1452" s="53">
        <v>44105</v>
      </c>
      <c r="AN1452" s="53" t="str">
        <f>IF(AND(Table1[[#This Row],[Completed Date]]&gt;="07/01/2020"+0,Table1[[#This Row],[Completed Date]]&lt;="6/30/2021"+0),"FY 20-21",IF(AND(Table1[[#This Row],[Completed Date]]&gt;="07/01/2019"+0,Table1[[#This Row],[Completed Date]]&lt;="6/30/2020"+0),"FY 19-20",""))</f>
        <v/>
      </c>
      <c r="AO1452" s="116" t="str">
        <f>IFERROR(FIND("R",Table1[[#This Row],[FS_Priority]]),"")</f>
        <v/>
      </c>
    </row>
    <row r="1453" spans="1:41" hidden="1" x14ac:dyDescent="0.25">
      <c r="A1453" s="48" t="s">
        <v>261</v>
      </c>
      <c r="B1453" s="203" t="s">
        <v>211</v>
      </c>
      <c r="C1453" s="203" t="s">
        <v>261</v>
      </c>
      <c r="D1453" s="203" t="b">
        <v>0</v>
      </c>
      <c r="E1453" s="48" t="s">
        <v>4299</v>
      </c>
      <c r="F1453" s="48" t="s">
        <v>2992</v>
      </c>
      <c r="G1453" s="48" t="s">
        <v>220</v>
      </c>
      <c r="H1453" s="48" t="s">
        <v>211</v>
      </c>
      <c r="I1453" s="48" t="s">
        <v>211</v>
      </c>
      <c r="J1453" s="48" t="s">
        <v>2672</v>
      </c>
      <c r="K1453" s="203" t="s">
        <v>3471</v>
      </c>
      <c r="L1453" s="203" t="s">
        <v>2636</v>
      </c>
      <c r="M1453" s="48" t="s">
        <v>3489</v>
      </c>
      <c r="N1453" s="203" t="s">
        <v>211</v>
      </c>
      <c r="O1453" s="48" t="s">
        <v>178</v>
      </c>
      <c r="P1453" s="48"/>
      <c r="Q1453" s="48" t="s">
        <v>243</v>
      </c>
      <c r="R1453" s="203" t="s">
        <v>211</v>
      </c>
      <c r="S1453" s="48" t="b">
        <v>0</v>
      </c>
      <c r="T1453" s="48"/>
      <c r="U1453" s="178"/>
      <c r="V1453" s="178">
        <v>43277</v>
      </c>
      <c r="W1453" s="48" t="s">
        <v>211</v>
      </c>
      <c r="X1453" s="48"/>
      <c r="Y1453" s="48"/>
      <c r="Z1453" s="48" t="s">
        <v>211</v>
      </c>
      <c r="AA1453" s="48"/>
      <c r="AB1453" s="48"/>
      <c r="AC1453" s="203" t="s">
        <v>768</v>
      </c>
      <c r="AD1453" s="204">
        <v>43341</v>
      </c>
      <c r="AE1453" s="203" t="s">
        <v>178</v>
      </c>
      <c r="AF1453" s="203" t="s">
        <v>211</v>
      </c>
      <c r="AG1453" s="203" t="s">
        <v>2694</v>
      </c>
      <c r="AH1453" s="208">
        <v>43437</v>
      </c>
      <c r="AI1453" s="210" t="s">
        <v>4347</v>
      </c>
      <c r="AJ1453" s="164" t="str">
        <f t="shared" si="22"/>
        <v>FS</v>
      </c>
      <c r="AK1453" s="115" t="b">
        <f>ISNUMBER(SEARCH("IRT",Table1[[#This Row],[Current_Status]]))</f>
        <v>0</v>
      </c>
      <c r="AL1453" s="116">
        <f>YEAR(Table1[[#This Row],[Project_Initiated]])</f>
        <v>2018</v>
      </c>
      <c r="AM1453" s="53">
        <v>44105</v>
      </c>
      <c r="AN1453" s="53" t="str">
        <f>IF(AND(Table1[[#This Row],[Completed Date]]&gt;="07/01/2020"+0,Table1[[#This Row],[Completed Date]]&lt;="6/30/2021"+0),"FY 20-21",IF(AND(Table1[[#This Row],[Completed Date]]&gt;="07/01/2019"+0,Table1[[#This Row],[Completed Date]]&lt;="6/30/2020"+0),"FY 19-20",""))</f>
        <v/>
      </c>
      <c r="AO1453" s="116" t="str">
        <f>IFERROR(FIND("R",Table1[[#This Row],[FS_Priority]]),"")</f>
        <v/>
      </c>
    </row>
    <row r="1454" spans="1:41" hidden="1" x14ac:dyDescent="0.25">
      <c r="A1454" s="48" t="s">
        <v>622</v>
      </c>
      <c r="B1454" s="203" t="s">
        <v>211</v>
      </c>
      <c r="C1454" s="203" t="s">
        <v>622</v>
      </c>
      <c r="D1454" s="203" t="b">
        <v>0</v>
      </c>
      <c r="E1454" s="48" t="s">
        <v>4299</v>
      </c>
      <c r="F1454" s="48" t="s">
        <v>2995</v>
      </c>
      <c r="G1454" s="48" t="s">
        <v>211</v>
      </c>
      <c r="H1454" s="48" t="s">
        <v>275</v>
      </c>
      <c r="I1454" s="48" t="s">
        <v>3493</v>
      </c>
      <c r="J1454" s="48" t="s">
        <v>2672</v>
      </c>
      <c r="K1454" s="203" t="s">
        <v>3471</v>
      </c>
      <c r="L1454" s="203" t="s">
        <v>2636</v>
      </c>
      <c r="M1454" s="48" t="s">
        <v>3472</v>
      </c>
      <c r="N1454" s="203" t="s">
        <v>211</v>
      </c>
      <c r="O1454" s="48" t="s">
        <v>178</v>
      </c>
      <c r="P1454" s="48"/>
      <c r="Q1454" s="48" t="s">
        <v>558</v>
      </c>
      <c r="R1454" s="203" t="s">
        <v>180</v>
      </c>
      <c r="S1454" s="48" t="b">
        <v>0</v>
      </c>
      <c r="T1454" s="48"/>
      <c r="U1454" s="178"/>
      <c r="V1454" s="178">
        <v>42986</v>
      </c>
      <c r="W1454" s="48" t="s">
        <v>211</v>
      </c>
      <c r="X1454" s="48"/>
      <c r="Y1454" s="48"/>
      <c r="Z1454" s="48" t="s">
        <v>211</v>
      </c>
      <c r="AA1454" s="48"/>
      <c r="AB1454" s="48"/>
      <c r="AC1454" s="203" t="s">
        <v>623</v>
      </c>
      <c r="AD1454" s="205"/>
      <c r="AE1454" s="203" t="s">
        <v>178</v>
      </c>
      <c r="AF1454" s="203" t="s">
        <v>211</v>
      </c>
      <c r="AG1454" s="203" t="s">
        <v>2694</v>
      </c>
      <c r="AH1454" s="208">
        <v>43259</v>
      </c>
      <c r="AI1454" s="210" t="s">
        <v>4354</v>
      </c>
      <c r="AJ1454" s="164" t="str">
        <f t="shared" si="22"/>
        <v>FS</v>
      </c>
      <c r="AK1454" s="115" t="b">
        <f>ISNUMBER(SEARCH("IRT",Table1[[#This Row],[Current_Status]]))</f>
        <v>0</v>
      </c>
      <c r="AL1454" s="116">
        <f>YEAR(Table1[[#This Row],[Project_Initiated]])</f>
        <v>2017</v>
      </c>
      <c r="AM1454" s="53">
        <v>44105</v>
      </c>
      <c r="AN1454" s="53" t="str">
        <f>IF(AND(Table1[[#This Row],[Completed Date]]&gt;="07/01/2020"+0,Table1[[#This Row],[Completed Date]]&lt;="6/30/2021"+0),"FY 20-21",IF(AND(Table1[[#This Row],[Completed Date]]&gt;="07/01/2019"+0,Table1[[#This Row],[Completed Date]]&lt;="6/30/2020"+0),"FY 19-20",""))</f>
        <v/>
      </c>
      <c r="AO1454" s="116" t="str">
        <f>IFERROR(FIND("R",Table1[[#This Row],[FS_Priority]]),"")</f>
        <v/>
      </c>
    </row>
    <row r="1455" spans="1:41" hidden="1" x14ac:dyDescent="0.25">
      <c r="A1455" s="48" t="s">
        <v>2907</v>
      </c>
      <c r="B1455" s="203" t="s">
        <v>211</v>
      </c>
      <c r="C1455" s="203" t="s">
        <v>2907</v>
      </c>
      <c r="D1455" s="203" t="b">
        <v>0</v>
      </c>
      <c r="E1455" s="48" t="s">
        <v>4299</v>
      </c>
      <c r="F1455" s="48" t="s">
        <v>3292</v>
      </c>
      <c r="G1455" s="48" t="s">
        <v>211</v>
      </c>
      <c r="H1455" s="48" t="s">
        <v>2251</v>
      </c>
      <c r="I1455" s="48" t="s">
        <v>3957</v>
      </c>
      <c r="J1455" s="48" t="s">
        <v>2672</v>
      </c>
      <c r="K1455" s="203" t="s">
        <v>3471</v>
      </c>
      <c r="L1455" s="203" t="s">
        <v>2636</v>
      </c>
      <c r="M1455" s="48" t="s">
        <v>3958</v>
      </c>
      <c r="N1455" s="203" t="s">
        <v>211</v>
      </c>
      <c r="O1455" s="48" t="s">
        <v>165</v>
      </c>
      <c r="P1455" s="48"/>
      <c r="Q1455" s="48" t="s">
        <v>3293</v>
      </c>
      <c r="R1455" s="203" t="s">
        <v>211</v>
      </c>
      <c r="S1455" s="48" t="b">
        <v>0</v>
      </c>
      <c r="T1455" s="48"/>
      <c r="U1455" s="178"/>
      <c r="V1455" s="178">
        <v>43566</v>
      </c>
      <c r="W1455" s="48" t="s">
        <v>211</v>
      </c>
      <c r="X1455" s="48"/>
      <c r="Y1455" s="48"/>
      <c r="Z1455" s="48" t="s">
        <v>211</v>
      </c>
      <c r="AA1455" s="48"/>
      <c r="AB1455" s="48"/>
      <c r="AC1455" s="203" t="s">
        <v>3294</v>
      </c>
      <c r="AD1455" s="205"/>
      <c r="AE1455" s="203" t="s">
        <v>211</v>
      </c>
      <c r="AF1455" s="203" t="s">
        <v>211</v>
      </c>
      <c r="AG1455" s="203" t="s">
        <v>211</v>
      </c>
      <c r="AH1455" s="208">
        <v>43630</v>
      </c>
      <c r="AI1455" s="210" t="s">
        <v>4349</v>
      </c>
      <c r="AJ1455" s="164" t="str">
        <f t="shared" si="22"/>
        <v>FS</v>
      </c>
      <c r="AK1455" s="115" t="b">
        <f>ISNUMBER(SEARCH("IRT",Table1[[#This Row],[Current_Status]]))</f>
        <v>0</v>
      </c>
      <c r="AL1455" s="116">
        <f>YEAR(Table1[[#This Row],[Project_Initiated]])</f>
        <v>2019</v>
      </c>
      <c r="AM1455" s="53">
        <v>44105</v>
      </c>
      <c r="AN1455" s="53" t="str">
        <f>IF(AND(Table1[[#This Row],[Completed Date]]&gt;="07/01/2020"+0,Table1[[#This Row],[Completed Date]]&lt;="6/30/2021"+0),"FY 20-21",IF(AND(Table1[[#This Row],[Completed Date]]&gt;="07/01/2019"+0,Table1[[#This Row],[Completed Date]]&lt;="6/30/2020"+0),"FY 19-20",""))</f>
        <v/>
      </c>
      <c r="AO1455" s="116">
        <f>IFERROR(FIND("R",Table1[[#This Row],[FS_Priority]]),"")</f>
        <v>1</v>
      </c>
    </row>
    <row r="1456" spans="1:41" hidden="1" x14ac:dyDescent="0.25">
      <c r="A1456" s="48" t="s">
        <v>811</v>
      </c>
      <c r="B1456" s="203" t="s">
        <v>211</v>
      </c>
      <c r="C1456" s="203" t="s">
        <v>811</v>
      </c>
      <c r="D1456" s="203" t="b">
        <v>0</v>
      </c>
      <c r="E1456" s="48" t="s">
        <v>442</v>
      </c>
      <c r="F1456" s="48" t="s">
        <v>3298</v>
      </c>
      <c r="G1456" s="48" t="s">
        <v>812</v>
      </c>
      <c r="H1456" s="48" t="s">
        <v>464</v>
      </c>
      <c r="I1456" s="48" t="s">
        <v>3766</v>
      </c>
      <c r="J1456" s="48" t="s">
        <v>2672</v>
      </c>
      <c r="K1456" s="203" t="s">
        <v>3829</v>
      </c>
      <c r="L1456" s="203" t="s">
        <v>141</v>
      </c>
      <c r="M1456" s="48" t="s">
        <v>3830</v>
      </c>
      <c r="N1456" s="203" t="s">
        <v>211</v>
      </c>
      <c r="O1456" s="48" t="s">
        <v>165</v>
      </c>
      <c r="P1456" s="48"/>
      <c r="Q1456" s="48" t="s">
        <v>211</v>
      </c>
      <c r="R1456" s="203" t="s">
        <v>211</v>
      </c>
      <c r="S1456" s="48" t="b">
        <v>0</v>
      </c>
      <c r="T1456" s="48"/>
      <c r="U1456" s="178"/>
      <c r="V1456" s="178">
        <v>43297</v>
      </c>
      <c r="W1456" s="48" t="s">
        <v>211</v>
      </c>
      <c r="X1456" s="48"/>
      <c r="Y1456" s="48"/>
      <c r="Z1456" s="48" t="s">
        <v>211</v>
      </c>
      <c r="AA1456" s="48"/>
      <c r="AB1456" s="48"/>
      <c r="AC1456" s="203" t="s">
        <v>813</v>
      </c>
      <c r="AD1456" s="212"/>
      <c r="AE1456" s="203" t="s">
        <v>165</v>
      </c>
      <c r="AF1456" s="203" t="s">
        <v>211</v>
      </c>
      <c r="AG1456" s="203" t="s">
        <v>539</v>
      </c>
      <c r="AH1456" s="208">
        <v>43374</v>
      </c>
      <c r="AI1456" s="210" t="s">
        <v>4347</v>
      </c>
      <c r="AJ1456" s="164" t="str">
        <f t="shared" si="22"/>
        <v>FS</v>
      </c>
      <c r="AK1456" s="115" t="b">
        <f>ISNUMBER(SEARCH("IRT",Table1[[#This Row],[Current_Status]]))</f>
        <v>0</v>
      </c>
      <c r="AL1456" s="116">
        <f>YEAR(Table1[[#This Row],[Project_Initiated]])</f>
        <v>2018</v>
      </c>
      <c r="AM1456" s="53">
        <v>44105</v>
      </c>
      <c r="AN1456" s="53" t="str">
        <f>IF(AND(Table1[[#This Row],[Completed Date]]&gt;="07/01/2020"+0,Table1[[#This Row],[Completed Date]]&lt;="6/30/2021"+0),"FY 20-21",IF(AND(Table1[[#This Row],[Completed Date]]&gt;="07/01/2019"+0,Table1[[#This Row],[Completed Date]]&lt;="6/30/2020"+0),"FY 19-20",""))</f>
        <v/>
      </c>
      <c r="AO1456" s="116" t="str">
        <f>IFERROR(FIND("R",Table1[[#This Row],[FS_Priority]]),"")</f>
        <v/>
      </c>
    </row>
    <row r="1457" spans="1:41" hidden="1" x14ac:dyDescent="0.25">
      <c r="A1457" s="48" t="s">
        <v>4677</v>
      </c>
      <c r="B1457" s="203" t="s">
        <v>211</v>
      </c>
      <c r="C1457" s="203" t="s">
        <v>4677</v>
      </c>
      <c r="D1457" s="203" t="b">
        <v>0</v>
      </c>
      <c r="E1457" s="48" t="s">
        <v>442</v>
      </c>
      <c r="F1457" s="48" t="s">
        <v>4678</v>
      </c>
      <c r="G1457" s="48" t="s">
        <v>211</v>
      </c>
      <c r="H1457" s="48" t="s">
        <v>211</v>
      </c>
      <c r="I1457" s="48" t="s">
        <v>236</v>
      </c>
      <c r="J1457" s="48" t="s">
        <v>2672</v>
      </c>
      <c r="K1457" s="203" t="s">
        <v>3829</v>
      </c>
      <c r="L1457" s="203" t="s">
        <v>141</v>
      </c>
      <c r="M1457" s="48" t="s">
        <v>3830</v>
      </c>
      <c r="N1457" s="203" t="s">
        <v>4679</v>
      </c>
      <c r="O1457" s="48" t="s">
        <v>183</v>
      </c>
      <c r="P1457" s="48"/>
      <c r="Q1457" s="48" t="s">
        <v>4502</v>
      </c>
      <c r="R1457" s="203" t="s">
        <v>211</v>
      </c>
      <c r="S1457" s="48" t="b">
        <v>0</v>
      </c>
      <c r="T1457" s="48"/>
      <c r="U1457" s="178"/>
      <c r="V1457" s="178">
        <v>43763</v>
      </c>
      <c r="W1457" s="48" t="s">
        <v>211</v>
      </c>
      <c r="X1457" s="48"/>
      <c r="Y1457" s="48"/>
      <c r="Z1457" s="48" t="s">
        <v>211</v>
      </c>
      <c r="AA1457" s="48"/>
      <c r="AB1457" s="48"/>
      <c r="AC1457" s="203" t="s">
        <v>211</v>
      </c>
      <c r="AD1457" s="205"/>
      <c r="AE1457" s="203" t="s">
        <v>178</v>
      </c>
      <c r="AF1457" s="203" t="s">
        <v>211</v>
      </c>
      <c r="AG1457" s="203" t="s">
        <v>211</v>
      </c>
      <c r="AH1457" s="208">
        <v>43783</v>
      </c>
      <c r="AI1457" s="210" t="s">
        <v>4364</v>
      </c>
      <c r="AJ1457" s="164" t="str">
        <f t="shared" si="22"/>
        <v>FS</v>
      </c>
      <c r="AK1457" s="115" t="b">
        <f>ISNUMBER(SEARCH("IRT",Table1[[#This Row],[Current_Status]]))</f>
        <v>0</v>
      </c>
      <c r="AL1457" s="116">
        <f>YEAR(Table1[[#This Row],[Project_Initiated]])</f>
        <v>2019</v>
      </c>
      <c r="AM1457" s="53">
        <v>44105</v>
      </c>
      <c r="AN1457" s="53" t="str">
        <f>IF(AND(Table1[[#This Row],[Completed Date]]&gt;="07/01/2020"+0,Table1[[#This Row],[Completed Date]]&lt;="6/30/2021"+0),"FY 20-21",IF(AND(Table1[[#This Row],[Completed Date]]&gt;="07/01/2019"+0,Table1[[#This Row],[Completed Date]]&lt;="6/30/2020"+0),"FY 19-20",""))</f>
        <v>FY 19-20</v>
      </c>
      <c r="AO1457" s="116" t="str">
        <f>IFERROR(FIND("R",Table1[[#This Row],[FS_Priority]]),"")</f>
        <v/>
      </c>
    </row>
    <row r="1458" spans="1:41" hidden="1" x14ac:dyDescent="0.25">
      <c r="A1458" s="48" t="s">
        <v>901</v>
      </c>
      <c r="B1458" s="203" t="s">
        <v>211</v>
      </c>
      <c r="C1458" s="203" t="s">
        <v>901</v>
      </c>
      <c r="D1458" s="203" t="b">
        <v>0</v>
      </c>
      <c r="E1458" s="48" t="s">
        <v>147</v>
      </c>
      <c r="F1458" s="48" t="s">
        <v>902</v>
      </c>
      <c r="G1458" s="48" t="s">
        <v>211</v>
      </c>
      <c r="H1458" s="48" t="s">
        <v>410</v>
      </c>
      <c r="I1458" s="48" t="s">
        <v>3856</v>
      </c>
      <c r="J1458" s="48" t="s">
        <v>2672</v>
      </c>
      <c r="K1458" s="203" t="s">
        <v>3839</v>
      </c>
      <c r="L1458" s="203" t="s">
        <v>4330</v>
      </c>
      <c r="M1458" s="48" t="s">
        <v>3788</v>
      </c>
      <c r="N1458" s="203" t="s">
        <v>211</v>
      </c>
      <c r="O1458" s="48" t="s">
        <v>183</v>
      </c>
      <c r="P1458" s="48"/>
      <c r="Q1458" s="48" t="s">
        <v>211</v>
      </c>
      <c r="R1458" s="203" t="s">
        <v>236</v>
      </c>
      <c r="S1458" s="48" t="b">
        <v>0</v>
      </c>
      <c r="T1458" s="48"/>
      <c r="U1458" s="178"/>
      <c r="V1458" s="178">
        <v>43298</v>
      </c>
      <c r="W1458" s="48" t="s">
        <v>211</v>
      </c>
      <c r="X1458" s="48"/>
      <c r="Y1458" s="48"/>
      <c r="Z1458" s="48" t="s">
        <v>211</v>
      </c>
      <c r="AA1458" s="48"/>
      <c r="AB1458" s="48"/>
      <c r="AC1458" s="203" t="s">
        <v>211</v>
      </c>
      <c r="AD1458" s="206"/>
      <c r="AE1458" s="203" t="s">
        <v>498</v>
      </c>
      <c r="AF1458" s="203" t="s">
        <v>211</v>
      </c>
      <c r="AG1458" s="203" t="s">
        <v>2694</v>
      </c>
      <c r="AH1458" s="208">
        <v>43362</v>
      </c>
      <c r="AI1458" s="210" t="s">
        <v>4350</v>
      </c>
      <c r="AJ1458" s="164" t="str">
        <f t="shared" si="22"/>
        <v>FS</v>
      </c>
      <c r="AK1458" s="115" t="b">
        <f>ISNUMBER(SEARCH("IRT",Table1[[#This Row],[Current_Status]]))</f>
        <v>0</v>
      </c>
      <c r="AL1458" s="116">
        <f>YEAR(Table1[[#This Row],[Project_Initiated]])</f>
        <v>2018</v>
      </c>
      <c r="AM1458" s="53">
        <v>44105</v>
      </c>
      <c r="AN1458" s="53" t="str">
        <f>IF(AND(Table1[[#This Row],[Completed Date]]&gt;="07/01/2020"+0,Table1[[#This Row],[Completed Date]]&lt;="6/30/2021"+0),"FY 20-21",IF(AND(Table1[[#This Row],[Completed Date]]&gt;="07/01/2019"+0,Table1[[#This Row],[Completed Date]]&lt;="6/30/2020"+0),"FY 19-20",""))</f>
        <v/>
      </c>
      <c r="AO1458" s="116" t="str">
        <f>IFERROR(FIND("R",Table1[[#This Row],[FS_Priority]]),"")</f>
        <v/>
      </c>
    </row>
    <row r="1459" spans="1:41" hidden="1" x14ac:dyDescent="0.25">
      <c r="A1459" s="48" t="s">
        <v>705</v>
      </c>
      <c r="B1459" s="203" t="s">
        <v>211</v>
      </c>
      <c r="C1459" s="203" t="s">
        <v>705</v>
      </c>
      <c r="D1459" s="203" t="b">
        <v>0</v>
      </c>
      <c r="E1459" s="48" t="s">
        <v>147</v>
      </c>
      <c r="F1459" s="48" t="s">
        <v>3309</v>
      </c>
      <c r="G1459" s="48" t="s">
        <v>706</v>
      </c>
      <c r="H1459" s="48" t="s">
        <v>458</v>
      </c>
      <c r="I1459" s="48" t="s">
        <v>3843</v>
      </c>
      <c r="J1459" s="48" t="s">
        <v>2672</v>
      </c>
      <c r="K1459" s="203" t="s">
        <v>3839</v>
      </c>
      <c r="L1459" s="203" t="s">
        <v>4330</v>
      </c>
      <c r="M1459" s="48" t="s">
        <v>3840</v>
      </c>
      <c r="N1459" s="203" t="s">
        <v>211</v>
      </c>
      <c r="O1459" s="48" t="s">
        <v>183</v>
      </c>
      <c r="P1459" s="48"/>
      <c r="Q1459" s="48" t="s">
        <v>211</v>
      </c>
      <c r="R1459" s="203" t="s">
        <v>211</v>
      </c>
      <c r="S1459" s="48" t="b">
        <v>0</v>
      </c>
      <c r="T1459" s="48"/>
      <c r="U1459" s="178"/>
      <c r="V1459" s="178">
        <v>43195</v>
      </c>
      <c r="W1459" s="48" t="s">
        <v>211</v>
      </c>
      <c r="X1459" s="48"/>
      <c r="Y1459" s="48"/>
      <c r="Z1459" s="48" t="s">
        <v>211</v>
      </c>
      <c r="AA1459" s="48"/>
      <c r="AB1459" s="48"/>
      <c r="AC1459" s="203" t="s">
        <v>707</v>
      </c>
      <c r="AD1459" s="205"/>
      <c r="AE1459" s="203" t="s">
        <v>178</v>
      </c>
      <c r="AF1459" s="203" t="s">
        <v>211</v>
      </c>
      <c r="AG1459" s="203" t="s">
        <v>2693</v>
      </c>
      <c r="AH1459" s="208">
        <v>43334</v>
      </c>
      <c r="AI1459" s="210" t="s">
        <v>4350</v>
      </c>
      <c r="AJ1459" s="164" t="str">
        <f t="shared" si="22"/>
        <v>FS</v>
      </c>
      <c r="AK1459" s="115" t="b">
        <f>ISNUMBER(SEARCH("IRT",Table1[[#This Row],[Current_Status]]))</f>
        <v>0</v>
      </c>
      <c r="AL1459" s="116">
        <f>YEAR(Table1[[#This Row],[Project_Initiated]])</f>
        <v>2018</v>
      </c>
      <c r="AM1459" s="53">
        <v>44105</v>
      </c>
      <c r="AN1459" s="53" t="str">
        <f>IF(AND(Table1[[#This Row],[Completed Date]]&gt;="07/01/2020"+0,Table1[[#This Row],[Completed Date]]&lt;="6/30/2021"+0),"FY 20-21",IF(AND(Table1[[#This Row],[Completed Date]]&gt;="07/01/2019"+0,Table1[[#This Row],[Completed Date]]&lt;="6/30/2020"+0),"FY 19-20",""))</f>
        <v/>
      </c>
      <c r="AO1459" s="116" t="str">
        <f>IFERROR(FIND("R",Table1[[#This Row],[FS_Priority]]),"")</f>
        <v/>
      </c>
    </row>
    <row r="1460" spans="1:41" hidden="1" x14ac:dyDescent="0.25">
      <c r="A1460" s="48" t="s">
        <v>4118</v>
      </c>
      <c r="B1460" s="203" t="s">
        <v>211</v>
      </c>
      <c r="C1460" s="203" t="s">
        <v>4118</v>
      </c>
      <c r="D1460" s="203" t="b">
        <v>0</v>
      </c>
      <c r="E1460" s="48" t="s">
        <v>147</v>
      </c>
      <c r="F1460" s="48" t="s">
        <v>4205</v>
      </c>
      <c r="G1460" s="48" t="s">
        <v>211</v>
      </c>
      <c r="H1460" s="48" t="s">
        <v>451</v>
      </c>
      <c r="I1460" s="48" t="s">
        <v>4206</v>
      </c>
      <c r="J1460" s="48" t="s">
        <v>2672</v>
      </c>
      <c r="K1460" s="203" t="s">
        <v>3839</v>
      </c>
      <c r="L1460" s="203" t="s">
        <v>4330</v>
      </c>
      <c r="M1460" s="48" t="s">
        <v>3849</v>
      </c>
      <c r="N1460" s="203" t="s">
        <v>211</v>
      </c>
      <c r="O1460" s="48" t="s">
        <v>165</v>
      </c>
      <c r="P1460" s="48"/>
      <c r="Q1460" s="48" t="s">
        <v>218</v>
      </c>
      <c r="R1460" s="203" t="s">
        <v>211</v>
      </c>
      <c r="S1460" s="48" t="b">
        <v>0</v>
      </c>
      <c r="T1460" s="48"/>
      <c r="U1460" s="178"/>
      <c r="V1460" s="178">
        <v>43682</v>
      </c>
      <c r="W1460" s="48" t="s">
        <v>211</v>
      </c>
      <c r="X1460" s="48"/>
      <c r="Y1460" s="48"/>
      <c r="Z1460" s="48" t="s">
        <v>211</v>
      </c>
      <c r="AA1460" s="48"/>
      <c r="AB1460" s="48"/>
      <c r="AC1460" s="203" t="s">
        <v>4474</v>
      </c>
      <c r="AD1460" s="206"/>
      <c r="AE1460" s="203" t="s">
        <v>165</v>
      </c>
      <c r="AF1460" s="203" t="s">
        <v>211</v>
      </c>
      <c r="AG1460" s="203" t="s">
        <v>211</v>
      </c>
      <c r="AH1460" s="208">
        <v>43795</v>
      </c>
      <c r="AI1460" s="210" t="s">
        <v>4284</v>
      </c>
      <c r="AJ1460" s="164" t="str">
        <f t="shared" si="22"/>
        <v>FS</v>
      </c>
      <c r="AK1460" s="115" t="b">
        <f>ISNUMBER(SEARCH("IRT",Table1[[#This Row],[Current_Status]]))</f>
        <v>0</v>
      </c>
      <c r="AL1460" s="116">
        <f>YEAR(Table1[[#This Row],[Project_Initiated]])</f>
        <v>2019</v>
      </c>
      <c r="AM1460" s="53">
        <v>44105</v>
      </c>
      <c r="AN1460" s="53" t="str">
        <f>IF(AND(Table1[[#This Row],[Completed Date]]&gt;="07/01/2020"+0,Table1[[#This Row],[Completed Date]]&lt;="6/30/2021"+0),"FY 20-21",IF(AND(Table1[[#This Row],[Completed Date]]&gt;="07/01/2019"+0,Table1[[#This Row],[Completed Date]]&lt;="6/30/2020"+0),"FY 19-20",""))</f>
        <v>FY 19-20</v>
      </c>
      <c r="AO1460" s="116" t="str">
        <f>IFERROR(FIND("R",Table1[[#This Row],[FS_Priority]]),"")</f>
        <v/>
      </c>
    </row>
    <row r="1461" spans="1:41" hidden="1" x14ac:dyDescent="0.25">
      <c r="A1461" s="48" t="s">
        <v>2751</v>
      </c>
      <c r="B1461" s="203" t="s">
        <v>211</v>
      </c>
      <c r="C1461" s="203" t="s">
        <v>2751</v>
      </c>
      <c r="D1461" s="203" t="b">
        <v>0</v>
      </c>
      <c r="E1461" s="48" t="s">
        <v>147</v>
      </c>
      <c r="F1461" s="48" t="s">
        <v>3314</v>
      </c>
      <c r="G1461" s="48" t="s">
        <v>211</v>
      </c>
      <c r="H1461" s="48" t="s">
        <v>2254</v>
      </c>
      <c r="I1461" s="48" t="s">
        <v>211</v>
      </c>
      <c r="J1461" s="48" t="s">
        <v>2672</v>
      </c>
      <c r="K1461" s="203" t="s">
        <v>3839</v>
      </c>
      <c r="L1461" s="203" t="s">
        <v>4330</v>
      </c>
      <c r="M1461" s="48" t="s">
        <v>3849</v>
      </c>
      <c r="N1461" s="203" t="s">
        <v>211</v>
      </c>
      <c r="O1461" s="48" t="s">
        <v>165</v>
      </c>
      <c r="P1461" s="48"/>
      <c r="Q1461" s="48" t="s">
        <v>236</v>
      </c>
      <c r="R1461" s="203" t="s">
        <v>211</v>
      </c>
      <c r="S1461" s="48" t="b">
        <v>0</v>
      </c>
      <c r="T1461" s="48"/>
      <c r="U1461" s="178"/>
      <c r="V1461" s="178">
        <v>43448</v>
      </c>
      <c r="W1461" s="48" t="s">
        <v>211</v>
      </c>
      <c r="X1461" s="48"/>
      <c r="Y1461" s="48"/>
      <c r="Z1461" s="48" t="s">
        <v>211</v>
      </c>
      <c r="AA1461" s="48"/>
      <c r="AB1461" s="48"/>
      <c r="AC1461" s="203" t="s">
        <v>2905</v>
      </c>
      <c r="AD1461" s="205"/>
      <c r="AE1461" s="203" t="s">
        <v>211</v>
      </c>
      <c r="AF1461" s="203" t="s">
        <v>211</v>
      </c>
      <c r="AG1461" s="203" t="s">
        <v>211</v>
      </c>
      <c r="AH1461" s="208">
        <v>43622</v>
      </c>
      <c r="AI1461" s="210" t="s">
        <v>4346</v>
      </c>
      <c r="AJ1461" s="164" t="str">
        <f t="shared" si="22"/>
        <v>FS</v>
      </c>
      <c r="AK1461" s="115" t="b">
        <f>ISNUMBER(SEARCH("IRT",Table1[[#This Row],[Current_Status]]))</f>
        <v>0</v>
      </c>
      <c r="AL1461" s="116">
        <f>YEAR(Table1[[#This Row],[Project_Initiated]])</f>
        <v>2018</v>
      </c>
      <c r="AM1461" s="53">
        <v>44105</v>
      </c>
      <c r="AN1461" s="53" t="str">
        <f>IF(AND(Table1[[#This Row],[Completed Date]]&gt;="07/01/2020"+0,Table1[[#This Row],[Completed Date]]&lt;="6/30/2021"+0),"FY 20-21",IF(AND(Table1[[#This Row],[Completed Date]]&gt;="07/01/2019"+0,Table1[[#This Row],[Completed Date]]&lt;="6/30/2020"+0),"FY 19-20",""))</f>
        <v/>
      </c>
      <c r="AO1461" s="116" t="str">
        <f>IFERROR(FIND("R",Table1[[#This Row],[FS_Priority]]),"")</f>
        <v/>
      </c>
    </row>
    <row r="1462" spans="1:41" hidden="1" x14ac:dyDescent="0.25">
      <c r="A1462" s="48" t="s">
        <v>4125</v>
      </c>
      <c r="B1462" s="203" t="s">
        <v>211</v>
      </c>
      <c r="C1462" s="203" t="s">
        <v>4125</v>
      </c>
      <c r="D1462" s="203" t="b">
        <v>0</v>
      </c>
      <c r="E1462" s="48" t="s">
        <v>147</v>
      </c>
      <c r="F1462" s="48" t="s">
        <v>4141</v>
      </c>
      <c r="G1462" s="48" t="s">
        <v>4382</v>
      </c>
      <c r="H1462" s="48" t="s">
        <v>458</v>
      </c>
      <c r="I1462" s="48" t="s">
        <v>4142</v>
      </c>
      <c r="J1462" s="48" t="s">
        <v>2672</v>
      </c>
      <c r="K1462" s="203" t="s">
        <v>3839</v>
      </c>
      <c r="L1462" s="203" t="s">
        <v>4330</v>
      </c>
      <c r="M1462" s="48" t="s">
        <v>3788</v>
      </c>
      <c r="N1462" s="203" t="s">
        <v>211</v>
      </c>
      <c r="O1462" s="48" t="s">
        <v>183</v>
      </c>
      <c r="P1462" s="48"/>
      <c r="Q1462" s="48" t="s">
        <v>239</v>
      </c>
      <c r="R1462" s="203" t="s">
        <v>211</v>
      </c>
      <c r="S1462" s="48" t="b">
        <v>0</v>
      </c>
      <c r="T1462" s="48"/>
      <c r="U1462" s="178"/>
      <c r="V1462" s="178">
        <v>43627</v>
      </c>
      <c r="W1462" s="48" t="s">
        <v>211</v>
      </c>
      <c r="X1462" s="48"/>
      <c r="Y1462" s="48"/>
      <c r="Z1462" s="48" t="s">
        <v>211</v>
      </c>
      <c r="AA1462" s="48"/>
      <c r="AB1462" s="48"/>
      <c r="AC1462" s="203" t="s">
        <v>4916</v>
      </c>
      <c r="AD1462" s="206"/>
      <c r="AE1462" s="203" t="s">
        <v>498</v>
      </c>
      <c r="AF1462" s="203" t="s">
        <v>2636</v>
      </c>
      <c r="AG1462" s="203" t="s">
        <v>2693</v>
      </c>
      <c r="AH1462" s="208">
        <v>43895</v>
      </c>
      <c r="AI1462" s="210" t="s">
        <v>4284</v>
      </c>
      <c r="AJ1462" s="164" t="str">
        <f t="shared" si="22"/>
        <v>FS</v>
      </c>
      <c r="AK1462" s="115" t="b">
        <f>ISNUMBER(SEARCH("IRT",Table1[[#This Row],[Current_Status]]))</f>
        <v>0</v>
      </c>
      <c r="AL1462" s="116">
        <f>YEAR(Table1[[#This Row],[Project_Initiated]])</f>
        <v>2019</v>
      </c>
      <c r="AM1462" s="53">
        <v>44105</v>
      </c>
      <c r="AN1462" s="53" t="str">
        <f>IF(AND(Table1[[#This Row],[Completed Date]]&gt;="07/01/2020"+0,Table1[[#This Row],[Completed Date]]&lt;="6/30/2021"+0),"FY 20-21",IF(AND(Table1[[#This Row],[Completed Date]]&gt;="07/01/2019"+0,Table1[[#This Row],[Completed Date]]&lt;="6/30/2020"+0),"FY 19-20",""))</f>
        <v>FY 19-20</v>
      </c>
      <c r="AO1462" s="116" t="str">
        <f>IFERROR(FIND("R",Table1[[#This Row],[FS_Priority]]),"")</f>
        <v/>
      </c>
    </row>
    <row r="1463" spans="1:41" hidden="1" x14ac:dyDescent="0.25">
      <c r="A1463" s="48" t="s">
        <v>4127</v>
      </c>
      <c r="B1463" s="203" t="s">
        <v>211</v>
      </c>
      <c r="C1463" s="203" t="s">
        <v>4127</v>
      </c>
      <c r="D1463" s="203" t="b">
        <v>0</v>
      </c>
      <c r="E1463" s="48" t="s">
        <v>147</v>
      </c>
      <c r="F1463" s="48" t="s">
        <v>4143</v>
      </c>
      <c r="G1463" s="48" t="s">
        <v>2636</v>
      </c>
      <c r="H1463" s="48" t="s">
        <v>458</v>
      </c>
      <c r="I1463" s="48" t="s">
        <v>4142</v>
      </c>
      <c r="J1463" s="48" t="s">
        <v>2672</v>
      </c>
      <c r="K1463" s="203" t="s">
        <v>3839</v>
      </c>
      <c r="L1463" s="203" t="s">
        <v>4330</v>
      </c>
      <c r="M1463" s="48" t="s">
        <v>4929</v>
      </c>
      <c r="N1463" s="203" t="s">
        <v>211</v>
      </c>
      <c r="O1463" s="48" t="s">
        <v>183</v>
      </c>
      <c r="P1463" s="48"/>
      <c r="Q1463" s="48" t="s">
        <v>240</v>
      </c>
      <c r="R1463" s="203" t="s">
        <v>211</v>
      </c>
      <c r="S1463" s="48" t="b">
        <v>0</v>
      </c>
      <c r="T1463" s="48"/>
      <c r="U1463" s="178"/>
      <c r="V1463" s="178">
        <v>43627</v>
      </c>
      <c r="W1463" s="48" t="s">
        <v>211</v>
      </c>
      <c r="X1463" s="48"/>
      <c r="Y1463" s="48"/>
      <c r="Z1463" s="48" t="s">
        <v>211</v>
      </c>
      <c r="AA1463" s="48"/>
      <c r="AB1463" s="48"/>
      <c r="AC1463" s="203" t="s">
        <v>5044</v>
      </c>
      <c r="AD1463" s="205"/>
      <c r="AE1463" s="203" t="s">
        <v>498</v>
      </c>
      <c r="AF1463" s="203" t="s">
        <v>2636</v>
      </c>
      <c r="AG1463" s="203" t="s">
        <v>2693</v>
      </c>
      <c r="AH1463" s="208">
        <v>44048</v>
      </c>
      <c r="AI1463" s="210" t="s">
        <v>4284</v>
      </c>
      <c r="AJ1463" s="164" t="str">
        <f t="shared" si="22"/>
        <v>FS</v>
      </c>
      <c r="AK1463" s="115" t="b">
        <f>ISNUMBER(SEARCH("IRT",Table1[[#This Row],[Current_Status]]))</f>
        <v>0</v>
      </c>
      <c r="AL1463" s="116">
        <f>YEAR(Table1[[#This Row],[Project_Initiated]])</f>
        <v>2019</v>
      </c>
      <c r="AM1463" s="53">
        <v>44105</v>
      </c>
      <c r="AN1463" s="53" t="str">
        <f>IF(AND(Table1[[#This Row],[Completed Date]]&gt;="07/01/2020"+0,Table1[[#This Row],[Completed Date]]&lt;="6/30/2021"+0),"FY 20-21",IF(AND(Table1[[#This Row],[Completed Date]]&gt;="07/01/2019"+0,Table1[[#This Row],[Completed Date]]&lt;="6/30/2020"+0),"FY 19-20",""))</f>
        <v>FY 20-21</v>
      </c>
      <c r="AO1463" s="116" t="str">
        <f>IFERROR(FIND("R",Table1[[#This Row],[FS_Priority]]),"")</f>
        <v/>
      </c>
    </row>
    <row r="1464" spans="1:41" hidden="1" x14ac:dyDescent="0.25">
      <c r="A1464" s="48" t="s">
        <v>428</v>
      </c>
      <c r="B1464" s="203" t="s">
        <v>211</v>
      </c>
      <c r="C1464" s="203" t="s">
        <v>428</v>
      </c>
      <c r="D1464" s="203" t="b">
        <v>0</v>
      </c>
      <c r="E1464" s="48" t="s">
        <v>652</v>
      </c>
      <c r="F1464" s="48" t="s">
        <v>3328</v>
      </c>
      <c r="G1464" s="48" t="s">
        <v>211</v>
      </c>
      <c r="H1464" s="48" t="s">
        <v>445</v>
      </c>
      <c r="I1464" s="48" t="s">
        <v>3866</v>
      </c>
      <c r="J1464" s="48" t="s">
        <v>2672</v>
      </c>
      <c r="K1464" s="203" t="s">
        <v>3859</v>
      </c>
      <c r="L1464" s="203" t="s">
        <v>450</v>
      </c>
      <c r="M1464" s="48" t="s">
        <v>3864</v>
      </c>
      <c r="N1464" s="203" t="s">
        <v>211</v>
      </c>
      <c r="O1464" s="48" t="s">
        <v>183</v>
      </c>
      <c r="P1464" s="48"/>
      <c r="Q1464" s="48" t="s">
        <v>239</v>
      </c>
      <c r="R1464" s="203" t="s">
        <v>236</v>
      </c>
      <c r="S1464" s="48" t="b">
        <v>1</v>
      </c>
      <c r="T1464" s="48"/>
      <c r="U1464" s="178"/>
      <c r="V1464" s="178">
        <v>43116</v>
      </c>
      <c r="W1464" s="48" t="s">
        <v>211</v>
      </c>
      <c r="X1464" s="48"/>
      <c r="Y1464" s="48"/>
      <c r="Z1464" s="48" t="s">
        <v>211</v>
      </c>
      <c r="AA1464" s="48"/>
      <c r="AB1464" s="48"/>
      <c r="AC1464" s="203" t="s">
        <v>653</v>
      </c>
      <c r="AD1464" s="206"/>
      <c r="AE1464" s="203" t="s">
        <v>178</v>
      </c>
      <c r="AF1464" s="203" t="s">
        <v>211</v>
      </c>
      <c r="AG1464" s="203" t="s">
        <v>2694</v>
      </c>
      <c r="AH1464" s="209">
        <v>43214</v>
      </c>
      <c r="AI1464" s="210" t="s">
        <v>4348</v>
      </c>
      <c r="AJ1464" s="164" t="str">
        <f t="shared" si="22"/>
        <v>FS</v>
      </c>
      <c r="AK1464" s="115" t="b">
        <f>ISNUMBER(SEARCH("IRT",Table1[[#This Row],[Current_Status]]))</f>
        <v>0</v>
      </c>
      <c r="AL1464" s="116">
        <f>YEAR(Table1[[#This Row],[Project_Initiated]])</f>
        <v>2018</v>
      </c>
      <c r="AM1464" s="53">
        <v>44105</v>
      </c>
      <c r="AN1464" s="53" t="str">
        <f>IF(AND(Table1[[#This Row],[Completed Date]]&gt;="07/01/2020"+0,Table1[[#This Row],[Completed Date]]&lt;="6/30/2021"+0),"FY 20-21",IF(AND(Table1[[#This Row],[Completed Date]]&gt;="07/01/2019"+0,Table1[[#This Row],[Completed Date]]&lt;="6/30/2020"+0),"FY 19-20",""))</f>
        <v/>
      </c>
      <c r="AO1464" s="116" t="str">
        <f>IFERROR(FIND("R",Table1[[#This Row],[FS_Priority]]),"")</f>
        <v/>
      </c>
    </row>
    <row r="1465" spans="1:41" hidden="1" x14ac:dyDescent="0.25">
      <c r="A1465" s="48" t="s">
        <v>759</v>
      </c>
      <c r="B1465" s="203" t="s">
        <v>211</v>
      </c>
      <c r="C1465" s="203" t="s">
        <v>759</v>
      </c>
      <c r="D1465" s="203" t="b">
        <v>0</v>
      </c>
      <c r="E1465" s="48" t="s">
        <v>148</v>
      </c>
      <c r="F1465" s="48" t="s">
        <v>3331</v>
      </c>
      <c r="G1465" s="48" t="s">
        <v>760</v>
      </c>
      <c r="H1465" s="48" t="s">
        <v>466</v>
      </c>
      <c r="I1465" s="48" t="s">
        <v>3869</v>
      </c>
      <c r="J1465" s="48" t="s">
        <v>2672</v>
      </c>
      <c r="K1465" s="203" t="s">
        <v>4320</v>
      </c>
      <c r="L1465" s="203" t="s">
        <v>434</v>
      </c>
      <c r="M1465" s="48" t="s">
        <v>3870</v>
      </c>
      <c r="N1465" s="203" t="s">
        <v>211</v>
      </c>
      <c r="O1465" s="48" t="s">
        <v>183</v>
      </c>
      <c r="P1465" s="48"/>
      <c r="Q1465" s="48" t="s">
        <v>211</v>
      </c>
      <c r="R1465" s="203" t="s">
        <v>211</v>
      </c>
      <c r="S1465" s="48" t="b">
        <v>0</v>
      </c>
      <c r="T1465" s="48"/>
      <c r="U1465" s="178"/>
      <c r="V1465" s="178">
        <v>43265</v>
      </c>
      <c r="W1465" s="48" t="s">
        <v>211</v>
      </c>
      <c r="X1465" s="48"/>
      <c r="Y1465" s="48"/>
      <c r="Z1465" s="48" t="s">
        <v>211</v>
      </c>
      <c r="AA1465" s="48"/>
      <c r="AB1465" s="48"/>
      <c r="AC1465" s="203" t="s">
        <v>761</v>
      </c>
      <c r="AD1465" s="205"/>
      <c r="AE1465" s="203" t="s">
        <v>211</v>
      </c>
      <c r="AF1465" s="203" t="s">
        <v>211</v>
      </c>
      <c r="AG1465" s="203" t="s">
        <v>2693</v>
      </c>
      <c r="AH1465" s="208">
        <v>43292</v>
      </c>
      <c r="AI1465" s="210" t="s">
        <v>4347</v>
      </c>
      <c r="AJ1465" s="164" t="str">
        <f t="shared" si="22"/>
        <v>FS</v>
      </c>
      <c r="AK1465" s="115" t="b">
        <f>ISNUMBER(SEARCH("IRT",Table1[[#This Row],[Current_Status]]))</f>
        <v>0</v>
      </c>
      <c r="AL1465" s="116">
        <f>YEAR(Table1[[#This Row],[Project_Initiated]])</f>
        <v>2018</v>
      </c>
      <c r="AM1465" s="53">
        <v>44105</v>
      </c>
      <c r="AN1465" s="53" t="str">
        <f>IF(AND(Table1[[#This Row],[Completed Date]]&gt;="07/01/2020"+0,Table1[[#This Row],[Completed Date]]&lt;="6/30/2021"+0),"FY 20-21",IF(AND(Table1[[#This Row],[Completed Date]]&gt;="07/01/2019"+0,Table1[[#This Row],[Completed Date]]&lt;="6/30/2020"+0),"FY 19-20",""))</f>
        <v/>
      </c>
      <c r="AO1465" s="116" t="str">
        <f>IFERROR(FIND("R",Table1[[#This Row],[FS_Priority]]),"")</f>
        <v/>
      </c>
    </row>
    <row r="1466" spans="1:41" hidden="1" x14ac:dyDescent="0.25">
      <c r="A1466" s="48" t="s">
        <v>4709</v>
      </c>
      <c r="B1466" s="203" t="s">
        <v>211</v>
      </c>
      <c r="C1466" s="203" t="s">
        <v>4709</v>
      </c>
      <c r="D1466" s="203" t="b">
        <v>0</v>
      </c>
      <c r="E1466" s="48" t="s">
        <v>4313</v>
      </c>
      <c r="F1466" s="48" t="s">
        <v>4710</v>
      </c>
      <c r="G1466" s="48" t="s">
        <v>211</v>
      </c>
      <c r="H1466" s="48" t="s">
        <v>211</v>
      </c>
      <c r="I1466" s="48" t="s">
        <v>4711</v>
      </c>
      <c r="J1466" s="48" t="s">
        <v>2672</v>
      </c>
      <c r="K1466" s="203" t="s">
        <v>3883</v>
      </c>
      <c r="L1466" s="203" t="s">
        <v>437</v>
      </c>
      <c r="M1466" s="48" t="s">
        <v>3888</v>
      </c>
      <c r="N1466" s="203" t="s">
        <v>211</v>
      </c>
      <c r="O1466" s="48" t="s">
        <v>183</v>
      </c>
      <c r="P1466" s="48"/>
      <c r="Q1466" s="48" t="s">
        <v>4502</v>
      </c>
      <c r="R1466" s="203" t="s">
        <v>211</v>
      </c>
      <c r="S1466" s="48" t="b">
        <v>0</v>
      </c>
      <c r="T1466" s="48"/>
      <c r="U1466" s="178"/>
      <c r="V1466" s="178">
        <v>43770</v>
      </c>
      <c r="W1466" s="48" t="s">
        <v>211</v>
      </c>
      <c r="X1466" s="48"/>
      <c r="Y1466" s="48"/>
      <c r="Z1466" s="48" t="s">
        <v>211</v>
      </c>
      <c r="AA1466" s="48"/>
      <c r="AB1466" s="48"/>
      <c r="AC1466" s="203" t="s">
        <v>211</v>
      </c>
      <c r="AD1466" s="212"/>
      <c r="AE1466" s="203" t="s">
        <v>178</v>
      </c>
      <c r="AF1466" s="203" t="s">
        <v>211</v>
      </c>
      <c r="AG1466" s="203" t="s">
        <v>211</v>
      </c>
      <c r="AH1466" s="216">
        <v>43775</v>
      </c>
      <c r="AI1466" s="210" t="s">
        <v>4364</v>
      </c>
      <c r="AJ1466" s="164" t="str">
        <f t="shared" ref="AJ1466:AJ1529" si="23">IF(LEN(A1466)&gt;6,"FS","PD&amp;C")</f>
        <v>FS</v>
      </c>
      <c r="AK1466" s="115" t="b">
        <f>ISNUMBER(SEARCH("IRT",Table1[[#This Row],[Current_Status]]))</f>
        <v>0</v>
      </c>
      <c r="AL1466" s="116">
        <f>YEAR(Table1[[#This Row],[Project_Initiated]])</f>
        <v>2019</v>
      </c>
      <c r="AM1466" s="53">
        <v>44105</v>
      </c>
      <c r="AN1466" s="53" t="str">
        <f>IF(AND(Table1[[#This Row],[Completed Date]]&gt;="07/01/2020"+0,Table1[[#This Row],[Completed Date]]&lt;="6/30/2021"+0),"FY 20-21",IF(AND(Table1[[#This Row],[Completed Date]]&gt;="07/01/2019"+0,Table1[[#This Row],[Completed Date]]&lt;="6/30/2020"+0),"FY 19-20",""))</f>
        <v>FY 19-20</v>
      </c>
      <c r="AO1466" s="116" t="str">
        <f>IFERROR(FIND("R",Table1[[#This Row],[FS_Priority]]),"")</f>
        <v/>
      </c>
    </row>
    <row r="1467" spans="1:41" hidden="1" x14ac:dyDescent="0.25">
      <c r="A1467" s="48" t="s">
        <v>2948</v>
      </c>
      <c r="B1467" s="203" t="s">
        <v>211</v>
      </c>
      <c r="C1467" s="203" t="s">
        <v>2948</v>
      </c>
      <c r="D1467" s="203" t="b">
        <v>0</v>
      </c>
      <c r="E1467" s="48" t="s">
        <v>4313</v>
      </c>
      <c r="F1467" s="48" t="s">
        <v>3346</v>
      </c>
      <c r="G1467" s="48" t="s">
        <v>211</v>
      </c>
      <c r="H1467" s="48" t="s">
        <v>447</v>
      </c>
      <c r="I1467" s="48" t="s">
        <v>3961</v>
      </c>
      <c r="J1467" s="48" t="s">
        <v>2672</v>
      </c>
      <c r="K1467" s="203" t="s">
        <v>3883</v>
      </c>
      <c r="L1467" s="203" t="s">
        <v>437</v>
      </c>
      <c r="M1467" s="48" t="s">
        <v>3962</v>
      </c>
      <c r="N1467" s="203" t="s">
        <v>211</v>
      </c>
      <c r="O1467" s="48" t="s">
        <v>165</v>
      </c>
      <c r="P1467" s="48"/>
      <c r="Q1467" s="48" t="s">
        <v>218</v>
      </c>
      <c r="R1467" s="203" t="s">
        <v>211</v>
      </c>
      <c r="S1467" s="48" t="b">
        <v>0</v>
      </c>
      <c r="T1467" s="48"/>
      <c r="U1467" s="178"/>
      <c r="V1467" s="178">
        <v>43469</v>
      </c>
      <c r="W1467" s="48" t="s">
        <v>211</v>
      </c>
      <c r="X1467" s="48"/>
      <c r="Y1467" s="48"/>
      <c r="Z1467" s="48" t="s">
        <v>211</v>
      </c>
      <c r="AA1467" s="48"/>
      <c r="AB1467" s="48"/>
      <c r="AC1467" s="203" t="s">
        <v>4026</v>
      </c>
      <c r="AD1467" s="205"/>
      <c r="AE1467" s="203" t="s">
        <v>211</v>
      </c>
      <c r="AF1467" s="203" t="s">
        <v>211</v>
      </c>
      <c r="AG1467" s="203" t="s">
        <v>211</v>
      </c>
      <c r="AH1467" s="208">
        <v>43640</v>
      </c>
      <c r="AI1467" s="210" t="s">
        <v>4349</v>
      </c>
      <c r="AJ1467" s="164" t="str">
        <f t="shared" si="23"/>
        <v>FS</v>
      </c>
      <c r="AK1467" s="115" t="b">
        <f>ISNUMBER(SEARCH("IRT",Table1[[#This Row],[Current_Status]]))</f>
        <v>0</v>
      </c>
      <c r="AL1467" s="116">
        <f>YEAR(Table1[[#This Row],[Project_Initiated]])</f>
        <v>2019</v>
      </c>
      <c r="AM1467" s="53">
        <v>44105</v>
      </c>
      <c r="AN1467" s="53" t="str">
        <f>IF(AND(Table1[[#This Row],[Completed Date]]&gt;="07/01/2020"+0,Table1[[#This Row],[Completed Date]]&lt;="6/30/2021"+0),"FY 20-21",IF(AND(Table1[[#This Row],[Completed Date]]&gt;="07/01/2019"+0,Table1[[#This Row],[Completed Date]]&lt;="6/30/2020"+0),"FY 19-20",""))</f>
        <v/>
      </c>
      <c r="AO1467" s="116" t="str">
        <f>IFERROR(FIND("R",Table1[[#This Row],[FS_Priority]]),"")</f>
        <v/>
      </c>
    </row>
    <row r="1468" spans="1:41" hidden="1" x14ac:dyDescent="0.25">
      <c r="A1468" s="48" t="s">
        <v>4275</v>
      </c>
      <c r="B1468" s="203" t="s">
        <v>211</v>
      </c>
      <c r="C1468" s="203" t="s">
        <v>4275</v>
      </c>
      <c r="D1468" s="203" t="b">
        <v>0</v>
      </c>
      <c r="E1468" s="48" t="s">
        <v>4313</v>
      </c>
      <c r="F1468" s="48" t="s">
        <v>4301</v>
      </c>
      <c r="G1468" s="48" t="s">
        <v>4302</v>
      </c>
      <c r="H1468" s="48" t="s">
        <v>267</v>
      </c>
      <c r="I1468" s="48" t="s">
        <v>3491</v>
      </c>
      <c r="J1468" s="48" t="s">
        <v>2672</v>
      </c>
      <c r="K1468" s="203" t="s">
        <v>3883</v>
      </c>
      <c r="L1468" s="203" t="s">
        <v>437</v>
      </c>
      <c r="M1468" s="48" t="s">
        <v>4303</v>
      </c>
      <c r="N1468" s="203" t="s">
        <v>211</v>
      </c>
      <c r="O1468" s="48" t="s">
        <v>183</v>
      </c>
      <c r="P1468" s="48"/>
      <c r="Q1468" s="48" t="s">
        <v>4336</v>
      </c>
      <c r="R1468" s="203" t="s">
        <v>211</v>
      </c>
      <c r="S1468" s="48" t="b">
        <v>0</v>
      </c>
      <c r="T1468" s="48"/>
      <c r="U1468" s="178"/>
      <c r="V1468" s="178">
        <v>43689</v>
      </c>
      <c r="W1468" s="48" t="s">
        <v>211</v>
      </c>
      <c r="X1468" s="48"/>
      <c r="Y1468" s="48"/>
      <c r="Z1468" s="48" t="s">
        <v>211</v>
      </c>
      <c r="AA1468" s="48"/>
      <c r="AB1468" s="48"/>
      <c r="AC1468" s="203" t="s">
        <v>4721</v>
      </c>
      <c r="AD1468" s="207">
        <v>43740</v>
      </c>
      <c r="AE1468" s="203" t="s">
        <v>178</v>
      </c>
      <c r="AF1468" s="203" t="s">
        <v>4477</v>
      </c>
      <c r="AG1468" s="203" t="s">
        <v>2694</v>
      </c>
      <c r="AH1468" s="208">
        <v>43812</v>
      </c>
      <c r="AI1468" s="210" t="s">
        <v>4355</v>
      </c>
      <c r="AJ1468" s="164" t="str">
        <f t="shared" si="23"/>
        <v>FS</v>
      </c>
      <c r="AK1468" s="115" t="b">
        <f>ISNUMBER(SEARCH("IRT",Table1[[#This Row],[Current_Status]]))</f>
        <v>0</v>
      </c>
      <c r="AL1468" s="116">
        <f>YEAR(Table1[[#This Row],[Project_Initiated]])</f>
        <v>2019</v>
      </c>
      <c r="AM1468" s="53">
        <v>44105</v>
      </c>
      <c r="AN1468" s="53" t="str">
        <f>IF(AND(Table1[[#This Row],[Completed Date]]&gt;="07/01/2020"+0,Table1[[#This Row],[Completed Date]]&lt;="6/30/2021"+0),"FY 20-21",IF(AND(Table1[[#This Row],[Completed Date]]&gt;="07/01/2019"+0,Table1[[#This Row],[Completed Date]]&lt;="6/30/2020"+0),"FY 19-20",""))</f>
        <v>FY 19-20</v>
      </c>
      <c r="AO1468" s="116" t="str">
        <f>IFERROR(FIND("R",Table1[[#This Row],[FS_Priority]]),"")</f>
        <v/>
      </c>
    </row>
    <row r="1469" spans="1:41" hidden="1" x14ac:dyDescent="0.25">
      <c r="A1469" s="48" t="s">
        <v>429</v>
      </c>
      <c r="B1469" s="203" t="s">
        <v>211</v>
      </c>
      <c r="C1469" s="203" t="s">
        <v>429</v>
      </c>
      <c r="D1469" s="203" t="b">
        <v>0</v>
      </c>
      <c r="E1469" s="48" t="s">
        <v>4313</v>
      </c>
      <c r="F1469" s="48" t="s">
        <v>3348</v>
      </c>
      <c r="G1469" s="48" t="s">
        <v>4053</v>
      </c>
      <c r="H1469" s="48" t="s">
        <v>267</v>
      </c>
      <c r="I1469" s="48" t="s">
        <v>288</v>
      </c>
      <c r="J1469" s="48" t="s">
        <v>2672</v>
      </c>
      <c r="K1469" s="203" t="s">
        <v>3883</v>
      </c>
      <c r="L1469" s="203" t="s">
        <v>437</v>
      </c>
      <c r="M1469" s="48" t="s">
        <v>3888</v>
      </c>
      <c r="N1469" s="203" t="s">
        <v>211</v>
      </c>
      <c r="O1469" s="48" t="s">
        <v>183</v>
      </c>
      <c r="P1469" s="48"/>
      <c r="Q1469" s="48" t="s">
        <v>3291</v>
      </c>
      <c r="R1469" s="203" t="s">
        <v>240</v>
      </c>
      <c r="S1469" s="48" t="b">
        <v>0</v>
      </c>
      <c r="T1469" s="48"/>
      <c r="U1469" s="178"/>
      <c r="V1469" s="178">
        <v>43060</v>
      </c>
      <c r="W1469" s="48" t="s">
        <v>211</v>
      </c>
      <c r="X1469" s="48"/>
      <c r="Y1469" s="48"/>
      <c r="Z1469" s="48" t="s">
        <v>211</v>
      </c>
      <c r="AA1469" s="48"/>
      <c r="AB1469" s="48"/>
      <c r="AC1469" s="203" t="s">
        <v>4383</v>
      </c>
      <c r="AD1469" s="204">
        <v>43123</v>
      </c>
      <c r="AE1469" s="203" t="s">
        <v>178</v>
      </c>
      <c r="AF1469" s="203" t="s">
        <v>211</v>
      </c>
      <c r="AG1469" s="203" t="s">
        <v>2694</v>
      </c>
      <c r="AH1469" s="208">
        <v>43768</v>
      </c>
      <c r="AI1469" s="210" t="s">
        <v>4353</v>
      </c>
      <c r="AJ1469" s="164" t="str">
        <f t="shared" si="23"/>
        <v>FS</v>
      </c>
      <c r="AK1469" s="115" t="b">
        <f>ISNUMBER(SEARCH("IRT",Table1[[#This Row],[Current_Status]]))</f>
        <v>0</v>
      </c>
      <c r="AL1469" s="116">
        <f>YEAR(Table1[[#This Row],[Project_Initiated]])</f>
        <v>2017</v>
      </c>
      <c r="AM1469" s="53">
        <v>44105</v>
      </c>
      <c r="AN1469" s="53" t="str">
        <f>IF(AND(Table1[[#This Row],[Completed Date]]&gt;="07/01/2020"+0,Table1[[#This Row],[Completed Date]]&lt;="6/30/2021"+0),"FY 20-21",IF(AND(Table1[[#This Row],[Completed Date]]&gt;="07/01/2019"+0,Table1[[#This Row],[Completed Date]]&lt;="6/30/2020"+0),"FY 19-20",""))</f>
        <v>FY 19-20</v>
      </c>
      <c r="AO1469" s="116">
        <f>IFERROR(FIND("R",Table1[[#This Row],[FS_Priority]]),"")</f>
        <v>1</v>
      </c>
    </row>
    <row r="1470" spans="1:41" hidden="1" x14ac:dyDescent="0.25">
      <c r="A1470" s="48" t="s">
        <v>4752</v>
      </c>
      <c r="B1470" s="203" t="s">
        <v>211</v>
      </c>
      <c r="C1470" s="203" t="s">
        <v>4752</v>
      </c>
      <c r="D1470" s="203" t="b">
        <v>0</v>
      </c>
      <c r="E1470" s="48" t="s">
        <v>4313</v>
      </c>
      <c r="F1470" s="48" t="s">
        <v>4788</v>
      </c>
      <c r="G1470" s="48" t="s">
        <v>4789</v>
      </c>
      <c r="H1470" s="48" t="s">
        <v>211</v>
      </c>
      <c r="I1470" s="48" t="s">
        <v>4790</v>
      </c>
      <c r="J1470" s="48" t="s">
        <v>2672</v>
      </c>
      <c r="K1470" s="203" t="s">
        <v>3883</v>
      </c>
      <c r="L1470" s="203" t="s">
        <v>437</v>
      </c>
      <c r="M1470" s="48" t="s">
        <v>4791</v>
      </c>
      <c r="N1470" s="203" t="s">
        <v>211</v>
      </c>
      <c r="O1470" s="48" t="s">
        <v>183</v>
      </c>
      <c r="P1470" s="48"/>
      <c r="Q1470" s="48" t="s">
        <v>3291</v>
      </c>
      <c r="R1470" s="203" t="s">
        <v>211</v>
      </c>
      <c r="S1470" s="48" t="b">
        <v>0</v>
      </c>
      <c r="T1470" s="48"/>
      <c r="U1470" s="178"/>
      <c r="V1470" s="178">
        <v>43755</v>
      </c>
      <c r="W1470" s="48" t="s">
        <v>211</v>
      </c>
      <c r="X1470" s="48"/>
      <c r="Y1470" s="48"/>
      <c r="Z1470" s="48" t="s">
        <v>211</v>
      </c>
      <c r="AA1470" s="48"/>
      <c r="AB1470" s="48"/>
      <c r="AC1470" s="203" t="s">
        <v>4810</v>
      </c>
      <c r="AD1470" s="204">
        <v>43774</v>
      </c>
      <c r="AE1470" s="203" t="s">
        <v>178</v>
      </c>
      <c r="AF1470" s="203" t="s">
        <v>4811</v>
      </c>
      <c r="AG1470" s="203" t="s">
        <v>2694</v>
      </c>
      <c r="AH1470" s="216">
        <v>43868</v>
      </c>
      <c r="AI1470" s="210" t="s">
        <v>4364</v>
      </c>
      <c r="AJ1470" s="164" t="str">
        <f t="shared" si="23"/>
        <v>FS</v>
      </c>
      <c r="AK1470" s="115" t="b">
        <f>ISNUMBER(SEARCH("IRT",Table1[[#This Row],[Current_Status]]))</f>
        <v>0</v>
      </c>
      <c r="AL1470" s="116">
        <f>YEAR(Table1[[#This Row],[Project_Initiated]])</f>
        <v>2019</v>
      </c>
      <c r="AM1470" s="53">
        <v>44105</v>
      </c>
      <c r="AN1470" s="53" t="str">
        <f>IF(AND(Table1[[#This Row],[Completed Date]]&gt;="07/01/2020"+0,Table1[[#This Row],[Completed Date]]&lt;="6/30/2021"+0),"FY 20-21",IF(AND(Table1[[#This Row],[Completed Date]]&gt;="07/01/2019"+0,Table1[[#This Row],[Completed Date]]&lt;="6/30/2020"+0),"FY 19-20",""))</f>
        <v>FY 19-20</v>
      </c>
      <c r="AO1470" s="116">
        <f>IFERROR(FIND("R",Table1[[#This Row],[FS_Priority]]),"")</f>
        <v>1</v>
      </c>
    </row>
    <row r="1471" spans="1:41" hidden="1" x14ac:dyDescent="0.25">
      <c r="A1471" s="48" t="s">
        <v>4717</v>
      </c>
      <c r="B1471" s="203" t="s">
        <v>211</v>
      </c>
      <c r="C1471" s="203" t="s">
        <v>4717</v>
      </c>
      <c r="D1471" s="203" t="b">
        <v>0</v>
      </c>
      <c r="E1471" s="48" t="s">
        <v>4257</v>
      </c>
      <c r="F1471" s="48" t="s">
        <v>4718</v>
      </c>
      <c r="G1471" s="48" t="s">
        <v>4756</v>
      </c>
      <c r="H1471" s="48" t="s">
        <v>211</v>
      </c>
      <c r="I1471" s="48" t="s">
        <v>4719</v>
      </c>
      <c r="J1471" s="48" t="s">
        <v>2672</v>
      </c>
      <c r="K1471" s="203" t="s">
        <v>3901</v>
      </c>
      <c r="L1471" s="203" t="s">
        <v>439</v>
      </c>
      <c r="M1471" s="48" t="s">
        <v>3903</v>
      </c>
      <c r="N1471" s="203" t="s">
        <v>4720</v>
      </c>
      <c r="O1471" s="48" t="s">
        <v>183</v>
      </c>
      <c r="P1471" s="48"/>
      <c r="Q1471" s="48" t="s">
        <v>218</v>
      </c>
      <c r="R1471" s="203" t="s">
        <v>211</v>
      </c>
      <c r="S1471" s="48" t="b">
        <v>0</v>
      </c>
      <c r="T1471" s="48"/>
      <c r="U1471" s="178"/>
      <c r="V1471" s="178">
        <v>43784</v>
      </c>
      <c r="W1471" s="48" t="s">
        <v>211</v>
      </c>
      <c r="X1471" s="48"/>
      <c r="Y1471" s="48"/>
      <c r="Z1471" s="48" t="s">
        <v>211</v>
      </c>
      <c r="AA1471" s="48"/>
      <c r="AB1471" s="48"/>
      <c r="AC1471" s="203" t="s">
        <v>4757</v>
      </c>
      <c r="AD1471" s="215">
        <v>43852</v>
      </c>
      <c r="AE1471" s="203" t="s">
        <v>178</v>
      </c>
      <c r="AF1471" s="203" t="s">
        <v>211</v>
      </c>
      <c r="AG1471" s="203" t="s">
        <v>2694</v>
      </c>
      <c r="AH1471" s="208">
        <v>43852</v>
      </c>
      <c r="AI1471" s="210" t="s">
        <v>4364</v>
      </c>
      <c r="AJ1471" s="164" t="str">
        <f t="shared" si="23"/>
        <v>FS</v>
      </c>
      <c r="AK1471" s="115" t="b">
        <f>ISNUMBER(SEARCH("IRT",Table1[[#This Row],[Current_Status]]))</f>
        <v>0</v>
      </c>
      <c r="AL1471" s="116">
        <f>YEAR(Table1[[#This Row],[Project_Initiated]])</f>
        <v>2019</v>
      </c>
      <c r="AM1471" s="53">
        <v>44105</v>
      </c>
      <c r="AN1471" s="53" t="str">
        <f>IF(AND(Table1[[#This Row],[Completed Date]]&gt;="07/01/2020"+0,Table1[[#This Row],[Completed Date]]&lt;="6/30/2021"+0),"FY 20-21",IF(AND(Table1[[#This Row],[Completed Date]]&gt;="07/01/2019"+0,Table1[[#This Row],[Completed Date]]&lt;="6/30/2020"+0),"FY 19-20",""))</f>
        <v>FY 19-20</v>
      </c>
      <c r="AO1471" s="116" t="str">
        <f>IFERROR(FIND("R",Table1[[#This Row],[FS_Priority]]),"")</f>
        <v/>
      </c>
    </row>
    <row r="1472" spans="1:41" hidden="1" x14ac:dyDescent="0.25">
      <c r="A1472" s="48" t="s">
        <v>3452</v>
      </c>
      <c r="B1472" s="203" t="s">
        <v>211</v>
      </c>
      <c r="C1472" s="203" t="s">
        <v>3452</v>
      </c>
      <c r="D1472" s="203" t="b">
        <v>0</v>
      </c>
      <c r="E1472" s="48" t="s">
        <v>4257</v>
      </c>
      <c r="F1472" s="48" t="s">
        <v>3453</v>
      </c>
      <c r="G1472" s="48" t="s">
        <v>211</v>
      </c>
      <c r="H1472" s="48" t="s">
        <v>2338</v>
      </c>
      <c r="I1472" s="48" t="s">
        <v>3537</v>
      </c>
      <c r="J1472" s="48" t="s">
        <v>2672</v>
      </c>
      <c r="K1472" s="203" t="s">
        <v>3901</v>
      </c>
      <c r="L1472" s="203" t="s">
        <v>439</v>
      </c>
      <c r="M1472" s="48" t="s">
        <v>3903</v>
      </c>
      <c r="N1472" s="203" t="s">
        <v>211</v>
      </c>
      <c r="O1472" s="48" t="s">
        <v>183</v>
      </c>
      <c r="P1472" s="48"/>
      <c r="Q1472" s="48" t="s">
        <v>3291</v>
      </c>
      <c r="R1472" s="203" t="s">
        <v>211</v>
      </c>
      <c r="S1472" s="48" t="b">
        <v>0</v>
      </c>
      <c r="T1472" s="48"/>
      <c r="U1472" s="178"/>
      <c r="V1472" s="178">
        <v>43452</v>
      </c>
      <c r="W1472" s="48" t="s">
        <v>211</v>
      </c>
      <c r="X1472" s="48"/>
      <c r="Y1472" s="48"/>
      <c r="Z1472" s="48" t="s">
        <v>211</v>
      </c>
      <c r="AA1472" s="48"/>
      <c r="AB1472" s="48"/>
      <c r="AC1472" s="203" t="s">
        <v>211</v>
      </c>
      <c r="AD1472" s="212"/>
      <c r="AE1472" s="203" t="s">
        <v>178</v>
      </c>
      <c r="AF1472" s="203" t="s">
        <v>211</v>
      </c>
      <c r="AG1472" s="203" t="s">
        <v>211</v>
      </c>
      <c r="AH1472" s="208">
        <v>43683</v>
      </c>
      <c r="AI1472" s="210" t="s">
        <v>4349</v>
      </c>
      <c r="AJ1472" s="164" t="str">
        <f t="shared" si="23"/>
        <v>FS</v>
      </c>
      <c r="AK1472" s="115" t="b">
        <f>ISNUMBER(SEARCH("IRT",Table1[[#This Row],[Current_Status]]))</f>
        <v>0</v>
      </c>
      <c r="AL1472" s="116">
        <f>YEAR(Table1[[#This Row],[Project_Initiated]])</f>
        <v>2018</v>
      </c>
      <c r="AM1472" s="53">
        <v>44105</v>
      </c>
      <c r="AN1472" s="53" t="str">
        <f>IF(AND(Table1[[#This Row],[Completed Date]]&gt;="07/01/2020"+0,Table1[[#This Row],[Completed Date]]&lt;="6/30/2021"+0),"FY 20-21",IF(AND(Table1[[#This Row],[Completed Date]]&gt;="07/01/2019"+0,Table1[[#This Row],[Completed Date]]&lt;="6/30/2020"+0),"FY 19-20",""))</f>
        <v>FY 19-20</v>
      </c>
      <c r="AO1472" s="116">
        <f>IFERROR(FIND("R",Table1[[#This Row],[FS_Priority]]),"")</f>
        <v>1</v>
      </c>
    </row>
    <row r="1473" spans="1:41" hidden="1" x14ac:dyDescent="0.25">
      <c r="A1473" s="48" t="s">
        <v>226</v>
      </c>
      <c r="B1473" s="203" t="s">
        <v>211</v>
      </c>
      <c r="C1473" s="203" t="s">
        <v>226</v>
      </c>
      <c r="D1473" s="203" t="b">
        <v>0</v>
      </c>
      <c r="E1473" s="48" t="s">
        <v>21</v>
      </c>
      <c r="F1473" s="48" t="s">
        <v>2960</v>
      </c>
      <c r="G1473" s="48" t="s">
        <v>220</v>
      </c>
      <c r="H1473" s="48" t="s">
        <v>323</v>
      </c>
      <c r="I1473" s="48" t="s">
        <v>3460</v>
      </c>
      <c r="J1473" s="48" t="s">
        <v>2670</v>
      </c>
      <c r="K1473" s="203" t="s">
        <v>3455</v>
      </c>
      <c r="L1473" s="203" t="s">
        <v>4315</v>
      </c>
      <c r="M1473" s="48" t="s">
        <v>3458</v>
      </c>
      <c r="N1473" s="203" t="s">
        <v>211</v>
      </c>
      <c r="O1473" s="48" t="s">
        <v>211</v>
      </c>
      <c r="P1473" s="48"/>
      <c r="Q1473" s="48" t="s">
        <v>227</v>
      </c>
      <c r="R1473" s="203" t="s">
        <v>211</v>
      </c>
      <c r="S1473" s="48" t="b">
        <v>0</v>
      </c>
      <c r="T1473" s="48"/>
      <c r="U1473" s="178"/>
      <c r="V1473" s="178">
        <v>43355</v>
      </c>
      <c r="W1473" s="48" t="s">
        <v>211</v>
      </c>
      <c r="X1473" s="48"/>
      <c r="Y1473" s="48"/>
      <c r="Z1473" s="48" t="s">
        <v>211</v>
      </c>
      <c r="AA1473" s="48"/>
      <c r="AB1473" s="48"/>
      <c r="AC1473" s="203" t="s">
        <v>211</v>
      </c>
      <c r="AD1473" s="207">
        <v>43370</v>
      </c>
      <c r="AE1473" s="203" t="s">
        <v>178</v>
      </c>
      <c r="AF1473" s="203" t="s">
        <v>211</v>
      </c>
      <c r="AG1473" s="203" t="s">
        <v>211</v>
      </c>
      <c r="AH1473" s="216">
        <v>43489</v>
      </c>
      <c r="AI1473" s="210" t="s">
        <v>4347</v>
      </c>
      <c r="AJ1473" s="164" t="str">
        <f t="shared" si="23"/>
        <v>FS</v>
      </c>
      <c r="AK1473" s="115" t="b">
        <f>ISNUMBER(SEARCH("IRT",Table1[[#This Row],[Current_Status]]))</f>
        <v>0</v>
      </c>
      <c r="AL1473" s="116">
        <f>YEAR(Table1[[#This Row],[Project_Initiated]])</f>
        <v>2018</v>
      </c>
      <c r="AM1473" s="53">
        <v>44105</v>
      </c>
      <c r="AN1473" s="53" t="str">
        <f>IF(AND(Table1[[#This Row],[Completed Date]]&gt;="07/01/2020"+0,Table1[[#This Row],[Completed Date]]&lt;="6/30/2021"+0),"FY 20-21",IF(AND(Table1[[#This Row],[Completed Date]]&gt;="07/01/2019"+0,Table1[[#This Row],[Completed Date]]&lt;="6/30/2020"+0),"FY 19-20",""))</f>
        <v/>
      </c>
      <c r="AO1473" s="116" t="str">
        <f>IFERROR(FIND("R",Table1[[#This Row],[FS_Priority]]),"")</f>
        <v/>
      </c>
    </row>
    <row r="1474" spans="1:41" hidden="1" x14ac:dyDescent="0.25">
      <c r="A1474" s="48" t="s">
        <v>230</v>
      </c>
      <c r="B1474" s="203" t="s">
        <v>211</v>
      </c>
      <c r="C1474" s="203" t="s">
        <v>230</v>
      </c>
      <c r="D1474" s="203" t="b">
        <v>0</v>
      </c>
      <c r="E1474" s="48" t="s">
        <v>21</v>
      </c>
      <c r="F1474" s="48" t="s">
        <v>2962</v>
      </c>
      <c r="G1474" s="48" t="s">
        <v>220</v>
      </c>
      <c r="H1474" s="48" t="s">
        <v>211</v>
      </c>
      <c r="I1474" s="48" t="s">
        <v>211</v>
      </c>
      <c r="J1474" s="48" t="s">
        <v>2670</v>
      </c>
      <c r="K1474" s="203" t="s">
        <v>3455</v>
      </c>
      <c r="L1474" s="203" t="s">
        <v>4315</v>
      </c>
      <c r="M1474" s="48" t="s">
        <v>3458</v>
      </c>
      <c r="N1474" s="203" t="s">
        <v>211</v>
      </c>
      <c r="O1474" s="48" t="s">
        <v>211</v>
      </c>
      <c r="P1474" s="48"/>
      <c r="Q1474" s="48" t="s">
        <v>231</v>
      </c>
      <c r="R1474" s="203" t="s">
        <v>211</v>
      </c>
      <c r="S1474" s="48" t="b">
        <v>0</v>
      </c>
      <c r="T1474" s="48"/>
      <c r="U1474" s="178"/>
      <c r="V1474" s="178">
        <v>43355</v>
      </c>
      <c r="W1474" s="48" t="s">
        <v>211</v>
      </c>
      <c r="X1474" s="48"/>
      <c r="Y1474" s="48"/>
      <c r="Z1474" s="48" t="s">
        <v>211</v>
      </c>
      <c r="AA1474" s="48"/>
      <c r="AB1474" s="48"/>
      <c r="AC1474" s="203" t="s">
        <v>211</v>
      </c>
      <c r="AD1474" s="207">
        <v>43388</v>
      </c>
      <c r="AE1474" s="203" t="s">
        <v>178</v>
      </c>
      <c r="AF1474" s="203" t="s">
        <v>211</v>
      </c>
      <c r="AG1474" s="203" t="s">
        <v>2694</v>
      </c>
      <c r="AH1474" s="216">
        <v>43489</v>
      </c>
      <c r="AI1474" s="210" t="s">
        <v>4347</v>
      </c>
      <c r="AJ1474" s="164" t="str">
        <f t="shared" si="23"/>
        <v>FS</v>
      </c>
      <c r="AK1474" s="115" t="b">
        <f>ISNUMBER(SEARCH("IRT",Table1[[#This Row],[Current_Status]]))</f>
        <v>0</v>
      </c>
      <c r="AL1474" s="116">
        <f>YEAR(Table1[[#This Row],[Project_Initiated]])</f>
        <v>2018</v>
      </c>
      <c r="AM1474" s="53">
        <v>44105</v>
      </c>
      <c r="AN1474" s="53" t="str">
        <f>IF(AND(Table1[[#This Row],[Completed Date]]&gt;="07/01/2020"+0,Table1[[#This Row],[Completed Date]]&lt;="6/30/2021"+0),"FY 20-21",IF(AND(Table1[[#This Row],[Completed Date]]&gt;="07/01/2019"+0,Table1[[#This Row],[Completed Date]]&lt;="6/30/2020"+0),"FY 19-20",""))</f>
        <v/>
      </c>
      <c r="AO1474" s="116" t="str">
        <f>IFERROR(FIND("R",Table1[[#This Row],[FS_Priority]]),"")</f>
        <v/>
      </c>
    </row>
    <row r="1475" spans="1:41" hidden="1" x14ac:dyDescent="0.25">
      <c r="A1475" s="48" t="s">
        <v>235</v>
      </c>
      <c r="B1475" s="203" t="s">
        <v>211</v>
      </c>
      <c r="C1475" s="203" t="s">
        <v>235</v>
      </c>
      <c r="D1475" s="203" t="b">
        <v>0</v>
      </c>
      <c r="E1475" s="48" t="s">
        <v>21</v>
      </c>
      <c r="F1475" s="48" t="s">
        <v>2964</v>
      </c>
      <c r="G1475" s="48" t="s">
        <v>217</v>
      </c>
      <c r="H1475" s="48" t="s">
        <v>323</v>
      </c>
      <c r="I1475" s="48" t="s">
        <v>211</v>
      </c>
      <c r="J1475" s="48" t="s">
        <v>2670</v>
      </c>
      <c r="K1475" s="203" t="s">
        <v>3455</v>
      </c>
      <c r="L1475" s="203" t="s">
        <v>4315</v>
      </c>
      <c r="M1475" s="48" t="s">
        <v>3458</v>
      </c>
      <c r="N1475" s="203" t="s">
        <v>211</v>
      </c>
      <c r="O1475" s="48" t="s">
        <v>165</v>
      </c>
      <c r="P1475" s="48"/>
      <c r="Q1475" s="48" t="s">
        <v>236</v>
      </c>
      <c r="R1475" s="203" t="s">
        <v>211</v>
      </c>
      <c r="S1475" s="48" t="b">
        <v>0</v>
      </c>
      <c r="T1475" s="48"/>
      <c r="U1475" s="178"/>
      <c r="V1475" s="178">
        <v>43354</v>
      </c>
      <c r="W1475" s="48" t="s">
        <v>211</v>
      </c>
      <c r="X1475" s="48"/>
      <c r="Y1475" s="48"/>
      <c r="Z1475" s="48" t="s">
        <v>211</v>
      </c>
      <c r="AA1475" s="48"/>
      <c r="AB1475" s="48"/>
      <c r="AC1475" s="203" t="s">
        <v>2676</v>
      </c>
      <c r="AD1475" s="205"/>
      <c r="AE1475" s="203" t="s">
        <v>165</v>
      </c>
      <c r="AF1475" s="203" t="s">
        <v>211</v>
      </c>
      <c r="AG1475" s="203" t="s">
        <v>539</v>
      </c>
      <c r="AH1475" s="208">
        <v>43447</v>
      </c>
      <c r="AI1475" s="210" t="s">
        <v>4347</v>
      </c>
      <c r="AJ1475" s="164" t="str">
        <f t="shared" si="23"/>
        <v>FS</v>
      </c>
      <c r="AK1475" s="115" t="b">
        <f>ISNUMBER(SEARCH("IRT",Table1[[#This Row],[Current_Status]]))</f>
        <v>0</v>
      </c>
      <c r="AL1475" s="116">
        <f>YEAR(Table1[[#This Row],[Project_Initiated]])</f>
        <v>2018</v>
      </c>
      <c r="AM1475" s="53">
        <v>44105</v>
      </c>
      <c r="AN1475" s="53" t="str">
        <f>IF(AND(Table1[[#This Row],[Completed Date]]&gt;="07/01/2020"+0,Table1[[#This Row],[Completed Date]]&lt;="6/30/2021"+0),"FY 20-21",IF(AND(Table1[[#This Row],[Completed Date]]&gt;="07/01/2019"+0,Table1[[#This Row],[Completed Date]]&lt;="6/30/2020"+0),"FY 19-20",""))</f>
        <v/>
      </c>
      <c r="AO1475" s="116" t="str">
        <f>IFERROR(FIND("R",Table1[[#This Row],[FS_Priority]]),"")</f>
        <v/>
      </c>
    </row>
    <row r="1476" spans="1:41" hidden="1" x14ac:dyDescent="0.25">
      <c r="A1476" s="48" t="s">
        <v>3361</v>
      </c>
      <c r="B1476" s="203" t="s">
        <v>211</v>
      </c>
      <c r="C1476" s="203" t="s">
        <v>3361</v>
      </c>
      <c r="D1476" s="203" t="b">
        <v>0</v>
      </c>
      <c r="E1476" s="48" t="s">
        <v>21</v>
      </c>
      <c r="F1476" s="48" t="s">
        <v>3362</v>
      </c>
      <c r="G1476" s="48" t="s">
        <v>211</v>
      </c>
      <c r="H1476" s="48" t="s">
        <v>323</v>
      </c>
      <c r="I1476" s="48" t="s">
        <v>3907</v>
      </c>
      <c r="J1476" s="48" t="s">
        <v>2670</v>
      </c>
      <c r="K1476" s="203" t="s">
        <v>3455</v>
      </c>
      <c r="L1476" s="203" t="s">
        <v>4315</v>
      </c>
      <c r="M1476" s="48" t="s">
        <v>3456</v>
      </c>
      <c r="N1476" s="203" t="s">
        <v>211</v>
      </c>
      <c r="O1476" s="48" t="s">
        <v>183</v>
      </c>
      <c r="P1476" s="48"/>
      <c r="Q1476" s="48" t="s">
        <v>236</v>
      </c>
      <c r="R1476" s="203" t="s">
        <v>211</v>
      </c>
      <c r="S1476" s="48" t="b">
        <v>0</v>
      </c>
      <c r="T1476" s="48"/>
      <c r="U1476" s="178"/>
      <c r="V1476" s="178">
        <v>43608</v>
      </c>
      <c r="W1476" s="48" t="s">
        <v>211</v>
      </c>
      <c r="X1476" s="48"/>
      <c r="Y1476" s="48"/>
      <c r="Z1476" s="48" t="s">
        <v>211</v>
      </c>
      <c r="AA1476" s="48"/>
      <c r="AB1476" s="48"/>
      <c r="AC1476" s="203" t="s">
        <v>3363</v>
      </c>
      <c r="AD1476" s="206"/>
      <c r="AE1476" s="203" t="s">
        <v>183</v>
      </c>
      <c r="AF1476" s="203" t="s">
        <v>211</v>
      </c>
      <c r="AG1476" s="203" t="s">
        <v>211</v>
      </c>
      <c r="AH1476" s="208">
        <v>43635</v>
      </c>
      <c r="AI1476" s="210" t="s">
        <v>4349</v>
      </c>
      <c r="AJ1476" s="164" t="str">
        <f t="shared" si="23"/>
        <v>FS</v>
      </c>
      <c r="AK1476" s="115" t="b">
        <f>ISNUMBER(SEARCH("IRT",Table1[[#This Row],[Current_Status]]))</f>
        <v>0</v>
      </c>
      <c r="AL1476" s="116">
        <f>YEAR(Table1[[#This Row],[Project_Initiated]])</f>
        <v>2019</v>
      </c>
      <c r="AM1476" s="53">
        <v>44105</v>
      </c>
      <c r="AN1476" s="53" t="str">
        <f>IF(AND(Table1[[#This Row],[Completed Date]]&gt;="07/01/2020"+0,Table1[[#This Row],[Completed Date]]&lt;="6/30/2021"+0),"FY 20-21",IF(AND(Table1[[#This Row],[Completed Date]]&gt;="07/01/2019"+0,Table1[[#This Row],[Completed Date]]&lt;="6/30/2020"+0),"FY 19-20",""))</f>
        <v/>
      </c>
      <c r="AO1476" s="116" t="str">
        <f>IFERROR(FIND("R",Table1[[#This Row],[FS_Priority]]),"")</f>
        <v/>
      </c>
    </row>
    <row r="1477" spans="1:41" hidden="1" x14ac:dyDescent="0.25">
      <c r="A1477" s="48" t="s">
        <v>860</v>
      </c>
      <c r="B1477" s="203" t="s">
        <v>211</v>
      </c>
      <c r="C1477" s="203" t="s">
        <v>860</v>
      </c>
      <c r="D1477" s="203" t="b">
        <v>0</v>
      </c>
      <c r="E1477" s="48" t="s">
        <v>21</v>
      </c>
      <c r="F1477" s="48" t="s">
        <v>2967</v>
      </c>
      <c r="G1477" s="48" t="s">
        <v>861</v>
      </c>
      <c r="H1477" s="48" t="s">
        <v>323</v>
      </c>
      <c r="I1477" s="48" t="s">
        <v>211</v>
      </c>
      <c r="J1477" s="48" t="s">
        <v>2670</v>
      </c>
      <c r="K1477" s="203" t="s">
        <v>3455</v>
      </c>
      <c r="L1477" s="203" t="s">
        <v>4315</v>
      </c>
      <c r="M1477" s="48" t="s">
        <v>3458</v>
      </c>
      <c r="N1477" s="203" t="s">
        <v>211</v>
      </c>
      <c r="O1477" s="48" t="s">
        <v>211</v>
      </c>
      <c r="P1477" s="48"/>
      <c r="Q1477" s="48" t="s">
        <v>240</v>
      </c>
      <c r="R1477" s="203" t="s">
        <v>211</v>
      </c>
      <c r="S1477" s="48" t="b">
        <v>0</v>
      </c>
      <c r="T1477" s="48"/>
      <c r="U1477" s="178"/>
      <c r="V1477" s="178">
        <v>43355</v>
      </c>
      <c r="W1477" s="48" t="s">
        <v>211</v>
      </c>
      <c r="X1477" s="48"/>
      <c r="Y1477" s="48"/>
      <c r="Z1477" s="48" t="s">
        <v>211</v>
      </c>
      <c r="AA1477" s="48"/>
      <c r="AB1477" s="48"/>
      <c r="AC1477" s="203" t="s">
        <v>862</v>
      </c>
      <c r="AD1477" s="204">
        <v>43370</v>
      </c>
      <c r="AE1477" s="203" t="s">
        <v>178</v>
      </c>
      <c r="AF1477" s="203" t="s">
        <v>211</v>
      </c>
      <c r="AG1477" s="203" t="s">
        <v>2694</v>
      </c>
      <c r="AH1477" s="208">
        <v>43377</v>
      </c>
      <c r="AI1477" s="210" t="s">
        <v>4347</v>
      </c>
      <c r="AJ1477" s="164" t="str">
        <f t="shared" si="23"/>
        <v>FS</v>
      </c>
      <c r="AK1477" s="115" t="b">
        <f>ISNUMBER(SEARCH("IRT",Table1[[#This Row],[Current_Status]]))</f>
        <v>0</v>
      </c>
      <c r="AL1477" s="116">
        <f>YEAR(Table1[[#This Row],[Project_Initiated]])</f>
        <v>2018</v>
      </c>
      <c r="AM1477" s="53">
        <v>44105</v>
      </c>
      <c r="AN1477" s="53" t="str">
        <f>IF(AND(Table1[[#This Row],[Completed Date]]&gt;="07/01/2020"+0,Table1[[#This Row],[Completed Date]]&lt;="6/30/2021"+0),"FY 20-21",IF(AND(Table1[[#This Row],[Completed Date]]&gt;="07/01/2019"+0,Table1[[#This Row],[Completed Date]]&lt;="6/30/2020"+0),"FY 19-20",""))</f>
        <v/>
      </c>
      <c r="AO1477" s="116" t="str">
        <f>IFERROR(FIND("R",Table1[[#This Row],[FS_Priority]]),"")</f>
        <v/>
      </c>
    </row>
    <row r="1478" spans="1:41" hidden="1" x14ac:dyDescent="0.25">
      <c r="A1478" s="48" t="s">
        <v>2733</v>
      </c>
      <c r="B1478" s="203" t="s">
        <v>211</v>
      </c>
      <c r="C1478" s="203" t="s">
        <v>2733</v>
      </c>
      <c r="D1478" s="203" t="b">
        <v>0</v>
      </c>
      <c r="E1478" s="48" t="s">
        <v>53</v>
      </c>
      <c r="F1478" s="48" t="s">
        <v>3011</v>
      </c>
      <c r="G1478" s="48" t="s">
        <v>211</v>
      </c>
      <c r="H1478" s="48" t="s">
        <v>285</v>
      </c>
      <c r="I1478" s="48" t="s">
        <v>3529</v>
      </c>
      <c r="J1478" s="48" t="s">
        <v>2670</v>
      </c>
      <c r="K1478" s="203" t="s">
        <v>3514</v>
      </c>
      <c r="L1478" s="203" t="s">
        <v>2636</v>
      </c>
      <c r="M1478" s="48" t="s">
        <v>3530</v>
      </c>
      <c r="N1478" s="203" t="s">
        <v>211</v>
      </c>
      <c r="O1478" s="48" t="s">
        <v>211</v>
      </c>
      <c r="P1478" s="48"/>
      <c r="Q1478" s="48" t="s">
        <v>288</v>
      </c>
      <c r="R1478" s="203" t="s">
        <v>211</v>
      </c>
      <c r="S1478" s="48" t="b">
        <v>0</v>
      </c>
      <c r="T1478" s="48"/>
      <c r="U1478" s="178"/>
      <c r="V1478" s="178">
        <v>43476</v>
      </c>
      <c r="W1478" s="48" t="s">
        <v>211</v>
      </c>
      <c r="X1478" s="48"/>
      <c r="Y1478" s="48"/>
      <c r="Z1478" s="48" t="s">
        <v>211</v>
      </c>
      <c r="AA1478" s="48"/>
      <c r="AB1478" s="48"/>
      <c r="AC1478" s="203" t="s">
        <v>211</v>
      </c>
      <c r="AD1478" s="205"/>
      <c r="AE1478" s="203" t="s">
        <v>498</v>
      </c>
      <c r="AF1478" s="203" t="s">
        <v>4435</v>
      </c>
      <c r="AG1478" s="203" t="s">
        <v>539</v>
      </c>
      <c r="AH1478" s="216">
        <v>43523</v>
      </c>
      <c r="AI1478" s="210" t="s">
        <v>4346</v>
      </c>
      <c r="AJ1478" s="164" t="str">
        <f t="shared" si="23"/>
        <v>FS</v>
      </c>
      <c r="AK1478" s="115" t="b">
        <f>ISNUMBER(SEARCH("IRT",Table1[[#This Row],[Current_Status]]))</f>
        <v>0</v>
      </c>
      <c r="AL1478" s="116">
        <f>YEAR(Table1[[#This Row],[Project_Initiated]])</f>
        <v>2019</v>
      </c>
      <c r="AM1478" s="53">
        <v>44105</v>
      </c>
      <c r="AN1478" s="53" t="str">
        <f>IF(AND(Table1[[#This Row],[Completed Date]]&gt;="07/01/2020"+0,Table1[[#This Row],[Completed Date]]&lt;="6/30/2021"+0),"FY 20-21",IF(AND(Table1[[#This Row],[Completed Date]]&gt;="07/01/2019"+0,Table1[[#This Row],[Completed Date]]&lt;="6/30/2020"+0),"FY 19-20",""))</f>
        <v/>
      </c>
      <c r="AO1478" s="116" t="str">
        <f>IFERROR(FIND("R",Table1[[#This Row],[FS_Priority]]),"")</f>
        <v/>
      </c>
    </row>
    <row r="1479" spans="1:41" hidden="1" x14ac:dyDescent="0.25">
      <c r="A1479" s="48" t="s">
        <v>823</v>
      </c>
      <c r="B1479" s="203" t="s">
        <v>211</v>
      </c>
      <c r="C1479" s="203" t="s">
        <v>823</v>
      </c>
      <c r="D1479" s="203" t="b">
        <v>0</v>
      </c>
      <c r="E1479" s="48" t="s">
        <v>53</v>
      </c>
      <c r="F1479" s="48" t="s">
        <v>3015</v>
      </c>
      <c r="G1479" s="48" t="s">
        <v>824</v>
      </c>
      <c r="H1479" s="48" t="s">
        <v>932</v>
      </c>
      <c r="I1479" s="48" t="s">
        <v>3537</v>
      </c>
      <c r="J1479" s="48" t="s">
        <v>2670</v>
      </c>
      <c r="K1479" s="203" t="s">
        <v>3514</v>
      </c>
      <c r="L1479" s="203" t="s">
        <v>2636</v>
      </c>
      <c r="M1479" s="48" t="s">
        <v>3538</v>
      </c>
      <c r="N1479" s="203" t="s">
        <v>211</v>
      </c>
      <c r="O1479" s="48" t="s">
        <v>183</v>
      </c>
      <c r="P1479" s="48"/>
      <c r="Q1479" s="48" t="s">
        <v>221</v>
      </c>
      <c r="R1479" s="203" t="s">
        <v>243</v>
      </c>
      <c r="S1479" s="48" t="b">
        <v>0</v>
      </c>
      <c r="T1479" s="48"/>
      <c r="U1479" s="178"/>
      <c r="V1479" s="178">
        <v>43298</v>
      </c>
      <c r="W1479" s="48" t="s">
        <v>211</v>
      </c>
      <c r="X1479" s="48"/>
      <c r="Y1479" s="48"/>
      <c r="Z1479" s="48" t="s">
        <v>211</v>
      </c>
      <c r="AA1479" s="48"/>
      <c r="AB1479" s="48"/>
      <c r="AC1479" s="203" t="s">
        <v>825</v>
      </c>
      <c r="AD1479" s="205"/>
      <c r="AE1479" s="203" t="s">
        <v>498</v>
      </c>
      <c r="AF1479" s="203" t="s">
        <v>211</v>
      </c>
      <c r="AG1479" s="203" t="s">
        <v>2694</v>
      </c>
      <c r="AH1479" s="208">
        <v>43311</v>
      </c>
      <c r="AI1479" s="210" t="s">
        <v>4350</v>
      </c>
      <c r="AJ1479" s="164" t="str">
        <f t="shared" si="23"/>
        <v>FS</v>
      </c>
      <c r="AK1479" s="115" t="b">
        <f>ISNUMBER(SEARCH("IRT",Table1[[#This Row],[Current_Status]]))</f>
        <v>0</v>
      </c>
      <c r="AL1479" s="116">
        <f>YEAR(Table1[[#This Row],[Project_Initiated]])</f>
        <v>2018</v>
      </c>
      <c r="AM1479" s="53">
        <v>44105</v>
      </c>
      <c r="AN1479" s="53" t="str">
        <f>IF(AND(Table1[[#This Row],[Completed Date]]&gt;="07/01/2020"+0,Table1[[#This Row],[Completed Date]]&lt;="6/30/2021"+0),"FY 20-21",IF(AND(Table1[[#This Row],[Completed Date]]&gt;="07/01/2019"+0,Table1[[#This Row],[Completed Date]]&lt;="6/30/2020"+0),"FY 19-20",""))</f>
        <v/>
      </c>
      <c r="AO1479" s="116" t="str">
        <f>IFERROR(FIND("R",Table1[[#This Row],[FS_Priority]]),"")</f>
        <v/>
      </c>
    </row>
    <row r="1480" spans="1:41" hidden="1" x14ac:dyDescent="0.25">
      <c r="A1480" s="48" t="s">
        <v>2909</v>
      </c>
      <c r="B1480" s="203" t="s">
        <v>211</v>
      </c>
      <c r="C1480" s="203" t="s">
        <v>2909</v>
      </c>
      <c r="D1480" s="203" t="b">
        <v>0</v>
      </c>
      <c r="E1480" s="48" t="s">
        <v>53</v>
      </c>
      <c r="F1480" s="48" t="s">
        <v>3016</v>
      </c>
      <c r="G1480" s="48" t="s">
        <v>211</v>
      </c>
      <c r="H1480" s="48" t="s">
        <v>285</v>
      </c>
      <c r="I1480" s="48" t="s">
        <v>3911</v>
      </c>
      <c r="J1480" s="48" t="s">
        <v>2670</v>
      </c>
      <c r="K1480" s="203" t="s">
        <v>3514</v>
      </c>
      <c r="L1480" s="203" t="s">
        <v>2636</v>
      </c>
      <c r="M1480" s="48" t="s">
        <v>3515</v>
      </c>
      <c r="N1480" s="203" t="s">
        <v>211</v>
      </c>
      <c r="O1480" s="48" t="s">
        <v>165</v>
      </c>
      <c r="P1480" s="48"/>
      <c r="Q1480" s="48" t="s">
        <v>221</v>
      </c>
      <c r="R1480" s="203" t="s">
        <v>211</v>
      </c>
      <c r="S1480" s="48" t="b">
        <v>1</v>
      </c>
      <c r="T1480" s="48"/>
      <c r="U1480" s="178"/>
      <c r="V1480" s="178">
        <v>43599</v>
      </c>
      <c r="W1480" s="48" t="s">
        <v>211</v>
      </c>
      <c r="X1480" s="48"/>
      <c r="Y1480" s="48"/>
      <c r="Z1480" s="48" t="s">
        <v>211</v>
      </c>
      <c r="AA1480" s="48"/>
      <c r="AB1480" s="48"/>
      <c r="AC1480" s="203" t="s">
        <v>4943</v>
      </c>
      <c r="AD1480" s="205"/>
      <c r="AE1480" s="203" t="s">
        <v>211</v>
      </c>
      <c r="AF1480" s="203" t="s">
        <v>211</v>
      </c>
      <c r="AG1480" s="203" t="s">
        <v>211</v>
      </c>
      <c r="AH1480" s="208">
        <v>43973</v>
      </c>
      <c r="AI1480" s="210" t="s">
        <v>4349</v>
      </c>
      <c r="AJ1480" s="164" t="str">
        <f t="shared" si="23"/>
        <v>FS</v>
      </c>
      <c r="AK1480" s="115" t="b">
        <f>ISNUMBER(SEARCH("IRT",Table1[[#This Row],[Current_Status]]))</f>
        <v>0</v>
      </c>
      <c r="AL1480" s="116">
        <f>YEAR(Table1[[#This Row],[Project_Initiated]])</f>
        <v>2019</v>
      </c>
      <c r="AM1480" s="53">
        <v>44105</v>
      </c>
      <c r="AN1480" s="53" t="str">
        <f>IF(AND(Table1[[#This Row],[Completed Date]]&gt;="07/01/2020"+0,Table1[[#This Row],[Completed Date]]&lt;="6/30/2021"+0),"FY 20-21",IF(AND(Table1[[#This Row],[Completed Date]]&gt;="07/01/2019"+0,Table1[[#This Row],[Completed Date]]&lt;="6/30/2020"+0),"FY 19-20",""))</f>
        <v>FY 19-20</v>
      </c>
      <c r="AO1480" s="116" t="str">
        <f>IFERROR(FIND("R",Table1[[#This Row],[FS_Priority]]),"")</f>
        <v/>
      </c>
    </row>
    <row r="1481" spans="1:41" hidden="1" x14ac:dyDescent="0.25">
      <c r="A1481" s="48" t="s">
        <v>4399</v>
      </c>
      <c r="B1481" s="203" t="s">
        <v>211</v>
      </c>
      <c r="C1481" s="203" t="s">
        <v>4399</v>
      </c>
      <c r="D1481" s="203" t="b">
        <v>0</v>
      </c>
      <c r="E1481" s="48" t="s">
        <v>53</v>
      </c>
      <c r="F1481" s="48" t="s">
        <v>4430</v>
      </c>
      <c r="G1481" s="48" t="s">
        <v>4431</v>
      </c>
      <c r="H1481" s="48" t="s">
        <v>285</v>
      </c>
      <c r="I1481" s="48" t="s">
        <v>4432</v>
      </c>
      <c r="J1481" s="48" t="s">
        <v>2670</v>
      </c>
      <c r="K1481" s="203" t="s">
        <v>3514</v>
      </c>
      <c r="L1481" s="203" t="s">
        <v>2636</v>
      </c>
      <c r="M1481" s="48" t="s">
        <v>3517</v>
      </c>
      <c r="N1481" s="203" t="s">
        <v>211</v>
      </c>
      <c r="O1481" s="48" t="s">
        <v>183</v>
      </c>
      <c r="P1481" s="48"/>
      <c r="Q1481" s="48" t="s">
        <v>223</v>
      </c>
      <c r="R1481" s="203" t="s">
        <v>211</v>
      </c>
      <c r="S1481" s="48" t="b">
        <v>0</v>
      </c>
      <c r="T1481" s="48"/>
      <c r="U1481" s="178"/>
      <c r="V1481" s="178">
        <v>43300</v>
      </c>
      <c r="W1481" s="48" t="s">
        <v>211</v>
      </c>
      <c r="X1481" s="48"/>
      <c r="Y1481" s="48"/>
      <c r="Z1481" s="48" t="s">
        <v>211</v>
      </c>
      <c r="AA1481" s="48"/>
      <c r="AB1481" s="48"/>
      <c r="AC1481" s="203" t="s">
        <v>4433</v>
      </c>
      <c r="AD1481" s="204">
        <v>43398</v>
      </c>
      <c r="AE1481" s="203" t="s">
        <v>498</v>
      </c>
      <c r="AF1481" s="203" t="s">
        <v>211</v>
      </c>
      <c r="AG1481" s="203" t="s">
        <v>2694</v>
      </c>
      <c r="AH1481" s="208">
        <v>43510</v>
      </c>
      <c r="AI1481" s="210" t="s">
        <v>4347</v>
      </c>
      <c r="AJ1481" s="164" t="str">
        <f t="shared" si="23"/>
        <v>FS</v>
      </c>
      <c r="AK1481" s="115" t="b">
        <f>ISNUMBER(SEARCH("IRT",Table1[[#This Row],[Current_Status]]))</f>
        <v>0</v>
      </c>
      <c r="AL1481" s="116">
        <f>YEAR(Table1[[#This Row],[Project_Initiated]])</f>
        <v>2018</v>
      </c>
      <c r="AM1481" s="53">
        <v>44105</v>
      </c>
      <c r="AN1481" s="53" t="str">
        <f>IF(AND(Table1[[#This Row],[Completed Date]]&gt;="07/01/2020"+0,Table1[[#This Row],[Completed Date]]&lt;="6/30/2021"+0),"FY 20-21",IF(AND(Table1[[#This Row],[Completed Date]]&gt;="07/01/2019"+0,Table1[[#This Row],[Completed Date]]&lt;="6/30/2020"+0),"FY 19-20",""))</f>
        <v/>
      </c>
      <c r="AO1481" s="116" t="str">
        <f>IFERROR(FIND("R",Table1[[#This Row],[FS_Priority]]),"")</f>
        <v/>
      </c>
    </row>
    <row r="1482" spans="1:41" hidden="1" x14ac:dyDescent="0.25">
      <c r="A1482" s="48" t="s">
        <v>4516</v>
      </c>
      <c r="B1482" s="203" t="s">
        <v>211</v>
      </c>
      <c r="C1482" s="203" t="s">
        <v>4516</v>
      </c>
      <c r="D1482" s="203" t="b">
        <v>0</v>
      </c>
      <c r="E1482" s="48" t="s">
        <v>53</v>
      </c>
      <c r="F1482" s="48" t="s">
        <v>4517</v>
      </c>
      <c r="G1482" s="48" t="s">
        <v>211</v>
      </c>
      <c r="H1482" s="48" t="s">
        <v>211</v>
      </c>
      <c r="I1482" s="48" t="s">
        <v>4518</v>
      </c>
      <c r="J1482" s="48" t="s">
        <v>2670</v>
      </c>
      <c r="K1482" s="203" t="s">
        <v>3514</v>
      </c>
      <c r="L1482" s="203" t="s">
        <v>2636</v>
      </c>
      <c r="M1482" s="48" t="s">
        <v>3517</v>
      </c>
      <c r="N1482" s="203" t="s">
        <v>211</v>
      </c>
      <c r="O1482" s="48" t="s">
        <v>165</v>
      </c>
      <c r="P1482" s="48"/>
      <c r="Q1482" s="48" t="s">
        <v>236</v>
      </c>
      <c r="R1482" s="203" t="s">
        <v>211</v>
      </c>
      <c r="S1482" s="48" t="b">
        <v>0</v>
      </c>
      <c r="T1482" s="48"/>
      <c r="U1482" s="178"/>
      <c r="V1482" s="178">
        <v>43791</v>
      </c>
      <c r="W1482" s="48" t="s">
        <v>211</v>
      </c>
      <c r="X1482" s="48"/>
      <c r="Y1482" s="48"/>
      <c r="Z1482" s="48" t="s">
        <v>211</v>
      </c>
      <c r="AA1482" s="48"/>
      <c r="AB1482" s="48"/>
      <c r="AC1482" s="203" t="s">
        <v>4736</v>
      </c>
      <c r="AD1482" s="205"/>
      <c r="AE1482" s="203" t="s">
        <v>165</v>
      </c>
      <c r="AF1482" s="203" t="s">
        <v>211</v>
      </c>
      <c r="AG1482" s="203" t="s">
        <v>211</v>
      </c>
      <c r="AH1482" s="208">
        <v>43837</v>
      </c>
      <c r="AI1482" s="210" t="s">
        <v>4364</v>
      </c>
      <c r="AJ1482" s="164" t="str">
        <f t="shared" si="23"/>
        <v>FS</v>
      </c>
      <c r="AK1482" s="115" t="b">
        <f>ISNUMBER(SEARCH("IRT",Table1[[#This Row],[Current_Status]]))</f>
        <v>0</v>
      </c>
      <c r="AL1482" s="116">
        <f>YEAR(Table1[[#This Row],[Project_Initiated]])</f>
        <v>2019</v>
      </c>
      <c r="AM1482" s="53">
        <v>44105</v>
      </c>
      <c r="AN1482" s="53" t="str">
        <f>IF(AND(Table1[[#This Row],[Completed Date]]&gt;="07/01/2020"+0,Table1[[#This Row],[Completed Date]]&lt;="6/30/2021"+0),"FY 20-21",IF(AND(Table1[[#This Row],[Completed Date]]&gt;="07/01/2019"+0,Table1[[#This Row],[Completed Date]]&lt;="6/30/2020"+0),"FY 19-20",""))</f>
        <v>FY 19-20</v>
      </c>
      <c r="AO1482" s="116" t="str">
        <f>IFERROR(FIND("R",Table1[[#This Row],[FS_Priority]]),"")</f>
        <v/>
      </c>
    </row>
    <row r="1483" spans="1:41" hidden="1" x14ac:dyDescent="0.25">
      <c r="A1483" s="48" t="s">
        <v>2918</v>
      </c>
      <c r="B1483" s="203" t="s">
        <v>211</v>
      </c>
      <c r="C1483" s="203" t="s">
        <v>2918</v>
      </c>
      <c r="D1483" s="203" t="b">
        <v>0</v>
      </c>
      <c r="E1483" s="48" t="s">
        <v>53</v>
      </c>
      <c r="F1483" s="48" t="s">
        <v>3039</v>
      </c>
      <c r="G1483" s="48" t="s">
        <v>211</v>
      </c>
      <c r="H1483" s="48" t="s">
        <v>285</v>
      </c>
      <c r="I1483" s="48" t="s">
        <v>3924</v>
      </c>
      <c r="J1483" s="48" t="s">
        <v>2670</v>
      </c>
      <c r="K1483" s="203" t="s">
        <v>3514</v>
      </c>
      <c r="L1483" s="203" t="s">
        <v>2636</v>
      </c>
      <c r="M1483" s="48" t="s">
        <v>3515</v>
      </c>
      <c r="N1483" s="203" t="s">
        <v>211</v>
      </c>
      <c r="O1483" s="48" t="s">
        <v>165</v>
      </c>
      <c r="P1483" s="48"/>
      <c r="Q1483" s="48" t="s">
        <v>108</v>
      </c>
      <c r="R1483" s="203" t="s">
        <v>211</v>
      </c>
      <c r="S1483" s="48" t="b">
        <v>1</v>
      </c>
      <c r="T1483" s="48"/>
      <c r="U1483" s="178"/>
      <c r="V1483" s="178">
        <v>43599</v>
      </c>
      <c r="W1483" s="48" t="s">
        <v>211</v>
      </c>
      <c r="X1483" s="48"/>
      <c r="Y1483" s="48"/>
      <c r="Z1483" s="48" t="s">
        <v>211</v>
      </c>
      <c r="AA1483" s="48"/>
      <c r="AB1483" s="48"/>
      <c r="AC1483" s="203" t="s">
        <v>4943</v>
      </c>
      <c r="AD1483" s="205"/>
      <c r="AE1483" s="203" t="s">
        <v>211</v>
      </c>
      <c r="AF1483" s="203" t="s">
        <v>211</v>
      </c>
      <c r="AG1483" s="203" t="s">
        <v>211</v>
      </c>
      <c r="AH1483" s="208">
        <v>43973</v>
      </c>
      <c r="AI1483" s="210" t="s">
        <v>4349</v>
      </c>
      <c r="AJ1483" s="164" t="str">
        <f t="shared" si="23"/>
        <v>FS</v>
      </c>
      <c r="AK1483" s="115" t="b">
        <f>ISNUMBER(SEARCH("IRT",Table1[[#This Row],[Current_Status]]))</f>
        <v>0</v>
      </c>
      <c r="AL1483" s="116">
        <f>YEAR(Table1[[#This Row],[Project_Initiated]])</f>
        <v>2019</v>
      </c>
      <c r="AM1483" s="53">
        <v>44105</v>
      </c>
      <c r="AN1483" s="53" t="str">
        <f>IF(AND(Table1[[#This Row],[Completed Date]]&gt;="07/01/2020"+0,Table1[[#This Row],[Completed Date]]&lt;="6/30/2021"+0),"FY 20-21",IF(AND(Table1[[#This Row],[Completed Date]]&gt;="07/01/2019"+0,Table1[[#This Row],[Completed Date]]&lt;="6/30/2020"+0),"FY 19-20",""))</f>
        <v>FY 19-20</v>
      </c>
      <c r="AO1483" s="116" t="str">
        <f>IFERROR(FIND("R",Table1[[#This Row],[FS_Priority]]),"")</f>
        <v/>
      </c>
    </row>
    <row r="1484" spans="1:41" hidden="1" x14ac:dyDescent="0.25">
      <c r="A1484" s="48" t="s">
        <v>635</v>
      </c>
      <c r="B1484" s="203" t="s">
        <v>211</v>
      </c>
      <c r="C1484" s="203" t="s">
        <v>635</v>
      </c>
      <c r="D1484" s="203" t="b">
        <v>0</v>
      </c>
      <c r="E1484" s="48" t="s">
        <v>287</v>
      </c>
      <c r="F1484" s="48" t="s">
        <v>3047</v>
      </c>
      <c r="G1484" s="48" t="s">
        <v>211</v>
      </c>
      <c r="H1484" s="48" t="s">
        <v>441</v>
      </c>
      <c r="I1484" s="48" t="s">
        <v>288</v>
      </c>
      <c r="J1484" s="48" t="s">
        <v>2670</v>
      </c>
      <c r="K1484" s="203" t="s">
        <v>211</v>
      </c>
      <c r="L1484" s="203" t="s">
        <v>211</v>
      </c>
      <c r="M1484" s="48" t="s">
        <v>3562</v>
      </c>
      <c r="N1484" s="203" t="s">
        <v>211</v>
      </c>
      <c r="O1484" s="48" t="s">
        <v>183</v>
      </c>
      <c r="P1484" s="48"/>
      <c r="Q1484" s="48" t="s">
        <v>211</v>
      </c>
      <c r="R1484" s="203" t="s">
        <v>180</v>
      </c>
      <c r="S1484" s="48" t="b">
        <v>0</v>
      </c>
      <c r="T1484" s="48"/>
      <c r="U1484" s="178"/>
      <c r="V1484" s="178">
        <v>42999</v>
      </c>
      <c r="W1484" s="48" t="s">
        <v>211</v>
      </c>
      <c r="X1484" s="48"/>
      <c r="Y1484" s="48"/>
      <c r="Z1484" s="48" t="s">
        <v>211</v>
      </c>
      <c r="AA1484" s="48"/>
      <c r="AB1484" s="48"/>
      <c r="AC1484" s="203" t="s">
        <v>634</v>
      </c>
      <c r="AD1484" s="205"/>
      <c r="AE1484" s="203" t="s">
        <v>183</v>
      </c>
      <c r="AF1484" s="203" t="s">
        <v>211</v>
      </c>
      <c r="AG1484" s="203" t="s">
        <v>2693</v>
      </c>
      <c r="AH1484" s="208">
        <v>43192</v>
      </c>
      <c r="AI1484" s="210" t="s">
        <v>4353</v>
      </c>
      <c r="AJ1484" s="164" t="str">
        <f t="shared" si="23"/>
        <v>FS</v>
      </c>
      <c r="AK1484" s="115" t="b">
        <f>ISNUMBER(SEARCH("IRT",Table1[[#This Row],[Current_Status]]))</f>
        <v>0</v>
      </c>
      <c r="AL1484" s="116">
        <f>YEAR(Table1[[#This Row],[Project_Initiated]])</f>
        <v>2017</v>
      </c>
      <c r="AM1484" s="53">
        <v>44105</v>
      </c>
      <c r="AN1484" s="53" t="str">
        <f>IF(AND(Table1[[#This Row],[Completed Date]]&gt;="07/01/2020"+0,Table1[[#This Row],[Completed Date]]&lt;="6/30/2021"+0),"FY 20-21",IF(AND(Table1[[#This Row],[Completed Date]]&gt;="07/01/2019"+0,Table1[[#This Row],[Completed Date]]&lt;="6/30/2020"+0),"FY 19-20",""))</f>
        <v/>
      </c>
      <c r="AO1484" s="116" t="str">
        <f>IFERROR(FIND("R",Table1[[#This Row],[FS_Priority]]),"")</f>
        <v/>
      </c>
    </row>
    <row r="1485" spans="1:41" hidden="1" x14ac:dyDescent="0.25">
      <c r="A1485" s="48" t="s">
        <v>843</v>
      </c>
      <c r="B1485" s="203" t="s">
        <v>211</v>
      </c>
      <c r="C1485" s="203" t="s">
        <v>843</v>
      </c>
      <c r="D1485" s="203" t="b">
        <v>0</v>
      </c>
      <c r="E1485" s="48" t="s">
        <v>287</v>
      </c>
      <c r="F1485" s="48" t="s">
        <v>3049</v>
      </c>
      <c r="G1485" s="48" t="s">
        <v>633</v>
      </c>
      <c r="H1485" s="48" t="s">
        <v>478</v>
      </c>
      <c r="I1485" s="48" t="s">
        <v>3563</v>
      </c>
      <c r="J1485" s="48" t="s">
        <v>2670</v>
      </c>
      <c r="K1485" s="203" t="s">
        <v>211</v>
      </c>
      <c r="L1485" s="203" t="s">
        <v>211</v>
      </c>
      <c r="M1485" s="48" t="s">
        <v>3561</v>
      </c>
      <c r="N1485" s="203" t="s">
        <v>211</v>
      </c>
      <c r="O1485" s="48" t="s">
        <v>211</v>
      </c>
      <c r="P1485" s="48"/>
      <c r="Q1485" s="48" t="s">
        <v>211</v>
      </c>
      <c r="R1485" s="203" t="s">
        <v>211</v>
      </c>
      <c r="S1485" s="48" t="b">
        <v>0</v>
      </c>
      <c r="T1485" s="48"/>
      <c r="U1485" s="178"/>
      <c r="V1485" s="178">
        <v>43336</v>
      </c>
      <c r="W1485" s="48" t="s">
        <v>211</v>
      </c>
      <c r="X1485" s="48"/>
      <c r="Y1485" s="48"/>
      <c r="Z1485" s="48" t="s">
        <v>211</v>
      </c>
      <c r="AA1485" s="48"/>
      <c r="AB1485" s="48"/>
      <c r="AC1485" s="203" t="s">
        <v>2676</v>
      </c>
      <c r="AD1485" s="205"/>
      <c r="AE1485" s="203" t="s">
        <v>211</v>
      </c>
      <c r="AF1485" s="203" t="s">
        <v>211</v>
      </c>
      <c r="AG1485" s="203" t="s">
        <v>211</v>
      </c>
      <c r="AH1485" s="208">
        <v>43447</v>
      </c>
      <c r="AI1485" s="210" t="s">
        <v>4347</v>
      </c>
      <c r="AJ1485" s="164" t="str">
        <f t="shared" si="23"/>
        <v>FS</v>
      </c>
      <c r="AK1485" s="115" t="b">
        <f>ISNUMBER(SEARCH("IRT",Table1[[#This Row],[Current_Status]]))</f>
        <v>0</v>
      </c>
      <c r="AL1485" s="116">
        <f>YEAR(Table1[[#This Row],[Project_Initiated]])</f>
        <v>2018</v>
      </c>
      <c r="AM1485" s="53">
        <v>44105</v>
      </c>
      <c r="AN1485" s="53" t="str">
        <f>IF(AND(Table1[[#This Row],[Completed Date]]&gt;="07/01/2020"+0,Table1[[#This Row],[Completed Date]]&lt;="6/30/2021"+0),"FY 20-21",IF(AND(Table1[[#This Row],[Completed Date]]&gt;="07/01/2019"+0,Table1[[#This Row],[Completed Date]]&lt;="6/30/2020"+0),"FY 19-20",""))</f>
        <v/>
      </c>
      <c r="AO1485" s="116" t="str">
        <f>IFERROR(FIND("R",Table1[[#This Row],[FS_Priority]]),"")</f>
        <v/>
      </c>
    </row>
    <row r="1486" spans="1:41" hidden="1" x14ac:dyDescent="0.25">
      <c r="A1486" s="48" t="s">
        <v>836</v>
      </c>
      <c r="B1486" s="203" t="s">
        <v>211</v>
      </c>
      <c r="C1486" s="203" t="s">
        <v>836</v>
      </c>
      <c r="D1486" s="203" t="b">
        <v>0</v>
      </c>
      <c r="E1486" s="48" t="s">
        <v>287</v>
      </c>
      <c r="F1486" s="48" t="s">
        <v>3046</v>
      </c>
      <c r="G1486" s="48" t="s">
        <v>633</v>
      </c>
      <c r="H1486" s="48" t="s">
        <v>478</v>
      </c>
      <c r="I1486" s="48" t="s">
        <v>3567</v>
      </c>
      <c r="J1486" s="48" t="s">
        <v>2670</v>
      </c>
      <c r="K1486" s="203" t="s">
        <v>211</v>
      </c>
      <c r="L1486" s="203" t="s">
        <v>211</v>
      </c>
      <c r="M1486" s="48" t="s">
        <v>3561</v>
      </c>
      <c r="N1486" s="203" t="s">
        <v>211</v>
      </c>
      <c r="O1486" s="48" t="s">
        <v>165</v>
      </c>
      <c r="P1486" s="48"/>
      <c r="Q1486" s="48" t="s">
        <v>211</v>
      </c>
      <c r="R1486" s="203" t="s">
        <v>211</v>
      </c>
      <c r="S1486" s="48" t="b">
        <v>0</v>
      </c>
      <c r="T1486" s="48"/>
      <c r="U1486" s="178"/>
      <c r="V1486" s="178">
        <v>43328</v>
      </c>
      <c r="W1486" s="48" t="s">
        <v>211</v>
      </c>
      <c r="X1486" s="48"/>
      <c r="Y1486" s="48"/>
      <c r="Z1486" s="48" t="s">
        <v>211</v>
      </c>
      <c r="AA1486" s="48"/>
      <c r="AB1486" s="48"/>
      <c r="AC1486" s="203" t="s">
        <v>2676</v>
      </c>
      <c r="AD1486" s="205"/>
      <c r="AE1486" s="203" t="s">
        <v>211</v>
      </c>
      <c r="AF1486" s="203" t="s">
        <v>211</v>
      </c>
      <c r="AG1486" s="203" t="s">
        <v>211</v>
      </c>
      <c r="AH1486" s="208">
        <v>43447</v>
      </c>
      <c r="AI1486" s="210" t="s">
        <v>4347</v>
      </c>
      <c r="AJ1486" s="164" t="str">
        <f t="shared" si="23"/>
        <v>FS</v>
      </c>
      <c r="AK1486" s="115" t="b">
        <f>ISNUMBER(SEARCH("IRT",Table1[[#This Row],[Current_Status]]))</f>
        <v>0</v>
      </c>
      <c r="AL1486" s="116">
        <f>YEAR(Table1[[#This Row],[Project_Initiated]])</f>
        <v>2018</v>
      </c>
      <c r="AM1486" s="53">
        <v>44105</v>
      </c>
      <c r="AN1486" s="53" t="str">
        <f>IF(AND(Table1[[#This Row],[Completed Date]]&gt;="07/01/2020"+0,Table1[[#This Row],[Completed Date]]&lt;="6/30/2021"+0),"FY 20-21",IF(AND(Table1[[#This Row],[Completed Date]]&gt;="07/01/2019"+0,Table1[[#This Row],[Completed Date]]&lt;="6/30/2020"+0),"FY 19-20",""))</f>
        <v/>
      </c>
      <c r="AO1486" s="116" t="str">
        <f>IFERROR(FIND("R",Table1[[#This Row],[FS_Priority]]),"")</f>
        <v/>
      </c>
    </row>
    <row r="1487" spans="1:41" hidden="1" x14ac:dyDescent="0.25">
      <c r="A1487" s="48" t="s">
        <v>632</v>
      </c>
      <c r="B1487" s="203" t="s">
        <v>211</v>
      </c>
      <c r="C1487" s="203" t="s">
        <v>632</v>
      </c>
      <c r="D1487" s="203" t="b">
        <v>0</v>
      </c>
      <c r="E1487" s="48" t="s">
        <v>287</v>
      </c>
      <c r="F1487" s="48" t="s">
        <v>3051</v>
      </c>
      <c r="G1487" s="48" t="s">
        <v>211</v>
      </c>
      <c r="H1487" s="48" t="s">
        <v>441</v>
      </c>
      <c r="I1487" s="48" t="s">
        <v>288</v>
      </c>
      <c r="J1487" s="48" t="s">
        <v>2670</v>
      </c>
      <c r="K1487" s="203" t="s">
        <v>211</v>
      </c>
      <c r="L1487" s="203" t="s">
        <v>211</v>
      </c>
      <c r="M1487" s="48" t="s">
        <v>3562</v>
      </c>
      <c r="N1487" s="203" t="s">
        <v>211</v>
      </c>
      <c r="O1487" s="48" t="s">
        <v>183</v>
      </c>
      <c r="P1487" s="48"/>
      <c r="Q1487" s="48" t="s">
        <v>211</v>
      </c>
      <c r="R1487" s="203" t="s">
        <v>180</v>
      </c>
      <c r="S1487" s="48" t="b">
        <v>0</v>
      </c>
      <c r="T1487" s="48"/>
      <c r="U1487" s="178"/>
      <c r="V1487" s="178">
        <v>42999</v>
      </c>
      <c r="W1487" s="48" t="s">
        <v>211</v>
      </c>
      <c r="X1487" s="48"/>
      <c r="Y1487" s="48"/>
      <c r="Z1487" s="48" t="s">
        <v>211</v>
      </c>
      <c r="AA1487" s="48"/>
      <c r="AB1487" s="48"/>
      <c r="AC1487" s="203" t="s">
        <v>2874</v>
      </c>
      <c r="AD1487" s="205"/>
      <c r="AE1487" s="203" t="s">
        <v>183</v>
      </c>
      <c r="AF1487" s="203" t="s">
        <v>211</v>
      </c>
      <c r="AG1487" s="203" t="s">
        <v>2693</v>
      </c>
      <c r="AH1487" s="208">
        <v>43586</v>
      </c>
      <c r="AI1487" s="210" t="s">
        <v>4353</v>
      </c>
      <c r="AJ1487" s="164" t="str">
        <f t="shared" si="23"/>
        <v>FS</v>
      </c>
      <c r="AK1487" s="115" t="b">
        <f>ISNUMBER(SEARCH("IRT",Table1[[#This Row],[Current_Status]]))</f>
        <v>0</v>
      </c>
      <c r="AL1487" s="116">
        <f>YEAR(Table1[[#This Row],[Project_Initiated]])</f>
        <v>2017</v>
      </c>
      <c r="AM1487" s="53">
        <v>44105</v>
      </c>
      <c r="AN1487" s="53" t="str">
        <f>IF(AND(Table1[[#This Row],[Completed Date]]&gt;="07/01/2020"+0,Table1[[#This Row],[Completed Date]]&lt;="6/30/2021"+0),"FY 20-21",IF(AND(Table1[[#This Row],[Completed Date]]&gt;="07/01/2019"+0,Table1[[#This Row],[Completed Date]]&lt;="6/30/2020"+0),"FY 19-20",""))</f>
        <v/>
      </c>
      <c r="AO1487" s="116" t="str">
        <f>IFERROR(FIND("R",Table1[[#This Row],[FS_Priority]]),"")</f>
        <v/>
      </c>
    </row>
    <row r="1488" spans="1:41" hidden="1" x14ac:dyDescent="0.25">
      <c r="A1488" s="48" t="s">
        <v>842</v>
      </c>
      <c r="B1488" s="203" t="s">
        <v>211</v>
      </c>
      <c r="C1488" s="203" t="s">
        <v>842</v>
      </c>
      <c r="D1488" s="203" t="b">
        <v>0</v>
      </c>
      <c r="E1488" s="48" t="s">
        <v>287</v>
      </c>
      <c r="F1488" s="48" t="s">
        <v>3048</v>
      </c>
      <c r="G1488" s="48" t="s">
        <v>633</v>
      </c>
      <c r="H1488" s="48" t="s">
        <v>478</v>
      </c>
      <c r="I1488" s="48" t="s">
        <v>3560</v>
      </c>
      <c r="J1488" s="48" t="s">
        <v>2670</v>
      </c>
      <c r="K1488" s="203" t="s">
        <v>211</v>
      </c>
      <c r="L1488" s="203" t="s">
        <v>211</v>
      </c>
      <c r="M1488" s="48" t="s">
        <v>3561</v>
      </c>
      <c r="N1488" s="203" t="s">
        <v>211</v>
      </c>
      <c r="O1488" s="48" t="s">
        <v>211</v>
      </c>
      <c r="P1488" s="48"/>
      <c r="Q1488" s="48" t="s">
        <v>211</v>
      </c>
      <c r="R1488" s="203" t="s">
        <v>211</v>
      </c>
      <c r="S1488" s="48" t="b">
        <v>0</v>
      </c>
      <c r="T1488" s="48"/>
      <c r="U1488" s="178"/>
      <c r="V1488" s="178">
        <v>43336</v>
      </c>
      <c r="W1488" s="48" t="s">
        <v>211</v>
      </c>
      <c r="X1488" s="48"/>
      <c r="Y1488" s="48"/>
      <c r="Z1488" s="48" t="s">
        <v>211</v>
      </c>
      <c r="AA1488" s="48"/>
      <c r="AB1488" s="48"/>
      <c r="AC1488" s="203" t="s">
        <v>2676</v>
      </c>
      <c r="AD1488" s="205"/>
      <c r="AE1488" s="203" t="s">
        <v>211</v>
      </c>
      <c r="AF1488" s="203" t="s">
        <v>211</v>
      </c>
      <c r="AG1488" s="203" t="s">
        <v>211</v>
      </c>
      <c r="AH1488" s="208">
        <v>43447</v>
      </c>
      <c r="AI1488" s="210" t="s">
        <v>4347</v>
      </c>
      <c r="AJ1488" s="164" t="str">
        <f t="shared" si="23"/>
        <v>FS</v>
      </c>
      <c r="AK1488" s="115" t="b">
        <f>ISNUMBER(SEARCH("IRT",Table1[[#This Row],[Current_Status]]))</f>
        <v>0</v>
      </c>
      <c r="AL1488" s="116">
        <f>YEAR(Table1[[#This Row],[Project_Initiated]])</f>
        <v>2018</v>
      </c>
      <c r="AM1488" s="53">
        <v>44105</v>
      </c>
      <c r="AN1488" s="53" t="str">
        <f>IF(AND(Table1[[#This Row],[Completed Date]]&gt;="07/01/2020"+0,Table1[[#This Row],[Completed Date]]&lt;="6/30/2021"+0),"FY 20-21",IF(AND(Table1[[#This Row],[Completed Date]]&gt;="07/01/2019"+0,Table1[[#This Row],[Completed Date]]&lt;="6/30/2020"+0),"FY 19-20",""))</f>
        <v/>
      </c>
      <c r="AO1488" s="116" t="str">
        <f>IFERROR(FIND("R",Table1[[#This Row],[FS_Priority]]),"")</f>
        <v/>
      </c>
    </row>
    <row r="1489" spans="1:41" hidden="1" x14ac:dyDescent="0.25">
      <c r="A1489" s="48" t="s">
        <v>2831</v>
      </c>
      <c r="B1489" s="203" t="s">
        <v>211</v>
      </c>
      <c r="C1489" s="203" t="s">
        <v>2831</v>
      </c>
      <c r="D1489" s="203" t="b">
        <v>0</v>
      </c>
      <c r="E1489" s="48" t="s">
        <v>99</v>
      </c>
      <c r="F1489" s="48" t="s">
        <v>3100</v>
      </c>
      <c r="G1489" s="48" t="s">
        <v>4001</v>
      </c>
      <c r="H1489" s="48" t="s">
        <v>445</v>
      </c>
      <c r="I1489" s="48" t="s">
        <v>3638</v>
      </c>
      <c r="J1489" s="48" t="s">
        <v>2670</v>
      </c>
      <c r="K1489" s="203" t="s">
        <v>4989</v>
      </c>
      <c r="L1489" s="203" t="s">
        <v>297</v>
      </c>
      <c r="M1489" s="48" t="s">
        <v>3599</v>
      </c>
      <c r="N1489" s="203" t="s">
        <v>211</v>
      </c>
      <c r="O1489" s="48" t="s">
        <v>183</v>
      </c>
      <c r="P1489" s="48"/>
      <c r="Q1489" s="48" t="s">
        <v>212</v>
      </c>
      <c r="R1489" s="203" t="s">
        <v>211</v>
      </c>
      <c r="S1489" s="48" t="b">
        <v>0</v>
      </c>
      <c r="T1489" s="48"/>
      <c r="U1489" s="178"/>
      <c r="V1489" s="178">
        <v>43440</v>
      </c>
      <c r="W1489" s="48" t="s">
        <v>211</v>
      </c>
      <c r="X1489" s="48"/>
      <c r="Y1489" s="48"/>
      <c r="Z1489" s="48" t="s">
        <v>211</v>
      </c>
      <c r="AA1489" s="48"/>
      <c r="AB1489" s="48"/>
      <c r="AC1489" s="203" t="s">
        <v>2893</v>
      </c>
      <c r="AD1489" s="204">
        <v>43570</v>
      </c>
      <c r="AE1489" s="203" t="s">
        <v>178</v>
      </c>
      <c r="AF1489" s="203" t="s">
        <v>4423</v>
      </c>
      <c r="AG1489" s="203" t="s">
        <v>2694</v>
      </c>
      <c r="AH1489" s="208">
        <v>43606</v>
      </c>
      <c r="AI1489" s="210" t="s">
        <v>4349</v>
      </c>
      <c r="AJ1489" s="164" t="str">
        <f t="shared" si="23"/>
        <v>FS</v>
      </c>
      <c r="AK1489" s="115" t="b">
        <f>ISNUMBER(SEARCH("IRT",Table1[[#This Row],[Current_Status]]))</f>
        <v>0</v>
      </c>
      <c r="AL1489" s="116">
        <f>YEAR(Table1[[#This Row],[Project_Initiated]])</f>
        <v>2018</v>
      </c>
      <c r="AM1489" s="53">
        <v>44105</v>
      </c>
      <c r="AN1489" s="53" t="str">
        <f>IF(AND(Table1[[#This Row],[Completed Date]]&gt;="07/01/2020"+0,Table1[[#This Row],[Completed Date]]&lt;="6/30/2021"+0),"FY 20-21",IF(AND(Table1[[#This Row],[Completed Date]]&gt;="07/01/2019"+0,Table1[[#This Row],[Completed Date]]&lt;="6/30/2020"+0),"FY 19-20",""))</f>
        <v/>
      </c>
      <c r="AO1489" s="116" t="str">
        <f>IFERROR(FIND("R",Table1[[#This Row],[FS_Priority]]),"")</f>
        <v/>
      </c>
    </row>
    <row r="1490" spans="1:41" hidden="1" x14ac:dyDescent="0.25">
      <c r="A1490" s="48" t="s">
        <v>900</v>
      </c>
      <c r="B1490" s="203" t="s">
        <v>211</v>
      </c>
      <c r="C1490" s="203" t="s">
        <v>900</v>
      </c>
      <c r="D1490" s="203" t="b">
        <v>0</v>
      </c>
      <c r="E1490" s="48" t="s">
        <v>99</v>
      </c>
      <c r="F1490" s="48" t="s">
        <v>3106</v>
      </c>
      <c r="G1490" s="48" t="s">
        <v>2851</v>
      </c>
      <c r="H1490" s="48" t="s">
        <v>452</v>
      </c>
      <c r="I1490" s="48" t="s">
        <v>3642</v>
      </c>
      <c r="J1490" s="48" t="s">
        <v>2670</v>
      </c>
      <c r="K1490" s="203" t="s">
        <v>4989</v>
      </c>
      <c r="L1490" s="203" t="s">
        <v>297</v>
      </c>
      <c r="M1490" s="48" t="s">
        <v>3643</v>
      </c>
      <c r="N1490" s="203" t="s">
        <v>211</v>
      </c>
      <c r="O1490" s="48" t="s">
        <v>183</v>
      </c>
      <c r="P1490" s="48"/>
      <c r="Q1490" s="48" t="s">
        <v>2852</v>
      </c>
      <c r="R1490" s="203" t="s">
        <v>211</v>
      </c>
      <c r="S1490" s="48" t="b">
        <v>0</v>
      </c>
      <c r="T1490" s="48"/>
      <c r="U1490" s="178"/>
      <c r="V1490" s="178">
        <v>43395</v>
      </c>
      <c r="W1490" s="48" t="s">
        <v>211</v>
      </c>
      <c r="X1490" s="48"/>
      <c r="Y1490" s="48"/>
      <c r="Z1490" s="48" t="s">
        <v>211</v>
      </c>
      <c r="AA1490" s="48"/>
      <c r="AB1490" s="48"/>
      <c r="AC1490" s="203" t="s">
        <v>211</v>
      </c>
      <c r="AD1490" s="205"/>
      <c r="AE1490" s="203" t="s">
        <v>178</v>
      </c>
      <c r="AF1490" s="203" t="s">
        <v>211</v>
      </c>
      <c r="AG1490" s="203" t="s">
        <v>211</v>
      </c>
      <c r="AH1490" s="208">
        <v>43579</v>
      </c>
      <c r="AI1490" s="210" t="s">
        <v>4349</v>
      </c>
      <c r="AJ1490" s="164" t="str">
        <f t="shared" si="23"/>
        <v>FS</v>
      </c>
      <c r="AK1490" s="115" t="b">
        <f>ISNUMBER(SEARCH("IRT",Table1[[#This Row],[Current_Status]]))</f>
        <v>0</v>
      </c>
      <c r="AL1490" s="116">
        <f>YEAR(Table1[[#This Row],[Project_Initiated]])</f>
        <v>2018</v>
      </c>
      <c r="AM1490" s="53">
        <v>44105</v>
      </c>
      <c r="AN1490" s="53" t="str">
        <f>IF(AND(Table1[[#This Row],[Completed Date]]&gt;="07/01/2020"+0,Table1[[#This Row],[Completed Date]]&lt;="6/30/2021"+0),"FY 20-21",IF(AND(Table1[[#This Row],[Completed Date]]&gt;="07/01/2019"+0,Table1[[#This Row],[Completed Date]]&lt;="6/30/2020"+0),"FY 19-20",""))</f>
        <v/>
      </c>
      <c r="AO1490" s="116" t="str">
        <f>IFERROR(FIND("R",Table1[[#This Row],[FS_Priority]]),"")</f>
        <v/>
      </c>
    </row>
    <row r="1491" spans="1:41" hidden="1" x14ac:dyDescent="0.25">
      <c r="A1491" s="48" t="s">
        <v>2630</v>
      </c>
      <c r="B1491" s="203" t="s">
        <v>211</v>
      </c>
      <c r="C1491" s="203" t="s">
        <v>2630</v>
      </c>
      <c r="D1491" s="203" t="b">
        <v>0</v>
      </c>
      <c r="E1491" s="48" t="s">
        <v>107</v>
      </c>
      <c r="F1491" s="48" t="s">
        <v>3151</v>
      </c>
      <c r="G1491" s="48" t="s">
        <v>2821</v>
      </c>
      <c r="H1491" s="48" t="s">
        <v>397</v>
      </c>
      <c r="I1491" s="48" t="s">
        <v>211</v>
      </c>
      <c r="J1491" s="48" t="s">
        <v>2670</v>
      </c>
      <c r="K1491" s="203" t="s">
        <v>3674</v>
      </c>
      <c r="L1491" s="203" t="s">
        <v>2636</v>
      </c>
      <c r="M1491" s="48" t="s">
        <v>3680</v>
      </c>
      <c r="N1491" s="203" t="s">
        <v>211</v>
      </c>
      <c r="O1491" s="48" t="s">
        <v>211</v>
      </c>
      <c r="P1491" s="48"/>
      <c r="Q1491" s="48" t="s">
        <v>211</v>
      </c>
      <c r="R1491" s="203" t="s">
        <v>211</v>
      </c>
      <c r="S1491" s="48" t="b">
        <v>0</v>
      </c>
      <c r="T1491" s="48"/>
      <c r="U1491" s="178"/>
      <c r="V1491" s="178">
        <v>43411</v>
      </c>
      <c r="W1491" s="48" t="s">
        <v>211</v>
      </c>
      <c r="X1491" s="48"/>
      <c r="Y1491" s="48"/>
      <c r="Z1491" s="48" t="s">
        <v>211</v>
      </c>
      <c r="AA1491" s="48"/>
      <c r="AB1491" s="48"/>
      <c r="AC1491" s="203" t="s">
        <v>211</v>
      </c>
      <c r="AD1491" s="204">
        <v>43444</v>
      </c>
      <c r="AE1491" s="203" t="s">
        <v>498</v>
      </c>
      <c r="AF1491" s="203" t="s">
        <v>4464</v>
      </c>
      <c r="AG1491" s="203" t="s">
        <v>2694</v>
      </c>
      <c r="AH1491" s="208">
        <v>43535</v>
      </c>
      <c r="AI1491" s="210" t="s">
        <v>4352</v>
      </c>
      <c r="AJ1491" s="164" t="str">
        <f t="shared" si="23"/>
        <v>FS</v>
      </c>
      <c r="AK1491" s="115" t="b">
        <f>ISNUMBER(SEARCH("IRT",Table1[[#This Row],[Current_Status]]))</f>
        <v>0</v>
      </c>
      <c r="AL1491" s="116">
        <f>YEAR(Table1[[#This Row],[Project_Initiated]])</f>
        <v>2018</v>
      </c>
      <c r="AM1491" s="53">
        <v>44105</v>
      </c>
      <c r="AN1491" s="53" t="str">
        <f>IF(AND(Table1[[#This Row],[Completed Date]]&gt;="07/01/2020"+0,Table1[[#This Row],[Completed Date]]&lt;="6/30/2021"+0),"FY 20-21",IF(AND(Table1[[#This Row],[Completed Date]]&gt;="07/01/2019"+0,Table1[[#This Row],[Completed Date]]&lt;="6/30/2020"+0),"FY 19-20",""))</f>
        <v/>
      </c>
      <c r="AO1491" s="116" t="str">
        <f>IFERROR(FIND("R",Table1[[#This Row],[FS_Priority]]),"")</f>
        <v/>
      </c>
    </row>
    <row r="1492" spans="1:41" hidden="1" x14ac:dyDescent="0.25">
      <c r="A1492" s="48" t="s">
        <v>673</v>
      </c>
      <c r="B1492" s="203" t="s">
        <v>211</v>
      </c>
      <c r="C1492" s="203" t="s">
        <v>673</v>
      </c>
      <c r="D1492" s="203" t="b">
        <v>0</v>
      </c>
      <c r="E1492" s="48" t="s">
        <v>107</v>
      </c>
      <c r="F1492" s="48" t="s">
        <v>3257</v>
      </c>
      <c r="G1492" s="48" t="s">
        <v>211</v>
      </c>
      <c r="H1492" s="48" t="s">
        <v>211</v>
      </c>
      <c r="I1492" s="48" t="s">
        <v>211</v>
      </c>
      <c r="J1492" s="48" t="s">
        <v>2670</v>
      </c>
      <c r="K1492" s="203" t="s">
        <v>3674</v>
      </c>
      <c r="L1492" s="203" t="s">
        <v>2636</v>
      </c>
      <c r="M1492" s="48" t="s">
        <v>3680</v>
      </c>
      <c r="N1492" s="203" t="s">
        <v>211</v>
      </c>
      <c r="O1492" s="48" t="s">
        <v>183</v>
      </c>
      <c r="P1492" s="48"/>
      <c r="Q1492" s="48" t="s">
        <v>211</v>
      </c>
      <c r="R1492" s="203" t="s">
        <v>360</v>
      </c>
      <c r="S1492" s="48" t="b">
        <v>0</v>
      </c>
      <c r="T1492" s="48"/>
      <c r="U1492" s="178"/>
      <c r="V1492" s="178">
        <v>43144</v>
      </c>
      <c r="W1492" s="48" t="s">
        <v>211</v>
      </c>
      <c r="X1492" s="48"/>
      <c r="Y1492" s="48"/>
      <c r="Z1492" s="48" t="s">
        <v>211</v>
      </c>
      <c r="AA1492" s="48"/>
      <c r="AB1492" s="48"/>
      <c r="AC1492" s="203" t="s">
        <v>211</v>
      </c>
      <c r="AD1492" s="205"/>
      <c r="AE1492" s="203" t="s">
        <v>178</v>
      </c>
      <c r="AF1492" s="203" t="s">
        <v>211</v>
      </c>
      <c r="AG1492" s="203" t="s">
        <v>2694</v>
      </c>
      <c r="AH1492" s="208">
        <v>43362</v>
      </c>
      <c r="AI1492" s="210" t="s">
        <v>4348</v>
      </c>
      <c r="AJ1492" s="164" t="str">
        <f t="shared" si="23"/>
        <v>FS</v>
      </c>
      <c r="AK1492" s="115" t="b">
        <f>ISNUMBER(SEARCH("IRT",Table1[[#This Row],[Current_Status]]))</f>
        <v>0</v>
      </c>
      <c r="AL1492" s="116">
        <f>YEAR(Table1[[#This Row],[Project_Initiated]])</f>
        <v>2018</v>
      </c>
      <c r="AM1492" s="53">
        <v>44105</v>
      </c>
      <c r="AN1492" s="53" t="str">
        <f>IF(AND(Table1[[#This Row],[Completed Date]]&gt;="07/01/2020"+0,Table1[[#This Row],[Completed Date]]&lt;="6/30/2021"+0),"FY 20-21",IF(AND(Table1[[#This Row],[Completed Date]]&gt;="07/01/2019"+0,Table1[[#This Row],[Completed Date]]&lt;="6/30/2020"+0),"FY 19-20",""))</f>
        <v/>
      </c>
      <c r="AO1492" s="116" t="str">
        <f>IFERROR(FIND("R",Table1[[#This Row],[FS_Priority]]),"")</f>
        <v/>
      </c>
    </row>
    <row r="1493" spans="1:41" hidden="1" x14ac:dyDescent="0.25">
      <c r="A1493" s="48" t="s">
        <v>4591</v>
      </c>
      <c r="B1493" s="203" t="s">
        <v>211</v>
      </c>
      <c r="C1493" s="203" t="s">
        <v>4591</v>
      </c>
      <c r="D1493" s="203" t="b">
        <v>0</v>
      </c>
      <c r="E1493" s="48" t="s">
        <v>107</v>
      </c>
      <c r="F1493" s="48" t="s">
        <v>4592</v>
      </c>
      <c r="G1493" s="48" t="s">
        <v>211</v>
      </c>
      <c r="H1493" s="48" t="s">
        <v>211</v>
      </c>
      <c r="I1493" s="48" t="s">
        <v>4590</v>
      </c>
      <c r="J1493" s="48" t="s">
        <v>2670</v>
      </c>
      <c r="K1493" s="203" t="s">
        <v>3674</v>
      </c>
      <c r="L1493" s="203" t="s">
        <v>2636</v>
      </c>
      <c r="M1493" s="48" t="s">
        <v>3687</v>
      </c>
      <c r="N1493" s="203" t="s">
        <v>3724</v>
      </c>
      <c r="O1493" s="48" t="s">
        <v>165</v>
      </c>
      <c r="P1493" s="48"/>
      <c r="Q1493" s="48" t="s">
        <v>4502</v>
      </c>
      <c r="R1493" s="203" t="s">
        <v>211</v>
      </c>
      <c r="S1493" s="48" t="b">
        <v>0</v>
      </c>
      <c r="T1493" s="48"/>
      <c r="U1493" s="178"/>
      <c r="V1493" s="178">
        <v>43756</v>
      </c>
      <c r="W1493" s="48" t="s">
        <v>211</v>
      </c>
      <c r="X1493" s="48"/>
      <c r="Y1493" s="48"/>
      <c r="Z1493" s="48" t="s">
        <v>211</v>
      </c>
      <c r="AA1493" s="48"/>
      <c r="AB1493" s="48"/>
      <c r="AC1493" s="203" t="s">
        <v>4723</v>
      </c>
      <c r="AD1493" s="212"/>
      <c r="AE1493" s="203" t="s">
        <v>165</v>
      </c>
      <c r="AF1493" s="203" t="s">
        <v>211</v>
      </c>
      <c r="AG1493" s="203" t="s">
        <v>211</v>
      </c>
      <c r="AH1493" s="208">
        <v>43770</v>
      </c>
      <c r="AI1493" s="210" t="s">
        <v>4364</v>
      </c>
      <c r="AJ1493" s="164" t="str">
        <f t="shared" si="23"/>
        <v>FS</v>
      </c>
      <c r="AK1493" s="115" t="b">
        <f>ISNUMBER(SEARCH("IRT",Table1[[#This Row],[Current_Status]]))</f>
        <v>0</v>
      </c>
      <c r="AL1493" s="116">
        <f>YEAR(Table1[[#This Row],[Project_Initiated]])</f>
        <v>2019</v>
      </c>
      <c r="AM1493" s="53">
        <v>44105</v>
      </c>
      <c r="AN1493" s="53" t="str">
        <f>IF(AND(Table1[[#This Row],[Completed Date]]&gt;="07/01/2020"+0,Table1[[#This Row],[Completed Date]]&lt;="6/30/2021"+0),"FY 20-21",IF(AND(Table1[[#This Row],[Completed Date]]&gt;="07/01/2019"+0,Table1[[#This Row],[Completed Date]]&lt;="6/30/2020"+0),"FY 19-20",""))</f>
        <v>FY 19-20</v>
      </c>
      <c r="AO1493" s="116" t="str">
        <f>IFERROR(FIND("R",Table1[[#This Row],[FS_Priority]]),"")</f>
        <v/>
      </c>
    </row>
    <row r="1494" spans="1:41" hidden="1" x14ac:dyDescent="0.25">
      <c r="A1494" s="48" t="s">
        <v>4596</v>
      </c>
      <c r="B1494" s="203" t="s">
        <v>211</v>
      </c>
      <c r="C1494" s="203" t="s">
        <v>4596</v>
      </c>
      <c r="D1494" s="203" t="b">
        <v>0</v>
      </c>
      <c r="E1494" s="48" t="s">
        <v>107</v>
      </c>
      <c r="F1494" s="48" t="s">
        <v>4597</v>
      </c>
      <c r="G1494" s="48" t="s">
        <v>211</v>
      </c>
      <c r="H1494" s="48" t="s">
        <v>211</v>
      </c>
      <c r="I1494" s="48" t="s">
        <v>4598</v>
      </c>
      <c r="J1494" s="48" t="s">
        <v>2670</v>
      </c>
      <c r="K1494" s="203" t="s">
        <v>3674</v>
      </c>
      <c r="L1494" s="203" t="s">
        <v>2636</v>
      </c>
      <c r="M1494" s="48" t="s">
        <v>3697</v>
      </c>
      <c r="N1494" s="203" t="s">
        <v>3701</v>
      </c>
      <c r="O1494" s="48" t="s">
        <v>165</v>
      </c>
      <c r="P1494" s="48"/>
      <c r="Q1494" s="48" t="s">
        <v>221</v>
      </c>
      <c r="R1494" s="203" t="s">
        <v>211</v>
      </c>
      <c r="S1494" s="48" t="b">
        <v>1</v>
      </c>
      <c r="T1494" s="48"/>
      <c r="U1494" s="178"/>
      <c r="V1494" s="178">
        <v>43794</v>
      </c>
      <c r="W1494" s="48" t="s">
        <v>211</v>
      </c>
      <c r="X1494" s="48"/>
      <c r="Y1494" s="48"/>
      <c r="Z1494" s="48" t="s">
        <v>211</v>
      </c>
      <c r="AA1494" s="48"/>
      <c r="AB1494" s="48"/>
      <c r="AC1494" s="203" t="s">
        <v>4728</v>
      </c>
      <c r="AD1494" s="205"/>
      <c r="AE1494" s="203" t="s">
        <v>165</v>
      </c>
      <c r="AF1494" s="203" t="s">
        <v>211</v>
      </c>
      <c r="AG1494" s="203" t="s">
        <v>211</v>
      </c>
      <c r="AH1494" s="208">
        <v>43812</v>
      </c>
      <c r="AI1494" s="210" t="s">
        <v>4364</v>
      </c>
      <c r="AJ1494" s="164" t="str">
        <f t="shared" si="23"/>
        <v>FS</v>
      </c>
      <c r="AK1494" s="115" t="b">
        <f>ISNUMBER(SEARCH("IRT",Table1[[#This Row],[Current_Status]]))</f>
        <v>0</v>
      </c>
      <c r="AL1494" s="116">
        <f>YEAR(Table1[[#This Row],[Project_Initiated]])</f>
        <v>2019</v>
      </c>
      <c r="AM1494" s="53">
        <v>44105</v>
      </c>
      <c r="AN1494" s="53" t="str">
        <f>IF(AND(Table1[[#This Row],[Completed Date]]&gt;="07/01/2020"+0,Table1[[#This Row],[Completed Date]]&lt;="6/30/2021"+0),"FY 20-21",IF(AND(Table1[[#This Row],[Completed Date]]&gt;="07/01/2019"+0,Table1[[#This Row],[Completed Date]]&lt;="6/30/2020"+0),"FY 19-20",""))</f>
        <v>FY 19-20</v>
      </c>
      <c r="AO1494" s="116" t="str">
        <f>IFERROR(FIND("R",Table1[[#This Row],[FS_Priority]]),"")</f>
        <v/>
      </c>
    </row>
    <row r="1495" spans="1:41" hidden="1" x14ac:dyDescent="0.25">
      <c r="A1495" s="48" t="s">
        <v>888</v>
      </c>
      <c r="B1495" s="203" t="s">
        <v>211</v>
      </c>
      <c r="C1495" s="203" t="s">
        <v>888</v>
      </c>
      <c r="D1495" s="203" t="b">
        <v>0</v>
      </c>
      <c r="E1495" s="48" t="s">
        <v>107</v>
      </c>
      <c r="F1495" s="48" t="s">
        <v>3188</v>
      </c>
      <c r="G1495" s="48" t="s">
        <v>2860</v>
      </c>
      <c r="H1495" s="48" t="s">
        <v>474</v>
      </c>
      <c r="I1495" s="48" t="s">
        <v>3715</v>
      </c>
      <c r="J1495" s="48" t="s">
        <v>2670</v>
      </c>
      <c r="K1495" s="203" t="s">
        <v>3674</v>
      </c>
      <c r="L1495" s="203" t="s">
        <v>2636</v>
      </c>
      <c r="M1495" s="48" t="s">
        <v>3561</v>
      </c>
      <c r="N1495" s="203" t="s">
        <v>211</v>
      </c>
      <c r="O1495" s="48" t="s">
        <v>183</v>
      </c>
      <c r="P1495" s="48"/>
      <c r="Q1495" s="48" t="s">
        <v>2838</v>
      </c>
      <c r="R1495" s="203" t="s">
        <v>211</v>
      </c>
      <c r="S1495" s="48" t="b">
        <v>0</v>
      </c>
      <c r="T1495" s="48"/>
      <c r="U1495" s="178"/>
      <c r="V1495" s="178">
        <v>43378</v>
      </c>
      <c r="W1495" s="48" t="s">
        <v>211</v>
      </c>
      <c r="X1495" s="48"/>
      <c r="Y1495" s="48"/>
      <c r="Z1495" s="48" t="s">
        <v>211</v>
      </c>
      <c r="AA1495" s="48"/>
      <c r="AB1495" s="48"/>
      <c r="AC1495" s="203" t="s">
        <v>211</v>
      </c>
      <c r="AD1495" s="207">
        <v>43383</v>
      </c>
      <c r="AE1495" s="203" t="s">
        <v>498</v>
      </c>
      <c r="AF1495" s="203" t="s">
        <v>4415</v>
      </c>
      <c r="AG1495" s="203" t="s">
        <v>539</v>
      </c>
      <c r="AH1495" s="208">
        <v>43559</v>
      </c>
      <c r="AI1495" s="210" t="s">
        <v>4349</v>
      </c>
      <c r="AJ1495" s="164" t="str">
        <f t="shared" si="23"/>
        <v>FS</v>
      </c>
      <c r="AK1495" s="115" t="b">
        <f>ISNUMBER(SEARCH("IRT",Table1[[#This Row],[Current_Status]]))</f>
        <v>0</v>
      </c>
      <c r="AL1495" s="116">
        <f>YEAR(Table1[[#This Row],[Project_Initiated]])</f>
        <v>2018</v>
      </c>
      <c r="AM1495" s="53">
        <v>44105</v>
      </c>
      <c r="AN1495" s="53" t="str">
        <f>IF(AND(Table1[[#This Row],[Completed Date]]&gt;="07/01/2020"+0,Table1[[#This Row],[Completed Date]]&lt;="6/30/2021"+0),"FY 20-21",IF(AND(Table1[[#This Row],[Completed Date]]&gt;="07/01/2019"+0,Table1[[#This Row],[Completed Date]]&lt;="6/30/2020"+0),"FY 19-20",""))</f>
        <v/>
      </c>
      <c r="AO1495" s="116" t="str">
        <f>IFERROR(FIND("R",Table1[[#This Row],[FS_Priority]]),"")</f>
        <v/>
      </c>
    </row>
    <row r="1496" spans="1:41" hidden="1" x14ac:dyDescent="0.25">
      <c r="A1496" s="48" t="s">
        <v>2834</v>
      </c>
      <c r="B1496" s="203" t="s">
        <v>211</v>
      </c>
      <c r="C1496" s="203" t="s">
        <v>2834</v>
      </c>
      <c r="D1496" s="203" t="b">
        <v>0</v>
      </c>
      <c r="E1496" s="48" t="s">
        <v>107</v>
      </c>
      <c r="F1496" s="48" t="s">
        <v>3193</v>
      </c>
      <c r="G1496" s="48" t="s">
        <v>3719</v>
      </c>
      <c r="H1496" s="48" t="s">
        <v>397</v>
      </c>
      <c r="I1496" s="48" t="s">
        <v>211</v>
      </c>
      <c r="J1496" s="48" t="s">
        <v>2670</v>
      </c>
      <c r="K1496" s="203" t="s">
        <v>3674</v>
      </c>
      <c r="L1496" s="203" t="s">
        <v>2636</v>
      </c>
      <c r="M1496" s="48" t="s">
        <v>3680</v>
      </c>
      <c r="N1496" s="203" t="s">
        <v>211</v>
      </c>
      <c r="O1496" s="48" t="s">
        <v>183</v>
      </c>
      <c r="P1496" s="48"/>
      <c r="Q1496" s="48" t="s">
        <v>2843</v>
      </c>
      <c r="R1496" s="203" t="s">
        <v>211</v>
      </c>
      <c r="S1496" s="48" t="b">
        <v>0</v>
      </c>
      <c r="T1496" s="48"/>
      <c r="U1496" s="178"/>
      <c r="V1496" s="178">
        <v>43473</v>
      </c>
      <c r="W1496" s="48" t="s">
        <v>211</v>
      </c>
      <c r="X1496" s="48"/>
      <c r="Y1496" s="48"/>
      <c r="Z1496" s="48" t="s">
        <v>211</v>
      </c>
      <c r="AA1496" s="48"/>
      <c r="AB1496" s="48"/>
      <c r="AC1496" s="203" t="s">
        <v>211</v>
      </c>
      <c r="AD1496" s="205"/>
      <c r="AE1496" s="203" t="s">
        <v>498</v>
      </c>
      <c r="AF1496" s="203" t="s">
        <v>4434</v>
      </c>
      <c r="AG1496" s="203" t="s">
        <v>211</v>
      </c>
      <c r="AH1496" s="208">
        <v>43529</v>
      </c>
      <c r="AI1496" s="210" t="s">
        <v>4349</v>
      </c>
      <c r="AJ1496" s="164" t="str">
        <f t="shared" si="23"/>
        <v>FS</v>
      </c>
      <c r="AK1496" s="115" t="b">
        <f>ISNUMBER(SEARCH("IRT",Table1[[#This Row],[Current_Status]]))</f>
        <v>0</v>
      </c>
      <c r="AL1496" s="116">
        <f>YEAR(Table1[[#This Row],[Project_Initiated]])</f>
        <v>2019</v>
      </c>
      <c r="AM1496" s="53">
        <v>44105</v>
      </c>
      <c r="AN1496" s="53" t="str">
        <f>IF(AND(Table1[[#This Row],[Completed Date]]&gt;="07/01/2020"+0,Table1[[#This Row],[Completed Date]]&lt;="6/30/2021"+0),"FY 20-21",IF(AND(Table1[[#This Row],[Completed Date]]&gt;="07/01/2019"+0,Table1[[#This Row],[Completed Date]]&lt;="6/30/2020"+0),"FY 19-20",""))</f>
        <v/>
      </c>
      <c r="AO1496" s="116" t="str">
        <f>IFERROR(FIND("R",Table1[[#This Row],[FS_Priority]]),"")</f>
        <v/>
      </c>
    </row>
    <row r="1497" spans="1:41" hidden="1" x14ac:dyDescent="0.25">
      <c r="A1497" s="48" t="s">
        <v>698</v>
      </c>
      <c r="B1497" s="203" t="s">
        <v>211</v>
      </c>
      <c r="C1497" s="203" t="s">
        <v>698</v>
      </c>
      <c r="D1497" s="203" t="b">
        <v>0</v>
      </c>
      <c r="E1497" s="48" t="s">
        <v>107</v>
      </c>
      <c r="F1497" s="48" t="s">
        <v>3196</v>
      </c>
      <c r="G1497" s="48" t="s">
        <v>211</v>
      </c>
      <c r="H1497" s="48" t="s">
        <v>1086</v>
      </c>
      <c r="I1497" s="48" t="s">
        <v>211</v>
      </c>
      <c r="J1497" s="48" t="s">
        <v>2670</v>
      </c>
      <c r="K1497" s="203" t="s">
        <v>3674</v>
      </c>
      <c r="L1497" s="203" t="s">
        <v>2636</v>
      </c>
      <c r="M1497" s="48" t="s">
        <v>3721</v>
      </c>
      <c r="N1497" s="203" t="s">
        <v>211</v>
      </c>
      <c r="O1497" s="48" t="s">
        <v>183</v>
      </c>
      <c r="P1497" s="48"/>
      <c r="Q1497" s="48" t="s">
        <v>227</v>
      </c>
      <c r="R1497" s="203" t="s">
        <v>306</v>
      </c>
      <c r="S1497" s="48" t="b">
        <v>0</v>
      </c>
      <c r="T1497" s="48"/>
      <c r="U1497" s="178"/>
      <c r="V1497" s="178">
        <v>43179</v>
      </c>
      <c r="W1497" s="48" t="s">
        <v>211</v>
      </c>
      <c r="X1497" s="48"/>
      <c r="Y1497" s="48"/>
      <c r="Z1497" s="48" t="s">
        <v>211</v>
      </c>
      <c r="AA1497" s="48"/>
      <c r="AB1497" s="48"/>
      <c r="AC1497" s="203" t="s">
        <v>699</v>
      </c>
      <c r="AD1497" s="205"/>
      <c r="AE1497" s="203" t="s">
        <v>183</v>
      </c>
      <c r="AF1497" s="203" t="s">
        <v>211</v>
      </c>
      <c r="AG1497" s="203" t="s">
        <v>2694</v>
      </c>
      <c r="AH1497" s="208">
        <v>43306</v>
      </c>
      <c r="AI1497" s="210" t="s">
        <v>4348</v>
      </c>
      <c r="AJ1497" s="164" t="str">
        <f t="shared" si="23"/>
        <v>FS</v>
      </c>
      <c r="AK1497" s="115" t="b">
        <f>ISNUMBER(SEARCH("IRT",Table1[[#This Row],[Current_Status]]))</f>
        <v>0</v>
      </c>
      <c r="AL1497" s="116">
        <f>YEAR(Table1[[#This Row],[Project_Initiated]])</f>
        <v>2018</v>
      </c>
      <c r="AM1497" s="53">
        <v>44105</v>
      </c>
      <c r="AN1497" s="53" t="str">
        <f>IF(AND(Table1[[#This Row],[Completed Date]]&gt;="07/01/2020"+0,Table1[[#This Row],[Completed Date]]&lt;="6/30/2021"+0),"FY 20-21",IF(AND(Table1[[#This Row],[Completed Date]]&gt;="07/01/2019"+0,Table1[[#This Row],[Completed Date]]&lt;="6/30/2020"+0),"FY 19-20",""))</f>
        <v/>
      </c>
      <c r="AO1497" s="116" t="str">
        <f>IFERROR(FIND("R",Table1[[#This Row],[FS_Priority]]),"")</f>
        <v/>
      </c>
    </row>
    <row r="1498" spans="1:41" hidden="1" x14ac:dyDescent="0.25">
      <c r="A1498" s="48" t="s">
        <v>4608</v>
      </c>
      <c r="B1498" s="203" t="s">
        <v>211</v>
      </c>
      <c r="C1498" s="203" t="s">
        <v>4608</v>
      </c>
      <c r="D1498" s="203" t="b">
        <v>0</v>
      </c>
      <c r="E1498" s="48" t="s">
        <v>107</v>
      </c>
      <c r="F1498" s="48" t="s">
        <v>4597</v>
      </c>
      <c r="G1498" s="48" t="s">
        <v>211</v>
      </c>
      <c r="H1498" s="48" t="s">
        <v>211</v>
      </c>
      <c r="I1498" s="48" t="s">
        <v>4598</v>
      </c>
      <c r="J1498" s="48" t="s">
        <v>2670</v>
      </c>
      <c r="K1498" s="203" t="s">
        <v>3674</v>
      </c>
      <c r="L1498" s="203" t="s">
        <v>2636</v>
      </c>
      <c r="M1498" s="48" t="s">
        <v>3697</v>
      </c>
      <c r="N1498" s="203" t="s">
        <v>3701</v>
      </c>
      <c r="O1498" s="48" t="s">
        <v>165</v>
      </c>
      <c r="P1498" s="48"/>
      <c r="Q1498" s="48" t="s">
        <v>229</v>
      </c>
      <c r="R1498" s="203" t="s">
        <v>211</v>
      </c>
      <c r="S1498" s="48" t="b">
        <v>1</v>
      </c>
      <c r="T1498" s="48"/>
      <c r="U1498" s="178"/>
      <c r="V1498" s="178">
        <v>43794</v>
      </c>
      <c r="W1498" s="48" t="s">
        <v>211</v>
      </c>
      <c r="X1498" s="48"/>
      <c r="Y1498" s="48"/>
      <c r="Z1498" s="48" t="s">
        <v>211</v>
      </c>
      <c r="AA1498" s="48"/>
      <c r="AB1498" s="48"/>
      <c r="AC1498" s="203" t="s">
        <v>4728</v>
      </c>
      <c r="AD1498" s="205"/>
      <c r="AE1498" s="203" t="s">
        <v>165</v>
      </c>
      <c r="AF1498" s="203" t="s">
        <v>211</v>
      </c>
      <c r="AG1498" s="203" t="s">
        <v>211</v>
      </c>
      <c r="AH1498" s="208">
        <v>43812</v>
      </c>
      <c r="AI1498" s="210" t="s">
        <v>4364</v>
      </c>
      <c r="AJ1498" s="164" t="str">
        <f t="shared" si="23"/>
        <v>FS</v>
      </c>
      <c r="AK1498" s="115" t="b">
        <f>ISNUMBER(SEARCH("IRT",Table1[[#This Row],[Current_Status]]))</f>
        <v>0</v>
      </c>
      <c r="AL1498" s="116">
        <f>YEAR(Table1[[#This Row],[Project_Initiated]])</f>
        <v>2019</v>
      </c>
      <c r="AM1498" s="53">
        <v>44105</v>
      </c>
      <c r="AN1498" s="53" t="str">
        <f>IF(AND(Table1[[#This Row],[Completed Date]]&gt;="07/01/2020"+0,Table1[[#This Row],[Completed Date]]&lt;="6/30/2021"+0),"FY 20-21",IF(AND(Table1[[#This Row],[Completed Date]]&gt;="07/01/2019"+0,Table1[[#This Row],[Completed Date]]&lt;="6/30/2020"+0),"FY 19-20",""))</f>
        <v>FY 19-20</v>
      </c>
      <c r="AO1498" s="116" t="str">
        <f>IFERROR(FIND("R",Table1[[#This Row],[FS_Priority]]),"")</f>
        <v/>
      </c>
    </row>
    <row r="1499" spans="1:41" hidden="1" x14ac:dyDescent="0.25">
      <c r="A1499" s="48" t="s">
        <v>2933</v>
      </c>
      <c r="B1499" s="203" t="s">
        <v>211</v>
      </c>
      <c r="C1499" s="203" t="s">
        <v>2933</v>
      </c>
      <c r="D1499" s="203" t="b">
        <v>0</v>
      </c>
      <c r="E1499" s="48" t="s">
        <v>107</v>
      </c>
      <c r="F1499" s="48" t="s">
        <v>3205</v>
      </c>
      <c r="G1499" s="48" t="s">
        <v>211</v>
      </c>
      <c r="H1499" s="48" t="s">
        <v>476</v>
      </c>
      <c r="I1499" s="48" t="s">
        <v>3944</v>
      </c>
      <c r="J1499" s="48" t="s">
        <v>2670</v>
      </c>
      <c r="K1499" s="203" t="s">
        <v>3674</v>
      </c>
      <c r="L1499" s="203" t="s">
        <v>2636</v>
      </c>
      <c r="M1499" s="48" t="s">
        <v>3687</v>
      </c>
      <c r="N1499" s="203" t="s">
        <v>211</v>
      </c>
      <c r="O1499" s="48" t="s">
        <v>165</v>
      </c>
      <c r="P1499" s="48"/>
      <c r="Q1499" s="48" t="s">
        <v>236</v>
      </c>
      <c r="R1499" s="203" t="s">
        <v>211</v>
      </c>
      <c r="S1499" s="48" t="b">
        <v>0</v>
      </c>
      <c r="T1499" s="48"/>
      <c r="U1499" s="178"/>
      <c r="V1499" s="178">
        <v>43599</v>
      </c>
      <c r="W1499" s="48" t="s">
        <v>211</v>
      </c>
      <c r="X1499" s="48"/>
      <c r="Y1499" s="48"/>
      <c r="Z1499" s="48" t="s">
        <v>211</v>
      </c>
      <c r="AA1499" s="48"/>
      <c r="AB1499" s="48"/>
      <c r="AC1499" s="203" t="s">
        <v>4042</v>
      </c>
      <c r="AD1499" s="212"/>
      <c r="AE1499" s="203" t="s">
        <v>211</v>
      </c>
      <c r="AF1499" s="203" t="s">
        <v>211</v>
      </c>
      <c r="AG1499" s="203" t="s">
        <v>211</v>
      </c>
      <c r="AH1499" s="209">
        <v>43627</v>
      </c>
      <c r="AI1499" s="210" t="s">
        <v>4349</v>
      </c>
      <c r="AJ1499" s="164" t="str">
        <f t="shared" si="23"/>
        <v>FS</v>
      </c>
      <c r="AK1499" s="115" t="b">
        <f>ISNUMBER(SEARCH("IRT",Table1[[#This Row],[Current_Status]]))</f>
        <v>0</v>
      </c>
      <c r="AL1499" s="116">
        <f>YEAR(Table1[[#This Row],[Project_Initiated]])</f>
        <v>2019</v>
      </c>
      <c r="AM1499" s="53">
        <v>44105</v>
      </c>
      <c r="AN1499" s="53" t="str">
        <f>IF(AND(Table1[[#This Row],[Completed Date]]&gt;="07/01/2020"+0,Table1[[#This Row],[Completed Date]]&lt;="6/30/2021"+0),"FY 20-21",IF(AND(Table1[[#This Row],[Completed Date]]&gt;="07/01/2019"+0,Table1[[#This Row],[Completed Date]]&lt;="6/30/2020"+0),"FY 19-20",""))</f>
        <v/>
      </c>
      <c r="AO1499" s="116" t="str">
        <f>IFERROR(FIND("R",Table1[[#This Row],[FS_Priority]]),"")</f>
        <v/>
      </c>
    </row>
    <row r="1500" spans="1:41" hidden="1" x14ac:dyDescent="0.25">
      <c r="A1500" s="48" t="s">
        <v>336</v>
      </c>
      <c r="B1500" s="203" t="s">
        <v>211</v>
      </c>
      <c r="C1500" s="203" t="s">
        <v>336</v>
      </c>
      <c r="D1500" s="203" t="b">
        <v>0</v>
      </c>
      <c r="E1500" s="48" t="s">
        <v>107</v>
      </c>
      <c r="F1500" s="48" t="s">
        <v>3209</v>
      </c>
      <c r="G1500" s="48" t="s">
        <v>2633</v>
      </c>
      <c r="H1500" s="48" t="s">
        <v>764</v>
      </c>
      <c r="I1500" s="48" t="s">
        <v>211</v>
      </c>
      <c r="J1500" s="48" t="s">
        <v>2670</v>
      </c>
      <c r="K1500" s="203" t="s">
        <v>3674</v>
      </c>
      <c r="L1500" s="203" t="s">
        <v>2636</v>
      </c>
      <c r="M1500" s="48" t="s">
        <v>3680</v>
      </c>
      <c r="N1500" s="203" t="s">
        <v>211</v>
      </c>
      <c r="O1500" s="48" t="s">
        <v>165</v>
      </c>
      <c r="P1500" s="48"/>
      <c r="Q1500" s="48" t="s">
        <v>317</v>
      </c>
      <c r="R1500" s="203" t="s">
        <v>211</v>
      </c>
      <c r="S1500" s="48" t="b">
        <v>0</v>
      </c>
      <c r="T1500" s="48"/>
      <c r="U1500" s="178"/>
      <c r="V1500" s="178">
        <v>43276</v>
      </c>
      <c r="W1500" s="48" t="s">
        <v>211</v>
      </c>
      <c r="X1500" s="48"/>
      <c r="Y1500" s="48"/>
      <c r="Z1500" s="48" t="s">
        <v>211</v>
      </c>
      <c r="AA1500" s="48"/>
      <c r="AB1500" s="48"/>
      <c r="AC1500" s="203" t="s">
        <v>539</v>
      </c>
      <c r="AD1500" s="212"/>
      <c r="AE1500" s="203" t="s">
        <v>165</v>
      </c>
      <c r="AF1500" s="203" t="s">
        <v>211</v>
      </c>
      <c r="AG1500" s="203" t="s">
        <v>539</v>
      </c>
      <c r="AH1500" s="209">
        <v>43344</v>
      </c>
      <c r="AI1500" s="210" t="s">
        <v>4347</v>
      </c>
      <c r="AJ1500" s="164" t="str">
        <f t="shared" si="23"/>
        <v>FS</v>
      </c>
      <c r="AK1500" s="115" t="b">
        <f>ISNUMBER(SEARCH("IRT",Table1[[#This Row],[Current_Status]]))</f>
        <v>0</v>
      </c>
      <c r="AL1500" s="116">
        <f>YEAR(Table1[[#This Row],[Project_Initiated]])</f>
        <v>2018</v>
      </c>
      <c r="AM1500" s="53">
        <v>44105</v>
      </c>
      <c r="AN1500" s="53" t="str">
        <f>IF(AND(Table1[[#This Row],[Completed Date]]&gt;="07/01/2020"+0,Table1[[#This Row],[Completed Date]]&lt;="6/30/2021"+0),"FY 20-21",IF(AND(Table1[[#This Row],[Completed Date]]&gt;="07/01/2019"+0,Table1[[#This Row],[Completed Date]]&lt;="6/30/2020"+0),"FY 19-20",""))</f>
        <v/>
      </c>
      <c r="AO1500" s="116" t="str">
        <f>IFERROR(FIND("R",Table1[[#This Row],[FS_Priority]]),"")</f>
        <v/>
      </c>
    </row>
    <row r="1501" spans="1:41" hidden="1" x14ac:dyDescent="0.25">
      <c r="A1501" s="48" t="s">
        <v>2935</v>
      </c>
      <c r="B1501" s="203" t="s">
        <v>211</v>
      </c>
      <c r="C1501" s="203" t="s">
        <v>2935</v>
      </c>
      <c r="D1501" s="203" t="b">
        <v>0</v>
      </c>
      <c r="E1501" s="48" t="s">
        <v>107</v>
      </c>
      <c r="F1501" s="48" t="s">
        <v>3228</v>
      </c>
      <c r="G1501" s="48" t="s">
        <v>211</v>
      </c>
      <c r="H1501" s="48" t="s">
        <v>476</v>
      </c>
      <c r="I1501" s="48" t="s">
        <v>3948</v>
      </c>
      <c r="J1501" s="48" t="s">
        <v>2670</v>
      </c>
      <c r="K1501" s="203" t="s">
        <v>3674</v>
      </c>
      <c r="L1501" s="203" t="s">
        <v>2636</v>
      </c>
      <c r="M1501" s="48" t="s">
        <v>3687</v>
      </c>
      <c r="N1501" s="203" t="s">
        <v>211</v>
      </c>
      <c r="O1501" s="48" t="s">
        <v>165</v>
      </c>
      <c r="P1501" s="48"/>
      <c r="Q1501" s="48" t="s">
        <v>239</v>
      </c>
      <c r="R1501" s="203" t="s">
        <v>211</v>
      </c>
      <c r="S1501" s="48" t="b">
        <v>0</v>
      </c>
      <c r="T1501" s="48"/>
      <c r="U1501" s="178"/>
      <c r="V1501" s="178">
        <v>43599</v>
      </c>
      <c r="W1501" s="48" t="s">
        <v>211</v>
      </c>
      <c r="X1501" s="48"/>
      <c r="Y1501" s="48"/>
      <c r="Z1501" s="48" t="s">
        <v>211</v>
      </c>
      <c r="AA1501" s="48"/>
      <c r="AB1501" s="48"/>
      <c r="AC1501" s="203" t="s">
        <v>3996</v>
      </c>
      <c r="AD1501" s="206"/>
      <c r="AE1501" s="203" t="s">
        <v>211</v>
      </c>
      <c r="AF1501" s="203" t="s">
        <v>211</v>
      </c>
      <c r="AG1501" s="203" t="s">
        <v>211</v>
      </c>
      <c r="AH1501" s="209">
        <v>43662</v>
      </c>
      <c r="AI1501" s="210" t="s">
        <v>4349</v>
      </c>
      <c r="AJ1501" s="164" t="str">
        <f t="shared" si="23"/>
        <v>FS</v>
      </c>
      <c r="AK1501" s="115" t="b">
        <f>ISNUMBER(SEARCH("IRT",Table1[[#This Row],[Current_Status]]))</f>
        <v>0</v>
      </c>
      <c r="AL1501" s="116">
        <f>YEAR(Table1[[#This Row],[Project_Initiated]])</f>
        <v>2019</v>
      </c>
      <c r="AM1501" s="53">
        <v>44105</v>
      </c>
      <c r="AN1501" s="53" t="str">
        <f>IF(AND(Table1[[#This Row],[Completed Date]]&gt;="07/01/2020"+0,Table1[[#This Row],[Completed Date]]&lt;="6/30/2021"+0),"FY 20-21",IF(AND(Table1[[#This Row],[Completed Date]]&gt;="07/01/2019"+0,Table1[[#This Row],[Completed Date]]&lt;="6/30/2020"+0),"FY 19-20",""))</f>
        <v>FY 19-20</v>
      </c>
      <c r="AO1501" s="116" t="str">
        <f>IFERROR(FIND("R",Table1[[#This Row],[FS_Priority]]),"")</f>
        <v/>
      </c>
    </row>
    <row r="1502" spans="1:41" hidden="1" x14ac:dyDescent="0.25">
      <c r="A1502" s="48" t="s">
        <v>387</v>
      </c>
      <c r="B1502" s="203" t="s">
        <v>211</v>
      </c>
      <c r="C1502" s="203" t="s">
        <v>387</v>
      </c>
      <c r="D1502" s="203" t="b">
        <v>0</v>
      </c>
      <c r="E1502" s="48" t="s">
        <v>107</v>
      </c>
      <c r="F1502" s="48" t="s">
        <v>3243</v>
      </c>
      <c r="G1502" s="48" t="s">
        <v>217</v>
      </c>
      <c r="H1502" s="48" t="s">
        <v>396</v>
      </c>
      <c r="I1502" s="48" t="s">
        <v>240</v>
      </c>
      <c r="J1502" s="48" t="s">
        <v>2670</v>
      </c>
      <c r="K1502" s="203" t="s">
        <v>3674</v>
      </c>
      <c r="L1502" s="203" t="s">
        <v>2636</v>
      </c>
      <c r="M1502" s="48" t="s">
        <v>3679</v>
      </c>
      <c r="N1502" s="203" t="s">
        <v>211</v>
      </c>
      <c r="O1502" s="48" t="s">
        <v>165</v>
      </c>
      <c r="P1502" s="48"/>
      <c r="Q1502" s="48" t="s">
        <v>388</v>
      </c>
      <c r="R1502" s="203" t="s">
        <v>211</v>
      </c>
      <c r="S1502" s="48" t="b">
        <v>0</v>
      </c>
      <c r="T1502" s="48"/>
      <c r="U1502" s="178"/>
      <c r="V1502" s="178">
        <v>43329</v>
      </c>
      <c r="W1502" s="48" t="s">
        <v>211</v>
      </c>
      <c r="X1502" s="48"/>
      <c r="Y1502" s="48"/>
      <c r="Z1502" s="48" t="s">
        <v>211</v>
      </c>
      <c r="AA1502" s="48"/>
      <c r="AB1502" s="48"/>
      <c r="AC1502" s="203" t="s">
        <v>2676</v>
      </c>
      <c r="AD1502" s="206"/>
      <c r="AE1502" s="203" t="s">
        <v>165</v>
      </c>
      <c r="AF1502" s="203" t="s">
        <v>211</v>
      </c>
      <c r="AG1502" s="203" t="s">
        <v>539</v>
      </c>
      <c r="AH1502" s="216">
        <v>43447</v>
      </c>
      <c r="AI1502" s="210" t="s">
        <v>4347</v>
      </c>
      <c r="AJ1502" s="164" t="str">
        <f t="shared" si="23"/>
        <v>FS</v>
      </c>
      <c r="AK1502" s="115" t="b">
        <f>ISNUMBER(SEARCH("IRT",Table1[[#This Row],[Current_Status]]))</f>
        <v>0</v>
      </c>
      <c r="AL1502" s="116">
        <f>YEAR(Table1[[#This Row],[Project_Initiated]])</f>
        <v>2018</v>
      </c>
      <c r="AM1502" s="53">
        <v>44105</v>
      </c>
      <c r="AN1502" s="53" t="str">
        <f>IF(AND(Table1[[#This Row],[Completed Date]]&gt;="07/01/2020"+0,Table1[[#This Row],[Completed Date]]&lt;="6/30/2021"+0),"FY 20-21",IF(AND(Table1[[#This Row],[Completed Date]]&gt;="07/01/2019"+0,Table1[[#This Row],[Completed Date]]&lt;="6/30/2020"+0),"FY 19-20",""))</f>
        <v/>
      </c>
      <c r="AO1502" s="116" t="str">
        <f>IFERROR(FIND("R",Table1[[#This Row],[FS_Priority]]),"")</f>
        <v/>
      </c>
    </row>
    <row r="1503" spans="1:41" hidden="1" x14ac:dyDescent="0.25">
      <c r="A1503" s="48" t="s">
        <v>2937</v>
      </c>
      <c r="B1503" s="203" t="s">
        <v>211</v>
      </c>
      <c r="C1503" s="203" t="s">
        <v>2937</v>
      </c>
      <c r="D1503" s="203" t="b">
        <v>0</v>
      </c>
      <c r="E1503" s="48" t="s">
        <v>107</v>
      </c>
      <c r="F1503" s="48" t="s">
        <v>3245</v>
      </c>
      <c r="G1503" s="48" t="s">
        <v>211</v>
      </c>
      <c r="H1503" s="48" t="s">
        <v>476</v>
      </c>
      <c r="I1503" s="48" t="s">
        <v>3703</v>
      </c>
      <c r="J1503" s="48" t="s">
        <v>2670</v>
      </c>
      <c r="K1503" s="203" t="s">
        <v>3674</v>
      </c>
      <c r="L1503" s="203" t="s">
        <v>2636</v>
      </c>
      <c r="M1503" s="48" t="s">
        <v>3687</v>
      </c>
      <c r="N1503" s="203" t="s">
        <v>211</v>
      </c>
      <c r="O1503" s="48" t="s">
        <v>165</v>
      </c>
      <c r="P1503" s="48"/>
      <c r="Q1503" s="48" t="s">
        <v>242</v>
      </c>
      <c r="R1503" s="203" t="s">
        <v>211</v>
      </c>
      <c r="S1503" s="48" t="b">
        <v>0</v>
      </c>
      <c r="T1503" s="48"/>
      <c r="U1503" s="178"/>
      <c r="V1503" s="178">
        <v>43599</v>
      </c>
      <c r="W1503" s="48" t="s">
        <v>211</v>
      </c>
      <c r="X1503" s="48"/>
      <c r="Y1503" s="48"/>
      <c r="Z1503" s="48" t="s">
        <v>211</v>
      </c>
      <c r="AA1503" s="48"/>
      <c r="AB1503" s="48"/>
      <c r="AC1503" s="203" t="s">
        <v>3996</v>
      </c>
      <c r="AD1503" s="205"/>
      <c r="AE1503" s="203" t="s">
        <v>211</v>
      </c>
      <c r="AF1503" s="203" t="s">
        <v>211</v>
      </c>
      <c r="AG1503" s="203" t="s">
        <v>211</v>
      </c>
      <c r="AH1503" s="216">
        <v>43662</v>
      </c>
      <c r="AI1503" s="210" t="s">
        <v>4349</v>
      </c>
      <c r="AJ1503" s="164" t="str">
        <f t="shared" si="23"/>
        <v>FS</v>
      </c>
      <c r="AK1503" s="115" t="b">
        <f>ISNUMBER(SEARCH("IRT",Table1[[#This Row],[Current_Status]]))</f>
        <v>0</v>
      </c>
      <c r="AL1503" s="116">
        <f>YEAR(Table1[[#This Row],[Project_Initiated]])</f>
        <v>2019</v>
      </c>
      <c r="AM1503" s="53">
        <v>44105</v>
      </c>
      <c r="AN1503" s="53" t="str">
        <f>IF(AND(Table1[[#This Row],[Completed Date]]&gt;="07/01/2020"+0,Table1[[#This Row],[Completed Date]]&lt;="6/30/2021"+0),"FY 20-21",IF(AND(Table1[[#This Row],[Completed Date]]&gt;="07/01/2019"+0,Table1[[#This Row],[Completed Date]]&lt;="6/30/2020"+0),"FY 19-20",""))</f>
        <v>FY 19-20</v>
      </c>
      <c r="AO1503" s="116" t="str">
        <f>IFERROR(FIND("R",Table1[[#This Row],[FS_Priority]]),"")</f>
        <v/>
      </c>
    </row>
    <row r="1504" spans="1:41" hidden="1" x14ac:dyDescent="0.25">
      <c r="A1504" s="48" t="s">
        <v>2938</v>
      </c>
      <c r="B1504" s="203" t="s">
        <v>211</v>
      </c>
      <c r="C1504" s="203" t="s">
        <v>2938</v>
      </c>
      <c r="D1504" s="203" t="b">
        <v>0</v>
      </c>
      <c r="E1504" s="48" t="s">
        <v>107</v>
      </c>
      <c r="F1504" s="48" t="s">
        <v>3247</v>
      </c>
      <c r="G1504" s="48" t="s">
        <v>211</v>
      </c>
      <c r="H1504" s="48" t="s">
        <v>476</v>
      </c>
      <c r="I1504" s="48" t="s">
        <v>3733</v>
      </c>
      <c r="J1504" s="48" t="s">
        <v>2670</v>
      </c>
      <c r="K1504" s="203" t="s">
        <v>3674</v>
      </c>
      <c r="L1504" s="203" t="s">
        <v>2636</v>
      </c>
      <c r="M1504" s="48" t="s">
        <v>3687</v>
      </c>
      <c r="N1504" s="203" t="s">
        <v>211</v>
      </c>
      <c r="O1504" s="48" t="s">
        <v>165</v>
      </c>
      <c r="P1504" s="48"/>
      <c r="Q1504" s="48" t="s">
        <v>243</v>
      </c>
      <c r="R1504" s="203" t="s">
        <v>211</v>
      </c>
      <c r="S1504" s="48" t="b">
        <v>0</v>
      </c>
      <c r="T1504" s="48"/>
      <c r="U1504" s="178"/>
      <c r="V1504" s="178">
        <v>43599</v>
      </c>
      <c r="W1504" s="48" t="s">
        <v>211</v>
      </c>
      <c r="X1504" s="48"/>
      <c r="Y1504" s="48"/>
      <c r="Z1504" s="48" t="s">
        <v>211</v>
      </c>
      <c r="AA1504" s="48"/>
      <c r="AB1504" s="48"/>
      <c r="AC1504" s="203" t="s">
        <v>3996</v>
      </c>
      <c r="AD1504" s="205"/>
      <c r="AE1504" s="203" t="s">
        <v>211</v>
      </c>
      <c r="AF1504" s="203" t="s">
        <v>211</v>
      </c>
      <c r="AG1504" s="203" t="s">
        <v>211</v>
      </c>
      <c r="AH1504" s="208">
        <v>43662</v>
      </c>
      <c r="AI1504" s="210" t="s">
        <v>4349</v>
      </c>
      <c r="AJ1504" s="164" t="str">
        <f t="shared" si="23"/>
        <v>FS</v>
      </c>
      <c r="AK1504" s="115" t="b">
        <f>ISNUMBER(SEARCH("IRT",Table1[[#This Row],[Current_Status]]))</f>
        <v>0</v>
      </c>
      <c r="AL1504" s="116">
        <f>YEAR(Table1[[#This Row],[Project_Initiated]])</f>
        <v>2019</v>
      </c>
      <c r="AM1504" s="53">
        <v>44105</v>
      </c>
      <c r="AN1504" s="53" t="str">
        <f>IF(AND(Table1[[#This Row],[Completed Date]]&gt;="07/01/2020"+0,Table1[[#This Row],[Completed Date]]&lt;="6/30/2021"+0),"FY 20-21",IF(AND(Table1[[#This Row],[Completed Date]]&gt;="07/01/2019"+0,Table1[[#This Row],[Completed Date]]&lt;="6/30/2020"+0),"FY 19-20",""))</f>
        <v>FY 19-20</v>
      </c>
      <c r="AO1504" s="116" t="str">
        <f>IFERROR(FIND("R",Table1[[#This Row],[FS_Priority]]),"")</f>
        <v/>
      </c>
    </row>
    <row r="1505" spans="1:41" hidden="1" x14ac:dyDescent="0.25">
      <c r="A1505" s="48" t="s">
        <v>376</v>
      </c>
      <c r="B1505" s="203" t="s">
        <v>211</v>
      </c>
      <c r="C1505" s="203" t="s">
        <v>376</v>
      </c>
      <c r="D1505" s="203" t="b">
        <v>0</v>
      </c>
      <c r="E1505" s="48" t="s">
        <v>107</v>
      </c>
      <c r="F1505" s="48" t="s">
        <v>3258</v>
      </c>
      <c r="G1505" s="48" t="s">
        <v>211</v>
      </c>
      <c r="H1505" s="48" t="s">
        <v>441</v>
      </c>
      <c r="I1505" s="48" t="s">
        <v>3768</v>
      </c>
      <c r="J1505" s="48" t="s">
        <v>2670</v>
      </c>
      <c r="K1505" s="203" t="s">
        <v>3674</v>
      </c>
      <c r="L1505" s="203" t="s">
        <v>2636</v>
      </c>
      <c r="M1505" s="48" t="s">
        <v>3562</v>
      </c>
      <c r="N1505" s="203" t="s">
        <v>211</v>
      </c>
      <c r="O1505" s="48" t="s">
        <v>165</v>
      </c>
      <c r="P1505" s="48"/>
      <c r="Q1505" s="48" t="s">
        <v>489</v>
      </c>
      <c r="R1505" s="203" t="s">
        <v>211</v>
      </c>
      <c r="S1505" s="48" t="b">
        <v>0</v>
      </c>
      <c r="T1505" s="48"/>
      <c r="U1505" s="178"/>
      <c r="V1505" s="178">
        <v>43347</v>
      </c>
      <c r="W1505" s="48" t="s">
        <v>211</v>
      </c>
      <c r="X1505" s="48"/>
      <c r="Y1505" s="48"/>
      <c r="Z1505" s="48" t="s">
        <v>211</v>
      </c>
      <c r="AA1505" s="48"/>
      <c r="AB1505" s="48"/>
      <c r="AC1505" s="203" t="s">
        <v>4002</v>
      </c>
      <c r="AD1505" s="205"/>
      <c r="AE1505" s="203" t="s">
        <v>165</v>
      </c>
      <c r="AF1505" s="203" t="s">
        <v>211</v>
      </c>
      <c r="AG1505" s="203" t="s">
        <v>539</v>
      </c>
      <c r="AH1505" s="208">
        <v>43362</v>
      </c>
      <c r="AI1505" s="210" t="s">
        <v>4347</v>
      </c>
      <c r="AJ1505" s="164" t="str">
        <f t="shared" si="23"/>
        <v>FS</v>
      </c>
      <c r="AK1505" s="115" t="b">
        <f>ISNUMBER(SEARCH("IRT",Table1[[#This Row],[Current_Status]]))</f>
        <v>0</v>
      </c>
      <c r="AL1505" s="116">
        <f>YEAR(Table1[[#This Row],[Project_Initiated]])</f>
        <v>2018</v>
      </c>
      <c r="AM1505" s="53">
        <v>44105</v>
      </c>
      <c r="AN1505" s="53" t="str">
        <f>IF(AND(Table1[[#This Row],[Completed Date]]&gt;="07/01/2020"+0,Table1[[#This Row],[Completed Date]]&lt;="6/30/2021"+0),"FY 20-21",IF(AND(Table1[[#This Row],[Completed Date]]&gt;="07/01/2019"+0,Table1[[#This Row],[Completed Date]]&lt;="6/30/2020"+0),"FY 19-20",""))</f>
        <v/>
      </c>
      <c r="AO1505" s="116" t="str">
        <f>IFERROR(FIND("R",Table1[[#This Row],[FS_Priority]]),"")</f>
        <v/>
      </c>
    </row>
    <row r="1506" spans="1:41" hidden="1" x14ac:dyDescent="0.25">
      <c r="A1506" s="48" t="s">
        <v>3440</v>
      </c>
      <c r="B1506" s="203" t="s">
        <v>211</v>
      </c>
      <c r="C1506" s="203" t="s">
        <v>3440</v>
      </c>
      <c r="D1506" s="203" t="b">
        <v>0</v>
      </c>
      <c r="E1506" s="48" t="s">
        <v>107</v>
      </c>
      <c r="F1506" s="48" t="s">
        <v>3441</v>
      </c>
      <c r="G1506" s="48" t="s">
        <v>4033</v>
      </c>
      <c r="H1506" s="48" t="s">
        <v>462</v>
      </c>
      <c r="I1506" s="48" t="s">
        <v>3990</v>
      </c>
      <c r="J1506" s="48" t="s">
        <v>2670</v>
      </c>
      <c r="K1506" s="203" t="s">
        <v>3674</v>
      </c>
      <c r="L1506" s="203" t="s">
        <v>2636</v>
      </c>
      <c r="M1506" s="48" t="s">
        <v>3991</v>
      </c>
      <c r="N1506" s="203" t="s">
        <v>211</v>
      </c>
      <c r="O1506" s="48" t="s">
        <v>183</v>
      </c>
      <c r="P1506" s="48"/>
      <c r="Q1506" s="48" t="s">
        <v>3442</v>
      </c>
      <c r="R1506" s="203" t="s">
        <v>211</v>
      </c>
      <c r="S1506" s="48" t="b">
        <v>0</v>
      </c>
      <c r="T1506" s="48"/>
      <c r="U1506" s="178"/>
      <c r="V1506" s="178">
        <v>43545</v>
      </c>
      <c r="W1506" s="48" t="s">
        <v>211</v>
      </c>
      <c r="X1506" s="48"/>
      <c r="Y1506" s="48"/>
      <c r="Z1506" s="48" t="s">
        <v>211</v>
      </c>
      <c r="AA1506" s="48"/>
      <c r="AB1506" s="48"/>
      <c r="AC1506" s="203" t="s">
        <v>211</v>
      </c>
      <c r="AD1506" s="204">
        <v>43739</v>
      </c>
      <c r="AE1506" s="203" t="s">
        <v>498</v>
      </c>
      <c r="AF1506" s="203" t="s">
        <v>4446</v>
      </c>
      <c r="AG1506" s="203" t="s">
        <v>2694</v>
      </c>
      <c r="AH1506" s="208">
        <v>43795</v>
      </c>
      <c r="AI1506" s="210" t="s">
        <v>4349</v>
      </c>
      <c r="AJ1506" s="164" t="str">
        <f t="shared" si="23"/>
        <v>FS</v>
      </c>
      <c r="AK1506" s="115" t="b">
        <f>ISNUMBER(SEARCH("IRT",Table1[[#This Row],[Current_Status]]))</f>
        <v>0</v>
      </c>
      <c r="AL1506" s="116">
        <f>YEAR(Table1[[#This Row],[Project_Initiated]])</f>
        <v>2019</v>
      </c>
      <c r="AM1506" s="53">
        <v>44105</v>
      </c>
      <c r="AN1506" s="53" t="str">
        <f>IF(AND(Table1[[#This Row],[Completed Date]]&gt;="07/01/2020"+0,Table1[[#This Row],[Completed Date]]&lt;="6/30/2021"+0),"FY 20-21",IF(AND(Table1[[#This Row],[Completed Date]]&gt;="07/01/2019"+0,Table1[[#This Row],[Completed Date]]&lt;="6/30/2020"+0),"FY 19-20",""))</f>
        <v>FY 19-20</v>
      </c>
      <c r="AO1506" s="116">
        <f>IFERROR(FIND("R",Table1[[#This Row],[FS_Priority]]),"")</f>
        <v>1</v>
      </c>
    </row>
    <row r="1507" spans="1:41" hidden="1" x14ac:dyDescent="0.25">
      <c r="A1507" s="48" t="s">
        <v>3446</v>
      </c>
      <c r="B1507" s="203" t="s">
        <v>211</v>
      </c>
      <c r="C1507" s="203" t="s">
        <v>3446</v>
      </c>
      <c r="D1507" s="203" t="b">
        <v>0</v>
      </c>
      <c r="E1507" s="48" t="s">
        <v>187</v>
      </c>
      <c r="F1507" s="48" t="s">
        <v>3447</v>
      </c>
      <c r="G1507" s="48" t="s">
        <v>4059</v>
      </c>
      <c r="H1507" s="48" t="s">
        <v>397</v>
      </c>
      <c r="I1507" s="48" t="s">
        <v>211</v>
      </c>
      <c r="J1507" s="48" t="s">
        <v>2670</v>
      </c>
      <c r="K1507" s="203" t="s">
        <v>30</v>
      </c>
      <c r="L1507" s="203" t="s">
        <v>394</v>
      </c>
      <c r="M1507" s="48" t="s">
        <v>3993</v>
      </c>
      <c r="N1507" s="203" t="s">
        <v>211</v>
      </c>
      <c r="O1507" s="48" t="s">
        <v>183</v>
      </c>
      <c r="P1507" s="48"/>
      <c r="Q1507" s="48" t="s">
        <v>3293</v>
      </c>
      <c r="R1507" s="203" t="s">
        <v>211</v>
      </c>
      <c r="S1507" s="48" t="b">
        <v>0</v>
      </c>
      <c r="T1507" s="48"/>
      <c r="U1507" s="178"/>
      <c r="V1507" s="178">
        <v>43607</v>
      </c>
      <c r="W1507" s="48" t="s">
        <v>211</v>
      </c>
      <c r="X1507" s="48"/>
      <c r="Y1507" s="48"/>
      <c r="Z1507" s="48" t="s">
        <v>211</v>
      </c>
      <c r="AA1507" s="48"/>
      <c r="AB1507" s="48"/>
      <c r="AC1507" s="203" t="s">
        <v>211</v>
      </c>
      <c r="AD1507" s="205"/>
      <c r="AE1507" s="203" t="s">
        <v>498</v>
      </c>
      <c r="AF1507" s="203" t="s">
        <v>4461</v>
      </c>
      <c r="AG1507" s="203" t="s">
        <v>211</v>
      </c>
      <c r="AH1507" s="208">
        <v>43706</v>
      </c>
      <c r="AI1507" s="210" t="s">
        <v>4349</v>
      </c>
      <c r="AJ1507" s="164" t="str">
        <f t="shared" si="23"/>
        <v>FS</v>
      </c>
      <c r="AK1507" s="115" t="b">
        <f>ISNUMBER(SEARCH("IRT",Table1[[#This Row],[Current_Status]]))</f>
        <v>0</v>
      </c>
      <c r="AL1507" s="116">
        <f>YEAR(Table1[[#This Row],[Project_Initiated]])</f>
        <v>2019</v>
      </c>
      <c r="AM1507" s="53">
        <v>44105</v>
      </c>
      <c r="AN1507" s="53" t="str">
        <f>IF(AND(Table1[[#This Row],[Completed Date]]&gt;="07/01/2020"+0,Table1[[#This Row],[Completed Date]]&lt;="6/30/2021"+0),"FY 20-21",IF(AND(Table1[[#This Row],[Completed Date]]&gt;="07/01/2019"+0,Table1[[#This Row],[Completed Date]]&lt;="6/30/2020"+0),"FY 19-20",""))</f>
        <v>FY 19-20</v>
      </c>
      <c r="AO1507" s="116">
        <f>IFERROR(FIND("R",Table1[[#This Row],[FS_Priority]]),"")</f>
        <v>1</v>
      </c>
    </row>
    <row r="1508" spans="1:41" hidden="1" x14ac:dyDescent="0.25">
      <c r="A1508" s="48" t="s">
        <v>2638</v>
      </c>
      <c r="B1508" s="203" t="s">
        <v>211</v>
      </c>
      <c r="C1508" s="203" t="s">
        <v>2638</v>
      </c>
      <c r="D1508" s="203" t="b">
        <v>0</v>
      </c>
      <c r="E1508" s="48" t="s">
        <v>130</v>
      </c>
      <c r="F1508" s="48" t="s">
        <v>3276</v>
      </c>
      <c r="G1508" s="48" t="s">
        <v>211</v>
      </c>
      <c r="H1508" s="48" t="s">
        <v>459</v>
      </c>
      <c r="I1508" s="48" t="s">
        <v>3793</v>
      </c>
      <c r="J1508" s="48" t="s">
        <v>2670</v>
      </c>
      <c r="K1508" s="203" t="s">
        <v>3791</v>
      </c>
      <c r="L1508" s="203" t="s">
        <v>403</v>
      </c>
      <c r="M1508" s="48" t="s">
        <v>3792</v>
      </c>
      <c r="N1508" s="203" t="s">
        <v>211</v>
      </c>
      <c r="O1508" s="48" t="s">
        <v>211</v>
      </c>
      <c r="P1508" s="48"/>
      <c r="Q1508" s="48" t="s">
        <v>211</v>
      </c>
      <c r="R1508" s="203" t="s">
        <v>211</v>
      </c>
      <c r="S1508" s="48" t="b">
        <v>0</v>
      </c>
      <c r="T1508" s="48"/>
      <c r="U1508" s="178"/>
      <c r="V1508" s="178">
        <v>43321</v>
      </c>
      <c r="W1508" s="48" t="s">
        <v>211</v>
      </c>
      <c r="X1508" s="48"/>
      <c r="Y1508" s="48"/>
      <c r="Z1508" s="48" t="s">
        <v>211</v>
      </c>
      <c r="AA1508" s="48"/>
      <c r="AB1508" s="48"/>
      <c r="AC1508" s="203" t="s">
        <v>211</v>
      </c>
      <c r="AD1508" s="205"/>
      <c r="AE1508" s="203" t="s">
        <v>211</v>
      </c>
      <c r="AF1508" s="203" t="s">
        <v>211</v>
      </c>
      <c r="AG1508" s="203" t="s">
        <v>211</v>
      </c>
      <c r="AH1508" s="208">
        <v>43473</v>
      </c>
      <c r="AI1508" s="210" t="s">
        <v>4352</v>
      </c>
      <c r="AJ1508" s="164" t="str">
        <f t="shared" si="23"/>
        <v>FS</v>
      </c>
      <c r="AK1508" s="115" t="b">
        <f>ISNUMBER(SEARCH("IRT",Table1[[#This Row],[Current_Status]]))</f>
        <v>0</v>
      </c>
      <c r="AL1508" s="116">
        <f>YEAR(Table1[[#This Row],[Project_Initiated]])</f>
        <v>2018</v>
      </c>
      <c r="AM1508" s="53">
        <v>44105</v>
      </c>
      <c r="AN1508" s="53" t="str">
        <f>IF(AND(Table1[[#This Row],[Completed Date]]&gt;="07/01/2020"+0,Table1[[#This Row],[Completed Date]]&lt;="6/30/2021"+0),"FY 20-21",IF(AND(Table1[[#This Row],[Completed Date]]&gt;="07/01/2019"+0,Table1[[#This Row],[Completed Date]]&lt;="6/30/2020"+0),"FY 19-20",""))</f>
        <v/>
      </c>
      <c r="AO1508" s="116" t="str">
        <f>IFERROR(FIND("R",Table1[[#This Row],[FS_Priority]]),"")</f>
        <v/>
      </c>
    </row>
    <row r="1509" spans="1:41" hidden="1" x14ac:dyDescent="0.25">
      <c r="A1509" s="48" t="s">
        <v>2637</v>
      </c>
      <c r="B1509" s="203" t="s">
        <v>211</v>
      </c>
      <c r="C1509" s="203" t="s">
        <v>2637</v>
      </c>
      <c r="D1509" s="203" t="b">
        <v>0</v>
      </c>
      <c r="E1509" s="48" t="s">
        <v>130</v>
      </c>
      <c r="F1509" s="48" t="s">
        <v>3272</v>
      </c>
      <c r="G1509" s="48" t="s">
        <v>211</v>
      </c>
      <c r="H1509" s="48" t="s">
        <v>459</v>
      </c>
      <c r="I1509" s="48" t="s">
        <v>3470</v>
      </c>
      <c r="J1509" s="48" t="s">
        <v>2670</v>
      </c>
      <c r="K1509" s="203" t="s">
        <v>3791</v>
      </c>
      <c r="L1509" s="203" t="s">
        <v>403</v>
      </c>
      <c r="M1509" s="48" t="s">
        <v>3792</v>
      </c>
      <c r="N1509" s="203" t="s">
        <v>211</v>
      </c>
      <c r="O1509" s="48" t="s">
        <v>183</v>
      </c>
      <c r="P1509" s="48"/>
      <c r="Q1509" s="48" t="s">
        <v>211</v>
      </c>
      <c r="R1509" s="203" t="s">
        <v>211</v>
      </c>
      <c r="S1509" s="48" t="b">
        <v>0</v>
      </c>
      <c r="T1509" s="48"/>
      <c r="U1509" s="178"/>
      <c r="V1509" s="178">
        <v>43069</v>
      </c>
      <c r="W1509" s="48" t="s">
        <v>211</v>
      </c>
      <c r="X1509" s="48"/>
      <c r="Y1509" s="48"/>
      <c r="Z1509" s="48" t="s">
        <v>211</v>
      </c>
      <c r="AA1509" s="48"/>
      <c r="AB1509" s="48"/>
      <c r="AC1509" s="203" t="s">
        <v>4005</v>
      </c>
      <c r="AD1509" s="205"/>
      <c r="AE1509" s="203" t="s">
        <v>211</v>
      </c>
      <c r="AF1509" s="203" t="s">
        <v>211</v>
      </c>
      <c r="AG1509" s="203" t="s">
        <v>211</v>
      </c>
      <c r="AH1509" s="208">
        <v>43668</v>
      </c>
      <c r="AI1509" s="210" t="s">
        <v>4352</v>
      </c>
      <c r="AJ1509" s="164" t="str">
        <f t="shared" si="23"/>
        <v>FS</v>
      </c>
      <c r="AK1509" s="115" t="b">
        <f>ISNUMBER(SEARCH("IRT",Table1[[#This Row],[Current_Status]]))</f>
        <v>0</v>
      </c>
      <c r="AL1509" s="116">
        <f>YEAR(Table1[[#This Row],[Project_Initiated]])</f>
        <v>2017</v>
      </c>
      <c r="AM1509" s="53">
        <v>44105</v>
      </c>
      <c r="AN1509" s="53" t="str">
        <f>IF(AND(Table1[[#This Row],[Completed Date]]&gt;="07/01/2020"+0,Table1[[#This Row],[Completed Date]]&lt;="6/30/2021"+0),"FY 20-21",IF(AND(Table1[[#This Row],[Completed Date]]&gt;="07/01/2019"+0,Table1[[#This Row],[Completed Date]]&lt;="6/30/2020"+0),"FY 19-20",""))</f>
        <v>FY 19-20</v>
      </c>
      <c r="AO1509" s="116" t="str">
        <f>IFERROR(FIND("R",Table1[[#This Row],[FS_Priority]]),"")</f>
        <v/>
      </c>
    </row>
    <row r="1510" spans="1:41" hidden="1" x14ac:dyDescent="0.25">
      <c r="A1510" s="48" t="s">
        <v>883</v>
      </c>
      <c r="B1510" s="203" t="s">
        <v>211</v>
      </c>
      <c r="C1510" s="203" t="s">
        <v>883</v>
      </c>
      <c r="D1510" s="203" t="b">
        <v>0</v>
      </c>
      <c r="E1510" s="48" t="s">
        <v>4299</v>
      </c>
      <c r="F1510" s="48" t="s">
        <v>2973</v>
      </c>
      <c r="G1510" s="48" t="s">
        <v>3999</v>
      </c>
      <c r="H1510" s="48" t="s">
        <v>884</v>
      </c>
      <c r="I1510" s="48" t="s">
        <v>211</v>
      </c>
      <c r="J1510" s="48" t="s">
        <v>2670</v>
      </c>
      <c r="K1510" s="203" t="s">
        <v>3471</v>
      </c>
      <c r="L1510" s="203" t="s">
        <v>2636</v>
      </c>
      <c r="M1510" s="48" t="s">
        <v>3474</v>
      </c>
      <c r="N1510" s="203" t="s">
        <v>211</v>
      </c>
      <c r="O1510" s="48" t="s">
        <v>211</v>
      </c>
      <c r="P1510" s="48"/>
      <c r="Q1510" s="48" t="s">
        <v>211</v>
      </c>
      <c r="R1510" s="203" t="s">
        <v>211</v>
      </c>
      <c r="S1510" s="48" t="b">
        <v>0</v>
      </c>
      <c r="T1510" s="48"/>
      <c r="U1510" s="178"/>
      <c r="V1510" s="178">
        <v>43376</v>
      </c>
      <c r="W1510" s="48" t="s">
        <v>211</v>
      </c>
      <c r="X1510" s="48"/>
      <c r="Y1510" s="48"/>
      <c r="Z1510" s="48" t="s">
        <v>211</v>
      </c>
      <c r="AA1510" s="48"/>
      <c r="AB1510" s="48"/>
      <c r="AC1510" s="203" t="s">
        <v>211</v>
      </c>
      <c r="AD1510" s="205"/>
      <c r="AE1510" s="203" t="s">
        <v>211</v>
      </c>
      <c r="AF1510" s="203" t="s">
        <v>211</v>
      </c>
      <c r="AG1510" s="203" t="s">
        <v>211</v>
      </c>
      <c r="AH1510" s="208">
        <v>43479</v>
      </c>
      <c r="AI1510" s="210" t="s">
        <v>4352</v>
      </c>
      <c r="AJ1510" s="164" t="str">
        <f t="shared" si="23"/>
        <v>FS</v>
      </c>
      <c r="AK1510" s="115" t="b">
        <f>ISNUMBER(SEARCH("IRT",Table1[[#This Row],[Current_Status]]))</f>
        <v>0</v>
      </c>
      <c r="AL1510" s="116">
        <f>YEAR(Table1[[#This Row],[Project_Initiated]])</f>
        <v>2018</v>
      </c>
      <c r="AM1510" s="53">
        <v>44105</v>
      </c>
      <c r="AN1510" s="53" t="str">
        <f>IF(AND(Table1[[#This Row],[Completed Date]]&gt;="07/01/2020"+0,Table1[[#This Row],[Completed Date]]&lt;="6/30/2021"+0),"FY 20-21",IF(AND(Table1[[#This Row],[Completed Date]]&gt;="07/01/2019"+0,Table1[[#This Row],[Completed Date]]&lt;="6/30/2020"+0),"FY 19-20",""))</f>
        <v/>
      </c>
      <c r="AO1510" s="116" t="str">
        <f>IFERROR(FIND("R",Table1[[#This Row],[FS_Priority]]),"")</f>
        <v/>
      </c>
    </row>
    <row r="1511" spans="1:41" hidden="1" x14ac:dyDescent="0.25">
      <c r="A1511" s="48" t="s">
        <v>254</v>
      </c>
      <c r="B1511" s="203" t="s">
        <v>211</v>
      </c>
      <c r="C1511" s="203" t="s">
        <v>254</v>
      </c>
      <c r="D1511" s="203" t="b">
        <v>0</v>
      </c>
      <c r="E1511" s="48" t="s">
        <v>4299</v>
      </c>
      <c r="F1511" s="48" t="s">
        <v>2985</v>
      </c>
      <c r="G1511" s="48" t="s">
        <v>220</v>
      </c>
      <c r="H1511" s="48" t="s">
        <v>272</v>
      </c>
      <c r="I1511" s="48" t="s">
        <v>3482</v>
      </c>
      <c r="J1511" s="48" t="s">
        <v>2670</v>
      </c>
      <c r="K1511" s="203" t="s">
        <v>3471</v>
      </c>
      <c r="L1511" s="203" t="s">
        <v>2636</v>
      </c>
      <c r="M1511" s="48" t="s">
        <v>3483</v>
      </c>
      <c r="N1511" s="203" t="s">
        <v>211</v>
      </c>
      <c r="O1511" s="48" t="s">
        <v>211</v>
      </c>
      <c r="P1511" s="48"/>
      <c r="Q1511" s="48" t="s">
        <v>225</v>
      </c>
      <c r="R1511" s="203" t="s">
        <v>211</v>
      </c>
      <c r="S1511" s="48" t="b">
        <v>0</v>
      </c>
      <c r="T1511" s="48"/>
      <c r="U1511" s="178"/>
      <c r="V1511" s="178">
        <v>43347</v>
      </c>
      <c r="W1511" s="48" t="s">
        <v>211</v>
      </c>
      <c r="X1511" s="48"/>
      <c r="Y1511" s="48"/>
      <c r="Z1511" s="48" t="s">
        <v>211</v>
      </c>
      <c r="AA1511" s="48"/>
      <c r="AB1511" s="48"/>
      <c r="AC1511" s="203" t="s">
        <v>211</v>
      </c>
      <c r="AD1511" s="205"/>
      <c r="AE1511" s="203" t="s">
        <v>178</v>
      </c>
      <c r="AF1511" s="203" t="s">
        <v>211</v>
      </c>
      <c r="AG1511" s="203" t="s">
        <v>2694</v>
      </c>
      <c r="AH1511" s="208">
        <v>43367</v>
      </c>
      <c r="AI1511" s="210" t="s">
        <v>4347</v>
      </c>
      <c r="AJ1511" s="164" t="str">
        <f t="shared" si="23"/>
        <v>FS</v>
      </c>
      <c r="AK1511" s="115" t="b">
        <f>ISNUMBER(SEARCH("IRT",Table1[[#This Row],[Current_Status]]))</f>
        <v>0</v>
      </c>
      <c r="AL1511" s="116">
        <f>YEAR(Table1[[#This Row],[Project_Initiated]])</f>
        <v>2018</v>
      </c>
      <c r="AM1511" s="53">
        <v>44105</v>
      </c>
      <c r="AN1511" s="53" t="str">
        <f>IF(AND(Table1[[#This Row],[Completed Date]]&gt;="07/01/2020"+0,Table1[[#This Row],[Completed Date]]&lt;="6/30/2021"+0),"FY 20-21",IF(AND(Table1[[#This Row],[Completed Date]]&gt;="07/01/2019"+0,Table1[[#This Row],[Completed Date]]&lt;="6/30/2020"+0),"FY 19-20",""))</f>
        <v/>
      </c>
      <c r="AO1511" s="116" t="str">
        <f>IFERROR(FIND("R",Table1[[#This Row],[FS_Priority]]),"")</f>
        <v/>
      </c>
    </row>
    <row r="1512" spans="1:41" hidden="1" x14ac:dyDescent="0.25">
      <c r="A1512" s="48" t="s">
        <v>4673</v>
      </c>
      <c r="B1512" s="203" t="s">
        <v>211</v>
      </c>
      <c r="C1512" s="203" t="s">
        <v>4673</v>
      </c>
      <c r="D1512" s="203" t="b">
        <v>0</v>
      </c>
      <c r="E1512" s="48" t="s">
        <v>2771</v>
      </c>
      <c r="F1512" s="48" t="s">
        <v>4674</v>
      </c>
      <c r="G1512" s="48" t="s">
        <v>211</v>
      </c>
      <c r="H1512" s="48" t="s">
        <v>211</v>
      </c>
      <c r="I1512" s="48" t="s">
        <v>4675</v>
      </c>
      <c r="J1512" s="48" t="s">
        <v>2670</v>
      </c>
      <c r="K1512" s="203" t="s">
        <v>3786</v>
      </c>
      <c r="L1512" s="203" t="s">
        <v>2772</v>
      </c>
      <c r="M1512" s="48" t="s">
        <v>4676</v>
      </c>
      <c r="N1512" s="203" t="s">
        <v>211</v>
      </c>
      <c r="O1512" s="48" t="s">
        <v>165</v>
      </c>
      <c r="P1512" s="48"/>
      <c r="Q1512" s="48" t="s">
        <v>4502</v>
      </c>
      <c r="R1512" s="203" t="s">
        <v>211</v>
      </c>
      <c r="S1512" s="48" t="b">
        <v>0</v>
      </c>
      <c r="T1512" s="48"/>
      <c r="U1512" s="178"/>
      <c r="V1512" s="178">
        <v>43745</v>
      </c>
      <c r="W1512" s="48" t="s">
        <v>211</v>
      </c>
      <c r="X1512" s="48"/>
      <c r="Y1512" s="48"/>
      <c r="Z1512" s="48" t="s">
        <v>211</v>
      </c>
      <c r="AA1512" s="48"/>
      <c r="AB1512" s="48"/>
      <c r="AC1512" s="203" t="s">
        <v>211</v>
      </c>
      <c r="AD1512" s="205"/>
      <c r="AE1512" s="203" t="s">
        <v>165</v>
      </c>
      <c r="AF1512" s="203" t="s">
        <v>211</v>
      </c>
      <c r="AG1512" s="203" t="s">
        <v>211</v>
      </c>
      <c r="AH1512" s="208">
        <v>43752</v>
      </c>
      <c r="AI1512" s="210" t="s">
        <v>4364</v>
      </c>
      <c r="AJ1512" s="164" t="str">
        <f t="shared" si="23"/>
        <v>FS</v>
      </c>
      <c r="AK1512" s="115" t="b">
        <f>ISNUMBER(SEARCH("IRT",Table1[[#This Row],[Current_Status]]))</f>
        <v>0</v>
      </c>
      <c r="AL1512" s="116">
        <f>YEAR(Table1[[#This Row],[Project_Initiated]])</f>
        <v>2019</v>
      </c>
      <c r="AM1512" s="53">
        <v>44105</v>
      </c>
      <c r="AN1512" s="53" t="str">
        <f>IF(AND(Table1[[#This Row],[Completed Date]]&gt;="07/01/2020"+0,Table1[[#This Row],[Completed Date]]&lt;="6/30/2021"+0),"FY 20-21",IF(AND(Table1[[#This Row],[Completed Date]]&gt;="07/01/2019"+0,Table1[[#This Row],[Completed Date]]&lt;="6/30/2020"+0),"FY 19-20",""))</f>
        <v>FY 19-20</v>
      </c>
      <c r="AO1512" s="116" t="str">
        <f>IFERROR(FIND("R",Table1[[#This Row],[FS_Priority]]),"")</f>
        <v/>
      </c>
    </row>
    <row r="1513" spans="1:41" hidden="1" x14ac:dyDescent="0.25">
      <c r="A1513" s="48" t="s">
        <v>4682</v>
      </c>
      <c r="B1513" s="203" t="s">
        <v>211</v>
      </c>
      <c r="C1513" s="203" t="s">
        <v>4682</v>
      </c>
      <c r="D1513" s="203" t="b">
        <v>0</v>
      </c>
      <c r="E1513" s="48" t="s">
        <v>442</v>
      </c>
      <c r="F1513" s="48" t="s">
        <v>4683</v>
      </c>
      <c r="G1513" s="48" t="s">
        <v>211</v>
      </c>
      <c r="H1513" s="48" t="s">
        <v>211</v>
      </c>
      <c r="I1513" s="48" t="s">
        <v>4249</v>
      </c>
      <c r="J1513" s="48" t="s">
        <v>2670</v>
      </c>
      <c r="K1513" s="203" t="s">
        <v>3829</v>
      </c>
      <c r="L1513" s="203" t="s">
        <v>141</v>
      </c>
      <c r="M1513" s="48" t="s">
        <v>3830</v>
      </c>
      <c r="N1513" s="203" t="s">
        <v>211</v>
      </c>
      <c r="O1513" s="48" t="s">
        <v>165</v>
      </c>
      <c r="P1513" s="48"/>
      <c r="Q1513" s="48" t="s">
        <v>236</v>
      </c>
      <c r="R1513" s="203" t="s">
        <v>211</v>
      </c>
      <c r="S1513" s="48" t="b">
        <v>0</v>
      </c>
      <c r="T1513" s="48"/>
      <c r="U1513" s="178"/>
      <c r="V1513" s="178">
        <v>43761</v>
      </c>
      <c r="W1513" s="48" t="s">
        <v>211</v>
      </c>
      <c r="X1513" s="48"/>
      <c r="Y1513" s="48"/>
      <c r="Z1513" s="48" t="s">
        <v>211</v>
      </c>
      <c r="AA1513" s="48"/>
      <c r="AB1513" s="48"/>
      <c r="AC1513" s="203" t="s">
        <v>4736</v>
      </c>
      <c r="AD1513" s="205"/>
      <c r="AE1513" s="203" t="s">
        <v>165</v>
      </c>
      <c r="AF1513" s="203" t="s">
        <v>211</v>
      </c>
      <c r="AG1513" s="203" t="s">
        <v>211</v>
      </c>
      <c r="AH1513" s="209">
        <v>43837</v>
      </c>
      <c r="AI1513" s="210" t="s">
        <v>4364</v>
      </c>
      <c r="AJ1513" s="164" t="str">
        <f t="shared" si="23"/>
        <v>FS</v>
      </c>
      <c r="AK1513" s="115" t="b">
        <f>ISNUMBER(SEARCH("IRT",Table1[[#This Row],[Current_Status]]))</f>
        <v>0</v>
      </c>
      <c r="AL1513" s="116">
        <f>YEAR(Table1[[#This Row],[Project_Initiated]])</f>
        <v>2019</v>
      </c>
      <c r="AM1513" s="53">
        <v>44105</v>
      </c>
      <c r="AN1513" s="53" t="str">
        <f>IF(AND(Table1[[#This Row],[Completed Date]]&gt;="07/01/2020"+0,Table1[[#This Row],[Completed Date]]&lt;="6/30/2021"+0),"FY 20-21",IF(AND(Table1[[#This Row],[Completed Date]]&gt;="07/01/2019"+0,Table1[[#This Row],[Completed Date]]&lt;="6/30/2020"+0),"FY 19-20",""))</f>
        <v>FY 19-20</v>
      </c>
      <c r="AO1513" s="116" t="str">
        <f>IFERROR(FIND("R",Table1[[#This Row],[FS_Priority]]),"")</f>
        <v/>
      </c>
    </row>
    <row r="1514" spans="1:41" hidden="1" x14ac:dyDescent="0.25">
      <c r="A1514" s="48" t="s">
        <v>424</v>
      </c>
      <c r="B1514" s="203" t="s">
        <v>211</v>
      </c>
      <c r="C1514" s="203" t="s">
        <v>424</v>
      </c>
      <c r="D1514" s="203" t="b">
        <v>0</v>
      </c>
      <c r="E1514" s="48" t="s">
        <v>147</v>
      </c>
      <c r="F1514" s="48" t="s">
        <v>3321</v>
      </c>
      <c r="G1514" s="48" t="s">
        <v>425</v>
      </c>
      <c r="H1514" s="48" t="s">
        <v>490</v>
      </c>
      <c r="I1514" s="48" t="s">
        <v>3857</v>
      </c>
      <c r="J1514" s="48" t="s">
        <v>2670</v>
      </c>
      <c r="K1514" s="203" t="s">
        <v>3839</v>
      </c>
      <c r="L1514" s="203" t="s">
        <v>4330</v>
      </c>
      <c r="M1514" s="48" t="s">
        <v>3788</v>
      </c>
      <c r="N1514" s="203" t="s">
        <v>211</v>
      </c>
      <c r="O1514" s="48" t="s">
        <v>183</v>
      </c>
      <c r="P1514" s="48"/>
      <c r="Q1514" s="48" t="s">
        <v>211</v>
      </c>
      <c r="R1514" s="203" t="s">
        <v>211</v>
      </c>
      <c r="S1514" s="48" t="b">
        <v>0</v>
      </c>
      <c r="T1514" s="48"/>
      <c r="U1514" s="178"/>
      <c r="V1514" s="178">
        <v>43204</v>
      </c>
      <c r="W1514" s="48" t="s">
        <v>211</v>
      </c>
      <c r="X1514" s="48"/>
      <c r="Y1514" s="48"/>
      <c r="Z1514" s="48" t="s">
        <v>211</v>
      </c>
      <c r="AA1514" s="48"/>
      <c r="AB1514" s="48"/>
      <c r="AC1514" s="203" t="s">
        <v>717</v>
      </c>
      <c r="AD1514" s="205"/>
      <c r="AE1514" s="203" t="s">
        <v>178</v>
      </c>
      <c r="AF1514" s="203" t="s">
        <v>211</v>
      </c>
      <c r="AG1514" s="203" t="s">
        <v>2694</v>
      </c>
      <c r="AH1514" s="209">
        <v>43291</v>
      </c>
      <c r="AI1514" s="210" t="s">
        <v>4348</v>
      </c>
      <c r="AJ1514" s="164" t="str">
        <f t="shared" si="23"/>
        <v>FS</v>
      </c>
      <c r="AK1514" s="115" t="b">
        <f>ISNUMBER(SEARCH("IRT",Table1[[#This Row],[Current_Status]]))</f>
        <v>0</v>
      </c>
      <c r="AL1514" s="116">
        <f>YEAR(Table1[[#This Row],[Project_Initiated]])</f>
        <v>2018</v>
      </c>
      <c r="AM1514" s="53">
        <v>44105</v>
      </c>
      <c r="AN1514" s="53" t="str">
        <f>IF(AND(Table1[[#This Row],[Completed Date]]&gt;="07/01/2020"+0,Table1[[#This Row],[Completed Date]]&lt;="6/30/2021"+0),"FY 20-21",IF(AND(Table1[[#This Row],[Completed Date]]&gt;="07/01/2019"+0,Table1[[#This Row],[Completed Date]]&lt;="6/30/2020"+0),"FY 19-20",""))</f>
        <v/>
      </c>
      <c r="AO1514" s="116" t="str">
        <f>IFERROR(FIND("R",Table1[[#This Row],[FS_Priority]]),"")</f>
        <v/>
      </c>
    </row>
    <row r="1515" spans="1:41" hidden="1" x14ac:dyDescent="0.25">
      <c r="A1515" s="48" t="s">
        <v>4123</v>
      </c>
      <c r="B1515" s="203" t="s">
        <v>211</v>
      </c>
      <c r="C1515" s="203" t="s">
        <v>4123</v>
      </c>
      <c r="D1515" s="203" t="b">
        <v>0</v>
      </c>
      <c r="E1515" s="48" t="s">
        <v>147</v>
      </c>
      <c r="F1515" s="48" t="s">
        <v>4147</v>
      </c>
      <c r="G1515" s="48" t="s">
        <v>4397</v>
      </c>
      <c r="H1515" s="48" t="s">
        <v>451</v>
      </c>
      <c r="I1515" s="48" t="s">
        <v>4148</v>
      </c>
      <c r="J1515" s="48" t="s">
        <v>2670</v>
      </c>
      <c r="K1515" s="203" t="s">
        <v>3839</v>
      </c>
      <c r="L1515" s="203" t="s">
        <v>4330</v>
      </c>
      <c r="M1515" s="48" t="s">
        <v>3849</v>
      </c>
      <c r="N1515" s="203" t="s">
        <v>211</v>
      </c>
      <c r="O1515" s="48" t="s">
        <v>183</v>
      </c>
      <c r="P1515" s="48"/>
      <c r="Q1515" s="48" t="s">
        <v>184</v>
      </c>
      <c r="R1515" s="203" t="s">
        <v>211</v>
      </c>
      <c r="S1515" s="48" t="b">
        <v>0</v>
      </c>
      <c r="T1515" s="48"/>
      <c r="U1515" s="178"/>
      <c r="V1515" s="178">
        <v>43628</v>
      </c>
      <c r="W1515" s="48" t="s">
        <v>211</v>
      </c>
      <c r="X1515" s="48"/>
      <c r="Y1515" s="48"/>
      <c r="Z1515" s="48" t="s">
        <v>211</v>
      </c>
      <c r="AA1515" s="48"/>
      <c r="AB1515" s="48"/>
      <c r="AC1515" s="203" t="s">
        <v>211</v>
      </c>
      <c r="AD1515" s="205"/>
      <c r="AE1515" s="203" t="s">
        <v>498</v>
      </c>
      <c r="AF1515" s="203" t="s">
        <v>4397</v>
      </c>
      <c r="AG1515" s="203" t="s">
        <v>2693</v>
      </c>
      <c r="AH1515" s="209">
        <v>43795</v>
      </c>
      <c r="AI1515" s="210" t="s">
        <v>4284</v>
      </c>
      <c r="AJ1515" s="164" t="str">
        <f t="shared" si="23"/>
        <v>FS</v>
      </c>
      <c r="AK1515" s="115" t="b">
        <f>ISNUMBER(SEARCH("IRT",Table1[[#This Row],[Current_Status]]))</f>
        <v>0</v>
      </c>
      <c r="AL1515" s="116">
        <f>YEAR(Table1[[#This Row],[Project_Initiated]])</f>
        <v>2019</v>
      </c>
      <c r="AM1515" s="53">
        <v>44105</v>
      </c>
      <c r="AN1515" s="53" t="str">
        <f>IF(AND(Table1[[#This Row],[Completed Date]]&gt;="07/01/2020"+0,Table1[[#This Row],[Completed Date]]&lt;="6/30/2021"+0),"FY 20-21",IF(AND(Table1[[#This Row],[Completed Date]]&gt;="07/01/2019"+0,Table1[[#This Row],[Completed Date]]&lt;="6/30/2020"+0),"FY 19-20",""))</f>
        <v>FY 19-20</v>
      </c>
      <c r="AO1515" s="116" t="str">
        <f>IFERROR(FIND("R",Table1[[#This Row],[FS_Priority]]),"")</f>
        <v/>
      </c>
    </row>
    <row r="1516" spans="1:41" hidden="1" x14ac:dyDescent="0.25">
      <c r="A1516" s="48" t="s">
        <v>421</v>
      </c>
      <c r="B1516" s="203" t="s">
        <v>211</v>
      </c>
      <c r="C1516" s="203" t="s">
        <v>421</v>
      </c>
      <c r="D1516" s="203" t="b">
        <v>0</v>
      </c>
      <c r="E1516" s="48" t="s">
        <v>147</v>
      </c>
      <c r="F1516" s="48" t="s">
        <v>3315</v>
      </c>
      <c r="G1516" s="48" t="s">
        <v>2645</v>
      </c>
      <c r="H1516" s="48" t="s">
        <v>451</v>
      </c>
      <c r="I1516" s="48" t="s">
        <v>211</v>
      </c>
      <c r="J1516" s="48" t="s">
        <v>2670</v>
      </c>
      <c r="K1516" s="203" t="s">
        <v>3839</v>
      </c>
      <c r="L1516" s="203" t="s">
        <v>4330</v>
      </c>
      <c r="M1516" s="48" t="s">
        <v>3849</v>
      </c>
      <c r="N1516" s="203" t="s">
        <v>211</v>
      </c>
      <c r="O1516" s="48" t="s">
        <v>183</v>
      </c>
      <c r="P1516" s="48"/>
      <c r="Q1516" s="48" t="s">
        <v>184</v>
      </c>
      <c r="R1516" s="203" t="s">
        <v>211</v>
      </c>
      <c r="S1516" s="48" t="b">
        <v>0</v>
      </c>
      <c r="T1516" s="48"/>
      <c r="U1516" s="178"/>
      <c r="V1516" s="178">
        <v>43350</v>
      </c>
      <c r="W1516" s="48" t="s">
        <v>211</v>
      </c>
      <c r="X1516" s="48"/>
      <c r="Y1516" s="48"/>
      <c r="Z1516" s="48" t="s">
        <v>211</v>
      </c>
      <c r="AA1516" s="48"/>
      <c r="AB1516" s="48"/>
      <c r="AC1516" s="203" t="s">
        <v>2646</v>
      </c>
      <c r="AD1516" s="205"/>
      <c r="AE1516" s="203" t="s">
        <v>498</v>
      </c>
      <c r="AF1516" s="203" t="s">
        <v>211</v>
      </c>
      <c r="AG1516" s="203" t="s">
        <v>2694</v>
      </c>
      <c r="AH1516" s="209">
        <v>43497</v>
      </c>
      <c r="AI1516" s="210" t="s">
        <v>4347</v>
      </c>
      <c r="AJ1516" s="164" t="str">
        <f t="shared" si="23"/>
        <v>FS</v>
      </c>
      <c r="AK1516" s="115" t="b">
        <f>ISNUMBER(SEARCH("IRT",Table1[[#This Row],[Current_Status]]))</f>
        <v>0</v>
      </c>
      <c r="AL1516" s="116">
        <f>YEAR(Table1[[#This Row],[Project_Initiated]])</f>
        <v>2018</v>
      </c>
      <c r="AM1516" s="53">
        <v>44105</v>
      </c>
      <c r="AN1516" s="53" t="str">
        <f>IF(AND(Table1[[#This Row],[Completed Date]]&gt;="07/01/2020"+0,Table1[[#This Row],[Completed Date]]&lt;="6/30/2021"+0),"FY 20-21",IF(AND(Table1[[#This Row],[Completed Date]]&gt;="07/01/2019"+0,Table1[[#This Row],[Completed Date]]&lt;="6/30/2020"+0),"FY 19-20",""))</f>
        <v/>
      </c>
      <c r="AO1516" s="116" t="str">
        <f>IFERROR(FIND("R",Table1[[#This Row],[FS_Priority]]),"")</f>
        <v/>
      </c>
    </row>
    <row r="1517" spans="1:41" hidden="1" x14ac:dyDescent="0.25">
      <c r="A1517" s="48" t="s">
        <v>2950</v>
      </c>
      <c r="B1517" s="203" t="s">
        <v>211</v>
      </c>
      <c r="C1517" s="203" t="s">
        <v>2950</v>
      </c>
      <c r="D1517" s="203" t="b">
        <v>0</v>
      </c>
      <c r="E1517" s="48" t="s">
        <v>4313</v>
      </c>
      <c r="F1517" s="48" t="s">
        <v>3350</v>
      </c>
      <c r="G1517" s="48" t="s">
        <v>211</v>
      </c>
      <c r="H1517" s="48" t="s">
        <v>461</v>
      </c>
      <c r="I1517" s="48" t="s">
        <v>3963</v>
      </c>
      <c r="J1517" s="48" t="s">
        <v>2670</v>
      </c>
      <c r="K1517" s="203" t="s">
        <v>3883</v>
      </c>
      <c r="L1517" s="203" t="s">
        <v>437</v>
      </c>
      <c r="M1517" s="48" t="s">
        <v>3892</v>
      </c>
      <c r="N1517" s="203" t="s">
        <v>211</v>
      </c>
      <c r="O1517" s="48" t="s">
        <v>165</v>
      </c>
      <c r="P1517" s="48"/>
      <c r="Q1517" s="48" t="s">
        <v>236</v>
      </c>
      <c r="R1517" s="203" t="s">
        <v>211</v>
      </c>
      <c r="S1517" s="48" t="b">
        <v>0</v>
      </c>
      <c r="T1517" s="48"/>
      <c r="U1517" s="178"/>
      <c r="V1517" s="178">
        <v>43539</v>
      </c>
      <c r="W1517" s="48" t="s">
        <v>211</v>
      </c>
      <c r="X1517" s="48"/>
      <c r="Y1517" s="48"/>
      <c r="Z1517" s="48" t="s">
        <v>211</v>
      </c>
      <c r="AA1517" s="48"/>
      <c r="AB1517" s="48"/>
      <c r="AC1517" s="203" t="s">
        <v>4716</v>
      </c>
      <c r="AD1517" s="205"/>
      <c r="AE1517" s="203" t="s">
        <v>211</v>
      </c>
      <c r="AF1517" s="203" t="s">
        <v>211</v>
      </c>
      <c r="AG1517" s="203" t="s">
        <v>211</v>
      </c>
      <c r="AH1517" s="209">
        <v>43805</v>
      </c>
      <c r="AI1517" s="210" t="s">
        <v>4349</v>
      </c>
      <c r="AJ1517" s="164" t="str">
        <f t="shared" si="23"/>
        <v>FS</v>
      </c>
      <c r="AK1517" s="115" t="b">
        <f>ISNUMBER(SEARCH("IRT",Table1[[#This Row],[Current_Status]]))</f>
        <v>0</v>
      </c>
      <c r="AL1517" s="116">
        <f>YEAR(Table1[[#This Row],[Project_Initiated]])</f>
        <v>2019</v>
      </c>
      <c r="AM1517" s="53">
        <v>44105</v>
      </c>
      <c r="AN1517" s="53" t="str">
        <f>IF(AND(Table1[[#This Row],[Completed Date]]&gt;="07/01/2020"+0,Table1[[#This Row],[Completed Date]]&lt;="6/30/2021"+0),"FY 20-21",IF(AND(Table1[[#This Row],[Completed Date]]&gt;="07/01/2019"+0,Table1[[#This Row],[Completed Date]]&lt;="6/30/2020"+0),"FY 19-20",""))</f>
        <v>FY 19-20</v>
      </c>
      <c r="AO1517" s="116" t="str">
        <f>IFERROR(FIND("R",Table1[[#This Row],[FS_Priority]]),"")</f>
        <v/>
      </c>
    </row>
    <row r="1518" spans="1:41" hidden="1" x14ac:dyDescent="0.25">
      <c r="A1518" s="48" t="s">
        <v>68</v>
      </c>
      <c r="B1518" s="203" t="s">
        <v>68</v>
      </c>
      <c r="C1518" s="203" t="s">
        <v>211</v>
      </c>
      <c r="D1518" s="203" t="b">
        <v>0</v>
      </c>
      <c r="E1518" s="48" t="s">
        <v>4285</v>
      </c>
      <c r="F1518" s="48" t="s">
        <v>69</v>
      </c>
      <c r="G1518" s="48" t="s">
        <v>5082</v>
      </c>
      <c r="H1518" s="48" t="s">
        <v>211</v>
      </c>
      <c r="I1518" s="48" t="s">
        <v>211</v>
      </c>
      <c r="J1518" s="48" t="s">
        <v>72</v>
      </c>
      <c r="K1518" s="203" t="s">
        <v>59</v>
      </c>
      <c r="L1518" s="203" t="s">
        <v>28</v>
      </c>
      <c r="M1518" s="48" t="s">
        <v>71</v>
      </c>
      <c r="N1518" s="203" t="s">
        <v>211</v>
      </c>
      <c r="O1518" s="48" t="s">
        <v>4331</v>
      </c>
      <c r="P1518" s="48">
        <v>19</v>
      </c>
      <c r="Q1518" s="48" t="s">
        <v>211</v>
      </c>
      <c r="R1518" s="203" t="s">
        <v>211</v>
      </c>
      <c r="S1518" s="48" t="b">
        <v>0</v>
      </c>
      <c r="T1518" s="48">
        <v>44500</v>
      </c>
      <c r="U1518" s="178"/>
      <c r="V1518" s="178">
        <v>43334</v>
      </c>
      <c r="W1518" s="48" t="s">
        <v>72</v>
      </c>
      <c r="X1518" s="48">
        <v>44013</v>
      </c>
      <c r="Y1518" s="48">
        <v>44166</v>
      </c>
      <c r="Z1518" s="48" t="s">
        <v>211</v>
      </c>
      <c r="AA1518" s="48"/>
      <c r="AB1518" s="48"/>
      <c r="AC1518" s="203" t="s">
        <v>211</v>
      </c>
      <c r="AD1518" s="205"/>
      <c r="AE1518" s="203" t="s">
        <v>211</v>
      </c>
      <c r="AF1518" s="203" t="s">
        <v>211</v>
      </c>
      <c r="AG1518" s="203" t="s">
        <v>211</v>
      </c>
      <c r="AH1518" s="209"/>
      <c r="AI1518" s="210" t="s">
        <v>211</v>
      </c>
      <c r="AJ1518" s="164" t="str">
        <f t="shared" si="23"/>
        <v>PD&amp;C</v>
      </c>
      <c r="AK1518" s="115" t="b">
        <f>ISNUMBER(SEARCH("IRT",Table1[[#This Row],[Current_Status]]))</f>
        <v>0</v>
      </c>
      <c r="AL1518" s="116">
        <f>YEAR(Table1[[#This Row],[Project_Initiated]])</f>
        <v>2018</v>
      </c>
      <c r="AM1518" s="53">
        <v>44105</v>
      </c>
      <c r="AN1518" s="53" t="str">
        <f>IF(AND(Table1[[#This Row],[Completed Date]]&gt;="07/01/2020"+0,Table1[[#This Row],[Completed Date]]&lt;="6/30/2021"+0),"FY 20-21",IF(AND(Table1[[#This Row],[Completed Date]]&gt;="07/01/2019"+0,Table1[[#This Row],[Completed Date]]&lt;="6/30/2020"+0),"FY 19-20",""))</f>
        <v/>
      </c>
      <c r="AO1518" s="116" t="str">
        <f>IFERROR(FIND("R",Table1[[#This Row],[FS_Priority]]),"")</f>
        <v/>
      </c>
    </row>
    <row r="1519" spans="1:41" hidden="1" x14ac:dyDescent="0.25">
      <c r="A1519" s="48" t="s">
        <v>2737</v>
      </c>
      <c r="B1519" s="203" t="s">
        <v>211</v>
      </c>
      <c r="C1519" s="203" t="s">
        <v>2737</v>
      </c>
      <c r="D1519" s="203" t="b">
        <v>0</v>
      </c>
      <c r="E1519" s="48" t="s">
        <v>446</v>
      </c>
      <c r="F1519" s="48" t="s">
        <v>3057</v>
      </c>
      <c r="G1519" s="48" t="s">
        <v>2819</v>
      </c>
      <c r="H1519" s="48" t="s">
        <v>52</v>
      </c>
      <c r="I1519" s="48" t="s">
        <v>3584</v>
      </c>
      <c r="J1519" s="48" t="s">
        <v>2661</v>
      </c>
      <c r="K1519" s="203" t="s">
        <v>3578</v>
      </c>
      <c r="L1519" s="203" t="s">
        <v>2636</v>
      </c>
      <c r="M1519" s="48" t="s">
        <v>3585</v>
      </c>
      <c r="N1519" s="203" t="s">
        <v>211</v>
      </c>
      <c r="O1519" s="48" t="s">
        <v>183</v>
      </c>
      <c r="P1519" s="48"/>
      <c r="Q1519" s="48" t="s">
        <v>218</v>
      </c>
      <c r="R1519" s="203" t="s">
        <v>288</v>
      </c>
      <c r="S1519" s="48" t="b">
        <v>0</v>
      </c>
      <c r="T1519" s="48"/>
      <c r="U1519" s="178"/>
      <c r="V1519" s="178">
        <v>43445</v>
      </c>
      <c r="W1519" s="48" t="s">
        <v>211</v>
      </c>
      <c r="X1519" s="48"/>
      <c r="Y1519" s="48"/>
      <c r="Z1519" s="48" t="s">
        <v>211</v>
      </c>
      <c r="AA1519" s="48"/>
      <c r="AB1519" s="48"/>
      <c r="AC1519" s="203" t="s">
        <v>5051</v>
      </c>
      <c r="AD1519" s="204">
        <v>43454</v>
      </c>
      <c r="AE1519" s="203" t="s">
        <v>498</v>
      </c>
      <c r="AF1519" s="203" t="s">
        <v>4737</v>
      </c>
      <c r="AG1519" s="203" t="s">
        <v>2694</v>
      </c>
      <c r="AH1519" s="216">
        <v>44048</v>
      </c>
      <c r="AI1519" s="210" t="s">
        <v>4346</v>
      </c>
      <c r="AJ1519" s="164" t="str">
        <f t="shared" si="23"/>
        <v>FS</v>
      </c>
      <c r="AK1519" s="115" t="b">
        <f>ISNUMBER(SEARCH("IRT",Table1[[#This Row],[Current_Status]]))</f>
        <v>0</v>
      </c>
      <c r="AL1519" s="116">
        <f>YEAR(Table1[[#This Row],[Project_Initiated]])</f>
        <v>2018</v>
      </c>
      <c r="AM1519" s="53">
        <v>44105</v>
      </c>
      <c r="AN1519" s="53" t="str">
        <f>IF(AND(Table1[[#This Row],[Completed Date]]&gt;="07/01/2020"+0,Table1[[#This Row],[Completed Date]]&lt;="6/30/2021"+0),"FY 20-21",IF(AND(Table1[[#This Row],[Completed Date]]&gt;="07/01/2019"+0,Table1[[#This Row],[Completed Date]]&lt;="6/30/2020"+0),"FY 19-20",""))</f>
        <v>FY 20-21</v>
      </c>
      <c r="AO1519" s="116" t="str">
        <f>IFERROR(FIND("R",Table1[[#This Row],[FS_Priority]]),"")</f>
        <v/>
      </c>
    </row>
    <row r="1520" spans="1:41" hidden="1" x14ac:dyDescent="0.25">
      <c r="A1520" s="48" t="s">
        <v>4117</v>
      </c>
      <c r="B1520" s="203" t="s">
        <v>211</v>
      </c>
      <c r="C1520" s="203" t="s">
        <v>4117</v>
      </c>
      <c r="D1520" s="203" t="b">
        <v>0</v>
      </c>
      <c r="E1520" s="48" t="s">
        <v>198</v>
      </c>
      <c r="F1520" s="48" t="s">
        <v>4155</v>
      </c>
      <c r="G1520" s="48" t="s">
        <v>211</v>
      </c>
      <c r="H1520" s="48" t="s">
        <v>3833</v>
      </c>
      <c r="I1520" s="48" t="s">
        <v>4156</v>
      </c>
      <c r="J1520" s="48" t="s">
        <v>2661</v>
      </c>
      <c r="K1520" s="203" t="s">
        <v>3829</v>
      </c>
      <c r="L1520" s="203" t="s">
        <v>141</v>
      </c>
      <c r="M1520" s="48" t="s">
        <v>3830</v>
      </c>
      <c r="N1520" s="203" t="s">
        <v>211</v>
      </c>
      <c r="O1520" s="48" t="s">
        <v>183</v>
      </c>
      <c r="P1520" s="48"/>
      <c r="Q1520" s="48" t="s">
        <v>218</v>
      </c>
      <c r="R1520" s="203" t="s">
        <v>211</v>
      </c>
      <c r="S1520" s="48" t="b">
        <v>0</v>
      </c>
      <c r="T1520" s="48"/>
      <c r="U1520" s="178"/>
      <c r="V1520" s="178">
        <v>43634</v>
      </c>
      <c r="W1520" s="48" t="s">
        <v>211</v>
      </c>
      <c r="X1520" s="48"/>
      <c r="Y1520" s="48"/>
      <c r="Z1520" s="48" t="s">
        <v>211</v>
      </c>
      <c r="AA1520" s="48"/>
      <c r="AB1520" s="48"/>
      <c r="AC1520" s="203" t="s">
        <v>4319</v>
      </c>
      <c r="AD1520" s="205"/>
      <c r="AE1520" s="203" t="s">
        <v>178</v>
      </c>
      <c r="AF1520" s="203" t="s">
        <v>211</v>
      </c>
      <c r="AG1520" s="203" t="s">
        <v>211</v>
      </c>
      <c r="AH1520" s="216">
        <v>43739</v>
      </c>
      <c r="AI1520" s="210" t="s">
        <v>4284</v>
      </c>
      <c r="AJ1520" s="164" t="str">
        <f t="shared" si="23"/>
        <v>FS</v>
      </c>
      <c r="AK1520" s="115" t="b">
        <f>ISNUMBER(SEARCH("IRT",Table1[[#This Row],[Current_Status]]))</f>
        <v>0</v>
      </c>
      <c r="AL1520" s="116">
        <f>YEAR(Table1[[#This Row],[Project_Initiated]])</f>
        <v>2019</v>
      </c>
      <c r="AM1520" s="53">
        <v>44105</v>
      </c>
      <c r="AN1520" s="53" t="str">
        <f>IF(AND(Table1[[#This Row],[Completed Date]]&gt;="07/01/2020"+0,Table1[[#This Row],[Completed Date]]&lt;="6/30/2021"+0),"FY 20-21",IF(AND(Table1[[#This Row],[Completed Date]]&gt;="07/01/2019"+0,Table1[[#This Row],[Completed Date]]&lt;="6/30/2020"+0),"FY 19-20",""))</f>
        <v>FY 19-20</v>
      </c>
      <c r="AO1520" s="116" t="str">
        <f>IFERROR(FIND("R",Table1[[#This Row],[FS_Priority]]),"")</f>
        <v/>
      </c>
    </row>
    <row r="1521" spans="1:41" hidden="1" x14ac:dyDescent="0.25">
      <c r="A1521" s="48" t="s">
        <v>806</v>
      </c>
      <c r="B1521" s="203" t="s">
        <v>211</v>
      </c>
      <c r="C1521" s="203" t="s">
        <v>806</v>
      </c>
      <c r="D1521" s="203" t="b">
        <v>0</v>
      </c>
      <c r="E1521" s="48" t="s">
        <v>21</v>
      </c>
      <c r="F1521" s="48" t="s">
        <v>2953</v>
      </c>
      <c r="G1521" s="48" t="s">
        <v>3998</v>
      </c>
      <c r="H1521" s="48" t="s">
        <v>323</v>
      </c>
      <c r="I1521" s="48" t="s">
        <v>3457</v>
      </c>
      <c r="J1521" s="48" t="s">
        <v>2661</v>
      </c>
      <c r="K1521" s="203" t="s">
        <v>3455</v>
      </c>
      <c r="L1521" s="203" t="s">
        <v>4315</v>
      </c>
      <c r="M1521" s="48" t="s">
        <v>3456</v>
      </c>
      <c r="N1521" s="203" t="s">
        <v>211</v>
      </c>
      <c r="O1521" s="48" t="s">
        <v>183</v>
      </c>
      <c r="P1521" s="48"/>
      <c r="Q1521" s="48" t="s">
        <v>211</v>
      </c>
      <c r="R1521" s="203" t="s">
        <v>211</v>
      </c>
      <c r="S1521" s="48" t="b">
        <v>0</v>
      </c>
      <c r="T1521" s="48"/>
      <c r="U1521" s="178"/>
      <c r="V1521" s="178">
        <v>43297</v>
      </c>
      <c r="W1521" s="48" t="s">
        <v>211</v>
      </c>
      <c r="X1521" s="48"/>
      <c r="Y1521" s="48"/>
      <c r="Z1521" s="48" t="s">
        <v>211</v>
      </c>
      <c r="AA1521" s="48"/>
      <c r="AB1521" s="48"/>
      <c r="AC1521" s="203" t="s">
        <v>807</v>
      </c>
      <c r="AD1521" s="205"/>
      <c r="AE1521" s="203" t="s">
        <v>165</v>
      </c>
      <c r="AF1521" s="203" t="s">
        <v>211</v>
      </c>
      <c r="AG1521" s="203" t="s">
        <v>539</v>
      </c>
      <c r="AH1521" s="209">
        <v>43362</v>
      </c>
      <c r="AI1521" s="210" t="s">
        <v>4347</v>
      </c>
      <c r="AJ1521" s="164" t="str">
        <f t="shared" si="23"/>
        <v>FS</v>
      </c>
      <c r="AK1521" s="115" t="b">
        <f>ISNUMBER(SEARCH("IRT",Table1[[#This Row],[Current_Status]]))</f>
        <v>0</v>
      </c>
      <c r="AL1521" s="116">
        <f>YEAR(Table1[[#This Row],[Project_Initiated]])</f>
        <v>2018</v>
      </c>
      <c r="AM1521" s="53">
        <v>44105</v>
      </c>
      <c r="AN1521" s="53" t="str">
        <f>IF(AND(Table1[[#This Row],[Completed Date]]&gt;="07/01/2020"+0,Table1[[#This Row],[Completed Date]]&lt;="6/30/2021"+0),"FY 20-21",IF(AND(Table1[[#This Row],[Completed Date]]&gt;="07/01/2019"+0,Table1[[#This Row],[Completed Date]]&lt;="6/30/2020"+0),"FY 19-20",""))</f>
        <v/>
      </c>
      <c r="AO1521" s="116" t="str">
        <f>IFERROR(FIND("R",Table1[[#This Row],[FS_Priority]]),"")</f>
        <v/>
      </c>
    </row>
    <row r="1522" spans="1:41" hidden="1" x14ac:dyDescent="0.25">
      <c r="A1522" s="48" t="s">
        <v>684</v>
      </c>
      <c r="B1522" s="203" t="s">
        <v>211</v>
      </c>
      <c r="C1522" s="203" t="s">
        <v>684</v>
      </c>
      <c r="D1522" s="203" t="b">
        <v>0</v>
      </c>
      <c r="E1522" s="48" t="s">
        <v>21</v>
      </c>
      <c r="F1522" s="48" t="s">
        <v>2954</v>
      </c>
      <c r="G1522" s="48" t="s">
        <v>211</v>
      </c>
      <c r="H1522" s="48" t="s">
        <v>52</v>
      </c>
      <c r="I1522" s="48" t="s">
        <v>211</v>
      </c>
      <c r="J1522" s="48" t="s">
        <v>2661</v>
      </c>
      <c r="K1522" s="203" t="s">
        <v>3455</v>
      </c>
      <c r="L1522" s="203" t="s">
        <v>4315</v>
      </c>
      <c r="M1522" s="48" t="s">
        <v>3458</v>
      </c>
      <c r="N1522" s="203" t="s">
        <v>211</v>
      </c>
      <c r="O1522" s="48" t="s">
        <v>183</v>
      </c>
      <c r="P1522" s="48"/>
      <c r="Q1522" s="48" t="s">
        <v>211</v>
      </c>
      <c r="R1522" s="203" t="s">
        <v>211</v>
      </c>
      <c r="S1522" s="48" t="b">
        <v>0</v>
      </c>
      <c r="T1522" s="48"/>
      <c r="U1522" s="178"/>
      <c r="V1522" s="178">
        <v>43160</v>
      </c>
      <c r="W1522" s="48" t="s">
        <v>211</v>
      </c>
      <c r="X1522" s="48"/>
      <c r="Y1522" s="48"/>
      <c r="Z1522" s="48" t="s">
        <v>211</v>
      </c>
      <c r="AA1522" s="48"/>
      <c r="AB1522" s="48"/>
      <c r="AC1522" s="203" t="s">
        <v>685</v>
      </c>
      <c r="AD1522" s="205"/>
      <c r="AE1522" s="203" t="s">
        <v>183</v>
      </c>
      <c r="AF1522" s="203" t="s">
        <v>211</v>
      </c>
      <c r="AG1522" s="203" t="s">
        <v>2694</v>
      </c>
      <c r="AH1522" s="209">
        <v>43292</v>
      </c>
      <c r="AI1522" s="210" t="s">
        <v>4348</v>
      </c>
      <c r="AJ1522" s="164" t="str">
        <f t="shared" si="23"/>
        <v>FS</v>
      </c>
      <c r="AK1522" s="115" t="b">
        <f>ISNUMBER(SEARCH("IRT",Table1[[#This Row],[Current_Status]]))</f>
        <v>0</v>
      </c>
      <c r="AL1522" s="116">
        <f>YEAR(Table1[[#This Row],[Project_Initiated]])</f>
        <v>2018</v>
      </c>
      <c r="AM1522" s="53">
        <v>44105</v>
      </c>
      <c r="AN1522" s="53" t="str">
        <f>IF(AND(Table1[[#This Row],[Completed Date]]&gt;="07/01/2020"+0,Table1[[#This Row],[Completed Date]]&lt;="6/30/2021"+0),"FY 20-21",IF(AND(Table1[[#This Row],[Completed Date]]&gt;="07/01/2019"+0,Table1[[#This Row],[Completed Date]]&lt;="6/30/2020"+0),"FY 19-20",""))</f>
        <v/>
      </c>
      <c r="AO1522" s="116" t="str">
        <f>IFERROR(FIND("R",Table1[[#This Row],[FS_Priority]]),"")</f>
        <v/>
      </c>
    </row>
    <row r="1523" spans="1:41" hidden="1" x14ac:dyDescent="0.25">
      <c r="A1523" s="48" t="s">
        <v>213</v>
      </c>
      <c r="B1523" s="203" t="s">
        <v>211</v>
      </c>
      <c r="C1523" s="203" t="s">
        <v>213</v>
      </c>
      <c r="D1523" s="203" t="b">
        <v>0</v>
      </c>
      <c r="E1523" s="48" t="s">
        <v>21</v>
      </c>
      <c r="F1523" s="48" t="s">
        <v>2955</v>
      </c>
      <c r="G1523" s="48" t="s">
        <v>211</v>
      </c>
      <c r="H1523" s="48" t="s">
        <v>323</v>
      </c>
      <c r="I1523" s="48" t="s">
        <v>211</v>
      </c>
      <c r="J1523" s="48" t="s">
        <v>2661</v>
      </c>
      <c r="K1523" s="203" t="s">
        <v>3455</v>
      </c>
      <c r="L1523" s="203" t="s">
        <v>4315</v>
      </c>
      <c r="M1523" s="48" t="s">
        <v>3458</v>
      </c>
      <c r="N1523" s="203" t="s">
        <v>211</v>
      </c>
      <c r="O1523" s="48" t="s">
        <v>183</v>
      </c>
      <c r="P1523" s="48"/>
      <c r="Q1523" s="48" t="s">
        <v>211</v>
      </c>
      <c r="R1523" s="203" t="s">
        <v>211</v>
      </c>
      <c r="S1523" s="48" t="b">
        <v>0</v>
      </c>
      <c r="T1523" s="48"/>
      <c r="U1523" s="178"/>
      <c r="V1523" s="178">
        <v>43177</v>
      </c>
      <c r="W1523" s="48" t="s">
        <v>211</v>
      </c>
      <c r="X1523" s="48"/>
      <c r="Y1523" s="48"/>
      <c r="Z1523" s="48" t="s">
        <v>211</v>
      </c>
      <c r="AA1523" s="48"/>
      <c r="AB1523" s="48"/>
      <c r="AC1523" s="203" t="s">
        <v>2609</v>
      </c>
      <c r="AD1523" s="205"/>
      <c r="AE1523" s="203" t="s">
        <v>183</v>
      </c>
      <c r="AF1523" s="203" t="s">
        <v>211</v>
      </c>
      <c r="AG1523" s="203" t="s">
        <v>2694</v>
      </c>
      <c r="AH1523" s="209">
        <v>43412</v>
      </c>
      <c r="AI1523" s="210" t="s">
        <v>4348</v>
      </c>
      <c r="AJ1523" s="164" t="str">
        <f t="shared" si="23"/>
        <v>FS</v>
      </c>
      <c r="AK1523" s="115" t="b">
        <f>ISNUMBER(SEARCH("IRT",Table1[[#This Row],[Current_Status]]))</f>
        <v>0</v>
      </c>
      <c r="AL1523" s="116">
        <f>YEAR(Table1[[#This Row],[Project_Initiated]])</f>
        <v>2018</v>
      </c>
      <c r="AM1523" s="53">
        <v>44105</v>
      </c>
      <c r="AN1523" s="53" t="str">
        <f>IF(AND(Table1[[#This Row],[Completed Date]]&gt;="07/01/2020"+0,Table1[[#This Row],[Completed Date]]&lt;="6/30/2021"+0),"FY 20-21",IF(AND(Table1[[#This Row],[Completed Date]]&gt;="07/01/2019"+0,Table1[[#This Row],[Completed Date]]&lt;="6/30/2020"+0),"FY 19-20",""))</f>
        <v/>
      </c>
      <c r="AO1523" s="116" t="str">
        <f>IFERROR(FIND("R",Table1[[#This Row],[FS_Priority]]),"")</f>
        <v/>
      </c>
    </row>
    <row r="1524" spans="1:41" hidden="1" x14ac:dyDescent="0.25">
      <c r="A1524" s="48" t="s">
        <v>3359</v>
      </c>
      <c r="B1524" s="203" t="s">
        <v>211</v>
      </c>
      <c r="C1524" s="203" t="s">
        <v>3359</v>
      </c>
      <c r="D1524" s="203" t="b">
        <v>0</v>
      </c>
      <c r="E1524" s="48" t="s">
        <v>21</v>
      </c>
      <c r="F1524" s="48" t="s">
        <v>3360</v>
      </c>
      <c r="G1524" s="48" t="s">
        <v>211</v>
      </c>
      <c r="H1524" s="48" t="s">
        <v>323</v>
      </c>
      <c r="I1524" s="48" t="s">
        <v>3906</v>
      </c>
      <c r="J1524" s="48" t="s">
        <v>2661</v>
      </c>
      <c r="K1524" s="203" t="s">
        <v>3455</v>
      </c>
      <c r="L1524" s="203" t="s">
        <v>4315</v>
      </c>
      <c r="M1524" s="48" t="s">
        <v>3456</v>
      </c>
      <c r="N1524" s="203" t="s">
        <v>211</v>
      </c>
      <c r="O1524" s="48" t="s">
        <v>183</v>
      </c>
      <c r="P1524" s="48"/>
      <c r="Q1524" s="48" t="s">
        <v>218</v>
      </c>
      <c r="R1524" s="203" t="s">
        <v>211</v>
      </c>
      <c r="S1524" s="48" t="b">
        <v>0</v>
      </c>
      <c r="T1524" s="48"/>
      <c r="U1524" s="178"/>
      <c r="V1524" s="178">
        <v>43608</v>
      </c>
      <c r="W1524" s="48" t="s">
        <v>211</v>
      </c>
      <c r="X1524" s="48"/>
      <c r="Y1524" s="48"/>
      <c r="Z1524" s="48" t="s">
        <v>211</v>
      </c>
      <c r="AA1524" s="48"/>
      <c r="AB1524" s="48"/>
      <c r="AC1524" s="203" t="s">
        <v>4138</v>
      </c>
      <c r="AD1524" s="205"/>
      <c r="AE1524" s="203" t="s">
        <v>183</v>
      </c>
      <c r="AF1524" s="203" t="s">
        <v>4462</v>
      </c>
      <c r="AG1524" s="203" t="s">
        <v>211</v>
      </c>
      <c r="AH1524" s="209">
        <v>43724</v>
      </c>
      <c r="AI1524" s="210" t="s">
        <v>4349</v>
      </c>
      <c r="AJ1524" s="164" t="str">
        <f t="shared" si="23"/>
        <v>FS</v>
      </c>
      <c r="AK1524" s="115" t="b">
        <f>ISNUMBER(SEARCH("IRT",Table1[[#This Row],[Current_Status]]))</f>
        <v>0</v>
      </c>
      <c r="AL1524" s="116">
        <f>YEAR(Table1[[#This Row],[Project_Initiated]])</f>
        <v>2019</v>
      </c>
      <c r="AM1524" s="53">
        <v>44105</v>
      </c>
      <c r="AN1524" s="53" t="str">
        <f>IF(AND(Table1[[#This Row],[Completed Date]]&gt;="07/01/2020"+0,Table1[[#This Row],[Completed Date]]&lt;="6/30/2021"+0),"FY 20-21",IF(AND(Table1[[#This Row],[Completed Date]]&gt;="07/01/2019"+0,Table1[[#This Row],[Completed Date]]&lt;="6/30/2020"+0),"FY 19-20",""))</f>
        <v>FY 19-20</v>
      </c>
      <c r="AO1524" s="116" t="str">
        <f>IFERROR(FIND("R",Table1[[#This Row],[FS_Priority]]),"")</f>
        <v/>
      </c>
    </row>
    <row r="1525" spans="1:41" hidden="1" x14ac:dyDescent="0.25">
      <c r="A1525" s="48" t="s">
        <v>216</v>
      </c>
      <c r="B1525" s="203" t="s">
        <v>211</v>
      </c>
      <c r="C1525" s="203" t="s">
        <v>216</v>
      </c>
      <c r="D1525" s="203" t="b">
        <v>0</v>
      </c>
      <c r="E1525" s="48" t="s">
        <v>21</v>
      </c>
      <c r="F1525" s="48" t="s">
        <v>2956</v>
      </c>
      <c r="G1525" s="48" t="s">
        <v>211</v>
      </c>
      <c r="H1525" s="48" t="s">
        <v>323</v>
      </c>
      <c r="I1525" s="48" t="s">
        <v>211</v>
      </c>
      <c r="J1525" s="48" t="s">
        <v>2661</v>
      </c>
      <c r="K1525" s="203" t="s">
        <v>3455</v>
      </c>
      <c r="L1525" s="203" t="s">
        <v>4315</v>
      </c>
      <c r="M1525" s="48" t="s">
        <v>3458</v>
      </c>
      <c r="N1525" s="203" t="s">
        <v>211</v>
      </c>
      <c r="O1525" s="48" t="s">
        <v>165</v>
      </c>
      <c r="P1525" s="48"/>
      <c r="Q1525" s="48" t="s">
        <v>218</v>
      </c>
      <c r="R1525" s="203" t="s">
        <v>211</v>
      </c>
      <c r="S1525" s="48" t="b">
        <v>0</v>
      </c>
      <c r="T1525" s="48"/>
      <c r="U1525" s="178"/>
      <c r="V1525" s="178">
        <v>43354</v>
      </c>
      <c r="W1525" s="48" t="s">
        <v>211</v>
      </c>
      <c r="X1525" s="48"/>
      <c r="Y1525" s="48"/>
      <c r="Z1525" s="48" t="s">
        <v>211</v>
      </c>
      <c r="AA1525" s="48"/>
      <c r="AB1525" s="48"/>
      <c r="AC1525" s="203" t="s">
        <v>2697</v>
      </c>
      <c r="AD1525" s="205"/>
      <c r="AE1525" s="203" t="s">
        <v>165</v>
      </c>
      <c r="AF1525" s="203" t="s">
        <v>211</v>
      </c>
      <c r="AG1525" s="203" t="s">
        <v>539</v>
      </c>
      <c r="AH1525" s="209">
        <v>43476</v>
      </c>
      <c r="AI1525" s="210" t="s">
        <v>4347</v>
      </c>
      <c r="AJ1525" s="164" t="str">
        <f t="shared" si="23"/>
        <v>FS</v>
      </c>
      <c r="AK1525" s="115" t="b">
        <f>ISNUMBER(SEARCH("IRT",Table1[[#This Row],[Current_Status]]))</f>
        <v>0</v>
      </c>
      <c r="AL1525" s="116">
        <f>YEAR(Table1[[#This Row],[Project_Initiated]])</f>
        <v>2018</v>
      </c>
      <c r="AM1525" s="53">
        <v>44105</v>
      </c>
      <c r="AN1525" s="53" t="str">
        <f>IF(AND(Table1[[#This Row],[Completed Date]]&gt;="07/01/2020"+0,Table1[[#This Row],[Completed Date]]&lt;="6/30/2021"+0),"FY 20-21",IF(AND(Table1[[#This Row],[Completed Date]]&gt;="07/01/2019"+0,Table1[[#This Row],[Completed Date]]&lt;="6/30/2020"+0),"FY 19-20",""))</f>
        <v/>
      </c>
      <c r="AO1525" s="116" t="str">
        <f>IFERROR(FIND("R",Table1[[#This Row],[FS_Priority]]),"")</f>
        <v/>
      </c>
    </row>
    <row r="1526" spans="1:41" hidden="1" x14ac:dyDescent="0.25">
      <c r="A1526" s="48" t="s">
        <v>222</v>
      </c>
      <c r="B1526" s="203" t="s">
        <v>211</v>
      </c>
      <c r="C1526" s="203" t="s">
        <v>222</v>
      </c>
      <c r="D1526" s="203" t="b">
        <v>0</v>
      </c>
      <c r="E1526" s="48" t="s">
        <v>21</v>
      </c>
      <c r="F1526" s="48" t="s">
        <v>2958</v>
      </c>
      <c r="G1526" s="48" t="s">
        <v>211</v>
      </c>
      <c r="H1526" s="48" t="s">
        <v>323</v>
      </c>
      <c r="I1526" s="48" t="s">
        <v>184</v>
      </c>
      <c r="J1526" s="48" t="s">
        <v>2661</v>
      </c>
      <c r="K1526" s="203" t="s">
        <v>3455</v>
      </c>
      <c r="L1526" s="203" t="s">
        <v>4315</v>
      </c>
      <c r="M1526" s="48" t="s">
        <v>3458</v>
      </c>
      <c r="N1526" s="203" t="s">
        <v>211</v>
      </c>
      <c r="O1526" s="48" t="s">
        <v>165</v>
      </c>
      <c r="P1526" s="48"/>
      <c r="Q1526" s="48" t="s">
        <v>223</v>
      </c>
      <c r="R1526" s="203" t="s">
        <v>211</v>
      </c>
      <c r="S1526" s="48" t="b">
        <v>0</v>
      </c>
      <c r="T1526" s="48"/>
      <c r="U1526" s="178"/>
      <c r="V1526" s="178">
        <v>43355</v>
      </c>
      <c r="W1526" s="48" t="s">
        <v>211</v>
      </c>
      <c r="X1526" s="48"/>
      <c r="Y1526" s="48"/>
      <c r="Z1526" s="48" t="s">
        <v>211</v>
      </c>
      <c r="AA1526" s="48"/>
      <c r="AB1526" s="48"/>
      <c r="AC1526" s="203" t="s">
        <v>2881</v>
      </c>
      <c r="AD1526" s="205"/>
      <c r="AE1526" s="203" t="s">
        <v>165</v>
      </c>
      <c r="AF1526" s="203" t="s">
        <v>211</v>
      </c>
      <c r="AG1526" s="203" t="s">
        <v>539</v>
      </c>
      <c r="AH1526" s="209">
        <v>43592</v>
      </c>
      <c r="AI1526" s="210" t="s">
        <v>4347</v>
      </c>
      <c r="AJ1526" s="164" t="str">
        <f t="shared" si="23"/>
        <v>FS</v>
      </c>
      <c r="AK1526" s="115" t="b">
        <f>ISNUMBER(SEARCH("IRT",Table1[[#This Row],[Current_Status]]))</f>
        <v>0</v>
      </c>
      <c r="AL1526" s="116">
        <f>YEAR(Table1[[#This Row],[Project_Initiated]])</f>
        <v>2018</v>
      </c>
      <c r="AM1526" s="53">
        <v>44105</v>
      </c>
      <c r="AN1526" s="53" t="str">
        <f>IF(AND(Table1[[#This Row],[Completed Date]]&gt;="07/01/2020"+0,Table1[[#This Row],[Completed Date]]&lt;="6/30/2021"+0),"FY 20-21",IF(AND(Table1[[#This Row],[Completed Date]]&gt;="07/01/2019"+0,Table1[[#This Row],[Completed Date]]&lt;="6/30/2020"+0),"FY 19-20",""))</f>
        <v/>
      </c>
      <c r="AO1526" s="116" t="str">
        <f>IFERROR(FIND("R",Table1[[#This Row],[FS_Priority]]),"")</f>
        <v/>
      </c>
    </row>
    <row r="1527" spans="1:41" hidden="1" x14ac:dyDescent="0.25">
      <c r="A1527" s="48" t="s">
        <v>224</v>
      </c>
      <c r="B1527" s="203" t="s">
        <v>211</v>
      </c>
      <c r="C1527" s="203" t="s">
        <v>224</v>
      </c>
      <c r="D1527" s="203" t="b">
        <v>0</v>
      </c>
      <c r="E1527" s="48" t="s">
        <v>21</v>
      </c>
      <c r="F1527" s="48" t="s">
        <v>2959</v>
      </c>
      <c r="G1527" s="48" t="s">
        <v>211</v>
      </c>
      <c r="H1527" s="48" t="s">
        <v>323</v>
      </c>
      <c r="I1527" s="48" t="s">
        <v>3459</v>
      </c>
      <c r="J1527" s="48" t="s">
        <v>2661</v>
      </c>
      <c r="K1527" s="203" t="s">
        <v>3455</v>
      </c>
      <c r="L1527" s="203" t="s">
        <v>4315</v>
      </c>
      <c r="M1527" s="48" t="s">
        <v>3458</v>
      </c>
      <c r="N1527" s="203" t="s">
        <v>211</v>
      </c>
      <c r="O1527" s="48" t="s">
        <v>165</v>
      </c>
      <c r="P1527" s="48"/>
      <c r="Q1527" s="48" t="s">
        <v>225</v>
      </c>
      <c r="R1527" s="203" t="s">
        <v>2654</v>
      </c>
      <c r="S1527" s="48" t="b">
        <v>0</v>
      </c>
      <c r="T1527" s="48"/>
      <c r="U1527" s="178"/>
      <c r="V1527" s="178">
        <v>43355</v>
      </c>
      <c r="W1527" s="48" t="s">
        <v>211</v>
      </c>
      <c r="X1527" s="48"/>
      <c r="Y1527" s="48"/>
      <c r="Z1527" s="48" t="s">
        <v>211</v>
      </c>
      <c r="AA1527" s="48"/>
      <c r="AB1527" s="48"/>
      <c r="AC1527" s="203" t="s">
        <v>2697</v>
      </c>
      <c r="AD1527" s="205"/>
      <c r="AE1527" s="203" t="s">
        <v>165</v>
      </c>
      <c r="AF1527" s="203" t="s">
        <v>211</v>
      </c>
      <c r="AG1527" s="203" t="s">
        <v>539</v>
      </c>
      <c r="AH1527" s="209">
        <v>43476</v>
      </c>
      <c r="AI1527" s="210" t="s">
        <v>4347</v>
      </c>
      <c r="AJ1527" s="164" t="str">
        <f t="shared" si="23"/>
        <v>FS</v>
      </c>
      <c r="AK1527" s="115" t="b">
        <f>ISNUMBER(SEARCH("IRT",Table1[[#This Row],[Current_Status]]))</f>
        <v>0</v>
      </c>
      <c r="AL1527" s="116">
        <f>YEAR(Table1[[#This Row],[Project_Initiated]])</f>
        <v>2018</v>
      </c>
      <c r="AM1527" s="53">
        <v>44105</v>
      </c>
      <c r="AN1527" s="53" t="str">
        <f>IF(AND(Table1[[#This Row],[Completed Date]]&gt;="07/01/2020"+0,Table1[[#This Row],[Completed Date]]&lt;="6/30/2021"+0),"FY 20-21",IF(AND(Table1[[#This Row],[Completed Date]]&gt;="07/01/2019"+0,Table1[[#This Row],[Completed Date]]&lt;="6/30/2020"+0),"FY 19-20",""))</f>
        <v/>
      </c>
      <c r="AO1527" s="116" t="str">
        <f>IFERROR(FIND("R",Table1[[#This Row],[FS_Priority]]),"")</f>
        <v/>
      </c>
    </row>
    <row r="1528" spans="1:41" hidden="1" x14ac:dyDescent="0.25">
      <c r="A1528" s="48" t="s">
        <v>228</v>
      </c>
      <c r="B1528" s="203" t="s">
        <v>211</v>
      </c>
      <c r="C1528" s="203" t="s">
        <v>228</v>
      </c>
      <c r="D1528" s="203" t="b">
        <v>0</v>
      </c>
      <c r="E1528" s="48" t="s">
        <v>21</v>
      </c>
      <c r="F1528" s="48" t="s">
        <v>2961</v>
      </c>
      <c r="G1528" s="48" t="s">
        <v>211</v>
      </c>
      <c r="H1528" s="48" t="s">
        <v>323</v>
      </c>
      <c r="I1528" s="48" t="s">
        <v>3461</v>
      </c>
      <c r="J1528" s="48" t="s">
        <v>2661</v>
      </c>
      <c r="K1528" s="203" t="s">
        <v>3455</v>
      </c>
      <c r="L1528" s="203" t="s">
        <v>4315</v>
      </c>
      <c r="M1528" s="48" t="s">
        <v>3458</v>
      </c>
      <c r="N1528" s="203" t="s">
        <v>211</v>
      </c>
      <c r="O1528" s="48" t="s">
        <v>211</v>
      </c>
      <c r="P1528" s="48"/>
      <c r="Q1528" s="48" t="s">
        <v>229</v>
      </c>
      <c r="R1528" s="203" t="s">
        <v>211</v>
      </c>
      <c r="S1528" s="48" t="b">
        <v>0</v>
      </c>
      <c r="T1528" s="48"/>
      <c r="U1528" s="178"/>
      <c r="V1528" s="178">
        <v>43355</v>
      </c>
      <c r="W1528" s="48" t="s">
        <v>211</v>
      </c>
      <c r="X1528" s="48"/>
      <c r="Y1528" s="48"/>
      <c r="Z1528" s="48" t="s">
        <v>211</v>
      </c>
      <c r="AA1528" s="48"/>
      <c r="AB1528" s="48"/>
      <c r="AC1528" s="203" t="s">
        <v>2786</v>
      </c>
      <c r="AD1528" s="205"/>
      <c r="AE1528" s="203" t="s">
        <v>178</v>
      </c>
      <c r="AF1528" s="203" t="s">
        <v>211</v>
      </c>
      <c r="AG1528" s="203" t="s">
        <v>211</v>
      </c>
      <c r="AH1528" s="208">
        <v>43510</v>
      </c>
      <c r="AI1528" s="210" t="s">
        <v>4347</v>
      </c>
      <c r="AJ1528" s="164" t="str">
        <f t="shared" si="23"/>
        <v>FS</v>
      </c>
      <c r="AK1528" s="115" t="b">
        <f>ISNUMBER(SEARCH("IRT",Table1[[#This Row],[Current_Status]]))</f>
        <v>0</v>
      </c>
      <c r="AL1528" s="116">
        <f>YEAR(Table1[[#This Row],[Project_Initiated]])</f>
        <v>2018</v>
      </c>
      <c r="AM1528" s="53">
        <v>44105</v>
      </c>
      <c r="AN1528" s="53" t="str">
        <f>IF(AND(Table1[[#This Row],[Completed Date]]&gt;="07/01/2020"+0,Table1[[#This Row],[Completed Date]]&lt;="6/30/2021"+0),"FY 20-21",IF(AND(Table1[[#This Row],[Completed Date]]&gt;="07/01/2019"+0,Table1[[#This Row],[Completed Date]]&lt;="6/30/2020"+0),"FY 19-20",""))</f>
        <v/>
      </c>
      <c r="AO1528" s="116" t="str">
        <f>IFERROR(FIND("R",Table1[[#This Row],[FS_Priority]]),"")</f>
        <v/>
      </c>
    </row>
    <row r="1529" spans="1:41" hidden="1" x14ac:dyDescent="0.25">
      <c r="A1529" s="48" t="s">
        <v>237</v>
      </c>
      <c r="B1529" s="203" t="s">
        <v>211</v>
      </c>
      <c r="C1529" s="203" t="s">
        <v>237</v>
      </c>
      <c r="D1529" s="203" t="b">
        <v>0</v>
      </c>
      <c r="E1529" s="48" t="s">
        <v>21</v>
      </c>
      <c r="F1529" s="48" t="s">
        <v>2965</v>
      </c>
      <c r="G1529" s="48" t="s">
        <v>211</v>
      </c>
      <c r="H1529" s="48" t="s">
        <v>323</v>
      </c>
      <c r="I1529" s="48" t="s">
        <v>3462</v>
      </c>
      <c r="J1529" s="48" t="s">
        <v>2661</v>
      </c>
      <c r="K1529" s="203" t="s">
        <v>3455</v>
      </c>
      <c r="L1529" s="203" t="s">
        <v>4315</v>
      </c>
      <c r="M1529" s="48" t="s">
        <v>3456</v>
      </c>
      <c r="N1529" s="203" t="s">
        <v>211</v>
      </c>
      <c r="O1529" s="48" t="s">
        <v>183</v>
      </c>
      <c r="P1529" s="48"/>
      <c r="Q1529" s="48" t="s">
        <v>184</v>
      </c>
      <c r="R1529" s="203" t="s">
        <v>211</v>
      </c>
      <c r="S1529" s="48" t="b">
        <v>0</v>
      </c>
      <c r="T1529" s="48"/>
      <c r="U1529" s="178"/>
      <c r="V1529" s="178">
        <v>43353</v>
      </c>
      <c r="W1529" s="48" t="s">
        <v>211</v>
      </c>
      <c r="X1529" s="48"/>
      <c r="Y1529" s="48"/>
      <c r="Z1529" s="48" t="s">
        <v>211</v>
      </c>
      <c r="AA1529" s="48"/>
      <c r="AB1529" s="48"/>
      <c r="AC1529" s="203" t="s">
        <v>2899</v>
      </c>
      <c r="AD1529" s="205"/>
      <c r="AE1529" s="203" t="s">
        <v>178</v>
      </c>
      <c r="AF1529" s="203" t="s">
        <v>211</v>
      </c>
      <c r="AG1529" s="203" t="s">
        <v>2694</v>
      </c>
      <c r="AH1529" s="208">
        <v>43616</v>
      </c>
      <c r="AI1529" s="210" t="s">
        <v>4347</v>
      </c>
      <c r="AJ1529" s="164" t="str">
        <f t="shared" si="23"/>
        <v>FS</v>
      </c>
      <c r="AK1529" s="115" t="b">
        <f>ISNUMBER(SEARCH("IRT",Table1[[#This Row],[Current_Status]]))</f>
        <v>0</v>
      </c>
      <c r="AL1529" s="116">
        <f>YEAR(Table1[[#This Row],[Project_Initiated]])</f>
        <v>2018</v>
      </c>
      <c r="AM1529" s="53">
        <v>44105</v>
      </c>
      <c r="AN1529" s="53" t="str">
        <f>IF(AND(Table1[[#This Row],[Completed Date]]&gt;="07/01/2020"+0,Table1[[#This Row],[Completed Date]]&lt;="6/30/2021"+0),"FY 20-21",IF(AND(Table1[[#This Row],[Completed Date]]&gt;="07/01/2019"+0,Table1[[#This Row],[Completed Date]]&lt;="6/30/2020"+0),"FY 19-20",""))</f>
        <v/>
      </c>
      <c r="AO1529" s="116" t="str">
        <f>IFERROR(FIND("R",Table1[[#This Row],[FS_Priority]]),"")</f>
        <v/>
      </c>
    </row>
    <row r="1530" spans="1:41" hidden="1" x14ac:dyDescent="0.25">
      <c r="A1530" s="48" t="s">
        <v>238</v>
      </c>
      <c r="B1530" s="203" t="s">
        <v>211</v>
      </c>
      <c r="C1530" s="203" t="s">
        <v>238</v>
      </c>
      <c r="D1530" s="203" t="b">
        <v>0</v>
      </c>
      <c r="E1530" s="48" t="s">
        <v>21</v>
      </c>
      <c r="F1530" s="48" t="s">
        <v>2966</v>
      </c>
      <c r="G1530" s="48" t="s">
        <v>211</v>
      </c>
      <c r="H1530" s="48" t="s">
        <v>323</v>
      </c>
      <c r="I1530" s="48" t="s">
        <v>3463</v>
      </c>
      <c r="J1530" s="48" t="s">
        <v>2661</v>
      </c>
      <c r="K1530" s="203" t="s">
        <v>3455</v>
      </c>
      <c r="L1530" s="203" t="s">
        <v>4315</v>
      </c>
      <c r="M1530" s="48" t="s">
        <v>3458</v>
      </c>
      <c r="N1530" s="203" t="s">
        <v>211</v>
      </c>
      <c r="O1530" s="48" t="s">
        <v>165</v>
      </c>
      <c r="P1530" s="48"/>
      <c r="Q1530" s="48" t="s">
        <v>239</v>
      </c>
      <c r="R1530" s="203" t="s">
        <v>211</v>
      </c>
      <c r="S1530" s="48" t="b">
        <v>0</v>
      </c>
      <c r="T1530" s="48"/>
      <c r="U1530" s="178"/>
      <c r="V1530" s="178">
        <v>43354</v>
      </c>
      <c r="W1530" s="48" t="s">
        <v>211</v>
      </c>
      <c r="X1530" s="48"/>
      <c r="Y1530" s="48"/>
      <c r="Z1530" s="48" t="s">
        <v>211</v>
      </c>
      <c r="AA1530" s="48"/>
      <c r="AB1530" s="48"/>
      <c r="AC1530" s="203" t="s">
        <v>2881</v>
      </c>
      <c r="AD1530" s="205"/>
      <c r="AE1530" s="203" t="s">
        <v>165</v>
      </c>
      <c r="AF1530" s="203" t="s">
        <v>211</v>
      </c>
      <c r="AG1530" s="203" t="s">
        <v>539</v>
      </c>
      <c r="AH1530" s="208">
        <v>43592</v>
      </c>
      <c r="AI1530" s="210" t="s">
        <v>4347</v>
      </c>
      <c r="AJ1530" s="164" t="str">
        <f t="shared" ref="AJ1530:AJ1593" si="24">IF(LEN(A1530)&gt;6,"FS","PD&amp;C")</f>
        <v>FS</v>
      </c>
      <c r="AK1530" s="115" t="b">
        <f>ISNUMBER(SEARCH("IRT",Table1[[#This Row],[Current_Status]]))</f>
        <v>0</v>
      </c>
      <c r="AL1530" s="116">
        <f>YEAR(Table1[[#This Row],[Project_Initiated]])</f>
        <v>2018</v>
      </c>
      <c r="AM1530" s="53">
        <v>44105</v>
      </c>
      <c r="AN1530" s="53" t="str">
        <f>IF(AND(Table1[[#This Row],[Completed Date]]&gt;="07/01/2020"+0,Table1[[#This Row],[Completed Date]]&lt;="6/30/2021"+0),"FY 20-21",IF(AND(Table1[[#This Row],[Completed Date]]&gt;="07/01/2019"+0,Table1[[#This Row],[Completed Date]]&lt;="6/30/2020"+0),"FY 19-20",""))</f>
        <v/>
      </c>
      <c r="AO1530" s="116" t="str">
        <f>IFERROR(FIND("R",Table1[[#This Row],[FS_Priority]]),"")</f>
        <v/>
      </c>
    </row>
    <row r="1531" spans="1:41" hidden="1" x14ac:dyDescent="0.25">
      <c r="A1531" s="48" t="s">
        <v>878</v>
      </c>
      <c r="B1531" s="203" t="s">
        <v>211</v>
      </c>
      <c r="C1531" s="203" t="s">
        <v>878</v>
      </c>
      <c r="D1531" s="203" t="b">
        <v>0</v>
      </c>
      <c r="E1531" s="48" t="s">
        <v>21</v>
      </c>
      <c r="F1531" s="48" t="s">
        <v>2969</v>
      </c>
      <c r="G1531" s="48" t="s">
        <v>220</v>
      </c>
      <c r="H1531" s="48" t="s">
        <v>323</v>
      </c>
      <c r="I1531" s="48" t="s">
        <v>211</v>
      </c>
      <c r="J1531" s="48" t="s">
        <v>2661</v>
      </c>
      <c r="K1531" s="203" t="s">
        <v>3455</v>
      </c>
      <c r="L1531" s="203" t="s">
        <v>4315</v>
      </c>
      <c r="M1531" s="48" t="s">
        <v>3458</v>
      </c>
      <c r="N1531" s="203" t="s">
        <v>211</v>
      </c>
      <c r="O1531" s="48" t="s">
        <v>183</v>
      </c>
      <c r="P1531" s="48"/>
      <c r="Q1531" s="48" t="s">
        <v>243</v>
      </c>
      <c r="R1531" s="203" t="s">
        <v>211</v>
      </c>
      <c r="S1531" s="48" t="b">
        <v>0</v>
      </c>
      <c r="T1531" s="48"/>
      <c r="U1531" s="178"/>
      <c r="V1531" s="178">
        <v>43355</v>
      </c>
      <c r="W1531" s="48" t="s">
        <v>211</v>
      </c>
      <c r="X1531" s="48"/>
      <c r="Y1531" s="48"/>
      <c r="Z1531" s="48" t="s">
        <v>211</v>
      </c>
      <c r="AA1531" s="48"/>
      <c r="AB1531" s="48"/>
      <c r="AC1531" s="203" t="s">
        <v>4796</v>
      </c>
      <c r="AD1531" s="204">
        <v>43370</v>
      </c>
      <c r="AE1531" s="203" t="s">
        <v>178</v>
      </c>
      <c r="AF1531" s="203" t="s">
        <v>211</v>
      </c>
      <c r="AG1531" s="203" t="s">
        <v>2694</v>
      </c>
      <c r="AH1531" s="208">
        <v>43866</v>
      </c>
      <c r="AI1531" s="210" t="s">
        <v>4347</v>
      </c>
      <c r="AJ1531" s="164" t="str">
        <f t="shared" si="24"/>
        <v>FS</v>
      </c>
      <c r="AK1531" s="115" t="b">
        <f>ISNUMBER(SEARCH("IRT",Table1[[#This Row],[Current_Status]]))</f>
        <v>0</v>
      </c>
      <c r="AL1531" s="116">
        <f>YEAR(Table1[[#This Row],[Project_Initiated]])</f>
        <v>2018</v>
      </c>
      <c r="AM1531" s="53">
        <v>44105</v>
      </c>
      <c r="AN1531" s="53" t="str">
        <f>IF(AND(Table1[[#This Row],[Completed Date]]&gt;="07/01/2020"+0,Table1[[#This Row],[Completed Date]]&lt;="6/30/2021"+0),"FY 20-21",IF(AND(Table1[[#This Row],[Completed Date]]&gt;="07/01/2019"+0,Table1[[#This Row],[Completed Date]]&lt;="6/30/2020"+0),"FY 19-20",""))</f>
        <v>FY 19-20</v>
      </c>
      <c r="AO1531" s="116" t="str">
        <f>IFERROR(FIND("R",Table1[[#This Row],[FS_Priority]]),"")</f>
        <v/>
      </c>
    </row>
    <row r="1532" spans="1:41" hidden="1" x14ac:dyDescent="0.25">
      <c r="A1532" s="48" t="s">
        <v>245</v>
      </c>
      <c r="B1532" s="203" t="s">
        <v>211</v>
      </c>
      <c r="C1532" s="203" t="s">
        <v>245</v>
      </c>
      <c r="D1532" s="203" t="b">
        <v>0</v>
      </c>
      <c r="E1532" s="48" t="s">
        <v>21</v>
      </c>
      <c r="F1532" s="48" t="s">
        <v>2970</v>
      </c>
      <c r="G1532" s="48" t="s">
        <v>211</v>
      </c>
      <c r="H1532" s="48" t="s">
        <v>323</v>
      </c>
      <c r="I1532" s="48" t="s">
        <v>211</v>
      </c>
      <c r="J1532" s="48" t="s">
        <v>2661</v>
      </c>
      <c r="K1532" s="203" t="s">
        <v>3455</v>
      </c>
      <c r="L1532" s="203" t="s">
        <v>4315</v>
      </c>
      <c r="M1532" s="48" t="s">
        <v>3458</v>
      </c>
      <c r="N1532" s="203" t="s">
        <v>211</v>
      </c>
      <c r="O1532" s="48" t="s">
        <v>165</v>
      </c>
      <c r="P1532" s="48"/>
      <c r="Q1532" s="48" t="s">
        <v>108</v>
      </c>
      <c r="R1532" s="203" t="s">
        <v>211</v>
      </c>
      <c r="S1532" s="48" t="b">
        <v>0</v>
      </c>
      <c r="T1532" s="48"/>
      <c r="U1532" s="178"/>
      <c r="V1532" s="178">
        <v>43355</v>
      </c>
      <c r="W1532" s="48" t="s">
        <v>211</v>
      </c>
      <c r="X1532" s="48"/>
      <c r="Y1532" s="48"/>
      <c r="Z1532" s="48" t="s">
        <v>211</v>
      </c>
      <c r="AA1532" s="48"/>
      <c r="AB1532" s="48"/>
      <c r="AC1532" s="203" t="s">
        <v>2881</v>
      </c>
      <c r="AD1532" s="205"/>
      <c r="AE1532" s="203" t="s">
        <v>165</v>
      </c>
      <c r="AF1532" s="203" t="s">
        <v>211</v>
      </c>
      <c r="AG1532" s="203" t="s">
        <v>539</v>
      </c>
      <c r="AH1532" s="208">
        <v>43592</v>
      </c>
      <c r="AI1532" s="210" t="s">
        <v>4347</v>
      </c>
      <c r="AJ1532" s="164" t="str">
        <f t="shared" si="24"/>
        <v>FS</v>
      </c>
      <c r="AK1532" s="115" t="b">
        <f>ISNUMBER(SEARCH("IRT",Table1[[#This Row],[Current_Status]]))</f>
        <v>0</v>
      </c>
      <c r="AL1532" s="116">
        <f>YEAR(Table1[[#This Row],[Project_Initiated]])</f>
        <v>2018</v>
      </c>
      <c r="AM1532" s="53">
        <v>44105</v>
      </c>
      <c r="AN1532" s="53" t="str">
        <f>IF(AND(Table1[[#This Row],[Completed Date]]&gt;="07/01/2020"+0,Table1[[#This Row],[Completed Date]]&lt;="6/30/2021"+0),"FY 20-21",IF(AND(Table1[[#This Row],[Completed Date]]&gt;="07/01/2019"+0,Table1[[#This Row],[Completed Date]]&lt;="6/30/2020"+0),"FY 19-20",""))</f>
        <v/>
      </c>
      <c r="AO1532" s="116" t="str">
        <f>IFERROR(FIND("R",Table1[[#This Row],[FS_Priority]]),"")</f>
        <v/>
      </c>
    </row>
    <row r="1533" spans="1:41" hidden="1" x14ac:dyDescent="0.25">
      <c r="A1533" s="48" t="s">
        <v>713</v>
      </c>
      <c r="B1533" s="203" t="s">
        <v>211</v>
      </c>
      <c r="C1533" s="203" t="s">
        <v>713</v>
      </c>
      <c r="D1533" s="203" t="b">
        <v>0</v>
      </c>
      <c r="E1533" s="48" t="s">
        <v>53</v>
      </c>
      <c r="F1533" s="48" t="s">
        <v>3007</v>
      </c>
      <c r="G1533" s="48" t="s">
        <v>211</v>
      </c>
      <c r="H1533" s="48" t="s">
        <v>932</v>
      </c>
      <c r="I1533" s="48" t="s">
        <v>3527</v>
      </c>
      <c r="J1533" s="48" t="s">
        <v>2661</v>
      </c>
      <c r="K1533" s="203" t="s">
        <v>3514</v>
      </c>
      <c r="L1533" s="203" t="s">
        <v>2636</v>
      </c>
      <c r="M1533" s="48" t="s">
        <v>3517</v>
      </c>
      <c r="N1533" s="203" t="s">
        <v>211</v>
      </c>
      <c r="O1533" s="48" t="s">
        <v>183</v>
      </c>
      <c r="P1533" s="48"/>
      <c r="Q1533" s="48" t="s">
        <v>211</v>
      </c>
      <c r="R1533" s="203" t="s">
        <v>211</v>
      </c>
      <c r="S1533" s="48" t="b">
        <v>1</v>
      </c>
      <c r="T1533" s="48"/>
      <c r="U1533" s="178"/>
      <c r="V1533" s="178">
        <v>43200</v>
      </c>
      <c r="W1533" s="48" t="s">
        <v>211</v>
      </c>
      <c r="X1533" s="48"/>
      <c r="Y1533" s="48"/>
      <c r="Z1533" s="48" t="s">
        <v>211</v>
      </c>
      <c r="AA1533" s="48"/>
      <c r="AB1533" s="48"/>
      <c r="AC1533" s="203" t="s">
        <v>2613</v>
      </c>
      <c r="AD1533" s="205"/>
      <c r="AE1533" s="203" t="s">
        <v>183</v>
      </c>
      <c r="AF1533" s="203" t="s">
        <v>211</v>
      </c>
      <c r="AG1533" s="203" t="s">
        <v>2694</v>
      </c>
      <c r="AH1533" s="208">
        <v>43353</v>
      </c>
      <c r="AI1533" s="210" t="s">
        <v>4348</v>
      </c>
      <c r="AJ1533" s="164" t="str">
        <f t="shared" si="24"/>
        <v>FS</v>
      </c>
      <c r="AK1533" s="115" t="b">
        <f>ISNUMBER(SEARCH("IRT",Table1[[#This Row],[Current_Status]]))</f>
        <v>0</v>
      </c>
      <c r="AL1533" s="116">
        <f>YEAR(Table1[[#This Row],[Project_Initiated]])</f>
        <v>2018</v>
      </c>
      <c r="AM1533" s="53">
        <v>44105</v>
      </c>
      <c r="AN1533" s="53" t="str">
        <f>IF(AND(Table1[[#This Row],[Completed Date]]&gt;="07/01/2020"+0,Table1[[#This Row],[Completed Date]]&lt;="6/30/2021"+0),"FY 20-21",IF(AND(Table1[[#This Row],[Completed Date]]&gt;="07/01/2019"+0,Table1[[#This Row],[Completed Date]]&lt;="6/30/2020"+0),"FY 19-20",""))</f>
        <v/>
      </c>
      <c r="AO1533" s="116" t="str">
        <f>IFERROR(FIND("R",Table1[[#This Row],[FS_Priority]]),"")</f>
        <v/>
      </c>
    </row>
    <row r="1534" spans="1:41" hidden="1" x14ac:dyDescent="0.25">
      <c r="A1534" s="48" t="s">
        <v>756</v>
      </c>
      <c r="B1534" s="203" t="s">
        <v>211</v>
      </c>
      <c r="C1534" s="203" t="s">
        <v>756</v>
      </c>
      <c r="D1534" s="203" t="b">
        <v>0</v>
      </c>
      <c r="E1534" s="48" t="s">
        <v>53</v>
      </c>
      <c r="F1534" s="48" t="s">
        <v>3000</v>
      </c>
      <c r="G1534" s="48" t="s">
        <v>211</v>
      </c>
      <c r="H1534" s="48" t="s">
        <v>932</v>
      </c>
      <c r="I1534" s="48" t="s">
        <v>3523</v>
      </c>
      <c r="J1534" s="48" t="s">
        <v>2661</v>
      </c>
      <c r="K1534" s="203" t="s">
        <v>3514</v>
      </c>
      <c r="L1534" s="203" t="s">
        <v>2636</v>
      </c>
      <c r="M1534" s="48" t="s">
        <v>3524</v>
      </c>
      <c r="N1534" s="203" t="s">
        <v>211</v>
      </c>
      <c r="O1534" s="48" t="s">
        <v>165</v>
      </c>
      <c r="P1534" s="48"/>
      <c r="Q1534" s="48" t="s">
        <v>211</v>
      </c>
      <c r="R1534" s="203" t="s">
        <v>218</v>
      </c>
      <c r="S1534" s="48" t="b">
        <v>1</v>
      </c>
      <c r="T1534" s="48"/>
      <c r="U1534" s="178"/>
      <c r="V1534" s="178">
        <v>43263</v>
      </c>
      <c r="W1534" s="48" t="s">
        <v>211</v>
      </c>
      <c r="X1534" s="48"/>
      <c r="Y1534" s="48"/>
      <c r="Z1534" s="48" t="s">
        <v>211</v>
      </c>
      <c r="AA1534" s="48"/>
      <c r="AB1534" s="48"/>
      <c r="AC1534" s="203" t="s">
        <v>211</v>
      </c>
      <c r="AD1534" s="206"/>
      <c r="AE1534" s="203" t="s">
        <v>165</v>
      </c>
      <c r="AF1534" s="203" t="s">
        <v>211</v>
      </c>
      <c r="AG1534" s="203" t="s">
        <v>539</v>
      </c>
      <c r="AH1534" s="208">
        <v>43336</v>
      </c>
      <c r="AI1534" s="210" t="s">
        <v>4350</v>
      </c>
      <c r="AJ1534" s="164" t="str">
        <f t="shared" si="24"/>
        <v>FS</v>
      </c>
      <c r="AK1534" s="115" t="b">
        <f>ISNUMBER(SEARCH("IRT",Table1[[#This Row],[Current_Status]]))</f>
        <v>0</v>
      </c>
      <c r="AL1534" s="116">
        <f>YEAR(Table1[[#This Row],[Project_Initiated]])</f>
        <v>2018</v>
      </c>
      <c r="AM1534" s="53">
        <v>44105</v>
      </c>
      <c r="AN1534" s="53" t="str">
        <f>IF(AND(Table1[[#This Row],[Completed Date]]&gt;="07/01/2020"+0,Table1[[#This Row],[Completed Date]]&lt;="6/30/2021"+0),"FY 20-21",IF(AND(Table1[[#This Row],[Completed Date]]&gt;="07/01/2019"+0,Table1[[#This Row],[Completed Date]]&lt;="6/30/2020"+0),"FY 19-20",""))</f>
        <v/>
      </c>
      <c r="AO1534" s="116" t="str">
        <f>IFERROR(FIND("R",Table1[[#This Row],[FS_Priority]]),"")</f>
        <v/>
      </c>
    </row>
    <row r="1535" spans="1:41" hidden="1" x14ac:dyDescent="0.25">
      <c r="A1535" s="48" t="s">
        <v>681</v>
      </c>
      <c r="B1535" s="203" t="s">
        <v>211</v>
      </c>
      <c r="C1535" s="203" t="s">
        <v>681</v>
      </c>
      <c r="D1535" s="203" t="b">
        <v>0</v>
      </c>
      <c r="E1535" s="48" t="s">
        <v>53</v>
      </c>
      <c r="F1535" s="48" t="s">
        <v>2999</v>
      </c>
      <c r="G1535" s="48" t="s">
        <v>211</v>
      </c>
      <c r="H1535" s="48" t="s">
        <v>447</v>
      </c>
      <c r="I1535" s="48" t="s">
        <v>3519</v>
      </c>
      <c r="J1535" s="48" t="s">
        <v>2661</v>
      </c>
      <c r="K1535" s="203" t="s">
        <v>3514</v>
      </c>
      <c r="L1535" s="203" t="s">
        <v>2636</v>
      </c>
      <c r="M1535" s="48" t="s">
        <v>3517</v>
      </c>
      <c r="N1535" s="203" t="s">
        <v>211</v>
      </c>
      <c r="O1535" s="48" t="s">
        <v>178</v>
      </c>
      <c r="P1535" s="48"/>
      <c r="Q1535" s="48" t="s">
        <v>211</v>
      </c>
      <c r="R1535" s="203" t="s">
        <v>211</v>
      </c>
      <c r="S1535" s="48" t="b">
        <v>0</v>
      </c>
      <c r="T1535" s="48"/>
      <c r="U1535" s="178"/>
      <c r="V1535" s="178">
        <v>43153</v>
      </c>
      <c r="W1535" s="48" t="s">
        <v>211</v>
      </c>
      <c r="X1535" s="48"/>
      <c r="Y1535" s="48"/>
      <c r="Z1535" s="48" t="s">
        <v>211</v>
      </c>
      <c r="AA1535" s="48"/>
      <c r="AB1535" s="48"/>
      <c r="AC1535" s="203" t="s">
        <v>682</v>
      </c>
      <c r="AD1535" s="206"/>
      <c r="AE1535" s="203" t="s">
        <v>178</v>
      </c>
      <c r="AF1535" s="203" t="s">
        <v>211</v>
      </c>
      <c r="AG1535" s="203" t="s">
        <v>2694</v>
      </c>
      <c r="AH1535" s="208">
        <v>43322</v>
      </c>
      <c r="AI1535" s="210" t="s">
        <v>4348</v>
      </c>
      <c r="AJ1535" s="164" t="str">
        <f t="shared" si="24"/>
        <v>FS</v>
      </c>
      <c r="AK1535" s="115" t="b">
        <f>ISNUMBER(SEARCH("IRT",Table1[[#This Row],[Current_Status]]))</f>
        <v>0</v>
      </c>
      <c r="AL1535" s="116">
        <f>YEAR(Table1[[#This Row],[Project_Initiated]])</f>
        <v>2018</v>
      </c>
      <c r="AM1535" s="53">
        <v>44105</v>
      </c>
      <c r="AN1535" s="53" t="str">
        <f>IF(AND(Table1[[#This Row],[Completed Date]]&gt;="07/01/2020"+0,Table1[[#This Row],[Completed Date]]&lt;="6/30/2021"+0),"FY 20-21",IF(AND(Table1[[#This Row],[Completed Date]]&gt;="07/01/2019"+0,Table1[[#This Row],[Completed Date]]&lt;="6/30/2020"+0),"FY 19-20",""))</f>
        <v/>
      </c>
      <c r="AO1535" s="116" t="str">
        <f>IFERROR(FIND("R",Table1[[#This Row],[FS_Priority]]),"")</f>
        <v/>
      </c>
    </row>
    <row r="1536" spans="1:41" hidden="1" x14ac:dyDescent="0.25">
      <c r="A1536" s="48" t="s">
        <v>692</v>
      </c>
      <c r="B1536" s="203" t="s">
        <v>211</v>
      </c>
      <c r="C1536" s="203" t="s">
        <v>692</v>
      </c>
      <c r="D1536" s="203" t="b">
        <v>0</v>
      </c>
      <c r="E1536" s="48" t="s">
        <v>53</v>
      </c>
      <c r="F1536" s="48" t="s">
        <v>3008</v>
      </c>
      <c r="G1536" s="48" t="s">
        <v>211</v>
      </c>
      <c r="H1536" s="48" t="s">
        <v>441</v>
      </c>
      <c r="I1536" s="48" t="s">
        <v>3526</v>
      </c>
      <c r="J1536" s="48" t="s">
        <v>2661</v>
      </c>
      <c r="K1536" s="203" t="s">
        <v>3514</v>
      </c>
      <c r="L1536" s="203" t="s">
        <v>2636</v>
      </c>
      <c r="M1536" s="48" t="s">
        <v>3515</v>
      </c>
      <c r="N1536" s="203" t="s">
        <v>211</v>
      </c>
      <c r="O1536" s="48" t="s">
        <v>183</v>
      </c>
      <c r="P1536" s="48"/>
      <c r="Q1536" s="48" t="s">
        <v>211</v>
      </c>
      <c r="R1536" s="203" t="s">
        <v>211</v>
      </c>
      <c r="S1536" s="48" t="b">
        <v>1</v>
      </c>
      <c r="T1536" s="48"/>
      <c r="U1536" s="178"/>
      <c r="V1536" s="178">
        <v>43177</v>
      </c>
      <c r="W1536" s="48" t="s">
        <v>211</v>
      </c>
      <c r="X1536" s="48"/>
      <c r="Y1536" s="48"/>
      <c r="Z1536" s="48" t="s">
        <v>211</v>
      </c>
      <c r="AA1536" s="48"/>
      <c r="AB1536" s="48"/>
      <c r="AC1536" s="203" t="s">
        <v>693</v>
      </c>
      <c r="AD1536" s="205"/>
      <c r="AE1536" s="203" t="s">
        <v>183</v>
      </c>
      <c r="AF1536" s="203" t="s">
        <v>211</v>
      </c>
      <c r="AG1536" s="203" t="s">
        <v>2694</v>
      </c>
      <c r="AH1536" s="208">
        <v>43292</v>
      </c>
      <c r="AI1536" s="210" t="s">
        <v>4348</v>
      </c>
      <c r="AJ1536" s="164" t="str">
        <f t="shared" si="24"/>
        <v>FS</v>
      </c>
      <c r="AK1536" s="115" t="b">
        <f>ISNUMBER(SEARCH("IRT",Table1[[#This Row],[Current_Status]]))</f>
        <v>0</v>
      </c>
      <c r="AL1536" s="116">
        <f>YEAR(Table1[[#This Row],[Project_Initiated]])</f>
        <v>2018</v>
      </c>
      <c r="AM1536" s="53">
        <v>44105</v>
      </c>
      <c r="AN1536" s="53" t="str">
        <f>IF(AND(Table1[[#This Row],[Completed Date]]&gt;="07/01/2020"+0,Table1[[#This Row],[Completed Date]]&lt;="6/30/2021"+0),"FY 20-21",IF(AND(Table1[[#This Row],[Completed Date]]&gt;="07/01/2019"+0,Table1[[#This Row],[Completed Date]]&lt;="6/30/2020"+0),"FY 19-20",""))</f>
        <v/>
      </c>
      <c r="AO1536" s="116" t="str">
        <f>IFERROR(FIND("R",Table1[[#This Row],[FS_Priority]]),"")</f>
        <v/>
      </c>
    </row>
    <row r="1537" spans="1:41" hidden="1" x14ac:dyDescent="0.25">
      <c r="A1537" s="48" t="s">
        <v>678</v>
      </c>
      <c r="B1537" s="203" t="s">
        <v>211</v>
      </c>
      <c r="C1537" s="203" t="s">
        <v>678</v>
      </c>
      <c r="D1537" s="203" t="b">
        <v>0</v>
      </c>
      <c r="E1537" s="48" t="s">
        <v>53</v>
      </c>
      <c r="F1537" s="48" t="s">
        <v>3002</v>
      </c>
      <c r="G1537" s="48" t="s">
        <v>211</v>
      </c>
      <c r="H1537" s="48" t="s">
        <v>285</v>
      </c>
      <c r="I1537" s="48" t="s">
        <v>3528</v>
      </c>
      <c r="J1537" s="48" t="s">
        <v>2661</v>
      </c>
      <c r="K1537" s="203" t="s">
        <v>3514</v>
      </c>
      <c r="L1537" s="203" t="s">
        <v>2636</v>
      </c>
      <c r="M1537" s="48" t="s">
        <v>3515</v>
      </c>
      <c r="N1537" s="203" t="s">
        <v>211</v>
      </c>
      <c r="O1537" s="48" t="s">
        <v>183</v>
      </c>
      <c r="P1537" s="48"/>
      <c r="Q1537" s="48" t="s">
        <v>211</v>
      </c>
      <c r="R1537" s="203" t="s">
        <v>180</v>
      </c>
      <c r="S1537" s="48" t="b">
        <v>1</v>
      </c>
      <c r="T1537" s="48"/>
      <c r="U1537" s="178"/>
      <c r="V1537" s="178">
        <v>43147</v>
      </c>
      <c r="W1537" s="48" t="s">
        <v>211</v>
      </c>
      <c r="X1537" s="48"/>
      <c r="Y1537" s="48"/>
      <c r="Z1537" s="48" t="s">
        <v>211</v>
      </c>
      <c r="AA1537" s="48"/>
      <c r="AB1537" s="48"/>
      <c r="AC1537" s="203" t="s">
        <v>679</v>
      </c>
      <c r="AD1537" s="205"/>
      <c r="AE1537" s="203" t="s">
        <v>183</v>
      </c>
      <c r="AF1537" s="203" t="s">
        <v>211</v>
      </c>
      <c r="AG1537" s="203" t="s">
        <v>2694</v>
      </c>
      <c r="AH1537" s="208">
        <v>43335</v>
      </c>
      <c r="AI1537" s="210" t="s">
        <v>4348</v>
      </c>
      <c r="AJ1537" s="164" t="str">
        <f t="shared" si="24"/>
        <v>FS</v>
      </c>
      <c r="AK1537" s="115" t="b">
        <f>ISNUMBER(SEARCH("IRT",Table1[[#This Row],[Current_Status]]))</f>
        <v>0</v>
      </c>
      <c r="AL1537" s="116">
        <f>YEAR(Table1[[#This Row],[Project_Initiated]])</f>
        <v>2018</v>
      </c>
      <c r="AM1537" s="53">
        <v>44105</v>
      </c>
      <c r="AN1537" s="53" t="str">
        <f>IF(AND(Table1[[#This Row],[Completed Date]]&gt;="07/01/2020"+0,Table1[[#This Row],[Completed Date]]&lt;="6/30/2021"+0),"FY 20-21",IF(AND(Table1[[#This Row],[Completed Date]]&gt;="07/01/2019"+0,Table1[[#This Row],[Completed Date]]&lt;="6/30/2020"+0),"FY 19-20",""))</f>
        <v/>
      </c>
      <c r="AO1537" s="116" t="str">
        <f>IFERROR(FIND("R",Table1[[#This Row],[FS_Priority]]),"")</f>
        <v/>
      </c>
    </row>
    <row r="1538" spans="1:41" hidden="1" x14ac:dyDescent="0.25">
      <c r="A1538" s="48" t="s">
        <v>4074</v>
      </c>
      <c r="B1538" s="203" t="s">
        <v>211</v>
      </c>
      <c r="C1538" s="203" t="s">
        <v>4074</v>
      </c>
      <c r="D1538" s="203" t="b">
        <v>0</v>
      </c>
      <c r="E1538" s="48" t="s">
        <v>53</v>
      </c>
      <c r="F1538" s="48" t="s">
        <v>4136</v>
      </c>
      <c r="G1538" s="48" t="s">
        <v>211</v>
      </c>
      <c r="H1538" s="48" t="s">
        <v>932</v>
      </c>
      <c r="I1538" s="48" t="s">
        <v>4137</v>
      </c>
      <c r="J1538" s="48" t="s">
        <v>2661</v>
      </c>
      <c r="K1538" s="203" t="s">
        <v>3514</v>
      </c>
      <c r="L1538" s="203" t="s">
        <v>2636</v>
      </c>
      <c r="M1538" s="48" t="s">
        <v>3543</v>
      </c>
      <c r="N1538" s="203" t="s">
        <v>211</v>
      </c>
      <c r="O1538" s="48" t="s">
        <v>165</v>
      </c>
      <c r="P1538" s="48"/>
      <c r="Q1538" s="48" t="s">
        <v>211</v>
      </c>
      <c r="R1538" s="203" t="s">
        <v>211</v>
      </c>
      <c r="S1538" s="48" t="b">
        <v>0</v>
      </c>
      <c r="T1538" s="48"/>
      <c r="U1538" s="178"/>
      <c r="V1538" s="178">
        <v>43600</v>
      </c>
      <c r="W1538" s="48" t="s">
        <v>211</v>
      </c>
      <c r="X1538" s="48"/>
      <c r="Y1538" s="48"/>
      <c r="Z1538" s="48" t="s">
        <v>211</v>
      </c>
      <c r="AA1538" s="48"/>
      <c r="AB1538" s="48"/>
      <c r="AC1538" s="203" t="s">
        <v>211</v>
      </c>
      <c r="AD1538" s="205"/>
      <c r="AE1538" s="203" t="s">
        <v>165</v>
      </c>
      <c r="AF1538" s="203" t="s">
        <v>211</v>
      </c>
      <c r="AG1538" s="203" t="s">
        <v>211</v>
      </c>
      <c r="AH1538" s="208">
        <v>43724</v>
      </c>
      <c r="AI1538" s="210" t="s">
        <v>4284</v>
      </c>
      <c r="AJ1538" s="164" t="str">
        <f t="shared" si="24"/>
        <v>FS</v>
      </c>
      <c r="AK1538" s="115" t="b">
        <f>ISNUMBER(SEARCH("IRT",Table1[[#This Row],[Current_Status]]))</f>
        <v>0</v>
      </c>
      <c r="AL1538" s="116">
        <f>YEAR(Table1[[#This Row],[Project_Initiated]])</f>
        <v>2019</v>
      </c>
      <c r="AM1538" s="53">
        <v>44105</v>
      </c>
      <c r="AN1538" s="53" t="str">
        <f>IF(AND(Table1[[#This Row],[Completed Date]]&gt;="07/01/2020"+0,Table1[[#This Row],[Completed Date]]&lt;="6/30/2021"+0),"FY 20-21",IF(AND(Table1[[#This Row],[Completed Date]]&gt;="07/01/2019"+0,Table1[[#This Row],[Completed Date]]&lt;="6/30/2020"+0),"FY 19-20",""))</f>
        <v>FY 19-20</v>
      </c>
      <c r="AO1538" s="116" t="str">
        <f>IFERROR(FIND("R",Table1[[#This Row],[FS_Priority]]),"")</f>
        <v/>
      </c>
    </row>
    <row r="1539" spans="1:41" hidden="1" x14ac:dyDescent="0.25">
      <c r="A1539" s="48" t="s">
        <v>744</v>
      </c>
      <c r="B1539" s="203" t="s">
        <v>211</v>
      </c>
      <c r="C1539" s="203" t="s">
        <v>744</v>
      </c>
      <c r="D1539" s="203" t="b">
        <v>0</v>
      </c>
      <c r="E1539" s="48" t="s">
        <v>53</v>
      </c>
      <c r="F1539" s="48" t="s">
        <v>3003</v>
      </c>
      <c r="G1539" s="48" t="s">
        <v>211</v>
      </c>
      <c r="H1539" s="48" t="s">
        <v>285</v>
      </c>
      <c r="I1539" s="48" t="s">
        <v>3516</v>
      </c>
      <c r="J1539" s="48" t="s">
        <v>2661</v>
      </c>
      <c r="K1539" s="203" t="s">
        <v>3514</v>
      </c>
      <c r="L1539" s="203" t="s">
        <v>2636</v>
      </c>
      <c r="M1539" s="48" t="s">
        <v>3517</v>
      </c>
      <c r="N1539" s="203" t="s">
        <v>211</v>
      </c>
      <c r="O1539" s="48" t="s">
        <v>165</v>
      </c>
      <c r="P1539" s="48"/>
      <c r="Q1539" s="48" t="s">
        <v>211</v>
      </c>
      <c r="R1539" s="203" t="s">
        <v>108</v>
      </c>
      <c r="S1539" s="48" t="b">
        <v>0</v>
      </c>
      <c r="T1539" s="48"/>
      <c r="U1539" s="178"/>
      <c r="V1539" s="178">
        <v>43249</v>
      </c>
      <c r="W1539" s="48" t="s">
        <v>211</v>
      </c>
      <c r="X1539" s="48"/>
      <c r="Y1539" s="48"/>
      <c r="Z1539" s="48" t="s">
        <v>211</v>
      </c>
      <c r="AA1539" s="48"/>
      <c r="AB1539" s="48"/>
      <c r="AC1539" s="203" t="s">
        <v>211</v>
      </c>
      <c r="AD1539" s="205"/>
      <c r="AE1539" s="203" t="s">
        <v>165</v>
      </c>
      <c r="AF1539" s="203" t="s">
        <v>211</v>
      </c>
      <c r="AG1539" s="203" t="s">
        <v>539</v>
      </c>
      <c r="AH1539" s="208">
        <v>43336</v>
      </c>
      <c r="AI1539" s="210" t="s">
        <v>4350</v>
      </c>
      <c r="AJ1539" s="164" t="str">
        <f t="shared" si="24"/>
        <v>FS</v>
      </c>
      <c r="AK1539" s="115" t="b">
        <f>ISNUMBER(SEARCH("IRT",Table1[[#This Row],[Current_Status]]))</f>
        <v>0</v>
      </c>
      <c r="AL1539" s="116">
        <f>YEAR(Table1[[#This Row],[Project_Initiated]])</f>
        <v>2018</v>
      </c>
      <c r="AM1539" s="53">
        <v>44105</v>
      </c>
      <c r="AN1539" s="53" t="str">
        <f>IF(AND(Table1[[#This Row],[Completed Date]]&gt;="07/01/2020"+0,Table1[[#This Row],[Completed Date]]&lt;="6/30/2021"+0),"FY 20-21",IF(AND(Table1[[#This Row],[Completed Date]]&gt;="07/01/2019"+0,Table1[[#This Row],[Completed Date]]&lt;="6/30/2020"+0),"FY 19-20",""))</f>
        <v/>
      </c>
      <c r="AO1539" s="116" t="str">
        <f>IFERROR(FIND("R",Table1[[#This Row],[FS_Priority]]),"")</f>
        <v/>
      </c>
    </row>
    <row r="1540" spans="1:41" hidden="1" x14ac:dyDescent="0.25">
      <c r="A1540" s="48" t="s">
        <v>733</v>
      </c>
      <c r="B1540" s="203" t="s">
        <v>211</v>
      </c>
      <c r="C1540" s="203" t="s">
        <v>733</v>
      </c>
      <c r="D1540" s="203" t="b">
        <v>0</v>
      </c>
      <c r="E1540" s="48" t="s">
        <v>53</v>
      </c>
      <c r="F1540" s="48" t="s">
        <v>3004</v>
      </c>
      <c r="G1540" s="48" t="s">
        <v>211</v>
      </c>
      <c r="H1540" s="48" t="s">
        <v>285</v>
      </c>
      <c r="I1540" s="48" t="s">
        <v>3521</v>
      </c>
      <c r="J1540" s="48" t="s">
        <v>2661</v>
      </c>
      <c r="K1540" s="203" t="s">
        <v>3514</v>
      </c>
      <c r="L1540" s="203" t="s">
        <v>2636</v>
      </c>
      <c r="M1540" s="48" t="s">
        <v>3522</v>
      </c>
      <c r="N1540" s="203" t="s">
        <v>211</v>
      </c>
      <c r="O1540" s="48" t="s">
        <v>183</v>
      </c>
      <c r="P1540" s="48"/>
      <c r="Q1540" s="48" t="s">
        <v>211</v>
      </c>
      <c r="R1540" s="203" t="s">
        <v>211</v>
      </c>
      <c r="S1540" s="48" t="b">
        <v>1</v>
      </c>
      <c r="T1540" s="48"/>
      <c r="U1540" s="178"/>
      <c r="V1540" s="178">
        <v>43200</v>
      </c>
      <c r="W1540" s="48" t="s">
        <v>211</v>
      </c>
      <c r="X1540" s="48"/>
      <c r="Y1540" s="48"/>
      <c r="Z1540" s="48" t="s">
        <v>211</v>
      </c>
      <c r="AA1540" s="48"/>
      <c r="AB1540" s="48"/>
      <c r="AC1540" s="203" t="s">
        <v>734</v>
      </c>
      <c r="AD1540" s="205"/>
      <c r="AE1540" s="203" t="s">
        <v>183</v>
      </c>
      <c r="AF1540" s="203" t="s">
        <v>211</v>
      </c>
      <c r="AG1540" s="203" t="s">
        <v>2694</v>
      </c>
      <c r="AH1540" s="208">
        <v>43362</v>
      </c>
      <c r="AI1540" s="210" t="s">
        <v>4348</v>
      </c>
      <c r="AJ1540" s="164" t="str">
        <f t="shared" si="24"/>
        <v>FS</v>
      </c>
      <c r="AK1540" s="115" t="b">
        <f>ISNUMBER(SEARCH("IRT",Table1[[#This Row],[Current_Status]]))</f>
        <v>0</v>
      </c>
      <c r="AL1540" s="116">
        <f>YEAR(Table1[[#This Row],[Project_Initiated]])</f>
        <v>2018</v>
      </c>
      <c r="AM1540" s="53">
        <v>44105</v>
      </c>
      <c r="AN1540" s="53" t="str">
        <f>IF(AND(Table1[[#This Row],[Completed Date]]&gt;="07/01/2020"+0,Table1[[#This Row],[Completed Date]]&lt;="6/30/2021"+0),"FY 20-21",IF(AND(Table1[[#This Row],[Completed Date]]&gt;="07/01/2019"+0,Table1[[#This Row],[Completed Date]]&lt;="6/30/2020"+0),"FY 19-20",""))</f>
        <v/>
      </c>
      <c r="AO1540" s="116" t="str">
        <f>IFERROR(FIND("R",Table1[[#This Row],[FS_Priority]]),"")</f>
        <v/>
      </c>
    </row>
    <row r="1541" spans="1:41" hidden="1" x14ac:dyDescent="0.25">
      <c r="A1541" s="48" t="s">
        <v>715</v>
      </c>
      <c r="B1541" s="203" t="s">
        <v>211</v>
      </c>
      <c r="C1541" s="203" t="s">
        <v>715</v>
      </c>
      <c r="D1541" s="203" t="b">
        <v>0</v>
      </c>
      <c r="E1541" s="48" t="s">
        <v>53</v>
      </c>
      <c r="F1541" s="48" t="s">
        <v>3001</v>
      </c>
      <c r="G1541" s="48" t="s">
        <v>211</v>
      </c>
      <c r="H1541" s="48" t="s">
        <v>285</v>
      </c>
      <c r="I1541" s="48" t="s">
        <v>3525</v>
      </c>
      <c r="J1541" s="48" t="s">
        <v>2661</v>
      </c>
      <c r="K1541" s="203" t="s">
        <v>3514</v>
      </c>
      <c r="L1541" s="203" t="s">
        <v>2636</v>
      </c>
      <c r="M1541" s="48" t="s">
        <v>3517</v>
      </c>
      <c r="N1541" s="203" t="s">
        <v>211</v>
      </c>
      <c r="O1541" s="48" t="s">
        <v>183</v>
      </c>
      <c r="P1541" s="48"/>
      <c r="Q1541" s="48" t="s">
        <v>211</v>
      </c>
      <c r="R1541" s="203" t="s">
        <v>236</v>
      </c>
      <c r="S1541" s="48" t="b">
        <v>1</v>
      </c>
      <c r="T1541" s="48"/>
      <c r="U1541" s="178"/>
      <c r="V1541" s="178">
        <v>43202</v>
      </c>
      <c r="W1541" s="48" t="s">
        <v>211</v>
      </c>
      <c r="X1541" s="48"/>
      <c r="Y1541" s="48"/>
      <c r="Z1541" s="48" t="s">
        <v>211</v>
      </c>
      <c r="AA1541" s="48"/>
      <c r="AB1541" s="48"/>
      <c r="AC1541" s="203" t="s">
        <v>2759</v>
      </c>
      <c r="AD1541" s="205"/>
      <c r="AE1541" s="203" t="s">
        <v>178</v>
      </c>
      <c r="AF1541" s="203" t="s">
        <v>211</v>
      </c>
      <c r="AG1541" s="203" t="s">
        <v>2694</v>
      </c>
      <c r="AH1541" s="208">
        <v>43497</v>
      </c>
      <c r="AI1541" s="210" t="s">
        <v>4348</v>
      </c>
      <c r="AJ1541" s="164" t="str">
        <f t="shared" si="24"/>
        <v>FS</v>
      </c>
      <c r="AK1541" s="115" t="b">
        <f>ISNUMBER(SEARCH("IRT",Table1[[#This Row],[Current_Status]]))</f>
        <v>0</v>
      </c>
      <c r="AL1541" s="116">
        <f>YEAR(Table1[[#This Row],[Project_Initiated]])</f>
        <v>2018</v>
      </c>
      <c r="AM1541" s="53">
        <v>44105</v>
      </c>
      <c r="AN1541" s="53" t="str">
        <f>IF(AND(Table1[[#This Row],[Completed Date]]&gt;="07/01/2020"+0,Table1[[#This Row],[Completed Date]]&lt;="6/30/2021"+0),"FY 20-21",IF(AND(Table1[[#This Row],[Completed Date]]&gt;="07/01/2019"+0,Table1[[#This Row],[Completed Date]]&lt;="6/30/2020"+0),"FY 19-20",""))</f>
        <v/>
      </c>
      <c r="AO1541" s="116" t="str">
        <f>IFERROR(FIND("R",Table1[[#This Row],[FS_Priority]]),"")</f>
        <v/>
      </c>
    </row>
    <row r="1542" spans="1:41" hidden="1" x14ac:dyDescent="0.25">
      <c r="A1542" s="48" t="s">
        <v>730</v>
      </c>
      <c r="B1542" s="203" t="s">
        <v>211</v>
      </c>
      <c r="C1542" s="203" t="s">
        <v>730</v>
      </c>
      <c r="D1542" s="203" t="b">
        <v>0</v>
      </c>
      <c r="E1542" s="48" t="s">
        <v>53</v>
      </c>
      <c r="F1542" s="48" t="s">
        <v>3005</v>
      </c>
      <c r="G1542" s="48" t="s">
        <v>211</v>
      </c>
      <c r="H1542" s="48" t="s">
        <v>285</v>
      </c>
      <c r="I1542" s="48" t="s">
        <v>3520</v>
      </c>
      <c r="J1542" s="48" t="s">
        <v>2661</v>
      </c>
      <c r="K1542" s="203" t="s">
        <v>3514</v>
      </c>
      <c r="L1542" s="203" t="s">
        <v>2636</v>
      </c>
      <c r="M1542" s="48" t="s">
        <v>3515</v>
      </c>
      <c r="N1542" s="203" t="s">
        <v>211</v>
      </c>
      <c r="O1542" s="48" t="s">
        <v>183</v>
      </c>
      <c r="P1542" s="48"/>
      <c r="Q1542" s="48" t="s">
        <v>211</v>
      </c>
      <c r="R1542" s="203" t="s">
        <v>211</v>
      </c>
      <c r="S1542" s="48" t="b">
        <v>1</v>
      </c>
      <c r="T1542" s="48"/>
      <c r="U1542" s="178"/>
      <c r="V1542" s="178">
        <v>43221</v>
      </c>
      <c r="W1542" s="48" t="s">
        <v>211</v>
      </c>
      <c r="X1542" s="48"/>
      <c r="Y1542" s="48"/>
      <c r="Z1542" s="48" t="s">
        <v>211</v>
      </c>
      <c r="AA1542" s="48"/>
      <c r="AB1542" s="48"/>
      <c r="AC1542" s="203" t="s">
        <v>731</v>
      </c>
      <c r="AD1542" s="205"/>
      <c r="AE1542" s="203" t="s">
        <v>165</v>
      </c>
      <c r="AF1542" s="203" t="s">
        <v>211</v>
      </c>
      <c r="AG1542" s="203" t="s">
        <v>2694</v>
      </c>
      <c r="AH1542" s="208">
        <v>43292</v>
      </c>
      <c r="AI1542" s="210" t="s">
        <v>4348</v>
      </c>
      <c r="AJ1542" s="164" t="str">
        <f t="shared" si="24"/>
        <v>FS</v>
      </c>
      <c r="AK1542" s="115" t="b">
        <f>ISNUMBER(SEARCH("IRT",Table1[[#This Row],[Current_Status]]))</f>
        <v>0</v>
      </c>
      <c r="AL1542" s="116">
        <f>YEAR(Table1[[#This Row],[Project_Initiated]])</f>
        <v>2018</v>
      </c>
      <c r="AM1542" s="53">
        <v>44105</v>
      </c>
      <c r="AN1542" s="53" t="str">
        <f>IF(AND(Table1[[#This Row],[Completed Date]]&gt;="07/01/2020"+0,Table1[[#This Row],[Completed Date]]&lt;="6/30/2021"+0),"FY 20-21",IF(AND(Table1[[#This Row],[Completed Date]]&gt;="07/01/2019"+0,Table1[[#This Row],[Completed Date]]&lt;="6/30/2020"+0),"FY 19-20",""))</f>
        <v/>
      </c>
      <c r="AO1542" s="116" t="str">
        <f>IFERROR(FIND("R",Table1[[#This Row],[FS_Priority]]),"")</f>
        <v/>
      </c>
    </row>
    <row r="1543" spans="1:41" hidden="1" x14ac:dyDescent="0.25">
      <c r="A1543" s="48" t="s">
        <v>278</v>
      </c>
      <c r="B1543" s="203" t="s">
        <v>211</v>
      </c>
      <c r="C1543" s="203" t="s">
        <v>278</v>
      </c>
      <c r="D1543" s="203" t="b">
        <v>0</v>
      </c>
      <c r="E1543" s="48" t="s">
        <v>53</v>
      </c>
      <c r="F1543" s="48" t="s">
        <v>3044</v>
      </c>
      <c r="G1543" s="48" t="s">
        <v>211</v>
      </c>
      <c r="H1543" s="48" t="s">
        <v>285</v>
      </c>
      <c r="I1543" s="48" t="s">
        <v>3557</v>
      </c>
      <c r="J1543" s="48" t="s">
        <v>2661</v>
      </c>
      <c r="K1543" s="203" t="s">
        <v>3514</v>
      </c>
      <c r="L1543" s="203" t="s">
        <v>2636</v>
      </c>
      <c r="M1543" s="48" t="s">
        <v>3517</v>
      </c>
      <c r="N1543" s="203" t="s">
        <v>211</v>
      </c>
      <c r="O1543" s="48" t="s">
        <v>183</v>
      </c>
      <c r="P1543" s="48"/>
      <c r="Q1543" s="48" t="s">
        <v>211</v>
      </c>
      <c r="R1543" s="203" t="s">
        <v>211</v>
      </c>
      <c r="S1543" s="48" t="b">
        <v>0</v>
      </c>
      <c r="T1543" s="48"/>
      <c r="U1543" s="178"/>
      <c r="V1543" s="178">
        <v>43297</v>
      </c>
      <c r="W1543" s="48" t="s">
        <v>211</v>
      </c>
      <c r="X1543" s="48"/>
      <c r="Y1543" s="48"/>
      <c r="Z1543" s="48" t="s">
        <v>211</v>
      </c>
      <c r="AA1543" s="48"/>
      <c r="AB1543" s="48"/>
      <c r="AC1543" s="203" t="s">
        <v>2873</v>
      </c>
      <c r="AD1543" s="204">
        <v>43418</v>
      </c>
      <c r="AE1543" s="203" t="s">
        <v>498</v>
      </c>
      <c r="AF1543" s="203" t="s">
        <v>211</v>
      </c>
      <c r="AG1543" s="203" t="s">
        <v>2694</v>
      </c>
      <c r="AH1543" s="208">
        <v>43586</v>
      </c>
      <c r="AI1543" s="210" t="s">
        <v>4347</v>
      </c>
      <c r="AJ1543" s="164" t="str">
        <f t="shared" si="24"/>
        <v>FS</v>
      </c>
      <c r="AK1543" s="115" t="b">
        <f>ISNUMBER(SEARCH("IRT",Table1[[#This Row],[Current_Status]]))</f>
        <v>0</v>
      </c>
      <c r="AL1543" s="116">
        <f>YEAR(Table1[[#This Row],[Project_Initiated]])</f>
        <v>2018</v>
      </c>
      <c r="AM1543" s="53">
        <v>44105</v>
      </c>
      <c r="AN1543" s="53" t="str">
        <f>IF(AND(Table1[[#This Row],[Completed Date]]&gt;="07/01/2020"+0,Table1[[#This Row],[Completed Date]]&lt;="6/30/2021"+0),"FY 20-21",IF(AND(Table1[[#This Row],[Completed Date]]&gt;="07/01/2019"+0,Table1[[#This Row],[Completed Date]]&lt;="6/30/2020"+0),"FY 19-20",""))</f>
        <v/>
      </c>
      <c r="AO1543" s="116" t="str">
        <f>IFERROR(FIND("R",Table1[[#This Row],[FS_Priority]]),"")</f>
        <v/>
      </c>
    </row>
    <row r="1544" spans="1:41" hidden="1" x14ac:dyDescent="0.25">
      <c r="A1544" s="48" t="s">
        <v>650</v>
      </c>
      <c r="B1544" s="203" t="s">
        <v>211</v>
      </c>
      <c r="C1544" s="203" t="s">
        <v>650</v>
      </c>
      <c r="D1544" s="203" t="b">
        <v>0</v>
      </c>
      <c r="E1544" s="48" t="s">
        <v>53</v>
      </c>
      <c r="F1544" s="48" t="s">
        <v>3010</v>
      </c>
      <c r="G1544" s="48" t="s">
        <v>211</v>
      </c>
      <c r="H1544" s="48" t="s">
        <v>932</v>
      </c>
      <c r="I1544" s="48" t="s">
        <v>212</v>
      </c>
      <c r="J1544" s="48" t="s">
        <v>2661</v>
      </c>
      <c r="K1544" s="203" t="s">
        <v>3514</v>
      </c>
      <c r="L1544" s="203" t="s">
        <v>2636</v>
      </c>
      <c r="M1544" s="48" t="s">
        <v>3517</v>
      </c>
      <c r="N1544" s="203" t="s">
        <v>211</v>
      </c>
      <c r="O1544" s="48" t="s">
        <v>183</v>
      </c>
      <c r="P1544" s="48"/>
      <c r="Q1544" s="48" t="s">
        <v>211</v>
      </c>
      <c r="R1544" s="203" t="s">
        <v>239</v>
      </c>
      <c r="S1544" s="48" t="b">
        <v>0</v>
      </c>
      <c r="T1544" s="48"/>
      <c r="U1544" s="178"/>
      <c r="V1544" s="178">
        <v>43116</v>
      </c>
      <c r="W1544" s="48" t="s">
        <v>211</v>
      </c>
      <c r="X1544" s="48"/>
      <c r="Y1544" s="48"/>
      <c r="Z1544" s="48" t="s">
        <v>211</v>
      </c>
      <c r="AA1544" s="48"/>
      <c r="AB1544" s="48"/>
      <c r="AC1544" s="203" t="s">
        <v>651</v>
      </c>
      <c r="AD1544" s="205"/>
      <c r="AE1544" s="203" t="s">
        <v>178</v>
      </c>
      <c r="AF1544" s="203" t="s">
        <v>211</v>
      </c>
      <c r="AG1544" s="203" t="s">
        <v>2694</v>
      </c>
      <c r="AH1544" s="208">
        <v>43292</v>
      </c>
      <c r="AI1544" s="210" t="s">
        <v>4348</v>
      </c>
      <c r="AJ1544" s="164" t="str">
        <f t="shared" si="24"/>
        <v>FS</v>
      </c>
      <c r="AK1544" s="115" t="b">
        <f>ISNUMBER(SEARCH("IRT",Table1[[#This Row],[Current_Status]]))</f>
        <v>0</v>
      </c>
      <c r="AL1544" s="116">
        <f>YEAR(Table1[[#This Row],[Project_Initiated]])</f>
        <v>2018</v>
      </c>
      <c r="AM1544" s="53">
        <v>44105</v>
      </c>
      <c r="AN1544" s="53" t="str">
        <f>IF(AND(Table1[[#This Row],[Completed Date]]&gt;="07/01/2020"+0,Table1[[#This Row],[Completed Date]]&lt;="6/30/2021"+0),"FY 20-21",IF(AND(Table1[[#This Row],[Completed Date]]&gt;="07/01/2019"+0,Table1[[#This Row],[Completed Date]]&lt;="6/30/2020"+0),"FY 19-20",""))</f>
        <v/>
      </c>
      <c r="AO1544" s="116" t="str">
        <f>IFERROR(FIND("R",Table1[[#This Row],[FS_Priority]]),"")</f>
        <v/>
      </c>
    </row>
    <row r="1545" spans="1:41" hidden="1" x14ac:dyDescent="0.25">
      <c r="A1545" s="48" t="s">
        <v>726</v>
      </c>
      <c r="B1545" s="203" t="s">
        <v>211</v>
      </c>
      <c r="C1545" s="203" t="s">
        <v>726</v>
      </c>
      <c r="D1545" s="203" t="b">
        <v>0</v>
      </c>
      <c r="E1545" s="48" t="s">
        <v>53</v>
      </c>
      <c r="F1545" s="48" t="s">
        <v>3006</v>
      </c>
      <c r="G1545" s="48" t="s">
        <v>211</v>
      </c>
      <c r="H1545" s="48" t="s">
        <v>285</v>
      </c>
      <c r="I1545" s="48" t="s">
        <v>3513</v>
      </c>
      <c r="J1545" s="48" t="s">
        <v>2661</v>
      </c>
      <c r="K1545" s="203" t="s">
        <v>3514</v>
      </c>
      <c r="L1545" s="203" t="s">
        <v>2636</v>
      </c>
      <c r="M1545" s="48" t="s">
        <v>3515</v>
      </c>
      <c r="N1545" s="203" t="s">
        <v>211</v>
      </c>
      <c r="O1545" s="48" t="s">
        <v>183</v>
      </c>
      <c r="P1545" s="48"/>
      <c r="Q1545" s="48" t="s">
        <v>211</v>
      </c>
      <c r="R1545" s="203" t="s">
        <v>211</v>
      </c>
      <c r="S1545" s="48" t="b">
        <v>1</v>
      </c>
      <c r="T1545" s="48"/>
      <c r="U1545" s="178"/>
      <c r="V1545" s="178">
        <v>43221</v>
      </c>
      <c r="W1545" s="48" t="s">
        <v>211</v>
      </c>
      <c r="X1545" s="48"/>
      <c r="Y1545" s="48"/>
      <c r="Z1545" s="48" t="s">
        <v>211</v>
      </c>
      <c r="AA1545" s="48"/>
      <c r="AB1545" s="48"/>
      <c r="AC1545" s="203" t="s">
        <v>727</v>
      </c>
      <c r="AD1545" s="205"/>
      <c r="AE1545" s="203" t="s">
        <v>183</v>
      </c>
      <c r="AF1545" s="203" t="s">
        <v>211</v>
      </c>
      <c r="AG1545" s="203" t="s">
        <v>2694</v>
      </c>
      <c r="AH1545" s="208">
        <v>43306</v>
      </c>
      <c r="AI1545" s="210" t="s">
        <v>4348</v>
      </c>
      <c r="AJ1545" s="164" t="str">
        <f t="shared" si="24"/>
        <v>FS</v>
      </c>
      <c r="AK1545" s="115" t="b">
        <f>ISNUMBER(SEARCH("IRT",Table1[[#This Row],[Current_Status]]))</f>
        <v>0</v>
      </c>
      <c r="AL1545" s="116">
        <f>YEAR(Table1[[#This Row],[Project_Initiated]])</f>
        <v>2018</v>
      </c>
      <c r="AM1545" s="53">
        <v>44105</v>
      </c>
      <c r="AN1545" s="53" t="str">
        <f>IF(AND(Table1[[#This Row],[Completed Date]]&gt;="07/01/2020"+0,Table1[[#This Row],[Completed Date]]&lt;="6/30/2021"+0),"FY 20-21",IF(AND(Table1[[#This Row],[Completed Date]]&gt;="07/01/2019"+0,Table1[[#This Row],[Completed Date]]&lt;="6/30/2020"+0),"FY 19-20",""))</f>
        <v/>
      </c>
      <c r="AO1545" s="116" t="str">
        <f>IFERROR(FIND("R",Table1[[#This Row],[FS_Priority]]),"")</f>
        <v/>
      </c>
    </row>
    <row r="1546" spans="1:41" hidden="1" x14ac:dyDescent="0.25">
      <c r="A1546" s="48" t="s">
        <v>728</v>
      </c>
      <c r="B1546" s="203" t="s">
        <v>211</v>
      </c>
      <c r="C1546" s="203" t="s">
        <v>728</v>
      </c>
      <c r="D1546" s="203" t="b">
        <v>0</v>
      </c>
      <c r="E1546" s="48" t="s">
        <v>53</v>
      </c>
      <c r="F1546" s="48" t="s">
        <v>3009</v>
      </c>
      <c r="G1546" s="48" t="s">
        <v>211</v>
      </c>
      <c r="H1546" s="48" t="s">
        <v>285</v>
      </c>
      <c r="I1546" s="48" t="s">
        <v>3518</v>
      </c>
      <c r="J1546" s="48" t="s">
        <v>2661</v>
      </c>
      <c r="K1546" s="203" t="s">
        <v>3514</v>
      </c>
      <c r="L1546" s="203" t="s">
        <v>2636</v>
      </c>
      <c r="M1546" s="48" t="s">
        <v>3515</v>
      </c>
      <c r="N1546" s="203" t="s">
        <v>211</v>
      </c>
      <c r="O1546" s="48" t="s">
        <v>183</v>
      </c>
      <c r="P1546" s="48"/>
      <c r="Q1546" s="48" t="s">
        <v>211</v>
      </c>
      <c r="R1546" s="203" t="s">
        <v>211</v>
      </c>
      <c r="S1546" s="48" t="b">
        <v>1</v>
      </c>
      <c r="T1546" s="48"/>
      <c r="U1546" s="178"/>
      <c r="V1546" s="178">
        <v>43221</v>
      </c>
      <c r="W1546" s="48" t="s">
        <v>211</v>
      </c>
      <c r="X1546" s="48"/>
      <c r="Y1546" s="48"/>
      <c r="Z1546" s="48" t="s">
        <v>211</v>
      </c>
      <c r="AA1546" s="48"/>
      <c r="AB1546" s="48"/>
      <c r="AC1546" s="203" t="s">
        <v>729</v>
      </c>
      <c r="AD1546" s="205"/>
      <c r="AE1546" s="203" t="s">
        <v>183</v>
      </c>
      <c r="AF1546" s="203" t="s">
        <v>211</v>
      </c>
      <c r="AG1546" s="203" t="s">
        <v>2694</v>
      </c>
      <c r="AH1546" s="208">
        <v>43306</v>
      </c>
      <c r="AI1546" s="210" t="s">
        <v>4348</v>
      </c>
      <c r="AJ1546" s="164" t="str">
        <f t="shared" si="24"/>
        <v>FS</v>
      </c>
      <c r="AK1546" s="115" t="b">
        <f>ISNUMBER(SEARCH("IRT",Table1[[#This Row],[Current_Status]]))</f>
        <v>0</v>
      </c>
      <c r="AL1546" s="116">
        <f>YEAR(Table1[[#This Row],[Project_Initiated]])</f>
        <v>2018</v>
      </c>
      <c r="AM1546" s="53">
        <v>44105</v>
      </c>
      <c r="AN1546" s="53" t="str">
        <f>IF(AND(Table1[[#This Row],[Completed Date]]&gt;="07/01/2020"+0,Table1[[#This Row],[Completed Date]]&lt;="6/30/2021"+0),"FY 20-21",IF(AND(Table1[[#This Row],[Completed Date]]&gt;="07/01/2019"+0,Table1[[#This Row],[Completed Date]]&lt;="6/30/2020"+0),"FY 19-20",""))</f>
        <v/>
      </c>
      <c r="AO1546" s="116" t="str">
        <f>IFERROR(FIND("R",Table1[[#This Row],[FS_Priority]]),"")</f>
        <v/>
      </c>
    </row>
    <row r="1547" spans="1:41" hidden="1" x14ac:dyDescent="0.25">
      <c r="A1547" s="48" t="s">
        <v>4503</v>
      </c>
      <c r="B1547" s="203" t="s">
        <v>211</v>
      </c>
      <c r="C1547" s="203" t="s">
        <v>4503</v>
      </c>
      <c r="D1547" s="203" t="b">
        <v>0</v>
      </c>
      <c r="E1547" s="48" t="s">
        <v>53</v>
      </c>
      <c r="F1547" s="48" t="s">
        <v>4504</v>
      </c>
      <c r="G1547" s="48" t="s">
        <v>211</v>
      </c>
      <c r="H1547" s="48" t="s">
        <v>211</v>
      </c>
      <c r="I1547" s="48" t="s">
        <v>2852</v>
      </c>
      <c r="J1547" s="48" t="s">
        <v>2661</v>
      </c>
      <c r="K1547" s="203" t="s">
        <v>3514</v>
      </c>
      <c r="L1547" s="203" t="s">
        <v>2636</v>
      </c>
      <c r="M1547" s="48" t="s">
        <v>3530</v>
      </c>
      <c r="N1547" s="203" t="s">
        <v>211</v>
      </c>
      <c r="O1547" s="48" t="s">
        <v>165</v>
      </c>
      <c r="P1547" s="48"/>
      <c r="Q1547" s="48" t="s">
        <v>4502</v>
      </c>
      <c r="R1547" s="203" t="s">
        <v>211</v>
      </c>
      <c r="S1547" s="48" t="b">
        <v>0</v>
      </c>
      <c r="T1547" s="48"/>
      <c r="U1547" s="178"/>
      <c r="V1547" s="178">
        <v>43742</v>
      </c>
      <c r="W1547" s="48" t="s">
        <v>211</v>
      </c>
      <c r="X1547" s="48"/>
      <c r="Y1547" s="48"/>
      <c r="Z1547" s="48" t="s">
        <v>211</v>
      </c>
      <c r="AA1547" s="48"/>
      <c r="AB1547" s="48"/>
      <c r="AC1547" s="203" t="s">
        <v>211</v>
      </c>
      <c r="AD1547" s="205"/>
      <c r="AE1547" s="203" t="s">
        <v>165</v>
      </c>
      <c r="AF1547" s="203" t="s">
        <v>211</v>
      </c>
      <c r="AG1547" s="203" t="s">
        <v>211</v>
      </c>
      <c r="AH1547" s="208">
        <v>43810</v>
      </c>
      <c r="AI1547" s="210" t="s">
        <v>4364</v>
      </c>
      <c r="AJ1547" s="164" t="str">
        <f t="shared" si="24"/>
        <v>FS</v>
      </c>
      <c r="AK1547" s="115" t="b">
        <f>ISNUMBER(SEARCH("IRT",Table1[[#This Row],[Current_Status]]))</f>
        <v>0</v>
      </c>
      <c r="AL1547" s="116">
        <f>YEAR(Table1[[#This Row],[Project_Initiated]])</f>
        <v>2019</v>
      </c>
      <c r="AM1547" s="53">
        <v>44105</v>
      </c>
      <c r="AN1547" s="53" t="str">
        <f>IF(AND(Table1[[#This Row],[Completed Date]]&gt;="07/01/2020"+0,Table1[[#This Row],[Completed Date]]&lt;="6/30/2021"+0),"FY 20-21",IF(AND(Table1[[#This Row],[Completed Date]]&gt;="07/01/2019"+0,Table1[[#This Row],[Completed Date]]&lt;="6/30/2020"+0),"FY 19-20",""))</f>
        <v>FY 19-20</v>
      </c>
      <c r="AO1547" s="116" t="str">
        <f>IFERROR(FIND("R",Table1[[#This Row],[FS_Priority]]),"")</f>
        <v/>
      </c>
    </row>
    <row r="1548" spans="1:41" hidden="1" x14ac:dyDescent="0.25">
      <c r="A1548" s="48" t="s">
        <v>4505</v>
      </c>
      <c r="B1548" s="203" t="s">
        <v>211</v>
      </c>
      <c r="C1548" s="203" t="s">
        <v>4505</v>
      </c>
      <c r="D1548" s="203" t="b">
        <v>0</v>
      </c>
      <c r="E1548" s="48" t="s">
        <v>53</v>
      </c>
      <c r="F1548" s="48" t="s">
        <v>4506</v>
      </c>
      <c r="G1548" s="48" t="s">
        <v>211</v>
      </c>
      <c r="H1548" s="48" t="s">
        <v>211</v>
      </c>
      <c r="I1548" s="48" t="s">
        <v>4507</v>
      </c>
      <c r="J1548" s="48" t="s">
        <v>2661</v>
      </c>
      <c r="K1548" s="203" t="s">
        <v>3514</v>
      </c>
      <c r="L1548" s="203" t="s">
        <v>2636</v>
      </c>
      <c r="M1548" s="48" t="s">
        <v>4219</v>
      </c>
      <c r="N1548" s="203" t="s">
        <v>3914</v>
      </c>
      <c r="O1548" s="48" t="s">
        <v>165</v>
      </c>
      <c r="P1548" s="48"/>
      <c r="Q1548" s="48" t="s">
        <v>4502</v>
      </c>
      <c r="R1548" s="203" t="s">
        <v>211</v>
      </c>
      <c r="S1548" s="48" t="b">
        <v>0</v>
      </c>
      <c r="T1548" s="48"/>
      <c r="U1548" s="178"/>
      <c r="V1548" s="178">
        <v>43745</v>
      </c>
      <c r="W1548" s="48" t="s">
        <v>211</v>
      </c>
      <c r="X1548" s="48"/>
      <c r="Y1548" s="48"/>
      <c r="Z1548" s="48" t="s">
        <v>211</v>
      </c>
      <c r="AA1548" s="48"/>
      <c r="AB1548" s="48"/>
      <c r="AC1548" s="203" t="s">
        <v>211</v>
      </c>
      <c r="AD1548" s="205"/>
      <c r="AE1548" s="203" t="s">
        <v>165</v>
      </c>
      <c r="AF1548" s="203" t="s">
        <v>211</v>
      </c>
      <c r="AG1548" s="203" t="s">
        <v>211</v>
      </c>
      <c r="AH1548" s="208">
        <v>43794</v>
      </c>
      <c r="AI1548" s="210" t="s">
        <v>4364</v>
      </c>
      <c r="AJ1548" s="164" t="str">
        <f t="shared" si="24"/>
        <v>FS</v>
      </c>
      <c r="AK1548" s="115" t="b">
        <f>ISNUMBER(SEARCH("IRT",Table1[[#This Row],[Current_Status]]))</f>
        <v>0</v>
      </c>
      <c r="AL1548" s="116">
        <f>YEAR(Table1[[#This Row],[Project_Initiated]])</f>
        <v>2019</v>
      </c>
      <c r="AM1548" s="53">
        <v>44105</v>
      </c>
      <c r="AN1548" s="53" t="str">
        <f>IF(AND(Table1[[#This Row],[Completed Date]]&gt;="07/01/2020"+0,Table1[[#This Row],[Completed Date]]&lt;="6/30/2021"+0),"FY 20-21",IF(AND(Table1[[#This Row],[Completed Date]]&gt;="07/01/2019"+0,Table1[[#This Row],[Completed Date]]&lt;="6/30/2020"+0),"FY 19-20",""))</f>
        <v>FY 19-20</v>
      </c>
      <c r="AO1548" s="116" t="str">
        <f>IFERROR(FIND("R",Table1[[#This Row],[FS_Priority]]),"")</f>
        <v/>
      </c>
    </row>
    <row r="1549" spans="1:41" hidden="1" x14ac:dyDescent="0.25">
      <c r="A1549" s="48" t="s">
        <v>4500</v>
      </c>
      <c r="B1549" s="203" t="s">
        <v>211</v>
      </c>
      <c r="C1549" s="203" t="s">
        <v>4500</v>
      </c>
      <c r="D1549" s="203" t="b">
        <v>0</v>
      </c>
      <c r="E1549" s="48" t="s">
        <v>53</v>
      </c>
      <c r="F1549" s="48" t="s">
        <v>4501</v>
      </c>
      <c r="G1549" s="48" t="s">
        <v>211</v>
      </c>
      <c r="H1549" s="48" t="s">
        <v>211</v>
      </c>
      <c r="I1549" s="48" t="s">
        <v>2852</v>
      </c>
      <c r="J1549" s="48" t="s">
        <v>2661</v>
      </c>
      <c r="K1549" s="203" t="s">
        <v>3514</v>
      </c>
      <c r="L1549" s="203" t="s">
        <v>2636</v>
      </c>
      <c r="M1549" s="48" t="s">
        <v>3517</v>
      </c>
      <c r="N1549" s="203" t="s">
        <v>211</v>
      </c>
      <c r="O1549" s="48" t="s">
        <v>165</v>
      </c>
      <c r="P1549" s="48"/>
      <c r="Q1549" s="48" t="s">
        <v>4502</v>
      </c>
      <c r="R1549" s="203" t="s">
        <v>211</v>
      </c>
      <c r="S1549" s="48" t="b">
        <v>0</v>
      </c>
      <c r="T1549" s="48"/>
      <c r="U1549" s="178"/>
      <c r="V1549" s="178">
        <v>43749</v>
      </c>
      <c r="W1549" s="48" t="s">
        <v>211</v>
      </c>
      <c r="X1549" s="48"/>
      <c r="Y1549" s="48"/>
      <c r="Z1549" s="48" t="s">
        <v>211</v>
      </c>
      <c r="AA1549" s="48"/>
      <c r="AB1549" s="48"/>
      <c r="AC1549" s="203" t="s">
        <v>211</v>
      </c>
      <c r="AD1549" s="205"/>
      <c r="AE1549" s="203" t="s">
        <v>498</v>
      </c>
      <c r="AF1549" s="203" t="s">
        <v>4797</v>
      </c>
      <c r="AG1549" s="203" t="s">
        <v>211</v>
      </c>
      <c r="AH1549" s="208">
        <v>43810</v>
      </c>
      <c r="AI1549" s="210" t="s">
        <v>4364</v>
      </c>
      <c r="AJ1549" s="164" t="str">
        <f t="shared" si="24"/>
        <v>FS</v>
      </c>
      <c r="AK1549" s="115" t="b">
        <f>ISNUMBER(SEARCH("IRT",Table1[[#This Row],[Current_Status]]))</f>
        <v>0</v>
      </c>
      <c r="AL1549" s="116">
        <f>YEAR(Table1[[#This Row],[Project_Initiated]])</f>
        <v>2019</v>
      </c>
      <c r="AM1549" s="53">
        <v>44105</v>
      </c>
      <c r="AN1549" s="53" t="str">
        <f>IF(AND(Table1[[#This Row],[Completed Date]]&gt;="07/01/2020"+0,Table1[[#This Row],[Completed Date]]&lt;="6/30/2021"+0),"FY 20-21",IF(AND(Table1[[#This Row],[Completed Date]]&gt;="07/01/2019"+0,Table1[[#This Row],[Completed Date]]&lt;="6/30/2020"+0),"FY 19-20",""))</f>
        <v>FY 19-20</v>
      </c>
      <c r="AO1549" s="116" t="str">
        <f>IFERROR(FIND("R",Table1[[#This Row],[FS_Priority]]),"")</f>
        <v/>
      </c>
    </row>
    <row r="1550" spans="1:41" hidden="1" x14ac:dyDescent="0.25">
      <c r="A1550" s="48" t="s">
        <v>2811</v>
      </c>
      <c r="B1550" s="203" t="s">
        <v>211</v>
      </c>
      <c r="C1550" s="203" t="s">
        <v>2811</v>
      </c>
      <c r="D1550" s="203" t="b">
        <v>0</v>
      </c>
      <c r="E1550" s="48" t="s">
        <v>53</v>
      </c>
      <c r="F1550" s="48" t="s">
        <v>3012</v>
      </c>
      <c r="G1550" s="48" t="s">
        <v>2829</v>
      </c>
      <c r="H1550" s="48" t="s">
        <v>3531</v>
      </c>
      <c r="I1550" s="48" t="s">
        <v>3532</v>
      </c>
      <c r="J1550" s="48" t="s">
        <v>2661</v>
      </c>
      <c r="K1550" s="203" t="s">
        <v>3514</v>
      </c>
      <c r="L1550" s="203" t="s">
        <v>2636</v>
      </c>
      <c r="M1550" s="48" t="s">
        <v>3533</v>
      </c>
      <c r="N1550" s="203" t="s">
        <v>211</v>
      </c>
      <c r="O1550" s="48" t="s">
        <v>183</v>
      </c>
      <c r="P1550" s="48"/>
      <c r="Q1550" s="48" t="s">
        <v>288</v>
      </c>
      <c r="R1550" s="203" t="s">
        <v>211</v>
      </c>
      <c r="S1550" s="48" t="b">
        <v>0</v>
      </c>
      <c r="T1550" s="48"/>
      <c r="U1550" s="178"/>
      <c r="V1550" s="178">
        <v>43430</v>
      </c>
      <c r="W1550" s="48" t="s">
        <v>211</v>
      </c>
      <c r="X1550" s="48"/>
      <c r="Y1550" s="48"/>
      <c r="Z1550" s="48" t="s">
        <v>211</v>
      </c>
      <c r="AA1550" s="48"/>
      <c r="AB1550" s="48"/>
      <c r="AC1550" s="203" t="s">
        <v>3423</v>
      </c>
      <c r="AD1550" s="204">
        <v>43509</v>
      </c>
      <c r="AE1550" s="203" t="s">
        <v>498</v>
      </c>
      <c r="AF1550" s="203" t="s">
        <v>4421</v>
      </c>
      <c r="AG1550" s="203" t="s">
        <v>2694</v>
      </c>
      <c r="AH1550" s="208">
        <v>43661</v>
      </c>
      <c r="AI1550" s="210" t="s">
        <v>4351</v>
      </c>
      <c r="AJ1550" s="164" t="str">
        <f t="shared" si="24"/>
        <v>FS</v>
      </c>
      <c r="AK1550" s="115" t="b">
        <f>ISNUMBER(SEARCH("IRT",Table1[[#This Row],[Current_Status]]))</f>
        <v>0</v>
      </c>
      <c r="AL1550" s="116">
        <f>YEAR(Table1[[#This Row],[Project_Initiated]])</f>
        <v>2018</v>
      </c>
      <c r="AM1550" s="53">
        <v>44105</v>
      </c>
      <c r="AN1550" s="53" t="str">
        <f>IF(AND(Table1[[#This Row],[Completed Date]]&gt;="07/01/2020"+0,Table1[[#This Row],[Completed Date]]&lt;="6/30/2021"+0),"FY 20-21",IF(AND(Table1[[#This Row],[Completed Date]]&gt;="07/01/2019"+0,Table1[[#This Row],[Completed Date]]&lt;="6/30/2020"+0),"FY 19-20",""))</f>
        <v>FY 19-20</v>
      </c>
      <c r="AO1550" s="116" t="str">
        <f>IFERROR(FIND("R",Table1[[#This Row],[FS_Priority]]),"")</f>
        <v/>
      </c>
    </row>
    <row r="1551" spans="1:41" hidden="1" x14ac:dyDescent="0.25">
      <c r="A1551" s="48" t="s">
        <v>4066</v>
      </c>
      <c r="B1551" s="203" t="s">
        <v>211</v>
      </c>
      <c r="C1551" s="203" t="s">
        <v>4066</v>
      </c>
      <c r="D1551" s="203" t="b">
        <v>0</v>
      </c>
      <c r="E1551" s="48" t="s">
        <v>53</v>
      </c>
      <c r="F1551" s="48" t="s">
        <v>4239</v>
      </c>
      <c r="G1551" s="48" t="s">
        <v>211</v>
      </c>
      <c r="H1551" s="48" t="s">
        <v>932</v>
      </c>
      <c r="I1551" s="48" t="s">
        <v>4240</v>
      </c>
      <c r="J1551" s="48" t="s">
        <v>2661</v>
      </c>
      <c r="K1551" s="203" t="s">
        <v>3514</v>
      </c>
      <c r="L1551" s="203" t="s">
        <v>2636</v>
      </c>
      <c r="M1551" s="48" t="s">
        <v>3543</v>
      </c>
      <c r="N1551" s="203" t="s">
        <v>211</v>
      </c>
      <c r="O1551" s="48" t="s">
        <v>165</v>
      </c>
      <c r="P1551" s="48"/>
      <c r="Q1551" s="48" t="s">
        <v>218</v>
      </c>
      <c r="R1551" s="203" t="s">
        <v>211</v>
      </c>
      <c r="S1551" s="48" t="b">
        <v>0</v>
      </c>
      <c r="T1551" s="48"/>
      <c r="U1551" s="178"/>
      <c r="V1551" s="178">
        <v>43706</v>
      </c>
      <c r="W1551" s="48" t="s">
        <v>211</v>
      </c>
      <c r="X1551" s="48"/>
      <c r="Y1551" s="48"/>
      <c r="Z1551" s="48" t="s">
        <v>211</v>
      </c>
      <c r="AA1551" s="48"/>
      <c r="AB1551" s="48"/>
      <c r="AC1551" s="203" t="s">
        <v>4436</v>
      </c>
      <c r="AD1551" s="205"/>
      <c r="AE1551" s="203" t="s">
        <v>165</v>
      </c>
      <c r="AF1551" s="203" t="s">
        <v>211</v>
      </c>
      <c r="AG1551" s="203" t="s">
        <v>211</v>
      </c>
      <c r="AH1551" s="208">
        <v>43734</v>
      </c>
      <c r="AI1551" s="210" t="s">
        <v>4284</v>
      </c>
      <c r="AJ1551" s="164" t="str">
        <f t="shared" si="24"/>
        <v>FS</v>
      </c>
      <c r="AK1551" s="115" t="b">
        <f>ISNUMBER(SEARCH("IRT",Table1[[#This Row],[Current_Status]]))</f>
        <v>0</v>
      </c>
      <c r="AL1551" s="116">
        <f>YEAR(Table1[[#This Row],[Project_Initiated]])</f>
        <v>2019</v>
      </c>
      <c r="AM1551" s="53">
        <v>44105</v>
      </c>
      <c r="AN1551" s="53" t="str">
        <f>IF(AND(Table1[[#This Row],[Completed Date]]&gt;="07/01/2020"+0,Table1[[#This Row],[Completed Date]]&lt;="6/30/2021"+0),"FY 20-21",IF(AND(Table1[[#This Row],[Completed Date]]&gt;="07/01/2019"+0,Table1[[#This Row],[Completed Date]]&lt;="6/30/2020"+0),"FY 19-20",""))</f>
        <v>FY 19-20</v>
      </c>
      <c r="AO1551" s="116" t="str">
        <f>IFERROR(FIND("R",Table1[[#This Row],[FS_Priority]]),"")</f>
        <v/>
      </c>
    </row>
    <row r="1552" spans="1:41" hidden="1" x14ac:dyDescent="0.25">
      <c r="A1552" s="48" t="s">
        <v>4512</v>
      </c>
      <c r="B1552" s="203" t="s">
        <v>211</v>
      </c>
      <c r="C1552" s="203" t="s">
        <v>4512</v>
      </c>
      <c r="D1552" s="203" t="b">
        <v>0</v>
      </c>
      <c r="E1552" s="48" t="s">
        <v>53</v>
      </c>
      <c r="F1552" s="48" t="s">
        <v>4513</v>
      </c>
      <c r="G1552" s="48" t="s">
        <v>211</v>
      </c>
      <c r="H1552" s="48" t="s">
        <v>211</v>
      </c>
      <c r="I1552" s="48" t="s">
        <v>4514</v>
      </c>
      <c r="J1552" s="48" t="s">
        <v>2661</v>
      </c>
      <c r="K1552" s="203" t="s">
        <v>3514</v>
      </c>
      <c r="L1552" s="203" t="s">
        <v>2636</v>
      </c>
      <c r="M1552" s="48" t="s">
        <v>3914</v>
      </c>
      <c r="N1552" s="203" t="s">
        <v>4515</v>
      </c>
      <c r="O1552" s="48" t="s">
        <v>165</v>
      </c>
      <c r="P1552" s="48"/>
      <c r="Q1552" s="48" t="s">
        <v>218</v>
      </c>
      <c r="R1552" s="203" t="s">
        <v>211</v>
      </c>
      <c r="S1552" s="48" t="b">
        <v>1</v>
      </c>
      <c r="T1552" s="48"/>
      <c r="U1552" s="178"/>
      <c r="V1552" s="178">
        <v>43720</v>
      </c>
      <c r="W1552" s="48" t="s">
        <v>211</v>
      </c>
      <c r="X1552" s="48"/>
      <c r="Y1552" s="48"/>
      <c r="Z1552" s="48" t="s">
        <v>211</v>
      </c>
      <c r="AA1552" s="48"/>
      <c r="AB1552" s="48"/>
      <c r="AC1552" s="203" t="s">
        <v>4769</v>
      </c>
      <c r="AD1552" s="205"/>
      <c r="AE1552" s="203" t="s">
        <v>165</v>
      </c>
      <c r="AF1552" s="203" t="s">
        <v>211</v>
      </c>
      <c r="AG1552" s="203" t="s">
        <v>211</v>
      </c>
      <c r="AH1552" s="208">
        <v>43852</v>
      </c>
      <c r="AI1552" s="210" t="s">
        <v>4364</v>
      </c>
      <c r="AJ1552" s="164" t="str">
        <f t="shared" si="24"/>
        <v>FS</v>
      </c>
      <c r="AK1552" s="115" t="b">
        <f>ISNUMBER(SEARCH("IRT",Table1[[#This Row],[Current_Status]]))</f>
        <v>0</v>
      </c>
      <c r="AL1552" s="116">
        <f>YEAR(Table1[[#This Row],[Project_Initiated]])</f>
        <v>2019</v>
      </c>
      <c r="AM1552" s="53">
        <v>44105</v>
      </c>
      <c r="AN1552" s="53" t="str">
        <f>IF(AND(Table1[[#This Row],[Completed Date]]&gt;="07/01/2020"+0,Table1[[#This Row],[Completed Date]]&lt;="6/30/2021"+0),"FY 20-21",IF(AND(Table1[[#This Row],[Completed Date]]&gt;="07/01/2019"+0,Table1[[#This Row],[Completed Date]]&lt;="6/30/2020"+0),"FY 19-20",""))</f>
        <v>FY 19-20</v>
      </c>
      <c r="AO1552" s="116" t="str">
        <f>IFERROR(FIND("R",Table1[[#This Row],[FS_Priority]]),"")</f>
        <v/>
      </c>
    </row>
    <row r="1553" spans="1:41" hidden="1" x14ac:dyDescent="0.25">
      <c r="A1553" s="48" t="s">
        <v>4850</v>
      </c>
      <c r="B1553" s="203" t="s">
        <v>211</v>
      </c>
      <c r="C1553" s="203" t="s">
        <v>4850</v>
      </c>
      <c r="D1553" s="203" t="b">
        <v>0</v>
      </c>
      <c r="E1553" s="48" t="s">
        <v>53</v>
      </c>
      <c r="F1553" s="48" t="s">
        <v>4851</v>
      </c>
      <c r="G1553" s="48" t="s">
        <v>211</v>
      </c>
      <c r="H1553" s="48" t="s">
        <v>440</v>
      </c>
      <c r="I1553" s="48" t="s">
        <v>3591</v>
      </c>
      <c r="J1553" s="48" t="s">
        <v>2661</v>
      </c>
      <c r="K1553" s="203" t="s">
        <v>3514</v>
      </c>
      <c r="L1553" s="203" t="s">
        <v>2636</v>
      </c>
      <c r="M1553" s="48" t="s">
        <v>3554</v>
      </c>
      <c r="N1553" s="203" t="s">
        <v>211</v>
      </c>
      <c r="O1553" s="48" t="s">
        <v>4852</v>
      </c>
      <c r="P1553" s="48"/>
      <c r="Q1553" s="48" t="s">
        <v>218</v>
      </c>
      <c r="R1553" s="203" t="s">
        <v>211</v>
      </c>
      <c r="S1553" s="48" t="b">
        <v>0</v>
      </c>
      <c r="T1553" s="48"/>
      <c r="U1553" s="178"/>
      <c r="V1553" s="178">
        <v>43794</v>
      </c>
      <c r="W1553" s="48" t="s">
        <v>211</v>
      </c>
      <c r="X1553" s="48"/>
      <c r="Y1553" s="48"/>
      <c r="Z1553" s="48" t="s">
        <v>211</v>
      </c>
      <c r="AA1553" s="48"/>
      <c r="AB1553" s="48"/>
      <c r="AC1553" s="203" t="s">
        <v>4931</v>
      </c>
      <c r="AD1553" s="205"/>
      <c r="AE1553" s="203" t="s">
        <v>4852</v>
      </c>
      <c r="AF1553" s="203" t="s">
        <v>211</v>
      </c>
      <c r="AG1553" s="203" t="s">
        <v>211</v>
      </c>
      <c r="AH1553" s="208">
        <v>43903</v>
      </c>
      <c r="AI1553" s="210" t="s">
        <v>4360</v>
      </c>
      <c r="AJ1553" s="164" t="str">
        <f t="shared" si="24"/>
        <v>FS</v>
      </c>
      <c r="AK1553" s="115" t="b">
        <f>ISNUMBER(SEARCH("IRT",Table1[[#This Row],[Current_Status]]))</f>
        <v>0</v>
      </c>
      <c r="AL1553" s="116">
        <f>YEAR(Table1[[#This Row],[Project_Initiated]])</f>
        <v>2019</v>
      </c>
      <c r="AM1553" s="53">
        <v>44105</v>
      </c>
      <c r="AN1553" s="53" t="str">
        <f>IF(AND(Table1[[#This Row],[Completed Date]]&gt;="07/01/2020"+0,Table1[[#This Row],[Completed Date]]&lt;="6/30/2021"+0),"FY 20-21",IF(AND(Table1[[#This Row],[Completed Date]]&gt;="07/01/2019"+0,Table1[[#This Row],[Completed Date]]&lt;="6/30/2020"+0),"FY 19-20",""))</f>
        <v>FY 19-20</v>
      </c>
      <c r="AO1553" s="116" t="str">
        <f>IFERROR(FIND("R",Table1[[#This Row],[FS_Priority]]),"")</f>
        <v/>
      </c>
    </row>
    <row r="1554" spans="1:41" hidden="1" x14ac:dyDescent="0.25">
      <c r="A1554" s="48" t="s">
        <v>4508</v>
      </c>
      <c r="B1554" s="203" t="s">
        <v>211</v>
      </c>
      <c r="C1554" s="203" t="s">
        <v>4508</v>
      </c>
      <c r="D1554" s="203" t="b">
        <v>0</v>
      </c>
      <c r="E1554" s="48" t="s">
        <v>53</v>
      </c>
      <c r="F1554" s="48" t="s">
        <v>4509</v>
      </c>
      <c r="G1554" s="48" t="s">
        <v>4812</v>
      </c>
      <c r="H1554" s="48" t="s">
        <v>211</v>
      </c>
      <c r="I1554" s="48" t="s">
        <v>4510</v>
      </c>
      <c r="J1554" s="48" t="s">
        <v>2661</v>
      </c>
      <c r="K1554" s="203" t="s">
        <v>3514</v>
      </c>
      <c r="L1554" s="203" t="s">
        <v>2636</v>
      </c>
      <c r="M1554" s="48" t="s">
        <v>4511</v>
      </c>
      <c r="N1554" s="203" t="s">
        <v>211</v>
      </c>
      <c r="O1554" s="48" t="s">
        <v>183</v>
      </c>
      <c r="P1554" s="48"/>
      <c r="Q1554" s="48" t="s">
        <v>218</v>
      </c>
      <c r="R1554" s="203" t="s">
        <v>211</v>
      </c>
      <c r="S1554" s="48" t="b">
        <v>0</v>
      </c>
      <c r="T1554" s="48"/>
      <c r="U1554" s="178"/>
      <c r="V1554" s="178">
        <v>43727</v>
      </c>
      <c r="W1554" s="48" t="s">
        <v>211</v>
      </c>
      <c r="X1554" s="48"/>
      <c r="Y1554" s="48"/>
      <c r="Z1554" s="48" t="s">
        <v>211</v>
      </c>
      <c r="AA1554" s="48"/>
      <c r="AB1554" s="48"/>
      <c r="AC1554" s="203" t="s">
        <v>5083</v>
      </c>
      <c r="AD1554" s="204">
        <v>43879</v>
      </c>
      <c r="AE1554" s="203" t="s">
        <v>498</v>
      </c>
      <c r="AF1554" s="203" t="s">
        <v>4813</v>
      </c>
      <c r="AG1554" s="203" t="s">
        <v>2694</v>
      </c>
      <c r="AH1554" s="208">
        <v>44104</v>
      </c>
      <c r="AI1554" s="210" t="s">
        <v>4364</v>
      </c>
      <c r="AJ1554" s="164" t="str">
        <f t="shared" si="24"/>
        <v>FS</v>
      </c>
      <c r="AK1554" s="115" t="b">
        <f>ISNUMBER(SEARCH("IRT",Table1[[#This Row],[Current_Status]]))</f>
        <v>0</v>
      </c>
      <c r="AL1554" s="116">
        <f>YEAR(Table1[[#This Row],[Project_Initiated]])</f>
        <v>2019</v>
      </c>
      <c r="AM1554" s="53">
        <v>44105</v>
      </c>
      <c r="AN1554" s="53" t="str">
        <f>IF(AND(Table1[[#This Row],[Completed Date]]&gt;="07/01/2020"+0,Table1[[#This Row],[Completed Date]]&lt;="6/30/2021"+0),"FY 20-21",IF(AND(Table1[[#This Row],[Completed Date]]&gt;="07/01/2019"+0,Table1[[#This Row],[Completed Date]]&lt;="6/30/2020"+0),"FY 19-20",""))</f>
        <v>FY 20-21</v>
      </c>
      <c r="AO1554" s="116" t="str">
        <f>IFERROR(FIND("R",Table1[[#This Row],[FS_Priority]]),"")</f>
        <v/>
      </c>
    </row>
    <row r="1555" spans="1:41" hidden="1" x14ac:dyDescent="0.25">
      <c r="A1555" s="48" t="s">
        <v>3364</v>
      </c>
      <c r="B1555" s="203" t="s">
        <v>211</v>
      </c>
      <c r="C1555" s="203" t="s">
        <v>3364</v>
      </c>
      <c r="D1555" s="203" t="b">
        <v>0</v>
      </c>
      <c r="E1555" s="48" t="s">
        <v>53</v>
      </c>
      <c r="F1555" s="48" t="s">
        <v>3365</v>
      </c>
      <c r="G1555" s="48" t="s">
        <v>4044</v>
      </c>
      <c r="H1555" s="48" t="s">
        <v>285</v>
      </c>
      <c r="I1555" s="48" t="s">
        <v>3910</v>
      </c>
      <c r="J1555" s="48" t="s">
        <v>2661</v>
      </c>
      <c r="K1555" s="203" t="s">
        <v>3514</v>
      </c>
      <c r="L1555" s="203" t="s">
        <v>2636</v>
      </c>
      <c r="M1555" s="48" t="s">
        <v>3515</v>
      </c>
      <c r="N1555" s="203" t="s">
        <v>211</v>
      </c>
      <c r="O1555" s="48" t="s">
        <v>183</v>
      </c>
      <c r="P1555" s="48"/>
      <c r="Q1555" s="48" t="s">
        <v>218</v>
      </c>
      <c r="R1555" s="203" t="s">
        <v>211</v>
      </c>
      <c r="S1555" s="48" t="b">
        <v>0</v>
      </c>
      <c r="T1555" s="48"/>
      <c r="U1555" s="178"/>
      <c r="V1555" s="178">
        <v>43601</v>
      </c>
      <c r="W1555" s="48" t="s">
        <v>211</v>
      </c>
      <c r="X1555" s="48"/>
      <c r="Y1555" s="48"/>
      <c r="Z1555" s="48" t="s">
        <v>211</v>
      </c>
      <c r="AA1555" s="48"/>
      <c r="AB1555" s="48"/>
      <c r="AC1555" s="203" t="s">
        <v>4391</v>
      </c>
      <c r="AD1555" s="204">
        <v>43665</v>
      </c>
      <c r="AE1555" s="203" t="s">
        <v>498</v>
      </c>
      <c r="AF1555" s="203" t="s">
        <v>4459</v>
      </c>
      <c r="AG1555" s="203" t="s">
        <v>2694</v>
      </c>
      <c r="AH1555" s="208">
        <v>43780</v>
      </c>
      <c r="AI1555" s="210" t="s">
        <v>4349</v>
      </c>
      <c r="AJ1555" s="164" t="str">
        <f t="shared" si="24"/>
        <v>FS</v>
      </c>
      <c r="AK1555" s="115" t="b">
        <f>ISNUMBER(SEARCH("IRT",Table1[[#This Row],[Current_Status]]))</f>
        <v>0</v>
      </c>
      <c r="AL1555" s="116">
        <f>YEAR(Table1[[#This Row],[Project_Initiated]])</f>
        <v>2019</v>
      </c>
      <c r="AM1555" s="53">
        <v>44105</v>
      </c>
      <c r="AN1555" s="53" t="str">
        <f>IF(AND(Table1[[#This Row],[Completed Date]]&gt;="07/01/2020"+0,Table1[[#This Row],[Completed Date]]&lt;="6/30/2021"+0),"FY 20-21",IF(AND(Table1[[#This Row],[Completed Date]]&gt;="07/01/2019"+0,Table1[[#This Row],[Completed Date]]&lt;="6/30/2020"+0),"FY 19-20",""))</f>
        <v>FY 19-20</v>
      </c>
      <c r="AO1555" s="116" t="str">
        <f>IFERROR(FIND("R",Table1[[#This Row],[FS_Priority]]),"")</f>
        <v/>
      </c>
    </row>
    <row r="1556" spans="1:41" hidden="1" x14ac:dyDescent="0.25">
      <c r="A1556" s="48" t="s">
        <v>2734</v>
      </c>
      <c r="B1556" s="203" t="s">
        <v>211</v>
      </c>
      <c r="C1556" s="203" t="s">
        <v>2734</v>
      </c>
      <c r="D1556" s="203" t="b">
        <v>0</v>
      </c>
      <c r="E1556" s="48" t="s">
        <v>53</v>
      </c>
      <c r="F1556" s="48" t="s">
        <v>2760</v>
      </c>
      <c r="G1556" s="48" t="s">
        <v>211</v>
      </c>
      <c r="H1556" s="48" t="s">
        <v>932</v>
      </c>
      <c r="I1556" s="48" t="s">
        <v>3534</v>
      </c>
      <c r="J1556" s="48" t="s">
        <v>2661</v>
      </c>
      <c r="K1556" s="203" t="s">
        <v>3514</v>
      </c>
      <c r="L1556" s="203" t="s">
        <v>2636</v>
      </c>
      <c r="M1556" s="48" t="s">
        <v>3517</v>
      </c>
      <c r="N1556" s="203" t="s">
        <v>211</v>
      </c>
      <c r="O1556" s="48" t="s">
        <v>165</v>
      </c>
      <c r="P1556" s="48"/>
      <c r="Q1556" s="48" t="s">
        <v>218</v>
      </c>
      <c r="R1556" s="203" t="s">
        <v>211</v>
      </c>
      <c r="S1556" s="48" t="b">
        <v>1</v>
      </c>
      <c r="T1556" s="48"/>
      <c r="U1556" s="178"/>
      <c r="V1556" s="178">
        <v>43482</v>
      </c>
      <c r="W1556" s="48" t="s">
        <v>211</v>
      </c>
      <c r="X1556" s="48"/>
      <c r="Y1556" s="48"/>
      <c r="Z1556" s="48" t="s">
        <v>211</v>
      </c>
      <c r="AA1556" s="48"/>
      <c r="AB1556" s="48"/>
      <c r="AC1556" s="203" t="s">
        <v>2788</v>
      </c>
      <c r="AD1556" s="205"/>
      <c r="AE1556" s="203" t="s">
        <v>211</v>
      </c>
      <c r="AF1556" s="203" t="s">
        <v>211</v>
      </c>
      <c r="AG1556" s="203" t="s">
        <v>211</v>
      </c>
      <c r="AH1556" s="208">
        <v>43504</v>
      </c>
      <c r="AI1556" s="210" t="s">
        <v>4346</v>
      </c>
      <c r="AJ1556" s="164" t="str">
        <f t="shared" si="24"/>
        <v>FS</v>
      </c>
      <c r="AK1556" s="115" t="b">
        <f>ISNUMBER(SEARCH("IRT",Table1[[#This Row],[Current_Status]]))</f>
        <v>0</v>
      </c>
      <c r="AL1556" s="116">
        <f>YEAR(Table1[[#This Row],[Project_Initiated]])</f>
        <v>2019</v>
      </c>
      <c r="AM1556" s="53">
        <v>44105</v>
      </c>
      <c r="AN1556" s="53" t="str">
        <f>IF(AND(Table1[[#This Row],[Completed Date]]&gt;="07/01/2020"+0,Table1[[#This Row],[Completed Date]]&lt;="6/30/2021"+0),"FY 20-21",IF(AND(Table1[[#This Row],[Completed Date]]&gt;="07/01/2019"+0,Table1[[#This Row],[Completed Date]]&lt;="6/30/2020"+0),"FY 19-20",""))</f>
        <v/>
      </c>
      <c r="AO1556" s="116" t="str">
        <f>IFERROR(FIND("R",Table1[[#This Row],[FS_Priority]]),"")</f>
        <v/>
      </c>
    </row>
    <row r="1557" spans="1:41" hidden="1" x14ac:dyDescent="0.25">
      <c r="A1557" s="48" t="s">
        <v>4065</v>
      </c>
      <c r="B1557" s="203" t="s">
        <v>211</v>
      </c>
      <c r="C1557" s="203" t="s">
        <v>4065</v>
      </c>
      <c r="D1557" s="203" t="b">
        <v>0</v>
      </c>
      <c r="E1557" s="48" t="s">
        <v>53</v>
      </c>
      <c r="F1557" s="48" t="s">
        <v>4217</v>
      </c>
      <c r="G1557" s="48" t="s">
        <v>4372</v>
      </c>
      <c r="H1557" s="48" t="s">
        <v>285</v>
      </c>
      <c r="I1557" s="48" t="s">
        <v>4218</v>
      </c>
      <c r="J1557" s="48" t="s">
        <v>2661</v>
      </c>
      <c r="K1557" s="203" t="s">
        <v>3514</v>
      </c>
      <c r="L1557" s="203" t="s">
        <v>2636</v>
      </c>
      <c r="M1557" s="48" t="s">
        <v>4219</v>
      </c>
      <c r="N1557" s="203" t="s">
        <v>211</v>
      </c>
      <c r="O1557" s="48" t="s">
        <v>183</v>
      </c>
      <c r="P1557" s="48"/>
      <c r="Q1557" s="48" t="s">
        <v>218</v>
      </c>
      <c r="R1557" s="203" t="s">
        <v>211</v>
      </c>
      <c r="S1557" s="48" t="b">
        <v>0</v>
      </c>
      <c r="T1557" s="48"/>
      <c r="U1557" s="178"/>
      <c r="V1557" s="178">
        <v>43686</v>
      </c>
      <c r="W1557" s="48" t="s">
        <v>211</v>
      </c>
      <c r="X1557" s="48"/>
      <c r="Y1557" s="48"/>
      <c r="Z1557" s="48" t="s">
        <v>211</v>
      </c>
      <c r="AA1557" s="48"/>
      <c r="AB1557" s="48"/>
      <c r="AC1557" s="203" t="s">
        <v>4834</v>
      </c>
      <c r="AD1557" s="204">
        <v>43775</v>
      </c>
      <c r="AE1557" s="203" t="s">
        <v>498</v>
      </c>
      <c r="AF1557" s="203" t="s">
        <v>4732</v>
      </c>
      <c r="AG1557" s="203" t="s">
        <v>2694</v>
      </c>
      <c r="AH1557" s="208">
        <v>43889</v>
      </c>
      <c r="AI1557" s="210" t="s">
        <v>4284</v>
      </c>
      <c r="AJ1557" s="164" t="str">
        <f t="shared" si="24"/>
        <v>FS</v>
      </c>
      <c r="AK1557" s="115" t="b">
        <f>ISNUMBER(SEARCH("IRT",Table1[[#This Row],[Current_Status]]))</f>
        <v>0</v>
      </c>
      <c r="AL1557" s="116">
        <f>YEAR(Table1[[#This Row],[Project_Initiated]])</f>
        <v>2019</v>
      </c>
      <c r="AM1557" s="53">
        <v>44105</v>
      </c>
      <c r="AN1557" s="53" t="str">
        <f>IF(AND(Table1[[#This Row],[Completed Date]]&gt;="07/01/2020"+0,Table1[[#This Row],[Completed Date]]&lt;="6/30/2021"+0),"FY 20-21",IF(AND(Table1[[#This Row],[Completed Date]]&gt;="07/01/2019"+0,Table1[[#This Row],[Completed Date]]&lt;="6/30/2020"+0),"FY 19-20",""))</f>
        <v>FY 19-20</v>
      </c>
      <c r="AO1557" s="116" t="str">
        <f>IFERROR(FIND("R",Table1[[#This Row],[FS_Priority]]),"")</f>
        <v/>
      </c>
    </row>
    <row r="1558" spans="1:41" hidden="1" x14ac:dyDescent="0.25">
      <c r="A1558" s="48" t="s">
        <v>2908</v>
      </c>
      <c r="B1558" s="203" t="s">
        <v>211</v>
      </c>
      <c r="C1558" s="203" t="s">
        <v>2908</v>
      </c>
      <c r="D1558" s="203" t="b">
        <v>0</v>
      </c>
      <c r="E1558" s="48" t="s">
        <v>53</v>
      </c>
      <c r="F1558" s="48" t="s">
        <v>3014</v>
      </c>
      <c r="G1558" s="48" t="s">
        <v>211</v>
      </c>
      <c r="H1558" s="48" t="s">
        <v>285</v>
      </c>
      <c r="I1558" s="48" t="s">
        <v>3909</v>
      </c>
      <c r="J1558" s="48" t="s">
        <v>2661</v>
      </c>
      <c r="K1558" s="203" t="s">
        <v>3514</v>
      </c>
      <c r="L1558" s="203" t="s">
        <v>2636</v>
      </c>
      <c r="M1558" s="48" t="s">
        <v>3515</v>
      </c>
      <c r="N1558" s="203" t="s">
        <v>211</v>
      </c>
      <c r="O1558" s="48" t="s">
        <v>165</v>
      </c>
      <c r="P1558" s="48"/>
      <c r="Q1558" s="48" t="s">
        <v>218</v>
      </c>
      <c r="R1558" s="203" t="s">
        <v>211</v>
      </c>
      <c r="S1558" s="48" t="b">
        <v>1</v>
      </c>
      <c r="T1558" s="48"/>
      <c r="U1558" s="178"/>
      <c r="V1558" s="178">
        <v>43599</v>
      </c>
      <c r="W1558" s="48" t="s">
        <v>211</v>
      </c>
      <c r="X1558" s="48"/>
      <c r="Y1558" s="48"/>
      <c r="Z1558" s="48" t="s">
        <v>211</v>
      </c>
      <c r="AA1558" s="48"/>
      <c r="AB1558" s="48"/>
      <c r="AC1558" s="203" t="s">
        <v>3394</v>
      </c>
      <c r="AD1558" s="205"/>
      <c r="AE1558" s="203" t="s">
        <v>211</v>
      </c>
      <c r="AF1558" s="203" t="s">
        <v>211</v>
      </c>
      <c r="AG1558" s="203" t="s">
        <v>211</v>
      </c>
      <c r="AH1558" s="208">
        <v>43644</v>
      </c>
      <c r="AI1558" s="210" t="s">
        <v>4349</v>
      </c>
      <c r="AJ1558" s="164" t="str">
        <f t="shared" si="24"/>
        <v>FS</v>
      </c>
      <c r="AK1558" s="115" t="b">
        <f>ISNUMBER(SEARCH("IRT",Table1[[#This Row],[Current_Status]]))</f>
        <v>0</v>
      </c>
      <c r="AL1558" s="116">
        <f>YEAR(Table1[[#This Row],[Project_Initiated]])</f>
        <v>2019</v>
      </c>
      <c r="AM1558" s="53">
        <v>44105</v>
      </c>
      <c r="AN1558" s="53" t="str">
        <f>IF(AND(Table1[[#This Row],[Completed Date]]&gt;="07/01/2020"+0,Table1[[#This Row],[Completed Date]]&lt;="6/30/2021"+0),"FY 20-21",IF(AND(Table1[[#This Row],[Completed Date]]&gt;="07/01/2019"+0,Table1[[#This Row],[Completed Date]]&lt;="6/30/2020"+0),"FY 19-20",""))</f>
        <v/>
      </c>
      <c r="AO1558" s="116" t="str">
        <f>IFERROR(FIND("R",Table1[[#This Row],[FS_Priority]]),"")</f>
        <v/>
      </c>
    </row>
    <row r="1559" spans="1:41" hidden="1" x14ac:dyDescent="0.25">
      <c r="A1559" s="48" t="s">
        <v>863</v>
      </c>
      <c r="B1559" s="203" t="s">
        <v>211</v>
      </c>
      <c r="C1559" s="203" t="s">
        <v>863</v>
      </c>
      <c r="D1559" s="203" t="b">
        <v>0</v>
      </c>
      <c r="E1559" s="48" t="s">
        <v>53</v>
      </c>
      <c r="F1559" s="48" t="s">
        <v>3013</v>
      </c>
      <c r="G1559" s="48" t="s">
        <v>211</v>
      </c>
      <c r="H1559" s="48" t="s">
        <v>285</v>
      </c>
      <c r="I1559" s="48" t="s">
        <v>3535</v>
      </c>
      <c r="J1559" s="48" t="s">
        <v>2661</v>
      </c>
      <c r="K1559" s="203" t="s">
        <v>3514</v>
      </c>
      <c r="L1559" s="203" t="s">
        <v>2636</v>
      </c>
      <c r="M1559" s="48" t="s">
        <v>3536</v>
      </c>
      <c r="N1559" s="203" t="s">
        <v>211</v>
      </c>
      <c r="O1559" s="48" t="s">
        <v>183</v>
      </c>
      <c r="P1559" s="48"/>
      <c r="Q1559" s="48" t="s">
        <v>218</v>
      </c>
      <c r="R1559" s="203" t="s">
        <v>211</v>
      </c>
      <c r="S1559" s="48" t="b">
        <v>1</v>
      </c>
      <c r="T1559" s="48"/>
      <c r="U1559" s="178"/>
      <c r="V1559" s="178">
        <v>43315</v>
      </c>
      <c r="W1559" s="48" t="s">
        <v>211</v>
      </c>
      <c r="X1559" s="48"/>
      <c r="Y1559" s="48"/>
      <c r="Z1559" s="48" t="s">
        <v>211</v>
      </c>
      <c r="AA1559" s="48"/>
      <c r="AB1559" s="48"/>
      <c r="AC1559" s="203" t="s">
        <v>864</v>
      </c>
      <c r="AD1559" s="205"/>
      <c r="AE1559" s="203" t="s">
        <v>498</v>
      </c>
      <c r="AF1559" s="203" t="s">
        <v>211</v>
      </c>
      <c r="AG1559" s="203" t="s">
        <v>2694</v>
      </c>
      <c r="AH1559" s="208">
        <v>43377</v>
      </c>
      <c r="AI1559" s="210" t="s">
        <v>4347</v>
      </c>
      <c r="AJ1559" s="164" t="str">
        <f t="shared" si="24"/>
        <v>FS</v>
      </c>
      <c r="AK1559" s="115" t="b">
        <f>ISNUMBER(SEARCH("IRT",Table1[[#This Row],[Current_Status]]))</f>
        <v>0</v>
      </c>
      <c r="AL1559" s="116">
        <f>YEAR(Table1[[#This Row],[Project_Initiated]])</f>
        <v>2018</v>
      </c>
      <c r="AM1559" s="53">
        <v>44105</v>
      </c>
      <c r="AN1559" s="53" t="str">
        <f>IF(AND(Table1[[#This Row],[Completed Date]]&gt;="07/01/2020"+0,Table1[[#This Row],[Completed Date]]&lt;="6/30/2021"+0),"FY 20-21",IF(AND(Table1[[#This Row],[Completed Date]]&gt;="07/01/2019"+0,Table1[[#This Row],[Completed Date]]&lt;="6/30/2020"+0),"FY 19-20",""))</f>
        <v/>
      </c>
      <c r="AO1559" s="116" t="str">
        <f>IFERROR(FIND("R",Table1[[#This Row],[FS_Priority]]),"")</f>
        <v/>
      </c>
    </row>
    <row r="1560" spans="1:41" hidden="1" x14ac:dyDescent="0.25">
      <c r="A1560" s="48" t="s">
        <v>2910</v>
      </c>
      <c r="B1560" s="203" t="s">
        <v>211</v>
      </c>
      <c r="C1560" s="203" t="s">
        <v>2910</v>
      </c>
      <c r="D1560" s="203" t="b">
        <v>0</v>
      </c>
      <c r="E1560" s="48" t="s">
        <v>53</v>
      </c>
      <c r="F1560" s="48" t="s">
        <v>3017</v>
      </c>
      <c r="G1560" s="48" t="s">
        <v>211</v>
      </c>
      <c r="H1560" s="48" t="s">
        <v>932</v>
      </c>
      <c r="I1560" s="48" t="s">
        <v>3912</v>
      </c>
      <c r="J1560" s="48" t="s">
        <v>2661</v>
      </c>
      <c r="K1560" s="203" t="s">
        <v>3514</v>
      </c>
      <c r="L1560" s="203" t="s">
        <v>2636</v>
      </c>
      <c r="M1560" s="48" t="s">
        <v>3517</v>
      </c>
      <c r="N1560" s="203" t="s">
        <v>211</v>
      </c>
      <c r="O1560" s="48" t="s">
        <v>165</v>
      </c>
      <c r="P1560" s="48"/>
      <c r="Q1560" s="48" t="s">
        <v>223</v>
      </c>
      <c r="R1560" s="203" t="s">
        <v>211</v>
      </c>
      <c r="S1560" s="48" t="b">
        <v>0</v>
      </c>
      <c r="T1560" s="48"/>
      <c r="U1560" s="178"/>
      <c r="V1560" s="178">
        <v>43495</v>
      </c>
      <c r="W1560" s="48" t="s">
        <v>211</v>
      </c>
      <c r="X1560" s="48"/>
      <c r="Y1560" s="48"/>
      <c r="Z1560" s="48" t="s">
        <v>211</v>
      </c>
      <c r="AA1560" s="48"/>
      <c r="AB1560" s="48"/>
      <c r="AC1560" s="203" t="s">
        <v>4436</v>
      </c>
      <c r="AD1560" s="205"/>
      <c r="AE1560" s="203" t="s">
        <v>211</v>
      </c>
      <c r="AF1560" s="203" t="s">
        <v>211</v>
      </c>
      <c r="AG1560" s="203" t="s">
        <v>211</v>
      </c>
      <c r="AH1560" s="208">
        <v>43676</v>
      </c>
      <c r="AI1560" s="210" t="s">
        <v>4349</v>
      </c>
      <c r="AJ1560" s="164" t="str">
        <f t="shared" si="24"/>
        <v>FS</v>
      </c>
      <c r="AK1560" s="115" t="b">
        <f>ISNUMBER(SEARCH("IRT",Table1[[#This Row],[Current_Status]]))</f>
        <v>0</v>
      </c>
      <c r="AL1560" s="116">
        <f>YEAR(Table1[[#This Row],[Project_Initiated]])</f>
        <v>2019</v>
      </c>
      <c r="AM1560" s="53">
        <v>44105</v>
      </c>
      <c r="AN1560" s="53" t="str">
        <f>IF(AND(Table1[[#This Row],[Completed Date]]&gt;="07/01/2020"+0,Table1[[#This Row],[Completed Date]]&lt;="6/30/2021"+0),"FY 20-21",IF(AND(Table1[[#This Row],[Completed Date]]&gt;="07/01/2019"+0,Table1[[#This Row],[Completed Date]]&lt;="6/30/2020"+0),"FY 19-20",""))</f>
        <v>FY 19-20</v>
      </c>
      <c r="AO1560" s="116" t="str">
        <f>IFERROR(FIND("R",Table1[[#This Row],[FS_Priority]]),"")</f>
        <v/>
      </c>
    </row>
    <row r="1561" spans="1:41" hidden="1" x14ac:dyDescent="0.25">
      <c r="A1561" s="48" t="s">
        <v>882</v>
      </c>
      <c r="B1561" s="203" t="s">
        <v>211</v>
      </c>
      <c r="C1561" s="203" t="s">
        <v>882</v>
      </c>
      <c r="D1561" s="203" t="b">
        <v>0</v>
      </c>
      <c r="E1561" s="48" t="s">
        <v>53</v>
      </c>
      <c r="F1561" s="48" t="s">
        <v>3019</v>
      </c>
      <c r="G1561" s="48" t="s">
        <v>211</v>
      </c>
      <c r="H1561" s="48" t="s">
        <v>932</v>
      </c>
      <c r="I1561" s="48" t="s">
        <v>3540</v>
      </c>
      <c r="J1561" s="48" t="s">
        <v>2661</v>
      </c>
      <c r="K1561" s="203" t="s">
        <v>3514</v>
      </c>
      <c r="L1561" s="203" t="s">
        <v>2636</v>
      </c>
      <c r="M1561" s="48" t="s">
        <v>3517</v>
      </c>
      <c r="N1561" s="203" t="s">
        <v>211</v>
      </c>
      <c r="O1561" s="48" t="s">
        <v>183</v>
      </c>
      <c r="P1561" s="48"/>
      <c r="Q1561" s="48" t="s">
        <v>225</v>
      </c>
      <c r="R1561" s="203" t="s">
        <v>211</v>
      </c>
      <c r="S1561" s="48" t="b">
        <v>0</v>
      </c>
      <c r="T1561" s="48"/>
      <c r="U1561" s="178"/>
      <c r="V1561" s="178">
        <v>43376</v>
      </c>
      <c r="W1561" s="48" t="s">
        <v>211</v>
      </c>
      <c r="X1561" s="48"/>
      <c r="Y1561" s="48"/>
      <c r="Z1561" s="48" t="s">
        <v>211</v>
      </c>
      <c r="AA1561" s="48"/>
      <c r="AB1561" s="48"/>
      <c r="AC1561" s="203" t="s">
        <v>2701</v>
      </c>
      <c r="AD1561" s="204">
        <v>43376</v>
      </c>
      <c r="AE1561" s="203" t="s">
        <v>498</v>
      </c>
      <c r="AF1561" s="203" t="s">
        <v>211</v>
      </c>
      <c r="AG1561" s="203" t="s">
        <v>2694</v>
      </c>
      <c r="AH1561" s="208">
        <v>43448</v>
      </c>
      <c r="AI1561" s="210" t="s">
        <v>4347</v>
      </c>
      <c r="AJ1561" s="164" t="str">
        <f t="shared" si="24"/>
        <v>FS</v>
      </c>
      <c r="AK1561" s="115" t="b">
        <f>ISNUMBER(SEARCH("IRT",Table1[[#This Row],[Current_Status]]))</f>
        <v>0</v>
      </c>
      <c r="AL1561" s="116">
        <f>YEAR(Table1[[#This Row],[Project_Initiated]])</f>
        <v>2018</v>
      </c>
      <c r="AM1561" s="53">
        <v>44105</v>
      </c>
      <c r="AN1561" s="53" t="str">
        <f>IF(AND(Table1[[#This Row],[Completed Date]]&gt;="07/01/2020"+0,Table1[[#This Row],[Completed Date]]&lt;="6/30/2021"+0),"FY 20-21",IF(AND(Table1[[#This Row],[Completed Date]]&gt;="07/01/2019"+0,Table1[[#This Row],[Completed Date]]&lt;="6/30/2020"+0),"FY 19-20",""))</f>
        <v/>
      </c>
      <c r="AO1561" s="116" t="str">
        <f>IFERROR(FIND("R",Table1[[#This Row],[FS_Priority]]),"")</f>
        <v/>
      </c>
    </row>
    <row r="1562" spans="1:41" hidden="1" x14ac:dyDescent="0.25">
      <c r="A1562" s="48" t="s">
        <v>4068</v>
      </c>
      <c r="B1562" s="203" t="s">
        <v>211</v>
      </c>
      <c r="C1562" s="203" t="s">
        <v>4068</v>
      </c>
      <c r="D1562" s="203" t="b">
        <v>0</v>
      </c>
      <c r="E1562" s="48" t="s">
        <v>53</v>
      </c>
      <c r="F1562" s="48" t="s">
        <v>4183</v>
      </c>
      <c r="G1562" s="48" t="s">
        <v>211</v>
      </c>
      <c r="H1562" s="48" t="s">
        <v>285</v>
      </c>
      <c r="I1562" s="48" t="s">
        <v>4184</v>
      </c>
      <c r="J1562" s="48" t="s">
        <v>2661</v>
      </c>
      <c r="K1562" s="203" t="s">
        <v>3514</v>
      </c>
      <c r="L1562" s="203" t="s">
        <v>2636</v>
      </c>
      <c r="M1562" s="48" t="s">
        <v>3914</v>
      </c>
      <c r="N1562" s="203" t="s">
        <v>211</v>
      </c>
      <c r="O1562" s="48" t="s">
        <v>165</v>
      </c>
      <c r="P1562" s="48"/>
      <c r="Q1562" s="48" t="s">
        <v>236</v>
      </c>
      <c r="R1562" s="203" t="s">
        <v>211</v>
      </c>
      <c r="S1562" s="48" t="b">
        <v>0</v>
      </c>
      <c r="T1562" s="48"/>
      <c r="U1562" s="178"/>
      <c r="V1562" s="178">
        <v>43665</v>
      </c>
      <c r="W1562" s="48" t="s">
        <v>211</v>
      </c>
      <c r="X1562" s="48"/>
      <c r="Y1562" s="48"/>
      <c r="Z1562" s="48" t="s">
        <v>211</v>
      </c>
      <c r="AA1562" s="48"/>
      <c r="AB1562" s="48"/>
      <c r="AC1562" s="203" t="s">
        <v>4436</v>
      </c>
      <c r="AD1562" s="205"/>
      <c r="AE1562" s="203" t="s">
        <v>165</v>
      </c>
      <c r="AF1562" s="203" t="s">
        <v>211</v>
      </c>
      <c r="AG1562" s="203" t="s">
        <v>211</v>
      </c>
      <c r="AH1562" s="208">
        <v>43795</v>
      </c>
      <c r="AI1562" s="210" t="s">
        <v>4284</v>
      </c>
      <c r="AJ1562" s="164" t="str">
        <f t="shared" si="24"/>
        <v>FS</v>
      </c>
      <c r="AK1562" s="115" t="b">
        <f>ISNUMBER(SEARCH("IRT",Table1[[#This Row],[Current_Status]]))</f>
        <v>0</v>
      </c>
      <c r="AL1562" s="116">
        <f>YEAR(Table1[[#This Row],[Project_Initiated]])</f>
        <v>2019</v>
      </c>
      <c r="AM1562" s="53">
        <v>44105</v>
      </c>
      <c r="AN1562" s="53" t="str">
        <f>IF(AND(Table1[[#This Row],[Completed Date]]&gt;="07/01/2020"+0,Table1[[#This Row],[Completed Date]]&lt;="6/30/2021"+0),"FY 20-21",IF(AND(Table1[[#This Row],[Completed Date]]&gt;="07/01/2019"+0,Table1[[#This Row],[Completed Date]]&lt;="6/30/2020"+0),"FY 19-20",""))</f>
        <v>FY 19-20</v>
      </c>
      <c r="AO1562" s="116" t="str">
        <f>IFERROR(FIND("R",Table1[[#This Row],[FS_Priority]]),"")</f>
        <v/>
      </c>
    </row>
    <row r="1563" spans="1:41" hidden="1" x14ac:dyDescent="0.25">
      <c r="A1563" s="48" t="s">
        <v>4067</v>
      </c>
      <c r="B1563" s="203" t="s">
        <v>211</v>
      </c>
      <c r="C1563" s="203" t="s">
        <v>4067</v>
      </c>
      <c r="D1563" s="203" t="b">
        <v>0</v>
      </c>
      <c r="E1563" s="48" t="s">
        <v>53</v>
      </c>
      <c r="F1563" s="48" t="s">
        <v>4821</v>
      </c>
      <c r="G1563" s="48" t="s">
        <v>211</v>
      </c>
      <c r="H1563" s="48" t="s">
        <v>285</v>
      </c>
      <c r="I1563" s="48" t="s">
        <v>4135</v>
      </c>
      <c r="J1563" s="48" t="s">
        <v>2661</v>
      </c>
      <c r="K1563" s="203" t="s">
        <v>3514</v>
      </c>
      <c r="L1563" s="203" t="s">
        <v>2636</v>
      </c>
      <c r="M1563" s="48" t="s">
        <v>3916</v>
      </c>
      <c r="N1563" s="203" t="s">
        <v>211</v>
      </c>
      <c r="O1563" s="48" t="s">
        <v>183</v>
      </c>
      <c r="P1563" s="48"/>
      <c r="Q1563" s="48" t="s">
        <v>236</v>
      </c>
      <c r="R1563" s="203" t="s">
        <v>211</v>
      </c>
      <c r="S1563" s="48" t="b">
        <v>0</v>
      </c>
      <c r="T1563" s="48"/>
      <c r="U1563" s="178"/>
      <c r="V1563" s="178">
        <v>43594</v>
      </c>
      <c r="W1563" s="48" t="s">
        <v>211</v>
      </c>
      <c r="X1563" s="48"/>
      <c r="Y1563" s="48"/>
      <c r="Z1563" s="48" t="s">
        <v>211</v>
      </c>
      <c r="AA1563" s="48"/>
      <c r="AB1563" s="48"/>
      <c r="AC1563" s="203" t="s">
        <v>4928</v>
      </c>
      <c r="AD1563" s="204">
        <v>43735</v>
      </c>
      <c r="AE1563" s="203" t="s">
        <v>498</v>
      </c>
      <c r="AF1563" s="203" t="s">
        <v>4455</v>
      </c>
      <c r="AG1563" s="203" t="s">
        <v>2694</v>
      </c>
      <c r="AH1563" s="208">
        <v>43915</v>
      </c>
      <c r="AI1563" s="210" t="s">
        <v>4284</v>
      </c>
      <c r="AJ1563" s="164" t="str">
        <f t="shared" si="24"/>
        <v>FS</v>
      </c>
      <c r="AK1563" s="115" t="b">
        <f>ISNUMBER(SEARCH("IRT",Table1[[#This Row],[Current_Status]]))</f>
        <v>0</v>
      </c>
      <c r="AL1563" s="116">
        <f>YEAR(Table1[[#This Row],[Project_Initiated]])</f>
        <v>2019</v>
      </c>
      <c r="AM1563" s="53">
        <v>44105</v>
      </c>
      <c r="AN1563" s="53" t="str">
        <f>IF(AND(Table1[[#This Row],[Completed Date]]&gt;="07/01/2020"+0,Table1[[#This Row],[Completed Date]]&lt;="6/30/2021"+0),"FY 20-21",IF(AND(Table1[[#This Row],[Completed Date]]&gt;="07/01/2019"+0,Table1[[#This Row],[Completed Date]]&lt;="6/30/2020"+0),"FY 19-20",""))</f>
        <v>FY 19-20</v>
      </c>
      <c r="AO1563" s="116" t="str">
        <f>IFERROR(FIND("R",Table1[[#This Row],[FS_Priority]]),"")</f>
        <v/>
      </c>
    </row>
    <row r="1564" spans="1:41" hidden="1" x14ac:dyDescent="0.25">
      <c r="A1564" s="48" t="s">
        <v>2735</v>
      </c>
      <c r="B1564" s="203" t="s">
        <v>211</v>
      </c>
      <c r="C1564" s="203" t="s">
        <v>2735</v>
      </c>
      <c r="D1564" s="203" t="b">
        <v>0</v>
      </c>
      <c r="E1564" s="48" t="s">
        <v>53</v>
      </c>
      <c r="F1564" s="48" t="s">
        <v>3022</v>
      </c>
      <c r="G1564" s="48" t="s">
        <v>211</v>
      </c>
      <c r="H1564" s="48" t="s">
        <v>932</v>
      </c>
      <c r="I1564" s="48" t="s">
        <v>3542</v>
      </c>
      <c r="J1564" s="48" t="s">
        <v>2661</v>
      </c>
      <c r="K1564" s="203" t="s">
        <v>3514</v>
      </c>
      <c r="L1564" s="203" t="s">
        <v>2636</v>
      </c>
      <c r="M1564" s="48" t="s">
        <v>3543</v>
      </c>
      <c r="N1564" s="203" t="s">
        <v>211</v>
      </c>
      <c r="O1564" s="48" t="s">
        <v>165</v>
      </c>
      <c r="P1564" s="48"/>
      <c r="Q1564" s="48" t="s">
        <v>236</v>
      </c>
      <c r="R1564" s="203" t="s">
        <v>211</v>
      </c>
      <c r="S1564" s="48" t="b">
        <v>0</v>
      </c>
      <c r="T1564" s="48"/>
      <c r="U1564" s="178"/>
      <c r="V1564" s="178">
        <v>43474</v>
      </c>
      <c r="W1564" s="48" t="s">
        <v>211</v>
      </c>
      <c r="X1564" s="48"/>
      <c r="Y1564" s="48"/>
      <c r="Z1564" s="48" t="s">
        <v>211</v>
      </c>
      <c r="AA1564" s="48"/>
      <c r="AB1564" s="48"/>
      <c r="AC1564" s="203" t="s">
        <v>2818</v>
      </c>
      <c r="AD1564" s="205"/>
      <c r="AE1564" s="203" t="s">
        <v>211</v>
      </c>
      <c r="AF1564" s="203" t="s">
        <v>211</v>
      </c>
      <c r="AG1564" s="203" t="s">
        <v>211</v>
      </c>
      <c r="AH1564" s="208">
        <v>43528</v>
      </c>
      <c r="AI1564" s="210" t="s">
        <v>4346</v>
      </c>
      <c r="AJ1564" s="164" t="str">
        <f t="shared" si="24"/>
        <v>FS</v>
      </c>
      <c r="AK1564" s="115" t="b">
        <f>ISNUMBER(SEARCH("IRT",Table1[[#This Row],[Current_Status]]))</f>
        <v>0</v>
      </c>
      <c r="AL1564" s="116">
        <f>YEAR(Table1[[#This Row],[Project_Initiated]])</f>
        <v>2019</v>
      </c>
      <c r="AM1564" s="53">
        <v>44105</v>
      </c>
      <c r="AN1564" s="53" t="str">
        <f>IF(AND(Table1[[#This Row],[Completed Date]]&gt;="07/01/2020"+0,Table1[[#This Row],[Completed Date]]&lt;="6/30/2021"+0),"FY 20-21",IF(AND(Table1[[#This Row],[Completed Date]]&gt;="07/01/2019"+0,Table1[[#This Row],[Completed Date]]&lt;="6/30/2020"+0),"FY 19-20",""))</f>
        <v/>
      </c>
      <c r="AO1564" s="116" t="str">
        <f>IFERROR(FIND("R",Table1[[#This Row],[FS_Priority]]),"")</f>
        <v/>
      </c>
    </row>
    <row r="1565" spans="1:41" hidden="1" x14ac:dyDescent="0.25">
      <c r="A1565" s="48" t="s">
        <v>279</v>
      </c>
      <c r="B1565" s="203" t="s">
        <v>211</v>
      </c>
      <c r="C1565" s="203" t="s">
        <v>279</v>
      </c>
      <c r="D1565" s="203" t="b">
        <v>0</v>
      </c>
      <c r="E1565" s="48" t="s">
        <v>53</v>
      </c>
      <c r="F1565" s="48" t="s">
        <v>3021</v>
      </c>
      <c r="G1565" s="48" t="s">
        <v>211</v>
      </c>
      <c r="H1565" s="48" t="s">
        <v>285</v>
      </c>
      <c r="I1565" s="48" t="s">
        <v>3541</v>
      </c>
      <c r="J1565" s="48" t="s">
        <v>2661</v>
      </c>
      <c r="K1565" s="203" t="s">
        <v>3514</v>
      </c>
      <c r="L1565" s="203" t="s">
        <v>2636</v>
      </c>
      <c r="M1565" s="48" t="s">
        <v>3536</v>
      </c>
      <c r="N1565" s="203" t="s">
        <v>211</v>
      </c>
      <c r="O1565" s="48" t="s">
        <v>165</v>
      </c>
      <c r="P1565" s="48"/>
      <c r="Q1565" s="48" t="s">
        <v>236</v>
      </c>
      <c r="R1565" s="203" t="s">
        <v>211</v>
      </c>
      <c r="S1565" s="48" t="b">
        <v>1</v>
      </c>
      <c r="T1565" s="48"/>
      <c r="U1565" s="178"/>
      <c r="V1565" s="178">
        <v>43304</v>
      </c>
      <c r="W1565" s="48" t="s">
        <v>211</v>
      </c>
      <c r="X1565" s="48"/>
      <c r="Y1565" s="48"/>
      <c r="Z1565" s="48" t="s">
        <v>211</v>
      </c>
      <c r="AA1565" s="48"/>
      <c r="AB1565" s="48"/>
      <c r="AC1565" s="203" t="s">
        <v>539</v>
      </c>
      <c r="AD1565" s="205"/>
      <c r="AE1565" s="203" t="s">
        <v>165</v>
      </c>
      <c r="AF1565" s="203" t="s">
        <v>211</v>
      </c>
      <c r="AG1565" s="203" t="s">
        <v>539</v>
      </c>
      <c r="AH1565" s="208">
        <v>43412</v>
      </c>
      <c r="AI1565" s="210" t="s">
        <v>4347</v>
      </c>
      <c r="AJ1565" s="164" t="str">
        <f t="shared" si="24"/>
        <v>FS</v>
      </c>
      <c r="AK1565" s="115" t="b">
        <f>ISNUMBER(SEARCH("IRT",Table1[[#This Row],[Current_Status]]))</f>
        <v>0</v>
      </c>
      <c r="AL1565" s="116">
        <f>YEAR(Table1[[#This Row],[Project_Initiated]])</f>
        <v>2018</v>
      </c>
      <c r="AM1565" s="53">
        <v>44105</v>
      </c>
      <c r="AN1565" s="53" t="str">
        <f>IF(AND(Table1[[#This Row],[Completed Date]]&gt;="07/01/2020"+0,Table1[[#This Row],[Completed Date]]&lt;="6/30/2021"+0),"FY 20-21",IF(AND(Table1[[#This Row],[Completed Date]]&gt;="07/01/2019"+0,Table1[[#This Row],[Completed Date]]&lt;="6/30/2020"+0),"FY 19-20",""))</f>
        <v/>
      </c>
      <c r="AO1565" s="116" t="str">
        <f>IFERROR(FIND("R",Table1[[#This Row],[FS_Priority]]),"")</f>
        <v/>
      </c>
    </row>
    <row r="1566" spans="1:41" hidden="1" x14ac:dyDescent="0.25">
      <c r="A1566" s="48" t="s">
        <v>3366</v>
      </c>
      <c r="B1566" s="203" t="s">
        <v>211</v>
      </c>
      <c r="C1566" s="203" t="s">
        <v>3366</v>
      </c>
      <c r="D1566" s="203" t="b">
        <v>0</v>
      </c>
      <c r="E1566" s="48" t="s">
        <v>53</v>
      </c>
      <c r="F1566" s="48" t="s">
        <v>3367</v>
      </c>
      <c r="G1566" s="48" t="s">
        <v>4040</v>
      </c>
      <c r="H1566" s="48" t="s">
        <v>285</v>
      </c>
      <c r="I1566" s="48" t="s">
        <v>3915</v>
      </c>
      <c r="J1566" s="48" t="s">
        <v>2661</v>
      </c>
      <c r="K1566" s="203" t="s">
        <v>3514</v>
      </c>
      <c r="L1566" s="203" t="s">
        <v>2636</v>
      </c>
      <c r="M1566" s="48" t="s">
        <v>3916</v>
      </c>
      <c r="N1566" s="203" t="s">
        <v>211</v>
      </c>
      <c r="O1566" s="48" t="s">
        <v>183</v>
      </c>
      <c r="P1566" s="48"/>
      <c r="Q1566" s="48" t="s">
        <v>236</v>
      </c>
      <c r="R1566" s="203" t="s">
        <v>211</v>
      </c>
      <c r="S1566" s="48" t="b">
        <v>0</v>
      </c>
      <c r="T1566" s="48"/>
      <c r="U1566" s="178"/>
      <c r="V1566" s="178">
        <v>43594</v>
      </c>
      <c r="W1566" s="48" t="s">
        <v>211</v>
      </c>
      <c r="X1566" s="48"/>
      <c r="Y1566" s="48"/>
      <c r="Z1566" s="48" t="s">
        <v>211</v>
      </c>
      <c r="AA1566" s="48"/>
      <c r="AB1566" s="48"/>
      <c r="AC1566" s="203" t="s">
        <v>5007</v>
      </c>
      <c r="AD1566" s="204">
        <v>43679</v>
      </c>
      <c r="AE1566" s="203" t="s">
        <v>498</v>
      </c>
      <c r="AF1566" s="203" t="s">
        <v>4453</v>
      </c>
      <c r="AG1566" s="203" t="s">
        <v>2694</v>
      </c>
      <c r="AH1566" s="208">
        <v>44048</v>
      </c>
      <c r="AI1566" s="210" t="s">
        <v>4349</v>
      </c>
      <c r="AJ1566" s="164" t="str">
        <f t="shared" si="24"/>
        <v>FS</v>
      </c>
      <c r="AK1566" s="115" t="b">
        <f>ISNUMBER(SEARCH("IRT",Table1[[#This Row],[Current_Status]]))</f>
        <v>0</v>
      </c>
      <c r="AL1566" s="116">
        <f>YEAR(Table1[[#This Row],[Project_Initiated]])</f>
        <v>2019</v>
      </c>
      <c r="AM1566" s="53">
        <v>44105</v>
      </c>
      <c r="AN1566" s="53" t="str">
        <f>IF(AND(Table1[[#This Row],[Completed Date]]&gt;="07/01/2020"+0,Table1[[#This Row],[Completed Date]]&lt;="6/30/2021"+0),"FY 20-21",IF(AND(Table1[[#This Row],[Completed Date]]&gt;="07/01/2019"+0,Table1[[#This Row],[Completed Date]]&lt;="6/30/2020"+0),"FY 19-20",""))</f>
        <v>FY 20-21</v>
      </c>
      <c r="AO1566" s="116" t="str">
        <f>IFERROR(FIND("R",Table1[[#This Row],[FS_Priority]]),"")</f>
        <v/>
      </c>
    </row>
    <row r="1567" spans="1:41" hidden="1" x14ac:dyDescent="0.25">
      <c r="A1567" s="48" t="s">
        <v>2911</v>
      </c>
      <c r="B1567" s="203" t="s">
        <v>211</v>
      </c>
      <c r="C1567" s="203" t="s">
        <v>2911</v>
      </c>
      <c r="D1567" s="203" t="b">
        <v>0</v>
      </c>
      <c r="E1567" s="48" t="s">
        <v>53</v>
      </c>
      <c r="F1567" s="48" t="s">
        <v>3020</v>
      </c>
      <c r="G1567" s="48" t="s">
        <v>211</v>
      </c>
      <c r="H1567" s="48" t="s">
        <v>285</v>
      </c>
      <c r="I1567" s="48" t="s">
        <v>3913</v>
      </c>
      <c r="J1567" s="48" t="s">
        <v>2661</v>
      </c>
      <c r="K1567" s="203" t="s">
        <v>3514</v>
      </c>
      <c r="L1567" s="203" t="s">
        <v>2636</v>
      </c>
      <c r="M1567" s="48" t="s">
        <v>3914</v>
      </c>
      <c r="N1567" s="203" t="s">
        <v>211</v>
      </c>
      <c r="O1567" s="48" t="s">
        <v>165</v>
      </c>
      <c r="P1567" s="48"/>
      <c r="Q1567" s="48" t="s">
        <v>236</v>
      </c>
      <c r="R1567" s="203" t="s">
        <v>211</v>
      </c>
      <c r="S1567" s="48" t="b">
        <v>0</v>
      </c>
      <c r="T1567" s="48"/>
      <c r="U1567" s="178"/>
      <c r="V1567" s="178">
        <v>43501</v>
      </c>
      <c r="W1567" s="48" t="s">
        <v>211</v>
      </c>
      <c r="X1567" s="48"/>
      <c r="Y1567" s="48"/>
      <c r="Z1567" s="48" t="s">
        <v>211</v>
      </c>
      <c r="AA1567" s="48"/>
      <c r="AB1567" s="48"/>
      <c r="AC1567" s="203" t="s">
        <v>4000</v>
      </c>
      <c r="AD1567" s="205"/>
      <c r="AE1567" s="203" t="s">
        <v>211</v>
      </c>
      <c r="AF1567" s="203" t="s">
        <v>211</v>
      </c>
      <c r="AG1567" s="203" t="s">
        <v>211</v>
      </c>
      <c r="AH1567" s="208">
        <v>43668</v>
      </c>
      <c r="AI1567" s="210" t="s">
        <v>4349</v>
      </c>
      <c r="AJ1567" s="164" t="str">
        <f t="shared" si="24"/>
        <v>FS</v>
      </c>
      <c r="AK1567" s="115" t="b">
        <f>ISNUMBER(SEARCH("IRT",Table1[[#This Row],[Current_Status]]))</f>
        <v>0</v>
      </c>
      <c r="AL1567" s="116">
        <f>YEAR(Table1[[#This Row],[Project_Initiated]])</f>
        <v>2019</v>
      </c>
      <c r="AM1567" s="53">
        <v>44105</v>
      </c>
      <c r="AN1567" s="53" t="str">
        <f>IF(AND(Table1[[#This Row],[Completed Date]]&gt;="07/01/2020"+0,Table1[[#This Row],[Completed Date]]&lt;="6/30/2021"+0),"FY 20-21",IF(AND(Table1[[#This Row],[Completed Date]]&gt;="07/01/2019"+0,Table1[[#This Row],[Completed Date]]&lt;="6/30/2020"+0),"FY 19-20",""))</f>
        <v>FY 19-20</v>
      </c>
      <c r="AO1567" s="116" t="str">
        <f>IFERROR(FIND("R",Table1[[#This Row],[FS_Priority]]),"")</f>
        <v/>
      </c>
    </row>
    <row r="1568" spans="1:41" hidden="1" x14ac:dyDescent="0.25">
      <c r="A1568" s="48" t="s">
        <v>879</v>
      </c>
      <c r="B1568" s="203" t="s">
        <v>211</v>
      </c>
      <c r="C1568" s="203" t="s">
        <v>879</v>
      </c>
      <c r="D1568" s="203" t="b">
        <v>0</v>
      </c>
      <c r="E1568" s="48" t="s">
        <v>53</v>
      </c>
      <c r="F1568" s="48" t="s">
        <v>3025</v>
      </c>
      <c r="G1568" s="48" t="s">
        <v>211</v>
      </c>
      <c r="H1568" s="48" t="s">
        <v>447</v>
      </c>
      <c r="I1568" s="48" t="s">
        <v>3544</v>
      </c>
      <c r="J1568" s="48" t="s">
        <v>2661</v>
      </c>
      <c r="K1568" s="203" t="s">
        <v>3514</v>
      </c>
      <c r="L1568" s="203" t="s">
        <v>2636</v>
      </c>
      <c r="M1568" s="48" t="s">
        <v>3517</v>
      </c>
      <c r="N1568" s="203" t="s">
        <v>211</v>
      </c>
      <c r="O1568" s="48" t="s">
        <v>165</v>
      </c>
      <c r="P1568" s="48"/>
      <c r="Q1568" s="48" t="s">
        <v>184</v>
      </c>
      <c r="R1568" s="203" t="s">
        <v>211</v>
      </c>
      <c r="S1568" s="48" t="b">
        <v>0</v>
      </c>
      <c r="T1568" s="48"/>
      <c r="U1568" s="178"/>
      <c r="V1568" s="178">
        <v>43376</v>
      </c>
      <c r="W1568" s="48" t="s">
        <v>211</v>
      </c>
      <c r="X1568" s="48"/>
      <c r="Y1568" s="48"/>
      <c r="Z1568" s="48" t="s">
        <v>211</v>
      </c>
      <c r="AA1568" s="48"/>
      <c r="AB1568" s="48"/>
      <c r="AC1568" s="203" t="s">
        <v>2818</v>
      </c>
      <c r="AD1568" s="205"/>
      <c r="AE1568" s="203" t="s">
        <v>165</v>
      </c>
      <c r="AF1568" s="203" t="s">
        <v>211</v>
      </c>
      <c r="AG1568" s="203" t="s">
        <v>539</v>
      </c>
      <c r="AH1568" s="208">
        <v>43528</v>
      </c>
      <c r="AI1568" s="210" t="s">
        <v>4352</v>
      </c>
      <c r="AJ1568" s="164" t="str">
        <f t="shared" si="24"/>
        <v>FS</v>
      </c>
      <c r="AK1568" s="115" t="b">
        <f>ISNUMBER(SEARCH("IRT",Table1[[#This Row],[Current_Status]]))</f>
        <v>0</v>
      </c>
      <c r="AL1568" s="116">
        <f>YEAR(Table1[[#This Row],[Project_Initiated]])</f>
        <v>2018</v>
      </c>
      <c r="AM1568" s="53">
        <v>44105</v>
      </c>
      <c r="AN1568" s="53" t="str">
        <f>IF(AND(Table1[[#This Row],[Completed Date]]&gt;="07/01/2020"+0,Table1[[#This Row],[Completed Date]]&lt;="6/30/2021"+0),"FY 20-21",IF(AND(Table1[[#This Row],[Completed Date]]&gt;="07/01/2019"+0,Table1[[#This Row],[Completed Date]]&lt;="6/30/2020"+0),"FY 19-20",""))</f>
        <v/>
      </c>
      <c r="AO1568" s="116" t="str">
        <f>IFERROR(FIND("R",Table1[[#This Row],[FS_Priority]]),"")</f>
        <v/>
      </c>
    </row>
    <row r="1569" spans="1:41" hidden="1" x14ac:dyDescent="0.25">
      <c r="A1569" s="48" t="s">
        <v>2912</v>
      </c>
      <c r="B1569" s="203" t="s">
        <v>211</v>
      </c>
      <c r="C1569" s="203" t="s">
        <v>2912</v>
      </c>
      <c r="D1569" s="203" t="b">
        <v>0</v>
      </c>
      <c r="E1569" s="48" t="s">
        <v>53</v>
      </c>
      <c r="F1569" s="48" t="s">
        <v>3024</v>
      </c>
      <c r="G1569" s="48" t="s">
        <v>211</v>
      </c>
      <c r="H1569" s="48" t="s">
        <v>932</v>
      </c>
      <c r="I1569" s="48" t="s">
        <v>3918</v>
      </c>
      <c r="J1569" s="48" t="s">
        <v>2661</v>
      </c>
      <c r="K1569" s="203" t="s">
        <v>3514</v>
      </c>
      <c r="L1569" s="203" t="s">
        <v>2636</v>
      </c>
      <c r="M1569" s="48" t="s">
        <v>3554</v>
      </c>
      <c r="N1569" s="203" t="s">
        <v>211</v>
      </c>
      <c r="O1569" s="48" t="s">
        <v>165</v>
      </c>
      <c r="P1569" s="48"/>
      <c r="Q1569" s="48" t="s">
        <v>184</v>
      </c>
      <c r="R1569" s="203" t="s">
        <v>211</v>
      </c>
      <c r="S1569" s="48" t="b">
        <v>0</v>
      </c>
      <c r="T1569" s="48"/>
      <c r="U1569" s="178"/>
      <c r="V1569" s="178">
        <v>43588</v>
      </c>
      <c r="W1569" s="48" t="s">
        <v>211</v>
      </c>
      <c r="X1569" s="48"/>
      <c r="Y1569" s="48"/>
      <c r="Z1569" s="48" t="s">
        <v>211</v>
      </c>
      <c r="AA1569" s="48"/>
      <c r="AB1569" s="48"/>
      <c r="AC1569" s="203" t="s">
        <v>3995</v>
      </c>
      <c r="AD1569" s="205"/>
      <c r="AE1569" s="203" t="s">
        <v>211</v>
      </c>
      <c r="AF1569" s="203" t="s">
        <v>211</v>
      </c>
      <c r="AG1569" s="203" t="s">
        <v>211</v>
      </c>
      <c r="AH1569" s="208">
        <v>43662</v>
      </c>
      <c r="AI1569" s="210" t="s">
        <v>4349</v>
      </c>
      <c r="AJ1569" s="164" t="str">
        <f t="shared" si="24"/>
        <v>FS</v>
      </c>
      <c r="AK1569" s="115" t="b">
        <f>ISNUMBER(SEARCH("IRT",Table1[[#This Row],[Current_Status]]))</f>
        <v>0</v>
      </c>
      <c r="AL1569" s="116">
        <f>YEAR(Table1[[#This Row],[Project_Initiated]])</f>
        <v>2019</v>
      </c>
      <c r="AM1569" s="53">
        <v>44105</v>
      </c>
      <c r="AN1569" s="53" t="str">
        <f>IF(AND(Table1[[#This Row],[Completed Date]]&gt;="07/01/2020"+0,Table1[[#This Row],[Completed Date]]&lt;="6/30/2021"+0),"FY 20-21",IF(AND(Table1[[#This Row],[Completed Date]]&gt;="07/01/2019"+0,Table1[[#This Row],[Completed Date]]&lt;="6/30/2020"+0),"FY 19-20",""))</f>
        <v>FY 19-20</v>
      </c>
      <c r="AO1569" s="116" t="str">
        <f>IFERROR(FIND("R",Table1[[#This Row],[FS_Priority]]),"")</f>
        <v/>
      </c>
    </row>
    <row r="1570" spans="1:41" hidden="1" x14ac:dyDescent="0.25">
      <c r="A1570" s="48" t="s">
        <v>4069</v>
      </c>
      <c r="B1570" s="203" t="s">
        <v>211</v>
      </c>
      <c r="C1570" s="203" t="s">
        <v>4069</v>
      </c>
      <c r="D1570" s="203" t="b">
        <v>0</v>
      </c>
      <c r="E1570" s="48" t="s">
        <v>53</v>
      </c>
      <c r="F1570" s="48" t="s">
        <v>4185</v>
      </c>
      <c r="G1570" s="48" t="s">
        <v>211</v>
      </c>
      <c r="H1570" s="48" t="s">
        <v>285</v>
      </c>
      <c r="I1570" s="48" t="s">
        <v>4186</v>
      </c>
      <c r="J1570" s="48" t="s">
        <v>2661</v>
      </c>
      <c r="K1570" s="203" t="s">
        <v>3514</v>
      </c>
      <c r="L1570" s="203" t="s">
        <v>2636</v>
      </c>
      <c r="M1570" s="48" t="s">
        <v>3914</v>
      </c>
      <c r="N1570" s="203" t="s">
        <v>211</v>
      </c>
      <c r="O1570" s="48" t="s">
        <v>165</v>
      </c>
      <c r="P1570" s="48"/>
      <c r="Q1570" s="48" t="s">
        <v>184</v>
      </c>
      <c r="R1570" s="203" t="s">
        <v>211</v>
      </c>
      <c r="S1570" s="48" t="b">
        <v>0</v>
      </c>
      <c r="T1570" s="48"/>
      <c r="U1570" s="178"/>
      <c r="V1570" s="178">
        <v>43665</v>
      </c>
      <c r="W1570" s="48" t="s">
        <v>211</v>
      </c>
      <c r="X1570" s="48"/>
      <c r="Y1570" s="48"/>
      <c r="Z1570" s="48" t="s">
        <v>211</v>
      </c>
      <c r="AA1570" s="48"/>
      <c r="AB1570" s="48"/>
      <c r="AC1570" s="203" t="s">
        <v>4764</v>
      </c>
      <c r="AD1570" s="205"/>
      <c r="AE1570" s="203" t="s">
        <v>165</v>
      </c>
      <c r="AF1570" s="203" t="s">
        <v>211</v>
      </c>
      <c r="AG1570" s="203" t="s">
        <v>211</v>
      </c>
      <c r="AH1570" s="208">
        <v>43811</v>
      </c>
      <c r="AI1570" s="210" t="s">
        <v>4284</v>
      </c>
      <c r="AJ1570" s="164" t="str">
        <f t="shared" si="24"/>
        <v>FS</v>
      </c>
      <c r="AK1570" s="115" t="b">
        <f>ISNUMBER(SEARCH("IRT",Table1[[#This Row],[Current_Status]]))</f>
        <v>0</v>
      </c>
      <c r="AL1570" s="116">
        <f>YEAR(Table1[[#This Row],[Project_Initiated]])</f>
        <v>2019</v>
      </c>
      <c r="AM1570" s="53">
        <v>44105</v>
      </c>
      <c r="AN1570" s="53" t="str">
        <f>IF(AND(Table1[[#This Row],[Completed Date]]&gt;="07/01/2020"+0,Table1[[#This Row],[Completed Date]]&lt;="6/30/2021"+0),"FY 20-21",IF(AND(Table1[[#This Row],[Completed Date]]&gt;="07/01/2019"+0,Table1[[#This Row],[Completed Date]]&lt;="6/30/2020"+0),"FY 19-20",""))</f>
        <v>FY 19-20</v>
      </c>
      <c r="AO1570" s="116" t="str">
        <f>IFERROR(FIND("R",Table1[[#This Row],[FS_Priority]]),"")</f>
        <v/>
      </c>
    </row>
    <row r="1571" spans="1:41" hidden="1" x14ac:dyDescent="0.25">
      <c r="A1571" s="48" t="s">
        <v>3368</v>
      </c>
      <c r="B1571" s="203" t="s">
        <v>211</v>
      </c>
      <c r="C1571" s="203" t="s">
        <v>3368</v>
      </c>
      <c r="D1571" s="203" t="b">
        <v>0</v>
      </c>
      <c r="E1571" s="48" t="s">
        <v>53</v>
      </c>
      <c r="F1571" s="48" t="s">
        <v>3369</v>
      </c>
      <c r="G1571" s="48" t="s">
        <v>4041</v>
      </c>
      <c r="H1571" s="48" t="s">
        <v>285</v>
      </c>
      <c r="I1571" s="48" t="s">
        <v>3917</v>
      </c>
      <c r="J1571" s="48" t="s">
        <v>2661</v>
      </c>
      <c r="K1571" s="203" t="s">
        <v>3514</v>
      </c>
      <c r="L1571" s="203" t="s">
        <v>2636</v>
      </c>
      <c r="M1571" s="48" t="s">
        <v>3916</v>
      </c>
      <c r="N1571" s="203" t="s">
        <v>211</v>
      </c>
      <c r="O1571" s="48" t="s">
        <v>183</v>
      </c>
      <c r="P1571" s="48"/>
      <c r="Q1571" s="48" t="s">
        <v>184</v>
      </c>
      <c r="R1571" s="203" t="s">
        <v>211</v>
      </c>
      <c r="S1571" s="48" t="b">
        <v>0</v>
      </c>
      <c r="T1571" s="48"/>
      <c r="U1571" s="178"/>
      <c r="V1571" s="178">
        <v>43594</v>
      </c>
      <c r="W1571" s="48" t="s">
        <v>211</v>
      </c>
      <c r="X1571" s="48"/>
      <c r="Y1571" s="48"/>
      <c r="Z1571" s="48" t="s">
        <v>211</v>
      </c>
      <c r="AA1571" s="48"/>
      <c r="AB1571" s="48"/>
      <c r="AC1571" s="203" t="s">
        <v>4833</v>
      </c>
      <c r="AD1571" s="204">
        <v>43683</v>
      </c>
      <c r="AE1571" s="203" t="s">
        <v>498</v>
      </c>
      <c r="AF1571" s="203" t="s">
        <v>4454</v>
      </c>
      <c r="AG1571" s="203" t="s">
        <v>2694</v>
      </c>
      <c r="AH1571" s="208">
        <v>43889</v>
      </c>
      <c r="AI1571" s="210" t="s">
        <v>4349</v>
      </c>
      <c r="AJ1571" s="164" t="str">
        <f t="shared" si="24"/>
        <v>FS</v>
      </c>
      <c r="AK1571" s="115" t="b">
        <f>ISNUMBER(SEARCH("IRT",Table1[[#This Row],[Current_Status]]))</f>
        <v>0</v>
      </c>
      <c r="AL1571" s="116">
        <f>YEAR(Table1[[#This Row],[Project_Initiated]])</f>
        <v>2019</v>
      </c>
      <c r="AM1571" s="53">
        <v>44105</v>
      </c>
      <c r="AN1571" s="53" t="str">
        <f>IF(AND(Table1[[#This Row],[Completed Date]]&gt;="07/01/2020"+0,Table1[[#This Row],[Completed Date]]&lt;="6/30/2021"+0),"FY 20-21",IF(AND(Table1[[#This Row],[Completed Date]]&gt;="07/01/2019"+0,Table1[[#This Row],[Completed Date]]&lt;="6/30/2020"+0),"FY 19-20",""))</f>
        <v>FY 19-20</v>
      </c>
      <c r="AO1571" s="116" t="str">
        <f>IFERROR(FIND("R",Table1[[#This Row],[FS_Priority]]),"")</f>
        <v/>
      </c>
    </row>
    <row r="1572" spans="1:41" hidden="1" x14ac:dyDescent="0.25">
      <c r="A1572" s="48" t="s">
        <v>833</v>
      </c>
      <c r="B1572" s="203" t="s">
        <v>211</v>
      </c>
      <c r="C1572" s="203" t="s">
        <v>833</v>
      </c>
      <c r="D1572" s="203" t="b">
        <v>0</v>
      </c>
      <c r="E1572" s="48" t="s">
        <v>53</v>
      </c>
      <c r="F1572" s="48" t="s">
        <v>3023</v>
      </c>
      <c r="G1572" s="48" t="s">
        <v>211</v>
      </c>
      <c r="H1572" s="48" t="s">
        <v>285</v>
      </c>
      <c r="I1572" s="48" t="s">
        <v>3545</v>
      </c>
      <c r="J1572" s="48" t="s">
        <v>2661</v>
      </c>
      <c r="K1572" s="203" t="s">
        <v>3514</v>
      </c>
      <c r="L1572" s="203" t="s">
        <v>2636</v>
      </c>
      <c r="M1572" s="48" t="s">
        <v>3546</v>
      </c>
      <c r="N1572" s="203" t="s">
        <v>211</v>
      </c>
      <c r="O1572" s="48" t="s">
        <v>165</v>
      </c>
      <c r="P1572" s="48"/>
      <c r="Q1572" s="48" t="s">
        <v>184</v>
      </c>
      <c r="R1572" s="203" t="s">
        <v>211</v>
      </c>
      <c r="S1572" s="48" t="b">
        <v>1</v>
      </c>
      <c r="T1572" s="48"/>
      <c r="U1572" s="178"/>
      <c r="V1572" s="178">
        <v>43321</v>
      </c>
      <c r="W1572" s="48" t="s">
        <v>211</v>
      </c>
      <c r="X1572" s="48"/>
      <c r="Y1572" s="48"/>
      <c r="Z1572" s="48" t="s">
        <v>211</v>
      </c>
      <c r="AA1572" s="48"/>
      <c r="AB1572" s="48"/>
      <c r="AC1572" s="203" t="s">
        <v>539</v>
      </c>
      <c r="AD1572" s="205"/>
      <c r="AE1572" s="203" t="s">
        <v>165</v>
      </c>
      <c r="AF1572" s="203" t="s">
        <v>211</v>
      </c>
      <c r="AG1572" s="203" t="s">
        <v>539</v>
      </c>
      <c r="AH1572" s="208">
        <v>43383</v>
      </c>
      <c r="AI1572" s="210" t="s">
        <v>4347</v>
      </c>
      <c r="AJ1572" s="164" t="str">
        <f t="shared" si="24"/>
        <v>FS</v>
      </c>
      <c r="AK1572" s="115" t="b">
        <f>ISNUMBER(SEARCH("IRT",Table1[[#This Row],[Current_Status]]))</f>
        <v>0</v>
      </c>
      <c r="AL1572" s="116">
        <f>YEAR(Table1[[#This Row],[Project_Initiated]])</f>
        <v>2018</v>
      </c>
      <c r="AM1572" s="53">
        <v>44105</v>
      </c>
      <c r="AN1572" s="53" t="str">
        <f>IF(AND(Table1[[#This Row],[Completed Date]]&gt;="07/01/2020"+0,Table1[[#This Row],[Completed Date]]&lt;="6/30/2021"+0),"FY 20-21",IF(AND(Table1[[#This Row],[Completed Date]]&gt;="07/01/2019"+0,Table1[[#This Row],[Completed Date]]&lt;="6/30/2020"+0),"FY 19-20",""))</f>
        <v/>
      </c>
      <c r="AO1572" s="116" t="str">
        <f>IFERROR(FIND("R",Table1[[#This Row],[FS_Priority]]),"")</f>
        <v/>
      </c>
    </row>
    <row r="1573" spans="1:41" hidden="1" x14ac:dyDescent="0.25">
      <c r="A1573" s="48" t="s">
        <v>2913</v>
      </c>
      <c r="B1573" s="203" t="s">
        <v>211</v>
      </c>
      <c r="C1573" s="203" t="s">
        <v>2913</v>
      </c>
      <c r="D1573" s="203" t="b">
        <v>0</v>
      </c>
      <c r="E1573" s="48" t="s">
        <v>53</v>
      </c>
      <c r="F1573" s="48" t="s">
        <v>3028</v>
      </c>
      <c r="G1573" s="48" t="s">
        <v>211</v>
      </c>
      <c r="H1573" s="48" t="s">
        <v>285</v>
      </c>
      <c r="I1573" s="48" t="s">
        <v>3919</v>
      </c>
      <c r="J1573" s="48" t="s">
        <v>2661</v>
      </c>
      <c r="K1573" s="203" t="s">
        <v>3514</v>
      </c>
      <c r="L1573" s="203" t="s">
        <v>2636</v>
      </c>
      <c r="M1573" s="48" t="s">
        <v>3515</v>
      </c>
      <c r="N1573" s="203" t="s">
        <v>211</v>
      </c>
      <c r="O1573" s="48" t="s">
        <v>165</v>
      </c>
      <c r="P1573" s="48"/>
      <c r="Q1573" s="48" t="s">
        <v>239</v>
      </c>
      <c r="R1573" s="203" t="s">
        <v>211</v>
      </c>
      <c r="S1573" s="48" t="b">
        <v>0</v>
      </c>
      <c r="T1573" s="48"/>
      <c r="U1573" s="178"/>
      <c r="V1573" s="178">
        <v>43600</v>
      </c>
      <c r="W1573" s="48" t="s">
        <v>211</v>
      </c>
      <c r="X1573" s="48"/>
      <c r="Y1573" s="48"/>
      <c r="Z1573" s="48" t="s">
        <v>211</v>
      </c>
      <c r="AA1573" s="48"/>
      <c r="AB1573" s="48"/>
      <c r="AC1573" s="203" t="s">
        <v>4436</v>
      </c>
      <c r="AD1573" s="205"/>
      <c r="AE1573" s="203" t="s">
        <v>211</v>
      </c>
      <c r="AF1573" s="203" t="s">
        <v>211</v>
      </c>
      <c r="AG1573" s="203" t="s">
        <v>211</v>
      </c>
      <c r="AH1573" s="208">
        <v>43678</v>
      </c>
      <c r="AI1573" s="210" t="s">
        <v>4349</v>
      </c>
      <c r="AJ1573" s="164" t="str">
        <f t="shared" si="24"/>
        <v>FS</v>
      </c>
      <c r="AK1573" s="115" t="b">
        <f>ISNUMBER(SEARCH("IRT",Table1[[#This Row],[Current_Status]]))</f>
        <v>0</v>
      </c>
      <c r="AL1573" s="116">
        <f>YEAR(Table1[[#This Row],[Project_Initiated]])</f>
        <v>2019</v>
      </c>
      <c r="AM1573" s="53">
        <v>44105</v>
      </c>
      <c r="AN1573" s="53" t="str">
        <f>IF(AND(Table1[[#This Row],[Completed Date]]&gt;="07/01/2020"+0,Table1[[#This Row],[Completed Date]]&lt;="6/30/2021"+0),"FY 20-21",IF(AND(Table1[[#This Row],[Completed Date]]&gt;="07/01/2019"+0,Table1[[#This Row],[Completed Date]]&lt;="6/30/2020"+0),"FY 19-20",""))</f>
        <v>FY 19-20</v>
      </c>
      <c r="AO1573" s="116" t="str">
        <f>IFERROR(FIND("R",Table1[[#This Row],[FS_Priority]]),"")</f>
        <v/>
      </c>
    </row>
    <row r="1574" spans="1:41" hidden="1" x14ac:dyDescent="0.25">
      <c r="A1574" s="48" t="s">
        <v>280</v>
      </c>
      <c r="B1574" s="203" t="s">
        <v>211</v>
      </c>
      <c r="C1574" s="203" t="s">
        <v>280</v>
      </c>
      <c r="D1574" s="203" t="b">
        <v>0</v>
      </c>
      <c r="E1574" s="48" t="s">
        <v>53</v>
      </c>
      <c r="F1574" s="48" t="s">
        <v>3026</v>
      </c>
      <c r="G1574" s="48" t="s">
        <v>211</v>
      </c>
      <c r="H1574" s="48" t="s">
        <v>285</v>
      </c>
      <c r="I1574" s="48" t="s">
        <v>3547</v>
      </c>
      <c r="J1574" s="48" t="s">
        <v>2661</v>
      </c>
      <c r="K1574" s="203" t="s">
        <v>3514</v>
      </c>
      <c r="L1574" s="203" t="s">
        <v>2636</v>
      </c>
      <c r="M1574" s="48" t="s">
        <v>3530</v>
      </c>
      <c r="N1574" s="203" t="s">
        <v>211</v>
      </c>
      <c r="O1574" s="48" t="s">
        <v>183</v>
      </c>
      <c r="P1574" s="48"/>
      <c r="Q1574" s="48" t="s">
        <v>239</v>
      </c>
      <c r="R1574" s="203" t="s">
        <v>211</v>
      </c>
      <c r="S1574" s="48" t="b">
        <v>1</v>
      </c>
      <c r="T1574" s="48"/>
      <c r="U1574" s="178"/>
      <c r="V1574" s="178">
        <v>43335</v>
      </c>
      <c r="W1574" s="48" t="s">
        <v>211</v>
      </c>
      <c r="X1574" s="48"/>
      <c r="Y1574" s="48"/>
      <c r="Z1574" s="48" t="s">
        <v>211</v>
      </c>
      <c r="AA1574" s="48"/>
      <c r="AB1574" s="48"/>
      <c r="AC1574" s="203" t="s">
        <v>2802</v>
      </c>
      <c r="AD1574" s="205"/>
      <c r="AE1574" s="203" t="s">
        <v>498</v>
      </c>
      <c r="AF1574" s="203" t="s">
        <v>211</v>
      </c>
      <c r="AG1574" s="203" t="s">
        <v>2694</v>
      </c>
      <c r="AH1574" s="208">
        <v>43514</v>
      </c>
      <c r="AI1574" s="210" t="s">
        <v>4347</v>
      </c>
      <c r="AJ1574" s="164" t="str">
        <f t="shared" si="24"/>
        <v>FS</v>
      </c>
      <c r="AK1574" s="115" t="b">
        <f>ISNUMBER(SEARCH("IRT",Table1[[#This Row],[Current_Status]]))</f>
        <v>0</v>
      </c>
      <c r="AL1574" s="116">
        <f>YEAR(Table1[[#This Row],[Project_Initiated]])</f>
        <v>2018</v>
      </c>
      <c r="AM1574" s="53">
        <v>44105</v>
      </c>
      <c r="AN1574" s="53" t="str">
        <f>IF(AND(Table1[[#This Row],[Completed Date]]&gt;="07/01/2020"+0,Table1[[#This Row],[Completed Date]]&lt;="6/30/2021"+0),"FY 20-21",IF(AND(Table1[[#This Row],[Completed Date]]&gt;="07/01/2019"+0,Table1[[#This Row],[Completed Date]]&lt;="6/30/2020"+0),"FY 19-20",""))</f>
        <v/>
      </c>
      <c r="AO1574" s="116" t="str">
        <f>IFERROR(FIND("R",Table1[[#This Row],[FS_Priority]]),"")</f>
        <v/>
      </c>
    </row>
    <row r="1575" spans="1:41" hidden="1" x14ac:dyDescent="0.25">
      <c r="A1575" s="48" t="s">
        <v>887</v>
      </c>
      <c r="B1575" s="203" t="s">
        <v>211</v>
      </c>
      <c r="C1575" s="203" t="s">
        <v>887</v>
      </c>
      <c r="D1575" s="203" t="b">
        <v>0</v>
      </c>
      <c r="E1575" s="48" t="s">
        <v>53</v>
      </c>
      <c r="F1575" s="48" t="s">
        <v>3027</v>
      </c>
      <c r="G1575" s="48" t="s">
        <v>211</v>
      </c>
      <c r="H1575" s="48" t="s">
        <v>932</v>
      </c>
      <c r="I1575" s="48" t="s">
        <v>212</v>
      </c>
      <c r="J1575" s="48" t="s">
        <v>2661</v>
      </c>
      <c r="K1575" s="203" t="s">
        <v>3514</v>
      </c>
      <c r="L1575" s="203" t="s">
        <v>2636</v>
      </c>
      <c r="M1575" s="48" t="s">
        <v>3517</v>
      </c>
      <c r="N1575" s="203" t="s">
        <v>211</v>
      </c>
      <c r="O1575" s="48" t="s">
        <v>165</v>
      </c>
      <c r="P1575" s="48"/>
      <c r="Q1575" s="48" t="s">
        <v>239</v>
      </c>
      <c r="R1575" s="203" t="s">
        <v>211</v>
      </c>
      <c r="S1575" s="48" t="b">
        <v>0</v>
      </c>
      <c r="T1575" s="48"/>
      <c r="U1575" s="178"/>
      <c r="V1575" s="178">
        <v>43378</v>
      </c>
      <c r="W1575" s="48" t="s">
        <v>211</v>
      </c>
      <c r="X1575" s="48"/>
      <c r="Y1575" s="48"/>
      <c r="Z1575" s="48" t="s">
        <v>211</v>
      </c>
      <c r="AA1575" s="48"/>
      <c r="AB1575" s="48"/>
      <c r="AC1575" s="203" t="s">
        <v>2818</v>
      </c>
      <c r="AD1575" s="206"/>
      <c r="AE1575" s="203" t="s">
        <v>165</v>
      </c>
      <c r="AF1575" s="203" t="s">
        <v>211</v>
      </c>
      <c r="AG1575" s="203" t="s">
        <v>539</v>
      </c>
      <c r="AH1575" s="208">
        <v>43528</v>
      </c>
      <c r="AI1575" s="210" t="s">
        <v>4352</v>
      </c>
      <c r="AJ1575" s="164" t="str">
        <f t="shared" si="24"/>
        <v>FS</v>
      </c>
      <c r="AK1575" s="115" t="b">
        <f>ISNUMBER(SEARCH("IRT",Table1[[#This Row],[Current_Status]]))</f>
        <v>0</v>
      </c>
      <c r="AL1575" s="116">
        <f>YEAR(Table1[[#This Row],[Project_Initiated]])</f>
        <v>2018</v>
      </c>
      <c r="AM1575" s="53">
        <v>44105</v>
      </c>
      <c r="AN1575" s="53" t="str">
        <f>IF(AND(Table1[[#This Row],[Completed Date]]&gt;="07/01/2020"+0,Table1[[#This Row],[Completed Date]]&lt;="6/30/2021"+0),"FY 20-21",IF(AND(Table1[[#This Row],[Completed Date]]&gt;="07/01/2019"+0,Table1[[#This Row],[Completed Date]]&lt;="6/30/2020"+0),"FY 19-20",""))</f>
        <v/>
      </c>
      <c r="AO1575" s="116" t="str">
        <f>IFERROR(FIND("R",Table1[[#This Row],[FS_Priority]]),"")</f>
        <v/>
      </c>
    </row>
    <row r="1576" spans="1:41" hidden="1" x14ac:dyDescent="0.25">
      <c r="A1576" s="48" t="s">
        <v>855</v>
      </c>
      <c r="B1576" s="203" t="s">
        <v>211</v>
      </c>
      <c r="C1576" s="203" t="s">
        <v>855</v>
      </c>
      <c r="D1576" s="203" t="b">
        <v>0</v>
      </c>
      <c r="E1576" s="48" t="s">
        <v>53</v>
      </c>
      <c r="F1576" s="48" t="s">
        <v>3029</v>
      </c>
      <c r="G1576" s="48" t="s">
        <v>211</v>
      </c>
      <c r="H1576" s="48" t="s">
        <v>285</v>
      </c>
      <c r="I1576" s="48" t="s">
        <v>3545</v>
      </c>
      <c r="J1576" s="48" t="s">
        <v>2661</v>
      </c>
      <c r="K1576" s="203" t="s">
        <v>3514</v>
      </c>
      <c r="L1576" s="203" t="s">
        <v>2636</v>
      </c>
      <c r="M1576" s="48" t="s">
        <v>3549</v>
      </c>
      <c r="N1576" s="203" t="s">
        <v>211</v>
      </c>
      <c r="O1576" s="48" t="s">
        <v>165</v>
      </c>
      <c r="P1576" s="48"/>
      <c r="Q1576" s="48" t="s">
        <v>240</v>
      </c>
      <c r="R1576" s="203" t="s">
        <v>211</v>
      </c>
      <c r="S1576" s="48" t="b">
        <v>1</v>
      </c>
      <c r="T1576" s="48"/>
      <c r="U1576" s="178"/>
      <c r="V1576" s="178">
        <v>43353</v>
      </c>
      <c r="W1576" s="48" t="s">
        <v>211</v>
      </c>
      <c r="X1576" s="48"/>
      <c r="Y1576" s="48"/>
      <c r="Z1576" s="48" t="s">
        <v>211</v>
      </c>
      <c r="AA1576" s="48"/>
      <c r="AB1576" s="48"/>
      <c r="AC1576" s="203" t="s">
        <v>539</v>
      </c>
      <c r="AD1576" s="206"/>
      <c r="AE1576" s="203" t="s">
        <v>165</v>
      </c>
      <c r="AF1576" s="203" t="s">
        <v>211</v>
      </c>
      <c r="AG1576" s="203" t="s">
        <v>539</v>
      </c>
      <c r="AH1576" s="209">
        <v>43383</v>
      </c>
      <c r="AI1576" s="210" t="s">
        <v>4347</v>
      </c>
      <c r="AJ1576" s="164" t="str">
        <f t="shared" si="24"/>
        <v>FS</v>
      </c>
      <c r="AK1576" s="115" t="b">
        <f>ISNUMBER(SEARCH("IRT",Table1[[#This Row],[Current_Status]]))</f>
        <v>0</v>
      </c>
      <c r="AL1576" s="116">
        <f>YEAR(Table1[[#This Row],[Project_Initiated]])</f>
        <v>2018</v>
      </c>
      <c r="AM1576" s="53">
        <v>44105</v>
      </c>
      <c r="AN1576" s="53" t="str">
        <f>IF(AND(Table1[[#This Row],[Completed Date]]&gt;="07/01/2020"+0,Table1[[#This Row],[Completed Date]]&lt;="6/30/2021"+0),"FY 20-21",IF(AND(Table1[[#This Row],[Completed Date]]&gt;="07/01/2019"+0,Table1[[#This Row],[Completed Date]]&lt;="6/30/2020"+0),"FY 19-20",""))</f>
        <v/>
      </c>
      <c r="AO1576" s="116" t="str">
        <f>IFERROR(FIND("R",Table1[[#This Row],[FS_Priority]]),"")</f>
        <v/>
      </c>
    </row>
    <row r="1577" spans="1:41" hidden="1" x14ac:dyDescent="0.25">
      <c r="A1577" s="48" t="s">
        <v>2736</v>
      </c>
      <c r="B1577" s="203" t="s">
        <v>211</v>
      </c>
      <c r="C1577" s="203" t="s">
        <v>2736</v>
      </c>
      <c r="D1577" s="203" t="b">
        <v>0</v>
      </c>
      <c r="E1577" s="48" t="s">
        <v>53</v>
      </c>
      <c r="F1577" s="48" t="s">
        <v>3030</v>
      </c>
      <c r="G1577" s="48" t="s">
        <v>211</v>
      </c>
      <c r="H1577" s="48" t="s">
        <v>932</v>
      </c>
      <c r="I1577" s="48" t="s">
        <v>3548</v>
      </c>
      <c r="J1577" s="48" t="s">
        <v>2661</v>
      </c>
      <c r="K1577" s="203" t="s">
        <v>3514</v>
      </c>
      <c r="L1577" s="203" t="s">
        <v>2636</v>
      </c>
      <c r="M1577" s="48" t="s">
        <v>3517</v>
      </c>
      <c r="N1577" s="203" t="s">
        <v>211</v>
      </c>
      <c r="O1577" s="48" t="s">
        <v>165</v>
      </c>
      <c r="P1577" s="48"/>
      <c r="Q1577" s="48" t="s">
        <v>240</v>
      </c>
      <c r="R1577" s="203" t="s">
        <v>211</v>
      </c>
      <c r="S1577" s="48" t="b">
        <v>0</v>
      </c>
      <c r="T1577" s="48"/>
      <c r="U1577" s="178"/>
      <c r="V1577" s="178">
        <v>43454</v>
      </c>
      <c r="W1577" s="48" t="s">
        <v>211</v>
      </c>
      <c r="X1577" s="48"/>
      <c r="Y1577" s="48"/>
      <c r="Z1577" s="48" t="s">
        <v>211</v>
      </c>
      <c r="AA1577" s="48"/>
      <c r="AB1577" s="48"/>
      <c r="AC1577" s="203" t="s">
        <v>2818</v>
      </c>
      <c r="AD1577" s="205"/>
      <c r="AE1577" s="203" t="s">
        <v>211</v>
      </c>
      <c r="AF1577" s="203" t="s">
        <v>211</v>
      </c>
      <c r="AG1577" s="203" t="s">
        <v>211</v>
      </c>
      <c r="AH1577" s="208">
        <v>43528</v>
      </c>
      <c r="AI1577" s="210" t="s">
        <v>4346</v>
      </c>
      <c r="AJ1577" s="164" t="str">
        <f t="shared" si="24"/>
        <v>FS</v>
      </c>
      <c r="AK1577" s="115" t="b">
        <f>ISNUMBER(SEARCH("IRT",Table1[[#This Row],[Current_Status]]))</f>
        <v>0</v>
      </c>
      <c r="AL1577" s="116">
        <f>YEAR(Table1[[#This Row],[Project_Initiated]])</f>
        <v>2018</v>
      </c>
      <c r="AM1577" s="53">
        <v>44105</v>
      </c>
      <c r="AN1577" s="53" t="str">
        <f>IF(AND(Table1[[#This Row],[Completed Date]]&gt;="07/01/2020"+0,Table1[[#This Row],[Completed Date]]&lt;="6/30/2021"+0),"FY 20-21",IF(AND(Table1[[#This Row],[Completed Date]]&gt;="07/01/2019"+0,Table1[[#This Row],[Completed Date]]&lt;="6/30/2020"+0),"FY 19-20",""))</f>
        <v/>
      </c>
      <c r="AO1577" s="116" t="str">
        <f>IFERROR(FIND("R",Table1[[#This Row],[FS_Priority]]),"")</f>
        <v/>
      </c>
    </row>
    <row r="1578" spans="1:41" hidden="1" x14ac:dyDescent="0.25">
      <c r="A1578" s="48" t="s">
        <v>2914</v>
      </c>
      <c r="B1578" s="203" t="s">
        <v>211</v>
      </c>
      <c r="C1578" s="203" t="s">
        <v>2914</v>
      </c>
      <c r="D1578" s="203" t="b">
        <v>0</v>
      </c>
      <c r="E1578" s="48" t="s">
        <v>53</v>
      </c>
      <c r="F1578" s="48" t="s">
        <v>3031</v>
      </c>
      <c r="G1578" s="48" t="s">
        <v>211</v>
      </c>
      <c r="H1578" s="48" t="s">
        <v>285</v>
      </c>
      <c r="I1578" s="48" t="s">
        <v>3920</v>
      </c>
      <c r="J1578" s="48" t="s">
        <v>2661</v>
      </c>
      <c r="K1578" s="203" t="s">
        <v>3514</v>
      </c>
      <c r="L1578" s="203" t="s">
        <v>2636</v>
      </c>
      <c r="M1578" s="48" t="s">
        <v>3517</v>
      </c>
      <c r="N1578" s="203" t="s">
        <v>211</v>
      </c>
      <c r="O1578" s="48" t="s">
        <v>165</v>
      </c>
      <c r="P1578" s="48"/>
      <c r="Q1578" s="48" t="s">
        <v>240</v>
      </c>
      <c r="R1578" s="203" t="s">
        <v>211</v>
      </c>
      <c r="S1578" s="48" t="b">
        <v>0</v>
      </c>
      <c r="T1578" s="48"/>
      <c r="U1578" s="178"/>
      <c r="V1578" s="178">
        <v>43558</v>
      </c>
      <c r="W1578" s="48" t="s">
        <v>211</v>
      </c>
      <c r="X1578" s="48"/>
      <c r="Y1578" s="48"/>
      <c r="Z1578" s="48" t="s">
        <v>211</v>
      </c>
      <c r="AA1578" s="48"/>
      <c r="AB1578" s="48"/>
      <c r="AC1578" s="203" t="s">
        <v>3414</v>
      </c>
      <c r="AD1578" s="205"/>
      <c r="AE1578" s="203" t="s">
        <v>211</v>
      </c>
      <c r="AF1578" s="203" t="s">
        <v>211</v>
      </c>
      <c r="AG1578" s="203" t="s">
        <v>211</v>
      </c>
      <c r="AH1578" s="208">
        <v>43655</v>
      </c>
      <c r="AI1578" s="210" t="s">
        <v>4349</v>
      </c>
      <c r="AJ1578" s="164" t="str">
        <f t="shared" si="24"/>
        <v>FS</v>
      </c>
      <c r="AK1578" s="115" t="b">
        <f>ISNUMBER(SEARCH("IRT",Table1[[#This Row],[Current_Status]]))</f>
        <v>0</v>
      </c>
      <c r="AL1578" s="116">
        <f>YEAR(Table1[[#This Row],[Project_Initiated]])</f>
        <v>2019</v>
      </c>
      <c r="AM1578" s="53">
        <v>44105</v>
      </c>
      <c r="AN1578" s="53" t="str">
        <f>IF(AND(Table1[[#This Row],[Completed Date]]&gt;="07/01/2020"+0,Table1[[#This Row],[Completed Date]]&lt;="6/30/2021"+0),"FY 20-21",IF(AND(Table1[[#This Row],[Completed Date]]&gt;="07/01/2019"+0,Table1[[#This Row],[Completed Date]]&lt;="6/30/2020"+0),"FY 19-20",""))</f>
        <v>FY 19-20</v>
      </c>
      <c r="AO1578" s="116" t="str">
        <f>IFERROR(FIND("R",Table1[[#This Row],[FS_Priority]]),"")</f>
        <v/>
      </c>
    </row>
    <row r="1579" spans="1:41" hidden="1" x14ac:dyDescent="0.25">
      <c r="A1579" s="48" t="s">
        <v>4072</v>
      </c>
      <c r="B1579" s="203" t="s">
        <v>211</v>
      </c>
      <c r="C1579" s="203" t="s">
        <v>4072</v>
      </c>
      <c r="D1579" s="203" t="b">
        <v>0</v>
      </c>
      <c r="E1579" s="48" t="s">
        <v>53</v>
      </c>
      <c r="F1579" s="48" t="s">
        <v>4212</v>
      </c>
      <c r="G1579" s="48" t="s">
        <v>211</v>
      </c>
      <c r="H1579" s="48" t="s">
        <v>932</v>
      </c>
      <c r="I1579" s="48" t="s">
        <v>4213</v>
      </c>
      <c r="J1579" s="48" t="s">
        <v>2661</v>
      </c>
      <c r="K1579" s="203" t="s">
        <v>3514</v>
      </c>
      <c r="L1579" s="203" t="s">
        <v>2636</v>
      </c>
      <c r="M1579" s="48" t="s">
        <v>3517</v>
      </c>
      <c r="N1579" s="203" t="s">
        <v>211</v>
      </c>
      <c r="O1579" s="48" t="s">
        <v>165</v>
      </c>
      <c r="P1579" s="48"/>
      <c r="Q1579" s="48" t="s">
        <v>240</v>
      </c>
      <c r="R1579" s="203" t="s">
        <v>211</v>
      </c>
      <c r="S1579" s="48" t="b">
        <v>0</v>
      </c>
      <c r="T1579" s="48"/>
      <c r="U1579" s="178"/>
      <c r="V1579" s="178">
        <v>43685</v>
      </c>
      <c r="W1579" s="48" t="s">
        <v>211</v>
      </c>
      <c r="X1579" s="48"/>
      <c r="Y1579" s="48"/>
      <c r="Z1579" s="48" t="s">
        <v>211</v>
      </c>
      <c r="AA1579" s="48"/>
      <c r="AB1579" s="48"/>
      <c r="AC1579" s="203" t="s">
        <v>4436</v>
      </c>
      <c r="AD1579" s="205"/>
      <c r="AE1579" s="203" t="s">
        <v>165</v>
      </c>
      <c r="AF1579" s="203" t="s">
        <v>211</v>
      </c>
      <c r="AG1579" s="203" t="s">
        <v>211</v>
      </c>
      <c r="AH1579" s="208">
        <v>43725</v>
      </c>
      <c r="AI1579" s="210" t="s">
        <v>4284</v>
      </c>
      <c r="AJ1579" s="164" t="str">
        <f t="shared" si="24"/>
        <v>FS</v>
      </c>
      <c r="AK1579" s="115" t="b">
        <f>ISNUMBER(SEARCH("IRT",Table1[[#This Row],[Current_Status]]))</f>
        <v>0</v>
      </c>
      <c r="AL1579" s="116">
        <f>YEAR(Table1[[#This Row],[Project_Initiated]])</f>
        <v>2019</v>
      </c>
      <c r="AM1579" s="53">
        <v>44105</v>
      </c>
      <c r="AN1579" s="53" t="str">
        <f>IF(AND(Table1[[#This Row],[Completed Date]]&gt;="07/01/2020"+0,Table1[[#This Row],[Completed Date]]&lt;="6/30/2021"+0),"FY 20-21",IF(AND(Table1[[#This Row],[Completed Date]]&gt;="07/01/2019"+0,Table1[[#This Row],[Completed Date]]&lt;="6/30/2020"+0),"FY 19-20",""))</f>
        <v>FY 19-20</v>
      </c>
      <c r="AO1579" s="116" t="str">
        <f>IFERROR(FIND("R",Table1[[#This Row],[FS_Priority]]),"")</f>
        <v/>
      </c>
    </row>
    <row r="1580" spans="1:41" hidden="1" x14ac:dyDescent="0.25">
      <c r="A1580" s="48" t="s">
        <v>4073</v>
      </c>
      <c r="B1580" s="203" t="s">
        <v>211</v>
      </c>
      <c r="C1580" s="203" t="s">
        <v>4073</v>
      </c>
      <c r="D1580" s="203" t="b">
        <v>0</v>
      </c>
      <c r="E1580" s="48" t="s">
        <v>53</v>
      </c>
      <c r="F1580" s="48" t="s">
        <v>4139</v>
      </c>
      <c r="G1580" s="48" t="s">
        <v>211</v>
      </c>
      <c r="H1580" s="48" t="s">
        <v>932</v>
      </c>
      <c r="I1580" s="48" t="s">
        <v>4140</v>
      </c>
      <c r="J1580" s="48" t="s">
        <v>2661</v>
      </c>
      <c r="K1580" s="203" t="s">
        <v>3514</v>
      </c>
      <c r="L1580" s="203" t="s">
        <v>2636</v>
      </c>
      <c r="M1580" s="48" t="s">
        <v>3543</v>
      </c>
      <c r="N1580" s="203" t="s">
        <v>211</v>
      </c>
      <c r="O1580" s="48" t="s">
        <v>165</v>
      </c>
      <c r="P1580" s="48"/>
      <c r="Q1580" s="48" t="s">
        <v>242</v>
      </c>
      <c r="R1580" s="203" t="s">
        <v>211</v>
      </c>
      <c r="S1580" s="48" t="b">
        <v>0</v>
      </c>
      <c r="T1580" s="48"/>
      <c r="U1580" s="178"/>
      <c r="V1580" s="178">
        <v>43623</v>
      </c>
      <c r="W1580" s="48" t="s">
        <v>211</v>
      </c>
      <c r="X1580" s="48"/>
      <c r="Y1580" s="48"/>
      <c r="Z1580" s="48" t="s">
        <v>211</v>
      </c>
      <c r="AA1580" s="48"/>
      <c r="AB1580" s="48"/>
      <c r="AC1580" s="203" t="s">
        <v>4436</v>
      </c>
      <c r="AD1580" s="205"/>
      <c r="AE1580" s="203" t="s">
        <v>165</v>
      </c>
      <c r="AF1580" s="203" t="s">
        <v>211</v>
      </c>
      <c r="AG1580" s="203" t="s">
        <v>211</v>
      </c>
      <c r="AH1580" s="208">
        <v>43734</v>
      </c>
      <c r="AI1580" s="210" t="s">
        <v>4284</v>
      </c>
      <c r="AJ1580" s="164" t="str">
        <f t="shared" si="24"/>
        <v>FS</v>
      </c>
      <c r="AK1580" s="115" t="b">
        <f>ISNUMBER(SEARCH("IRT",Table1[[#This Row],[Current_Status]]))</f>
        <v>0</v>
      </c>
      <c r="AL1580" s="116">
        <f>YEAR(Table1[[#This Row],[Project_Initiated]])</f>
        <v>2019</v>
      </c>
      <c r="AM1580" s="53">
        <v>44105</v>
      </c>
      <c r="AN1580" s="53" t="str">
        <f>IF(AND(Table1[[#This Row],[Completed Date]]&gt;="07/01/2020"+0,Table1[[#This Row],[Completed Date]]&lt;="6/30/2021"+0),"FY 20-21",IF(AND(Table1[[#This Row],[Completed Date]]&gt;="07/01/2019"+0,Table1[[#This Row],[Completed Date]]&lt;="6/30/2020"+0),"FY 19-20",""))</f>
        <v>FY 19-20</v>
      </c>
      <c r="AO1580" s="116" t="str">
        <f>IFERROR(FIND("R",Table1[[#This Row],[FS_Priority]]),"")</f>
        <v/>
      </c>
    </row>
    <row r="1581" spans="1:41" hidden="1" x14ac:dyDescent="0.25">
      <c r="A1581" s="48" t="s">
        <v>2915</v>
      </c>
      <c r="B1581" s="203" t="s">
        <v>211</v>
      </c>
      <c r="C1581" s="203" t="s">
        <v>2915</v>
      </c>
      <c r="D1581" s="203" t="b">
        <v>0</v>
      </c>
      <c r="E1581" s="48" t="s">
        <v>53</v>
      </c>
      <c r="F1581" s="48" t="s">
        <v>3033</v>
      </c>
      <c r="G1581" s="48" t="s">
        <v>211</v>
      </c>
      <c r="H1581" s="48" t="s">
        <v>932</v>
      </c>
      <c r="I1581" s="48" t="s">
        <v>3921</v>
      </c>
      <c r="J1581" s="48" t="s">
        <v>2661</v>
      </c>
      <c r="K1581" s="203" t="s">
        <v>3514</v>
      </c>
      <c r="L1581" s="203" t="s">
        <v>2636</v>
      </c>
      <c r="M1581" s="48" t="s">
        <v>3517</v>
      </c>
      <c r="N1581" s="203" t="s">
        <v>211</v>
      </c>
      <c r="O1581" s="48" t="s">
        <v>165</v>
      </c>
      <c r="P1581" s="48"/>
      <c r="Q1581" s="48" t="s">
        <v>242</v>
      </c>
      <c r="R1581" s="203" t="s">
        <v>211</v>
      </c>
      <c r="S1581" s="48" t="b">
        <v>0</v>
      </c>
      <c r="T1581" s="48"/>
      <c r="U1581" s="178"/>
      <c r="V1581" s="178">
        <v>43536</v>
      </c>
      <c r="W1581" s="48" t="s">
        <v>211</v>
      </c>
      <c r="X1581" s="48"/>
      <c r="Y1581" s="48"/>
      <c r="Z1581" s="48" t="s">
        <v>211</v>
      </c>
      <c r="AA1581" s="48"/>
      <c r="AB1581" s="48"/>
      <c r="AC1581" s="203" t="s">
        <v>4436</v>
      </c>
      <c r="AD1581" s="206"/>
      <c r="AE1581" s="203" t="s">
        <v>211</v>
      </c>
      <c r="AF1581" s="203" t="s">
        <v>211</v>
      </c>
      <c r="AG1581" s="203" t="s">
        <v>211</v>
      </c>
      <c r="AH1581" s="208">
        <v>43685</v>
      </c>
      <c r="AI1581" s="210" t="s">
        <v>4349</v>
      </c>
      <c r="AJ1581" s="164" t="str">
        <f t="shared" si="24"/>
        <v>FS</v>
      </c>
      <c r="AK1581" s="115" t="b">
        <f>ISNUMBER(SEARCH("IRT",Table1[[#This Row],[Current_Status]]))</f>
        <v>0</v>
      </c>
      <c r="AL1581" s="116">
        <f>YEAR(Table1[[#This Row],[Project_Initiated]])</f>
        <v>2019</v>
      </c>
      <c r="AM1581" s="53">
        <v>44105</v>
      </c>
      <c r="AN1581" s="53" t="str">
        <f>IF(AND(Table1[[#This Row],[Completed Date]]&gt;="07/01/2020"+0,Table1[[#This Row],[Completed Date]]&lt;="6/30/2021"+0),"FY 20-21",IF(AND(Table1[[#This Row],[Completed Date]]&gt;="07/01/2019"+0,Table1[[#This Row],[Completed Date]]&lt;="6/30/2020"+0),"FY 19-20",""))</f>
        <v>FY 19-20</v>
      </c>
      <c r="AO1581" s="116" t="str">
        <f>IFERROR(FIND("R",Table1[[#This Row],[FS_Priority]]),"")</f>
        <v/>
      </c>
    </row>
    <row r="1582" spans="1:41" hidden="1" x14ac:dyDescent="0.25">
      <c r="A1582" s="48" t="s">
        <v>283</v>
      </c>
      <c r="B1582" s="203" t="s">
        <v>211</v>
      </c>
      <c r="C1582" s="203" t="s">
        <v>283</v>
      </c>
      <c r="D1582" s="203" t="b">
        <v>0</v>
      </c>
      <c r="E1582" s="48" t="s">
        <v>53</v>
      </c>
      <c r="F1582" s="48" t="s">
        <v>3037</v>
      </c>
      <c r="G1582" s="48" t="s">
        <v>211</v>
      </c>
      <c r="H1582" s="48" t="s">
        <v>285</v>
      </c>
      <c r="I1582" s="48" t="s">
        <v>3552</v>
      </c>
      <c r="J1582" s="48" t="s">
        <v>2661</v>
      </c>
      <c r="K1582" s="203" t="s">
        <v>3514</v>
      </c>
      <c r="L1582" s="203" t="s">
        <v>2636</v>
      </c>
      <c r="M1582" s="48" t="s">
        <v>3515</v>
      </c>
      <c r="N1582" s="203" t="s">
        <v>211</v>
      </c>
      <c r="O1582" s="48" t="s">
        <v>183</v>
      </c>
      <c r="P1582" s="48"/>
      <c r="Q1582" s="48" t="s">
        <v>244</v>
      </c>
      <c r="R1582" s="203" t="s">
        <v>180</v>
      </c>
      <c r="S1582" s="48" t="b">
        <v>1</v>
      </c>
      <c r="T1582" s="48"/>
      <c r="U1582" s="178"/>
      <c r="V1582" s="178">
        <v>43080</v>
      </c>
      <c r="W1582" s="48" t="s">
        <v>211</v>
      </c>
      <c r="X1582" s="48"/>
      <c r="Y1582" s="48"/>
      <c r="Z1582" s="48" t="s">
        <v>211</v>
      </c>
      <c r="AA1582" s="48"/>
      <c r="AB1582" s="48"/>
      <c r="AC1582" s="203" t="s">
        <v>2789</v>
      </c>
      <c r="AD1582" s="205"/>
      <c r="AE1582" s="203" t="s">
        <v>183</v>
      </c>
      <c r="AF1582" s="203" t="s">
        <v>211</v>
      </c>
      <c r="AG1582" s="203" t="s">
        <v>2694</v>
      </c>
      <c r="AH1582" s="208">
        <v>43510</v>
      </c>
      <c r="AI1582" s="210" t="s">
        <v>4348</v>
      </c>
      <c r="AJ1582" s="164" t="str">
        <f t="shared" si="24"/>
        <v>FS</v>
      </c>
      <c r="AK1582" s="115" t="b">
        <f>ISNUMBER(SEARCH("IRT",Table1[[#This Row],[Current_Status]]))</f>
        <v>0</v>
      </c>
      <c r="AL1582" s="116">
        <f>YEAR(Table1[[#This Row],[Project_Initiated]])</f>
        <v>2017</v>
      </c>
      <c r="AM1582" s="53">
        <v>44105</v>
      </c>
      <c r="AN1582" s="53" t="str">
        <f>IF(AND(Table1[[#This Row],[Completed Date]]&gt;="07/01/2020"+0,Table1[[#This Row],[Completed Date]]&lt;="6/30/2021"+0),"FY 20-21",IF(AND(Table1[[#This Row],[Completed Date]]&gt;="07/01/2019"+0,Table1[[#This Row],[Completed Date]]&lt;="6/30/2020"+0),"FY 19-20",""))</f>
        <v/>
      </c>
      <c r="AO1582" s="116" t="str">
        <f>IFERROR(FIND("R",Table1[[#This Row],[FS_Priority]]),"")</f>
        <v/>
      </c>
    </row>
    <row r="1583" spans="1:41" hidden="1" x14ac:dyDescent="0.25">
      <c r="A1583" s="48" t="s">
        <v>2917</v>
      </c>
      <c r="B1583" s="203" t="s">
        <v>211</v>
      </c>
      <c r="C1583" s="203" t="s">
        <v>2917</v>
      </c>
      <c r="D1583" s="203" t="b">
        <v>0</v>
      </c>
      <c r="E1583" s="48" t="s">
        <v>53</v>
      </c>
      <c r="F1583" s="48" t="s">
        <v>3035</v>
      </c>
      <c r="G1583" s="48" t="s">
        <v>211</v>
      </c>
      <c r="H1583" s="48" t="s">
        <v>285</v>
      </c>
      <c r="I1583" s="48" t="s">
        <v>3923</v>
      </c>
      <c r="J1583" s="48" t="s">
        <v>2661</v>
      </c>
      <c r="K1583" s="203" t="s">
        <v>3514</v>
      </c>
      <c r="L1583" s="203" t="s">
        <v>2636</v>
      </c>
      <c r="M1583" s="48" t="s">
        <v>3517</v>
      </c>
      <c r="N1583" s="203" t="s">
        <v>211</v>
      </c>
      <c r="O1583" s="48" t="s">
        <v>165</v>
      </c>
      <c r="P1583" s="48"/>
      <c r="Q1583" s="48" t="s">
        <v>244</v>
      </c>
      <c r="R1583" s="203" t="s">
        <v>211</v>
      </c>
      <c r="S1583" s="48" t="b">
        <v>0</v>
      </c>
      <c r="T1583" s="48"/>
      <c r="U1583" s="178"/>
      <c r="V1583" s="178">
        <v>43577</v>
      </c>
      <c r="W1583" s="48" t="s">
        <v>211</v>
      </c>
      <c r="X1583" s="48"/>
      <c r="Y1583" s="48"/>
      <c r="Z1583" s="48" t="s">
        <v>211</v>
      </c>
      <c r="AA1583" s="48"/>
      <c r="AB1583" s="48"/>
      <c r="AC1583" s="203" t="s">
        <v>3395</v>
      </c>
      <c r="AD1583" s="205"/>
      <c r="AE1583" s="203" t="s">
        <v>211</v>
      </c>
      <c r="AF1583" s="203" t="s">
        <v>211</v>
      </c>
      <c r="AG1583" s="203" t="s">
        <v>211</v>
      </c>
      <c r="AH1583" s="208">
        <v>43644</v>
      </c>
      <c r="AI1583" s="210" t="s">
        <v>4349</v>
      </c>
      <c r="AJ1583" s="164" t="str">
        <f t="shared" si="24"/>
        <v>FS</v>
      </c>
      <c r="AK1583" s="115" t="b">
        <f>ISNUMBER(SEARCH("IRT",Table1[[#This Row],[Current_Status]]))</f>
        <v>0</v>
      </c>
      <c r="AL1583" s="116">
        <f>YEAR(Table1[[#This Row],[Project_Initiated]])</f>
        <v>2019</v>
      </c>
      <c r="AM1583" s="53">
        <v>44105</v>
      </c>
      <c r="AN1583" s="53" t="str">
        <f>IF(AND(Table1[[#This Row],[Completed Date]]&gt;="07/01/2020"+0,Table1[[#This Row],[Completed Date]]&lt;="6/30/2021"+0),"FY 20-21",IF(AND(Table1[[#This Row],[Completed Date]]&gt;="07/01/2019"+0,Table1[[#This Row],[Completed Date]]&lt;="6/30/2020"+0),"FY 19-20",""))</f>
        <v/>
      </c>
      <c r="AO1583" s="116" t="str">
        <f>IFERROR(FIND("R",Table1[[#This Row],[FS_Priority]]),"")</f>
        <v/>
      </c>
    </row>
    <row r="1584" spans="1:41" hidden="1" x14ac:dyDescent="0.25">
      <c r="A1584" s="48" t="s">
        <v>282</v>
      </c>
      <c r="B1584" s="203" t="s">
        <v>211</v>
      </c>
      <c r="C1584" s="203" t="s">
        <v>282</v>
      </c>
      <c r="D1584" s="203" t="b">
        <v>0</v>
      </c>
      <c r="E1584" s="48" t="s">
        <v>53</v>
      </c>
      <c r="F1584" s="48" t="s">
        <v>3036</v>
      </c>
      <c r="G1584" s="48" t="s">
        <v>211</v>
      </c>
      <c r="H1584" s="48" t="s">
        <v>932</v>
      </c>
      <c r="I1584" s="48" t="s">
        <v>212</v>
      </c>
      <c r="J1584" s="48" t="s">
        <v>2661</v>
      </c>
      <c r="K1584" s="203" t="s">
        <v>3514</v>
      </c>
      <c r="L1584" s="203" t="s">
        <v>2636</v>
      </c>
      <c r="M1584" s="48" t="s">
        <v>3551</v>
      </c>
      <c r="N1584" s="203" t="s">
        <v>211</v>
      </c>
      <c r="O1584" s="48" t="s">
        <v>183</v>
      </c>
      <c r="P1584" s="48"/>
      <c r="Q1584" s="48" t="s">
        <v>244</v>
      </c>
      <c r="R1584" s="203" t="s">
        <v>211</v>
      </c>
      <c r="S1584" s="48" t="b">
        <v>0</v>
      </c>
      <c r="T1584" s="48"/>
      <c r="U1584" s="178"/>
      <c r="V1584" s="178">
        <v>43318</v>
      </c>
      <c r="W1584" s="48" t="s">
        <v>211</v>
      </c>
      <c r="X1584" s="48"/>
      <c r="Y1584" s="48"/>
      <c r="Z1584" s="48" t="s">
        <v>211</v>
      </c>
      <c r="AA1584" s="48"/>
      <c r="AB1584" s="48"/>
      <c r="AC1584" s="203" t="s">
        <v>2681</v>
      </c>
      <c r="AD1584" s="205"/>
      <c r="AE1584" s="203" t="s">
        <v>498</v>
      </c>
      <c r="AF1584" s="203" t="s">
        <v>211</v>
      </c>
      <c r="AG1584" s="203" t="s">
        <v>2694</v>
      </c>
      <c r="AH1584" s="208">
        <v>43448</v>
      </c>
      <c r="AI1584" s="210" t="s">
        <v>4347</v>
      </c>
      <c r="AJ1584" s="164" t="str">
        <f t="shared" si="24"/>
        <v>FS</v>
      </c>
      <c r="AK1584" s="115" t="b">
        <f>ISNUMBER(SEARCH("IRT",Table1[[#This Row],[Current_Status]]))</f>
        <v>0</v>
      </c>
      <c r="AL1584" s="116">
        <f>YEAR(Table1[[#This Row],[Project_Initiated]])</f>
        <v>2018</v>
      </c>
      <c r="AM1584" s="53">
        <v>44105</v>
      </c>
      <c r="AN1584" s="53" t="str">
        <f>IF(AND(Table1[[#This Row],[Completed Date]]&gt;="07/01/2020"+0,Table1[[#This Row],[Completed Date]]&lt;="6/30/2021"+0),"FY 20-21",IF(AND(Table1[[#This Row],[Completed Date]]&gt;="07/01/2019"+0,Table1[[#This Row],[Completed Date]]&lt;="6/30/2020"+0),"FY 19-20",""))</f>
        <v/>
      </c>
      <c r="AO1584" s="116" t="str">
        <f>IFERROR(FIND("R",Table1[[#This Row],[FS_Priority]]),"")</f>
        <v/>
      </c>
    </row>
    <row r="1585" spans="1:41" hidden="1" x14ac:dyDescent="0.25">
      <c r="A1585" s="48" t="s">
        <v>284</v>
      </c>
      <c r="B1585" s="203" t="s">
        <v>211</v>
      </c>
      <c r="C1585" s="203" t="s">
        <v>284</v>
      </c>
      <c r="D1585" s="203" t="b">
        <v>0</v>
      </c>
      <c r="E1585" s="48" t="s">
        <v>53</v>
      </c>
      <c r="F1585" s="48" t="s">
        <v>3041</v>
      </c>
      <c r="G1585" s="48" t="s">
        <v>211</v>
      </c>
      <c r="H1585" s="48" t="s">
        <v>932</v>
      </c>
      <c r="I1585" s="48" t="s">
        <v>3553</v>
      </c>
      <c r="J1585" s="48" t="s">
        <v>2661</v>
      </c>
      <c r="K1585" s="203" t="s">
        <v>3514</v>
      </c>
      <c r="L1585" s="203" t="s">
        <v>2636</v>
      </c>
      <c r="M1585" s="48" t="s">
        <v>3554</v>
      </c>
      <c r="N1585" s="203" t="s">
        <v>211</v>
      </c>
      <c r="O1585" s="48" t="s">
        <v>183</v>
      </c>
      <c r="P1585" s="48"/>
      <c r="Q1585" s="48" t="s">
        <v>108</v>
      </c>
      <c r="R1585" s="203" t="s">
        <v>211</v>
      </c>
      <c r="S1585" s="48" t="b">
        <v>0</v>
      </c>
      <c r="T1585" s="48"/>
      <c r="U1585" s="178"/>
      <c r="V1585" s="178">
        <v>43297</v>
      </c>
      <c r="W1585" s="48" t="s">
        <v>211</v>
      </c>
      <c r="X1585" s="48"/>
      <c r="Y1585" s="48"/>
      <c r="Z1585" s="48" t="s">
        <v>211</v>
      </c>
      <c r="AA1585" s="48"/>
      <c r="AB1585" s="48"/>
      <c r="AC1585" s="203" t="s">
        <v>2682</v>
      </c>
      <c r="AD1585" s="204">
        <v>43376</v>
      </c>
      <c r="AE1585" s="203" t="s">
        <v>498</v>
      </c>
      <c r="AF1585" s="203" t="s">
        <v>211</v>
      </c>
      <c r="AG1585" s="203" t="s">
        <v>2694</v>
      </c>
      <c r="AH1585" s="208">
        <v>43423</v>
      </c>
      <c r="AI1585" s="210" t="s">
        <v>4347</v>
      </c>
      <c r="AJ1585" s="164" t="str">
        <f t="shared" si="24"/>
        <v>FS</v>
      </c>
      <c r="AK1585" s="115" t="b">
        <f>ISNUMBER(SEARCH("IRT",Table1[[#This Row],[Current_Status]]))</f>
        <v>0</v>
      </c>
      <c r="AL1585" s="116">
        <f>YEAR(Table1[[#This Row],[Project_Initiated]])</f>
        <v>2018</v>
      </c>
      <c r="AM1585" s="53">
        <v>44105</v>
      </c>
      <c r="AN1585" s="53" t="str">
        <f>IF(AND(Table1[[#This Row],[Completed Date]]&gt;="07/01/2020"+0,Table1[[#This Row],[Completed Date]]&lt;="6/30/2021"+0),"FY 20-21",IF(AND(Table1[[#This Row],[Completed Date]]&gt;="07/01/2019"+0,Table1[[#This Row],[Completed Date]]&lt;="6/30/2020"+0),"FY 19-20",""))</f>
        <v/>
      </c>
      <c r="AO1585" s="116" t="str">
        <f>IFERROR(FIND("R",Table1[[#This Row],[FS_Priority]]),"")</f>
        <v/>
      </c>
    </row>
    <row r="1586" spans="1:41" hidden="1" x14ac:dyDescent="0.25">
      <c r="A1586" s="48" t="s">
        <v>739</v>
      </c>
      <c r="B1586" s="203" t="s">
        <v>211</v>
      </c>
      <c r="C1586" s="203" t="s">
        <v>739</v>
      </c>
      <c r="D1586" s="203" t="b">
        <v>0</v>
      </c>
      <c r="E1586" s="48" t="s">
        <v>53</v>
      </c>
      <c r="F1586" s="48" t="s">
        <v>3043</v>
      </c>
      <c r="G1586" s="48" t="s">
        <v>211</v>
      </c>
      <c r="H1586" s="48" t="s">
        <v>932</v>
      </c>
      <c r="I1586" s="48" t="s">
        <v>3556</v>
      </c>
      <c r="J1586" s="48" t="s">
        <v>2661</v>
      </c>
      <c r="K1586" s="203" t="s">
        <v>3514</v>
      </c>
      <c r="L1586" s="203" t="s">
        <v>2636</v>
      </c>
      <c r="M1586" s="48" t="s">
        <v>3517</v>
      </c>
      <c r="N1586" s="203" t="s">
        <v>211</v>
      </c>
      <c r="O1586" s="48" t="s">
        <v>165</v>
      </c>
      <c r="P1586" s="48"/>
      <c r="Q1586" s="48" t="s">
        <v>491</v>
      </c>
      <c r="R1586" s="203" t="s">
        <v>221</v>
      </c>
      <c r="S1586" s="48" t="b">
        <v>0</v>
      </c>
      <c r="T1586" s="48"/>
      <c r="U1586" s="178"/>
      <c r="V1586" s="178">
        <v>43234</v>
      </c>
      <c r="W1586" s="48" t="s">
        <v>211</v>
      </c>
      <c r="X1586" s="48"/>
      <c r="Y1586" s="48"/>
      <c r="Z1586" s="48" t="s">
        <v>211</v>
      </c>
      <c r="AA1586" s="48"/>
      <c r="AB1586" s="48"/>
      <c r="AC1586" s="203" t="s">
        <v>211</v>
      </c>
      <c r="AD1586" s="205"/>
      <c r="AE1586" s="203" t="s">
        <v>165</v>
      </c>
      <c r="AF1586" s="203" t="s">
        <v>211</v>
      </c>
      <c r="AG1586" s="203" t="s">
        <v>539</v>
      </c>
      <c r="AH1586" s="208">
        <v>43353</v>
      </c>
      <c r="AI1586" s="210" t="s">
        <v>4350</v>
      </c>
      <c r="AJ1586" s="164" t="str">
        <f t="shared" si="24"/>
        <v>FS</v>
      </c>
      <c r="AK1586" s="115" t="b">
        <f>ISNUMBER(SEARCH("IRT",Table1[[#This Row],[Current_Status]]))</f>
        <v>0</v>
      </c>
      <c r="AL1586" s="116">
        <f>YEAR(Table1[[#This Row],[Project_Initiated]])</f>
        <v>2018</v>
      </c>
      <c r="AM1586" s="53">
        <v>44105</v>
      </c>
      <c r="AN1586" s="53" t="str">
        <f>IF(AND(Table1[[#This Row],[Completed Date]]&gt;="07/01/2020"+0,Table1[[#This Row],[Completed Date]]&lt;="6/30/2021"+0),"FY 20-21",IF(AND(Table1[[#This Row],[Completed Date]]&gt;="07/01/2019"+0,Table1[[#This Row],[Completed Date]]&lt;="6/30/2020"+0),"FY 19-20",""))</f>
        <v/>
      </c>
      <c r="AO1586" s="116" t="str">
        <f>IFERROR(FIND("R",Table1[[#This Row],[FS_Priority]]),"")</f>
        <v/>
      </c>
    </row>
    <row r="1587" spans="1:41" hidden="1" x14ac:dyDescent="0.25">
      <c r="A1587" s="48" t="s">
        <v>740</v>
      </c>
      <c r="B1587" s="203" t="s">
        <v>211</v>
      </c>
      <c r="C1587" s="203" t="s">
        <v>740</v>
      </c>
      <c r="D1587" s="203" t="b">
        <v>0</v>
      </c>
      <c r="E1587" s="48" t="s">
        <v>53</v>
      </c>
      <c r="F1587" s="48" t="s">
        <v>3042</v>
      </c>
      <c r="G1587" s="48" t="s">
        <v>211</v>
      </c>
      <c r="H1587" s="48" t="s">
        <v>932</v>
      </c>
      <c r="I1587" s="48" t="s">
        <v>3555</v>
      </c>
      <c r="J1587" s="48" t="s">
        <v>2661</v>
      </c>
      <c r="K1587" s="203" t="s">
        <v>3514</v>
      </c>
      <c r="L1587" s="203" t="s">
        <v>2636</v>
      </c>
      <c r="M1587" s="48" t="s">
        <v>3517</v>
      </c>
      <c r="N1587" s="203" t="s">
        <v>211</v>
      </c>
      <c r="O1587" s="48" t="s">
        <v>165</v>
      </c>
      <c r="P1587" s="48"/>
      <c r="Q1587" s="48" t="s">
        <v>491</v>
      </c>
      <c r="R1587" s="203" t="s">
        <v>223</v>
      </c>
      <c r="S1587" s="48" t="b">
        <v>0</v>
      </c>
      <c r="T1587" s="48"/>
      <c r="U1587" s="178"/>
      <c r="V1587" s="178">
        <v>43235</v>
      </c>
      <c r="W1587" s="48" t="s">
        <v>211</v>
      </c>
      <c r="X1587" s="48"/>
      <c r="Y1587" s="48"/>
      <c r="Z1587" s="48" t="s">
        <v>211</v>
      </c>
      <c r="AA1587" s="48"/>
      <c r="AB1587" s="48"/>
      <c r="AC1587" s="203" t="s">
        <v>211</v>
      </c>
      <c r="AD1587" s="206"/>
      <c r="AE1587" s="203" t="s">
        <v>165</v>
      </c>
      <c r="AF1587" s="203" t="s">
        <v>211</v>
      </c>
      <c r="AG1587" s="203" t="s">
        <v>539</v>
      </c>
      <c r="AH1587" s="208">
        <v>43353</v>
      </c>
      <c r="AI1587" s="210" t="s">
        <v>4350</v>
      </c>
      <c r="AJ1587" s="164" t="str">
        <f t="shared" si="24"/>
        <v>FS</v>
      </c>
      <c r="AK1587" s="115" t="b">
        <f>ISNUMBER(SEARCH("IRT",Table1[[#This Row],[Current_Status]]))</f>
        <v>0</v>
      </c>
      <c r="AL1587" s="116">
        <f>YEAR(Table1[[#This Row],[Project_Initiated]])</f>
        <v>2018</v>
      </c>
      <c r="AM1587" s="53">
        <v>44105</v>
      </c>
      <c r="AN1587" s="53" t="str">
        <f>IF(AND(Table1[[#This Row],[Completed Date]]&gt;="07/01/2020"+0,Table1[[#This Row],[Completed Date]]&lt;="6/30/2021"+0),"FY 20-21",IF(AND(Table1[[#This Row],[Completed Date]]&gt;="07/01/2019"+0,Table1[[#This Row],[Completed Date]]&lt;="6/30/2020"+0),"FY 19-20",""))</f>
        <v/>
      </c>
      <c r="AO1587" s="116" t="str">
        <f>IFERROR(FIND("R",Table1[[#This Row],[FS_Priority]]),"")</f>
        <v/>
      </c>
    </row>
    <row r="1588" spans="1:41" hidden="1" x14ac:dyDescent="0.25">
      <c r="A1588" s="48" t="s">
        <v>738</v>
      </c>
      <c r="B1588" s="203" t="s">
        <v>211</v>
      </c>
      <c r="C1588" s="203" t="s">
        <v>738</v>
      </c>
      <c r="D1588" s="203" t="b">
        <v>0</v>
      </c>
      <c r="E1588" s="48" t="s">
        <v>287</v>
      </c>
      <c r="F1588" s="48" t="s">
        <v>3050</v>
      </c>
      <c r="G1588" s="48" t="s">
        <v>211</v>
      </c>
      <c r="H1588" s="48" t="s">
        <v>465</v>
      </c>
      <c r="I1588" s="48" t="s">
        <v>3564</v>
      </c>
      <c r="J1588" s="48" t="s">
        <v>2661</v>
      </c>
      <c r="K1588" s="203" t="s">
        <v>211</v>
      </c>
      <c r="L1588" s="203" t="s">
        <v>211</v>
      </c>
      <c r="M1588" s="48" t="s">
        <v>3565</v>
      </c>
      <c r="N1588" s="203" t="s">
        <v>211</v>
      </c>
      <c r="O1588" s="48" t="s">
        <v>183</v>
      </c>
      <c r="P1588" s="48"/>
      <c r="Q1588" s="48" t="s">
        <v>211</v>
      </c>
      <c r="R1588" s="203" t="s">
        <v>2658</v>
      </c>
      <c r="S1588" s="48" t="b">
        <v>0</v>
      </c>
      <c r="T1588" s="48"/>
      <c r="U1588" s="178"/>
      <c r="V1588" s="178">
        <v>43230</v>
      </c>
      <c r="W1588" s="48" t="s">
        <v>211</v>
      </c>
      <c r="X1588" s="48"/>
      <c r="Y1588" s="48"/>
      <c r="Z1588" s="48" t="s">
        <v>211</v>
      </c>
      <c r="AA1588" s="48"/>
      <c r="AB1588" s="48"/>
      <c r="AC1588" s="203" t="s">
        <v>2856</v>
      </c>
      <c r="AD1588" s="205"/>
      <c r="AE1588" s="203" t="s">
        <v>211</v>
      </c>
      <c r="AF1588" s="203" t="s">
        <v>211</v>
      </c>
      <c r="AG1588" s="203" t="s">
        <v>2693</v>
      </c>
      <c r="AH1588" s="208">
        <v>43570</v>
      </c>
      <c r="AI1588" s="210" t="s">
        <v>4350</v>
      </c>
      <c r="AJ1588" s="164" t="str">
        <f t="shared" si="24"/>
        <v>FS</v>
      </c>
      <c r="AK1588" s="115" t="b">
        <f>ISNUMBER(SEARCH("IRT",Table1[[#This Row],[Current_Status]]))</f>
        <v>0</v>
      </c>
      <c r="AL1588" s="116">
        <f>YEAR(Table1[[#This Row],[Project_Initiated]])</f>
        <v>2018</v>
      </c>
      <c r="AM1588" s="53">
        <v>44105</v>
      </c>
      <c r="AN1588" s="53" t="str">
        <f>IF(AND(Table1[[#This Row],[Completed Date]]&gt;="07/01/2020"+0,Table1[[#This Row],[Completed Date]]&lt;="6/30/2021"+0),"FY 20-21",IF(AND(Table1[[#This Row],[Completed Date]]&gt;="07/01/2019"+0,Table1[[#This Row],[Completed Date]]&lt;="6/30/2020"+0),"FY 19-20",""))</f>
        <v/>
      </c>
      <c r="AO1588" s="116" t="str">
        <f>IFERROR(FIND("R",Table1[[#This Row],[FS_Priority]]),"")</f>
        <v/>
      </c>
    </row>
    <row r="1589" spans="1:41" hidden="1" x14ac:dyDescent="0.25">
      <c r="A1589" s="48" t="s">
        <v>871</v>
      </c>
      <c r="B1589" s="203" t="s">
        <v>211</v>
      </c>
      <c r="C1589" s="203" t="s">
        <v>871</v>
      </c>
      <c r="D1589" s="203" t="b">
        <v>0</v>
      </c>
      <c r="E1589" s="48" t="s">
        <v>287</v>
      </c>
      <c r="F1589" s="48" t="s">
        <v>3045</v>
      </c>
      <c r="G1589" s="48" t="s">
        <v>211</v>
      </c>
      <c r="H1589" s="48" t="s">
        <v>182</v>
      </c>
      <c r="I1589" s="48" t="s">
        <v>211</v>
      </c>
      <c r="J1589" s="48" t="s">
        <v>2661</v>
      </c>
      <c r="K1589" s="203" t="s">
        <v>211</v>
      </c>
      <c r="L1589" s="203" t="s">
        <v>211</v>
      </c>
      <c r="M1589" s="48" t="s">
        <v>3566</v>
      </c>
      <c r="N1589" s="203" t="s">
        <v>211</v>
      </c>
      <c r="O1589" s="48" t="s">
        <v>183</v>
      </c>
      <c r="P1589" s="48"/>
      <c r="Q1589" s="48" t="s">
        <v>211</v>
      </c>
      <c r="R1589" s="203" t="s">
        <v>211</v>
      </c>
      <c r="S1589" s="48" t="b">
        <v>0</v>
      </c>
      <c r="T1589" s="48"/>
      <c r="U1589" s="178"/>
      <c r="V1589" s="178">
        <v>43368</v>
      </c>
      <c r="W1589" s="48" t="s">
        <v>211</v>
      </c>
      <c r="X1589" s="48"/>
      <c r="Y1589" s="48"/>
      <c r="Z1589" s="48" t="s">
        <v>211</v>
      </c>
      <c r="AA1589" s="48"/>
      <c r="AB1589" s="48"/>
      <c r="AC1589" s="203" t="s">
        <v>2803</v>
      </c>
      <c r="AD1589" s="205"/>
      <c r="AE1589" s="203" t="s">
        <v>498</v>
      </c>
      <c r="AF1589" s="203" t="s">
        <v>211</v>
      </c>
      <c r="AG1589" s="203" t="s">
        <v>2694</v>
      </c>
      <c r="AH1589" s="208">
        <v>43524</v>
      </c>
      <c r="AI1589" s="210" t="s">
        <v>4347</v>
      </c>
      <c r="AJ1589" s="164" t="str">
        <f t="shared" si="24"/>
        <v>FS</v>
      </c>
      <c r="AK1589" s="115" t="b">
        <f>ISNUMBER(SEARCH("IRT",Table1[[#This Row],[Current_Status]]))</f>
        <v>0</v>
      </c>
      <c r="AL1589" s="116">
        <f>YEAR(Table1[[#This Row],[Project_Initiated]])</f>
        <v>2018</v>
      </c>
      <c r="AM1589" s="53">
        <v>44105</v>
      </c>
      <c r="AN1589" s="53" t="str">
        <f>IF(AND(Table1[[#This Row],[Completed Date]]&gt;="07/01/2020"+0,Table1[[#This Row],[Completed Date]]&lt;="6/30/2021"+0),"FY 20-21",IF(AND(Table1[[#This Row],[Completed Date]]&gt;="07/01/2019"+0,Table1[[#This Row],[Completed Date]]&lt;="6/30/2020"+0),"FY 19-20",""))</f>
        <v/>
      </c>
      <c r="AO1589" s="116" t="str">
        <f>IFERROR(FIND("R",Table1[[#This Row],[FS_Priority]]),"")</f>
        <v/>
      </c>
    </row>
    <row r="1590" spans="1:41" hidden="1" x14ac:dyDescent="0.25">
      <c r="A1590" s="48" t="s">
        <v>487</v>
      </c>
      <c r="B1590" s="203" t="s">
        <v>211</v>
      </c>
      <c r="C1590" s="203" t="s">
        <v>487</v>
      </c>
      <c r="D1590" s="203" t="b">
        <v>0</v>
      </c>
      <c r="E1590" s="48" t="s">
        <v>287</v>
      </c>
      <c r="F1590" s="48" t="s">
        <v>3052</v>
      </c>
      <c r="G1590" s="48" t="s">
        <v>211</v>
      </c>
      <c r="H1590" s="48" t="s">
        <v>472</v>
      </c>
      <c r="I1590" s="48" t="s">
        <v>211</v>
      </c>
      <c r="J1590" s="48" t="s">
        <v>2661</v>
      </c>
      <c r="K1590" s="203" t="s">
        <v>211</v>
      </c>
      <c r="L1590" s="203" t="s">
        <v>211</v>
      </c>
      <c r="M1590" s="48" t="s">
        <v>3568</v>
      </c>
      <c r="N1590" s="203" t="s">
        <v>211</v>
      </c>
      <c r="O1590" s="48" t="s">
        <v>488</v>
      </c>
      <c r="P1590" s="48"/>
      <c r="Q1590" s="48" t="s">
        <v>489</v>
      </c>
      <c r="R1590" s="203" t="s">
        <v>489</v>
      </c>
      <c r="S1590" s="48" t="b">
        <v>0</v>
      </c>
      <c r="T1590" s="48"/>
      <c r="U1590" s="178"/>
      <c r="V1590" s="178">
        <v>43319</v>
      </c>
      <c r="W1590" s="48" t="s">
        <v>211</v>
      </c>
      <c r="X1590" s="48"/>
      <c r="Y1590" s="48"/>
      <c r="Z1590" s="48" t="s">
        <v>211</v>
      </c>
      <c r="AA1590" s="48"/>
      <c r="AB1590" s="48"/>
      <c r="AC1590" s="203" t="s">
        <v>211</v>
      </c>
      <c r="AD1590" s="205"/>
      <c r="AE1590" s="203" t="s">
        <v>498</v>
      </c>
      <c r="AF1590" s="203" t="s">
        <v>211</v>
      </c>
      <c r="AG1590" s="203" t="s">
        <v>2694</v>
      </c>
      <c r="AH1590" s="208">
        <v>43475</v>
      </c>
      <c r="AI1590" s="210" t="s">
        <v>4347</v>
      </c>
      <c r="AJ1590" s="164" t="str">
        <f t="shared" si="24"/>
        <v>FS</v>
      </c>
      <c r="AK1590" s="115" t="b">
        <f>ISNUMBER(SEARCH("IRT",Table1[[#This Row],[Current_Status]]))</f>
        <v>0</v>
      </c>
      <c r="AL1590" s="116">
        <f>YEAR(Table1[[#This Row],[Project_Initiated]])</f>
        <v>2018</v>
      </c>
      <c r="AM1590" s="53">
        <v>44105</v>
      </c>
      <c r="AN1590" s="53" t="str">
        <f>IF(AND(Table1[[#This Row],[Completed Date]]&gt;="07/01/2020"+0,Table1[[#This Row],[Completed Date]]&lt;="6/30/2021"+0),"FY 20-21",IF(AND(Table1[[#This Row],[Completed Date]]&gt;="07/01/2019"+0,Table1[[#This Row],[Completed Date]]&lt;="6/30/2020"+0),"FY 19-20",""))</f>
        <v/>
      </c>
      <c r="AO1590" s="116" t="str">
        <f>IFERROR(FIND("R",Table1[[#This Row],[FS_Priority]]),"")</f>
        <v/>
      </c>
    </row>
    <row r="1591" spans="1:41" hidden="1" x14ac:dyDescent="0.25">
      <c r="A1591" s="48" t="s">
        <v>2805</v>
      </c>
      <c r="B1591" s="203" t="s">
        <v>211</v>
      </c>
      <c r="C1591" s="203" t="s">
        <v>2805</v>
      </c>
      <c r="D1591" s="203" t="b">
        <v>0</v>
      </c>
      <c r="E1591" s="48" t="s">
        <v>4285</v>
      </c>
      <c r="F1591" s="48" t="s">
        <v>3053</v>
      </c>
      <c r="G1591" s="48" t="s">
        <v>211</v>
      </c>
      <c r="H1591" s="48" t="s">
        <v>1517</v>
      </c>
      <c r="I1591" s="48" t="s">
        <v>211</v>
      </c>
      <c r="J1591" s="48" t="s">
        <v>2661</v>
      </c>
      <c r="K1591" s="203" t="s">
        <v>59</v>
      </c>
      <c r="L1591" s="203" t="s">
        <v>28</v>
      </c>
      <c r="M1591" s="48" t="s">
        <v>3533</v>
      </c>
      <c r="N1591" s="203" t="s">
        <v>211</v>
      </c>
      <c r="O1591" s="48" t="s">
        <v>183</v>
      </c>
      <c r="P1591" s="48"/>
      <c r="Q1591" s="48" t="s">
        <v>288</v>
      </c>
      <c r="R1591" s="203" t="s">
        <v>211</v>
      </c>
      <c r="S1591" s="48" t="b">
        <v>0</v>
      </c>
      <c r="T1591" s="48"/>
      <c r="U1591" s="178"/>
      <c r="V1591" s="178">
        <v>43496</v>
      </c>
      <c r="W1591" s="48" t="s">
        <v>211</v>
      </c>
      <c r="X1591" s="48"/>
      <c r="Y1591" s="48"/>
      <c r="Z1591" s="48" t="s">
        <v>211</v>
      </c>
      <c r="AA1591" s="48"/>
      <c r="AB1591" s="48"/>
      <c r="AC1591" s="203" t="s">
        <v>2806</v>
      </c>
      <c r="AD1591" s="205"/>
      <c r="AE1591" s="203" t="s">
        <v>178</v>
      </c>
      <c r="AF1591" s="203" t="s">
        <v>211</v>
      </c>
      <c r="AG1591" s="203" t="s">
        <v>211</v>
      </c>
      <c r="AH1591" s="208">
        <v>43524</v>
      </c>
      <c r="AI1591" s="210" t="s">
        <v>4353</v>
      </c>
      <c r="AJ1591" s="164" t="str">
        <f t="shared" si="24"/>
        <v>FS</v>
      </c>
      <c r="AK1591" s="115" t="b">
        <f>ISNUMBER(SEARCH("IRT",Table1[[#This Row],[Current_Status]]))</f>
        <v>0</v>
      </c>
      <c r="AL1591" s="116">
        <f>YEAR(Table1[[#This Row],[Project_Initiated]])</f>
        <v>2019</v>
      </c>
      <c r="AM1591" s="53">
        <v>44105</v>
      </c>
      <c r="AN1591" s="53" t="str">
        <f>IF(AND(Table1[[#This Row],[Completed Date]]&gt;="07/01/2020"+0,Table1[[#This Row],[Completed Date]]&lt;="6/30/2021"+0),"FY 20-21",IF(AND(Table1[[#This Row],[Completed Date]]&gt;="07/01/2019"+0,Table1[[#This Row],[Completed Date]]&lt;="6/30/2020"+0),"FY 19-20",""))</f>
        <v/>
      </c>
      <c r="AO1591" s="116" t="str">
        <f>IFERROR(FIND("R",Table1[[#This Row],[FS_Priority]]),"")</f>
        <v/>
      </c>
    </row>
    <row r="1592" spans="1:41" hidden="1" x14ac:dyDescent="0.25">
      <c r="A1592" s="48" t="s">
        <v>725</v>
      </c>
      <c r="B1592" s="203" t="s">
        <v>211</v>
      </c>
      <c r="C1592" s="203" t="s">
        <v>725</v>
      </c>
      <c r="D1592" s="203" t="b">
        <v>0</v>
      </c>
      <c r="E1592" s="48" t="s">
        <v>446</v>
      </c>
      <c r="F1592" s="48" t="s">
        <v>3056</v>
      </c>
      <c r="G1592" s="48" t="s">
        <v>211</v>
      </c>
      <c r="H1592" s="48" t="s">
        <v>52</v>
      </c>
      <c r="I1592" s="48" t="s">
        <v>3580</v>
      </c>
      <c r="J1592" s="48" t="s">
        <v>2661</v>
      </c>
      <c r="K1592" s="203" t="s">
        <v>3578</v>
      </c>
      <c r="L1592" s="203" t="s">
        <v>2636</v>
      </c>
      <c r="M1592" s="48" t="s">
        <v>3581</v>
      </c>
      <c r="N1592" s="203" t="s">
        <v>211</v>
      </c>
      <c r="O1592" s="48" t="s">
        <v>165</v>
      </c>
      <c r="P1592" s="48"/>
      <c r="Q1592" s="48" t="s">
        <v>211</v>
      </c>
      <c r="R1592" s="203" t="s">
        <v>240</v>
      </c>
      <c r="S1592" s="48" t="b">
        <v>0</v>
      </c>
      <c r="T1592" s="48"/>
      <c r="U1592" s="178"/>
      <c r="V1592" s="178">
        <v>43220</v>
      </c>
      <c r="W1592" s="48" t="s">
        <v>211</v>
      </c>
      <c r="X1592" s="48"/>
      <c r="Y1592" s="48"/>
      <c r="Z1592" s="48" t="s">
        <v>211</v>
      </c>
      <c r="AA1592" s="48"/>
      <c r="AB1592" s="48"/>
      <c r="AC1592" s="203" t="s">
        <v>211</v>
      </c>
      <c r="AD1592" s="205"/>
      <c r="AE1592" s="203" t="s">
        <v>165</v>
      </c>
      <c r="AF1592" s="203" t="s">
        <v>211</v>
      </c>
      <c r="AG1592" s="203" t="s">
        <v>539</v>
      </c>
      <c r="AH1592" s="208">
        <v>43336</v>
      </c>
      <c r="AI1592" s="210" t="s">
        <v>4350</v>
      </c>
      <c r="AJ1592" s="164" t="str">
        <f t="shared" si="24"/>
        <v>FS</v>
      </c>
      <c r="AK1592" s="115" t="b">
        <f>ISNUMBER(SEARCH("IRT",Table1[[#This Row],[Current_Status]]))</f>
        <v>0</v>
      </c>
      <c r="AL1592" s="116">
        <f>YEAR(Table1[[#This Row],[Project_Initiated]])</f>
        <v>2018</v>
      </c>
      <c r="AM1592" s="53">
        <v>44105</v>
      </c>
      <c r="AN1592" s="53" t="str">
        <f>IF(AND(Table1[[#This Row],[Completed Date]]&gt;="07/01/2020"+0,Table1[[#This Row],[Completed Date]]&lt;="6/30/2021"+0),"FY 20-21",IF(AND(Table1[[#This Row],[Completed Date]]&gt;="07/01/2019"+0,Table1[[#This Row],[Completed Date]]&lt;="6/30/2020"+0),"FY 19-20",""))</f>
        <v/>
      </c>
      <c r="AO1592" s="116" t="str">
        <f>IFERROR(FIND("R",Table1[[#This Row],[FS_Priority]]),"")</f>
        <v/>
      </c>
    </row>
    <row r="1593" spans="1:41" hidden="1" x14ac:dyDescent="0.25">
      <c r="A1593" s="48" t="s">
        <v>718</v>
      </c>
      <c r="B1593" s="203" t="s">
        <v>211</v>
      </c>
      <c r="C1593" s="203" t="s">
        <v>718</v>
      </c>
      <c r="D1593" s="203" t="b">
        <v>0</v>
      </c>
      <c r="E1593" s="48" t="s">
        <v>446</v>
      </c>
      <c r="F1593" s="48" t="s">
        <v>3056</v>
      </c>
      <c r="G1593" s="48" t="s">
        <v>211</v>
      </c>
      <c r="H1593" s="48" t="s">
        <v>52</v>
      </c>
      <c r="I1593" s="48" t="s">
        <v>3583</v>
      </c>
      <c r="J1593" s="48" t="s">
        <v>2661</v>
      </c>
      <c r="K1593" s="203" t="s">
        <v>3578</v>
      </c>
      <c r="L1593" s="203" t="s">
        <v>2636</v>
      </c>
      <c r="M1593" s="48" t="s">
        <v>3581</v>
      </c>
      <c r="N1593" s="203" t="s">
        <v>211</v>
      </c>
      <c r="O1593" s="48" t="s">
        <v>165</v>
      </c>
      <c r="P1593" s="48"/>
      <c r="Q1593" s="48" t="s">
        <v>211</v>
      </c>
      <c r="R1593" s="203" t="s">
        <v>239</v>
      </c>
      <c r="S1593" s="48" t="b">
        <v>0</v>
      </c>
      <c r="T1593" s="48"/>
      <c r="U1593" s="178"/>
      <c r="V1593" s="178">
        <v>43215</v>
      </c>
      <c r="W1593" s="48" t="s">
        <v>211</v>
      </c>
      <c r="X1593" s="48"/>
      <c r="Y1593" s="48"/>
      <c r="Z1593" s="48" t="s">
        <v>211</v>
      </c>
      <c r="AA1593" s="48"/>
      <c r="AB1593" s="48"/>
      <c r="AC1593" s="203" t="s">
        <v>211</v>
      </c>
      <c r="AD1593" s="205"/>
      <c r="AE1593" s="203" t="s">
        <v>165</v>
      </c>
      <c r="AF1593" s="203" t="s">
        <v>211</v>
      </c>
      <c r="AG1593" s="203" t="s">
        <v>539</v>
      </c>
      <c r="AH1593" s="208">
        <v>43336</v>
      </c>
      <c r="AI1593" s="210" t="s">
        <v>4350</v>
      </c>
      <c r="AJ1593" s="164" t="str">
        <f t="shared" si="24"/>
        <v>FS</v>
      </c>
      <c r="AK1593" s="115" t="b">
        <f>ISNUMBER(SEARCH("IRT",Table1[[#This Row],[Current_Status]]))</f>
        <v>0</v>
      </c>
      <c r="AL1593" s="116">
        <f>YEAR(Table1[[#This Row],[Project_Initiated]])</f>
        <v>2018</v>
      </c>
      <c r="AM1593" s="53">
        <v>44105</v>
      </c>
      <c r="AN1593" s="53" t="str">
        <f>IF(AND(Table1[[#This Row],[Completed Date]]&gt;="07/01/2020"+0,Table1[[#This Row],[Completed Date]]&lt;="6/30/2021"+0),"FY 20-21",IF(AND(Table1[[#This Row],[Completed Date]]&gt;="07/01/2019"+0,Table1[[#This Row],[Completed Date]]&lt;="6/30/2020"+0),"FY 19-20",""))</f>
        <v/>
      </c>
      <c r="AO1593" s="116" t="str">
        <f>IFERROR(FIND("R",Table1[[#This Row],[FS_Priority]]),"")</f>
        <v/>
      </c>
    </row>
    <row r="1594" spans="1:41" hidden="1" x14ac:dyDescent="0.25">
      <c r="A1594" s="48" t="s">
        <v>686</v>
      </c>
      <c r="B1594" s="203" t="s">
        <v>211</v>
      </c>
      <c r="C1594" s="203" t="s">
        <v>686</v>
      </c>
      <c r="D1594" s="203" t="b">
        <v>0</v>
      </c>
      <c r="E1594" s="48" t="s">
        <v>446</v>
      </c>
      <c r="F1594" s="48" t="s">
        <v>3054</v>
      </c>
      <c r="G1594" s="48" t="s">
        <v>211</v>
      </c>
      <c r="H1594" s="48" t="s">
        <v>3531</v>
      </c>
      <c r="I1594" s="48" t="s">
        <v>3577</v>
      </c>
      <c r="J1594" s="48" t="s">
        <v>2661</v>
      </c>
      <c r="K1594" s="203" t="s">
        <v>3578</v>
      </c>
      <c r="L1594" s="203" t="s">
        <v>2636</v>
      </c>
      <c r="M1594" s="48" t="s">
        <v>3579</v>
      </c>
      <c r="N1594" s="203" t="s">
        <v>211</v>
      </c>
      <c r="O1594" s="48" t="s">
        <v>183</v>
      </c>
      <c r="P1594" s="48"/>
      <c r="Q1594" s="48" t="s">
        <v>211</v>
      </c>
      <c r="R1594" s="203" t="s">
        <v>211</v>
      </c>
      <c r="S1594" s="48" t="b">
        <v>0</v>
      </c>
      <c r="T1594" s="48"/>
      <c r="U1594" s="178"/>
      <c r="V1594" s="178">
        <v>43171</v>
      </c>
      <c r="W1594" s="48" t="s">
        <v>211</v>
      </c>
      <c r="X1594" s="48"/>
      <c r="Y1594" s="48"/>
      <c r="Z1594" s="48" t="s">
        <v>211</v>
      </c>
      <c r="AA1594" s="48"/>
      <c r="AB1594" s="48"/>
      <c r="AC1594" s="203" t="s">
        <v>687</v>
      </c>
      <c r="AD1594" s="205"/>
      <c r="AE1594" s="203" t="s">
        <v>183</v>
      </c>
      <c r="AF1594" s="203" t="s">
        <v>211</v>
      </c>
      <c r="AG1594" s="203" t="s">
        <v>2694</v>
      </c>
      <c r="AH1594" s="208">
        <v>43361</v>
      </c>
      <c r="AI1594" s="210" t="s">
        <v>4348</v>
      </c>
      <c r="AJ1594" s="164" t="str">
        <f t="shared" ref="AJ1594:AJ1657" si="25">IF(LEN(A1594)&gt;6,"FS","PD&amp;C")</f>
        <v>FS</v>
      </c>
      <c r="AK1594" s="115" t="b">
        <f>ISNUMBER(SEARCH("IRT",Table1[[#This Row],[Current_Status]]))</f>
        <v>0</v>
      </c>
      <c r="AL1594" s="116">
        <f>YEAR(Table1[[#This Row],[Project_Initiated]])</f>
        <v>2018</v>
      </c>
      <c r="AM1594" s="53">
        <v>44105</v>
      </c>
      <c r="AN1594" s="53" t="str">
        <f>IF(AND(Table1[[#This Row],[Completed Date]]&gt;="07/01/2020"+0,Table1[[#This Row],[Completed Date]]&lt;="6/30/2021"+0),"FY 20-21",IF(AND(Table1[[#This Row],[Completed Date]]&gt;="07/01/2019"+0,Table1[[#This Row],[Completed Date]]&lt;="6/30/2020"+0),"FY 19-20",""))</f>
        <v/>
      </c>
      <c r="AO1594" s="116" t="str">
        <f>IFERROR(FIND("R",Table1[[#This Row],[FS_Priority]]),"")</f>
        <v/>
      </c>
    </row>
    <row r="1595" spans="1:41" hidden="1" x14ac:dyDescent="0.25">
      <c r="A1595" s="48" t="s">
        <v>2615</v>
      </c>
      <c r="B1595" s="203" t="s">
        <v>211</v>
      </c>
      <c r="C1595" s="203" t="s">
        <v>2615</v>
      </c>
      <c r="D1595" s="203" t="b">
        <v>0</v>
      </c>
      <c r="E1595" s="48" t="s">
        <v>446</v>
      </c>
      <c r="F1595" s="48" t="s">
        <v>3058</v>
      </c>
      <c r="G1595" s="48" t="s">
        <v>211</v>
      </c>
      <c r="H1595" s="48" t="s">
        <v>3531</v>
      </c>
      <c r="I1595" s="48" t="s">
        <v>3587</v>
      </c>
      <c r="J1595" s="48" t="s">
        <v>2661</v>
      </c>
      <c r="K1595" s="203" t="s">
        <v>3578</v>
      </c>
      <c r="L1595" s="203" t="s">
        <v>2636</v>
      </c>
      <c r="M1595" s="48" t="s">
        <v>3588</v>
      </c>
      <c r="N1595" s="203" t="s">
        <v>211</v>
      </c>
      <c r="O1595" s="48" t="s">
        <v>165</v>
      </c>
      <c r="P1595" s="48"/>
      <c r="Q1595" s="48" t="s">
        <v>218</v>
      </c>
      <c r="R1595" s="203" t="s">
        <v>211</v>
      </c>
      <c r="S1595" s="48" t="b">
        <v>0</v>
      </c>
      <c r="T1595" s="48"/>
      <c r="U1595" s="178"/>
      <c r="V1595" s="178">
        <v>43411</v>
      </c>
      <c r="W1595" s="48" t="s">
        <v>211</v>
      </c>
      <c r="X1595" s="48"/>
      <c r="Y1595" s="48"/>
      <c r="Z1595" s="48" t="s">
        <v>211</v>
      </c>
      <c r="AA1595" s="48"/>
      <c r="AB1595" s="48"/>
      <c r="AC1595" s="203" t="s">
        <v>2785</v>
      </c>
      <c r="AD1595" s="205"/>
      <c r="AE1595" s="203" t="s">
        <v>165</v>
      </c>
      <c r="AF1595" s="203" t="s">
        <v>211</v>
      </c>
      <c r="AG1595" s="203" t="s">
        <v>539</v>
      </c>
      <c r="AH1595" s="208">
        <v>43497</v>
      </c>
      <c r="AI1595" s="210" t="s">
        <v>4352</v>
      </c>
      <c r="AJ1595" s="164" t="str">
        <f t="shared" si="25"/>
        <v>FS</v>
      </c>
      <c r="AK1595" s="115" t="b">
        <f>ISNUMBER(SEARCH("IRT",Table1[[#This Row],[Current_Status]]))</f>
        <v>0</v>
      </c>
      <c r="AL1595" s="116">
        <f>YEAR(Table1[[#This Row],[Project_Initiated]])</f>
        <v>2018</v>
      </c>
      <c r="AM1595" s="53">
        <v>44105</v>
      </c>
      <c r="AN1595" s="53" t="str">
        <f>IF(AND(Table1[[#This Row],[Completed Date]]&gt;="07/01/2020"+0,Table1[[#This Row],[Completed Date]]&lt;="6/30/2021"+0),"FY 20-21",IF(AND(Table1[[#This Row],[Completed Date]]&gt;="07/01/2019"+0,Table1[[#This Row],[Completed Date]]&lt;="6/30/2020"+0),"FY 19-20",""))</f>
        <v/>
      </c>
      <c r="AO1595" s="116" t="str">
        <f>IFERROR(FIND("R",Table1[[#This Row],[FS_Priority]]),"")</f>
        <v/>
      </c>
    </row>
    <row r="1596" spans="1:41" hidden="1" x14ac:dyDescent="0.25">
      <c r="A1596" s="48" t="s">
        <v>295</v>
      </c>
      <c r="B1596" s="203" t="s">
        <v>211</v>
      </c>
      <c r="C1596" s="203" t="s">
        <v>295</v>
      </c>
      <c r="D1596" s="203" t="b">
        <v>0</v>
      </c>
      <c r="E1596" s="48" t="s">
        <v>446</v>
      </c>
      <c r="F1596" s="48" t="s">
        <v>3059</v>
      </c>
      <c r="G1596" s="48" t="s">
        <v>211</v>
      </c>
      <c r="H1596" s="48" t="s">
        <v>447</v>
      </c>
      <c r="I1596" s="48" t="s">
        <v>288</v>
      </c>
      <c r="J1596" s="48" t="s">
        <v>2661</v>
      </c>
      <c r="K1596" s="203" t="s">
        <v>3578</v>
      </c>
      <c r="L1596" s="203" t="s">
        <v>2636</v>
      </c>
      <c r="M1596" s="48" t="s">
        <v>3586</v>
      </c>
      <c r="N1596" s="203" t="s">
        <v>211</v>
      </c>
      <c r="O1596" s="48" t="s">
        <v>165</v>
      </c>
      <c r="P1596" s="48"/>
      <c r="Q1596" s="48" t="s">
        <v>218</v>
      </c>
      <c r="R1596" s="203" t="s">
        <v>236</v>
      </c>
      <c r="S1596" s="48" t="b">
        <v>0</v>
      </c>
      <c r="T1596" s="48"/>
      <c r="U1596" s="178"/>
      <c r="V1596" s="178">
        <v>43216</v>
      </c>
      <c r="W1596" s="48" t="s">
        <v>211</v>
      </c>
      <c r="X1596" s="48"/>
      <c r="Y1596" s="48"/>
      <c r="Z1596" s="48" t="s">
        <v>211</v>
      </c>
      <c r="AA1596" s="48"/>
      <c r="AB1596" s="48"/>
      <c r="AC1596" s="203" t="s">
        <v>2881</v>
      </c>
      <c r="AD1596" s="205"/>
      <c r="AE1596" s="203" t="s">
        <v>165</v>
      </c>
      <c r="AF1596" s="203" t="s">
        <v>211</v>
      </c>
      <c r="AG1596" s="203" t="s">
        <v>539</v>
      </c>
      <c r="AH1596" s="208">
        <v>43592</v>
      </c>
      <c r="AI1596" s="210" t="s">
        <v>4350</v>
      </c>
      <c r="AJ1596" s="164" t="str">
        <f t="shared" si="25"/>
        <v>FS</v>
      </c>
      <c r="AK1596" s="115" t="b">
        <f>ISNUMBER(SEARCH("IRT",Table1[[#This Row],[Current_Status]]))</f>
        <v>0</v>
      </c>
      <c r="AL1596" s="116">
        <f>YEAR(Table1[[#This Row],[Project_Initiated]])</f>
        <v>2018</v>
      </c>
      <c r="AM1596" s="53">
        <v>44105</v>
      </c>
      <c r="AN1596" s="53" t="str">
        <f>IF(AND(Table1[[#This Row],[Completed Date]]&gt;="07/01/2020"+0,Table1[[#This Row],[Completed Date]]&lt;="6/30/2021"+0),"FY 20-21",IF(AND(Table1[[#This Row],[Completed Date]]&gt;="07/01/2019"+0,Table1[[#This Row],[Completed Date]]&lt;="6/30/2020"+0),"FY 19-20",""))</f>
        <v/>
      </c>
      <c r="AO1596" s="116" t="str">
        <f>IFERROR(FIND("R",Table1[[#This Row],[FS_Priority]]),"")</f>
        <v/>
      </c>
    </row>
    <row r="1597" spans="1:41" hidden="1" x14ac:dyDescent="0.25">
      <c r="A1597" s="48" t="s">
        <v>4078</v>
      </c>
      <c r="B1597" s="203" t="s">
        <v>211</v>
      </c>
      <c r="C1597" s="203" t="s">
        <v>4078</v>
      </c>
      <c r="D1597" s="203" t="b">
        <v>0</v>
      </c>
      <c r="E1597" s="48" t="s">
        <v>446</v>
      </c>
      <c r="F1597" s="48" t="s">
        <v>4216</v>
      </c>
      <c r="G1597" s="48" t="s">
        <v>211</v>
      </c>
      <c r="H1597" s="48" t="s">
        <v>3531</v>
      </c>
      <c r="I1597" s="48" t="s">
        <v>3589</v>
      </c>
      <c r="J1597" s="48" t="s">
        <v>2661</v>
      </c>
      <c r="K1597" s="203" t="s">
        <v>3578</v>
      </c>
      <c r="L1597" s="203" t="s">
        <v>2636</v>
      </c>
      <c r="M1597" s="48" t="s">
        <v>3726</v>
      </c>
      <c r="N1597" s="203" t="s">
        <v>211</v>
      </c>
      <c r="O1597" s="48" t="s">
        <v>165</v>
      </c>
      <c r="P1597" s="48"/>
      <c r="Q1597" s="48" t="s">
        <v>218</v>
      </c>
      <c r="R1597" s="203" t="s">
        <v>211</v>
      </c>
      <c r="S1597" s="48" t="b">
        <v>0</v>
      </c>
      <c r="T1597" s="48"/>
      <c r="U1597" s="178"/>
      <c r="V1597" s="178">
        <v>43686</v>
      </c>
      <c r="W1597" s="48" t="s">
        <v>211</v>
      </c>
      <c r="X1597" s="48"/>
      <c r="Y1597" s="48"/>
      <c r="Z1597" s="48" t="s">
        <v>211</v>
      </c>
      <c r="AA1597" s="48"/>
      <c r="AB1597" s="48"/>
      <c r="AC1597" s="203" t="s">
        <v>4436</v>
      </c>
      <c r="AD1597" s="205"/>
      <c r="AE1597" s="203" t="s">
        <v>165</v>
      </c>
      <c r="AF1597" s="203" t="s">
        <v>211</v>
      </c>
      <c r="AG1597" s="203" t="s">
        <v>211</v>
      </c>
      <c r="AH1597" s="208">
        <v>43739</v>
      </c>
      <c r="AI1597" s="210" t="s">
        <v>4284</v>
      </c>
      <c r="AJ1597" s="164" t="str">
        <f t="shared" si="25"/>
        <v>FS</v>
      </c>
      <c r="AK1597" s="115" t="b">
        <f>ISNUMBER(SEARCH("IRT",Table1[[#This Row],[Current_Status]]))</f>
        <v>0</v>
      </c>
      <c r="AL1597" s="116">
        <f>YEAR(Table1[[#This Row],[Project_Initiated]])</f>
        <v>2019</v>
      </c>
      <c r="AM1597" s="53">
        <v>44105</v>
      </c>
      <c r="AN1597" s="53" t="str">
        <f>IF(AND(Table1[[#This Row],[Completed Date]]&gt;="07/01/2020"+0,Table1[[#This Row],[Completed Date]]&lt;="6/30/2021"+0),"FY 20-21",IF(AND(Table1[[#This Row],[Completed Date]]&gt;="07/01/2019"+0,Table1[[#This Row],[Completed Date]]&lt;="6/30/2020"+0),"FY 19-20",""))</f>
        <v>FY 19-20</v>
      </c>
      <c r="AO1597" s="116" t="str">
        <f>IFERROR(FIND("R",Table1[[#This Row],[FS_Priority]]),"")</f>
        <v/>
      </c>
    </row>
    <row r="1598" spans="1:41" hidden="1" x14ac:dyDescent="0.25">
      <c r="A1598" s="48" t="s">
        <v>770</v>
      </c>
      <c r="B1598" s="203" t="s">
        <v>211</v>
      </c>
      <c r="C1598" s="203" t="s">
        <v>770</v>
      </c>
      <c r="D1598" s="203" t="b">
        <v>0</v>
      </c>
      <c r="E1598" s="48" t="s">
        <v>446</v>
      </c>
      <c r="F1598" s="48" t="s">
        <v>3060</v>
      </c>
      <c r="G1598" s="48" t="s">
        <v>211</v>
      </c>
      <c r="H1598" s="48" t="s">
        <v>3531</v>
      </c>
      <c r="I1598" s="48" t="s">
        <v>3589</v>
      </c>
      <c r="J1598" s="48" t="s">
        <v>2661</v>
      </c>
      <c r="K1598" s="203" t="s">
        <v>3578</v>
      </c>
      <c r="L1598" s="203" t="s">
        <v>2636</v>
      </c>
      <c r="M1598" s="48" t="s">
        <v>3590</v>
      </c>
      <c r="N1598" s="203" t="s">
        <v>211</v>
      </c>
      <c r="O1598" s="48" t="s">
        <v>165</v>
      </c>
      <c r="P1598" s="48"/>
      <c r="Q1598" s="48" t="s">
        <v>236</v>
      </c>
      <c r="R1598" s="203" t="s">
        <v>211</v>
      </c>
      <c r="S1598" s="48" t="b">
        <v>0</v>
      </c>
      <c r="T1598" s="48"/>
      <c r="U1598" s="178"/>
      <c r="V1598" s="178">
        <v>43279</v>
      </c>
      <c r="W1598" s="48" t="s">
        <v>211</v>
      </c>
      <c r="X1598" s="48"/>
      <c r="Y1598" s="48"/>
      <c r="Z1598" s="48" t="s">
        <v>211</v>
      </c>
      <c r="AA1598" s="48"/>
      <c r="AB1598" s="48"/>
      <c r="AC1598" s="203" t="s">
        <v>539</v>
      </c>
      <c r="AD1598" s="205"/>
      <c r="AE1598" s="203" t="s">
        <v>165</v>
      </c>
      <c r="AF1598" s="203" t="s">
        <v>211</v>
      </c>
      <c r="AG1598" s="203" t="s">
        <v>539</v>
      </c>
      <c r="AH1598" s="208">
        <v>43395</v>
      </c>
      <c r="AI1598" s="210" t="s">
        <v>4347</v>
      </c>
      <c r="AJ1598" s="164" t="str">
        <f t="shared" si="25"/>
        <v>FS</v>
      </c>
      <c r="AK1598" s="115" t="b">
        <f>ISNUMBER(SEARCH("IRT",Table1[[#This Row],[Current_Status]]))</f>
        <v>0</v>
      </c>
      <c r="AL1598" s="116">
        <f>YEAR(Table1[[#This Row],[Project_Initiated]])</f>
        <v>2018</v>
      </c>
      <c r="AM1598" s="53">
        <v>44105</v>
      </c>
      <c r="AN1598" s="53" t="str">
        <f>IF(AND(Table1[[#This Row],[Completed Date]]&gt;="07/01/2020"+0,Table1[[#This Row],[Completed Date]]&lt;="6/30/2021"+0),"FY 20-21",IF(AND(Table1[[#This Row],[Completed Date]]&gt;="07/01/2019"+0,Table1[[#This Row],[Completed Date]]&lt;="6/30/2020"+0),"FY 19-20",""))</f>
        <v/>
      </c>
      <c r="AO1598" s="116" t="str">
        <f>IFERROR(FIND("R",Table1[[#This Row],[FS_Priority]]),"")</f>
        <v/>
      </c>
    </row>
    <row r="1599" spans="1:41" hidden="1" x14ac:dyDescent="0.25">
      <c r="A1599" s="48" t="s">
        <v>828</v>
      </c>
      <c r="B1599" s="203" t="s">
        <v>211</v>
      </c>
      <c r="C1599" s="203" t="s">
        <v>828</v>
      </c>
      <c r="D1599" s="203" t="b">
        <v>0</v>
      </c>
      <c r="E1599" s="48" t="s">
        <v>446</v>
      </c>
      <c r="F1599" s="48" t="s">
        <v>3062</v>
      </c>
      <c r="G1599" s="48" t="s">
        <v>211</v>
      </c>
      <c r="H1599" s="48" t="s">
        <v>447</v>
      </c>
      <c r="I1599" s="48" t="s">
        <v>3593</v>
      </c>
      <c r="J1599" s="48" t="s">
        <v>2661</v>
      </c>
      <c r="K1599" s="203" t="s">
        <v>3578</v>
      </c>
      <c r="L1599" s="203" t="s">
        <v>2636</v>
      </c>
      <c r="M1599" s="48" t="s">
        <v>3594</v>
      </c>
      <c r="N1599" s="203" t="s">
        <v>211</v>
      </c>
      <c r="O1599" s="48" t="s">
        <v>165</v>
      </c>
      <c r="P1599" s="48"/>
      <c r="Q1599" s="48" t="s">
        <v>184</v>
      </c>
      <c r="R1599" s="203" t="s">
        <v>211</v>
      </c>
      <c r="S1599" s="48" t="b">
        <v>0</v>
      </c>
      <c r="T1599" s="48"/>
      <c r="U1599" s="178"/>
      <c r="V1599" s="178">
        <v>43314</v>
      </c>
      <c r="W1599" s="48" t="s">
        <v>211</v>
      </c>
      <c r="X1599" s="48"/>
      <c r="Y1599" s="48"/>
      <c r="Z1599" s="48" t="s">
        <v>211</v>
      </c>
      <c r="AA1599" s="48"/>
      <c r="AB1599" s="48"/>
      <c r="AC1599" s="203" t="s">
        <v>539</v>
      </c>
      <c r="AD1599" s="205"/>
      <c r="AE1599" s="203" t="s">
        <v>165</v>
      </c>
      <c r="AF1599" s="203" t="s">
        <v>211</v>
      </c>
      <c r="AG1599" s="203" t="s">
        <v>539</v>
      </c>
      <c r="AH1599" s="208">
        <v>43395</v>
      </c>
      <c r="AI1599" s="210" t="s">
        <v>4347</v>
      </c>
      <c r="AJ1599" s="164" t="str">
        <f t="shared" si="25"/>
        <v>FS</v>
      </c>
      <c r="AK1599" s="115" t="b">
        <f>ISNUMBER(SEARCH("IRT",Table1[[#This Row],[Current_Status]]))</f>
        <v>0</v>
      </c>
      <c r="AL1599" s="116">
        <f>YEAR(Table1[[#This Row],[Project_Initiated]])</f>
        <v>2018</v>
      </c>
      <c r="AM1599" s="53">
        <v>44105</v>
      </c>
      <c r="AN1599" s="53" t="str">
        <f>IF(AND(Table1[[#This Row],[Completed Date]]&gt;="07/01/2020"+0,Table1[[#This Row],[Completed Date]]&lt;="6/30/2021"+0),"FY 20-21",IF(AND(Table1[[#This Row],[Completed Date]]&gt;="07/01/2019"+0,Table1[[#This Row],[Completed Date]]&lt;="6/30/2020"+0),"FY 19-20",""))</f>
        <v/>
      </c>
      <c r="AO1599" s="116" t="str">
        <f>IFERROR(FIND("R",Table1[[#This Row],[FS_Priority]]),"")</f>
        <v/>
      </c>
    </row>
    <row r="1600" spans="1:41" hidden="1" x14ac:dyDescent="0.25">
      <c r="A1600" s="48" t="s">
        <v>2738</v>
      </c>
      <c r="B1600" s="203" t="s">
        <v>211</v>
      </c>
      <c r="C1600" s="203" t="s">
        <v>2738</v>
      </c>
      <c r="D1600" s="203" t="b">
        <v>0</v>
      </c>
      <c r="E1600" s="48" t="s">
        <v>446</v>
      </c>
      <c r="F1600" s="48" t="s">
        <v>3061</v>
      </c>
      <c r="G1600" s="48" t="s">
        <v>211</v>
      </c>
      <c r="H1600" s="48" t="s">
        <v>3531</v>
      </c>
      <c r="I1600" s="48" t="s">
        <v>3591</v>
      </c>
      <c r="J1600" s="48" t="s">
        <v>2661</v>
      </c>
      <c r="K1600" s="203" t="s">
        <v>3578</v>
      </c>
      <c r="L1600" s="203" t="s">
        <v>2636</v>
      </c>
      <c r="M1600" s="48" t="s">
        <v>3592</v>
      </c>
      <c r="N1600" s="203" t="s">
        <v>211</v>
      </c>
      <c r="O1600" s="48" t="s">
        <v>165</v>
      </c>
      <c r="P1600" s="48"/>
      <c r="Q1600" s="48" t="s">
        <v>184</v>
      </c>
      <c r="R1600" s="203" t="s">
        <v>211</v>
      </c>
      <c r="S1600" s="48" t="b">
        <v>0</v>
      </c>
      <c r="T1600" s="48"/>
      <c r="U1600" s="178"/>
      <c r="V1600" s="178">
        <v>43453</v>
      </c>
      <c r="W1600" s="48" t="s">
        <v>211</v>
      </c>
      <c r="X1600" s="48"/>
      <c r="Y1600" s="48"/>
      <c r="Z1600" s="48" t="s">
        <v>211</v>
      </c>
      <c r="AA1600" s="48"/>
      <c r="AB1600" s="48"/>
      <c r="AC1600" s="203" t="s">
        <v>2788</v>
      </c>
      <c r="AD1600" s="205"/>
      <c r="AE1600" s="203" t="s">
        <v>211</v>
      </c>
      <c r="AF1600" s="203" t="s">
        <v>211</v>
      </c>
      <c r="AG1600" s="203" t="s">
        <v>211</v>
      </c>
      <c r="AH1600" s="208">
        <v>43504</v>
      </c>
      <c r="AI1600" s="210" t="s">
        <v>4346</v>
      </c>
      <c r="AJ1600" s="164" t="str">
        <f t="shared" si="25"/>
        <v>FS</v>
      </c>
      <c r="AK1600" s="115" t="b">
        <f>ISNUMBER(SEARCH("IRT",Table1[[#This Row],[Current_Status]]))</f>
        <v>0</v>
      </c>
      <c r="AL1600" s="116">
        <f>YEAR(Table1[[#This Row],[Project_Initiated]])</f>
        <v>2018</v>
      </c>
      <c r="AM1600" s="53">
        <v>44105</v>
      </c>
      <c r="AN1600" s="53" t="str">
        <f>IF(AND(Table1[[#This Row],[Completed Date]]&gt;="07/01/2020"+0,Table1[[#This Row],[Completed Date]]&lt;="6/30/2021"+0),"FY 20-21",IF(AND(Table1[[#This Row],[Completed Date]]&gt;="07/01/2019"+0,Table1[[#This Row],[Completed Date]]&lt;="6/30/2020"+0),"FY 19-20",""))</f>
        <v/>
      </c>
      <c r="AO1600" s="116" t="str">
        <f>IFERROR(FIND("R",Table1[[#This Row],[FS_Priority]]),"")</f>
        <v/>
      </c>
    </row>
    <row r="1601" spans="1:41" hidden="1" x14ac:dyDescent="0.25">
      <c r="A1601" s="48" t="s">
        <v>296</v>
      </c>
      <c r="B1601" s="203" t="s">
        <v>211</v>
      </c>
      <c r="C1601" s="203" t="s">
        <v>296</v>
      </c>
      <c r="D1601" s="203" t="b">
        <v>0</v>
      </c>
      <c r="E1601" s="48" t="s">
        <v>446</v>
      </c>
      <c r="F1601" s="48" t="s">
        <v>3063</v>
      </c>
      <c r="G1601" s="48" t="s">
        <v>211</v>
      </c>
      <c r="H1601" s="48" t="s">
        <v>3531</v>
      </c>
      <c r="I1601" s="48" t="s">
        <v>3595</v>
      </c>
      <c r="J1601" s="48" t="s">
        <v>2661</v>
      </c>
      <c r="K1601" s="203" t="s">
        <v>3578</v>
      </c>
      <c r="L1601" s="203" t="s">
        <v>2636</v>
      </c>
      <c r="M1601" s="48" t="s">
        <v>3581</v>
      </c>
      <c r="N1601" s="203" t="s">
        <v>211</v>
      </c>
      <c r="O1601" s="48" t="s">
        <v>183</v>
      </c>
      <c r="P1601" s="48"/>
      <c r="Q1601" s="48" t="s">
        <v>239</v>
      </c>
      <c r="R1601" s="203" t="s">
        <v>184</v>
      </c>
      <c r="S1601" s="48" t="b">
        <v>0</v>
      </c>
      <c r="T1601" s="48"/>
      <c r="U1601" s="178"/>
      <c r="V1601" s="178">
        <v>43133</v>
      </c>
      <c r="W1601" s="48" t="s">
        <v>211</v>
      </c>
      <c r="X1601" s="48"/>
      <c r="Y1601" s="48"/>
      <c r="Z1601" s="48" t="s">
        <v>211</v>
      </c>
      <c r="AA1601" s="48"/>
      <c r="AB1601" s="48"/>
      <c r="AC1601" s="203" t="s">
        <v>2762</v>
      </c>
      <c r="AD1601" s="205"/>
      <c r="AE1601" s="203" t="s">
        <v>178</v>
      </c>
      <c r="AF1601" s="203" t="s">
        <v>211</v>
      </c>
      <c r="AG1601" s="203" t="s">
        <v>2694</v>
      </c>
      <c r="AH1601" s="208">
        <v>43497</v>
      </c>
      <c r="AI1601" s="210" t="s">
        <v>4348</v>
      </c>
      <c r="AJ1601" s="164" t="str">
        <f t="shared" si="25"/>
        <v>FS</v>
      </c>
      <c r="AK1601" s="115" t="b">
        <f>ISNUMBER(SEARCH("IRT",Table1[[#This Row],[Current_Status]]))</f>
        <v>0</v>
      </c>
      <c r="AL1601" s="116">
        <f>YEAR(Table1[[#This Row],[Project_Initiated]])</f>
        <v>2018</v>
      </c>
      <c r="AM1601" s="53">
        <v>44105</v>
      </c>
      <c r="AN1601" s="53" t="str">
        <f>IF(AND(Table1[[#This Row],[Completed Date]]&gt;="07/01/2020"+0,Table1[[#This Row],[Completed Date]]&lt;="6/30/2021"+0),"FY 20-21",IF(AND(Table1[[#This Row],[Completed Date]]&gt;="07/01/2019"+0,Table1[[#This Row],[Completed Date]]&lt;="6/30/2020"+0),"FY 19-20",""))</f>
        <v/>
      </c>
      <c r="AO1601" s="116" t="str">
        <f>IFERROR(FIND("R",Table1[[#This Row],[FS_Priority]]),"")</f>
        <v/>
      </c>
    </row>
    <row r="1602" spans="1:41" hidden="1" x14ac:dyDescent="0.25">
      <c r="A1602" s="48" t="s">
        <v>626</v>
      </c>
      <c r="B1602" s="203" t="s">
        <v>211</v>
      </c>
      <c r="C1602" s="203" t="s">
        <v>626</v>
      </c>
      <c r="D1602" s="203" t="b">
        <v>0</v>
      </c>
      <c r="E1602" s="48" t="s">
        <v>99</v>
      </c>
      <c r="F1602" s="48" t="s">
        <v>3088</v>
      </c>
      <c r="G1602" s="48" t="s">
        <v>211</v>
      </c>
      <c r="H1602" s="48" t="s">
        <v>445</v>
      </c>
      <c r="I1602" s="48" t="s">
        <v>211</v>
      </c>
      <c r="J1602" s="48" t="s">
        <v>2661</v>
      </c>
      <c r="K1602" s="203" t="s">
        <v>4989</v>
      </c>
      <c r="L1602" s="203" t="s">
        <v>297</v>
      </c>
      <c r="M1602" s="48" t="s">
        <v>3610</v>
      </c>
      <c r="N1602" s="203" t="s">
        <v>211</v>
      </c>
      <c r="O1602" s="48" t="s">
        <v>526</v>
      </c>
      <c r="P1602" s="48"/>
      <c r="Q1602" s="48" t="s">
        <v>211</v>
      </c>
      <c r="R1602" s="203" t="s">
        <v>211</v>
      </c>
      <c r="S1602" s="48" t="b">
        <v>0</v>
      </c>
      <c r="T1602" s="48"/>
      <c r="U1602" s="178"/>
      <c r="V1602" s="178">
        <v>42993</v>
      </c>
      <c r="W1602" s="48" t="s">
        <v>211</v>
      </c>
      <c r="X1602" s="48"/>
      <c r="Y1602" s="48"/>
      <c r="Z1602" s="48" t="s">
        <v>211</v>
      </c>
      <c r="AA1602" s="48"/>
      <c r="AB1602" s="48"/>
      <c r="AC1602" s="203" t="s">
        <v>627</v>
      </c>
      <c r="AD1602" s="205"/>
      <c r="AE1602" s="203" t="s">
        <v>178</v>
      </c>
      <c r="AF1602" s="203" t="s">
        <v>211</v>
      </c>
      <c r="AG1602" s="203" t="s">
        <v>2694</v>
      </c>
      <c r="AH1602" s="208">
        <v>43294</v>
      </c>
      <c r="AI1602" s="210" t="s">
        <v>4354</v>
      </c>
      <c r="AJ1602" s="164" t="str">
        <f t="shared" si="25"/>
        <v>FS</v>
      </c>
      <c r="AK1602" s="115" t="b">
        <f>ISNUMBER(SEARCH("IRT",Table1[[#This Row],[Current_Status]]))</f>
        <v>0</v>
      </c>
      <c r="AL1602" s="116">
        <f>YEAR(Table1[[#This Row],[Project_Initiated]])</f>
        <v>2017</v>
      </c>
      <c r="AM1602" s="53">
        <v>44105</v>
      </c>
      <c r="AN1602" s="53" t="str">
        <f>IF(AND(Table1[[#This Row],[Completed Date]]&gt;="07/01/2020"+0,Table1[[#This Row],[Completed Date]]&lt;="6/30/2021"+0),"FY 20-21",IF(AND(Table1[[#This Row],[Completed Date]]&gt;="07/01/2019"+0,Table1[[#This Row],[Completed Date]]&lt;="6/30/2020"+0),"FY 19-20",""))</f>
        <v/>
      </c>
      <c r="AO1602" s="116" t="str">
        <f>IFERROR(FIND("R",Table1[[#This Row],[FS_Priority]]),"")</f>
        <v/>
      </c>
    </row>
    <row r="1603" spans="1:41" hidden="1" x14ac:dyDescent="0.25">
      <c r="A1603" s="48" t="s">
        <v>743</v>
      </c>
      <c r="B1603" s="203" t="s">
        <v>211</v>
      </c>
      <c r="C1603" s="203" t="s">
        <v>743</v>
      </c>
      <c r="D1603" s="203" t="b">
        <v>0</v>
      </c>
      <c r="E1603" s="48" t="s">
        <v>99</v>
      </c>
      <c r="F1603" s="48" t="s">
        <v>3090</v>
      </c>
      <c r="G1603" s="48" t="s">
        <v>211</v>
      </c>
      <c r="H1603" s="48" t="s">
        <v>177</v>
      </c>
      <c r="I1603" s="48" t="s">
        <v>3615</v>
      </c>
      <c r="J1603" s="48" t="s">
        <v>2661</v>
      </c>
      <c r="K1603" s="203" t="s">
        <v>4989</v>
      </c>
      <c r="L1603" s="203" t="s">
        <v>297</v>
      </c>
      <c r="M1603" s="48" t="s">
        <v>3616</v>
      </c>
      <c r="N1603" s="203" t="s">
        <v>211</v>
      </c>
      <c r="O1603" s="48" t="s">
        <v>165</v>
      </c>
      <c r="P1603" s="48"/>
      <c r="Q1603" s="48" t="s">
        <v>211</v>
      </c>
      <c r="R1603" s="203" t="s">
        <v>223</v>
      </c>
      <c r="S1603" s="48" t="b">
        <v>1</v>
      </c>
      <c r="T1603" s="48"/>
      <c r="U1603" s="178"/>
      <c r="V1603" s="178">
        <v>43241</v>
      </c>
      <c r="W1603" s="48" t="s">
        <v>211</v>
      </c>
      <c r="X1603" s="48"/>
      <c r="Y1603" s="48"/>
      <c r="Z1603" s="48" t="s">
        <v>211</v>
      </c>
      <c r="AA1603" s="48"/>
      <c r="AB1603" s="48"/>
      <c r="AC1603" s="203" t="s">
        <v>211</v>
      </c>
      <c r="AD1603" s="206"/>
      <c r="AE1603" s="203" t="s">
        <v>165</v>
      </c>
      <c r="AF1603" s="203" t="s">
        <v>211</v>
      </c>
      <c r="AG1603" s="203" t="s">
        <v>539</v>
      </c>
      <c r="AH1603" s="208">
        <v>43353</v>
      </c>
      <c r="AI1603" s="210" t="s">
        <v>4350</v>
      </c>
      <c r="AJ1603" s="164" t="str">
        <f t="shared" si="25"/>
        <v>FS</v>
      </c>
      <c r="AK1603" s="115" t="b">
        <f>ISNUMBER(SEARCH("IRT",Table1[[#This Row],[Current_Status]]))</f>
        <v>0</v>
      </c>
      <c r="AL1603" s="116">
        <f>YEAR(Table1[[#This Row],[Project_Initiated]])</f>
        <v>2018</v>
      </c>
      <c r="AM1603" s="53">
        <v>44105</v>
      </c>
      <c r="AN1603" s="53" t="str">
        <f>IF(AND(Table1[[#This Row],[Completed Date]]&gt;="07/01/2020"+0,Table1[[#This Row],[Completed Date]]&lt;="6/30/2021"+0),"FY 20-21",IF(AND(Table1[[#This Row],[Completed Date]]&gt;="07/01/2019"+0,Table1[[#This Row],[Completed Date]]&lt;="6/30/2020"+0),"FY 19-20",""))</f>
        <v/>
      </c>
      <c r="AO1603" s="116" t="str">
        <f>IFERROR(FIND("R",Table1[[#This Row],[FS_Priority]]),"")</f>
        <v/>
      </c>
    </row>
    <row r="1604" spans="1:41" hidden="1" x14ac:dyDescent="0.25">
      <c r="A1604" s="48" t="s">
        <v>751</v>
      </c>
      <c r="B1604" s="203" t="s">
        <v>211</v>
      </c>
      <c r="C1604" s="203" t="s">
        <v>751</v>
      </c>
      <c r="D1604" s="203" t="b">
        <v>0</v>
      </c>
      <c r="E1604" s="48" t="s">
        <v>99</v>
      </c>
      <c r="F1604" s="48" t="s">
        <v>3074</v>
      </c>
      <c r="G1604" s="48" t="s">
        <v>211</v>
      </c>
      <c r="H1604" s="48" t="s">
        <v>452</v>
      </c>
      <c r="I1604" s="48" t="s">
        <v>3612</v>
      </c>
      <c r="J1604" s="48" t="s">
        <v>2661</v>
      </c>
      <c r="K1604" s="203" t="s">
        <v>4989</v>
      </c>
      <c r="L1604" s="203" t="s">
        <v>297</v>
      </c>
      <c r="M1604" s="48" t="s">
        <v>3599</v>
      </c>
      <c r="N1604" s="203" t="s">
        <v>211</v>
      </c>
      <c r="O1604" s="48" t="s">
        <v>165</v>
      </c>
      <c r="P1604" s="48"/>
      <c r="Q1604" s="48" t="s">
        <v>211</v>
      </c>
      <c r="R1604" s="203" t="s">
        <v>225</v>
      </c>
      <c r="S1604" s="48" t="b">
        <v>1</v>
      </c>
      <c r="T1604" s="48"/>
      <c r="U1604" s="178"/>
      <c r="V1604" s="178">
        <v>43262</v>
      </c>
      <c r="W1604" s="48" t="s">
        <v>211</v>
      </c>
      <c r="X1604" s="48"/>
      <c r="Y1604" s="48"/>
      <c r="Z1604" s="48" t="s">
        <v>211</v>
      </c>
      <c r="AA1604" s="48"/>
      <c r="AB1604" s="48"/>
      <c r="AC1604" s="203" t="s">
        <v>211</v>
      </c>
      <c r="AD1604" s="206"/>
      <c r="AE1604" s="203" t="s">
        <v>165</v>
      </c>
      <c r="AF1604" s="203" t="s">
        <v>211</v>
      </c>
      <c r="AG1604" s="203" t="s">
        <v>539</v>
      </c>
      <c r="AH1604" s="208">
        <v>43306</v>
      </c>
      <c r="AI1604" s="210" t="s">
        <v>4350</v>
      </c>
      <c r="AJ1604" s="164" t="str">
        <f t="shared" si="25"/>
        <v>FS</v>
      </c>
      <c r="AK1604" s="115" t="b">
        <f>ISNUMBER(SEARCH("IRT",Table1[[#This Row],[Current_Status]]))</f>
        <v>0</v>
      </c>
      <c r="AL1604" s="116">
        <f>YEAR(Table1[[#This Row],[Project_Initiated]])</f>
        <v>2018</v>
      </c>
      <c r="AM1604" s="53">
        <v>44105</v>
      </c>
      <c r="AN1604" s="53" t="str">
        <f>IF(AND(Table1[[#This Row],[Completed Date]]&gt;="07/01/2020"+0,Table1[[#This Row],[Completed Date]]&lt;="6/30/2021"+0),"FY 20-21",IF(AND(Table1[[#This Row],[Completed Date]]&gt;="07/01/2019"+0,Table1[[#This Row],[Completed Date]]&lt;="6/30/2020"+0),"FY 19-20",""))</f>
        <v/>
      </c>
      <c r="AO1604" s="116" t="str">
        <f>IFERROR(FIND("R",Table1[[#This Row],[FS_Priority]]),"")</f>
        <v/>
      </c>
    </row>
    <row r="1605" spans="1:41" hidden="1" x14ac:dyDescent="0.25">
      <c r="A1605" s="48" t="s">
        <v>750</v>
      </c>
      <c r="B1605" s="203" t="s">
        <v>211</v>
      </c>
      <c r="C1605" s="203" t="s">
        <v>750</v>
      </c>
      <c r="D1605" s="203" t="b">
        <v>0</v>
      </c>
      <c r="E1605" s="48" t="s">
        <v>99</v>
      </c>
      <c r="F1605" s="48" t="s">
        <v>3075</v>
      </c>
      <c r="G1605" s="48" t="s">
        <v>211</v>
      </c>
      <c r="H1605" s="48" t="s">
        <v>452</v>
      </c>
      <c r="I1605" s="48" t="s">
        <v>3613</v>
      </c>
      <c r="J1605" s="48" t="s">
        <v>2661</v>
      </c>
      <c r="K1605" s="203" t="s">
        <v>4989</v>
      </c>
      <c r="L1605" s="203" t="s">
        <v>297</v>
      </c>
      <c r="M1605" s="48" t="s">
        <v>3599</v>
      </c>
      <c r="N1605" s="203" t="s">
        <v>211</v>
      </c>
      <c r="O1605" s="48" t="s">
        <v>165</v>
      </c>
      <c r="P1605" s="48"/>
      <c r="Q1605" s="48" t="s">
        <v>211</v>
      </c>
      <c r="R1605" s="203" t="s">
        <v>227</v>
      </c>
      <c r="S1605" s="48" t="b">
        <v>1</v>
      </c>
      <c r="T1605" s="48"/>
      <c r="U1605" s="178"/>
      <c r="V1605" s="178">
        <v>43262</v>
      </c>
      <c r="W1605" s="48" t="s">
        <v>211</v>
      </c>
      <c r="X1605" s="48"/>
      <c r="Y1605" s="48"/>
      <c r="Z1605" s="48" t="s">
        <v>211</v>
      </c>
      <c r="AA1605" s="48"/>
      <c r="AB1605" s="48"/>
      <c r="AC1605" s="203" t="s">
        <v>211</v>
      </c>
      <c r="AD1605" s="205"/>
      <c r="AE1605" s="203" t="s">
        <v>165</v>
      </c>
      <c r="AF1605" s="203" t="s">
        <v>211</v>
      </c>
      <c r="AG1605" s="203" t="s">
        <v>539</v>
      </c>
      <c r="AH1605" s="208">
        <v>43322</v>
      </c>
      <c r="AI1605" s="210" t="s">
        <v>4350</v>
      </c>
      <c r="AJ1605" s="164" t="str">
        <f t="shared" si="25"/>
        <v>FS</v>
      </c>
      <c r="AK1605" s="115" t="b">
        <f>ISNUMBER(SEARCH("IRT",Table1[[#This Row],[Current_Status]]))</f>
        <v>0</v>
      </c>
      <c r="AL1605" s="116">
        <f>YEAR(Table1[[#This Row],[Project_Initiated]])</f>
        <v>2018</v>
      </c>
      <c r="AM1605" s="53">
        <v>44105</v>
      </c>
      <c r="AN1605" s="53" t="str">
        <f>IF(AND(Table1[[#This Row],[Completed Date]]&gt;="07/01/2020"+0,Table1[[#This Row],[Completed Date]]&lt;="6/30/2021"+0),"FY 20-21",IF(AND(Table1[[#This Row],[Completed Date]]&gt;="07/01/2019"+0,Table1[[#This Row],[Completed Date]]&lt;="6/30/2020"+0),"FY 19-20",""))</f>
        <v/>
      </c>
      <c r="AO1605" s="116" t="str">
        <f>IFERROR(FIND("R",Table1[[#This Row],[FS_Priority]]),"")</f>
        <v/>
      </c>
    </row>
    <row r="1606" spans="1:41" hidden="1" x14ac:dyDescent="0.25">
      <c r="A1606" s="48" t="s">
        <v>637</v>
      </c>
      <c r="B1606" s="203" t="s">
        <v>211</v>
      </c>
      <c r="C1606" s="203" t="s">
        <v>637</v>
      </c>
      <c r="D1606" s="203" t="b">
        <v>0</v>
      </c>
      <c r="E1606" s="48" t="s">
        <v>99</v>
      </c>
      <c r="F1606" s="48" t="s">
        <v>3067</v>
      </c>
      <c r="G1606" s="48" t="s">
        <v>211</v>
      </c>
      <c r="H1606" s="48" t="s">
        <v>177</v>
      </c>
      <c r="I1606" s="48" t="s">
        <v>3624</v>
      </c>
      <c r="J1606" s="48" t="s">
        <v>2661</v>
      </c>
      <c r="K1606" s="203" t="s">
        <v>4989</v>
      </c>
      <c r="L1606" s="203" t="s">
        <v>297</v>
      </c>
      <c r="M1606" s="48" t="s">
        <v>3599</v>
      </c>
      <c r="N1606" s="203" t="s">
        <v>211</v>
      </c>
      <c r="O1606" s="48" t="s">
        <v>183</v>
      </c>
      <c r="P1606" s="48"/>
      <c r="Q1606" s="48" t="s">
        <v>211</v>
      </c>
      <c r="R1606" s="203" t="s">
        <v>184</v>
      </c>
      <c r="S1606" s="48" t="b">
        <v>1</v>
      </c>
      <c r="T1606" s="48"/>
      <c r="U1606" s="178"/>
      <c r="V1606" s="178">
        <v>43060</v>
      </c>
      <c r="W1606" s="48" t="s">
        <v>211</v>
      </c>
      <c r="X1606" s="48"/>
      <c r="Y1606" s="48"/>
      <c r="Z1606" s="48" t="s">
        <v>211</v>
      </c>
      <c r="AA1606" s="48"/>
      <c r="AB1606" s="48"/>
      <c r="AC1606" s="203" t="s">
        <v>638</v>
      </c>
      <c r="AD1606" s="206"/>
      <c r="AE1606" s="203" t="s">
        <v>178</v>
      </c>
      <c r="AF1606" s="203" t="s">
        <v>211</v>
      </c>
      <c r="AG1606" s="203" t="s">
        <v>2694</v>
      </c>
      <c r="AH1606" s="209">
        <v>43335</v>
      </c>
      <c r="AI1606" s="210" t="s">
        <v>4353</v>
      </c>
      <c r="AJ1606" s="164" t="str">
        <f t="shared" si="25"/>
        <v>FS</v>
      </c>
      <c r="AK1606" s="115" t="b">
        <f>ISNUMBER(SEARCH("IRT",Table1[[#This Row],[Current_Status]]))</f>
        <v>0</v>
      </c>
      <c r="AL1606" s="116">
        <f>YEAR(Table1[[#This Row],[Project_Initiated]])</f>
        <v>2017</v>
      </c>
      <c r="AM1606" s="53">
        <v>44105</v>
      </c>
      <c r="AN1606" s="53" t="str">
        <f>IF(AND(Table1[[#This Row],[Completed Date]]&gt;="07/01/2020"+0,Table1[[#This Row],[Completed Date]]&lt;="6/30/2021"+0),"FY 20-21",IF(AND(Table1[[#This Row],[Completed Date]]&gt;="07/01/2019"+0,Table1[[#This Row],[Completed Date]]&lt;="6/30/2020"+0),"FY 19-20",""))</f>
        <v/>
      </c>
      <c r="AO1606" s="116" t="str">
        <f>IFERROR(FIND("R",Table1[[#This Row],[FS_Priority]]),"")</f>
        <v/>
      </c>
    </row>
    <row r="1607" spans="1:41" hidden="1" x14ac:dyDescent="0.25">
      <c r="A1607" s="48" t="s">
        <v>680</v>
      </c>
      <c r="B1607" s="203" t="s">
        <v>211</v>
      </c>
      <c r="C1607" s="203" t="s">
        <v>680</v>
      </c>
      <c r="D1607" s="203" t="b">
        <v>0</v>
      </c>
      <c r="E1607" s="48" t="s">
        <v>99</v>
      </c>
      <c r="F1607" s="48" t="s">
        <v>3072</v>
      </c>
      <c r="G1607" s="48" t="s">
        <v>211</v>
      </c>
      <c r="H1607" s="48" t="s">
        <v>445</v>
      </c>
      <c r="I1607" s="48" t="s">
        <v>211</v>
      </c>
      <c r="J1607" s="48" t="s">
        <v>2661</v>
      </c>
      <c r="K1607" s="203" t="s">
        <v>4989</v>
      </c>
      <c r="L1607" s="203" t="s">
        <v>297</v>
      </c>
      <c r="M1607" s="48" t="s">
        <v>3610</v>
      </c>
      <c r="N1607" s="203" t="s">
        <v>211</v>
      </c>
      <c r="O1607" s="48" t="s">
        <v>183</v>
      </c>
      <c r="P1607" s="48"/>
      <c r="Q1607" s="48" t="s">
        <v>211</v>
      </c>
      <c r="R1607" s="203" t="s">
        <v>312</v>
      </c>
      <c r="S1607" s="48" t="b">
        <v>0</v>
      </c>
      <c r="T1607" s="48"/>
      <c r="U1607" s="178"/>
      <c r="V1607" s="178">
        <v>43152</v>
      </c>
      <c r="W1607" s="48" t="s">
        <v>211</v>
      </c>
      <c r="X1607" s="48"/>
      <c r="Y1607" s="48"/>
      <c r="Z1607" s="48" t="s">
        <v>211</v>
      </c>
      <c r="AA1607" s="48"/>
      <c r="AB1607" s="48"/>
      <c r="AC1607" s="203" t="s">
        <v>2857</v>
      </c>
      <c r="AD1607" s="205"/>
      <c r="AE1607" s="203" t="s">
        <v>178</v>
      </c>
      <c r="AF1607" s="203" t="s">
        <v>211</v>
      </c>
      <c r="AG1607" s="203" t="s">
        <v>2694</v>
      </c>
      <c r="AH1607" s="208">
        <v>43570</v>
      </c>
      <c r="AI1607" s="210" t="s">
        <v>4348</v>
      </c>
      <c r="AJ1607" s="164" t="str">
        <f t="shared" si="25"/>
        <v>FS</v>
      </c>
      <c r="AK1607" s="115" t="b">
        <f>ISNUMBER(SEARCH("IRT",Table1[[#This Row],[Current_Status]]))</f>
        <v>0</v>
      </c>
      <c r="AL1607" s="116">
        <f>YEAR(Table1[[#This Row],[Project_Initiated]])</f>
        <v>2018</v>
      </c>
      <c r="AM1607" s="53">
        <v>44105</v>
      </c>
      <c r="AN1607" s="53" t="str">
        <f>IF(AND(Table1[[#This Row],[Completed Date]]&gt;="07/01/2020"+0,Table1[[#This Row],[Completed Date]]&lt;="6/30/2021"+0),"FY 20-21",IF(AND(Table1[[#This Row],[Completed Date]]&gt;="07/01/2019"+0,Table1[[#This Row],[Completed Date]]&lt;="6/30/2020"+0),"FY 19-20",""))</f>
        <v/>
      </c>
      <c r="AO1607" s="116" t="str">
        <f>IFERROR(FIND("R",Table1[[#This Row],[FS_Priority]]),"")</f>
        <v/>
      </c>
    </row>
    <row r="1608" spans="1:41" hidden="1" x14ac:dyDescent="0.25">
      <c r="A1608" s="48" t="s">
        <v>709</v>
      </c>
      <c r="B1608" s="203" t="s">
        <v>211</v>
      </c>
      <c r="C1608" s="203" t="s">
        <v>709</v>
      </c>
      <c r="D1608" s="203" t="b">
        <v>0</v>
      </c>
      <c r="E1608" s="48" t="s">
        <v>99</v>
      </c>
      <c r="F1608" s="48" t="s">
        <v>3085</v>
      </c>
      <c r="G1608" s="48" t="s">
        <v>211</v>
      </c>
      <c r="H1608" s="48" t="s">
        <v>465</v>
      </c>
      <c r="I1608" s="48" t="s">
        <v>3564</v>
      </c>
      <c r="J1608" s="48" t="s">
        <v>2661</v>
      </c>
      <c r="K1608" s="203" t="s">
        <v>4989</v>
      </c>
      <c r="L1608" s="203" t="s">
        <v>297</v>
      </c>
      <c r="M1608" s="48" t="s">
        <v>3599</v>
      </c>
      <c r="N1608" s="203" t="s">
        <v>211</v>
      </c>
      <c r="O1608" s="48" t="s">
        <v>165</v>
      </c>
      <c r="P1608" s="48"/>
      <c r="Q1608" s="48" t="s">
        <v>211</v>
      </c>
      <c r="R1608" s="203" t="s">
        <v>344</v>
      </c>
      <c r="S1608" s="48" t="b">
        <v>0</v>
      </c>
      <c r="T1608" s="48"/>
      <c r="U1608" s="178"/>
      <c r="V1608" s="178">
        <v>43200</v>
      </c>
      <c r="W1608" s="48" t="s">
        <v>211</v>
      </c>
      <c r="X1608" s="48"/>
      <c r="Y1608" s="48"/>
      <c r="Z1608" s="48" t="s">
        <v>211</v>
      </c>
      <c r="AA1608" s="48"/>
      <c r="AB1608" s="48"/>
      <c r="AC1608" s="203" t="s">
        <v>211</v>
      </c>
      <c r="AD1608" s="205"/>
      <c r="AE1608" s="203" t="s">
        <v>165</v>
      </c>
      <c r="AF1608" s="203" t="s">
        <v>211</v>
      </c>
      <c r="AG1608" s="203" t="s">
        <v>539</v>
      </c>
      <c r="AH1608" s="208">
        <v>43336</v>
      </c>
      <c r="AI1608" s="210" t="s">
        <v>4350</v>
      </c>
      <c r="AJ1608" s="164" t="str">
        <f t="shared" si="25"/>
        <v>FS</v>
      </c>
      <c r="AK1608" s="115" t="b">
        <f>ISNUMBER(SEARCH("IRT",Table1[[#This Row],[Current_Status]]))</f>
        <v>0</v>
      </c>
      <c r="AL1608" s="116">
        <f>YEAR(Table1[[#This Row],[Project_Initiated]])</f>
        <v>2018</v>
      </c>
      <c r="AM1608" s="53">
        <v>44105</v>
      </c>
      <c r="AN1608" s="53" t="str">
        <f>IF(AND(Table1[[#This Row],[Completed Date]]&gt;="07/01/2020"+0,Table1[[#This Row],[Completed Date]]&lt;="6/30/2021"+0),"FY 20-21",IF(AND(Table1[[#This Row],[Completed Date]]&gt;="07/01/2019"+0,Table1[[#This Row],[Completed Date]]&lt;="6/30/2020"+0),"FY 19-20",""))</f>
        <v/>
      </c>
      <c r="AO1608" s="116" t="str">
        <f>IFERROR(FIND("R",Table1[[#This Row],[FS_Priority]]),"")</f>
        <v/>
      </c>
    </row>
    <row r="1609" spans="1:41" hidden="1" x14ac:dyDescent="0.25">
      <c r="A1609" s="48" t="s">
        <v>690</v>
      </c>
      <c r="B1609" s="203" t="s">
        <v>211</v>
      </c>
      <c r="C1609" s="203" t="s">
        <v>690</v>
      </c>
      <c r="D1609" s="203" t="b">
        <v>0</v>
      </c>
      <c r="E1609" s="48" t="s">
        <v>99</v>
      </c>
      <c r="F1609" s="48" t="s">
        <v>3087</v>
      </c>
      <c r="G1609" s="48" t="s">
        <v>211</v>
      </c>
      <c r="H1609" s="48" t="s">
        <v>445</v>
      </c>
      <c r="I1609" s="48" t="s">
        <v>3611</v>
      </c>
      <c r="J1609" s="48" t="s">
        <v>2661</v>
      </c>
      <c r="K1609" s="203" t="s">
        <v>4989</v>
      </c>
      <c r="L1609" s="203" t="s">
        <v>297</v>
      </c>
      <c r="M1609" s="48" t="s">
        <v>3599</v>
      </c>
      <c r="N1609" s="203" t="s">
        <v>211</v>
      </c>
      <c r="O1609" s="48" t="s">
        <v>183</v>
      </c>
      <c r="P1609" s="48"/>
      <c r="Q1609" s="48" t="s">
        <v>211</v>
      </c>
      <c r="R1609" s="203" t="s">
        <v>218</v>
      </c>
      <c r="S1609" s="48" t="b">
        <v>1</v>
      </c>
      <c r="T1609" s="48"/>
      <c r="U1609" s="178"/>
      <c r="V1609" s="178">
        <v>43177</v>
      </c>
      <c r="W1609" s="48" t="s">
        <v>211</v>
      </c>
      <c r="X1609" s="48"/>
      <c r="Y1609" s="48"/>
      <c r="Z1609" s="48" t="s">
        <v>211</v>
      </c>
      <c r="AA1609" s="48"/>
      <c r="AB1609" s="48"/>
      <c r="AC1609" s="203" t="s">
        <v>691</v>
      </c>
      <c r="AD1609" s="205"/>
      <c r="AE1609" s="203" t="s">
        <v>165</v>
      </c>
      <c r="AF1609" s="203" t="s">
        <v>211</v>
      </c>
      <c r="AG1609" s="203" t="s">
        <v>539</v>
      </c>
      <c r="AH1609" s="208">
        <v>43353</v>
      </c>
      <c r="AI1609" s="210" t="s">
        <v>4348</v>
      </c>
      <c r="AJ1609" s="164" t="str">
        <f t="shared" si="25"/>
        <v>FS</v>
      </c>
      <c r="AK1609" s="115" t="b">
        <f>ISNUMBER(SEARCH("IRT",Table1[[#This Row],[Current_Status]]))</f>
        <v>0</v>
      </c>
      <c r="AL1609" s="116">
        <f>YEAR(Table1[[#This Row],[Project_Initiated]])</f>
        <v>2018</v>
      </c>
      <c r="AM1609" s="53">
        <v>44105</v>
      </c>
      <c r="AN1609" s="53" t="str">
        <f>IF(AND(Table1[[#This Row],[Completed Date]]&gt;="07/01/2020"+0,Table1[[#This Row],[Completed Date]]&lt;="6/30/2021"+0),"FY 20-21",IF(AND(Table1[[#This Row],[Completed Date]]&gt;="07/01/2019"+0,Table1[[#This Row],[Completed Date]]&lt;="6/30/2020"+0),"FY 19-20",""))</f>
        <v/>
      </c>
      <c r="AO1609" s="116" t="str">
        <f>IFERROR(FIND("R",Table1[[#This Row],[FS_Priority]]),"")</f>
        <v/>
      </c>
    </row>
    <row r="1610" spans="1:41" hidden="1" x14ac:dyDescent="0.25">
      <c r="A1610" s="48" t="s">
        <v>857</v>
      </c>
      <c r="B1610" s="203" t="s">
        <v>211</v>
      </c>
      <c r="C1610" s="203" t="s">
        <v>857</v>
      </c>
      <c r="D1610" s="203" t="b">
        <v>0</v>
      </c>
      <c r="E1610" s="48" t="s">
        <v>99</v>
      </c>
      <c r="F1610" s="48" t="s">
        <v>3064</v>
      </c>
      <c r="G1610" s="48" t="s">
        <v>211</v>
      </c>
      <c r="H1610" s="48" t="s">
        <v>177</v>
      </c>
      <c r="I1610" s="48" t="s">
        <v>3629</v>
      </c>
      <c r="J1610" s="48" t="s">
        <v>2661</v>
      </c>
      <c r="K1610" s="203" t="s">
        <v>4989</v>
      </c>
      <c r="L1610" s="203" t="s">
        <v>297</v>
      </c>
      <c r="M1610" s="48" t="s">
        <v>3599</v>
      </c>
      <c r="N1610" s="203" t="s">
        <v>211</v>
      </c>
      <c r="O1610" s="48" t="s">
        <v>183</v>
      </c>
      <c r="P1610" s="48"/>
      <c r="Q1610" s="48" t="s">
        <v>211</v>
      </c>
      <c r="R1610" s="203" t="s">
        <v>234</v>
      </c>
      <c r="S1610" s="48" t="b">
        <v>0</v>
      </c>
      <c r="T1610" s="48"/>
      <c r="U1610" s="178"/>
      <c r="V1610" s="178">
        <v>43207</v>
      </c>
      <c r="W1610" s="48" t="s">
        <v>211</v>
      </c>
      <c r="X1610" s="48"/>
      <c r="Y1610" s="48"/>
      <c r="Z1610" s="48" t="s">
        <v>211</v>
      </c>
      <c r="AA1610" s="48"/>
      <c r="AB1610" s="48"/>
      <c r="AC1610" s="203" t="s">
        <v>858</v>
      </c>
      <c r="AD1610" s="205"/>
      <c r="AE1610" s="203" t="s">
        <v>183</v>
      </c>
      <c r="AF1610" s="203" t="s">
        <v>211</v>
      </c>
      <c r="AG1610" s="203" t="s">
        <v>2694</v>
      </c>
      <c r="AH1610" s="208">
        <v>43364</v>
      </c>
      <c r="AI1610" s="210" t="s">
        <v>4348</v>
      </c>
      <c r="AJ1610" s="164" t="str">
        <f t="shared" si="25"/>
        <v>FS</v>
      </c>
      <c r="AK1610" s="115" t="b">
        <f>ISNUMBER(SEARCH("IRT",Table1[[#This Row],[Current_Status]]))</f>
        <v>0</v>
      </c>
      <c r="AL1610" s="116">
        <f>YEAR(Table1[[#This Row],[Project_Initiated]])</f>
        <v>2018</v>
      </c>
      <c r="AM1610" s="53">
        <v>44105</v>
      </c>
      <c r="AN1610" s="53" t="str">
        <f>IF(AND(Table1[[#This Row],[Completed Date]]&gt;="07/01/2020"+0,Table1[[#This Row],[Completed Date]]&lt;="6/30/2021"+0),"FY 20-21",IF(AND(Table1[[#This Row],[Completed Date]]&gt;="07/01/2019"+0,Table1[[#This Row],[Completed Date]]&lt;="6/30/2020"+0),"FY 19-20",""))</f>
        <v/>
      </c>
      <c r="AO1610" s="116" t="str">
        <f>IFERROR(FIND("R",Table1[[#This Row],[FS_Priority]]),"")</f>
        <v/>
      </c>
    </row>
    <row r="1611" spans="1:41" hidden="1" x14ac:dyDescent="0.25">
      <c r="A1611" s="48" t="s">
        <v>820</v>
      </c>
      <c r="B1611" s="203" t="s">
        <v>211</v>
      </c>
      <c r="C1611" s="203" t="s">
        <v>820</v>
      </c>
      <c r="D1611" s="203" t="b">
        <v>0</v>
      </c>
      <c r="E1611" s="48" t="s">
        <v>99</v>
      </c>
      <c r="F1611" s="48" t="s">
        <v>3077</v>
      </c>
      <c r="G1611" s="48" t="s">
        <v>211</v>
      </c>
      <c r="H1611" s="48" t="s">
        <v>465</v>
      </c>
      <c r="I1611" s="48" t="s">
        <v>3621</v>
      </c>
      <c r="J1611" s="48" t="s">
        <v>2661</v>
      </c>
      <c r="K1611" s="203" t="s">
        <v>4989</v>
      </c>
      <c r="L1611" s="203" t="s">
        <v>297</v>
      </c>
      <c r="M1611" s="48" t="s">
        <v>3602</v>
      </c>
      <c r="N1611" s="203" t="s">
        <v>211</v>
      </c>
      <c r="O1611" s="48" t="s">
        <v>183</v>
      </c>
      <c r="P1611" s="48"/>
      <c r="Q1611" s="48" t="s">
        <v>211</v>
      </c>
      <c r="R1611" s="203" t="s">
        <v>308</v>
      </c>
      <c r="S1611" s="48" t="b">
        <v>0</v>
      </c>
      <c r="T1611" s="48"/>
      <c r="U1611" s="178"/>
      <c r="V1611" s="178">
        <v>43011</v>
      </c>
      <c r="W1611" s="48" t="s">
        <v>211</v>
      </c>
      <c r="X1611" s="48"/>
      <c r="Y1611" s="48"/>
      <c r="Z1611" s="48" t="s">
        <v>211</v>
      </c>
      <c r="AA1611" s="48"/>
      <c r="AB1611" s="48"/>
      <c r="AC1611" s="203" t="s">
        <v>2683</v>
      </c>
      <c r="AD1611" s="205"/>
      <c r="AE1611" s="203" t="s">
        <v>178</v>
      </c>
      <c r="AF1611" s="203" t="s">
        <v>4406</v>
      </c>
      <c r="AG1611" s="203" t="s">
        <v>2694</v>
      </c>
      <c r="AH1611" s="208">
        <v>43448</v>
      </c>
      <c r="AI1611" s="210" t="s">
        <v>4348</v>
      </c>
      <c r="AJ1611" s="164" t="str">
        <f t="shared" si="25"/>
        <v>FS</v>
      </c>
      <c r="AK1611" s="115" t="b">
        <f>ISNUMBER(SEARCH("IRT",Table1[[#This Row],[Current_Status]]))</f>
        <v>0</v>
      </c>
      <c r="AL1611" s="116">
        <f>YEAR(Table1[[#This Row],[Project_Initiated]])</f>
        <v>2017</v>
      </c>
      <c r="AM1611" s="53">
        <v>44105</v>
      </c>
      <c r="AN1611" s="53" t="str">
        <f>IF(AND(Table1[[#This Row],[Completed Date]]&gt;="07/01/2020"+0,Table1[[#This Row],[Completed Date]]&lt;="6/30/2021"+0),"FY 20-21",IF(AND(Table1[[#This Row],[Completed Date]]&gt;="07/01/2019"+0,Table1[[#This Row],[Completed Date]]&lt;="6/30/2020"+0),"FY 19-20",""))</f>
        <v/>
      </c>
      <c r="AO1611" s="116" t="str">
        <f>IFERROR(FIND("R",Table1[[#This Row],[FS_Priority]]),"")</f>
        <v/>
      </c>
    </row>
    <row r="1612" spans="1:41" hidden="1" x14ac:dyDescent="0.25">
      <c r="A1612" s="48" t="s">
        <v>2621</v>
      </c>
      <c r="B1612" s="203" t="s">
        <v>211</v>
      </c>
      <c r="C1612" s="203" t="s">
        <v>2621</v>
      </c>
      <c r="D1612" s="203" t="b">
        <v>0</v>
      </c>
      <c r="E1612" s="48" t="s">
        <v>99</v>
      </c>
      <c r="F1612" s="48" t="s">
        <v>3083</v>
      </c>
      <c r="G1612" s="48" t="s">
        <v>211</v>
      </c>
      <c r="H1612" s="48" t="s">
        <v>445</v>
      </c>
      <c r="I1612" s="48" t="s">
        <v>3622</v>
      </c>
      <c r="J1612" s="48" t="s">
        <v>2661</v>
      </c>
      <c r="K1612" s="203" t="s">
        <v>4989</v>
      </c>
      <c r="L1612" s="203" t="s">
        <v>297</v>
      </c>
      <c r="M1612" s="48" t="s">
        <v>3623</v>
      </c>
      <c r="N1612" s="203" t="s">
        <v>211</v>
      </c>
      <c r="O1612" s="48" t="s">
        <v>165</v>
      </c>
      <c r="P1612" s="48"/>
      <c r="Q1612" s="48" t="s">
        <v>211</v>
      </c>
      <c r="R1612" s="203" t="s">
        <v>211</v>
      </c>
      <c r="S1612" s="48" t="b">
        <v>0</v>
      </c>
      <c r="T1612" s="48"/>
      <c r="U1612" s="178"/>
      <c r="V1612" s="178">
        <v>43403</v>
      </c>
      <c r="W1612" s="48" t="s">
        <v>211</v>
      </c>
      <c r="X1612" s="48"/>
      <c r="Y1612" s="48"/>
      <c r="Z1612" s="48" t="s">
        <v>211</v>
      </c>
      <c r="AA1612" s="48"/>
      <c r="AB1612" s="48"/>
      <c r="AC1612" s="203" t="s">
        <v>539</v>
      </c>
      <c r="AD1612" s="205"/>
      <c r="AE1612" s="203" t="s">
        <v>165</v>
      </c>
      <c r="AF1612" s="203" t="s">
        <v>211</v>
      </c>
      <c r="AG1612" s="203" t="s">
        <v>539</v>
      </c>
      <c r="AH1612" s="208">
        <v>43539</v>
      </c>
      <c r="AI1612" s="210" t="s">
        <v>4352</v>
      </c>
      <c r="AJ1612" s="164" t="str">
        <f t="shared" si="25"/>
        <v>FS</v>
      </c>
      <c r="AK1612" s="115" t="b">
        <f>ISNUMBER(SEARCH("IRT",Table1[[#This Row],[Current_Status]]))</f>
        <v>0</v>
      </c>
      <c r="AL1612" s="116">
        <f>YEAR(Table1[[#This Row],[Project_Initiated]])</f>
        <v>2018</v>
      </c>
      <c r="AM1612" s="53">
        <v>44105</v>
      </c>
      <c r="AN1612" s="53" t="str">
        <f>IF(AND(Table1[[#This Row],[Completed Date]]&gt;="07/01/2020"+0,Table1[[#This Row],[Completed Date]]&lt;="6/30/2021"+0),"FY 20-21",IF(AND(Table1[[#This Row],[Completed Date]]&gt;="07/01/2019"+0,Table1[[#This Row],[Completed Date]]&lt;="6/30/2020"+0),"FY 19-20",""))</f>
        <v/>
      </c>
      <c r="AO1612" s="116" t="str">
        <f>IFERROR(FIND("R",Table1[[#This Row],[FS_Priority]]),"")</f>
        <v/>
      </c>
    </row>
    <row r="1613" spans="1:41" hidden="1" x14ac:dyDescent="0.25">
      <c r="A1613" s="48" t="s">
        <v>773</v>
      </c>
      <c r="B1613" s="203" t="s">
        <v>211</v>
      </c>
      <c r="C1613" s="203" t="s">
        <v>773</v>
      </c>
      <c r="D1613" s="203" t="b">
        <v>0</v>
      </c>
      <c r="E1613" s="48" t="s">
        <v>99</v>
      </c>
      <c r="F1613" s="48" t="s">
        <v>3068</v>
      </c>
      <c r="G1613" s="48" t="s">
        <v>211</v>
      </c>
      <c r="H1613" s="48" t="s">
        <v>177</v>
      </c>
      <c r="I1613" s="48" t="s">
        <v>3628</v>
      </c>
      <c r="J1613" s="48" t="s">
        <v>2661</v>
      </c>
      <c r="K1613" s="203" t="s">
        <v>4989</v>
      </c>
      <c r="L1613" s="203" t="s">
        <v>297</v>
      </c>
      <c r="M1613" s="48" t="s">
        <v>3616</v>
      </c>
      <c r="N1613" s="203" t="s">
        <v>211</v>
      </c>
      <c r="O1613" s="48" t="s">
        <v>165</v>
      </c>
      <c r="P1613" s="48"/>
      <c r="Q1613" s="48" t="s">
        <v>211</v>
      </c>
      <c r="R1613" s="203" t="s">
        <v>613</v>
      </c>
      <c r="S1613" s="48" t="b">
        <v>0</v>
      </c>
      <c r="T1613" s="48"/>
      <c r="U1613" s="178"/>
      <c r="V1613" s="178">
        <v>42941</v>
      </c>
      <c r="W1613" s="48" t="s">
        <v>211</v>
      </c>
      <c r="X1613" s="48"/>
      <c r="Y1613" s="48"/>
      <c r="Z1613" s="48" t="s">
        <v>211</v>
      </c>
      <c r="AA1613" s="48"/>
      <c r="AB1613" s="48"/>
      <c r="AC1613" s="203" t="s">
        <v>211</v>
      </c>
      <c r="AD1613" s="205"/>
      <c r="AE1613" s="203" t="s">
        <v>178</v>
      </c>
      <c r="AF1613" s="203" t="s">
        <v>211</v>
      </c>
      <c r="AG1613" s="203" t="s">
        <v>2694</v>
      </c>
      <c r="AH1613" s="208">
        <v>43367</v>
      </c>
      <c r="AI1613" s="210" t="s">
        <v>4354</v>
      </c>
      <c r="AJ1613" s="164" t="str">
        <f t="shared" si="25"/>
        <v>FS</v>
      </c>
      <c r="AK1613" s="115" t="b">
        <f>ISNUMBER(SEARCH("IRT",Table1[[#This Row],[Current_Status]]))</f>
        <v>0</v>
      </c>
      <c r="AL1613" s="116">
        <f>YEAR(Table1[[#This Row],[Project_Initiated]])</f>
        <v>2017</v>
      </c>
      <c r="AM1613" s="53">
        <v>44105</v>
      </c>
      <c r="AN1613" s="53" t="str">
        <f>IF(AND(Table1[[#This Row],[Completed Date]]&gt;="07/01/2020"+0,Table1[[#This Row],[Completed Date]]&lt;="6/30/2021"+0),"FY 20-21",IF(AND(Table1[[#This Row],[Completed Date]]&gt;="07/01/2019"+0,Table1[[#This Row],[Completed Date]]&lt;="6/30/2020"+0),"FY 19-20",""))</f>
        <v/>
      </c>
      <c r="AO1613" s="116" t="str">
        <f>IFERROR(FIND("R",Table1[[#This Row],[FS_Priority]]),"")</f>
        <v/>
      </c>
    </row>
    <row r="1614" spans="1:41" hidden="1" x14ac:dyDescent="0.25">
      <c r="A1614" s="48" t="s">
        <v>708</v>
      </c>
      <c r="B1614" s="203" t="s">
        <v>211</v>
      </c>
      <c r="C1614" s="203" t="s">
        <v>708</v>
      </c>
      <c r="D1614" s="203" t="b">
        <v>0</v>
      </c>
      <c r="E1614" s="48" t="s">
        <v>99</v>
      </c>
      <c r="F1614" s="48" t="s">
        <v>3065</v>
      </c>
      <c r="G1614" s="48" t="s">
        <v>211</v>
      </c>
      <c r="H1614" s="48" t="s">
        <v>465</v>
      </c>
      <c r="I1614" s="48" t="s">
        <v>3601</v>
      </c>
      <c r="J1614" s="48" t="s">
        <v>2661</v>
      </c>
      <c r="K1614" s="203" t="s">
        <v>4989</v>
      </c>
      <c r="L1614" s="203" t="s">
        <v>297</v>
      </c>
      <c r="M1614" s="48" t="s">
        <v>3602</v>
      </c>
      <c r="N1614" s="203" t="s">
        <v>211</v>
      </c>
      <c r="O1614" s="48" t="s">
        <v>165</v>
      </c>
      <c r="P1614" s="48"/>
      <c r="Q1614" s="48" t="s">
        <v>211</v>
      </c>
      <c r="R1614" s="203" t="s">
        <v>239</v>
      </c>
      <c r="S1614" s="48" t="b">
        <v>1</v>
      </c>
      <c r="T1614" s="48"/>
      <c r="U1614" s="178"/>
      <c r="V1614" s="178">
        <v>43196</v>
      </c>
      <c r="W1614" s="48" t="s">
        <v>211</v>
      </c>
      <c r="X1614" s="48"/>
      <c r="Y1614" s="48"/>
      <c r="Z1614" s="48" t="s">
        <v>211</v>
      </c>
      <c r="AA1614" s="48"/>
      <c r="AB1614" s="48"/>
      <c r="AC1614" s="203" t="s">
        <v>211</v>
      </c>
      <c r="AD1614" s="205"/>
      <c r="AE1614" s="203" t="s">
        <v>165</v>
      </c>
      <c r="AF1614" s="203" t="s">
        <v>211</v>
      </c>
      <c r="AG1614" s="203" t="s">
        <v>539</v>
      </c>
      <c r="AH1614" s="208">
        <v>43322</v>
      </c>
      <c r="AI1614" s="210" t="s">
        <v>4350</v>
      </c>
      <c r="AJ1614" s="164" t="str">
        <f t="shared" si="25"/>
        <v>FS</v>
      </c>
      <c r="AK1614" s="115" t="b">
        <f>ISNUMBER(SEARCH("IRT",Table1[[#This Row],[Current_Status]]))</f>
        <v>0</v>
      </c>
      <c r="AL1614" s="116">
        <f>YEAR(Table1[[#This Row],[Project_Initiated]])</f>
        <v>2018</v>
      </c>
      <c r="AM1614" s="53">
        <v>44105</v>
      </c>
      <c r="AN1614" s="53" t="str">
        <f>IF(AND(Table1[[#This Row],[Completed Date]]&gt;="07/01/2020"+0,Table1[[#This Row],[Completed Date]]&lt;="6/30/2021"+0),"FY 20-21",IF(AND(Table1[[#This Row],[Completed Date]]&gt;="07/01/2019"+0,Table1[[#This Row],[Completed Date]]&lt;="6/30/2020"+0),"FY 19-20",""))</f>
        <v/>
      </c>
      <c r="AO1614" s="116" t="str">
        <f>IFERROR(FIND("R",Table1[[#This Row],[FS_Priority]]),"")</f>
        <v/>
      </c>
    </row>
    <row r="1615" spans="1:41" hidden="1" x14ac:dyDescent="0.25">
      <c r="A1615" s="48" t="s">
        <v>720</v>
      </c>
      <c r="B1615" s="203" t="s">
        <v>211</v>
      </c>
      <c r="C1615" s="203" t="s">
        <v>720</v>
      </c>
      <c r="D1615" s="203" t="b">
        <v>0</v>
      </c>
      <c r="E1615" s="48" t="s">
        <v>99</v>
      </c>
      <c r="F1615" s="48" t="s">
        <v>3091</v>
      </c>
      <c r="G1615" s="48" t="s">
        <v>211</v>
      </c>
      <c r="H1615" s="48" t="s">
        <v>465</v>
      </c>
      <c r="I1615" s="48" t="s">
        <v>3609</v>
      </c>
      <c r="J1615" s="48" t="s">
        <v>2661</v>
      </c>
      <c r="K1615" s="203" t="s">
        <v>4989</v>
      </c>
      <c r="L1615" s="203" t="s">
        <v>297</v>
      </c>
      <c r="M1615" s="48" t="s">
        <v>3597</v>
      </c>
      <c r="N1615" s="203" t="s">
        <v>211</v>
      </c>
      <c r="O1615" s="48" t="s">
        <v>165</v>
      </c>
      <c r="P1615" s="48"/>
      <c r="Q1615" s="48" t="s">
        <v>211</v>
      </c>
      <c r="R1615" s="203" t="s">
        <v>108</v>
      </c>
      <c r="S1615" s="48" t="b">
        <v>1</v>
      </c>
      <c r="T1615" s="48"/>
      <c r="U1615" s="178"/>
      <c r="V1615" s="178">
        <v>43217</v>
      </c>
      <c r="W1615" s="48" t="s">
        <v>211</v>
      </c>
      <c r="X1615" s="48"/>
      <c r="Y1615" s="48"/>
      <c r="Z1615" s="48" t="s">
        <v>211</v>
      </c>
      <c r="AA1615" s="48"/>
      <c r="AB1615" s="48"/>
      <c r="AC1615" s="203" t="s">
        <v>211</v>
      </c>
      <c r="AD1615" s="206"/>
      <c r="AE1615" s="203" t="s">
        <v>165</v>
      </c>
      <c r="AF1615" s="203" t="s">
        <v>211</v>
      </c>
      <c r="AG1615" s="203" t="s">
        <v>539</v>
      </c>
      <c r="AH1615" s="209">
        <v>43336</v>
      </c>
      <c r="AI1615" s="210" t="s">
        <v>4350</v>
      </c>
      <c r="AJ1615" s="164" t="str">
        <f t="shared" si="25"/>
        <v>FS</v>
      </c>
      <c r="AK1615" s="115" t="b">
        <f>ISNUMBER(SEARCH("IRT",Table1[[#This Row],[Current_Status]]))</f>
        <v>0</v>
      </c>
      <c r="AL1615" s="116">
        <f>YEAR(Table1[[#This Row],[Project_Initiated]])</f>
        <v>2018</v>
      </c>
      <c r="AM1615" s="53">
        <v>44105</v>
      </c>
      <c r="AN1615" s="53" t="str">
        <f>IF(AND(Table1[[#This Row],[Completed Date]]&gt;="07/01/2020"+0,Table1[[#This Row],[Completed Date]]&lt;="6/30/2021"+0),"FY 20-21",IF(AND(Table1[[#This Row],[Completed Date]]&gt;="07/01/2019"+0,Table1[[#This Row],[Completed Date]]&lt;="6/30/2020"+0),"FY 19-20",""))</f>
        <v/>
      </c>
      <c r="AO1615" s="116" t="str">
        <f>IFERROR(FIND("R",Table1[[#This Row],[FS_Priority]]),"")</f>
        <v/>
      </c>
    </row>
    <row r="1616" spans="1:41" hidden="1" x14ac:dyDescent="0.25">
      <c r="A1616" s="48" t="s">
        <v>696</v>
      </c>
      <c r="B1616" s="203" t="s">
        <v>211</v>
      </c>
      <c r="C1616" s="203" t="s">
        <v>696</v>
      </c>
      <c r="D1616" s="203" t="b">
        <v>0</v>
      </c>
      <c r="E1616" s="48" t="s">
        <v>99</v>
      </c>
      <c r="F1616" s="48" t="s">
        <v>3069</v>
      </c>
      <c r="G1616" s="48" t="s">
        <v>211</v>
      </c>
      <c r="H1616" s="48" t="s">
        <v>467</v>
      </c>
      <c r="I1616" s="48" t="s">
        <v>3614</v>
      </c>
      <c r="J1616" s="48" t="s">
        <v>2661</v>
      </c>
      <c r="K1616" s="203" t="s">
        <v>4989</v>
      </c>
      <c r="L1616" s="203" t="s">
        <v>297</v>
      </c>
      <c r="M1616" s="48" t="s">
        <v>3608</v>
      </c>
      <c r="N1616" s="203" t="s">
        <v>211</v>
      </c>
      <c r="O1616" s="48" t="s">
        <v>165</v>
      </c>
      <c r="P1616" s="48"/>
      <c r="Q1616" s="48" t="s">
        <v>211</v>
      </c>
      <c r="R1616" s="203" t="s">
        <v>342</v>
      </c>
      <c r="S1616" s="48" t="b">
        <v>0</v>
      </c>
      <c r="T1616" s="48"/>
      <c r="U1616" s="178"/>
      <c r="V1616" s="178">
        <v>43179</v>
      </c>
      <c r="W1616" s="48" t="s">
        <v>211</v>
      </c>
      <c r="X1616" s="48"/>
      <c r="Y1616" s="48"/>
      <c r="Z1616" s="48" t="s">
        <v>211</v>
      </c>
      <c r="AA1616" s="48"/>
      <c r="AB1616" s="48"/>
      <c r="AC1616" s="203" t="s">
        <v>697</v>
      </c>
      <c r="AD1616" s="205"/>
      <c r="AE1616" s="203" t="s">
        <v>165</v>
      </c>
      <c r="AF1616" s="203" t="s">
        <v>211</v>
      </c>
      <c r="AG1616" s="203" t="s">
        <v>539</v>
      </c>
      <c r="AH1616" s="208">
        <v>43335</v>
      </c>
      <c r="AI1616" s="210" t="s">
        <v>4348</v>
      </c>
      <c r="AJ1616" s="164" t="str">
        <f t="shared" si="25"/>
        <v>FS</v>
      </c>
      <c r="AK1616" s="115" t="b">
        <f>ISNUMBER(SEARCH("IRT",Table1[[#This Row],[Current_Status]]))</f>
        <v>0</v>
      </c>
      <c r="AL1616" s="116">
        <f>YEAR(Table1[[#This Row],[Project_Initiated]])</f>
        <v>2018</v>
      </c>
      <c r="AM1616" s="53">
        <v>44105</v>
      </c>
      <c r="AN1616" s="53" t="str">
        <f>IF(AND(Table1[[#This Row],[Completed Date]]&gt;="07/01/2020"+0,Table1[[#This Row],[Completed Date]]&lt;="6/30/2021"+0),"FY 20-21",IF(AND(Table1[[#This Row],[Completed Date]]&gt;="07/01/2019"+0,Table1[[#This Row],[Completed Date]]&lt;="6/30/2020"+0),"FY 19-20",""))</f>
        <v/>
      </c>
      <c r="AO1616" s="116" t="str">
        <f>IFERROR(FIND("R",Table1[[#This Row],[FS_Priority]]),"")</f>
        <v/>
      </c>
    </row>
    <row r="1617" spans="1:41" hidden="1" x14ac:dyDescent="0.25">
      <c r="A1617" s="48" t="s">
        <v>880</v>
      </c>
      <c r="B1617" s="203" t="s">
        <v>211</v>
      </c>
      <c r="C1617" s="203" t="s">
        <v>880</v>
      </c>
      <c r="D1617" s="203" t="b">
        <v>0</v>
      </c>
      <c r="E1617" s="48" t="s">
        <v>99</v>
      </c>
      <c r="F1617" s="48" t="s">
        <v>3081</v>
      </c>
      <c r="G1617" s="48" t="s">
        <v>211</v>
      </c>
      <c r="H1617" s="48" t="s">
        <v>465</v>
      </c>
      <c r="I1617" s="48" t="s">
        <v>3626</v>
      </c>
      <c r="J1617" s="48" t="s">
        <v>2661</v>
      </c>
      <c r="K1617" s="203" t="s">
        <v>4989</v>
      </c>
      <c r="L1617" s="203" t="s">
        <v>297</v>
      </c>
      <c r="M1617" s="48" t="s">
        <v>3627</v>
      </c>
      <c r="N1617" s="203" t="s">
        <v>211</v>
      </c>
      <c r="O1617" s="48" t="s">
        <v>165</v>
      </c>
      <c r="P1617" s="48"/>
      <c r="Q1617" s="48" t="s">
        <v>211</v>
      </c>
      <c r="R1617" s="203" t="s">
        <v>211</v>
      </c>
      <c r="S1617" s="48" t="b">
        <v>0</v>
      </c>
      <c r="T1617" s="48"/>
      <c r="U1617" s="178"/>
      <c r="V1617" s="178">
        <v>43376</v>
      </c>
      <c r="W1617" s="48" t="s">
        <v>211</v>
      </c>
      <c r="X1617" s="48"/>
      <c r="Y1617" s="48"/>
      <c r="Z1617" s="48" t="s">
        <v>211</v>
      </c>
      <c r="AA1617" s="48"/>
      <c r="AB1617" s="48"/>
      <c r="AC1617" s="203" t="s">
        <v>539</v>
      </c>
      <c r="AD1617" s="205"/>
      <c r="AE1617" s="203" t="s">
        <v>165</v>
      </c>
      <c r="AF1617" s="203" t="s">
        <v>211</v>
      </c>
      <c r="AG1617" s="203" t="s">
        <v>539</v>
      </c>
      <c r="AH1617" s="208">
        <v>43405</v>
      </c>
      <c r="AI1617" s="210" t="s">
        <v>4352</v>
      </c>
      <c r="AJ1617" s="164" t="str">
        <f t="shared" si="25"/>
        <v>FS</v>
      </c>
      <c r="AK1617" s="115" t="b">
        <f>ISNUMBER(SEARCH("IRT",Table1[[#This Row],[Current_Status]]))</f>
        <v>0</v>
      </c>
      <c r="AL1617" s="116">
        <f>YEAR(Table1[[#This Row],[Project_Initiated]])</f>
        <v>2018</v>
      </c>
      <c r="AM1617" s="53">
        <v>44105</v>
      </c>
      <c r="AN1617" s="53" t="str">
        <f>IF(AND(Table1[[#This Row],[Completed Date]]&gt;="07/01/2020"+0,Table1[[#This Row],[Completed Date]]&lt;="6/30/2021"+0),"FY 20-21",IF(AND(Table1[[#This Row],[Completed Date]]&gt;="07/01/2019"+0,Table1[[#This Row],[Completed Date]]&lt;="6/30/2020"+0),"FY 19-20",""))</f>
        <v/>
      </c>
      <c r="AO1617" s="116" t="str">
        <f>IFERROR(FIND("R",Table1[[#This Row],[FS_Priority]]),"")</f>
        <v/>
      </c>
    </row>
    <row r="1618" spans="1:41" hidden="1" x14ac:dyDescent="0.25">
      <c r="A1618" s="48" t="s">
        <v>722</v>
      </c>
      <c r="B1618" s="203" t="s">
        <v>211</v>
      </c>
      <c r="C1618" s="203" t="s">
        <v>722</v>
      </c>
      <c r="D1618" s="203" t="b">
        <v>0</v>
      </c>
      <c r="E1618" s="48" t="s">
        <v>99</v>
      </c>
      <c r="F1618" s="48" t="s">
        <v>3079</v>
      </c>
      <c r="G1618" s="48" t="s">
        <v>211</v>
      </c>
      <c r="H1618" s="48" t="s">
        <v>465</v>
      </c>
      <c r="I1618" s="48" t="s">
        <v>3596</v>
      </c>
      <c r="J1618" s="48" t="s">
        <v>2661</v>
      </c>
      <c r="K1618" s="203" t="s">
        <v>4989</v>
      </c>
      <c r="L1618" s="203" t="s">
        <v>297</v>
      </c>
      <c r="M1618" s="48" t="s">
        <v>3597</v>
      </c>
      <c r="N1618" s="203" t="s">
        <v>211</v>
      </c>
      <c r="O1618" s="48" t="s">
        <v>165</v>
      </c>
      <c r="P1618" s="48"/>
      <c r="Q1618" s="48" t="s">
        <v>211</v>
      </c>
      <c r="R1618" s="203" t="s">
        <v>231</v>
      </c>
      <c r="S1618" s="48" t="b">
        <v>1</v>
      </c>
      <c r="T1618" s="48"/>
      <c r="U1618" s="178"/>
      <c r="V1618" s="178">
        <v>43217</v>
      </c>
      <c r="W1618" s="48" t="s">
        <v>211</v>
      </c>
      <c r="X1618" s="48"/>
      <c r="Y1618" s="48"/>
      <c r="Z1618" s="48" t="s">
        <v>211</v>
      </c>
      <c r="AA1618" s="48"/>
      <c r="AB1618" s="48"/>
      <c r="AC1618" s="203" t="s">
        <v>211</v>
      </c>
      <c r="AD1618" s="205"/>
      <c r="AE1618" s="203" t="s">
        <v>165</v>
      </c>
      <c r="AF1618" s="203" t="s">
        <v>211</v>
      </c>
      <c r="AG1618" s="203" t="s">
        <v>539</v>
      </c>
      <c r="AH1618" s="208">
        <v>43295</v>
      </c>
      <c r="AI1618" s="210" t="s">
        <v>4350</v>
      </c>
      <c r="AJ1618" s="164" t="str">
        <f t="shared" si="25"/>
        <v>FS</v>
      </c>
      <c r="AK1618" s="115" t="b">
        <f>ISNUMBER(SEARCH("IRT",Table1[[#This Row],[Current_Status]]))</f>
        <v>0</v>
      </c>
      <c r="AL1618" s="116">
        <f>YEAR(Table1[[#This Row],[Project_Initiated]])</f>
        <v>2018</v>
      </c>
      <c r="AM1618" s="53">
        <v>44105</v>
      </c>
      <c r="AN1618" s="53" t="str">
        <f>IF(AND(Table1[[#This Row],[Completed Date]]&gt;="07/01/2020"+0,Table1[[#This Row],[Completed Date]]&lt;="6/30/2021"+0),"FY 20-21",IF(AND(Table1[[#This Row],[Completed Date]]&gt;="07/01/2019"+0,Table1[[#This Row],[Completed Date]]&lt;="6/30/2020"+0),"FY 19-20",""))</f>
        <v/>
      </c>
      <c r="AO1618" s="116" t="str">
        <f>IFERROR(FIND("R",Table1[[#This Row],[FS_Priority]]),"")</f>
        <v/>
      </c>
    </row>
    <row r="1619" spans="1:41" hidden="1" x14ac:dyDescent="0.25">
      <c r="A1619" s="48" t="s">
        <v>710</v>
      </c>
      <c r="B1619" s="203" t="s">
        <v>211</v>
      </c>
      <c r="C1619" s="203" t="s">
        <v>710</v>
      </c>
      <c r="D1619" s="203" t="b">
        <v>0</v>
      </c>
      <c r="E1619" s="48" t="s">
        <v>99</v>
      </c>
      <c r="F1619" s="48" t="s">
        <v>3084</v>
      </c>
      <c r="G1619" s="48" t="s">
        <v>211</v>
      </c>
      <c r="H1619" s="48" t="s">
        <v>467</v>
      </c>
      <c r="I1619" s="48" t="s">
        <v>3607</v>
      </c>
      <c r="J1619" s="48" t="s">
        <v>2661</v>
      </c>
      <c r="K1619" s="203" t="s">
        <v>4989</v>
      </c>
      <c r="L1619" s="203" t="s">
        <v>297</v>
      </c>
      <c r="M1619" s="48" t="s">
        <v>3608</v>
      </c>
      <c r="N1619" s="203" t="s">
        <v>211</v>
      </c>
      <c r="O1619" s="48" t="s">
        <v>165</v>
      </c>
      <c r="P1619" s="48"/>
      <c r="Q1619" s="48" t="s">
        <v>211</v>
      </c>
      <c r="R1619" s="203" t="s">
        <v>240</v>
      </c>
      <c r="S1619" s="48" t="b">
        <v>1</v>
      </c>
      <c r="T1619" s="48"/>
      <c r="U1619" s="178"/>
      <c r="V1619" s="178">
        <v>43200</v>
      </c>
      <c r="W1619" s="48" t="s">
        <v>211</v>
      </c>
      <c r="X1619" s="48"/>
      <c r="Y1619" s="48"/>
      <c r="Z1619" s="48" t="s">
        <v>211</v>
      </c>
      <c r="AA1619" s="48"/>
      <c r="AB1619" s="48"/>
      <c r="AC1619" s="203" t="s">
        <v>211</v>
      </c>
      <c r="AD1619" s="205"/>
      <c r="AE1619" s="203" t="s">
        <v>165</v>
      </c>
      <c r="AF1619" s="203" t="s">
        <v>211</v>
      </c>
      <c r="AG1619" s="203" t="s">
        <v>539</v>
      </c>
      <c r="AH1619" s="208">
        <v>43412</v>
      </c>
      <c r="AI1619" s="210" t="s">
        <v>4350</v>
      </c>
      <c r="AJ1619" s="164" t="str">
        <f t="shared" si="25"/>
        <v>FS</v>
      </c>
      <c r="AK1619" s="115" t="b">
        <f>ISNUMBER(SEARCH("IRT",Table1[[#This Row],[Current_Status]]))</f>
        <v>0</v>
      </c>
      <c r="AL1619" s="116">
        <f>YEAR(Table1[[#This Row],[Project_Initiated]])</f>
        <v>2018</v>
      </c>
      <c r="AM1619" s="53">
        <v>44105</v>
      </c>
      <c r="AN1619" s="53" t="str">
        <f>IF(AND(Table1[[#This Row],[Completed Date]]&gt;="07/01/2020"+0,Table1[[#This Row],[Completed Date]]&lt;="6/30/2021"+0),"FY 20-21",IF(AND(Table1[[#This Row],[Completed Date]]&gt;="07/01/2019"+0,Table1[[#This Row],[Completed Date]]&lt;="6/30/2020"+0),"FY 19-20",""))</f>
        <v/>
      </c>
      <c r="AO1619" s="116" t="str">
        <f>IFERROR(FIND("R",Table1[[#This Row],[FS_Priority]]),"")</f>
        <v/>
      </c>
    </row>
    <row r="1620" spans="1:41" hidden="1" x14ac:dyDescent="0.25">
      <c r="A1620" s="48" t="s">
        <v>716</v>
      </c>
      <c r="B1620" s="203" t="s">
        <v>211</v>
      </c>
      <c r="C1620" s="203" t="s">
        <v>716</v>
      </c>
      <c r="D1620" s="203" t="b">
        <v>0</v>
      </c>
      <c r="E1620" s="48" t="s">
        <v>99</v>
      </c>
      <c r="F1620" s="48" t="s">
        <v>3089</v>
      </c>
      <c r="G1620" s="48" t="s">
        <v>4047</v>
      </c>
      <c r="H1620" s="48" t="s">
        <v>452</v>
      </c>
      <c r="I1620" s="48" t="s">
        <v>3607</v>
      </c>
      <c r="J1620" s="48" t="s">
        <v>2661</v>
      </c>
      <c r="K1620" s="203" t="s">
        <v>4989</v>
      </c>
      <c r="L1620" s="203" t="s">
        <v>297</v>
      </c>
      <c r="M1620" s="48" t="s">
        <v>3619</v>
      </c>
      <c r="N1620" s="203" t="s">
        <v>4048</v>
      </c>
      <c r="O1620" s="48" t="s">
        <v>165</v>
      </c>
      <c r="P1620" s="48"/>
      <c r="Q1620" s="48" t="s">
        <v>211</v>
      </c>
      <c r="R1620" s="203" t="s">
        <v>211</v>
      </c>
      <c r="S1620" s="48" t="b">
        <v>1</v>
      </c>
      <c r="T1620" s="48"/>
      <c r="U1620" s="178"/>
      <c r="V1620" s="178">
        <v>43203</v>
      </c>
      <c r="W1620" s="48" t="s">
        <v>211</v>
      </c>
      <c r="X1620" s="48"/>
      <c r="Y1620" s="48"/>
      <c r="Z1620" s="48" t="s">
        <v>211</v>
      </c>
      <c r="AA1620" s="48"/>
      <c r="AB1620" s="48"/>
      <c r="AC1620" s="203" t="s">
        <v>4049</v>
      </c>
      <c r="AD1620" s="206"/>
      <c r="AE1620" s="203" t="s">
        <v>165</v>
      </c>
      <c r="AF1620" s="203" t="s">
        <v>211</v>
      </c>
      <c r="AG1620" s="203" t="s">
        <v>539</v>
      </c>
      <c r="AH1620" s="208">
        <v>43336</v>
      </c>
      <c r="AI1620" s="210" t="s">
        <v>4350</v>
      </c>
      <c r="AJ1620" s="164" t="str">
        <f t="shared" si="25"/>
        <v>FS</v>
      </c>
      <c r="AK1620" s="115" t="b">
        <f>ISNUMBER(SEARCH("IRT",Table1[[#This Row],[Current_Status]]))</f>
        <v>0</v>
      </c>
      <c r="AL1620" s="116">
        <f>YEAR(Table1[[#This Row],[Project_Initiated]])</f>
        <v>2018</v>
      </c>
      <c r="AM1620" s="53">
        <v>44105</v>
      </c>
      <c r="AN1620" s="53" t="str">
        <f>IF(AND(Table1[[#This Row],[Completed Date]]&gt;="07/01/2020"+0,Table1[[#This Row],[Completed Date]]&lt;="6/30/2021"+0),"FY 20-21",IF(AND(Table1[[#This Row],[Completed Date]]&gt;="07/01/2019"+0,Table1[[#This Row],[Completed Date]]&lt;="6/30/2020"+0),"FY 19-20",""))</f>
        <v/>
      </c>
      <c r="AO1620" s="116" t="str">
        <f>IFERROR(FIND("R",Table1[[#This Row],[FS_Priority]]),"")</f>
        <v/>
      </c>
    </row>
    <row r="1621" spans="1:41" hidden="1" x14ac:dyDescent="0.25">
      <c r="A1621" s="48" t="s">
        <v>676</v>
      </c>
      <c r="B1621" s="203" t="s">
        <v>211</v>
      </c>
      <c r="C1621" s="203" t="s">
        <v>676</v>
      </c>
      <c r="D1621" s="203" t="b">
        <v>0</v>
      </c>
      <c r="E1621" s="48" t="s">
        <v>99</v>
      </c>
      <c r="F1621" s="48" t="s">
        <v>3071</v>
      </c>
      <c r="G1621" s="48" t="s">
        <v>211</v>
      </c>
      <c r="H1621" s="48" t="s">
        <v>325</v>
      </c>
      <c r="I1621" s="48" t="s">
        <v>3604</v>
      </c>
      <c r="J1621" s="48" t="s">
        <v>2661</v>
      </c>
      <c r="K1621" s="203" t="s">
        <v>4989</v>
      </c>
      <c r="L1621" s="203" t="s">
        <v>297</v>
      </c>
      <c r="M1621" s="48" t="s">
        <v>3605</v>
      </c>
      <c r="N1621" s="203" t="s">
        <v>211</v>
      </c>
      <c r="O1621" s="48" t="s">
        <v>183</v>
      </c>
      <c r="P1621" s="48"/>
      <c r="Q1621" s="48" t="s">
        <v>211</v>
      </c>
      <c r="R1621" s="203" t="s">
        <v>306</v>
      </c>
      <c r="S1621" s="48" t="b">
        <v>0</v>
      </c>
      <c r="T1621" s="48"/>
      <c r="U1621" s="178"/>
      <c r="V1621" s="178">
        <v>43147</v>
      </c>
      <c r="W1621" s="48" t="s">
        <v>211</v>
      </c>
      <c r="X1621" s="48"/>
      <c r="Y1621" s="48"/>
      <c r="Z1621" s="48" t="s">
        <v>211</v>
      </c>
      <c r="AA1621" s="48"/>
      <c r="AB1621" s="48"/>
      <c r="AC1621" s="203" t="s">
        <v>677</v>
      </c>
      <c r="AD1621" s="205"/>
      <c r="AE1621" s="203" t="s">
        <v>178</v>
      </c>
      <c r="AF1621" s="203" t="s">
        <v>211</v>
      </c>
      <c r="AG1621" s="203" t="s">
        <v>2694</v>
      </c>
      <c r="AH1621" s="208">
        <v>43306</v>
      </c>
      <c r="AI1621" s="210" t="s">
        <v>4348</v>
      </c>
      <c r="AJ1621" s="164" t="str">
        <f t="shared" si="25"/>
        <v>FS</v>
      </c>
      <c r="AK1621" s="115" t="b">
        <f>ISNUMBER(SEARCH("IRT",Table1[[#This Row],[Current_Status]]))</f>
        <v>0</v>
      </c>
      <c r="AL1621" s="116">
        <f>YEAR(Table1[[#This Row],[Project_Initiated]])</f>
        <v>2018</v>
      </c>
      <c r="AM1621" s="53">
        <v>44105</v>
      </c>
      <c r="AN1621" s="53" t="str">
        <f>IF(AND(Table1[[#This Row],[Completed Date]]&gt;="07/01/2020"+0,Table1[[#This Row],[Completed Date]]&lt;="6/30/2021"+0),"FY 20-21",IF(AND(Table1[[#This Row],[Completed Date]]&gt;="07/01/2019"+0,Table1[[#This Row],[Completed Date]]&lt;="6/30/2020"+0),"FY 19-20",""))</f>
        <v/>
      </c>
      <c r="AO1621" s="116" t="str">
        <f>IFERROR(FIND("R",Table1[[#This Row],[FS_Priority]]),"")</f>
        <v/>
      </c>
    </row>
    <row r="1622" spans="1:41" hidden="1" x14ac:dyDescent="0.25">
      <c r="A1622" s="48" t="s">
        <v>669</v>
      </c>
      <c r="B1622" s="203" t="s">
        <v>211</v>
      </c>
      <c r="C1622" s="203" t="s">
        <v>669</v>
      </c>
      <c r="D1622" s="203" t="b">
        <v>0</v>
      </c>
      <c r="E1622" s="48" t="s">
        <v>99</v>
      </c>
      <c r="F1622" s="48" t="s">
        <v>3076</v>
      </c>
      <c r="G1622" s="48" t="s">
        <v>211</v>
      </c>
      <c r="H1622" s="48" t="s">
        <v>177</v>
      </c>
      <c r="I1622" s="48" t="s">
        <v>211</v>
      </c>
      <c r="J1622" s="48" t="s">
        <v>2661</v>
      </c>
      <c r="K1622" s="203" t="s">
        <v>4989</v>
      </c>
      <c r="L1622" s="203" t="s">
        <v>297</v>
      </c>
      <c r="M1622" s="48" t="s">
        <v>3603</v>
      </c>
      <c r="N1622" s="203" t="s">
        <v>211</v>
      </c>
      <c r="O1622" s="48" t="s">
        <v>165</v>
      </c>
      <c r="P1622" s="48"/>
      <c r="Q1622" s="48" t="s">
        <v>211</v>
      </c>
      <c r="R1622" s="203" t="s">
        <v>338</v>
      </c>
      <c r="S1622" s="48" t="b">
        <v>0</v>
      </c>
      <c r="T1622" s="48"/>
      <c r="U1622" s="178"/>
      <c r="V1622" s="178">
        <v>43133</v>
      </c>
      <c r="W1622" s="48" t="s">
        <v>211</v>
      </c>
      <c r="X1622" s="48"/>
      <c r="Y1622" s="48"/>
      <c r="Z1622" s="48" t="s">
        <v>211</v>
      </c>
      <c r="AA1622" s="48"/>
      <c r="AB1622" s="48"/>
      <c r="AC1622" s="203" t="s">
        <v>670</v>
      </c>
      <c r="AD1622" s="205"/>
      <c r="AE1622" s="203" t="s">
        <v>165</v>
      </c>
      <c r="AF1622" s="203" t="s">
        <v>211</v>
      </c>
      <c r="AG1622" s="203" t="s">
        <v>539</v>
      </c>
      <c r="AH1622" s="208">
        <v>43336</v>
      </c>
      <c r="AI1622" s="210" t="s">
        <v>4348</v>
      </c>
      <c r="AJ1622" s="164" t="str">
        <f t="shared" si="25"/>
        <v>FS</v>
      </c>
      <c r="AK1622" s="115" t="b">
        <f>ISNUMBER(SEARCH("IRT",Table1[[#This Row],[Current_Status]]))</f>
        <v>0</v>
      </c>
      <c r="AL1622" s="116">
        <f>YEAR(Table1[[#This Row],[Project_Initiated]])</f>
        <v>2018</v>
      </c>
      <c r="AM1622" s="53">
        <v>44105</v>
      </c>
      <c r="AN1622" s="53" t="str">
        <f>IF(AND(Table1[[#This Row],[Completed Date]]&gt;="07/01/2020"+0,Table1[[#This Row],[Completed Date]]&lt;="6/30/2021"+0),"FY 20-21",IF(AND(Table1[[#This Row],[Completed Date]]&gt;="07/01/2019"+0,Table1[[#This Row],[Completed Date]]&lt;="6/30/2020"+0),"FY 19-20",""))</f>
        <v/>
      </c>
      <c r="AO1622" s="116" t="str">
        <f>IFERROR(FIND("R",Table1[[#This Row],[FS_Priority]]),"")</f>
        <v/>
      </c>
    </row>
    <row r="1623" spans="1:41" hidden="1" x14ac:dyDescent="0.25">
      <c r="A1623" s="48" t="s">
        <v>793</v>
      </c>
      <c r="B1623" s="203" t="s">
        <v>211</v>
      </c>
      <c r="C1623" s="203" t="s">
        <v>793</v>
      </c>
      <c r="D1623" s="203" t="b">
        <v>0</v>
      </c>
      <c r="E1623" s="48" t="s">
        <v>99</v>
      </c>
      <c r="F1623" s="48" t="s">
        <v>794</v>
      </c>
      <c r="G1623" s="48" t="s">
        <v>211</v>
      </c>
      <c r="H1623" s="48" t="s">
        <v>453</v>
      </c>
      <c r="I1623" s="48" t="s">
        <v>3620</v>
      </c>
      <c r="J1623" s="48" t="s">
        <v>2661</v>
      </c>
      <c r="K1623" s="203" t="s">
        <v>4989</v>
      </c>
      <c r="L1623" s="203" t="s">
        <v>297</v>
      </c>
      <c r="M1623" s="48" t="s">
        <v>3619</v>
      </c>
      <c r="N1623" s="203" t="s">
        <v>211</v>
      </c>
      <c r="O1623" s="48" t="s">
        <v>165</v>
      </c>
      <c r="P1623" s="48"/>
      <c r="Q1623" s="48" t="s">
        <v>211</v>
      </c>
      <c r="R1623" s="203" t="s">
        <v>539</v>
      </c>
      <c r="S1623" s="48" t="b">
        <v>1</v>
      </c>
      <c r="T1623" s="48"/>
      <c r="U1623" s="178"/>
      <c r="V1623" s="178">
        <v>43270</v>
      </c>
      <c r="W1623" s="48" t="s">
        <v>211</v>
      </c>
      <c r="X1623" s="48"/>
      <c r="Y1623" s="48"/>
      <c r="Z1623" s="48" t="s">
        <v>211</v>
      </c>
      <c r="AA1623" s="48"/>
      <c r="AB1623" s="48"/>
      <c r="AC1623" s="203" t="s">
        <v>211</v>
      </c>
      <c r="AD1623" s="205"/>
      <c r="AE1623" s="203" t="s">
        <v>165</v>
      </c>
      <c r="AF1623" s="203" t="s">
        <v>211</v>
      </c>
      <c r="AG1623" s="203" t="s">
        <v>539</v>
      </c>
      <c r="AH1623" s="208">
        <v>43336</v>
      </c>
      <c r="AI1623" s="210" t="s">
        <v>4350</v>
      </c>
      <c r="AJ1623" s="164" t="str">
        <f t="shared" si="25"/>
        <v>FS</v>
      </c>
      <c r="AK1623" s="115" t="b">
        <f>ISNUMBER(SEARCH("IRT",Table1[[#This Row],[Current_Status]]))</f>
        <v>0</v>
      </c>
      <c r="AL1623" s="116">
        <f>YEAR(Table1[[#This Row],[Project_Initiated]])</f>
        <v>2018</v>
      </c>
      <c r="AM1623" s="53">
        <v>44105</v>
      </c>
      <c r="AN1623" s="53" t="str">
        <f>IF(AND(Table1[[#This Row],[Completed Date]]&gt;="07/01/2020"+0,Table1[[#This Row],[Completed Date]]&lt;="6/30/2021"+0),"FY 20-21",IF(AND(Table1[[#This Row],[Completed Date]]&gt;="07/01/2019"+0,Table1[[#This Row],[Completed Date]]&lt;="6/30/2020"+0),"FY 19-20",""))</f>
        <v/>
      </c>
      <c r="AO1623" s="116" t="str">
        <f>IFERROR(FIND("R",Table1[[#This Row],[FS_Priority]]),"")</f>
        <v/>
      </c>
    </row>
    <row r="1624" spans="1:41" hidden="1" x14ac:dyDescent="0.25">
      <c r="A1624" s="48" t="s">
        <v>666</v>
      </c>
      <c r="B1624" s="203" t="s">
        <v>211</v>
      </c>
      <c r="C1624" s="203" t="s">
        <v>666</v>
      </c>
      <c r="D1624" s="203" t="b">
        <v>0</v>
      </c>
      <c r="E1624" s="48" t="s">
        <v>99</v>
      </c>
      <c r="F1624" s="48" t="s">
        <v>3070</v>
      </c>
      <c r="G1624" s="48" t="s">
        <v>211</v>
      </c>
      <c r="H1624" s="48" t="s">
        <v>445</v>
      </c>
      <c r="I1624" s="48" t="s">
        <v>3600</v>
      </c>
      <c r="J1624" s="48" t="s">
        <v>2661</v>
      </c>
      <c r="K1624" s="203" t="s">
        <v>4989</v>
      </c>
      <c r="L1624" s="203" t="s">
        <v>297</v>
      </c>
      <c r="M1624" s="48" t="s">
        <v>3599</v>
      </c>
      <c r="N1624" s="203" t="s">
        <v>211</v>
      </c>
      <c r="O1624" s="48" t="s">
        <v>183</v>
      </c>
      <c r="P1624" s="48"/>
      <c r="Q1624" s="48" t="s">
        <v>211</v>
      </c>
      <c r="R1624" s="203" t="s">
        <v>211</v>
      </c>
      <c r="S1624" s="48" t="b">
        <v>1</v>
      </c>
      <c r="T1624" s="48"/>
      <c r="U1624" s="178"/>
      <c r="V1624" s="178">
        <v>43132</v>
      </c>
      <c r="W1624" s="48" t="s">
        <v>211</v>
      </c>
      <c r="X1624" s="48"/>
      <c r="Y1624" s="48"/>
      <c r="Z1624" s="48" t="s">
        <v>211</v>
      </c>
      <c r="AA1624" s="48"/>
      <c r="AB1624" s="48"/>
      <c r="AC1624" s="203" t="s">
        <v>667</v>
      </c>
      <c r="AD1624" s="205"/>
      <c r="AE1624" s="203" t="s">
        <v>178</v>
      </c>
      <c r="AF1624" s="203" t="s">
        <v>211</v>
      </c>
      <c r="AG1624" s="203" t="s">
        <v>2694</v>
      </c>
      <c r="AH1624" s="208">
        <v>43364</v>
      </c>
      <c r="AI1624" s="210" t="s">
        <v>4348</v>
      </c>
      <c r="AJ1624" s="164" t="str">
        <f t="shared" si="25"/>
        <v>FS</v>
      </c>
      <c r="AK1624" s="115" t="b">
        <f>ISNUMBER(SEARCH("IRT",Table1[[#This Row],[Current_Status]]))</f>
        <v>0</v>
      </c>
      <c r="AL1624" s="116">
        <f>YEAR(Table1[[#This Row],[Project_Initiated]])</f>
        <v>2018</v>
      </c>
      <c r="AM1624" s="53">
        <v>44105</v>
      </c>
      <c r="AN1624" s="53" t="str">
        <f>IF(AND(Table1[[#This Row],[Completed Date]]&gt;="07/01/2020"+0,Table1[[#This Row],[Completed Date]]&lt;="6/30/2021"+0),"FY 20-21",IF(AND(Table1[[#This Row],[Completed Date]]&gt;="07/01/2019"+0,Table1[[#This Row],[Completed Date]]&lt;="6/30/2020"+0),"FY 19-20",""))</f>
        <v/>
      </c>
      <c r="AO1624" s="116" t="str">
        <f>IFERROR(FIND("R",Table1[[#This Row],[FS_Priority]]),"")</f>
        <v/>
      </c>
    </row>
    <row r="1625" spans="1:41" hidden="1" x14ac:dyDescent="0.25">
      <c r="A1625" s="48" t="s">
        <v>701</v>
      </c>
      <c r="B1625" s="203" t="s">
        <v>211</v>
      </c>
      <c r="C1625" s="203" t="s">
        <v>701</v>
      </c>
      <c r="D1625" s="203" t="b">
        <v>0</v>
      </c>
      <c r="E1625" s="48" t="s">
        <v>99</v>
      </c>
      <c r="F1625" s="48" t="s">
        <v>3066</v>
      </c>
      <c r="G1625" s="48" t="s">
        <v>211</v>
      </c>
      <c r="H1625" s="48" t="s">
        <v>324</v>
      </c>
      <c r="I1625" s="48" t="s">
        <v>3617</v>
      </c>
      <c r="J1625" s="48" t="s">
        <v>2661</v>
      </c>
      <c r="K1625" s="203" t="s">
        <v>4989</v>
      </c>
      <c r="L1625" s="203" t="s">
        <v>297</v>
      </c>
      <c r="M1625" s="48" t="s">
        <v>3603</v>
      </c>
      <c r="N1625" s="203" t="s">
        <v>211</v>
      </c>
      <c r="O1625" s="48" t="s">
        <v>165</v>
      </c>
      <c r="P1625" s="48"/>
      <c r="Q1625" s="48" t="s">
        <v>211</v>
      </c>
      <c r="R1625" s="203" t="s">
        <v>317</v>
      </c>
      <c r="S1625" s="48" t="b">
        <v>0</v>
      </c>
      <c r="T1625" s="48"/>
      <c r="U1625" s="178"/>
      <c r="V1625" s="178">
        <v>43186</v>
      </c>
      <c r="W1625" s="48" t="s">
        <v>211</v>
      </c>
      <c r="X1625" s="48"/>
      <c r="Y1625" s="48"/>
      <c r="Z1625" s="48" t="s">
        <v>211</v>
      </c>
      <c r="AA1625" s="48"/>
      <c r="AB1625" s="48"/>
      <c r="AC1625" s="203" t="s">
        <v>211</v>
      </c>
      <c r="AD1625" s="205"/>
      <c r="AE1625" s="203" t="s">
        <v>165</v>
      </c>
      <c r="AF1625" s="203" t="s">
        <v>211</v>
      </c>
      <c r="AG1625" s="203" t="s">
        <v>539</v>
      </c>
      <c r="AH1625" s="208">
        <v>43295</v>
      </c>
      <c r="AI1625" s="210" t="s">
        <v>4348</v>
      </c>
      <c r="AJ1625" s="164" t="str">
        <f t="shared" si="25"/>
        <v>FS</v>
      </c>
      <c r="AK1625" s="115" t="b">
        <f>ISNUMBER(SEARCH("IRT",Table1[[#This Row],[Current_Status]]))</f>
        <v>0</v>
      </c>
      <c r="AL1625" s="116">
        <f>YEAR(Table1[[#This Row],[Project_Initiated]])</f>
        <v>2018</v>
      </c>
      <c r="AM1625" s="53">
        <v>44105</v>
      </c>
      <c r="AN1625" s="53" t="str">
        <f>IF(AND(Table1[[#This Row],[Completed Date]]&gt;="07/01/2020"+0,Table1[[#This Row],[Completed Date]]&lt;="6/30/2021"+0),"FY 20-21",IF(AND(Table1[[#This Row],[Completed Date]]&gt;="07/01/2019"+0,Table1[[#This Row],[Completed Date]]&lt;="6/30/2020"+0),"FY 19-20",""))</f>
        <v/>
      </c>
      <c r="AO1625" s="116" t="str">
        <f>IFERROR(FIND("R",Table1[[#This Row],[FS_Priority]]),"")</f>
        <v/>
      </c>
    </row>
    <row r="1626" spans="1:41" hidden="1" x14ac:dyDescent="0.25">
      <c r="A1626" s="48" t="s">
        <v>639</v>
      </c>
      <c r="B1626" s="203" t="s">
        <v>211</v>
      </c>
      <c r="C1626" s="203" t="s">
        <v>639</v>
      </c>
      <c r="D1626" s="203" t="b">
        <v>0</v>
      </c>
      <c r="E1626" s="48" t="s">
        <v>99</v>
      </c>
      <c r="F1626" s="48" t="s">
        <v>3086</v>
      </c>
      <c r="G1626" s="48" t="s">
        <v>211</v>
      </c>
      <c r="H1626" s="48" t="s">
        <v>445</v>
      </c>
      <c r="I1626" s="48" t="s">
        <v>3618</v>
      </c>
      <c r="J1626" s="48" t="s">
        <v>2661</v>
      </c>
      <c r="K1626" s="203" t="s">
        <v>4989</v>
      </c>
      <c r="L1626" s="203" t="s">
        <v>297</v>
      </c>
      <c r="M1626" s="48" t="s">
        <v>3599</v>
      </c>
      <c r="N1626" s="203" t="s">
        <v>211</v>
      </c>
      <c r="O1626" s="48" t="s">
        <v>183</v>
      </c>
      <c r="P1626" s="48"/>
      <c r="Q1626" s="48" t="s">
        <v>211</v>
      </c>
      <c r="R1626" s="203" t="s">
        <v>211</v>
      </c>
      <c r="S1626" s="48" t="b">
        <v>1</v>
      </c>
      <c r="T1626" s="48"/>
      <c r="U1626" s="178"/>
      <c r="V1626" s="178">
        <v>43066</v>
      </c>
      <c r="W1626" s="48" t="s">
        <v>211</v>
      </c>
      <c r="X1626" s="48"/>
      <c r="Y1626" s="48"/>
      <c r="Z1626" s="48" t="s">
        <v>211</v>
      </c>
      <c r="AA1626" s="48"/>
      <c r="AB1626" s="48"/>
      <c r="AC1626" s="203" t="s">
        <v>640</v>
      </c>
      <c r="AD1626" s="205"/>
      <c r="AE1626" s="203" t="s">
        <v>178</v>
      </c>
      <c r="AF1626" s="203" t="s">
        <v>211</v>
      </c>
      <c r="AG1626" s="203" t="s">
        <v>2694</v>
      </c>
      <c r="AH1626" s="208">
        <v>43364</v>
      </c>
      <c r="AI1626" s="210" t="s">
        <v>4353</v>
      </c>
      <c r="AJ1626" s="164" t="str">
        <f t="shared" si="25"/>
        <v>FS</v>
      </c>
      <c r="AK1626" s="115" t="b">
        <f>ISNUMBER(SEARCH("IRT",Table1[[#This Row],[Current_Status]]))</f>
        <v>0</v>
      </c>
      <c r="AL1626" s="116">
        <f>YEAR(Table1[[#This Row],[Project_Initiated]])</f>
        <v>2017</v>
      </c>
      <c r="AM1626" s="53">
        <v>44105</v>
      </c>
      <c r="AN1626" s="53" t="str">
        <f>IF(AND(Table1[[#This Row],[Completed Date]]&gt;="07/01/2020"+0,Table1[[#This Row],[Completed Date]]&lt;="6/30/2021"+0),"FY 20-21",IF(AND(Table1[[#This Row],[Completed Date]]&gt;="07/01/2019"+0,Table1[[#This Row],[Completed Date]]&lt;="6/30/2020"+0),"FY 19-20",""))</f>
        <v/>
      </c>
      <c r="AO1626" s="116" t="str">
        <f>IFERROR(FIND("R",Table1[[#This Row],[FS_Priority]]),"")</f>
        <v/>
      </c>
    </row>
    <row r="1627" spans="1:41" hidden="1" x14ac:dyDescent="0.25">
      <c r="A1627" s="48" t="s">
        <v>721</v>
      </c>
      <c r="B1627" s="203" t="s">
        <v>211</v>
      </c>
      <c r="C1627" s="203" t="s">
        <v>721</v>
      </c>
      <c r="D1627" s="203" t="b">
        <v>0</v>
      </c>
      <c r="E1627" s="48" t="s">
        <v>99</v>
      </c>
      <c r="F1627" s="48" t="s">
        <v>3080</v>
      </c>
      <c r="G1627" s="48" t="s">
        <v>211</v>
      </c>
      <c r="H1627" s="48" t="s">
        <v>465</v>
      </c>
      <c r="I1627" s="48" t="s">
        <v>3606</v>
      </c>
      <c r="J1627" s="48" t="s">
        <v>2661</v>
      </c>
      <c r="K1627" s="203" t="s">
        <v>4989</v>
      </c>
      <c r="L1627" s="203" t="s">
        <v>297</v>
      </c>
      <c r="M1627" s="48" t="s">
        <v>3597</v>
      </c>
      <c r="N1627" s="203" t="s">
        <v>211</v>
      </c>
      <c r="O1627" s="48" t="s">
        <v>165</v>
      </c>
      <c r="P1627" s="48"/>
      <c r="Q1627" s="48" t="s">
        <v>211</v>
      </c>
      <c r="R1627" s="203" t="s">
        <v>229</v>
      </c>
      <c r="S1627" s="48" t="b">
        <v>1</v>
      </c>
      <c r="T1627" s="48"/>
      <c r="U1627" s="178"/>
      <c r="V1627" s="178">
        <v>43217</v>
      </c>
      <c r="W1627" s="48" t="s">
        <v>211</v>
      </c>
      <c r="X1627" s="48"/>
      <c r="Y1627" s="48"/>
      <c r="Z1627" s="48" t="s">
        <v>211</v>
      </c>
      <c r="AA1627" s="48"/>
      <c r="AB1627" s="48"/>
      <c r="AC1627" s="203" t="s">
        <v>211</v>
      </c>
      <c r="AD1627" s="205"/>
      <c r="AE1627" s="203" t="s">
        <v>165</v>
      </c>
      <c r="AF1627" s="203" t="s">
        <v>211</v>
      </c>
      <c r="AG1627" s="203" t="s">
        <v>539</v>
      </c>
      <c r="AH1627" s="208">
        <v>43336</v>
      </c>
      <c r="AI1627" s="210" t="s">
        <v>4350</v>
      </c>
      <c r="AJ1627" s="164" t="str">
        <f t="shared" si="25"/>
        <v>FS</v>
      </c>
      <c r="AK1627" s="115" t="b">
        <f>ISNUMBER(SEARCH("IRT",Table1[[#This Row],[Current_Status]]))</f>
        <v>0</v>
      </c>
      <c r="AL1627" s="116">
        <f>YEAR(Table1[[#This Row],[Project_Initiated]])</f>
        <v>2018</v>
      </c>
      <c r="AM1627" s="53">
        <v>44105</v>
      </c>
      <c r="AN1627" s="53" t="str">
        <f>IF(AND(Table1[[#This Row],[Completed Date]]&gt;="07/01/2020"+0,Table1[[#This Row],[Completed Date]]&lt;="6/30/2021"+0),"FY 20-21",IF(AND(Table1[[#This Row],[Completed Date]]&gt;="07/01/2019"+0,Table1[[#This Row],[Completed Date]]&lt;="6/30/2020"+0),"FY 19-20",""))</f>
        <v/>
      </c>
      <c r="AO1627" s="116" t="str">
        <f>IFERROR(FIND("R",Table1[[#This Row],[FS_Priority]]),"")</f>
        <v/>
      </c>
    </row>
    <row r="1628" spans="1:41" hidden="1" x14ac:dyDescent="0.25">
      <c r="A1628" s="48" t="s">
        <v>4532</v>
      </c>
      <c r="B1628" s="203" t="s">
        <v>211</v>
      </c>
      <c r="C1628" s="203" t="s">
        <v>4532</v>
      </c>
      <c r="D1628" s="203" t="b">
        <v>0</v>
      </c>
      <c r="E1628" s="48" t="s">
        <v>99</v>
      </c>
      <c r="F1628" s="48" t="s">
        <v>4533</v>
      </c>
      <c r="G1628" s="48" t="s">
        <v>211</v>
      </c>
      <c r="H1628" s="48" t="s">
        <v>211</v>
      </c>
      <c r="I1628" s="48" t="s">
        <v>4534</v>
      </c>
      <c r="J1628" s="48" t="s">
        <v>2661</v>
      </c>
      <c r="K1628" s="203" t="s">
        <v>4989</v>
      </c>
      <c r="L1628" s="203" t="s">
        <v>297</v>
      </c>
      <c r="M1628" s="48" t="s">
        <v>3602</v>
      </c>
      <c r="N1628" s="203" t="s">
        <v>211</v>
      </c>
      <c r="O1628" s="48" t="s">
        <v>165</v>
      </c>
      <c r="P1628" s="48"/>
      <c r="Q1628" s="48" t="s">
        <v>4502</v>
      </c>
      <c r="R1628" s="203" t="s">
        <v>211</v>
      </c>
      <c r="S1628" s="48" t="b">
        <v>0</v>
      </c>
      <c r="T1628" s="48"/>
      <c r="U1628" s="178"/>
      <c r="V1628" s="178">
        <v>43734</v>
      </c>
      <c r="W1628" s="48" t="s">
        <v>211</v>
      </c>
      <c r="X1628" s="48"/>
      <c r="Y1628" s="48"/>
      <c r="Z1628" s="48" t="s">
        <v>211</v>
      </c>
      <c r="AA1628" s="48"/>
      <c r="AB1628" s="48"/>
      <c r="AC1628" s="203" t="s">
        <v>211</v>
      </c>
      <c r="AD1628" s="205"/>
      <c r="AE1628" s="203" t="s">
        <v>165</v>
      </c>
      <c r="AF1628" s="203" t="s">
        <v>211</v>
      </c>
      <c r="AG1628" s="203" t="s">
        <v>211</v>
      </c>
      <c r="AH1628" s="208">
        <v>43752</v>
      </c>
      <c r="AI1628" s="210" t="s">
        <v>4364</v>
      </c>
      <c r="AJ1628" s="164" t="str">
        <f t="shared" si="25"/>
        <v>FS</v>
      </c>
      <c r="AK1628" s="115" t="b">
        <f>ISNUMBER(SEARCH("IRT",Table1[[#This Row],[Current_Status]]))</f>
        <v>0</v>
      </c>
      <c r="AL1628" s="116">
        <f>YEAR(Table1[[#This Row],[Project_Initiated]])</f>
        <v>2019</v>
      </c>
      <c r="AM1628" s="53">
        <v>44105</v>
      </c>
      <c r="AN1628" s="53" t="str">
        <f>IF(AND(Table1[[#This Row],[Completed Date]]&gt;="07/01/2020"+0,Table1[[#This Row],[Completed Date]]&lt;="6/30/2021"+0),"FY 20-21",IF(AND(Table1[[#This Row],[Completed Date]]&gt;="07/01/2019"+0,Table1[[#This Row],[Completed Date]]&lt;="6/30/2020"+0),"FY 19-20",""))</f>
        <v>FY 19-20</v>
      </c>
      <c r="AO1628" s="116" t="str">
        <f>IFERROR(FIND("R",Table1[[#This Row],[FS_Priority]]),"")</f>
        <v/>
      </c>
    </row>
    <row r="1629" spans="1:41" hidden="1" x14ac:dyDescent="0.25">
      <c r="A1629" s="48" t="s">
        <v>4527</v>
      </c>
      <c r="B1629" s="203" t="s">
        <v>211</v>
      </c>
      <c r="C1629" s="203" t="s">
        <v>4527</v>
      </c>
      <c r="D1629" s="203" t="b">
        <v>0</v>
      </c>
      <c r="E1629" s="48" t="s">
        <v>99</v>
      </c>
      <c r="F1629" s="48" t="s">
        <v>4528</v>
      </c>
      <c r="G1629" s="48" t="s">
        <v>211</v>
      </c>
      <c r="H1629" s="48" t="s">
        <v>211</v>
      </c>
      <c r="I1629" s="48" t="s">
        <v>4529</v>
      </c>
      <c r="J1629" s="48" t="s">
        <v>2661</v>
      </c>
      <c r="K1629" s="203" t="s">
        <v>4989</v>
      </c>
      <c r="L1629" s="203" t="s">
        <v>297</v>
      </c>
      <c r="M1629" s="48" t="s">
        <v>3602</v>
      </c>
      <c r="N1629" s="203" t="s">
        <v>211</v>
      </c>
      <c r="O1629" s="48" t="s">
        <v>165</v>
      </c>
      <c r="P1629" s="48"/>
      <c r="Q1629" s="48" t="s">
        <v>4502</v>
      </c>
      <c r="R1629" s="203" t="s">
        <v>211</v>
      </c>
      <c r="S1629" s="48" t="b">
        <v>0</v>
      </c>
      <c r="T1629" s="48"/>
      <c r="U1629" s="178"/>
      <c r="V1629" s="178">
        <v>43733</v>
      </c>
      <c r="W1629" s="48" t="s">
        <v>211</v>
      </c>
      <c r="X1629" s="48"/>
      <c r="Y1629" s="48"/>
      <c r="Z1629" s="48" t="s">
        <v>211</v>
      </c>
      <c r="AA1629" s="48"/>
      <c r="AB1629" s="48"/>
      <c r="AC1629" s="203" t="s">
        <v>211</v>
      </c>
      <c r="AD1629" s="205"/>
      <c r="AE1629" s="203" t="s">
        <v>165</v>
      </c>
      <c r="AF1629" s="203" t="s">
        <v>211</v>
      </c>
      <c r="AG1629" s="203" t="s">
        <v>211</v>
      </c>
      <c r="AH1629" s="208">
        <v>43747</v>
      </c>
      <c r="AI1629" s="210" t="s">
        <v>4364</v>
      </c>
      <c r="AJ1629" s="164" t="str">
        <f t="shared" si="25"/>
        <v>FS</v>
      </c>
      <c r="AK1629" s="115" t="b">
        <f>ISNUMBER(SEARCH("IRT",Table1[[#This Row],[Current_Status]]))</f>
        <v>0</v>
      </c>
      <c r="AL1629" s="116">
        <f>YEAR(Table1[[#This Row],[Project_Initiated]])</f>
        <v>2019</v>
      </c>
      <c r="AM1629" s="53">
        <v>44105</v>
      </c>
      <c r="AN1629" s="53" t="str">
        <f>IF(AND(Table1[[#This Row],[Completed Date]]&gt;="07/01/2020"+0,Table1[[#This Row],[Completed Date]]&lt;="6/30/2021"+0),"FY 20-21",IF(AND(Table1[[#This Row],[Completed Date]]&gt;="07/01/2019"+0,Table1[[#This Row],[Completed Date]]&lt;="6/30/2020"+0),"FY 19-20",""))</f>
        <v>FY 19-20</v>
      </c>
      <c r="AO1629" s="116" t="str">
        <f>IFERROR(FIND("R",Table1[[#This Row],[FS_Priority]]),"")</f>
        <v/>
      </c>
    </row>
    <row r="1630" spans="1:41" hidden="1" x14ac:dyDescent="0.25">
      <c r="A1630" s="48" t="s">
        <v>4538</v>
      </c>
      <c r="B1630" s="203" t="s">
        <v>211</v>
      </c>
      <c r="C1630" s="203" t="s">
        <v>4538</v>
      </c>
      <c r="D1630" s="203" t="b">
        <v>0</v>
      </c>
      <c r="E1630" s="48" t="s">
        <v>99</v>
      </c>
      <c r="F1630" s="48" t="s">
        <v>4539</v>
      </c>
      <c r="G1630" s="48" t="s">
        <v>211</v>
      </c>
      <c r="H1630" s="48" t="s">
        <v>211</v>
      </c>
      <c r="I1630" s="48" t="s">
        <v>4540</v>
      </c>
      <c r="J1630" s="48" t="s">
        <v>2661</v>
      </c>
      <c r="K1630" s="203" t="s">
        <v>4989</v>
      </c>
      <c r="L1630" s="203" t="s">
        <v>297</v>
      </c>
      <c r="M1630" s="48" t="s">
        <v>3599</v>
      </c>
      <c r="N1630" s="203" t="s">
        <v>211</v>
      </c>
      <c r="O1630" s="48" t="s">
        <v>165</v>
      </c>
      <c r="P1630" s="48"/>
      <c r="Q1630" s="48" t="s">
        <v>4502</v>
      </c>
      <c r="R1630" s="203" t="s">
        <v>211</v>
      </c>
      <c r="S1630" s="48" t="b">
        <v>0</v>
      </c>
      <c r="T1630" s="48"/>
      <c r="U1630" s="178"/>
      <c r="V1630" s="178">
        <v>43762</v>
      </c>
      <c r="W1630" s="48" t="s">
        <v>211</v>
      </c>
      <c r="X1630" s="48"/>
      <c r="Y1630" s="48"/>
      <c r="Z1630" s="48" t="s">
        <v>211</v>
      </c>
      <c r="AA1630" s="48"/>
      <c r="AB1630" s="48"/>
      <c r="AC1630" s="203" t="s">
        <v>211</v>
      </c>
      <c r="AD1630" s="206"/>
      <c r="AE1630" s="203" t="s">
        <v>165</v>
      </c>
      <c r="AF1630" s="203" t="s">
        <v>211</v>
      </c>
      <c r="AG1630" s="203" t="s">
        <v>211</v>
      </c>
      <c r="AH1630" s="208">
        <v>43775</v>
      </c>
      <c r="AI1630" s="210" t="s">
        <v>4364</v>
      </c>
      <c r="AJ1630" s="164" t="str">
        <f t="shared" si="25"/>
        <v>FS</v>
      </c>
      <c r="AK1630" s="115" t="b">
        <f>ISNUMBER(SEARCH("IRT",Table1[[#This Row],[Current_Status]]))</f>
        <v>0</v>
      </c>
      <c r="AL1630" s="116">
        <f>YEAR(Table1[[#This Row],[Project_Initiated]])</f>
        <v>2019</v>
      </c>
      <c r="AM1630" s="53">
        <v>44105</v>
      </c>
      <c r="AN1630" s="53" t="str">
        <f>IF(AND(Table1[[#This Row],[Completed Date]]&gt;="07/01/2020"+0,Table1[[#This Row],[Completed Date]]&lt;="6/30/2021"+0),"FY 20-21",IF(AND(Table1[[#This Row],[Completed Date]]&gt;="07/01/2019"+0,Table1[[#This Row],[Completed Date]]&lt;="6/30/2020"+0),"FY 19-20",""))</f>
        <v>FY 19-20</v>
      </c>
      <c r="AO1630" s="116" t="str">
        <f>IFERROR(FIND("R",Table1[[#This Row],[FS_Priority]]),"")</f>
        <v/>
      </c>
    </row>
    <row r="1631" spans="1:41" hidden="1" x14ac:dyDescent="0.25">
      <c r="A1631" s="48" t="s">
        <v>4530</v>
      </c>
      <c r="B1631" s="203" t="s">
        <v>211</v>
      </c>
      <c r="C1631" s="203" t="s">
        <v>4530</v>
      </c>
      <c r="D1631" s="203" t="b">
        <v>0</v>
      </c>
      <c r="E1631" s="48" t="s">
        <v>99</v>
      </c>
      <c r="F1631" s="48" t="s">
        <v>4531</v>
      </c>
      <c r="G1631" s="48" t="s">
        <v>211</v>
      </c>
      <c r="H1631" s="48" t="s">
        <v>211</v>
      </c>
      <c r="I1631" s="48" t="s">
        <v>3658</v>
      </c>
      <c r="J1631" s="48" t="s">
        <v>2661</v>
      </c>
      <c r="K1631" s="203" t="s">
        <v>4989</v>
      </c>
      <c r="L1631" s="203" t="s">
        <v>297</v>
      </c>
      <c r="M1631" s="48" t="s">
        <v>3602</v>
      </c>
      <c r="N1631" s="203" t="s">
        <v>211</v>
      </c>
      <c r="O1631" s="48" t="s">
        <v>165</v>
      </c>
      <c r="P1631" s="48"/>
      <c r="Q1631" s="48" t="s">
        <v>4502</v>
      </c>
      <c r="R1631" s="203" t="s">
        <v>211</v>
      </c>
      <c r="S1631" s="48" t="b">
        <v>0</v>
      </c>
      <c r="T1631" s="48"/>
      <c r="U1631" s="178"/>
      <c r="V1631" s="178">
        <v>43734</v>
      </c>
      <c r="W1631" s="48" t="s">
        <v>211</v>
      </c>
      <c r="X1631" s="48"/>
      <c r="Y1631" s="48"/>
      <c r="Z1631" s="48" t="s">
        <v>211</v>
      </c>
      <c r="AA1631" s="48"/>
      <c r="AB1631" s="48"/>
      <c r="AC1631" s="203" t="s">
        <v>211</v>
      </c>
      <c r="AD1631" s="205"/>
      <c r="AE1631" s="203" t="s">
        <v>165</v>
      </c>
      <c r="AF1631" s="203" t="s">
        <v>211</v>
      </c>
      <c r="AG1631" s="203" t="s">
        <v>211</v>
      </c>
      <c r="AH1631" s="208">
        <v>43748</v>
      </c>
      <c r="AI1631" s="210" t="s">
        <v>4364</v>
      </c>
      <c r="AJ1631" s="164" t="str">
        <f t="shared" si="25"/>
        <v>FS</v>
      </c>
      <c r="AK1631" s="115" t="b">
        <f>ISNUMBER(SEARCH("IRT",Table1[[#This Row],[Current_Status]]))</f>
        <v>0</v>
      </c>
      <c r="AL1631" s="116">
        <f>YEAR(Table1[[#This Row],[Project_Initiated]])</f>
        <v>2019</v>
      </c>
      <c r="AM1631" s="53">
        <v>44105</v>
      </c>
      <c r="AN1631" s="53" t="str">
        <f>IF(AND(Table1[[#This Row],[Completed Date]]&gt;="07/01/2020"+0,Table1[[#This Row],[Completed Date]]&lt;="6/30/2021"+0),"FY 20-21",IF(AND(Table1[[#This Row],[Completed Date]]&gt;="07/01/2019"+0,Table1[[#This Row],[Completed Date]]&lt;="6/30/2020"+0),"FY 19-20",""))</f>
        <v>FY 19-20</v>
      </c>
      <c r="AO1631" s="116" t="str">
        <f>IFERROR(FIND("R",Table1[[#This Row],[FS_Priority]]),"")</f>
        <v/>
      </c>
    </row>
    <row r="1632" spans="1:41" hidden="1" x14ac:dyDescent="0.25">
      <c r="A1632" s="48" t="s">
        <v>4535</v>
      </c>
      <c r="B1632" s="203" t="s">
        <v>211</v>
      </c>
      <c r="C1632" s="203" t="s">
        <v>4535</v>
      </c>
      <c r="D1632" s="203" t="b">
        <v>0</v>
      </c>
      <c r="E1632" s="48" t="s">
        <v>99</v>
      </c>
      <c r="F1632" s="48" t="s">
        <v>4536</v>
      </c>
      <c r="G1632" s="48" t="s">
        <v>211</v>
      </c>
      <c r="H1632" s="48" t="s">
        <v>211</v>
      </c>
      <c r="I1632" s="48" t="s">
        <v>4537</v>
      </c>
      <c r="J1632" s="48" t="s">
        <v>2661</v>
      </c>
      <c r="K1632" s="203" t="s">
        <v>4989</v>
      </c>
      <c r="L1632" s="203" t="s">
        <v>297</v>
      </c>
      <c r="M1632" s="48" t="s">
        <v>3602</v>
      </c>
      <c r="N1632" s="203" t="s">
        <v>211</v>
      </c>
      <c r="O1632" s="48" t="s">
        <v>165</v>
      </c>
      <c r="P1632" s="48"/>
      <c r="Q1632" s="48" t="s">
        <v>4502</v>
      </c>
      <c r="R1632" s="203" t="s">
        <v>211</v>
      </c>
      <c r="S1632" s="48" t="b">
        <v>0</v>
      </c>
      <c r="T1632" s="48"/>
      <c r="U1632" s="178"/>
      <c r="V1632" s="178">
        <v>43734</v>
      </c>
      <c r="W1632" s="48" t="s">
        <v>211</v>
      </c>
      <c r="X1632" s="48"/>
      <c r="Y1632" s="48"/>
      <c r="Z1632" s="48" t="s">
        <v>211</v>
      </c>
      <c r="AA1632" s="48"/>
      <c r="AB1632" s="48"/>
      <c r="AC1632" s="203" t="s">
        <v>211</v>
      </c>
      <c r="AD1632" s="205"/>
      <c r="AE1632" s="203" t="s">
        <v>165</v>
      </c>
      <c r="AF1632" s="203" t="s">
        <v>211</v>
      </c>
      <c r="AG1632" s="203" t="s">
        <v>211</v>
      </c>
      <c r="AH1632" s="208">
        <v>43741</v>
      </c>
      <c r="AI1632" s="210" t="s">
        <v>4364</v>
      </c>
      <c r="AJ1632" s="164" t="str">
        <f t="shared" si="25"/>
        <v>FS</v>
      </c>
      <c r="AK1632" s="115" t="b">
        <f>ISNUMBER(SEARCH("IRT",Table1[[#This Row],[Current_Status]]))</f>
        <v>0</v>
      </c>
      <c r="AL1632" s="116">
        <f>YEAR(Table1[[#This Row],[Project_Initiated]])</f>
        <v>2019</v>
      </c>
      <c r="AM1632" s="53">
        <v>44105</v>
      </c>
      <c r="AN1632" s="53" t="str">
        <f>IF(AND(Table1[[#This Row],[Completed Date]]&gt;="07/01/2020"+0,Table1[[#This Row],[Completed Date]]&lt;="6/30/2021"+0),"FY 20-21",IF(AND(Table1[[#This Row],[Completed Date]]&gt;="07/01/2019"+0,Table1[[#This Row],[Completed Date]]&lt;="6/30/2020"+0),"FY 19-20",""))</f>
        <v>FY 19-20</v>
      </c>
      <c r="AO1632" s="116" t="str">
        <f>IFERROR(FIND("R",Table1[[#This Row],[FS_Priority]]),"")</f>
        <v/>
      </c>
    </row>
    <row r="1633" spans="1:41" hidden="1" x14ac:dyDescent="0.25">
      <c r="A1633" s="48" t="s">
        <v>4081</v>
      </c>
      <c r="B1633" s="203" t="s">
        <v>211</v>
      </c>
      <c r="C1633" s="203" t="s">
        <v>4081</v>
      </c>
      <c r="D1633" s="203" t="b">
        <v>0</v>
      </c>
      <c r="E1633" s="48" t="s">
        <v>99</v>
      </c>
      <c r="F1633" s="48" t="s">
        <v>4197</v>
      </c>
      <c r="G1633" s="48" t="s">
        <v>4398</v>
      </c>
      <c r="H1633" s="48" t="s">
        <v>452</v>
      </c>
      <c r="I1633" s="48" t="s">
        <v>3715</v>
      </c>
      <c r="J1633" s="48" t="s">
        <v>2661</v>
      </c>
      <c r="K1633" s="203" t="s">
        <v>4989</v>
      </c>
      <c r="L1633" s="203" t="s">
        <v>297</v>
      </c>
      <c r="M1633" s="48" t="s">
        <v>3599</v>
      </c>
      <c r="N1633" s="203" t="s">
        <v>211</v>
      </c>
      <c r="O1633" s="48" t="s">
        <v>183</v>
      </c>
      <c r="P1633" s="48"/>
      <c r="Q1633" s="48" t="s">
        <v>218</v>
      </c>
      <c r="R1633" s="203" t="s">
        <v>211</v>
      </c>
      <c r="S1633" s="48" t="b">
        <v>0</v>
      </c>
      <c r="T1633" s="48"/>
      <c r="U1633" s="178"/>
      <c r="V1633" s="178">
        <v>43676</v>
      </c>
      <c r="W1633" s="48" t="s">
        <v>211</v>
      </c>
      <c r="X1633" s="48"/>
      <c r="Y1633" s="48"/>
      <c r="Z1633" s="48" t="s">
        <v>211</v>
      </c>
      <c r="AA1633" s="48"/>
      <c r="AB1633" s="48"/>
      <c r="AC1633" s="203" t="s">
        <v>4816</v>
      </c>
      <c r="AD1633" s="204">
        <v>43731</v>
      </c>
      <c r="AE1633" s="203" t="s">
        <v>178</v>
      </c>
      <c r="AF1633" s="203" t="s">
        <v>4469</v>
      </c>
      <c r="AG1633" s="203" t="s">
        <v>2694</v>
      </c>
      <c r="AH1633" s="208">
        <v>43880</v>
      </c>
      <c r="AI1633" s="210" t="s">
        <v>4284</v>
      </c>
      <c r="AJ1633" s="164" t="str">
        <f t="shared" si="25"/>
        <v>FS</v>
      </c>
      <c r="AK1633" s="115" t="b">
        <f>ISNUMBER(SEARCH("IRT",Table1[[#This Row],[Current_Status]]))</f>
        <v>0</v>
      </c>
      <c r="AL1633" s="116">
        <f>YEAR(Table1[[#This Row],[Project_Initiated]])</f>
        <v>2019</v>
      </c>
      <c r="AM1633" s="53">
        <v>44105</v>
      </c>
      <c r="AN1633" s="53" t="str">
        <f>IF(AND(Table1[[#This Row],[Completed Date]]&gt;="07/01/2020"+0,Table1[[#This Row],[Completed Date]]&lt;="6/30/2021"+0),"FY 20-21",IF(AND(Table1[[#This Row],[Completed Date]]&gt;="07/01/2019"+0,Table1[[#This Row],[Completed Date]]&lt;="6/30/2020"+0),"FY 19-20",""))</f>
        <v>FY 19-20</v>
      </c>
      <c r="AO1633" s="116" t="str">
        <f>IFERROR(FIND("R",Table1[[#This Row],[FS_Priority]]),"")</f>
        <v/>
      </c>
    </row>
    <row r="1634" spans="1:41" hidden="1" x14ac:dyDescent="0.25">
      <c r="A1634" s="48" t="s">
        <v>4080</v>
      </c>
      <c r="B1634" s="203" t="s">
        <v>211</v>
      </c>
      <c r="C1634" s="203" t="s">
        <v>4080</v>
      </c>
      <c r="D1634" s="203" t="b">
        <v>0</v>
      </c>
      <c r="E1634" s="48" t="s">
        <v>99</v>
      </c>
      <c r="F1634" s="48" t="s">
        <v>4149</v>
      </c>
      <c r="G1634" s="48" t="s">
        <v>211</v>
      </c>
      <c r="H1634" s="48" t="s">
        <v>452</v>
      </c>
      <c r="I1634" s="48" t="s">
        <v>4150</v>
      </c>
      <c r="J1634" s="48" t="s">
        <v>2661</v>
      </c>
      <c r="K1634" s="203" t="s">
        <v>4989</v>
      </c>
      <c r="L1634" s="203" t="s">
        <v>297</v>
      </c>
      <c r="M1634" s="48" t="s">
        <v>3927</v>
      </c>
      <c r="N1634" s="203" t="s">
        <v>211</v>
      </c>
      <c r="O1634" s="48" t="s">
        <v>165</v>
      </c>
      <c r="P1634" s="48"/>
      <c r="Q1634" s="48" t="s">
        <v>218</v>
      </c>
      <c r="R1634" s="203" t="s">
        <v>211</v>
      </c>
      <c r="S1634" s="48" t="b">
        <v>0</v>
      </c>
      <c r="T1634" s="48"/>
      <c r="U1634" s="178"/>
      <c r="V1634" s="178">
        <v>43628</v>
      </c>
      <c r="W1634" s="48" t="s">
        <v>211</v>
      </c>
      <c r="X1634" s="48"/>
      <c r="Y1634" s="48"/>
      <c r="Z1634" s="48" t="s">
        <v>211</v>
      </c>
      <c r="AA1634" s="48"/>
      <c r="AB1634" s="48"/>
      <c r="AC1634" s="203" t="s">
        <v>4436</v>
      </c>
      <c r="AD1634" s="205"/>
      <c r="AE1634" s="203" t="s">
        <v>165</v>
      </c>
      <c r="AF1634" s="203" t="s">
        <v>211</v>
      </c>
      <c r="AG1634" s="203" t="s">
        <v>211</v>
      </c>
      <c r="AH1634" s="208">
        <v>43746</v>
      </c>
      <c r="AI1634" s="210" t="s">
        <v>4284</v>
      </c>
      <c r="AJ1634" s="164" t="str">
        <f t="shared" si="25"/>
        <v>FS</v>
      </c>
      <c r="AK1634" s="115" t="b">
        <f>ISNUMBER(SEARCH("IRT",Table1[[#This Row],[Current_Status]]))</f>
        <v>0</v>
      </c>
      <c r="AL1634" s="116">
        <f>YEAR(Table1[[#This Row],[Project_Initiated]])</f>
        <v>2019</v>
      </c>
      <c r="AM1634" s="53">
        <v>44105</v>
      </c>
      <c r="AN1634" s="53" t="str">
        <f>IF(AND(Table1[[#This Row],[Completed Date]]&gt;="07/01/2020"+0,Table1[[#This Row],[Completed Date]]&lt;="6/30/2021"+0),"FY 20-21",IF(AND(Table1[[#This Row],[Completed Date]]&gt;="07/01/2019"+0,Table1[[#This Row],[Completed Date]]&lt;="6/30/2020"+0),"FY 19-20",""))</f>
        <v>FY 19-20</v>
      </c>
      <c r="AO1634" s="116" t="str">
        <f>IFERROR(FIND("R",Table1[[#This Row],[FS_Priority]]),"")</f>
        <v/>
      </c>
    </row>
    <row r="1635" spans="1:41" hidden="1" x14ac:dyDescent="0.25">
      <c r="A1635" s="48" t="s">
        <v>2919</v>
      </c>
      <c r="B1635" s="203" t="s">
        <v>211</v>
      </c>
      <c r="C1635" s="203" t="s">
        <v>2919</v>
      </c>
      <c r="D1635" s="203" t="b">
        <v>0</v>
      </c>
      <c r="E1635" s="48" t="s">
        <v>99</v>
      </c>
      <c r="F1635" s="48" t="s">
        <v>3092</v>
      </c>
      <c r="G1635" s="48" t="s">
        <v>211</v>
      </c>
      <c r="H1635" s="48" t="s">
        <v>452</v>
      </c>
      <c r="I1635" s="48" t="s">
        <v>3926</v>
      </c>
      <c r="J1635" s="48" t="s">
        <v>2661</v>
      </c>
      <c r="K1635" s="203" t="s">
        <v>4989</v>
      </c>
      <c r="L1635" s="203" t="s">
        <v>297</v>
      </c>
      <c r="M1635" s="48" t="s">
        <v>3599</v>
      </c>
      <c r="N1635" s="203" t="s">
        <v>211</v>
      </c>
      <c r="O1635" s="48" t="s">
        <v>165</v>
      </c>
      <c r="P1635" s="48"/>
      <c r="Q1635" s="48" t="s">
        <v>218</v>
      </c>
      <c r="R1635" s="203" t="s">
        <v>211</v>
      </c>
      <c r="S1635" s="48" t="b">
        <v>0</v>
      </c>
      <c r="T1635" s="48"/>
      <c r="U1635" s="178"/>
      <c r="V1635" s="178">
        <v>43572</v>
      </c>
      <c r="W1635" s="48" t="s">
        <v>211</v>
      </c>
      <c r="X1635" s="48"/>
      <c r="Y1635" s="48"/>
      <c r="Z1635" s="48" t="s">
        <v>211</v>
      </c>
      <c r="AA1635" s="48"/>
      <c r="AB1635" s="48"/>
      <c r="AC1635" s="203" t="s">
        <v>4450</v>
      </c>
      <c r="AD1635" s="205"/>
      <c r="AE1635" s="203" t="s">
        <v>211</v>
      </c>
      <c r="AF1635" s="203" t="s">
        <v>4761</v>
      </c>
      <c r="AG1635" s="203" t="s">
        <v>211</v>
      </c>
      <c r="AH1635" s="208">
        <v>43713</v>
      </c>
      <c r="AI1635" s="210" t="s">
        <v>4349</v>
      </c>
      <c r="AJ1635" s="164" t="str">
        <f t="shared" si="25"/>
        <v>FS</v>
      </c>
      <c r="AK1635" s="115" t="b">
        <f>ISNUMBER(SEARCH("IRT",Table1[[#This Row],[Current_Status]]))</f>
        <v>0</v>
      </c>
      <c r="AL1635" s="116">
        <f>YEAR(Table1[[#This Row],[Project_Initiated]])</f>
        <v>2019</v>
      </c>
      <c r="AM1635" s="53">
        <v>44105</v>
      </c>
      <c r="AN1635" s="53" t="str">
        <f>IF(AND(Table1[[#This Row],[Completed Date]]&gt;="07/01/2020"+0,Table1[[#This Row],[Completed Date]]&lt;="6/30/2021"+0),"FY 20-21",IF(AND(Table1[[#This Row],[Completed Date]]&gt;="07/01/2019"+0,Table1[[#This Row],[Completed Date]]&lt;="6/30/2020"+0),"FY 19-20",""))</f>
        <v>FY 19-20</v>
      </c>
      <c r="AO1635" s="116" t="str">
        <f>IFERROR(FIND("R",Table1[[#This Row],[FS_Priority]]),"")</f>
        <v/>
      </c>
    </row>
    <row r="1636" spans="1:41" hidden="1" x14ac:dyDescent="0.25">
      <c r="A1636" s="48" t="s">
        <v>4541</v>
      </c>
      <c r="B1636" s="203" t="s">
        <v>211</v>
      </c>
      <c r="C1636" s="203" t="s">
        <v>4541</v>
      </c>
      <c r="D1636" s="203" t="b">
        <v>0</v>
      </c>
      <c r="E1636" s="48" t="s">
        <v>99</v>
      </c>
      <c r="F1636" s="48" t="s">
        <v>4542</v>
      </c>
      <c r="G1636" s="48" t="s">
        <v>211</v>
      </c>
      <c r="H1636" s="48" t="s">
        <v>211</v>
      </c>
      <c r="I1636" s="48" t="s">
        <v>4543</v>
      </c>
      <c r="J1636" s="48" t="s">
        <v>2661</v>
      </c>
      <c r="K1636" s="203" t="s">
        <v>4989</v>
      </c>
      <c r="L1636" s="203" t="s">
        <v>297</v>
      </c>
      <c r="M1636" s="48" t="s">
        <v>3927</v>
      </c>
      <c r="N1636" s="203" t="s">
        <v>211</v>
      </c>
      <c r="O1636" s="48" t="s">
        <v>165</v>
      </c>
      <c r="P1636" s="48"/>
      <c r="Q1636" s="48" t="s">
        <v>218</v>
      </c>
      <c r="R1636" s="203" t="s">
        <v>211</v>
      </c>
      <c r="S1636" s="48" t="b">
        <v>1</v>
      </c>
      <c r="T1636" s="48"/>
      <c r="U1636" s="178"/>
      <c r="V1636" s="178">
        <v>43755</v>
      </c>
      <c r="W1636" s="48" t="s">
        <v>211</v>
      </c>
      <c r="X1636" s="48"/>
      <c r="Y1636" s="48"/>
      <c r="Z1636" s="48" t="s">
        <v>211</v>
      </c>
      <c r="AA1636" s="48"/>
      <c r="AB1636" s="48"/>
      <c r="AC1636" s="203" t="s">
        <v>4775</v>
      </c>
      <c r="AD1636" s="205"/>
      <c r="AE1636" s="203" t="s">
        <v>165</v>
      </c>
      <c r="AF1636" s="203" t="s">
        <v>211</v>
      </c>
      <c r="AG1636" s="203" t="s">
        <v>211</v>
      </c>
      <c r="AH1636" s="208">
        <v>43839</v>
      </c>
      <c r="AI1636" s="210" t="s">
        <v>4364</v>
      </c>
      <c r="AJ1636" s="164" t="str">
        <f t="shared" si="25"/>
        <v>FS</v>
      </c>
      <c r="AK1636" s="115" t="b">
        <f>ISNUMBER(SEARCH("IRT",Table1[[#This Row],[Current_Status]]))</f>
        <v>0</v>
      </c>
      <c r="AL1636" s="116">
        <f>YEAR(Table1[[#This Row],[Project_Initiated]])</f>
        <v>2019</v>
      </c>
      <c r="AM1636" s="53">
        <v>44105</v>
      </c>
      <c r="AN1636" s="53" t="str">
        <f>IF(AND(Table1[[#This Row],[Completed Date]]&gt;="07/01/2020"+0,Table1[[#This Row],[Completed Date]]&lt;="6/30/2021"+0),"FY 20-21",IF(AND(Table1[[#This Row],[Completed Date]]&gt;="07/01/2019"+0,Table1[[#This Row],[Completed Date]]&lt;="6/30/2020"+0),"FY 19-20",""))</f>
        <v>FY 19-20</v>
      </c>
      <c r="AO1636" s="116" t="str">
        <f>IFERROR(FIND("R",Table1[[#This Row],[FS_Priority]]),"")</f>
        <v/>
      </c>
    </row>
    <row r="1637" spans="1:41" hidden="1" x14ac:dyDescent="0.25">
      <c r="A1637" s="48" t="s">
        <v>4868</v>
      </c>
      <c r="B1637" s="203" t="s">
        <v>211</v>
      </c>
      <c r="C1637" s="203" t="s">
        <v>4868</v>
      </c>
      <c r="D1637" s="203" t="b">
        <v>0</v>
      </c>
      <c r="E1637" s="48" t="s">
        <v>99</v>
      </c>
      <c r="F1637" s="48" t="s">
        <v>4869</v>
      </c>
      <c r="G1637" s="48" t="s">
        <v>211</v>
      </c>
      <c r="H1637" s="48" t="s">
        <v>4870</v>
      </c>
      <c r="I1637" s="48" t="s">
        <v>4871</v>
      </c>
      <c r="J1637" s="48" t="s">
        <v>2661</v>
      </c>
      <c r="K1637" s="203" t="s">
        <v>4989</v>
      </c>
      <c r="L1637" s="203" t="s">
        <v>297</v>
      </c>
      <c r="M1637" s="48" t="s">
        <v>4872</v>
      </c>
      <c r="N1637" s="203" t="s">
        <v>211</v>
      </c>
      <c r="O1637" s="48" t="s">
        <v>4852</v>
      </c>
      <c r="P1637" s="48"/>
      <c r="Q1637" s="48" t="s">
        <v>218</v>
      </c>
      <c r="R1637" s="203" t="s">
        <v>211</v>
      </c>
      <c r="S1637" s="48" t="b">
        <v>0</v>
      </c>
      <c r="T1637" s="48"/>
      <c r="U1637" s="178"/>
      <c r="V1637" s="178">
        <v>43791</v>
      </c>
      <c r="W1637" s="48" t="s">
        <v>211</v>
      </c>
      <c r="X1637" s="48"/>
      <c r="Y1637" s="48"/>
      <c r="Z1637" s="48" t="s">
        <v>211</v>
      </c>
      <c r="AA1637" s="48"/>
      <c r="AB1637" s="48"/>
      <c r="AC1637" s="203" t="s">
        <v>211</v>
      </c>
      <c r="AD1637" s="205"/>
      <c r="AE1637" s="203" t="s">
        <v>4852</v>
      </c>
      <c r="AF1637" s="203" t="s">
        <v>5016</v>
      </c>
      <c r="AG1637" s="203" t="s">
        <v>211</v>
      </c>
      <c r="AH1637" s="208">
        <v>43875</v>
      </c>
      <c r="AI1637" s="210" t="s">
        <v>4360</v>
      </c>
      <c r="AJ1637" s="164" t="str">
        <f t="shared" si="25"/>
        <v>FS</v>
      </c>
      <c r="AK1637" s="115" t="b">
        <f>ISNUMBER(SEARCH("IRT",Table1[[#This Row],[Current_Status]]))</f>
        <v>0</v>
      </c>
      <c r="AL1637" s="116">
        <f>YEAR(Table1[[#This Row],[Project_Initiated]])</f>
        <v>2019</v>
      </c>
      <c r="AM1637" s="53">
        <v>44105</v>
      </c>
      <c r="AN1637" s="53" t="str">
        <f>IF(AND(Table1[[#This Row],[Completed Date]]&gt;="07/01/2020"+0,Table1[[#This Row],[Completed Date]]&lt;="6/30/2021"+0),"FY 20-21",IF(AND(Table1[[#This Row],[Completed Date]]&gt;="07/01/2019"+0,Table1[[#This Row],[Completed Date]]&lt;="6/30/2020"+0),"FY 19-20",""))</f>
        <v>FY 19-20</v>
      </c>
      <c r="AO1637" s="116" t="str">
        <f>IFERROR(FIND("R",Table1[[#This Row],[FS_Priority]]),"")</f>
        <v/>
      </c>
    </row>
    <row r="1638" spans="1:41" hidden="1" x14ac:dyDescent="0.25">
      <c r="A1638" s="48" t="s">
        <v>890</v>
      </c>
      <c r="B1638" s="203" t="s">
        <v>211</v>
      </c>
      <c r="C1638" s="203" t="s">
        <v>890</v>
      </c>
      <c r="D1638" s="203" t="b">
        <v>0</v>
      </c>
      <c r="E1638" s="48" t="s">
        <v>99</v>
      </c>
      <c r="F1638" s="48" t="s">
        <v>3099</v>
      </c>
      <c r="G1638" s="48" t="s">
        <v>2835</v>
      </c>
      <c r="H1638" s="48" t="s">
        <v>467</v>
      </c>
      <c r="I1638" s="48" t="s">
        <v>3636</v>
      </c>
      <c r="J1638" s="48" t="s">
        <v>2661</v>
      </c>
      <c r="K1638" s="203" t="s">
        <v>4989</v>
      </c>
      <c r="L1638" s="203" t="s">
        <v>297</v>
      </c>
      <c r="M1638" s="48" t="s">
        <v>3631</v>
      </c>
      <c r="N1638" s="203" t="s">
        <v>211</v>
      </c>
      <c r="O1638" s="48" t="s">
        <v>183</v>
      </c>
      <c r="P1638" s="48"/>
      <c r="Q1638" s="48" t="s">
        <v>218</v>
      </c>
      <c r="R1638" s="203" t="s">
        <v>2612</v>
      </c>
      <c r="S1638" s="48" t="b">
        <v>0</v>
      </c>
      <c r="T1638" s="48"/>
      <c r="U1638" s="178"/>
      <c r="V1638" s="178">
        <v>43384</v>
      </c>
      <c r="W1638" s="48" t="s">
        <v>211</v>
      </c>
      <c r="X1638" s="48"/>
      <c r="Y1638" s="48"/>
      <c r="Z1638" s="48" t="s">
        <v>211</v>
      </c>
      <c r="AA1638" s="48"/>
      <c r="AB1638" s="48"/>
      <c r="AC1638" s="203" t="s">
        <v>4317</v>
      </c>
      <c r="AD1638" s="204">
        <v>43480</v>
      </c>
      <c r="AE1638" s="203" t="s">
        <v>178</v>
      </c>
      <c r="AF1638" s="203" t="s">
        <v>4416</v>
      </c>
      <c r="AG1638" s="203" t="s">
        <v>2694</v>
      </c>
      <c r="AH1638" s="208">
        <v>43739</v>
      </c>
      <c r="AI1638" s="210" t="s">
        <v>4349</v>
      </c>
      <c r="AJ1638" s="164" t="str">
        <f t="shared" si="25"/>
        <v>FS</v>
      </c>
      <c r="AK1638" s="115" t="b">
        <f>ISNUMBER(SEARCH("IRT",Table1[[#This Row],[Current_Status]]))</f>
        <v>0</v>
      </c>
      <c r="AL1638" s="116">
        <f>YEAR(Table1[[#This Row],[Project_Initiated]])</f>
        <v>2018</v>
      </c>
      <c r="AM1638" s="53">
        <v>44105</v>
      </c>
      <c r="AN1638" s="53" t="str">
        <f>IF(AND(Table1[[#This Row],[Completed Date]]&gt;="07/01/2020"+0,Table1[[#This Row],[Completed Date]]&lt;="6/30/2021"+0),"FY 20-21",IF(AND(Table1[[#This Row],[Completed Date]]&gt;="07/01/2019"+0,Table1[[#This Row],[Completed Date]]&lt;="6/30/2020"+0),"FY 19-20",""))</f>
        <v>FY 19-20</v>
      </c>
      <c r="AO1638" s="116" t="str">
        <f>IFERROR(FIND("R",Table1[[#This Row],[FS_Priority]]),"")</f>
        <v/>
      </c>
    </row>
    <row r="1639" spans="1:41" hidden="1" x14ac:dyDescent="0.25">
      <c r="A1639" s="48" t="s">
        <v>298</v>
      </c>
      <c r="B1639" s="203" t="s">
        <v>211</v>
      </c>
      <c r="C1639" s="203" t="s">
        <v>298</v>
      </c>
      <c r="D1639" s="203" t="b">
        <v>0</v>
      </c>
      <c r="E1639" s="48" t="s">
        <v>99</v>
      </c>
      <c r="F1639" s="48" t="s">
        <v>3094</v>
      </c>
      <c r="G1639" s="48" t="s">
        <v>211</v>
      </c>
      <c r="H1639" s="48" t="s">
        <v>177</v>
      </c>
      <c r="I1639" s="48" t="s">
        <v>3632</v>
      </c>
      <c r="J1639" s="48" t="s">
        <v>2661</v>
      </c>
      <c r="K1639" s="203" t="s">
        <v>4989</v>
      </c>
      <c r="L1639" s="203" t="s">
        <v>297</v>
      </c>
      <c r="M1639" s="48" t="s">
        <v>3633</v>
      </c>
      <c r="N1639" s="203" t="s">
        <v>211</v>
      </c>
      <c r="O1639" s="48" t="s">
        <v>183</v>
      </c>
      <c r="P1639" s="48"/>
      <c r="Q1639" s="48" t="s">
        <v>218</v>
      </c>
      <c r="R1639" s="203" t="s">
        <v>211</v>
      </c>
      <c r="S1639" s="48" t="b">
        <v>0</v>
      </c>
      <c r="T1639" s="48"/>
      <c r="U1639" s="178"/>
      <c r="V1639" s="178">
        <v>43340</v>
      </c>
      <c r="W1639" s="48" t="s">
        <v>211</v>
      </c>
      <c r="X1639" s="48"/>
      <c r="Y1639" s="48"/>
      <c r="Z1639" s="48" t="s">
        <v>211</v>
      </c>
      <c r="AA1639" s="48"/>
      <c r="AB1639" s="48"/>
      <c r="AC1639" s="203" t="s">
        <v>2685</v>
      </c>
      <c r="AD1639" s="205"/>
      <c r="AE1639" s="203" t="s">
        <v>178</v>
      </c>
      <c r="AF1639" s="203" t="s">
        <v>211</v>
      </c>
      <c r="AG1639" s="203" t="s">
        <v>2694</v>
      </c>
      <c r="AH1639" s="208">
        <v>43448</v>
      </c>
      <c r="AI1639" s="210" t="s">
        <v>4347</v>
      </c>
      <c r="AJ1639" s="164" t="str">
        <f t="shared" si="25"/>
        <v>FS</v>
      </c>
      <c r="AK1639" s="115" t="b">
        <f>ISNUMBER(SEARCH("IRT",Table1[[#This Row],[Current_Status]]))</f>
        <v>0</v>
      </c>
      <c r="AL1639" s="116">
        <f>YEAR(Table1[[#This Row],[Project_Initiated]])</f>
        <v>2018</v>
      </c>
      <c r="AM1639" s="53">
        <v>44105</v>
      </c>
      <c r="AN1639" s="53" t="str">
        <f>IF(AND(Table1[[#This Row],[Completed Date]]&gt;="07/01/2020"+0,Table1[[#This Row],[Completed Date]]&lt;="6/30/2021"+0),"FY 20-21",IF(AND(Table1[[#This Row],[Completed Date]]&gt;="07/01/2019"+0,Table1[[#This Row],[Completed Date]]&lt;="6/30/2020"+0),"FY 19-20",""))</f>
        <v/>
      </c>
      <c r="AO1639" s="116" t="str">
        <f>IFERROR(FIND("R",Table1[[#This Row],[FS_Priority]]),"")</f>
        <v/>
      </c>
    </row>
    <row r="1640" spans="1:41" hidden="1" x14ac:dyDescent="0.25">
      <c r="A1640" s="48" t="s">
        <v>2616</v>
      </c>
      <c r="B1640" s="203" t="s">
        <v>211</v>
      </c>
      <c r="C1640" s="203" t="s">
        <v>2616</v>
      </c>
      <c r="D1640" s="203" t="b">
        <v>0</v>
      </c>
      <c r="E1640" s="48" t="s">
        <v>99</v>
      </c>
      <c r="F1640" s="48" t="s">
        <v>3093</v>
      </c>
      <c r="G1640" s="48" t="s">
        <v>211</v>
      </c>
      <c r="H1640" s="48" t="s">
        <v>464</v>
      </c>
      <c r="I1640" s="48" t="s">
        <v>211</v>
      </c>
      <c r="J1640" s="48" t="s">
        <v>2661</v>
      </c>
      <c r="K1640" s="203" t="s">
        <v>4989</v>
      </c>
      <c r="L1640" s="203" t="s">
        <v>297</v>
      </c>
      <c r="M1640" s="48" t="s">
        <v>3631</v>
      </c>
      <c r="N1640" s="203" t="s">
        <v>211</v>
      </c>
      <c r="O1640" s="48" t="s">
        <v>165</v>
      </c>
      <c r="P1640" s="48"/>
      <c r="Q1640" s="48" t="s">
        <v>218</v>
      </c>
      <c r="R1640" s="203" t="s">
        <v>211</v>
      </c>
      <c r="S1640" s="48" t="b">
        <v>0</v>
      </c>
      <c r="T1640" s="48"/>
      <c r="U1640" s="178"/>
      <c r="V1640" s="178">
        <v>43402</v>
      </c>
      <c r="W1640" s="48" t="s">
        <v>211</v>
      </c>
      <c r="X1640" s="48"/>
      <c r="Y1640" s="48"/>
      <c r="Z1640" s="48" t="s">
        <v>211</v>
      </c>
      <c r="AA1640" s="48"/>
      <c r="AB1640" s="48"/>
      <c r="AC1640" s="203" t="s">
        <v>2892</v>
      </c>
      <c r="AD1640" s="206"/>
      <c r="AE1640" s="203" t="s">
        <v>165</v>
      </c>
      <c r="AF1640" s="203" t="s">
        <v>211</v>
      </c>
      <c r="AG1640" s="203" t="s">
        <v>539</v>
      </c>
      <c r="AH1640" s="208">
        <v>43594</v>
      </c>
      <c r="AI1640" s="210" t="s">
        <v>4352</v>
      </c>
      <c r="AJ1640" s="164" t="str">
        <f t="shared" si="25"/>
        <v>FS</v>
      </c>
      <c r="AK1640" s="115" t="b">
        <f>ISNUMBER(SEARCH("IRT",Table1[[#This Row],[Current_Status]]))</f>
        <v>0</v>
      </c>
      <c r="AL1640" s="116">
        <f>YEAR(Table1[[#This Row],[Project_Initiated]])</f>
        <v>2018</v>
      </c>
      <c r="AM1640" s="53">
        <v>44105</v>
      </c>
      <c r="AN1640" s="53" t="str">
        <f>IF(AND(Table1[[#This Row],[Completed Date]]&gt;="07/01/2020"+0,Table1[[#This Row],[Completed Date]]&lt;="6/30/2021"+0),"FY 20-21",IF(AND(Table1[[#This Row],[Completed Date]]&gt;="07/01/2019"+0,Table1[[#This Row],[Completed Date]]&lt;="6/30/2020"+0),"FY 19-20",""))</f>
        <v/>
      </c>
      <c r="AO1640" s="116" t="str">
        <f>IFERROR(FIND("R",Table1[[#This Row],[FS_Priority]]),"")</f>
        <v/>
      </c>
    </row>
    <row r="1641" spans="1:41" hidden="1" x14ac:dyDescent="0.25">
      <c r="A1641" s="48" t="s">
        <v>765</v>
      </c>
      <c r="B1641" s="203" t="s">
        <v>211</v>
      </c>
      <c r="C1641" s="203" t="s">
        <v>765</v>
      </c>
      <c r="D1641" s="203" t="b">
        <v>0</v>
      </c>
      <c r="E1641" s="48" t="s">
        <v>99</v>
      </c>
      <c r="F1641" s="48" t="s">
        <v>3095</v>
      </c>
      <c r="G1641" s="48" t="s">
        <v>211</v>
      </c>
      <c r="H1641" s="48" t="s">
        <v>445</v>
      </c>
      <c r="I1641" s="48" t="s">
        <v>136</v>
      </c>
      <c r="J1641" s="48" t="s">
        <v>2661</v>
      </c>
      <c r="K1641" s="203" t="s">
        <v>4989</v>
      </c>
      <c r="L1641" s="203" t="s">
        <v>297</v>
      </c>
      <c r="M1641" s="48" t="s">
        <v>3599</v>
      </c>
      <c r="N1641" s="203" t="s">
        <v>211</v>
      </c>
      <c r="O1641" s="48" t="s">
        <v>165</v>
      </c>
      <c r="P1641" s="48"/>
      <c r="Q1641" s="48" t="s">
        <v>221</v>
      </c>
      <c r="R1641" s="203" t="s">
        <v>211</v>
      </c>
      <c r="S1641" s="48" t="b">
        <v>0</v>
      </c>
      <c r="T1641" s="48"/>
      <c r="U1641" s="178"/>
      <c r="V1641" s="178">
        <v>43276</v>
      </c>
      <c r="W1641" s="48" t="s">
        <v>211</v>
      </c>
      <c r="X1641" s="48"/>
      <c r="Y1641" s="48"/>
      <c r="Z1641" s="48" t="s">
        <v>211</v>
      </c>
      <c r="AA1641" s="48"/>
      <c r="AB1641" s="48"/>
      <c r="AC1641" s="203" t="s">
        <v>539</v>
      </c>
      <c r="AD1641" s="205"/>
      <c r="AE1641" s="203" t="s">
        <v>165</v>
      </c>
      <c r="AF1641" s="203" t="s">
        <v>211</v>
      </c>
      <c r="AG1641" s="203" t="s">
        <v>539</v>
      </c>
      <c r="AH1641" s="208">
        <v>43395</v>
      </c>
      <c r="AI1641" s="210" t="s">
        <v>4347</v>
      </c>
      <c r="AJ1641" s="164" t="str">
        <f t="shared" si="25"/>
        <v>FS</v>
      </c>
      <c r="AK1641" s="115" t="b">
        <f>ISNUMBER(SEARCH("IRT",Table1[[#This Row],[Current_Status]]))</f>
        <v>0</v>
      </c>
      <c r="AL1641" s="116">
        <f>YEAR(Table1[[#This Row],[Project_Initiated]])</f>
        <v>2018</v>
      </c>
      <c r="AM1641" s="53">
        <v>44105</v>
      </c>
      <c r="AN1641" s="53" t="str">
        <f>IF(AND(Table1[[#This Row],[Completed Date]]&gt;="07/01/2020"+0,Table1[[#This Row],[Completed Date]]&lt;="6/30/2021"+0),"FY 20-21",IF(AND(Table1[[#This Row],[Completed Date]]&gt;="07/01/2019"+0,Table1[[#This Row],[Completed Date]]&lt;="6/30/2020"+0),"FY 19-20",""))</f>
        <v/>
      </c>
      <c r="AO1641" s="116" t="str">
        <f>IFERROR(FIND("R",Table1[[#This Row],[FS_Priority]]),"")</f>
        <v/>
      </c>
    </row>
    <row r="1642" spans="1:41" hidden="1" x14ac:dyDescent="0.25">
      <c r="A1642" s="48" t="s">
        <v>2739</v>
      </c>
      <c r="B1642" s="203" t="s">
        <v>211</v>
      </c>
      <c r="C1642" s="203" t="s">
        <v>2739</v>
      </c>
      <c r="D1642" s="203" t="b">
        <v>0</v>
      </c>
      <c r="E1642" s="48" t="s">
        <v>99</v>
      </c>
      <c r="F1642" s="48" t="s">
        <v>3098</v>
      </c>
      <c r="G1642" s="48" t="s">
        <v>211</v>
      </c>
      <c r="H1642" s="48" t="s">
        <v>465</v>
      </c>
      <c r="I1642" s="48" t="s">
        <v>3634</v>
      </c>
      <c r="J1642" s="48" t="s">
        <v>2661</v>
      </c>
      <c r="K1642" s="203" t="s">
        <v>4989</v>
      </c>
      <c r="L1642" s="203" t="s">
        <v>297</v>
      </c>
      <c r="M1642" s="48" t="s">
        <v>3635</v>
      </c>
      <c r="N1642" s="203" t="s">
        <v>211</v>
      </c>
      <c r="O1642" s="48" t="s">
        <v>165</v>
      </c>
      <c r="P1642" s="48"/>
      <c r="Q1642" s="48" t="s">
        <v>221</v>
      </c>
      <c r="R1642" s="203" t="s">
        <v>211</v>
      </c>
      <c r="S1642" s="48" t="b">
        <v>0</v>
      </c>
      <c r="T1642" s="48"/>
      <c r="U1642" s="178"/>
      <c r="V1642" s="178">
        <v>43417</v>
      </c>
      <c r="W1642" s="48" t="s">
        <v>211</v>
      </c>
      <c r="X1642" s="48"/>
      <c r="Y1642" s="48"/>
      <c r="Z1642" s="48" t="s">
        <v>211</v>
      </c>
      <c r="AA1642" s="48"/>
      <c r="AB1642" s="48"/>
      <c r="AC1642" s="203" t="s">
        <v>2818</v>
      </c>
      <c r="AD1642" s="205"/>
      <c r="AE1642" s="203" t="s">
        <v>211</v>
      </c>
      <c r="AF1642" s="203" t="s">
        <v>211</v>
      </c>
      <c r="AG1642" s="203" t="s">
        <v>211</v>
      </c>
      <c r="AH1642" s="208">
        <v>43528</v>
      </c>
      <c r="AI1642" s="210" t="s">
        <v>4346</v>
      </c>
      <c r="AJ1642" s="164" t="str">
        <f t="shared" si="25"/>
        <v>FS</v>
      </c>
      <c r="AK1642" s="115" t="b">
        <f>ISNUMBER(SEARCH("IRT",Table1[[#This Row],[Current_Status]]))</f>
        <v>0</v>
      </c>
      <c r="AL1642" s="116">
        <f>YEAR(Table1[[#This Row],[Project_Initiated]])</f>
        <v>2018</v>
      </c>
      <c r="AM1642" s="53">
        <v>44105</v>
      </c>
      <c r="AN1642" s="53" t="str">
        <f>IF(AND(Table1[[#This Row],[Completed Date]]&gt;="07/01/2020"+0,Table1[[#This Row],[Completed Date]]&lt;="6/30/2021"+0),"FY 20-21",IF(AND(Table1[[#This Row],[Completed Date]]&gt;="07/01/2019"+0,Table1[[#This Row],[Completed Date]]&lt;="6/30/2020"+0),"FY 19-20",""))</f>
        <v/>
      </c>
      <c r="AO1642" s="116" t="str">
        <f>IFERROR(FIND("R",Table1[[#This Row],[FS_Priority]]),"")</f>
        <v/>
      </c>
    </row>
    <row r="1643" spans="1:41" hidden="1" x14ac:dyDescent="0.25">
      <c r="A1643" s="48" t="s">
        <v>876</v>
      </c>
      <c r="B1643" s="203" t="s">
        <v>211</v>
      </c>
      <c r="C1643" s="203" t="s">
        <v>876</v>
      </c>
      <c r="D1643" s="203" t="b">
        <v>0</v>
      </c>
      <c r="E1643" s="48" t="s">
        <v>99</v>
      </c>
      <c r="F1643" s="48" t="s">
        <v>3102</v>
      </c>
      <c r="G1643" s="48" t="s">
        <v>211</v>
      </c>
      <c r="H1643" s="48" t="s">
        <v>324</v>
      </c>
      <c r="I1643" s="48" t="s">
        <v>3640</v>
      </c>
      <c r="J1643" s="48" t="s">
        <v>2661</v>
      </c>
      <c r="K1643" s="203" t="s">
        <v>4989</v>
      </c>
      <c r="L1643" s="203" t="s">
        <v>297</v>
      </c>
      <c r="M1643" s="48" t="s">
        <v>3610</v>
      </c>
      <c r="N1643" s="203" t="s">
        <v>211</v>
      </c>
      <c r="O1643" s="48" t="s">
        <v>165</v>
      </c>
      <c r="P1643" s="48"/>
      <c r="Q1643" s="48" t="s">
        <v>223</v>
      </c>
      <c r="R1643" s="203" t="s">
        <v>211</v>
      </c>
      <c r="S1643" s="48" t="b">
        <v>0</v>
      </c>
      <c r="T1643" s="48"/>
      <c r="U1643" s="178"/>
      <c r="V1643" s="178">
        <v>43374</v>
      </c>
      <c r="W1643" s="48" t="s">
        <v>211</v>
      </c>
      <c r="X1643" s="48"/>
      <c r="Y1643" s="48"/>
      <c r="Z1643" s="48" t="s">
        <v>211</v>
      </c>
      <c r="AA1643" s="48"/>
      <c r="AB1643" s="48"/>
      <c r="AC1643" s="203" t="s">
        <v>2818</v>
      </c>
      <c r="AD1643" s="205"/>
      <c r="AE1643" s="203" t="s">
        <v>165</v>
      </c>
      <c r="AF1643" s="203" t="s">
        <v>211</v>
      </c>
      <c r="AG1643" s="203" t="s">
        <v>539</v>
      </c>
      <c r="AH1643" s="208">
        <v>43528</v>
      </c>
      <c r="AI1643" s="210" t="s">
        <v>4352</v>
      </c>
      <c r="AJ1643" s="164" t="str">
        <f t="shared" si="25"/>
        <v>FS</v>
      </c>
      <c r="AK1643" s="115" t="b">
        <f>ISNUMBER(SEARCH("IRT",Table1[[#This Row],[Current_Status]]))</f>
        <v>0</v>
      </c>
      <c r="AL1643" s="116">
        <f>YEAR(Table1[[#This Row],[Project_Initiated]])</f>
        <v>2018</v>
      </c>
      <c r="AM1643" s="53">
        <v>44105</v>
      </c>
      <c r="AN1643" s="53" t="str">
        <f>IF(AND(Table1[[#This Row],[Completed Date]]&gt;="07/01/2020"+0,Table1[[#This Row],[Completed Date]]&lt;="6/30/2021"+0),"FY 20-21",IF(AND(Table1[[#This Row],[Completed Date]]&gt;="07/01/2019"+0,Table1[[#This Row],[Completed Date]]&lt;="6/30/2020"+0),"FY 19-20",""))</f>
        <v/>
      </c>
      <c r="AO1643" s="116" t="str">
        <f>IFERROR(FIND("R",Table1[[#This Row],[FS_Priority]]),"")</f>
        <v/>
      </c>
    </row>
    <row r="1644" spans="1:41" hidden="1" x14ac:dyDescent="0.25">
      <c r="A1644" s="48" t="s">
        <v>299</v>
      </c>
      <c r="B1644" s="203" t="s">
        <v>211</v>
      </c>
      <c r="C1644" s="203" t="s">
        <v>299</v>
      </c>
      <c r="D1644" s="203" t="b">
        <v>0</v>
      </c>
      <c r="E1644" s="48" t="s">
        <v>99</v>
      </c>
      <c r="F1644" s="48" t="s">
        <v>3104</v>
      </c>
      <c r="G1644" s="48" t="s">
        <v>211</v>
      </c>
      <c r="H1644" s="48" t="s">
        <v>465</v>
      </c>
      <c r="I1644" s="48" t="s">
        <v>3626</v>
      </c>
      <c r="J1644" s="48" t="s">
        <v>2661</v>
      </c>
      <c r="K1644" s="203" t="s">
        <v>4989</v>
      </c>
      <c r="L1644" s="203" t="s">
        <v>297</v>
      </c>
      <c r="M1644" s="48" t="s">
        <v>3627</v>
      </c>
      <c r="N1644" s="203" t="s">
        <v>211</v>
      </c>
      <c r="O1644" s="48" t="s">
        <v>165</v>
      </c>
      <c r="P1644" s="48"/>
      <c r="Q1644" s="48" t="s">
        <v>223</v>
      </c>
      <c r="R1644" s="203" t="s">
        <v>211</v>
      </c>
      <c r="S1644" s="48" t="b">
        <v>0</v>
      </c>
      <c r="T1644" s="48"/>
      <c r="U1644" s="178"/>
      <c r="V1644" s="178">
        <v>43329</v>
      </c>
      <c r="W1644" s="48" t="s">
        <v>211</v>
      </c>
      <c r="X1644" s="48"/>
      <c r="Y1644" s="48"/>
      <c r="Z1644" s="48" t="s">
        <v>211</v>
      </c>
      <c r="AA1644" s="48"/>
      <c r="AB1644" s="48"/>
      <c r="AC1644" s="203" t="s">
        <v>539</v>
      </c>
      <c r="AD1644" s="206"/>
      <c r="AE1644" s="203" t="s">
        <v>165</v>
      </c>
      <c r="AF1644" s="203" t="s">
        <v>211</v>
      </c>
      <c r="AG1644" s="203" t="s">
        <v>539</v>
      </c>
      <c r="AH1644" s="208">
        <v>43412</v>
      </c>
      <c r="AI1644" s="210" t="s">
        <v>4347</v>
      </c>
      <c r="AJ1644" s="164" t="str">
        <f t="shared" si="25"/>
        <v>FS</v>
      </c>
      <c r="AK1644" s="115" t="b">
        <f>ISNUMBER(SEARCH("IRT",Table1[[#This Row],[Current_Status]]))</f>
        <v>0</v>
      </c>
      <c r="AL1644" s="116">
        <f>YEAR(Table1[[#This Row],[Project_Initiated]])</f>
        <v>2018</v>
      </c>
      <c r="AM1644" s="53">
        <v>44105</v>
      </c>
      <c r="AN1644" s="53" t="str">
        <f>IF(AND(Table1[[#This Row],[Completed Date]]&gt;="07/01/2020"+0,Table1[[#This Row],[Completed Date]]&lt;="6/30/2021"+0),"FY 20-21",IF(AND(Table1[[#This Row],[Completed Date]]&gt;="07/01/2019"+0,Table1[[#This Row],[Completed Date]]&lt;="6/30/2020"+0),"FY 19-20",""))</f>
        <v/>
      </c>
      <c r="AO1644" s="116" t="str">
        <f>IFERROR(FIND("R",Table1[[#This Row],[FS_Priority]]),"")</f>
        <v/>
      </c>
    </row>
    <row r="1645" spans="1:41" hidden="1" x14ac:dyDescent="0.25">
      <c r="A1645" s="48" t="s">
        <v>2920</v>
      </c>
      <c r="B1645" s="203" t="s">
        <v>211</v>
      </c>
      <c r="C1645" s="203" t="s">
        <v>2920</v>
      </c>
      <c r="D1645" s="203" t="b">
        <v>0</v>
      </c>
      <c r="E1645" s="48" t="s">
        <v>99</v>
      </c>
      <c r="F1645" s="48" t="s">
        <v>3103</v>
      </c>
      <c r="G1645" s="48" t="s">
        <v>211</v>
      </c>
      <c r="H1645" s="48" t="s">
        <v>465</v>
      </c>
      <c r="I1645" s="48" t="s">
        <v>3928</v>
      </c>
      <c r="J1645" s="48" t="s">
        <v>2661</v>
      </c>
      <c r="K1645" s="203" t="s">
        <v>4989</v>
      </c>
      <c r="L1645" s="203" t="s">
        <v>297</v>
      </c>
      <c r="M1645" s="48" t="s">
        <v>3655</v>
      </c>
      <c r="N1645" s="203" t="s">
        <v>211</v>
      </c>
      <c r="O1645" s="48" t="s">
        <v>165</v>
      </c>
      <c r="P1645" s="48"/>
      <c r="Q1645" s="48" t="s">
        <v>223</v>
      </c>
      <c r="R1645" s="203" t="s">
        <v>211</v>
      </c>
      <c r="S1645" s="48" t="b">
        <v>0</v>
      </c>
      <c r="T1645" s="48"/>
      <c r="U1645" s="178"/>
      <c r="V1645" s="178">
        <v>43574</v>
      </c>
      <c r="W1645" s="48" t="s">
        <v>211</v>
      </c>
      <c r="X1645" s="48"/>
      <c r="Y1645" s="48"/>
      <c r="Z1645" s="48" t="s">
        <v>211</v>
      </c>
      <c r="AA1645" s="48"/>
      <c r="AB1645" s="48"/>
      <c r="AC1645" s="203" t="s">
        <v>3396</v>
      </c>
      <c r="AD1645" s="205"/>
      <c r="AE1645" s="203" t="s">
        <v>211</v>
      </c>
      <c r="AF1645" s="203" t="s">
        <v>211</v>
      </c>
      <c r="AG1645" s="203" t="s">
        <v>211</v>
      </c>
      <c r="AH1645" s="208">
        <v>43644</v>
      </c>
      <c r="AI1645" s="210" t="s">
        <v>4349</v>
      </c>
      <c r="AJ1645" s="164" t="str">
        <f t="shared" si="25"/>
        <v>FS</v>
      </c>
      <c r="AK1645" s="115" t="b">
        <f>ISNUMBER(SEARCH("IRT",Table1[[#This Row],[Current_Status]]))</f>
        <v>0</v>
      </c>
      <c r="AL1645" s="116">
        <f>YEAR(Table1[[#This Row],[Project_Initiated]])</f>
        <v>2019</v>
      </c>
      <c r="AM1645" s="53">
        <v>44105</v>
      </c>
      <c r="AN1645" s="53" t="str">
        <f>IF(AND(Table1[[#This Row],[Completed Date]]&gt;="07/01/2020"+0,Table1[[#This Row],[Completed Date]]&lt;="6/30/2021"+0),"FY 20-21",IF(AND(Table1[[#This Row],[Completed Date]]&gt;="07/01/2019"+0,Table1[[#This Row],[Completed Date]]&lt;="6/30/2020"+0),"FY 19-20",""))</f>
        <v/>
      </c>
      <c r="AO1645" s="116" t="str">
        <f>IFERROR(FIND("R",Table1[[#This Row],[FS_Priority]]),"")</f>
        <v/>
      </c>
    </row>
    <row r="1646" spans="1:41" hidden="1" x14ac:dyDescent="0.25">
      <c r="A1646" s="48" t="s">
        <v>2921</v>
      </c>
      <c r="B1646" s="203" t="s">
        <v>211</v>
      </c>
      <c r="C1646" s="203" t="s">
        <v>2921</v>
      </c>
      <c r="D1646" s="203" t="b">
        <v>0</v>
      </c>
      <c r="E1646" s="48" t="s">
        <v>99</v>
      </c>
      <c r="F1646" s="48" t="s">
        <v>3107</v>
      </c>
      <c r="G1646" s="48" t="s">
        <v>211</v>
      </c>
      <c r="H1646" s="48" t="s">
        <v>324</v>
      </c>
      <c r="I1646" s="48" t="s">
        <v>3929</v>
      </c>
      <c r="J1646" s="48" t="s">
        <v>2661</v>
      </c>
      <c r="K1646" s="203" t="s">
        <v>4989</v>
      </c>
      <c r="L1646" s="203" t="s">
        <v>297</v>
      </c>
      <c r="M1646" s="48" t="s">
        <v>3603</v>
      </c>
      <c r="N1646" s="203" t="s">
        <v>211</v>
      </c>
      <c r="O1646" s="48" t="s">
        <v>165</v>
      </c>
      <c r="P1646" s="48"/>
      <c r="Q1646" s="48" t="s">
        <v>225</v>
      </c>
      <c r="R1646" s="203" t="s">
        <v>211</v>
      </c>
      <c r="S1646" s="48" t="b">
        <v>1</v>
      </c>
      <c r="T1646" s="48"/>
      <c r="U1646" s="178"/>
      <c r="V1646" s="178">
        <v>43595</v>
      </c>
      <c r="W1646" s="48" t="s">
        <v>211</v>
      </c>
      <c r="X1646" s="48"/>
      <c r="Y1646" s="48"/>
      <c r="Z1646" s="48" t="s">
        <v>211</v>
      </c>
      <c r="AA1646" s="48"/>
      <c r="AB1646" s="48"/>
      <c r="AC1646" s="203" t="s">
        <v>3370</v>
      </c>
      <c r="AD1646" s="205"/>
      <c r="AE1646" s="203" t="s">
        <v>211</v>
      </c>
      <c r="AF1646" s="203" t="s">
        <v>211</v>
      </c>
      <c r="AG1646" s="203" t="s">
        <v>211</v>
      </c>
      <c r="AH1646" s="208">
        <v>43634</v>
      </c>
      <c r="AI1646" s="210" t="s">
        <v>4349</v>
      </c>
      <c r="AJ1646" s="164" t="str">
        <f t="shared" si="25"/>
        <v>FS</v>
      </c>
      <c r="AK1646" s="115" t="b">
        <f>ISNUMBER(SEARCH("IRT",Table1[[#This Row],[Current_Status]]))</f>
        <v>0</v>
      </c>
      <c r="AL1646" s="116">
        <f>YEAR(Table1[[#This Row],[Project_Initiated]])</f>
        <v>2019</v>
      </c>
      <c r="AM1646" s="53">
        <v>44105</v>
      </c>
      <c r="AN1646" s="53" t="str">
        <f>IF(AND(Table1[[#This Row],[Completed Date]]&gt;="07/01/2020"+0,Table1[[#This Row],[Completed Date]]&lt;="6/30/2021"+0),"FY 20-21",IF(AND(Table1[[#This Row],[Completed Date]]&gt;="07/01/2019"+0,Table1[[#This Row],[Completed Date]]&lt;="6/30/2020"+0),"FY 19-20",""))</f>
        <v/>
      </c>
      <c r="AO1646" s="116" t="str">
        <f>IFERROR(FIND("R",Table1[[#This Row],[FS_Priority]]),"")</f>
        <v/>
      </c>
    </row>
    <row r="1647" spans="1:41" hidden="1" x14ac:dyDescent="0.25">
      <c r="A1647" s="48" t="s">
        <v>300</v>
      </c>
      <c r="B1647" s="203" t="s">
        <v>211</v>
      </c>
      <c r="C1647" s="203" t="s">
        <v>300</v>
      </c>
      <c r="D1647" s="203" t="b">
        <v>0</v>
      </c>
      <c r="E1647" s="48" t="s">
        <v>99</v>
      </c>
      <c r="F1647" s="48" t="s">
        <v>3108</v>
      </c>
      <c r="G1647" s="48" t="s">
        <v>211</v>
      </c>
      <c r="H1647" s="48" t="s">
        <v>465</v>
      </c>
      <c r="I1647" s="48" t="s">
        <v>3644</v>
      </c>
      <c r="J1647" s="48" t="s">
        <v>2661</v>
      </c>
      <c r="K1647" s="203" t="s">
        <v>4989</v>
      </c>
      <c r="L1647" s="203" t="s">
        <v>297</v>
      </c>
      <c r="M1647" s="48" t="s">
        <v>3627</v>
      </c>
      <c r="N1647" s="203" t="s">
        <v>211</v>
      </c>
      <c r="O1647" s="48" t="s">
        <v>165</v>
      </c>
      <c r="P1647" s="48"/>
      <c r="Q1647" s="48" t="s">
        <v>225</v>
      </c>
      <c r="R1647" s="203" t="s">
        <v>211</v>
      </c>
      <c r="S1647" s="48" t="b">
        <v>0</v>
      </c>
      <c r="T1647" s="48"/>
      <c r="U1647" s="178"/>
      <c r="V1647" s="178">
        <v>43333</v>
      </c>
      <c r="W1647" s="48" t="s">
        <v>211</v>
      </c>
      <c r="X1647" s="48"/>
      <c r="Y1647" s="48"/>
      <c r="Z1647" s="48" t="s">
        <v>211</v>
      </c>
      <c r="AA1647" s="48"/>
      <c r="AB1647" s="48"/>
      <c r="AC1647" s="203" t="s">
        <v>539</v>
      </c>
      <c r="AD1647" s="205"/>
      <c r="AE1647" s="203" t="s">
        <v>165</v>
      </c>
      <c r="AF1647" s="203" t="s">
        <v>211</v>
      </c>
      <c r="AG1647" s="203" t="s">
        <v>539</v>
      </c>
      <c r="AH1647" s="208">
        <v>43412</v>
      </c>
      <c r="AI1647" s="210" t="s">
        <v>4347</v>
      </c>
      <c r="AJ1647" s="164" t="str">
        <f t="shared" si="25"/>
        <v>FS</v>
      </c>
      <c r="AK1647" s="115" t="b">
        <f>ISNUMBER(SEARCH("IRT",Table1[[#This Row],[Current_Status]]))</f>
        <v>0</v>
      </c>
      <c r="AL1647" s="116">
        <f>YEAR(Table1[[#This Row],[Project_Initiated]])</f>
        <v>2018</v>
      </c>
      <c r="AM1647" s="53">
        <v>44105</v>
      </c>
      <c r="AN1647" s="53" t="str">
        <f>IF(AND(Table1[[#This Row],[Completed Date]]&gt;="07/01/2020"+0,Table1[[#This Row],[Completed Date]]&lt;="6/30/2021"+0),"FY 20-21",IF(AND(Table1[[#This Row],[Completed Date]]&gt;="07/01/2019"+0,Table1[[#This Row],[Completed Date]]&lt;="6/30/2020"+0),"FY 19-20",""))</f>
        <v/>
      </c>
      <c r="AO1647" s="116" t="str">
        <f>IFERROR(FIND("R",Table1[[#This Row],[FS_Priority]]),"")</f>
        <v/>
      </c>
    </row>
    <row r="1648" spans="1:41" hidden="1" x14ac:dyDescent="0.25">
      <c r="A1648" s="48" t="s">
        <v>301</v>
      </c>
      <c r="B1648" s="203" t="s">
        <v>211</v>
      </c>
      <c r="C1648" s="203" t="s">
        <v>301</v>
      </c>
      <c r="D1648" s="203" t="b">
        <v>0</v>
      </c>
      <c r="E1648" s="48" t="s">
        <v>99</v>
      </c>
      <c r="F1648" s="48" t="s">
        <v>3110</v>
      </c>
      <c r="G1648" s="48" t="s">
        <v>211</v>
      </c>
      <c r="H1648" s="48" t="s">
        <v>465</v>
      </c>
      <c r="I1648" s="48" t="s">
        <v>3645</v>
      </c>
      <c r="J1648" s="48" t="s">
        <v>2661</v>
      </c>
      <c r="K1648" s="203" t="s">
        <v>4989</v>
      </c>
      <c r="L1648" s="203" t="s">
        <v>297</v>
      </c>
      <c r="M1648" s="48" t="s">
        <v>3602</v>
      </c>
      <c r="N1648" s="203" t="s">
        <v>211</v>
      </c>
      <c r="O1648" s="48" t="s">
        <v>165</v>
      </c>
      <c r="P1648" s="48"/>
      <c r="Q1648" s="48" t="s">
        <v>227</v>
      </c>
      <c r="R1648" s="203" t="s">
        <v>211</v>
      </c>
      <c r="S1648" s="48" t="b">
        <v>0</v>
      </c>
      <c r="T1648" s="48"/>
      <c r="U1648" s="178"/>
      <c r="V1648" s="178">
        <v>43339</v>
      </c>
      <c r="W1648" s="48" t="s">
        <v>211</v>
      </c>
      <c r="X1648" s="48"/>
      <c r="Y1648" s="48"/>
      <c r="Z1648" s="48" t="s">
        <v>211</v>
      </c>
      <c r="AA1648" s="48"/>
      <c r="AB1648" s="48"/>
      <c r="AC1648" s="203" t="s">
        <v>539</v>
      </c>
      <c r="AD1648" s="205"/>
      <c r="AE1648" s="203" t="s">
        <v>165</v>
      </c>
      <c r="AF1648" s="203" t="s">
        <v>211</v>
      </c>
      <c r="AG1648" s="203" t="s">
        <v>539</v>
      </c>
      <c r="AH1648" s="208">
        <v>43412</v>
      </c>
      <c r="AI1648" s="210" t="s">
        <v>4347</v>
      </c>
      <c r="AJ1648" s="164" t="str">
        <f t="shared" si="25"/>
        <v>FS</v>
      </c>
      <c r="AK1648" s="115" t="b">
        <f>ISNUMBER(SEARCH("IRT",Table1[[#This Row],[Current_Status]]))</f>
        <v>0</v>
      </c>
      <c r="AL1648" s="116">
        <f>YEAR(Table1[[#This Row],[Project_Initiated]])</f>
        <v>2018</v>
      </c>
      <c r="AM1648" s="53">
        <v>44105</v>
      </c>
      <c r="AN1648" s="53" t="str">
        <f>IF(AND(Table1[[#This Row],[Completed Date]]&gt;="07/01/2020"+0,Table1[[#This Row],[Completed Date]]&lt;="6/30/2021"+0),"FY 20-21",IF(AND(Table1[[#This Row],[Completed Date]]&gt;="07/01/2019"+0,Table1[[#This Row],[Completed Date]]&lt;="6/30/2020"+0),"FY 19-20",""))</f>
        <v/>
      </c>
      <c r="AO1648" s="116" t="str">
        <f>IFERROR(FIND("R",Table1[[#This Row],[FS_Priority]]),"")</f>
        <v/>
      </c>
    </row>
    <row r="1649" spans="1:41" hidden="1" x14ac:dyDescent="0.25">
      <c r="A1649" s="48" t="s">
        <v>2922</v>
      </c>
      <c r="B1649" s="203" t="s">
        <v>211</v>
      </c>
      <c r="C1649" s="203" t="s">
        <v>2922</v>
      </c>
      <c r="D1649" s="203" t="b">
        <v>0</v>
      </c>
      <c r="E1649" s="48" t="s">
        <v>99</v>
      </c>
      <c r="F1649" s="48" t="s">
        <v>3109</v>
      </c>
      <c r="G1649" s="48" t="s">
        <v>211</v>
      </c>
      <c r="H1649" s="48" t="s">
        <v>453</v>
      </c>
      <c r="I1649" s="48" t="s">
        <v>3930</v>
      </c>
      <c r="J1649" s="48" t="s">
        <v>2661</v>
      </c>
      <c r="K1649" s="203" t="s">
        <v>4989</v>
      </c>
      <c r="L1649" s="203" t="s">
        <v>297</v>
      </c>
      <c r="M1649" s="48" t="s">
        <v>3931</v>
      </c>
      <c r="N1649" s="203" t="s">
        <v>211</v>
      </c>
      <c r="O1649" s="48" t="s">
        <v>165</v>
      </c>
      <c r="P1649" s="48"/>
      <c r="Q1649" s="48" t="s">
        <v>227</v>
      </c>
      <c r="R1649" s="203" t="s">
        <v>211</v>
      </c>
      <c r="S1649" s="48" t="b">
        <v>1</v>
      </c>
      <c r="T1649" s="48"/>
      <c r="U1649" s="178"/>
      <c r="V1649" s="178">
        <v>43605</v>
      </c>
      <c r="W1649" s="48" t="s">
        <v>211</v>
      </c>
      <c r="X1649" s="48"/>
      <c r="Y1649" s="48"/>
      <c r="Z1649" s="48" t="s">
        <v>211</v>
      </c>
      <c r="AA1649" s="48"/>
      <c r="AB1649" s="48"/>
      <c r="AC1649" s="203" t="s">
        <v>3388</v>
      </c>
      <c r="AD1649" s="205"/>
      <c r="AE1649" s="203" t="s">
        <v>211</v>
      </c>
      <c r="AF1649" s="203" t="s">
        <v>211</v>
      </c>
      <c r="AG1649" s="203" t="s">
        <v>211</v>
      </c>
      <c r="AH1649" s="208">
        <v>43636</v>
      </c>
      <c r="AI1649" s="210" t="s">
        <v>4349</v>
      </c>
      <c r="AJ1649" s="164" t="str">
        <f t="shared" si="25"/>
        <v>FS</v>
      </c>
      <c r="AK1649" s="115" t="b">
        <f>ISNUMBER(SEARCH("IRT",Table1[[#This Row],[Current_Status]]))</f>
        <v>0</v>
      </c>
      <c r="AL1649" s="116">
        <f>YEAR(Table1[[#This Row],[Project_Initiated]])</f>
        <v>2019</v>
      </c>
      <c r="AM1649" s="53">
        <v>44105</v>
      </c>
      <c r="AN1649" s="53" t="str">
        <f>IF(AND(Table1[[#This Row],[Completed Date]]&gt;="07/01/2020"+0,Table1[[#This Row],[Completed Date]]&lt;="6/30/2021"+0),"FY 20-21",IF(AND(Table1[[#This Row],[Completed Date]]&gt;="07/01/2019"+0,Table1[[#This Row],[Completed Date]]&lt;="6/30/2020"+0),"FY 19-20",""))</f>
        <v/>
      </c>
      <c r="AO1649" s="116" t="str">
        <f>IFERROR(FIND("R",Table1[[#This Row],[FS_Priority]]),"")</f>
        <v/>
      </c>
    </row>
    <row r="1650" spans="1:41" hidden="1" x14ac:dyDescent="0.25">
      <c r="A1650" s="48" t="s">
        <v>2923</v>
      </c>
      <c r="B1650" s="203" t="s">
        <v>211</v>
      </c>
      <c r="C1650" s="203" t="s">
        <v>2923</v>
      </c>
      <c r="D1650" s="203" t="b">
        <v>0</v>
      </c>
      <c r="E1650" s="48" t="s">
        <v>99</v>
      </c>
      <c r="F1650" s="48" t="s">
        <v>3112</v>
      </c>
      <c r="G1650" s="48" t="s">
        <v>211</v>
      </c>
      <c r="H1650" s="48" t="s">
        <v>465</v>
      </c>
      <c r="I1650" s="48" t="s">
        <v>3932</v>
      </c>
      <c r="J1650" s="48" t="s">
        <v>2661</v>
      </c>
      <c r="K1650" s="203" t="s">
        <v>4989</v>
      </c>
      <c r="L1650" s="203" t="s">
        <v>297</v>
      </c>
      <c r="M1650" s="48" t="s">
        <v>3627</v>
      </c>
      <c r="N1650" s="203" t="s">
        <v>211</v>
      </c>
      <c r="O1650" s="48" t="s">
        <v>165</v>
      </c>
      <c r="P1650" s="48"/>
      <c r="Q1650" s="48" t="s">
        <v>229</v>
      </c>
      <c r="R1650" s="203" t="s">
        <v>211</v>
      </c>
      <c r="S1650" s="48" t="b">
        <v>0</v>
      </c>
      <c r="T1650" s="48"/>
      <c r="U1650" s="178"/>
      <c r="V1650" s="178">
        <v>43606</v>
      </c>
      <c r="W1650" s="48" t="s">
        <v>211</v>
      </c>
      <c r="X1650" s="48"/>
      <c r="Y1650" s="48"/>
      <c r="Z1650" s="48" t="s">
        <v>211</v>
      </c>
      <c r="AA1650" s="48"/>
      <c r="AB1650" s="48"/>
      <c r="AC1650" s="203" t="s">
        <v>3995</v>
      </c>
      <c r="AD1650" s="205"/>
      <c r="AE1650" s="203" t="s">
        <v>211</v>
      </c>
      <c r="AF1650" s="203" t="s">
        <v>211</v>
      </c>
      <c r="AG1650" s="203" t="s">
        <v>211</v>
      </c>
      <c r="AH1650" s="208">
        <v>43662</v>
      </c>
      <c r="AI1650" s="210" t="s">
        <v>4349</v>
      </c>
      <c r="AJ1650" s="164" t="str">
        <f t="shared" si="25"/>
        <v>FS</v>
      </c>
      <c r="AK1650" s="115" t="b">
        <f>ISNUMBER(SEARCH("IRT",Table1[[#This Row],[Current_Status]]))</f>
        <v>0</v>
      </c>
      <c r="AL1650" s="116">
        <f>YEAR(Table1[[#This Row],[Project_Initiated]])</f>
        <v>2019</v>
      </c>
      <c r="AM1650" s="53">
        <v>44105</v>
      </c>
      <c r="AN1650" s="53" t="str">
        <f>IF(AND(Table1[[#This Row],[Completed Date]]&gt;="07/01/2020"+0,Table1[[#This Row],[Completed Date]]&lt;="6/30/2021"+0),"FY 20-21",IF(AND(Table1[[#This Row],[Completed Date]]&gt;="07/01/2019"+0,Table1[[#This Row],[Completed Date]]&lt;="6/30/2020"+0),"FY 19-20",""))</f>
        <v>FY 19-20</v>
      </c>
      <c r="AO1650" s="116" t="str">
        <f>IFERROR(FIND("R",Table1[[#This Row],[FS_Priority]]),"")</f>
        <v/>
      </c>
    </row>
    <row r="1651" spans="1:41" hidden="1" x14ac:dyDescent="0.25">
      <c r="A1651" s="48" t="s">
        <v>302</v>
      </c>
      <c r="B1651" s="203" t="s">
        <v>211</v>
      </c>
      <c r="C1651" s="203" t="s">
        <v>302</v>
      </c>
      <c r="D1651" s="203" t="b">
        <v>0</v>
      </c>
      <c r="E1651" s="48" t="s">
        <v>99</v>
      </c>
      <c r="F1651" s="48" t="s">
        <v>3111</v>
      </c>
      <c r="G1651" s="48" t="s">
        <v>211</v>
      </c>
      <c r="H1651" s="48" t="s">
        <v>464</v>
      </c>
      <c r="I1651" s="48" t="s">
        <v>3646</v>
      </c>
      <c r="J1651" s="48" t="s">
        <v>2661</v>
      </c>
      <c r="K1651" s="203" t="s">
        <v>4989</v>
      </c>
      <c r="L1651" s="203" t="s">
        <v>297</v>
      </c>
      <c r="M1651" s="48" t="s">
        <v>3631</v>
      </c>
      <c r="N1651" s="203" t="s">
        <v>211</v>
      </c>
      <c r="O1651" s="48" t="s">
        <v>165</v>
      </c>
      <c r="P1651" s="48"/>
      <c r="Q1651" s="48" t="s">
        <v>229</v>
      </c>
      <c r="R1651" s="203" t="s">
        <v>211</v>
      </c>
      <c r="S1651" s="48" t="b">
        <v>0</v>
      </c>
      <c r="T1651" s="48"/>
      <c r="U1651" s="178"/>
      <c r="V1651" s="178">
        <v>43340</v>
      </c>
      <c r="W1651" s="48" t="s">
        <v>211</v>
      </c>
      <c r="X1651" s="48"/>
      <c r="Y1651" s="48"/>
      <c r="Z1651" s="48" t="s">
        <v>211</v>
      </c>
      <c r="AA1651" s="48"/>
      <c r="AB1651" s="48"/>
      <c r="AC1651" s="203" t="s">
        <v>539</v>
      </c>
      <c r="AD1651" s="206"/>
      <c r="AE1651" s="203" t="s">
        <v>165</v>
      </c>
      <c r="AF1651" s="203" t="s">
        <v>211</v>
      </c>
      <c r="AG1651" s="203" t="s">
        <v>539</v>
      </c>
      <c r="AH1651" s="208">
        <v>43412</v>
      </c>
      <c r="AI1651" s="210" t="s">
        <v>4347</v>
      </c>
      <c r="AJ1651" s="164" t="str">
        <f t="shared" si="25"/>
        <v>FS</v>
      </c>
      <c r="AK1651" s="115" t="b">
        <f>ISNUMBER(SEARCH("IRT",Table1[[#This Row],[Current_Status]]))</f>
        <v>0</v>
      </c>
      <c r="AL1651" s="116">
        <f>YEAR(Table1[[#This Row],[Project_Initiated]])</f>
        <v>2018</v>
      </c>
      <c r="AM1651" s="53">
        <v>44105</v>
      </c>
      <c r="AN1651" s="53" t="str">
        <f>IF(AND(Table1[[#This Row],[Completed Date]]&gt;="07/01/2020"+0,Table1[[#This Row],[Completed Date]]&lt;="6/30/2021"+0),"FY 20-21",IF(AND(Table1[[#This Row],[Completed Date]]&gt;="07/01/2019"+0,Table1[[#This Row],[Completed Date]]&lt;="6/30/2020"+0),"FY 19-20",""))</f>
        <v/>
      </c>
      <c r="AO1651" s="116" t="str">
        <f>IFERROR(FIND("R",Table1[[#This Row],[FS_Priority]]),"")</f>
        <v/>
      </c>
    </row>
    <row r="1652" spans="1:41" hidden="1" x14ac:dyDescent="0.25">
      <c r="A1652" s="48" t="s">
        <v>303</v>
      </c>
      <c r="B1652" s="203" t="s">
        <v>211</v>
      </c>
      <c r="C1652" s="203" t="s">
        <v>303</v>
      </c>
      <c r="D1652" s="203" t="b">
        <v>0</v>
      </c>
      <c r="E1652" s="48" t="s">
        <v>99</v>
      </c>
      <c r="F1652" s="48" t="s">
        <v>3113</v>
      </c>
      <c r="G1652" s="48" t="s">
        <v>211</v>
      </c>
      <c r="H1652" s="48" t="s">
        <v>983</v>
      </c>
      <c r="I1652" s="48" t="s">
        <v>211</v>
      </c>
      <c r="J1652" s="48" t="s">
        <v>2661</v>
      </c>
      <c r="K1652" s="203" t="s">
        <v>4989</v>
      </c>
      <c r="L1652" s="203" t="s">
        <v>297</v>
      </c>
      <c r="M1652" s="48" t="s">
        <v>3647</v>
      </c>
      <c r="N1652" s="203" t="s">
        <v>211</v>
      </c>
      <c r="O1652" s="48" t="s">
        <v>165</v>
      </c>
      <c r="P1652" s="48"/>
      <c r="Q1652" s="48" t="s">
        <v>231</v>
      </c>
      <c r="R1652" s="203" t="s">
        <v>211</v>
      </c>
      <c r="S1652" s="48" t="b">
        <v>0</v>
      </c>
      <c r="T1652" s="48"/>
      <c r="U1652" s="178"/>
      <c r="V1652" s="178">
        <v>43333</v>
      </c>
      <c r="W1652" s="48" t="s">
        <v>211</v>
      </c>
      <c r="X1652" s="48"/>
      <c r="Y1652" s="48"/>
      <c r="Z1652" s="48" t="s">
        <v>211</v>
      </c>
      <c r="AA1652" s="48"/>
      <c r="AB1652" s="48"/>
      <c r="AC1652" s="203" t="s">
        <v>539</v>
      </c>
      <c r="AD1652" s="205"/>
      <c r="AE1652" s="203" t="s">
        <v>165</v>
      </c>
      <c r="AF1652" s="203" t="s">
        <v>211</v>
      </c>
      <c r="AG1652" s="203" t="s">
        <v>539</v>
      </c>
      <c r="AH1652" s="208">
        <v>43412</v>
      </c>
      <c r="AI1652" s="210" t="s">
        <v>4347</v>
      </c>
      <c r="AJ1652" s="164" t="str">
        <f t="shared" si="25"/>
        <v>FS</v>
      </c>
      <c r="AK1652" s="115" t="b">
        <f>ISNUMBER(SEARCH("IRT",Table1[[#This Row],[Current_Status]]))</f>
        <v>0</v>
      </c>
      <c r="AL1652" s="116">
        <f>YEAR(Table1[[#This Row],[Project_Initiated]])</f>
        <v>2018</v>
      </c>
      <c r="AM1652" s="53">
        <v>44105</v>
      </c>
      <c r="AN1652" s="53" t="str">
        <f>IF(AND(Table1[[#This Row],[Completed Date]]&gt;="07/01/2020"+0,Table1[[#This Row],[Completed Date]]&lt;="6/30/2021"+0),"FY 20-21",IF(AND(Table1[[#This Row],[Completed Date]]&gt;="07/01/2019"+0,Table1[[#This Row],[Completed Date]]&lt;="6/30/2020"+0),"FY 19-20",""))</f>
        <v/>
      </c>
      <c r="AO1652" s="116" t="str">
        <f>IFERROR(FIND("R",Table1[[#This Row],[FS_Priority]]),"")</f>
        <v/>
      </c>
    </row>
    <row r="1653" spans="1:41" hidden="1" x14ac:dyDescent="0.25">
      <c r="A1653" s="48" t="s">
        <v>304</v>
      </c>
      <c r="B1653" s="203" t="s">
        <v>211</v>
      </c>
      <c r="C1653" s="203" t="s">
        <v>304</v>
      </c>
      <c r="D1653" s="203" t="b">
        <v>0</v>
      </c>
      <c r="E1653" s="48" t="s">
        <v>99</v>
      </c>
      <c r="F1653" s="48" t="s">
        <v>3114</v>
      </c>
      <c r="G1653" s="48" t="s">
        <v>211</v>
      </c>
      <c r="H1653" s="48" t="s">
        <v>465</v>
      </c>
      <c r="I1653" s="48" t="s">
        <v>3648</v>
      </c>
      <c r="J1653" s="48" t="s">
        <v>2661</v>
      </c>
      <c r="K1653" s="203" t="s">
        <v>4989</v>
      </c>
      <c r="L1653" s="203" t="s">
        <v>297</v>
      </c>
      <c r="M1653" s="48" t="s">
        <v>3635</v>
      </c>
      <c r="N1653" s="203" t="s">
        <v>211</v>
      </c>
      <c r="O1653" s="48" t="s">
        <v>165</v>
      </c>
      <c r="P1653" s="48"/>
      <c r="Q1653" s="48" t="s">
        <v>234</v>
      </c>
      <c r="R1653" s="203" t="s">
        <v>211</v>
      </c>
      <c r="S1653" s="48" t="b">
        <v>0</v>
      </c>
      <c r="T1653" s="48"/>
      <c r="U1653" s="178"/>
      <c r="V1653" s="178">
        <v>43321</v>
      </c>
      <c r="W1653" s="48" t="s">
        <v>211</v>
      </c>
      <c r="X1653" s="48"/>
      <c r="Y1653" s="48"/>
      <c r="Z1653" s="48" t="s">
        <v>211</v>
      </c>
      <c r="AA1653" s="48"/>
      <c r="AB1653" s="48"/>
      <c r="AC1653" s="203" t="s">
        <v>2881</v>
      </c>
      <c r="AD1653" s="205"/>
      <c r="AE1653" s="203" t="s">
        <v>165</v>
      </c>
      <c r="AF1653" s="203" t="s">
        <v>211</v>
      </c>
      <c r="AG1653" s="203" t="s">
        <v>539</v>
      </c>
      <c r="AH1653" s="208">
        <v>43592</v>
      </c>
      <c r="AI1653" s="210" t="s">
        <v>4347</v>
      </c>
      <c r="AJ1653" s="164" t="str">
        <f t="shared" si="25"/>
        <v>FS</v>
      </c>
      <c r="AK1653" s="115" t="b">
        <f>ISNUMBER(SEARCH("IRT",Table1[[#This Row],[Current_Status]]))</f>
        <v>0</v>
      </c>
      <c r="AL1653" s="116">
        <f>YEAR(Table1[[#This Row],[Project_Initiated]])</f>
        <v>2018</v>
      </c>
      <c r="AM1653" s="53">
        <v>44105</v>
      </c>
      <c r="AN1653" s="53" t="str">
        <f>IF(AND(Table1[[#This Row],[Completed Date]]&gt;="07/01/2020"+0,Table1[[#This Row],[Completed Date]]&lt;="6/30/2021"+0),"FY 20-21",IF(AND(Table1[[#This Row],[Completed Date]]&gt;="07/01/2019"+0,Table1[[#This Row],[Completed Date]]&lt;="6/30/2020"+0),"FY 19-20",""))</f>
        <v/>
      </c>
      <c r="AO1653" s="116" t="str">
        <f>IFERROR(FIND("R",Table1[[#This Row],[FS_Priority]]),"")</f>
        <v/>
      </c>
    </row>
    <row r="1654" spans="1:41" hidden="1" x14ac:dyDescent="0.25">
      <c r="A1654" s="48" t="s">
        <v>305</v>
      </c>
      <c r="B1654" s="203" t="s">
        <v>211</v>
      </c>
      <c r="C1654" s="203" t="s">
        <v>305</v>
      </c>
      <c r="D1654" s="203" t="b">
        <v>0</v>
      </c>
      <c r="E1654" s="48" t="s">
        <v>99</v>
      </c>
      <c r="F1654" s="48" t="s">
        <v>3115</v>
      </c>
      <c r="G1654" s="48" t="s">
        <v>211</v>
      </c>
      <c r="H1654" s="48" t="s">
        <v>465</v>
      </c>
      <c r="I1654" s="48" t="s">
        <v>35</v>
      </c>
      <c r="J1654" s="48" t="s">
        <v>2661</v>
      </c>
      <c r="K1654" s="203" t="s">
        <v>4989</v>
      </c>
      <c r="L1654" s="203" t="s">
        <v>297</v>
      </c>
      <c r="M1654" s="48" t="s">
        <v>3649</v>
      </c>
      <c r="N1654" s="203" t="s">
        <v>211</v>
      </c>
      <c r="O1654" s="48" t="s">
        <v>165</v>
      </c>
      <c r="P1654" s="48"/>
      <c r="Q1654" s="48" t="s">
        <v>306</v>
      </c>
      <c r="R1654" s="203" t="s">
        <v>211</v>
      </c>
      <c r="S1654" s="48" t="b">
        <v>0</v>
      </c>
      <c r="T1654" s="48"/>
      <c r="U1654" s="178"/>
      <c r="V1654" s="178">
        <v>43271</v>
      </c>
      <c r="W1654" s="48" t="s">
        <v>211</v>
      </c>
      <c r="X1654" s="48"/>
      <c r="Y1654" s="48"/>
      <c r="Z1654" s="48" t="s">
        <v>211</v>
      </c>
      <c r="AA1654" s="48"/>
      <c r="AB1654" s="48"/>
      <c r="AC1654" s="203" t="s">
        <v>539</v>
      </c>
      <c r="AD1654" s="205"/>
      <c r="AE1654" s="203" t="s">
        <v>165</v>
      </c>
      <c r="AF1654" s="203" t="s">
        <v>211</v>
      </c>
      <c r="AG1654" s="203" t="s">
        <v>539</v>
      </c>
      <c r="AH1654" s="208">
        <v>43412</v>
      </c>
      <c r="AI1654" s="210" t="s">
        <v>4347</v>
      </c>
      <c r="AJ1654" s="164" t="str">
        <f t="shared" si="25"/>
        <v>FS</v>
      </c>
      <c r="AK1654" s="115" t="b">
        <f>ISNUMBER(SEARCH("IRT",Table1[[#This Row],[Current_Status]]))</f>
        <v>0</v>
      </c>
      <c r="AL1654" s="116">
        <f>YEAR(Table1[[#This Row],[Project_Initiated]])</f>
        <v>2018</v>
      </c>
      <c r="AM1654" s="53">
        <v>44105</v>
      </c>
      <c r="AN1654" s="53" t="str">
        <f>IF(AND(Table1[[#This Row],[Completed Date]]&gt;="07/01/2020"+0,Table1[[#This Row],[Completed Date]]&lt;="6/30/2021"+0),"FY 20-21",IF(AND(Table1[[#This Row],[Completed Date]]&gt;="07/01/2019"+0,Table1[[#This Row],[Completed Date]]&lt;="6/30/2020"+0),"FY 19-20",""))</f>
        <v/>
      </c>
      <c r="AO1654" s="116" t="str">
        <f>IFERROR(FIND("R",Table1[[#This Row],[FS_Priority]]),"")</f>
        <v/>
      </c>
    </row>
    <row r="1655" spans="1:41" hidden="1" x14ac:dyDescent="0.25">
      <c r="A1655" s="48" t="s">
        <v>307</v>
      </c>
      <c r="B1655" s="203" t="s">
        <v>211</v>
      </c>
      <c r="C1655" s="203" t="s">
        <v>307</v>
      </c>
      <c r="D1655" s="203" t="b">
        <v>0</v>
      </c>
      <c r="E1655" s="48" t="s">
        <v>99</v>
      </c>
      <c r="F1655" s="48" t="s">
        <v>3116</v>
      </c>
      <c r="G1655" s="48" t="s">
        <v>211</v>
      </c>
      <c r="H1655" s="48" t="s">
        <v>445</v>
      </c>
      <c r="I1655" s="48" t="s">
        <v>3650</v>
      </c>
      <c r="J1655" s="48" t="s">
        <v>2661</v>
      </c>
      <c r="K1655" s="203" t="s">
        <v>4989</v>
      </c>
      <c r="L1655" s="203" t="s">
        <v>297</v>
      </c>
      <c r="M1655" s="48" t="s">
        <v>3610</v>
      </c>
      <c r="N1655" s="203" t="s">
        <v>211</v>
      </c>
      <c r="O1655" s="48" t="s">
        <v>165</v>
      </c>
      <c r="P1655" s="48"/>
      <c r="Q1655" s="48" t="s">
        <v>308</v>
      </c>
      <c r="R1655" s="203" t="s">
        <v>211</v>
      </c>
      <c r="S1655" s="48" t="b">
        <v>0</v>
      </c>
      <c r="T1655" s="48"/>
      <c r="U1655" s="178"/>
      <c r="V1655" s="178">
        <v>43334</v>
      </c>
      <c r="W1655" s="48" t="s">
        <v>211</v>
      </c>
      <c r="X1655" s="48"/>
      <c r="Y1655" s="48"/>
      <c r="Z1655" s="48" t="s">
        <v>211</v>
      </c>
      <c r="AA1655" s="48"/>
      <c r="AB1655" s="48"/>
      <c r="AC1655" s="203" t="s">
        <v>539</v>
      </c>
      <c r="AD1655" s="205"/>
      <c r="AE1655" s="203" t="s">
        <v>165</v>
      </c>
      <c r="AF1655" s="203" t="s">
        <v>211</v>
      </c>
      <c r="AG1655" s="203" t="s">
        <v>539</v>
      </c>
      <c r="AH1655" s="208">
        <v>43412</v>
      </c>
      <c r="AI1655" s="210" t="s">
        <v>4347</v>
      </c>
      <c r="AJ1655" s="164" t="str">
        <f t="shared" si="25"/>
        <v>FS</v>
      </c>
      <c r="AK1655" s="115" t="b">
        <f>ISNUMBER(SEARCH("IRT",Table1[[#This Row],[Current_Status]]))</f>
        <v>0</v>
      </c>
      <c r="AL1655" s="116">
        <f>YEAR(Table1[[#This Row],[Project_Initiated]])</f>
        <v>2018</v>
      </c>
      <c r="AM1655" s="53">
        <v>44105</v>
      </c>
      <c r="AN1655" s="53" t="str">
        <f>IF(AND(Table1[[#This Row],[Completed Date]]&gt;="07/01/2020"+0,Table1[[#This Row],[Completed Date]]&lt;="6/30/2021"+0),"FY 20-21",IF(AND(Table1[[#This Row],[Completed Date]]&gt;="07/01/2019"+0,Table1[[#This Row],[Completed Date]]&lt;="6/30/2020"+0),"FY 19-20",""))</f>
        <v/>
      </c>
      <c r="AO1655" s="116" t="str">
        <f>IFERROR(FIND("R",Table1[[#This Row],[FS_Priority]]),"")</f>
        <v/>
      </c>
    </row>
    <row r="1656" spans="1:41" hidden="1" x14ac:dyDescent="0.25">
      <c r="A1656" s="48" t="s">
        <v>309</v>
      </c>
      <c r="B1656" s="203" t="s">
        <v>211</v>
      </c>
      <c r="C1656" s="203" t="s">
        <v>309</v>
      </c>
      <c r="D1656" s="203" t="b">
        <v>0</v>
      </c>
      <c r="E1656" s="48" t="s">
        <v>99</v>
      </c>
      <c r="F1656" s="48" t="s">
        <v>3117</v>
      </c>
      <c r="G1656" s="48" t="s">
        <v>211</v>
      </c>
      <c r="H1656" s="48" t="s">
        <v>465</v>
      </c>
      <c r="I1656" s="48" t="s">
        <v>3651</v>
      </c>
      <c r="J1656" s="48" t="s">
        <v>2661</v>
      </c>
      <c r="K1656" s="203" t="s">
        <v>4989</v>
      </c>
      <c r="L1656" s="203" t="s">
        <v>297</v>
      </c>
      <c r="M1656" s="48" t="s">
        <v>3597</v>
      </c>
      <c r="N1656" s="203" t="s">
        <v>211</v>
      </c>
      <c r="O1656" s="48" t="s">
        <v>183</v>
      </c>
      <c r="P1656" s="48"/>
      <c r="Q1656" s="48" t="s">
        <v>310</v>
      </c>
      <c r="R1656" s="203" t="s">
        <v>310</v>
      </c>
      <c r="S1656" s="48" t="b">
        <v>0</v>
      </c>
      <c r="T1656" s="48"/>
      <c r="U1656" s="178"/>
      <c r="V1656" s="178">
        <v>43165</v>
      </c>
      <c r="W1656" s="48" t="s">
        <v>211</v>
      </c>
      <c r="X1656" s="48"/>
      <c r="Y1656" s="48"/>
      <c r="Z1656" s="48" t="s">
        <v>211</v>
      </c>
      <c r="AA1656" s="48"/>
      <c r="AB1656" s="48"/>
      <c r="AC1656" s="203" t="s">
        <v>2820</v>
      </c>
      <c r="AD1656" s="205"/>
      <c r="AE1656" s="203" t="s">
        <v>178</v>
      </c>
      <c r="AF1656" s="203" t="s">
        <v>211</v>
      </c>
      <c r="AG1656" s="203" t="s">
        <v>2694</v>
      </c>
      <c r="AH1656" s="208">
        <v>43542</v>
      </c>
      <c r="AI1656" s="210" t="s">
        <v>4348</v>
      </c>
      <c r="AJ1656" s="164" t="str">
        <f t="shared" si="25"/>
        <v>FS</v>
      </c>
      <c r="AK1656" s="115" t="b">
        <f>ISNUMBER(SEARCH("IRT",Table1[[#This Row],[Current_Status]]))</f>
        <v>0</v>
      </c>
      <c r="AL1656" s="116">
        <f>YEAR(Table1[[#This Row],[Project_Initiated]])</f>
        <v>2018</v>
      </c>
      <c r="AM1656" s="53">
        <v>44105</v>
      </c>
      <c r="AN1656" s="53" t="str">
        <f>IF(AND(Table1[[#This Row],[Completed Date]]&gt;="07/01/2020"+0,Table1[[#This Row],[Completed Date]]&lt;="6/30/2021"+0),"FY 20-21",IF(AND(Table1[[#This Row],[Completed Date]]&gt;="07/01/2019"+0,Table1[[#This Row],[Completed Date]]&lt;="6/30/2020"+0),"FY 19-20",""))</f>
        <v/>
      </c>
      <c r="AO1656" s="116" t="str">
        <f>IFERROR(FIND("R",Table1[[#This Row],[FS_Priority]]),"")</f>
        <v/>
      </c>
    </row>
    <row r="1657" spans="1:41" hidden="1" x14ac:dyDescent="0.25">
      <c r="A1657" s="48" t="s">
        <v>2830</v>
      </c>
      <c r="B1657" s="203" t="s">
        <v>211</v>
      </c>
      <c r="C1657" s="203" t="s">
        <v>2830</v>
      </c>
      <c r="D1657" s="203" t="b">
        <v>0</v>
      </c>
      <c r="E1657" s="48" t="s">
        <v>99</v>
      </c>
      <c r="F1657" s="48" t="s">
        <v>3425</v>
      </c>
      <c r="G1657" s="48" t="s">
        <v>4024</v>
      </c>
      <c r="H1657" s="48" t="s">
        <v>445</v>
      </c>
      <c r="I1657" s="48" t="s">
        <v>3637</v>
      </c>
      <c r="J1657" s="48" t="s">
        <v>2661</v>
      </c>
      <c r="K1657" s="203" t="s">
        <v>4989</v>
      </c>
      <c r="L1657" s="203" t="s">
        <v>297</v>
      </c>
      <c r="M1657" s="48" t="s">
        <v>3599</v>
      </c>
      <c r="N1657" s="203" t="s">
        <v>211</v>
      </c>
      <c r="O1657" s="48" t="s">
        <v>183</v>
      </c>
      <c r="P1657" s="48"/>
      <c r="Q1657" s="48" t="s">
        <v>236</v>
      </c>
      <c r="R1657" s="203" t="s">
        <v>211</v>
      </c>
      <c r="S1657" s="48" t="b">
        <v>0</v>
      </c>
      <c r="T1657" s="48"/>
      <c r="U1657" s="178"/>
      <c r="V1657" s="178">
        <v>43452</v>
      </c>
      <c r="W1657" s="48" t="s">
        <v>211</v>
      </c>
      <c r="X1657" s="48"/>
      <c r="Y1657" s="48"/>
      <c r="Z1657" s="48" t="s">
        <v>211</v>
      </c>
      <c r="AA1657" s="48"/>
      <c r="AB1657" s="48"/>
      <c r="AC1657" s="203" t="s">
        <v>4730</v>
      </c>
      <c r="AD1657" s="207">
        <v>43545</v>
      </c>
      <c r="AE1657" s="203" t="s">
        <v>178</v>
      </c>
      <c r="AF1657" s="203" t="s">
        <v>4426</v>
      </c>
      <c r="AG1657" s="203" t="s">
        <v>2694</v>
      </c>
      <c r="AH1657" s="209">
        <v>43815</v>
      </c>
      <c r="AI1657" s="210" t="s">
        <v>4349</v>
      </c>
      <c r="AJ1657" s="164" t="str">
        <f t="shared" si="25"/>
        <v>FS</v>
      </c>
      <c r="AK1657" s="115" t="b">
        <f>ISNUMBER(SEARCH("IRT",Table1[[#This Row],[Current_Status]]))</f>
        <v>0</v>
      </c>
      <c r="AL1657" s="116">
        <f>YEAR(Table1[[#This Row],[Project_Initiated]])</f>
        <v>2018</v>
      </c>
      <c r="AM1657" s="53">
        <v>44105</v>
      </c>
      <c r="AN1657" s="53" t="str">
        <f>IF(AND(Table1[[#This Row],[Completed Date]]&gt;="07/01/2020"+0,Table1[[#This Row],[Completed Date]]&lt;="6/30/2021"+0),"FY 20-21",IF(AND(Table1[[#This Row],[Completed Date]]&gt;="07/01/2019"+0,Table1[[#This Row],[Completed Date]]&lt;="6/30/2020"+0),"FY 19-20",""))</f>
        <v>FY 19-20</v>
      </c>
      <c r="AO1657" s="116" t="str">
        <f>IFERROR(FIND("R",Table1[[#This Row],[FS_Priority]]),"")</f>
        <v/>
      </c>
    </row>
    <row r="1658" spans="1:41" hidden="1" x14ac:dyDescent="0.25">
      <c r="A1658" s="48" t="s">
        <v>4083</v>
      </c>
      <c r="B1658" s="203" t="s">
        <v>211</v>
      </c>
      <c r="C1658" s="203" t="s">
        <v>4083</v>
      </c>
      <c r="D1658" s="203" t="b">
        <v>0</v>
      </c>
      <c r="E1658" s="48" t="s">
        <v>99</v>
      </c>
      <c r="F1658" s="48" t="s">
        <v>4167</v>
      </c>
      <c r="G1658" s="48" t="s">
        <v>211</v>
      </c>
      <c r="H1658" s="48" t="s">
        <v>465</v>
      </c>
      <c r="I1658" s="48" t="s">
        <v>3621</v>
      </c>
      <c r="J1658" s="48" t="s">
        <v>2661</v>
      </c>
      <c r="K1658" s="203" t="s">
        <v>4989</v>
      </c>
      <c r="L1658" s="203" t="s">
        <v>297</v>
      </c>
      <c r="M1658" s="48" t="s">
        <v>3602</v>
      </c>
      <c r="N1658" s="203" t="s">
        <v>211</v>
      </c>
      <c r="O1658" s="48" t="s">
        <v>183</v>
      </c>
      <c r="P1658" s="48"/>
      <c r="Q1658" s="48" t="s">
        <v>236</v>
      </c>
      <c r="R1658" s="203" t="s">
        <v>211</v>
      </c>
      <c r="S1658" s="48" t="b">
        <v>0</v>
      </c>
      <c r="T1658" s="48"/>
      <c r="U1658" s="178"/>
      <c r="V1658" s="178">
        <v>43647</v>
      </c>
      <c r="W1658" s="48" t="s">
        <v>211</v>
      </c>
      <c r="X1658" s="48"/>
      <c r="Y1658" s="48"/>
      <c r="Z1658" s="48" t="s">
        <v>211</v>
      </c>
      <c r="AA1658" s="48"/>
      <c r="AB1658" s="48"/>
      <c r="AC1658" s="203" t="s">
        <v>4762</v>
      </c>
      <c r="AD1658" s="207">
        <v>43739</v>
      </c>
      <c r="AE1658" s="203" t="s">
        <v>183</v>
      </c>
      <c r="AF1658" s="203" t="s">
        <v>4734</v>
      </c>
      <c r="AG1658" s="203" t="s">
        <v>2694</v>
      </c>
      <c r="AH1658" s="209">
        <v>43860</v>
      </c>
      <c r="AI1658" s="210" t="s">
        <v>4284</v>
      </c>
      <c r="AJ1658" s="164" t="str">
        <f t="shared" ref="AJ1658:AJ1721" si="26">IF(LEN(A1658)&gt;6,"FS","PD&amp;C")</f>
        <v>FS</v>
      </c>
      <c r="AK1658" s="115" t="b">
        <f>ISNUMBER(SEARCH("IRT",Table1[[#This Row],[Current_Status]]))</f>
        <v>0</v>
      </c>
      <c r="AL1658" s="116">
        <f>YEAR(Table1[[#This Row],[Project_Initiated]])</f>
        <v>2019</v>
      </c>
      <c r="AM1658" s="53">
        <v>44105</v>
      </c>
      <c r="AN1658" s="53" t="str">
        <f>IF(AND(Table1[[#This Row],[Completed Date]]&gt;="07/01/2020"+0,Table1[[#This Row],[Completed Date]]&lt;="6/30/2021"+0),"FY 20-21",IF(AND(Table1[[#This Row],[Completed Date]]&gt;="07/01/2019"+0,Table1[[#This Row],[Completed Date]]&lt;="6/30/2020"+0),"FY 19-20",""))</f>
        <v>FY 19-20</v>
      </c>
      <c r="AO1658" s="116" t="str">
        <f>IFERROR(FIND("R",Table1[[#This Row],[FS_Priority]]),"")</f>
        <v/>
      </c>
    </row>
    <row r="1659" spans="1:41" hidden="1" x14ac:dyDescent="0.25">
      <c r="A1659" s="48" t="s">
        <v>2618</v>
      </c>
      <c r="B1659" s="203" t="s">
        <v>211</v>
      </c>
      <c r="C1659" s="203" t="s">
        <v>2618</v>
      </c>
      <c r="D1659" s="203" t="b">
        <v>0</v>
      </c>
      <c r="E1659" s="48" t="s">
        <v>99</v>
      </c>
      <c r="F1659" s="48" t="s">
        <v>3119</v>
      </c>
      <c r="G1659" s="48" t="s">
        <v>211</v>
      </c>
      <c r="H1659" s="48" t="s">
        <v>464</v>
      </c>
      <c r="I1659" s="48" t="s">
        <v>211</v>
      </c>
      <c r="J1659" s="48" t="s">
        <v>2661</v>
      </c>
      <c r="K1659" s="203" t="s">
        <v>4989</v>
      </c>
      <c r="L1659" s="203" t="s">
        <v>297</v>
      </c>
      <c r="M1659" s="48" t="s">
        <v>3631</v>
      </c>
      <c r="N1659" s="203" t="s">
        <v>211</v>
      </c>
      <c r="O1659" s="48" t="s">
        <v>165</v>
      </c>
      <c r="P1659" s="48"/>
      <c r="Q1659" s="48" t="s">
        <v>236</v>
      </c>
      <c r="R1659" s="203" t="s">
        <v>211</v>
      </c>
      <c r="S1659" s="48" t="b">
        <v>0</v>
      </c>
      <c r="T1659" s="48"/>
      <c r="U1659" s="178"/>
      <c r="V1659" s="178">
        <v>43402</v>
      </c>
      <c r="W1659" s="48" t="s">
        <v>211</v>
      </c>
      <c r="X1659" s="48"/>
      <c r="Y1659" s="48"/>
      <c r="Z1659" s="48" t="s">
        <v>211</v>
      </c>
      <c r="AA1659" s="48"/>
      <c r="AB1659" s="48"/>
      <c r="AC1659" s="203" t="s">
        <v>2818</v>
      </c>
      <c r="AD1659" s="205"/>
      <c r="AE1659" s="203" t="s">
        <v>165</v>
      </c>
      <c r="AF1659" s="203" t="s">
        <v>211</v>
      </c>
      <c r="AG1659" s="203" t="s">
        <v>539</v>
      </c>
      <c r="AH1659" s="209">
        <v>43528</v>
      </c>
      <c r="AI1659" s="210" t="s">
        <v>4352</v>
      </c>
      <c r="AJ1659" s="164" t="str">
        <f t="shared" si="26"/>
        <v>FS</v>
      </c>
      <c r="AK1659" s="115" t="b">
        <f>ISNUMBER(SEARCH("IRT",Table1[[#This Row],[Current_Status]]))</f>
        <v>0</v>
      </c>
      <c r="AL1659" s="116">
        <f>YEAR(Table1[[#This Row],[Project_Initiated]])</f>
        <v>2018</v>
      </c>
      <c r="AM1659" s="53">
        <v>44105</v>
      </c>
      <c r="AN1659" s="53" t="str">
        <f>IF(AND(Table1[[#This Row],[Completed Date]]&gt;="07/01/2020"+0,Table1[[#This Row],[Completed Date]]&lt;="6/30/2021"+0),"FY 20-21",IF(AND(Table1[[#This Row],[Completed Date]]&gt;="07/01/2019"+0,Table1[[#This Row],[Completed Date]]&lt;="6/30/2020"+0),"FY 19-20",""))</f>
        <v/>
      </c>
      <c r="AO1659" s="116" t="str">
        <f>IFERROR(FIND("R",Table1[[#This Row],[FS_Priority]]),"")</f>
        <v/>
      </c>
    </row>
    <row r="1660" spans="1:41" hidden="1" x14ac:dyDescent="0.25">
      <c r="A1660" s="48" t="s">
        <v>4546</v>
      </c>
      <c r="B1660" s="203" t="s">
        <v>211</v>
      </c>
      <c r="C1660" s="203" t="s">
        <v>4546</v>
      </c>
      <c r="D1660" s="203" t="b">
        <v>0</v>
      </c>
      <c r="E1660" s="48" t="s">
        <v>99</v>
      </c>
      <c r="F1660" s="48" t="s">
        <v>4547</v>
      </c>
      <c r="G1660" s="48" t="s">
        <v>4738</v>
      </c>
      <c r="H1660" s="48" t="s">
        <v>211</v>
      </c>
      <c r="I1660" s="48" t="s">
        <v>4244</v>
      </c>
      <c r="J1660" s="48" t="s">
        <v>2661</v>
      </c>
      <c r="K1660" s="203" t="s">
        <v>4989</v>
      </c>
      <c r="L1660" s="203" t="s">
        <v>297</v>
      </c>
      <c r="M1660" s="48" t="s">
        <v>4548</v>
      </c>
      <c r="N1660" s="203" t="s">
        <v>211</v>
      </c>
      <c r="O1660" s="48" t="s">
        <v>183</v>
      </c>
      <c r="P1660" s="48"/>
      <c r="Q1660" s="48" t="s">
        <v>236</v>
      </c>
      <c r="R1660" s="203" t="s">
        <v>211</v>
      </c>
      <c r="S1660" s="48" t="b">
        <v>0</v>
      </c>
      <c r="T1660" s="48"/>
      <c r="U1660" s="178"/>
      <c r="V1660" s="178">
        <v>43776</v>
      </c>
      <c r="W1660" s="48" t="s">
        <v>211</v>
      </c>
      <c r="X1660" s="48"/>
      <c r="Y1660" s="48"/>
      <c r="Z1660" s="48" t="s">
        <v>211</v>
      </c>
      <c r="AA1660" s="48"/>
      <c r="AB1660" s="48"/>
      <c r="AC1660" s="203" t="s">
        <v>5084</v>
      </c>
      <c r="AD1660" s="204">
        <v>43840</v>
      </c>
      <c r="AE1660" s="203" t="s">
        <v>178</v>
      </c>
      <c r="AF1660" s="203" t="s">
        <v>4739</v>
      </c>
      <c r="AG1660" s="203" t="s">
        <v>2694</v>
      </c>
      <c r="AH1660" s="208">
        <v>44104</v>
      </c>
      <c r="AI1660" s="210" t="s">
        <v>4364</v>
      </c>
      <c r="AJ1660" s="164" t="str">
        <f t="shared" si="26"/>
        <v>FS</v>
      </c>
      <c r="AK1660" s="115" t="b">
        <f>ISNUMBER(SEARCH("IRT",Table1[[#This Row],[Current_Status]]))</f>
        <v>0</v>
      </c>
      <c r="AL1660" s="116">
        <f>YEAR(Table1[[#This Row],[Project_Initiated]])</f>
        <v>2019</v>
      </c>
      <c r="AM1660" s="53">
        <v>44105</v>
      </c>
      <c r="AN1660" s="53" t="str">
        <f>IF(AND(Table1[[#This Row],[Completed Date]]&gt;="07/01/2020"+0,Table1[[#This Row],[Completed Date]]&lt;="6/30/2021"+0),"FY 20-21",IF(AND(Table1[[#This Row],[Completed Date]]&gt;="07/01/2019"+0,Table1[[#This Row],[Completed Date]]&lt;="6/30/2020"+0),"FY 19-20",""))</f>
        <v>FY 20-21</v>
      </c>
      <c r="AO1660" s="116" t="str">
        <f>IFERROR(FIND("R",Table1[[#This Row],[FS_Priority]]),"")</f>
        <v/>
      </c>
    </row>
    <row r="1661" spans="1:41" hidden="1" x14ac:dyDescent="0.25">
      <c r="A1661" s="48" t="s">
        <v>4082</v>
      </c>
      <c r="B1661" s="203" t="s">
        <v>211</v>
      </c>
      <c r="C1661" s="203" t="s">
        <v>4082</v>
      </c>
      <c r="D1661" s="203" t="b">
        <v>0</v>
      </c>
      <c r="E1661" s="48" t="s">
        <v>99</v>
      </c>
      <c r="F1661" s="48" t="s">
        <v>4168</v>
      </c>
      <c r="G1661" s="48" t="s">
        <v>211</v>
      </c>
      <c r="H1661" s="48" t="s">
        <v>465</v>
      </c>
      <c r="I1661" s="48" t="s">
        <v>3625</v>
      </c>
      <c r="J1661" s="48" t="s">
        <v>2661</v>
      </c>
      <c r="K1661" s="203" t="s">
        <v>4989</v>
      </c>
      <c r="L1661" s="203" t="s">
        <v>297</v>
      </c>
      <c r="M1661" s="48" t="s">
        <v>3627</v>
      </c>
      <c r="N1661" s="203" t="s">
        <v>211</v>
      </c>
      <c r="O1661" s="48" t="s">
        <v>165</v>
      </c>
      <c r="P1661" s="48"/>
      <c r="Q1661" s="48" t="s">
        <v>236</v>
      </c>
      <c r="R1661" s="203" t="s">
        <v>211</v>
      </c>
      <c r="S1661" s="48" t="b">
        <v>0</v>
      </c>
      <c r="T1661" s="48"/>
      <c r="U1661" s="178"/>
      <c r="V1661" s="178">
        <v>43648</v>
      </c>
      <c r="W1661" s="48" t="s">
        <v>211</v>
      </c>
      <c r="X1661" s="48"/>
      <c r="Y1661" s="48"/>
      <c r="Z1661" s="48" t="s">
        <v>211</v>
      </c>
      <c r="AA1661" s="48"/>
      <c r="AB1661" s="48"/>
      <c r="AC1661" s="203" t="s">
        <v>4436</v>
      </c>
      <c r="AD1661" s="205"/>
      <c r="AE1661" s="203" t="s">
        <v>165</v>
      </c>
      <c r="AF1661" s="203" t="s">
        <v>211</v>
      </c>
      <c r="AG1661" s="203" t="s">
        <v>211</v>
      </c>
      <c r="AH1661" s="209">
        <v>43725</v>
      </c>
      <c r="AI1661" s="210" t="s">
        <v>4284</v>
      </c>
      <c r="AJ1661" s="164" t="str">
        <f t="shared" si="26"/>
        <v>FS</v>
      </c>
      <c r="AK1661" s="115" t="b">
        <f>ISNUMBER(SEARCH("IRT",Table1[[#This Row],[Current_Status]]))</f>
        <v>0</v>
      </c>
      <c r="AL1661" s="116">
        <f>YEAR(Table1[[#This Row],[Project_Initiated]])</f>
        <v>2019</v>
      </c>
      <c r="AM1661" s="53">
        <v>44105</v>
      </c>
      <c r="AN1661" s="53" t="str">
        <f>IF(AND(Table1[[#This Row],[Completed Date]]&gt;="07/01/2020"+0,Table1[[#This Row],[Completed Date]]&lt;="6/30/2021"+0),"FY 20-21",IF(AND(Table1[[#This Row],[Completed Date]]&gt;="07/01/2019"+0,Table1[[#This Row],[Completed Date]]&lt;="6/30/2020"+0),"FY 19-20",""))</f>
        <v>FY 19-20</v>
      </c>
      <c r="AO1661" s="116" t="str">
        <f>IFERROR(FIND("R",Table1[[#This Row],[FS_Priority]]),"")</f>
        <v/>
      </c>
    </row>
    <row r="1662" spans="1:41" hidden="1" x14ac:dyDescent="0.25">
      <c r="A1662" s="48" t="s">
        <v>4549</v>
      </c>
      <c r="B1662" s="203" t="s">
        <v>211</v>
      </c>
      <c r="C1662" s="203" t="s">
        <v>4549</v>
      </c>
      <c r="D1662" s="203" t="b">
        <v>0</v>
      </c>
      <c r="E1662" s="48" t="s">
        <v>99</v>
      </c>
      <c r="F1662" s="48" t="s">
        <v>4550</v>
      </c>
      <c r="G1662" s="48" t="s">
        <v>211</v>
      </c>
      <c r="H1662" s="48" t="s">
        <v>211</v>
      </c>
      <c r="I1662" s="48" t="s">
        <v>4551</v>
      </c>
      <c r="J1662" s="48" t="s">
        <v>2661</v>
      </c>
      <c r="K1662" s="203" t="s">
        <v>4989</v>
      </c>
      <c r="L1662" s="203" t="s">
        <v>297</v>
      </c>
      <c r="M1662" s="48" t="s">
        <v>3631</v>
      </c>
      <c r="N1662" s="203" t="s">
        <v>211</v>
      </c>
      <c r="O1662" s="48" t="s">
        <v>165</v>
      </c>
      <c r="P1662" s="48"/>
      <c r="Q1662" s="48" t="s">
        <v>236</v>
      </c>
      <c r="R1662" s="203" t="s">
        <v>211</v>
      </c>
      <c r="S1662" s="48" t="b">
        <v>0</v>
      </c>
      <c r="T1662" s="48"/>
      <c r="U1662" s="178"/>
      <c r="V1662" s="178">
        <v>43733</v>
      </c>
      <c r="W1662" s="48" t="s">
        <v>211</v>
      </c>
      <c r="X1662" s="48"/>
      <c r="Y1662" s="48"/>
      <c r="Z1662" s="48" t="s">
        <v>211</v>
      </c>
      <c r="AA1662" s="48"/>
      <c r="AB1662" s="48"/>
      <c r="AC1662" s="203" t="s">
        <v>4770</v>
      </c>
      <c r="AD1662" s="205"/>
      <c r="AE1662" s="203" t="s">
        <v>165</v>
      </c>
      <c r="AF1662" s="203" t="s">
        <v>211</v>
      </c>
      <c r="AG1662" s="203" t="s">
        <v>211</v>
      </c>
      <c r="AH1662" s="209">
        <v>43838</v>
      </c>
      <c r="AI1662" s="210" t="s">
        <v>4364</v>
      </c>
      <c r="AJ1662" s="164" t="str">
        <f t="shared" si="26"/>
        <v>FS</v>
      </c>
      <c r="AK1662" s="115" t="b">
        <f>ISNUMBER(SEARCH("IRT",Table1[[#This Row],[Current_Status]]))</f>
        <v>0</v>
      </c>
      <c r="AL1662" s="116">
        <f>YEAR(Table1[[#This Row],[Project_Initiated]])</f>
        <v>2019</v>
      </c>
      <c r="AM1662" s="53">
        <v>44105</v>
      </c>
      <c r="AN1662" s="53" t="str">
        <f>IF(AND(Table1[[#This Row],[Completed Date]]&gt;="07/01/2020"+0,Table1[[#This Row],[Completed Date]]&lt;="6/30/2021"+0),"FY 20-21",IF(AND(Table1[[#This Row],[Completed Date]]&gt;="07/01/2019"+0,Table1[[#This Row],[Completed Date]]&lt;="6/30/2020"+0),"FY 19-20",""))</f>
        <v>FY 19-20</v>
      </c>
      <c r="AO1662" s="116" t="str">
        <f>IFERROR(FIND("R",Table1[[#This Row],[FS_Priority]]),"")</f>
        <v/>
      </c>
    </row>
    <row r="1663" spans="1:41" hidden="1" x14ac:dyDescent="0.25">
      <c r="A1663" s="48" t="s">
        <v>311</v>
      </c>
      <c r="B1663" s="203" t="s">
        <v>211</v>
      </c>
      <c r="C1663" s="203" t="s">
        <v>311</v>
      </c>
      <c r="D1663" s="203" t="b">
        <v>0</v>
      </c>
      <c r="E1663" s="48" t="s">
        <v>99</v>
      </c>
      <c r="F1663" s="48" t="s">
        <v>3120</v>
      </c>
      <c r="G1663" s="48" t="s">
        <v>211</v>
      </c>
      <c r="H1663" s="48" t="s">
        <v>465</v>
      </c>
      <c r="I1663" s="48" t="s">
        <v>3652</v>
      </c>
      <c r="J1663" s="48" t="s">
        <v>2661</v>
      </c>
      <c r="K1663" s="203" t="s">
        <v>4989</v>
      </c>
      <c r="L1663" s="203" t="s">
        <v>297</v>
      </c>
      <c r="M1663" s="48" t="s">
        <v>3653</v>
      </c>
      <c r="N1663" s="203" t="s">
        <v>211</v>
      </c>
      <c r="O1663" s="48" t="s">
        <v>165</v>
      </c>
      <c r="P1663" s="48"/>
      <c r="Q1663" s="48" t="s">
        <v>312</v>
      </c>
      <c r="R1663" s="203" t="s">
        <v>315</v>
      </c>
      <c r="S1663" s="48" t="b">
        <v>0</v>
      </c>
      <c r="T1663" s="48"/>
      <c r="U1663" s="178"/>
      <c r="V1663" s="178">
        <v>43102</v>
      </c>
      <c r="W1663" s="48" t="s">
        <v>211</v>
      </c>
      <c r="X1663" s="48"/>
      <c r="Y1663" s="48"/>
      <c r="Z1663" s="48" t="s">
        <v>211</v>
      </c>
      <c r="AA1663" s="48"/>
      <c r="AB1663" s="48"/>
      <c r="AC1663" s="203" t="s">
        <v>211</v>
      </c>
      <c r="AD1663" s="205"/>
      <c r="AE1663" s="203" t="s">
        <v>165</v>
      </c>
      <c r="AF1663" s="203" t="s">
        <v>211</v>
      </c>
      <c r="AG1663" s="203" t="s">
        <v>539</v>
      </c>
      <c r="AH1663" s="208">
        <v>43412</v>
      </c>
      <c r="AI1663" s="210" t="s">
        <v>4348</v>
      </c>
      <c r="AJ1663" s="164" t="str">
        <f t="shared" si="26"/>
        <v>FS</v>
      </c>
      <c r="AK1663" s="115" t="b">
        <f>ISNUMBER(SEARCH("IRT",Table1[[#This Row],[Current_Status]]))</f>
        <v>0</v>
      </c>
      <c r="AL1663" s="116">
        <f>YEAR(Table1[[#This Row],[Project_Initiated]])</f>
        <v>2018</v>
      </c>
      <c r="AM1663" s="53">
        <v>44105</v>
      </c>
      <c r="AN1663" s="53" t="str">
        <f>IF(AND(Table1[[#This Row],[Completed Date]]&gt;="07/01/2020"+0,Table1[[#This Row],[Completed Date]]&lt;="6/30/2021"+0),"FY 20-21",IF(AND(Table1[[#This Row],[Completed Date]]&gt;="07/01/2019"+0,Table1[[#This Row],[Completed Date]]&lt;="6/30/2020"+0),"FY 19-20",""))</f>
        <v/>
      </c>
      <c r="AO1663" s="116" t="str">
        <f>IFERROR(FIND("R",Table1[[#This Row],[FS_Priority]]),"")</f>
        <v/>
      </c>
    </row>
    <row r="1664" spans="1:41" hidden="1" x14ac:dyDescent="0.25">
      <c r="A1664" s="48" t="s">
        <v>313</v>
      </c>
      <c r="B1664" s="203" t="s">
        <v>211</v>
      </c>
      <c r="C1664" s="203" t="s">
        <v>313</v>
      </c>
      <c r="D1664" s="203" t="b">
        <v>0</v>
      </c>
      <c r="E1664" s="48" t="s">
        <v>99</v>
      </c>
      <c r="F1664" s="48" t="s">
        <v>3121</v>
      </c>
      <c r="G1664" s="48" t="s">
        <v>211</v>
      </c>
      <c r="H1664" s="48" t="s">
        <v>465</v>
      </c>
      <c r="I1664" s="48" t="s">
        <v>3654</v>
      </c>
      <c r="J1664" s="48" t="s">
        <v>2661</v>
      </c>
      <c r="K1664" s="203" t="s">
        <v>4989</v>
      </c>
      <c r="L1664" s="203" t="s">
        <v>297</v>
      </c>
      <c r="M1664" s="48" t="s">
        <v>3655</v>
      </c>
      <c r="N1664" s="203" t="s">
        <v>211</v>
      </c>
      <c r="O1664" s="48" t="s">
        <v>183</v>
      </c>
      <c r="P1664" s="48"/>
      <c r="Q1664" s="48" t="s">
        <v>286</v>
      </c>
      <c r="R1664" s="203" t="s">
        <v>345</v>
      </c>
      <c r="S1664" s="48" t="b">
        <v>0</v>
      </c>
      <c r="T1664" s="48"/>
      <c r="U1664" s="178"/>
      <c r="V1664" s="178">
        <v>43006</v>
      </c>
      <c r="W1664" s="48" t="s">
        <v>211</v>
      </c>
      <c r="X1664" s="48"/>
      <c r="Y1664" s="48"/>
      <c r="Z1664" s="48" t="s">
        <v>211</v>
      </c>
      <c r="AA1664" s="48"/>
      <c r="AB1664" s="48"/>
      <c r="AC1664" s="203" t="s">
        <v>3403</v>
      </c>
      <c r="AD1664" s="205"/>
      <c r="AE1664" s="203" t="s">
        <v>178</v>
      </c>
      <c r="AF1664" s="203" t="s">
        <v>211</v>
      </c>
      <c r="AG1664" s="203" t="s">
        <v>2694</v>
      </c>
      <c r="AH1664" s="208">
        <v>43647</v>
      </c>
      <c r="AI1664" s="210" t="s">
        <v>4353</v>
      </c>
      <c r="AJ1664" s="164" t="str">
        <f t="shared" si="26"/>
        <v>FS</v>
      </c>
      <c r="AK1664" s="115" t="b">
        <f>ISNUMBER(SEARCH("IRT",Table1[[#This Row],[Current_Status]]))</f>
        <v>0</v>
      </c>
      <c r="AL1664" s="116">
        <f>YEAR(Table1[[#This Row],[Project_Initiated]])</f>
        <v>2017</v>
      </c>
      <c r="AM1664" s="53">
        <v>44105</v>
      </c>
      <c r="AN1664" s="53" t="str">
        <f>IF(AND(Table1[[#This Row],[Completed Date]]&gt;="07/01/2020"+0,Table1[[#This Row],[Completed Date]]&lt;="6/30/2021"+0),"FY 20-21",IF(AND(Table1[[#This Row],[Completed Date]]&gt;="07/01/2019"+0,Table1[[#This Row],[Completed Date]]&lt;="6/30/2020"+0),"FY 19-20",""))</f>
        <v>FY 19-20</v>
      </c>
      <c r="AO1664" s="116" t="str">
        <f>IFERROR(FIND("R",Table1[[#This Row],[FS_Priority]]),"")</f>
        <v/>
      </c>
    </row>
    <row r="1665" spans="1:41" hidden="1" x14ac:dyDescent="0.25">
      <c r="A1665" s="48" t="s">
        <v>314</v>
      </c>
      <c r="B1665" s="203" t="s">
        <v>211</v>
      </c>
      <c r="C1665" s="203" t="s">
        <v>314</v>
      </c>
      <c r="D1665" s="203" t="b">
        <v>0</v>
      </c>
      <c r="E1665" s="48" t="s">
        <v>99</v>
      </c>
      <c r="F1665" s="48" t="s">
        <v>3122</v>
      </c>
      <c r="G1665" s="48" t="s">
        <v>211</v>
      </c>
      <c r="H1665" s="48" t="s">
        <v>983</v>
      </c>
      <c r="I1665" s="48" t="s">
        <v>3656</v>
      </c>
      <c r="J1665" s="48" t="s">
        <v>2661</v>
      </c>
      <c r="K1665" s="203" t="s">
        <v>4989</v>
      </c>
      <c r="L1665" s="203" t="s">
        <v>297</v>
      </c>
      <c r="M1665" s="48" t="s">
        <v>3599</v>
      </c>
      <c r="N1665" s="203" t="s">
        <v>211</v>
      </c>
      <c r="O1665" s="48" t="s">
        <v>183</v>
      </c>
      <c r="P1665" s="48"/>
      <c r="Q1665" s="48" t="s">
        <v>315</v>
      </c>
      <c r="R1665" s="203" t="s">
        <v>236</v>
      </c>
      <c r="S1665" s="48" t="b">
        <v>0</v>
      </c>
      <c r="T1665" s="48"/>
      <c r="U1665" s="178"/>
      <c r="V1665" s="178">
        <v>43175</v>
      </c>
      <c r="W1665" s="48" t="s">
        <v>211</v>
      </c>
      <c r="X1665" s="48"/>
      <c r="Y1665" s="48"/>
      <c r="Z1665" s="48" t="s">
        <v>211</v>
      </c>
      <c r="AA1665" s="48"/>
      <c r="AB1665" s="48"/>
      <c r="AC1665" s="203" t="s">
        <v>4392</v>
      </c>
      <c r="AD1665" s="205"/>
      <c r="AE1665" s="203" t="s">
        <v>178</v>
      </c>
      <c r="AF1665" s="203" t="s">
        <v>211</v>
      </c>
      <c r="AG1665" s="203" t="s">
        <v>2694</v>
      </c>
      <c r="AH1665" s="208">
        <v>43784</v>
      </c>
      <c r="AI1665" s="210" t="s">
        <v>4348</v>
      </c>
      <c r="AJ1665" s="164" t="str">
        <f t="shared" si="26"/>
        <v>FS</v>
      </c>
      <c r="AK1665" s="115" t="b">
        <f>ISNUMBER(SEARCH("IRT",Table1[[#This Row],[Current_Status]]))</f>
        <v>0</v>
      </c>
      <c r="AL1665" s="116">
        <f>YEAR(Table1[[#This Row],[Project_Initiated]])</f>
        <v>2018</v>
      </c>
      <c r="AM1665" s="53">
        <v>44105</v>
      </c>
      <c r="AN1665" s="53" t="str">
        <f>IF(AND(Table1[[#This Row],[Completed Date]]&gt;="07/01/2020"+0,Table1[[#This Row],[Completed Date]]&lt;="6/30/2021"+0),"FY 20-21",IF(AND(Table1[[#This Row],[Completed Date]]&gt;="07/01/2019"+0,Table1[[#This Row],[Completed Date]]&lt;="6/30/2020"+0),"FY 19-20",""))</f>
        <v>FY 19-20</v>
      </c>
      <c r="AO1665" s="116" t="str">
        <f>IFERROR(FIND("R",Table1[[#This Row],[FS_Priority]]),"")</f>
        <v/>
      </c>
    </row>
    <row r="1666" spans="1:41" hidden="1" x14ac:dyDescent="0.25">
      <c r="A1666" s="48" t="s">
        <v>316</v>
      </c>
      <c r="B1666" s="203" t="s">
        <v>211</v>
      </c>
      <c r="C1666" s="203" t="s">
        <v>316</v>
      </c>
      <c r="D1666" s="203" t="b">
        <v>0</v>
      </c>
      <c r="E1666" s="48" t="s">
        <v>99</v>
      </c>
      <c r="F1666" s="48" t="s">
        <v>3123</v>
      </c>
      <c r="G1666" s="48" t="s">
        <v>211</v>
      </c>
      <c r="H1666" s="48" t="s">
        <v>983</v>
      </c>
      <c r="I1666" s="48" t="s">
        <v>3656</v>
      </c>
      <c r="J1666" s="48" t="s">
        <v>2661</v>
      </c>
      <c r="K1666" s="203" t="s">
        <v>4989</v>
      </c>
      <c r="L1666" s="203" t="s">
        <v>297</v>
      </c>
      <c r="M1666" s="48" t="s">
        <v>3599</v>
      </c>
      <c r="N1666" s="203" t="s">
        <v>211</v>
      </c>
      <c r="O1666" s="48" t="s">
        <v>165</v>
      </c>
      <c r="P1666" s="48"/>
      <c r="Q1666" s="48" t="s">
        <v>317</v>
      </c>
      <c r="R1666" s="203" t="s">
        <v>211</v>
      </c>
      <c r="S1666" s="48" t="b">
        <v>0</v>
      </c>
      <c r="T1666" s="48"/>
      <c r="U1666" s="178"/>
      <c r="V1666" s="178">
        <v>43321</v>
      </c>
      <c r="W1666" s="48" t="s">
        <v>211</v>
      </c>
      <c r="X1666" s="48"/>
      <c r="Y1666" s="48"/>
      <c r="Z1666" s="48" t="s">
        <v>211</v>
      </c>
      <c r="AA1666" s="48"/>
      <c r="AB1666" s="48"/>
      <c r="AC1666" s="203" t="s">
        <v>539</v>
      </c>
      <c r="AD1666" s="205"/>
      <c r="AE1666" s="203" t="s">
        <v>165</v>
      </c>
      <c r="AF1666" s="203" t="s">
        <v>211</v>
      </c>
      <c r="AG1666" s="203" t="s">
        <v>539</v>
      </c>
      <c r="AH1666" s="208">
        <v>43412</v>
      </c>
      <c r="AI1666" s="210" t="s">
        <v>4347</v>
      </c>
      <c r="AJ1666" s="164" t="str">
        <f t="shared" si="26"/>
        <v>FS</v>
      </c>
      <c r="AK1666" s="115" t="b">
        <f>ISNUMBER(SEARCH("IRT",Table1[[#This Row],[Current_Status]]))</f>
        <v>0</v>
      </c>
      <c r="AL1666" s="116">
        <f>YEAR(Table1[[#This Row],[Project_Initiated]])</f>
        <v>2018</v>
      </c>
      <c r="AM1666" s="53">
        <v>44105</v>
      </c>
      <c r="AN1666" s="53" t="str">
        <f>IF(AND(Table1[[#This Row],[Completed Date]]&gt;="07/01/2020"+0,Table1[[#This Row],[Completed Date]]&lt;="6/30/2021"+0),"FY 20-21",IF(AND(Table1[[#This Row],[Completed Date]]&gt;="07/01/2019"+0,Table1[[#This Row],[Completed Date]]&lt;="6/30/2020"+0),"FY 19-20",""))</f>
        <v/>
      </c>
      <c r="AO1666" s="116" t="str">
        <f>IFERROR(FIND("R",Table1[[#This Row],[FS_Priority]]),"")</f>
        <v/>
      </c>
    </row>
    <row r="1667" spans="1:41" hidden="1" x14ac:dyDescent="0.25">
      <c r="A1667" s="48" t="s">
        <v>826</v>
      </c>
      <c r="B1667" s="203" t="s">
        <v>211</v>
      </c>
      <c r="C1667" s="203" t="s">
        <v>826</v>
      </c>
      <c r="D1667" s="203" t="b">
        <v>0</v>
      </c>
      <c r="E1667" s="48" t="s">
        <v>99</v>
      </c>
      <c r="F1667" s="48" t="s">
        <v>3124</v>
      </c>
      <c r="G1667" s="48" t="s">
        <v>211</v>
      </c>
      <c r="H1667" s="48" t="s">
        <v>467</v>
      </c>
      <c r="I1667" s="48" t="s">
        <v>3657</v>
      </c>
      <c r="J1667" s="48" t="s">
        <v>2661</v>
      </c>
      <c r="K1667" s="203" t="s">
        <v>4989</v>
      </c>
      <c r="L1667" s="203" t="s">
        <v>297</v>
      </c>
      <c r="M1667" s="48" t="s">
        <v>3631</v>
      </c>
      <c r="N1667" s="203" t="s">
        <v>211</v>
      </c>
      <c r="O1667" s="48" t="s">
        <v>165</v>
      </c>
      <c r="P1667" s="48"/>
      <c r="Q1667" s="48" t="s">
        <v>184</v>
      </c>
      <c r="R1667" s="203" t="s">
        <v>211</v>
      </c>
      <c r="S1667" s="48" t="b">
        <v>1</v>
      </c>
      <c r="T1667" s="48"/>
      <c r="U1667" s="178"/>
      <c r="V1667" s="178">
        <v>43312</v>
      </c>
      <c r="W1667" s="48" t="s">
        <v>211</v>
      </c>
      <c r="X1667" s="48"/>
      <c r="Y1667" s="48"/>
      <c r="Z1667" s="48" t="s">
        <v>211</v>
      </c>
      <c r="AA1667" s="48"/>
      <c r="AB1667" s="48"/>
      <c r="AC1667" s="203" t="s">
        <v>211</v>
      </c>
      <c r="AD1667" s="205"/>
      <c r="AE1667" s="203" t="s">
        <v>165</v>
      </c>
      <c r="AF1667" s="203" t="s">
        <v>211</v>
      </c>
      <c r="AG1667" s="203" t="s">
        <v>2693</v>
      </c>
      <c r="AH1667" s="208">
        <v>43369</v>
      </c>
      <c r="AI1667" s="210" t="s">
        <v>4347</v>
      </c>
      <c r="AJ1667" s="164" t="str">
        <f t="shared" si="26"/>
        <v>FS</v>
      </c>
      <c r="AK1667" s="115" t="b">
        <f>ISNUMBER(SEARCH("IRT",Table1[[#This Row],[Current_Status]]))</f>
        <v>0</v>
      </c>
      <c r="AL1667" s="116">
        <f>YEAR(Table1[[#This Row],[Project_Initiated]])</f>
        <v>2018</v>
      </c>
      <c r="AM1667" s="53">
        <v>44105</v>
      </c>
      <c r="AN1667" s="53" t="str">
        <f>IF(AND(Table1[[#This Row],[Completed Date]]&gt;="07/01/2020"+0,Table1[[#This Row],[Completed Date]]&lt;="6/30/2021"+0),"FY 20-21",IF(AND(Table1[[#This Row],[Completed Date]]&gt;="07/01/2019"+0,Table1[[#This Row],[Completed Date]]&lt;="6/30/2020"+0),"FY 19-20",""))</f>
        <v/>
      </c>
      <c r="AO1667" s="116" t="str">
        <f>IFERROR(FIND("R",Table1[[#This Row],[FS_Priority]]),"")</f>
        <v/>
      </c>
    </row>
    <row r="1668" spans="1:41" hidden="1" x14ac:dyDescent="0.25">
      <c r="A1668" s="48" t="s">
        <v>2925</v>
      </c>
      <c r="B1668" s="203" t="s">
        <v>211</v>
      </c>
      <c r="C1668" s="203" t="s">
        <v>2925</v>
      </c>
      <c r="D1668" s="203" t="b">
        <v>0</v>
      </c>
      <c r="E1668" s="48" t="s">
        <v>99</v>
      </c>
      <c r="F1668" s="48" t="s">
        <v>3126</v>
      </c>
      <c r="G1668" s="48" t="s">
        <v>211</v>
      </c>
      <c r="H1668" s="48" t="s">
        <v>465</v>
      </c>
      <c r="I1668" s="48" t="s">
        <v>3933</v>
      </c>
      <c r="J1668" s="48" t="s">
        <v>2661</v>
      </c>
      <c r="K1668" s="203" t="s">
        <v>4989</v>
      </c>
      <c r="L1668" s="203" t="s">
        <v>297</v>
      </c>
      <c r="M1668" s="48" t="s">
        <v>3597</v>
      </c>
      <c r="N1668" s="203" t="s">
        <v>211</v>
      </c>
      <c r="O1668" s="48" t="s">
        <v>165</v>
      </c>
      <c r="P1668" s="48"/>
      <c r="Q1668" s="48" t="s">
        <v>184</v>
      </c>
      <c r="R1668" s="203" t="s">
        <v>211</v>
      </c>
      <c r="S1668" s="48" t="b">
        <v>0</v>
      </c>
      <c r="T1668" s="48"/>
      <c r="U1668" s="178"/>
      <c r="V1668" s="178">
        <v>43567</v>
      </c>
      <c r="W1668" s="48" t="s">
        <v>211</v>
      </c>
      <c r="X1668" s="48"/>
      <c r="Y1668" s="48"/>
      <c r="Z1668" s="48" t="s">
        <v>211</v>
      </c>
      <c r="AA1668" s="48"/>
      <c r="AB1668" s="48"/>
      <c r="AC1668" s="203" t="s">
        <v>4436</v>
      </c>
      <c r="AD1668" s="205"/>
      <c r="AE1668" s="203" t="s">
        <v>211</v>
      </c>
      <c r="AF1668" s="203" t="s">
        <v>211</v>
      </c>
      <c r="AG1668" s="203" t="s">
        <v>211</v>
      </c>
      <c r="AH1668" s="208">
        <v>43649</v>
      </c>
      <c r="AI1668" s="210" t="s">
        <v>4349</v>
      </c>
      <c r="AJ1668" s="164" t="str">
        <f t="shared" si="26"/>
        <v>FS</v>
      </c>
      <c r="AK1668" s="115" t="b">
        <f>ISNUMBER(SEARCH("IRT",Table1[[#This Row],[Current_Status]]))</f>
        <v>0</v>
      </c>
      <c r="AL1668" s="116">
        <f>YEAR(Table1[[#This Row],[Project_Initiated]])</f>
        <v>2019</v>
      </c>
      <c r="AM1668" s="53">
        <v>44105</v>
      </c>
      <c r="AN1668" s="53" t="str">
        <f>IF(AND(Table1[[#This Row],[Completed Date]]&gt;="07/01/2020"+0,Table1[[#This Row],[Completed Date]]&lt;="6/30/2021"+0),"FY 20-21",IF(AND(Table1[[#This Row],[Completed Date]]&gt;="07/01/2019"+0,Table1[[#This Row],[Completed Date]]&lt;="6/30/2020"+0),"FY 19-20",""))</f>
        <v>FY 19-20</v>
      </c>
      <c r="AO1668" s="116" t="str">
        <f>IFERROR(FIND("R",Table1[[#This Row],[FS_Priority]]),"")</f>
        <v/>
      </c>
    </row>
    <row r="1669" spans="1:41" hidden="1" x14ac:dyDescent="0.25">
      <c r="A1669" s="48" t="s">
        <v>4552</v>
      </c>
      <c r="B1669" s="203" t="s">
        <v>211</v>
      </c>
      <c r="C1669" s="203" t="s">
        <v>4552</v>
      </c>
      <c r="D1669" s="203" t="b">
        <v>0</v>
      </c>
      <c r="E1669" s="48" t="s">
        <v>99</v>
      </c>
      <c r="F1669" s="48" t="s">
        <v>4553</v>
      </c>
      <c r="G1669" s="48" t="s">
        <v>211</v>
      </c>
      <c r="H1669" s="48" t="s">
        <v>211</v>
      </c>
      <c r="I1669" s="48" t="s">
        <v>4554</v>
      </c>
      <c r="J1669" s="48" t="s">
        <v>2661</v>
      </c>
      <c r="K1669" s="203" t="s">
        <v>4989</v>
      </c>
      <c r="L1669" s="203" t="s">
        <v>297</v>
      </c>
      <c r="M1669" s="48" t="s">
        <v>3631</v>
      </c>
      <c r="N1669" s="203" t="s">
        <v>211</v>
      </c>
      <c r="O1669" s="48" t="s">
        <v>165</v>
      </c>
      <c r="P1669" s="48"/>
      <c r="Q1669" s="48" t="s">
        <v>184</v>
      </c>
      <c r="R1669" s="203" t="s">
        <v>211</v>
      </c>
      <c r="S1669" s="48" t="b">
        <v>1</v>
      </c>
      <c r="T1669" s="48"/>
      <c r="U1669" s="178"/>
      <c r="V1669" s="178">
        <v>43713</v>
      </c>
      <c r="W1669" s="48" t="s">
        <v>211</v>
      </c>
      <c r="X1669" s="48"/>
      <c r="Y1669" s="48"/>
      <c r="Z1669" s="48" t="s">
        <v>211</v>
      </c>
      <c r="AA1669" s="48"/>
      <c r="AB1669" s="48"/>
      <c r="AC1669" s="203" t="s">
        <v>4768</v>
      </c>
      <c r="AD1669" s="205"/>
      <c r="AE1669" s="203" t="s">
        <v>165</v>
      </c>
      <c r="AF1669" s="203" t="s">
        <v>211</v>
      </c>
      <c r="AG1669" s="203" t="s">
        <v>211</v>
      </c>
      <c r="AH1669" s="208">
        <v>43844</v>
      </c>
      <c r="AI1669" s="210" t="s">
        <v>4364</v>
      </c>
      <c r="AJ1669" s="164" t="str">
        <f t="shared" si="26"/>
        <v>FS</v>
      </c>
      <c r="AK1669" s="115" t="b">
        <f>ISNUMBER(SEARCH("IRT",Table1[[#This Row],[Current_Status]]))</f>
        <v>0</v>
      </c>
      <c r="AL1669" s="116">
        <f>YEAR(Table1[[#This Row],[Project_Initiated]])</f>
        <v>2019</v>
      </c>
      <c r="AM1669" s="53">
        <v>44105</v>
      </c>
      <c r="AN1669" s="53" t="str">
        <f>IF(AND(Table1[[#This Row],[Completed Date]]&gt;="07/01/2020"+0,Table1[[#This Row],[Completed Date]]&lt;="6/30/2021"+0),"FY 20-21",IF(AND(Table1[[#This Row],[Completed Date]]&gt;="07/01/2019"+0,Table1[[#This Row],[Completed Date]]&lt;="6/30/2020"+0),"FY 19-20",""))</f>
        <v>FY 19-20</v>
      </c>
      <c r="AO1669" s="116" t="str">
        <f>IFERROR(FIND("R",Table1[[#This Row],[FS_Priority]]),"")</f>
        <v/>
      </c>
    </row>
    <row r="1670" spans="1:41" hidden="1" x14ac:dyDescent="0.25">
      <c r="A1670" s="48" t="s">
        <v>4084</v>
      </c>
      <c r="B1670" s="203" t="s">
        <v>211</v>
      </c>
      <c r="C1670" s="203" t="s">
        <v>4084</v>
      </c>
      <c r="D1670" s="203" t="b">
        <v>0</v>
      </c>
      <c r="E1670" s="48" t="s">
        <v>99</v>
      </c>
      <c r="F1670" s="48" t="s">
        <v>4169</v>
      </c>
      <c r="G1670" s="48" t="s">
        <v>211</v>
      </c>
      <c r="H1670" s="48" t="s">
        <v>465</v>
      </c>
      <c r="I1670" s="48" t="s">
        <v>4170</v>
      </c>
      <c r="J1670" s="48" t="s">
        <v>2661</v>
      </c>
      <c r="K1670" s="203" t="s">
        <v>4989</v>
      </c>
      <c r="L1670" s="203" t="s">
        <v>297</v>
      </c>
      <c r="M1670" s="48" t="s">
        <v>3627</v>
      </c>
      <c r="N1670" s="203" t="s">
        <v>211</v>
      </c>
      <c r="O1670" s="48" t="s">
        <v>165</v>
      </c>
      <c r="P1670" s="48"/>
      <c r="Q1670" s="48" t="s">
        <v>184</v>
      </c>
      <c r="R1670" s="203" t="s">
        <v>211</v>
      </c>
      <c r="S1670" s="48" t="b">
        <v>0</v>
      </c>
      <c r="T1670" s="48"/>
      <c r="U1670" s="178"/>
      <c r="V1670" s="178">
        <v>43648</v>
      </c>
      <c r="W1670" s="48" t="s">
        <v>211</v>
      </c>
      <c r="X1670" s="48"/>
      <c r="Y1670" s="48"/>
      <c r="Z1670" s="48" t="s">
        <v>211</v>
      </c>
      <c r="AA1670" s="48"/>
      <c r="AB1670" s="48"/>
      <c r="AC1670" s="203" t="s">
        <v>4436</v>
      </c>
      <c r="AD1670" s="206"/>
      <c r="AE1670" s="203" t="s">
        <v>165</v>
      </c>
      <c r="AF1670" s="203" t="s">
        <v>211</v>
      </c>
      <c r="AG1670" s="203" t="s">
        <v>211</v>
      </c>
      <c r="AH1670" s="208">
        <v>43725</v>
      </c>
      <c r="AI1670" s="210" t="s">
        <v>4284</v>
      </c>
      <c r="AJ1670" s="164" t="str">
        <f t="shared" si="26"/>
        <v>FS</v>
      </c>
      <c r="AK1670" s="115" t="b">
        <f>ISNUMBER(SEARCH("IRT",Table1[[#This Row],[Current_Status]]))</f>
        <v>0</v>
      </c>
      <c r="AL1670" s="116">
        <f>YEAR(Table1[[#This Row],[Project_Initiated]])</f>
        <v>2019</v>
      </c>
      <c r="AM1670" s="53">
        <v>44105</v>
      </c>
      <c r="AN1670" s="53" t="str">
        <f>IF(AND(Table1[[#This Row],[Completed Date]]&gt;="07/01/2020"+0,Table1[[#This Row],[Completed Date]]&lt;="6/30/2021"+0),"FY 20-21",IF(AND(Table1[[#This Row],[Completed Date]]&gt;="07/01/2019"+0,Table1[[#This Row],[Completed Date]]&lt;="6/30/2020"+0),"FY 19-20",""))</f>
        <v>FY 19-20</v>
      </c>
      <c r="AO1670" s="116" t="str">
        <f>IFERROR(FIND("R",Table1[[#This Row],[FS_Priority]]),"")</f>
        <v/>
      </c>
    </row>
    <row r="1671" spans="1:41" hidden="1" x14ac:dyDescent="0.25">
      <c r="A1671" s="48" t="s">
        <v>2620</v>
      </c>
      <c r="B1671" s="203" t="s">
        <v>211</v>
      </c>
      <c r="C1671" s="203" t="s">
        <v>2620</v>
      </c>
      <c r="D1671" s="203" t="b">
        <v>0</v>
      </c>
      <c r="E1671" s="48" t="s">
        <v>99</v>
      </c>
      <c r="F1671" s="48" t="s">
        <v>3125</v>
      </c>
      <c r="G1671" s="48" t="s">
        <v>211</v>
      </c>
      <c r="H1671" s="48" t="s">
        <v>465</v>
      </c>
      <c r="I1671" s="48" t="s">
        <v>3658</v>
      </c>
      <c r="J1671" s="48" t="s">
        <v>2661</v>
      </c>
      <c r="K1671" s="203" t="s">
        <v>4989</v>
      </c>
      <c r="L1671" s="203" t="s">
        <v>297</v>
      </c>
      <c r="M1671" s="48" t="s">
        <v>3602</v>
      </c>
      <c r="N1671" s="203" t="s">
        <v>211</v>
      </c>
      <c r="O1671" s="48" t="s">
        <v>165</v>
      </c>
      <c r="P1671" s="48"/>
      <c r="Q1671" s="48" t="s">
        <v>184</v>
      </c>
      <c r="R1671" s="203" t="s">
        <v>211</v>
      </c>
      <c r="S1671" s="48" t="b">
        <v>0</v>
      </c>
      <c r="T1671" s="48"/>
      <c r="U1671" s="178"/>
      <c r="V1671" s="178">
        <v>43397</v>
      </c>
      <c r="W1671" s="48" t="s">
        <v>211</v>
      </c>
      <c r="X1671" s="48"/>
      <c r="Y1671" s="48"/>
      <c r="Z1671" s="48" t="s">
        <v>211</v>
      </c>
      <c r="AA1671" s="48"/>
      <c r="AB1671" s="48"/>
      <c r="AC1671" s="203" t="s">
        <v>2818</v>
      </c>
      <c r="AD1671" s="205"/>
      <c r="AE1671" s="203" t="s">
        <v>165</v>
      </c>
      <c r="AF1671" s="203" t="s">
        <v>211</v>
      </c>
      <c r="AG1671" s="203" t="s">
        <v>539</v>
      </c>
      <c r="AH1671" s="208">
        <v>43528</v>
      </c>
      <c r="AI1671" s="210" t="s">
        <v>4352</v>
      </c>
      <c r="AJ1671" s="164" t="str">
        <f t="shared" si="26"/>
        <v>FS</v>
      </c>
      <c r="AK1671" s="115" t="b">
        <f>ISNUMBER(SEARCH("IRT",Table1[[#This Row],[Current_Status]]))</f>
        <v>0</v>
      </c>
      <c r="AL1671" s="116">
        <f>YEAR(Table1[[#This Row],[Project_Initiated]])</f>
        <v>2018</v>
      </c>
      <c r="AM1671" s="53">
        <v>44105</v>
      </c>
      <c r="AN1671" s="53" t="str">
        <f>IF(AND(Table1[[#This Row],[Completed Date]]&gt;="07/01/2020"+0,Table1[[#This Row],[Completed Date]]&lt;="6/30/2021"+0),"FY 20-21",IF(AND(Table1[[#This Row],[Completed Date]]&gt;="07/01/2019"+0,Table1[[#This Row],[Completed Date]]&lt;="6/30/2020"+0),"FY 19-20",""))</f>
        <v/>
      </c>
      <c r="AO1671" s="116" t="str">
        <f>IFERROR(FIND("R",Table1[[#This Row],[FS_Priority]]),"")</f>
        <v/>
      </c>
    </row>
    <row r="1672" spans="1:41" hidden="1" x14ac:dyDescent="0.25">
      <c r="A1672" s="48" t="s">
        <v>896</v>
      </c>
      <c r="B1672" s="203" t="s">
        <v>211</v>
      </c>
      <c r="C1672" s="203" t="s">
        <v>896</v>
      </c>
      <c r="D1672" s="203" t="b">
        <v>0</v>
      </c>
      <c r="E1672" s="48" t="s">
        <v>99</v>
      </c>
      <c r="F1672" s="48" t="s">
        <v>3101</v>
      </c>
      <c r="G1672" s="48" t="s">
        <v>3986</v>
      </c>
      <c r="H1672" s="48" t="s">
        <v>467</v>
      </c>
      <c r="I1672" s="48" t="s">
        <v>3639</v>
      </c>
      <c r="J1672" s="48" t="s">
        <v>2661</v>
      </c>
      <c r="K1672" s="203" t="s">
        <v>4989</v>
      </c>
      <c r="L1672" s="203" t="s">
        <v>297</v>
      </c>
      <c r="M1672" s="48" t="s">
        <v>3631</v>
      </c>
      <c r="N1672" s="203" t="s">
        <v>211</v>
      </c>
      <c r="O1672" s="48" t="s">
        <v>183</v>
      </c>
      <c r="P1672" s="48"/>
      <c r="Q1672" s="48" t="s">
        <v>239</v>
      </c>
      <c r="R1672" s="203" t="s">
        <v>184</v>
      </c>
      <c r="S1672" s="48" t="b">
        <v>1</v>
      </c>
      <c r="T1672" s="48"/>
      <c r="U1672" s="178"/>
      <c r="V1672" s="178">
        <v>43390</v>
      </c>
      <c r="W1672" s="48" t="s">
        <v>211</v>
      </c>
      <c r="X1672" s="48"/>
      <c r="Y1672" s="48"/>
      <c r="Z1672" s="48" t="s">
        <v>211</v>
      </c>
      <c r="AA1672" s="48"/>
      <c r="AB1672" s="48"/>
      <c r="AC1672" s="203" t="s">
        <v>4050</v>
      </c>
      <c r="AD1672" s="204">
        <v>43570</v>
      </c>
      <c r="AE1672" s="203" t="s">
        <v>178</v>
      </c>
      <c r="AF1672" s="203" t="s">
        <v>4417</v>
      </c>
      <c r="AG1672" s="203" t="s">
        <v>2694</v>
      </c>
      <c r="AH1672" s="208">
        <v>43692</v>
      </c>
      <c r="AI1672" s="210" t="s">
        <v>4349</v>
      </c>
      <c r="AJ1672" s="164" t="str">
        <f t="shared" si="26"/>
        <v>FS</v>
      </c>
      <c r="AK1672" s="115" t="b">
        <f>ISNUMBER(SEARCH("IRT",Table1[[#This Row],[Current_Status]]))</f>
        <v>0</v>
      </c>
      <c r="AL1672" s="116">
        <f>YEAR(Table1[[#This Row],[Project_Initiated]])</f>
        <v>2018</v>
      </c>
      <c r="AM1672" s="53">
        <v>44105</v>
      </c>
      <c r="AN1672" s="53" t="str">
        <f>IF(AND(Table1[[#This Row],[Completed Date]]&gt;="07/01/2020"+0,Table1[[#This Row],[Completed Date]]&lt;="6/30/2021"+0),"FY 20-21",IF(AND(Table1[[#This Row],[Completed Date]]&gt;="07/01/2019"+0,Table1[[#This Row],[Completed Date]]&lt;="6/30/2020"+0),"FY 19-20",""))</f>
        <v>FY 19-20</v>
      </c>
      <c r="AO1672" s="116" t="str">
        <f>IFERROR(FIND("R",Table1[[#This Row],[FS_Priority]]),"")</f>
        <v/>
      </c>
    </row>
    <row r="1673" spans="1:41" hidden="1" x14ac:dyDescent="0.25">
      <c r="A1673" s="48" t="s">
        <v>4557</v>
      </c>
      <c r="B1673" s="203" t="s">
        <v>211</v>
      </c>
      <c r="C1673" s="203" t="s">
        <v>4557</v>
      </c>
      <c r="D1673" s="203" t="b">
        <v>0</v>
      </c>
      <c r="E1673" s="48" t="s">
        <v>99</v>
      </c>
      <c r="F1673" s="48" t="s">
        <v>4558</v>
      </c>
      <c r="G1673" s="48" t="s">
        <v>211</v>
      </c>
      <c r="H1673" s="48" t="s">
        <v>211</v>
      </c>
      <c r="I1673" s="48" t="s">
        <v>4559</v>
      </c>
      <c r="J1673" s="48" t="s">
        <v>2661</v>
      </c>
      <c r="K1673" s="203" t="s">
        <v>4989</v>
      </c>
      <c r="L1673" s="203" t="s">
        <v>297</v>
      </c>
      <c r="M1673" s="48" t="s">
        <v>4234</v>
      </c>
      <c r="N1673" s="203" t="s">
        <v>211</v>
      </c>
      <c r="O1673" s="48" t="s">
        <v>165</v>
      </c>
      <c r="P1673" s="48"/>
      <c r="Q1673" s="48" t="s">
        <v>239</v>
      </c>
      <c r="R1673" s="203" t="s">
        <v>211</v>
      </c>
      <c r="S1673" s="48" t="b">
        <v>0</v>
      </c>
      <c r="T1673" s="48"/>
      <c r="U1673" s="178"/>
      <c r="V1673" s="178">
        <v>43712</v>
      </c>
      <c r="W1673" s="48" t="s">
        <v>211</v>
      </c>
      <c r="X1673" s="48"/>
      <c r="Y1673" s="48"/>
      <c r="Z1673" s="48" t="s">
        <v>211</v>
      </c>
      <c r="AA1673" s="48"/>
      <c r="AB1673" s="48"/>
      <c r="AC1673" s="203" t="s">
        <v>4766</v>
      </c>
      <c r="AD1673" s="205"/>
      <c r="AE1673" s="203" t="s">
        <v>165</v>
      </c>
      <c r="AF1673" s="203" t="s">
        <v>211</v>
      </c>
      <c r="AG1673" s="203" t="s">
        <v>211</v>
      </c>
      <c r="AH1673" s="208">
        <v>43845</v>
      </c>
      <c r="AI1673" s="210" t="s">
        <v>4364</v>
      </c>
      <c r="AJ1673" s="164" t="str">
        <f t="shared" si="26"/>
        <v>FS</v>
      </c>
      <c r="AK1673" s="115" t="b">
        <f>ISNUMBER(SEARCH("IRT",Table1[[#This Row],[Current_Status]]))</f>
        <v>0</v>
      </c>
      <c r="AL1673" s="116">
        <f>YEAR(Table1[[#This Row],[Project_Initiated]])</f>
        <v>2019</v>
      </c>
      <c r="AM1673" s="53">
        <v>44105</v>
      </c>
      <c r="AN1673" s="53" t="str">
        <f>IF(AND(Table1[[#This Row],[Completed Date]]&gt;="07/01/2020"+0,Table1[[#This Row],[Completed Date]]&lt;="6/30/2021"+0),"FY 20-21",IF(AND(Table1[[#This Row],[Completed Date]]&gt;="07/01/2019"+0,Table1[[#This Row],[Completed Date]]&lt;="6/30/2020"+0),"FY 19-20",""))</f>
        <v>FY 19-20</v>
      </c>
      <c r="AO1673" s="116" t="str">
        <f>IFERROR(FIND("R",Table1[[#This Row],[FS_Priority]]),"")</f>
        <v/>
      </c>
    </row>
    <row r="1674" spans="1:41" hidden="1" x14ac:dyDescent="0.25">
      <c r="A1674" s="48" t="s">
        <v>2617</v>
      </c>
      <c r="B1674" s="203" t="s">
        <v>211</v>
      </c>
      <c r="C1674" s="203" t="s">
        <v>2617</v>
      </c>
      <c r="D1674" s="203" t="b">
        <v>0</v>
      </c>
      <c r="E1674" s="48" t="s">
        <v>99</v>
      </c>
      <c r="F1674" s="48" t="s">
        <v>3129</v>
      </c>
      <c r="G1674" s="48" t="s">
        <v>211</v>
      </c>
      <c r="H1674" s="48" t="s">
        <v>465</v>
      </c>
      <c r="I1674" s="48" t="s">
        <v>3661</v>
      </c>
      <c r="J1674" s="48" t="s">
        <v>2661</v>
      </c>
      <c r="K1674" s="203" t="s">
        <v>4989</v>
      </c>
      <c r="L1674" s="203" t="s">
        <v>297</v>
      </c>
      <c r="M1674" s="48" t="s">
        <v>3602</v>
      </c>
      <c r="N1674" s="203" t="s">
        <v>211</v>
      </c>
      <c r="O1674" s="48" t="s">
        <v>165</v>
      </c>
      <c r="P1674" s="48"/>
      <c r="Q1674" s="48" t="s">
        <v>239</v>
      </c>
      <c r="R1674" s="203" t="s">
        <v>211</v>
      </c>
      <c r="S1674" s="48" t="b">
        <v>0</v>
      </c>
      <c r="T1674" s="48"/>
      <c r="U1674" s="178"/>
      <c r="V1674" s="178">
        <v>43409</v>
      </c>
      <c r="W1674" s="48" t="s">
        <v>211</v>
      </c>
      <c r="X1674" s="48"/>
      <c r="Y1674" s="48"/>
      <c r="Z1674" s="48" t="s">
        <v>211</v>
      </c>
      <c r="AA1674" s="48"/>
      <c r="AB1674" s="48"/>
      <c r="AC1674" s="203" t="s">
        <v>2818</v>
      </c>
      <c r="AD1674" s="205"/>
      <c r="AE1674" s="203" t="s">
        <v>165</v>
      </c>
      <c r="AF1674" s="203" t="s">
        <v>211</v>
      </c>
      <c r="AG1674" s="203" t="s">
        <v>539</v>
      </c>
      <c r="AH1674" s="208">
        <v>43528</v>
      </c>
      <c r="AI1674" s="210" t="s">
        <v>4352</v>
      </c>
      <c r="AJ1674" s="164" t="str">
        <f t="shared" si="26"/>
        <v>FS</v>
      </c>
      <c r="AK1674" s="115" t="b">
        <f>ISNUMBER(SEARCH("IRT",Table1[[#This Row],[Current_Status]]))</f>
        <v>0</v>
      </c>
      <c r="AL1674" s="116">
        <f>YEAR(Table1[[#This Row],[Project_Initiated]])</f>
        <v>2018</v>
      </c>
      <c r="AM1674" s="53">
        <v>44105</v>
      </c>
      <c r="AN1674" s="53" t="str">
        <f>IF(AND(Table1[[#This Row],[Completed Date]]&gt;="07/01/2020"+0,Table1[[#This Row],[Completed Date]]&lt;="6/30/2021"+0),"FY 20-21",IF(AND(Table1[[#This Row],[Completed Date]]&gt;="07/01/2019"+0,Table1[[#This Row],[Completed Date]]&lt;="6/30/2020"+0),"FY 19-20",""))</f>
        <v/>
      </c>
      <c r="AO1674" s="116" t="str">
        <f>IFERROR(FIND("R",Table1[[#This Row],[FS_Priority]]),"")</f>
        <v/>
      </c>
    </row>
    <row r="1675" spans="1:41" hidden="1" x14ac:dyDescent="0.25">
      <c r="A1675" s="48" t="s">
        <v>4085</v>
      </c>
      <c r="B1675" s="203" t="s">
        <v>211</v>
      </c>
      <c r="C1675" s="203" t="s">
        <v>4085</v>
      </c>
      <c r="D1675" s="203" t="b">
        <v>0</v>
      </c>
      <c r="E1675" s="48" t="s">
        <v>99</v>
      </c>
      <c r="F1675" s="48" t="s">
        <v>4233</v>
      </c>
      <c r="G1675" s="48" t="s">
        <v>211</v>
      </c>
      <c r="H1675" s="48" t="s">
        <v>464</v>
      </c>
      <c r="I1675" s="48" t="s">
        <v>140</v>
      </c>
      <c r="J1675" s="48" t="s">
        <v>2661</v>
      </c>
      <c r="K1675" s="203" t="s">
        <v>4989</v>
      </c>
      <c r="L1675" s="203" t="s">
        <v>297</v>
      </c>
      <c r="M1675" s="48" t="s">
        <v>4234</v>
      </c>
      <c r="N1675" s="203" t="s">
        <v>211</v>
      </c>
      <c r="O1675" s="48" t="s">
        <v>165</v>
      </c>
      <c r="P1675" s="48"/>
      <c r="Q1675" s="48" t="s">
        <v>239</v>
      </c>
      <c r="R1675" s="203" t="s">
        <v>211</v>
      </c>
      <c r="S1675" s="48" t="b">
        <v>0</v>
      </c>
      <c r="T1675" s="48"/>
      <c r="U1675" s="178"/>
      <c r="V1675" s="178">
        <v>43697</v>
      </c>
      <c r="W1675" s="48" t="s">
        <v>211</v>
      </c>
      <c r="X1675" s="48"/>
      <c r="Y1675" s="48"/>
      <c r="Z1675" s="48" t="s">
        <v>211</v>
      </c>
      <c r="AA1675" s="48"/>
      <c r="AB1675" s="48"/>
      <c r="AC1675" s="203" t="s">
        <v>4436</v>
      </c>
      <c r="AD1675" s="205"/>
      <c r="AE1675" s="203" t="s">
        <v>165</v>
      </c>
      <c r="AF1675" s="203" t="s">
        <v>211</v>
      </c>
      <c r="AG1675" s="203" t="s">
        <v>211</v>
      </c>
      <c r="AH1675" s="209">
        <v>43742</v>
      </c>
      <c r="AI1675" s="210" t="s">
        <v>4284</v>
      </c>
      <c r="AJ1675" s="164" t="str">
        <f t="shared" si="26"/>
        <v>FS</v>
      </c>
      <c r="AK1675" s="115" t="b">
        <f>ISNUMBER(SEARCH("IRT",Table1[[#This Row],[Current_Status]]))</f>
        <v>0</v>
      </c>
      <c r="AL1675" s="116">
        <f>YEAR(Table1[[#This Row],[Project_Initiated]])</f>
        <v>2019</v>
      </c>
      <c r="AM1675" s="53">
        <v>44105</v>
      </c>
      <c r="AN1675" s="53" t="str">
        <f>IF(AND(Table1[[#This Row],[Completed Date]]&gt;="07/01/2020"+0,Table1[[#This Row],[Completed Date]]&lt;="6/30/2021"+0),"FY 20-21",IF(AND(Table1[[#This Row],[Completed Date]]&gt;="07/01/2019"+0,Table1[[#This Row],[Completed Date]]&lt;="6/30/2020"+0),"FY 19-20",""))</f>
        <v>FY 19-20</v>
      </c>
      <c r="AO1675" s="116" t="str">
        <f>IFERROR(FIND("R",Table1[[#This Row],[FS_Priority]]),"")</f>
        <v/>
      </c>
    </row>
    <row r="1676" spans="1:41" hidden="1" x14ac:dyDescent="0.25">
      <c r="A1676" s="48" t="s">
        <v>796</v>
      </c>
      <c r="B1676" s="203" t="s">
        <v>211</v>
      </c>
      <c r="C1676" s="203" t="s">
        <v>796</v>
      </c>
      <c r="D1676" s="203" t="b">
        <v>0</v>
      </c>
      <c r="E1676" s="48" t="s">
        <v>99</v>
      </c>
      <c r="F1676" s="48" t="s">
        <v>3128</v>
      </c>
      <c r="G1676" s="48" t="s">
        <v>211</v>
      </c>
      <c r="H1676" s="48" t="s">
        <v>467</v>
      </c>
      <c r="I1676" s="48" t="s">
        <v>3659</v>
      </c>
      <c r="J1676" s="48" t="s">
        <v>2661</v>
      </c>
      <c r="K1676" s="203" t="s">
        <v>4989</v>
      </c>
      <c r="L1676" s="203" t="s">
        <v>297</v>
      </c>
      <c r="M1676" s="48" t="s">
        <v>3660</v>
      </c>
      <c r="N1676" s="203" t="s">
        <v>211</v>
      </c>
      <c r="O1676" s="48" t="s">
        <v>165</v>
      </c>
      <c r="P1676" s="48"/>
      <c r="Q1676" s="48" t="s">
        <v>239</v>
      </c>
      <c r="R1676" s="203" t="s">
        <v>211</v>
      </c>
      <c r="S1676" s="48" t="b">
        <v>1</v>
      </c>
      <c r="T1676" s="48"/>
      <c r="U1676" s="178"/>
      <c r="V1676" s="178">
        <v>43284</v>
      </c>
      <c r="W1676" s="48" t="s">
        <v>211</v>
      </c>
      <c r="X1676" s="48"/>
      <c r="Y1676" s="48"/>
      <c r="Z1676" s="48" t="s">
        <v>211</v>
      </c>
      <c r="AA1676" s="48"/>
      <c r="AB1676" s="48"/>
      <c r="AC1676" s="203" t="s">
        <v>539</v>
      </c>
      <c r="AD1676" s="205"/>
      <c r="AE1676" s="203" t="s">
        <v>165</v>
      </c>
      <c r="AF1676" s="203" t="s">
        <v>211</v>
      </c>
      <c r="AG1676" s="203" t="s">
        <v>539</v>
      </c>
      <c r="AH1676" s="208">
        <v>43383</v>
      </c>
      <c r="AI1676" s="210" t="s">
        <v>4347</v>
      </c>
      <c r="AJ1676" s="164" t="str">
        <f t="shared" si="26"/>
        <v>FS</v>
      </c>
      <c r="AK1676" s="115" t="b">
        <f>ISNUMBER(SEARCH("IRT",Table1[[#This Row],[Current_Status]]))</f>
        <v>0</v>
      </c>
      <c r="AL1676" s="116">
        <f>YEAR(Table1[[#This Row],[Project_Initiated]])</f>
        <v>2018</v>
      </c>
      <c r="AM1676" s="53">
        <v>44105</v>
      </c>
      <c r="AN1676" s="53" t="str">
        <f>IF(AND(Table1[[#This Row],[Completed Date]]&gt;="07/01/2020"+0,Table1[[#This Row],[Completed Date]]&lt;="6/30/2021"+0),"FY 20-21",IF(AND(Table1[[#This Row],[Completed Date]]&gt;="07/01/2019"+0,Table1[[#This Row],[Completed Date]]&lt;="6/30/2020"+0),"FY 19-20",""))</f>
        <v/>
      </c>
      <c r="AO1676" s="116" t="str">
        <f>IFERROR(FIND("R",Table1[[#This Row],[FS_Priority]]),"")</f>
        <v/>
      </c>
    </row>
    <row r="1677" spans="1:41" hidden="1" x14ac:dyDescent="0.25">
      <c r="A1677" s="48" t="s">
        <v>3371</v>
      </c>
      <c r="B1677" s="203" t="s">
        <v>211</v>
      </c>
      <c r="C1677" s="203" t="s">
        <v>3371</v>
      </c>
      <c r="D1677" s="203" t="b">
        <v>0</v>
      </c>
      <c r="E1677" s="48" t="s">
        <v>99</v>
      </c>
      <c r="F1677" s="48" t="s">
        <v>3372</v>
      </c>
      <c r="G1677" s="48" t="s">
        <v>211</v>
      </c>
      <c r="H1677" s="48" t="s">
        <v>452</v>
      </c>
      <c r="I1677" s="48" t="s">
        <v>3935</v>
      </c>
      <c r="J1677" s="48" t="s">
        <v>2661</v>
      </c>
      <c r="K1677" s="203" t="s">
        <v>4989</v>
      </c>
      <c r="L1677" s="203" t="s">
        <v>297</v>
      </c>
      <c r="M1677" s="48" t="s">
        <v>3599</v>
      </c>
      <c r="N1677" s="203" t="s">
        <v>211</v>
      </c>
      <c r="O1677" s="48" t="s">
        <v>165</v>
      </c>
      <c r="P1677" s="48"/>
      <c r="Q1677" s="48" t="s">
        <v>239</v>
      </c>
      <c r="R1677" s="203" t="s">
        <v>211</v>
      </c>
      <c r="S1677" s="48" t="b">
        <v>0</v>
      </c>
      <c r="T1677" s="48"/>
      <c r="U1677" s="178"/>
      <c r="V1677" s="178">
        <v>43595</v>
      </c>
      <c r="W1677" s="48" t="s">
        <v>211</v>
      </c>
      <c r="X1677" s="48"/>
      <c r="Y1677" s="48"/>
      <c r="Z1677" s="48" t="s">
        <v>211</v>
      </c>
      <c r="AA1677" s="48"/>
      <c r="AB1677" s="48"/>
      <c r="AC1677" s="203" t="s">
        <v>3416</v>
      </c>
      <c r="AD1677" s="205"/>
      <c r="AE1677" s="203" t="s">
        <v>165</v>
      </c>
      <c r="AF1677" s="203" t="s">
        <v>211</v>
      </c>
      <c r="AG1677" s="203" t="s">
        <v>211</v>
      </c>
      <c r="AH1677" s="208">
        <v>43649</v>
      </c>
      <c r="AI1677" s="210" t="s">
        <v>4349</v>
      </c>
      <c r="AJ1677" s="164" t="str">
        <f t="shared" si="26"/>
        <v>FS</v>
      </c>
      <c r="AK1677" s="115" t="b">
        <f>ISNUMBER(SEARCH("IRT",Table1[[#This Row],[Current_Status]]))</f>
        <v>0</v>
      </c>
      <c r="AL1677" s="116">
        <f>YEAR(Table1[[#This Row],[Project_Initiated]])</f>
        <v>2019</v>
      </c>
      <c r="AM1677" s="53">
        <v>44105</v>
      </c>
      <c r="AN1677" s="53" t="str">
        <f>IF(AND(Table1[[#This Row],[Completed Date]]&gt;="07/01/2020"+0,Table1[[#This Row],[Completed Date]]&lt;="6/30/2021"+0),"FY 20-21",IF(AND(Table1[[#This Row],[Completed Date]]&gt;="07/01/2019"+0,Table1[[#This Row],[Completed Date]]&lt;="6/30/2020"+0),"FY 19-20",""))</f>
        <v>FY 19-20</v>
      </c>
      <c r="AO1677" s="116" t="str">
        <f>IFERROR(FIND("R",Table1[[#This Row],[FS_Priority]]),"")</f>
        <v/>
      </c>
    </row>
    <row r="1678" spans="1:41" hidden="1" x14ac:dyDescent="0.25">
      <c r="A1678" s="48" t="s">
        <v>2619</v>
      </c>
      <c r="B1678" s="203" t="s">
        <v>211</v>
      </c>
      <c r="C1678" s="203" t="s">
        <v>2619</v>
      </c>
      <c r="D1678" s="203" t="b">
        <v>0</v>
      </c>
      <c r="E1678" s="48" t="s">
        <v>99</v>
      </c>
      <c r="F1678" s="48" t="s">
        <v>3130</v>
      </c>
      <c r="G1678" s="48" t="s">
        <v>211</v>
      </c>
      <c r="H1678" s="48" t="s">
        <v>465</v>
      </c>
      <c r="I1678" s="48" t="s">
        <v>3601</v>
      </c>
      <c r="J1678" s="48" t="s">
        <v>2661</v>
      </c>
      <c r="K1678" s="203" t="s">
        <v>4989</v>
      </c>
      <c r="L1678" s="203" t="s">
        <v>297</v>
      </c>
      <c r="M1678" s="48" t="s">
        <v>3602</v>
      </c>
      <c r="N1678" s="203" t="s">
        <v>211</v>
      </c>
      <c r="O1678" s="48" t="s">
        <v>165</v>
      </c>
      <c r="P1678" s="48"/>
      <c r="Q1678" s="48" t="s">
        <v>240</v>
      </c>
      <c r="R1678" s="203" t="s">
        <v>211</v>
      </c>
      <c r="S1678" s="48" t="b">
        <v>0</v>
      </c>
      <c r="T1678" s="48"/>
      <c r="U1678" s="178"/>
      <c r="V1678" s="178">
        <v>43398</v>
      </c>
      <c r="W1678" s="48" t="s">
        <v>211</v>
      </c>
      <c r="X1678" s="48"/>
      <c r="Y1678" s="48"/>
      <c r="Z1678" s="48" t="s">
        <v>211</v>
      </c>
      <c r="AA1678" s="48"/>
      <c r="AB1678" s="48"/>
      <c r="AC1678" s="203" t="s">
        <v>2818</v>
      </c>
      <c r="AD1678" s="205"/>
      <c r="AE1678" s="203" t="s">
        <v>165</v>
      </c>
      <c r="AF1678" s="203" t="s">
        <v>211</v>
      </c>
      <c r="AG1678" s="203" t="s">
        <v>539</v>
      </c>
      <c r="AH1678" s="208">
        <v>43528</v>
      </c>
      <c r="AI1678" s="210" t="s">
        <v>4352</v>
      </c>
      <c r="AJ1678" s="164" t="str">
        <f t="shared" si="26"/>
        <v>FS</v>
      </c>
      <c r="AK1678" s="115" t="b">
        <f>ISNUMBER(SEARCH("IRT",Table1[[#This Row],[Current_Status]]))</f>
        <v>0</v>
      </c>
      <c r="AL1678" s="116">
        <f>YEAR(Table1[[#This Row],[Project_Initiated]])</f>
        <v>2018</v>
      </c>
      <c r="AM1678" s="53">
        <v>44105</v>
      </c>
      <c r="AN1678" s="53" t="str">
        <f>IF(AND(Table1[[#This Row],[Completed Date]]&gt;="07/01/2020"+0,Table1[[#This Row],[Completed Date]]&lt;="6/30/2021"+0),"FY 20-21",IF(AND(Table1[[#This Row],[Completed Date]]&gt;="07/01/2019"+0,Table1[[#This Row],[Completed Date]]&lt;="6/30/2020"+0),"FY 19-20",""))</f>
        <v/>
      </c>
      <c r="AO1678" s="116" t="str">
        <f>IFERROR(FIND("R",Table1[[#This Row],[FS_Priority]]),"")</f>
        <v/>
      </c>
    </row>
    <row r="1679" spans="1:41" hidden="1" x14ac:dyDescent="0.25">
      <c r="A1679" s="48" t="s">
        <v>2927</v>
      </c>
      <c r="B1679" s="203" t="s">
        <v>211</v>
      </c>
      <c r="C1679" s="203" t="s">
        <v>2927</v>
      </c>
      <c r="D1679" s="203" t="b">
        <v>0</v>
      </c>
      <c r="E1679" s="48" t="s">
        <v>99</v>
      </c>
      <c r="F1679" s="48" t="s">
        <v>3131</v>
      </c>
      <c r="G1679" s="48" t="s">
        <v>211</v>
      </c>
      <c r="H1679" s="48" t="s">
        <v>465</v>
      </c>
      <c r="I1679" s="48" t="s">
        <v>3936</v>
      </c>
      <c r="J1679" s="48" t="s">
        <v>2661</v>
      </c>
      <c r="K1679" s="203" t="s">
        <v>4989</v>
      </c>
      <c r="L1679" s="203" t="s">
        <v>297</v>
      </c>
      <c r="M1679" s="48" t="s">
        <v>3602</v>
      </c>
      <c r="N1679" s="203" t="s">
        <v>211</v>
      </c>
      <c r="O1679" s="48" t="s">
        <v>165</v>
      </c>
      <c r="P1679" s="48"/>
      <c r="Q1679" s="48" t="s">
        <v>240</v>
      </c>
      <c r="R1679" s="203" t="s">
        <v>211</v>
      </c>
      <c r="S1679" s="48" t="b">
        <v>0</v>
      </c>
      <c r="T1679" s="48"/>
      <c r="U1679" s="178"/>
      <c r="V1679" s="178">
        <v>43595</v>
      </c>
      <c r="W1679" s="48" t="s">
        <v>211</v>
      </c>
      <c r="X1679" s="48"/>
      <c r="Y1679" s="48"/>
      <c r="Z1679" s="48" t="s">
        <v>211</v>
      </c>
      <c r="AA1679" s="48"/>
      <c r="AB1679" s="48"/>
      <c r="AC1679" s="203" t="s">
        <v>3388</v>
      </c>
      <c r="AD1679" s="205"/>
      <c r="AE1679" s="203" t="s">
        <v>211</v>
      </c>
      <c r="AF1679" s="203" t="s">
        <v>211</v>
      </c>
      <c r="AG1679" s="203" t="s">
        <v>211</v>
      </c>
      <c r="AH1679" s="208">
        <v>43636</v>
      </c>
      <c r="AI1679" s="210" t="s">
        <v>4349</v>
      </c>
      <c r="AJ1679" s="164" t="str">
        <f t="shared" si="26"/>
        <v>FS</v>
      </c>
      <c r="AK1679" s="115" t="b">
        <f>ISNUMBER(SEARCH("IRT",Table1[[#This Row],[Current_Status]]))</f>
        <v>0</v>
      </c>
      <c r="AL1679" s="116">
        <f>YEAR(Table1[[#This Row],[Project_Initiated]])</f>
        <v>2019</v>
      </c>
      <c r="AM1679" s="53">
        <v>44105</v>
      </c>
      <c r="AN1679" s="53" t="str">
        <f>IF(AND(Table1[[#This Row],[Completed Date]]&gt;="07/01/2020"+0,Table1[[#This Row],[Completed Date]]&lt;="6/30/2021"+0),"FY 20-21",IF(AND(Table1[[#This Row],[Completed Date]]&gt;="07/01/2019"+0,Table1[[#This Row],[Completed Date]]&lt;="6/30/2020"+0),"FY 19-20",""))</f>
        <v/>
      </c>
      <c r="AO1679" s="116" t="str">
        <f>IFERROR(FIND("R",Table1[[#This Row],[FS_Priority]]),"")</f>
        <v/>
      </c>
    </row>
    <row r="1680" spans="1:41" hidden="1" x14ac:dyDescent="0.25">
      <c r="A1680" s="48" t="s">
        <v>4086</v>
      </c>
      <c r="B1680" s="203" t="s">
        <v>211</v>
      </c>
      <c r="C1680" s="203" t="s">
        <v>4086</v>
      </c>
      <c r="D1680" s="203" t="b">
        <v>0</v>
      </c>
      <c r="E1680" s="48" t="s">
        <v>99</v>
      </c>
      <c r="F1680" s="48" t="s">
        <v>4160</v>
      </c>
      <c r="G1680" s="48" t="s">
        <v>211</v>
      </c>
      <c r="H1680" s="48" t="s">
        <v>465</v>
      </c>
      <c r="I1680" s="48" t="s">
        <v>4161</v>
      </c>
      <c r="J1680" s="48" t="s">
        <v>2661</v>
      </c>
      <c r="K1680" s="203" t="s">
        <v>4989</v>
      </c>
      <c r="L1680" s="203" t="s">
        <v>297</v>
      </c>
      <c r="M1680" s="48" t="s">
        <v>4162</v>
      </c>
      <c r="N1680" s="203" t="s">
        <v>211</v>
      </c>
      <c r="O1680" s="48" t="s">
        <v>165</v>
      </c>
      <c r="P1680" s="48"/>
      <c r="Q1680" s="48" t="s">
        <v>240</v>
      </c>
      <c r="R1680" s="203" t="s">
        <v>211</v>
      </c>
      <c r="S1680" s="48" t="b">
        <v>0</v>
      </c>
      <c r="T1680" s="48"/>
      <c r="U1680" s="178"/>
      <c r="V1680" s="178">
        <v>43635</v>
      </c>
      <c r="W1680" s="48" t="s">
        <v>211</v>
      </c>
      <c r="X1680" s="48"/>
      <c r="Y1680" s="48"/>
      <c r="Z1680" s="48" t="s">
        <v>211</v>
      </c>
      <c r="AA1680" s="48"/>
      <c r="AB1680" s="48"/>
      <c r="AC1680" s="203" t="s">
        <v>4436</v>
      </c>
      <c r="AD1680" s="205"/>
      <c r="AE1680" s="203" t="s">
        <v>165</v>
      </c>
      <c r="AF1680" s="203" t="s">
        <v>211</v>
      </c>
      <c r="AG1680" s="203" t="s">
        <v>211</v>
      </c>
      <c r="AH1680" s="208">
        <v>43742</v>
      </c>
      <c r="AI1680" s="210" t="s">
        <v>4284</v>
      </c>
      <c r="AJ1680" s="164" t="str">
        <f t="shared" si="26"/>
        <v>FS</v>
      </c>
      <c r="AK1680" s="115" t="b">
        <f>ISNUMBER(SEARCH("IRT",Table1[[#This Row],[Current_Status]]))</f>
        <v>0</v>
      </c>
      <c r="AL1680" s="116">
        <f>YEAR(Table1[[#This Row],[Project_Initiated]])</f>
        <v>2019</v>
      </c>
      <c r="AM1680" s="53">
        <v>44105</v>
      </c>
      <c r="AN1680" s="53" t="str">
        <f>IF(AND(Table1[[#This Row],[Completed Date]]&gt;="07/01/2020"+0,Table1[[#This Row],[Completed Date]]&lt;="6/30/2021"+0),"FY 20-21",IF(AND(Table1[[#This Row],[Completed Date]]&gt;="07/01/2019"+0,Table1[[#This Row],[Completed Date]]&lt;="6/30/2020"+0),"FY 19-20",""))</f>
        <v>FY 19-20</v>
      </c>
      <c r="AO1680" s="116" t="str">
        <f>IFERROR(FIND("R",Table1[[#This Row],[FS_Priority]]),"")</f>
        <v/>
      </c>
    </row>
    <row r="1681" spans="1:41" hidden="1" x14ac:dyDescent="0.25">
      <c r="A1681" s="48" t="s">
        <v>2832</v>
      </c>
      <c r="B1681" s="203" t="s">
        <v>211</v>
      </c>
      <c r="C1681" s="203" t="s">
        <v>2832</v>
      </c>
      <c r="D1681" s="203" t="b">
        <v>0</v>
      </c>
      <c r="E1681" s="48" t="s">
        <v>99</v>
      </c>
      <c r="F1681" s="48" t="s">
        <v>3105</v>
      </c>
      <c r="G1681" s="48" t="s">
        <v>2836</v>
      </c>
      <c r="H1681" s="48" t="s">
        <v>464</v>
      </c>
      <c r="I1681" s="48" t="s">
        <v>3641</v>
      </c>
      <c r="J1681" s="48" t="s">
        <v>2661</v>
      </c>
      <c r="K1681" s="203" t="s">
        <v>4989</v>
      </c>
      <c r="L1681" s="203" t="s">
        <v>297</v>
      </c>
      <c r="M1681" s="48" t="s">
        <v>3631</v>
      </c>
      <c r="N1681" s="203" t="s">
        <v>211</v>
      </c>
      <c r="O1681" s="48" t="s">
        <v>183</v>
      </c>
      <c r="P1681" s="48"/>
      <c r="Q1681" s="48" t="s">
        <v>240</v>
      </c>
      <c r="R1681" s="203" t="s">
        <v>2837</v>
      </c>
      <c r="S1681" s="48" t="b">
        <v>1</v>
      </c>
      <c r="T1681" s="48"/>
      <c r="U1681" s="178"/>
      <c r="V1681" s="178">
        <v>43453</v>
      </c>
      <c r="W1681" s="48" t="s">
        <v>211</v>
      </c>
      <c r="X1681" s="48"/>
      <c r="Y1681" s="48"/>
      <c r="Z1681" s="48" t="s">
        <v>211</v>
      </c>
      <c r="AA1681" s="48"/>
      <c r="AB1681" s="48"/>
      <c r="AC1681" s="203" t="s">
        <v>4828</v>
      </c>
      <c r="AD1681" s="204">
        <v>43501</v>
      </c>
      <c r="AE1681" s="203" t="s">
        <v>178</v>
      </c>
      <c r="AF1681" s="203" t="s">
        <v>4427</v>
      </c>
      <c r="AG1681" s="203" t="s">
        <v>2694</v>
      </c>
      <c r="AH1681" s="209">
        <v>43889</v>
      </c>
      <c r="AI1681" s="210" t="s">
        <v>4349</v>
      </c>
      <c r="AJ1681" s="164" t="str">
        <f t="shared" si="26"/>
        <v>FS</v>
      </c>
      <c r="AK1681" s="115" t="b">
        <f>ISNUMBER(SEARCH("IRT",Table1[[#This Row],[Current_Status]]))</f>
        <v>0</v>
      </c>
      <c r="AL1681" s="116">
        <f>YEAR(Table1[[#This Row],[Project_Initiated]])</f>
        <v>2018</v>
      </c>
      <c r="AM1681" s="53">
        <v>44105</v>
      </c>
      <c r="AN1681" s="53" t="str">
        <f>IF(AND(Table1[[#This Row],[Completed Date]]&gt;="07/01/2020"+0,Table1[[#This Row],[Completed Date]]&lt;="6/30/2021"+0),"FY 20-21",IF(AND(Table1[[#This Row],[Completed Date]]&gt;="07/01/2019"+0,Table1[[#This Row],[Completed Date]]&lt;="6/30/2020"+0),"FY 19-20",""))</f>
        <v>FY 19-20</v>
      </c>
      <c r="AO1681" s="116" t="str">
        <f>IFERROR(FIND("R",Table1[[#This Row],[FS_Priority]]),"")</f>
        <v/>
      </c>
    </row>
    <row r="1682" spans="1:41" hidden="1" x14ac:dyDescent="0.25">
      <c r="A1682" s="48" t="s">
        <v>4560</v>
      </c>
      <c r="B1682" s="203" t="s">
        <v>211</v>
      </c>
      <c r="C1682" s="203" t="s">
        <v>4560</v>
      </c>
      <c r="D1682" s="203" t="b">
        <v>0</v>
      </c>
      <c r="E1682" s="48" t="s">
        <v>99</v>
      </c>
      <c r="F1682" s="48" t="s">
        <v>4561</v>
      </c>
      <c r="G1682" s="48" t="s">
        <v>211</v>
      </c>
      <c r="H1682" s="48" t="s">
        <v>211</v>
      </c>
      <c r="I1682" s="48" t="s">
        <v>4562</v>
      </c>
      <c r="J1682" s="48" t="s">
        <v>2661</v>
      </c>
      <c r="K1682" s="203" t="s">
        <v>4989</v>
      </c>
      <c r="L1682" s="203" t="s">
        <v>297</v>
      </c>
      <c r="M1682" s="48" t="s">
        <v>4563</v>
      </c>
      <c r="N1682" s="203" t="s">
        <v>4564</v>
      </c>
      <c r="O1682" s="48" t="s">
        <v>165</v>
      </c>
      <c r="P1682" s="48"/>
      <c r="Q1682" s="48" t="s">
        <v>240</v>
      </c>
      <c r="R1682" s="203" t="s">
        <v>211</v>
      </c>
      <c r="S1682" s="48" t="b">
        <v>0</v>
      </c>
      <c r="T1682" s="48"/>
      <c r="U1682" s="178"/>
      <c r="V1682" s="178">
        <v>43748</v>
      </c>
      <c r="W1682" s="48" t="s">
        <v>211</v>
      </c>
      <c r="X1682" s="48"/>
      <c r="Y1682" s="48"/>
      <c r="Z1682" s="48" t="s">
        <v>211</v>
      </c>
      <c r="AA1682" s="48"/>
      <c r="AB1682" s="48"/>
      <c r="AC1682" s="203" t="s">
        <v>4766</v>
      </c>
      <c r="AD1682" s="205"/>
      <c r="AE1682" s="203" t="s">
        <v>165</v>
      </c>
      <c r="AF1682" s="203" t="s">
        <v>211</v>
      </c>
      <c r="AG1682" s="203" t="s">
        <v>211</v>
      </c>
      <c r="AH1682" s="208">
        <v>43845</v>
      </c>
      <c r="AI1682" s="210" t="s">
        <v>4364</v>
      </c>
      <c r="AJ1682" s="164" t="str">
        <f t="shared" si="26"/>
        <v>FS</v>
      </c>
      <c r="AK1682" s="115" t="b">
        <f>ISNUMBER(SEARCH("IRT",Table1[[#This Row],[Current_Status]]))</f>
        <v>0</v>
      </c>
      <c r="AL1682" s="116">
        <f>YEAR(Table1[[#This Row],[Project_Initiated]])</f>
        <v>2019</v>
      </c>
      <c r="AM1682" s="53">
        <v>44105</v>
      </c>
      <c r="AN1682" s="53" t="str">
        <f>IF(AND(Table1[[#This Row],[Completed Date]]&gt;="07/01/2020"+0,Table1[[#This Row],[Completed Date]]&lt;="6/30/2021"+0),"FY 20-21",IF(AND(Table1[[#This Row],[Completed Date]]&gt;="07/01/2019"+0,Table1[[#This Row],[Completed Date]]&lt;="6/30/2020"+0),"FY 19-20",""))</f>
        <v>FY 19-20</v>
      </c>
      <c r="AO1682" s="116" t="str">
        <f>IFERROR(FIND("R",Table1[[#This Row],[FS_Priority]]),"")</f>
        <v/>
      </c>
    </row>
    <row r="1683" spans="1:41" hidden="1" x14ac:dyDescent="0.25">
      <c r="A1683" s="48" t="s">
        <v>881</v>
      </c>
      <c r="B1683" s="203" t="s">
        <v>211</v>
      </c>
      <c r="C1683" s="203" t="s">
        <v>881</v>
      </c>
      <c r="D1683" s="203" t="b">
        <v>0</v>
      </c>
      <c r="E1683" s="48" t="s">
        <v>99</v>
      </c>
      <c r="F1683" s="48" t="s">
        <v>3115</v>
      </c>
      <c r="G1683" s="48" t="s">
        <v>211</v>
      </c>
      <c r="H1683" s="48" t="s">
        <v>465</v>
      </c>
      <c r="I1683" s="48" t="s">
        <v>35</v>
      </c>
      <c r="J1683" s="48" t="s">
        <v>2661</v>
      </c>
      <c r="K1683" s="203" t="s">
        <v>4989</v>
      </c>
      <c r="L1683" s="203" t="s">
        <v>297</v>
      </c>
      <c r="M1683" s="48" t="s">
        <v>3649</v>
      </c>
      <c r="N1683" s="203" t="s">
        <v>211</v>
      </c>
      <c r="O1683" s="48" t="s">
        <v>165</v>
      </c>
      <c r="P1683" s="48"/>
      <c r="Q1683" s="48" t="s">
        <v>242</v>
      </c>
      <c r="R1683" s="203" t="s">
        <v>211</v>
      </c>
      <c r="S1683" s="48" t="b">
        <v>0</v>
      </c>
      <c r="T1683" s="48"/>
      <c r="U1683" s="178"/>
      <c r="V1683" s="178">
        <v>43376</v>
      </c>
      <c r="W1683" s="48" t="s">
        <v>211</v>
      </c>
      <c r="X1683" s="48"/>
      <c r="Y1683" s="48"/>
      <c r="Z1683" s="48" t="s">
        <v>211</v>
      </c>
      <c r="AA1683" s="48"/>
      <c r="AB1683" s="48"/>
      <c r="AC1683" s="203" t="s">
        <v>2785</v>
      </c>
      <c r="AD1683" s="205"/>
      <c r="AE1683" s="203" t="s">
        <v>165</v>
      </c>
      <c r="AF1683" s="203" t="s">
        <v>211</v>
      </c>
      <c r="AG1683" s="203" t="s">
        <v>539</v>
      </c>
      <c r="AH1683" s="208">
        <v>43497</v>
      </c>
      <c r="AI1683" s="210" t="s">
        <v>4352</v>
      </c>
      <c r="AJ1683" s="164" t="str">
        <f t="shared" si="26"/>
        <v>FS</v>
      </c>
      <c r="AK1683" s="115" t="b">
        <f>ISNUMBER(SEARCH("IRT",Table1[[#This Row],[Current_Status]]))</f>
        <v>0</v>
      </c>
      <c r="AL1683" s="116">
        <f>YEAR(Table1[[#This Row],[Project_Initiated]])</f>
        <v>2018</v>
      </c>
      <c r="AM1683" s="53">
        <v>44105</v>
      </c>
      <c r="AN1683" s="53" t="str">
        <f>IF(AND(Table1[[#This Row],[Completed Date]]&gt;="07/01/2020"+0,Table1[[#This Row],[Completed Date]]&lt;="6/30/2021"+0),"FY 20-21",IF(AND(Table1[[#This Row],[Completed Date]]&gt;="07/01/2019"+0,Table1[[#This Row],[Completed Date]]&lt;="6/30/2020"+0),"FY 19-20",""))</f>
        <v/>
      </c>
      <c r="AO1683" s="116" t="str">
        <f>IFERROR(FIND("R",Table1[[#This Row],[FS_Priority]]),"")</f>
        <v/>
      </c>
    </row>
    <row r="1684" spans="1:41" hidden="1" x14ac:dyDescent="0.25">
      <c r="A1684" s="48" t="s">
        <v>2928</v>
      </c>
      <c r="B1684" s="203" t="s">
        <v>211</v>
      </c>
      <c r="C1684" s="203" t="s">
        <v>2928</v>
      </c>
      <c r="D1684" s="203" t="b">
        <v>0</v>
      </c>
      <c r="E1684" s="48" t="s">
        <v>99</v>
      </c>
      <c r="F1684" s="48" t="s">
        <v>3133</v>
      </c>
      <c r="G1684" s="48" t="s">
        <v>211</v>
      </c>
      <c r="H1684" s="48" t="s">
        <v>465</v>
      </c>
      <c r="I1684" s="48" t="s">
        <v>3937</v>
      </c>
      <c r="J1684" s="48" t="s">
        <v>2661</v>
      </c>
      <c r="K1684" s="203" t="s">
        <v>4989</v>
      </c>
      <c r="L1684" s="203" t="s">
        <v>297</v>
      </c>
      <c r="M1684" s="48" t="s">
        <v>3627</v>
      </c>
      <c r="N1684" s="203" t="s">
        <v>211</v>
      </c>
      <c r="O1684" s="48" t="s">
        <v>165</v>
      </c>
      <c r="P1684" s="48"/>
      <c r="Q1684" s="48" t="s">
        <v>242</v>
      </c>
      <c r="R1684" s="203" t="s">
        <v>211</v>
      </c>
      <c r="S1684" s="48" t="b">
        <v>0</v>
      </c>
      <c r="T1684" s="48"/>
      <c r="U1684" s="178"/>
      <c r="V1684" s="178">
        <v>43606</v>
      </c>
      <c r="W1684" s="48" t="s">
        <v>211</v>
      </c>
      <c r="X1684" s="48"/>
      <c r="Y1684" s="48"/>
      <c r="Z1684" s="48" t="s">
        <v>211</v>
      </c>
      <c r="AA1684" s="48"/>
      <c r="AB1684" s="48"/>
      <c r="AC1684" s="203" t="s">
        <v>3995</v>
      </c>
      <c r="AD1684" s="205"/>
      <c r="AE1684" s="203" t="s">
        <v>211</v>
      </c>
      <c r="AF1684" s="203" t="s">
        <v>211</v>
      </c>
      <c r="AG1684" s="203" t="s">
        <v>211</v>
      </c>
      <c r="AH1684" s="208">
        <v>43662</v>
      </c>
      <c r="AI1684" s="210" t="s">
        <v>4349</v>
      </c>
      <c r="AJ1684" s="164" t="str">
        <f t="shared" si="26"/>
        <v>FS</v>
      </c>
      <c r="AK1684" s="115" t="b">
        <f>ISNUMBER(SEARCH("IRT",Table1[[#This Row],[Current_Status]]))</f>
        <v>0</v>
      </c>
      <c r="AL1684" s="116">
        <f>YEAR(Table1[[#This Row],[Project_Initiated]])</f>
        <v>2019</v>
      </c>
      <c r="AM1684" s="53">
        <v>44105</v>
      </c>
      <c r="AN1684" s="53" t="str">
        <f>IF(AND(Table1[[#This Row],[Completed Date]]&gt;="07/01/2020"+0,Table1[[#This Row],[Completed Date]]&lt;="6/30/2021"+0),"FY 20-21",IF(AND(Table1[[#This Row],[Completed Date]]&gt;="07/01/2019"+0,Table1[[#This Row],[Completed Date]]&lt;="6/30/2020"+0),"FY 19-20",""))</f>
        <v>FY 19-20</v>
      </c>
      <c r="AO1684" s="116" t="str">
        <f>IFERROR(FIND("R",Table1[[#This Row],[FS_Priority]]),"")</f>
        <v/>
      </c>
    </row>
    <row r="1685" spans="1:41" hidden="1" x14ac:dyDescent="0.25">
      <c r="A1685" s="48" t="s">
        <v>4565</v>
      </c>
      <c r="B1685" s="203" t="s">
        <v>211</v>
      </c>
      <c r="C1685" s="203" t="s">
        <v>4565</v>
      </c>
      <c r="D1685" s="203" t="b">
        <v>0</v>
      </c>
      <c r="E1685" s="48" t="s">
        <v>99</v>
      </c>
      <c r="F1685" s="48" t="s">
        <v>4566</v>
      </c>
      <c r="G1685" s="48" t="s">
        <v>211</v>
      </c>
      <c r="H1685" s="48" t="s">
        <v>211</v>
      </c>
      <c r="I1685" s="48" t="s">
        <v>4567</v>
      </c>
      <c r="J1685" s="48" t="s">
        <v>2661</v>
      </c>
      <c r="K1685" s="203" t="s">
        <v>4989</v>
      </c>
      <c r="L1685" s="203" t="s">
        <v>297</v>
      </c>
      <c r="M1685" s="48" t="s">
        <v>4568</v>
      </c>
      <c r="N1685" s="203" t="s">
        <v>211</v>
      </c>
      <c r="O1685" s="48" t="s">
        <v>165</v>
      </c>
      <c r="P1685" s="48"/>
      <c r="Q1685" s="48" t="s">
        <v>242</v>
      </c>
      <c r="R1685" s="203" t="s">
        <v>211</v>
      </c>
      <c r="S1685" s="48" t="b">
        <v>0</v>
      </c>
      <c r="T1685" s="48"/>
      <c r="U1685" s="178"/>
      <c r="V1685" s="178">
        <v>43748</v>
      </c>
      <c r="W1685" s="48" t="s">
        <v>211</v>
      </c>
      <c r="X1685" s="48"/>
      <c r="Y1685" s="48"/>
      <c r="Z1685" s="48" t="s">
        <v>211</v>
      </c>
      <c r="AA1685" s="48"/>
      <c r="AB1685" s="48"/>
      <c r="AC1685" s="203" t="s">
        <v>4772</v>
      </c>
      <c r="AD1685" s="205"/>
      <c r="AE1685" s="203" t="s">
        <v>165</v>
      </c>
      <c r="AF1685" s="203" t="s">
        <v>211</v>
      </c>
      <c r="AG1685" s="203" t="s">
        <v>211</v>
      </c>
      <c r="AH1685" s="208">
        <v>43833</v>
      </c>
      <c r="AI1685" s="210" t="s">
        <v>4364</v>
      </c>
      <c r="AJ1685" s="164" t="str">
        <f t="shared" si="26"/>
        <v>FS</v>
      </c>
      <c r="AK1685" s="115" t="b">
        <f>ISNUMBER(SEARCH("IRT",Table1[[#This Row],[Current_Status]]))</f>
        <v>0</v>
      </c>
      <c r="AL1685" s="116">
        <f>YEAR(Table1[[#This Row],[Project_Initiated]])</f>
        <v>2019</v>
      </c>
      <c r="AM1685" s="53">
        <v>44105</v>
      </c>
      <c r="AN1685" s="53" t="str">
        <f>IF(AND(Table1[[#This Row],[Completed Date]]&gt;="07/01/2020"+0,Table1[[#This Row],[Completed Date]]&lt;="6/30/2021"+0),"FY 20-21",IF(AND(Table1[[#This Row],[Completed Date]]&gt;="07/01/2019"+0,Table1[[#This Row],[Completed Date]]&lt;="6/30/2020"+0),"FY 19-20",""))</f>
        <v>FY 19-20</v>
      </c>
      <c r="AO1685" s="116" t="str">
        <f>IFERROR(FIND("R",Table1[[#This Row],[FS_Priority]]),"")</f>
        <v/>
      </c>
    </row>
    <row r="1686" spans="1:41" hidden="1" x14ac:dyDescent="0.25">
      <c r="A1686" s="48" t="s">
        <v>742</v>
      </c>
      <c r="B1686" s="203" t="s">
        <v>211</v>
      </c>
      <c r="C1686" s="203" t="s">
        <v>742</v>
      </c>
      <c r="D1686" s="203" t="b">
        <v>0</v>
      </c>
      <c r="E1686" s="48" t="s">
        <v>99</v>
      </c>
      <c r="F1686" s="48" t="s">
        <v>3134</v>
      </c>
      <c r="G1686" s="48" t="s">
        <v>211</v>
      </c>
      <c r="H1686" s="48" t="s">
        <v>177</v>
      </c>
      <c r="I1686" s="48" t="s">
        <v>3663</v>
      </c>
      <c r="J1686" s="48" t="s">
        <v>2661</v>
      </c>
      <c r="K1686" s="203" t="s">
        <v>4989</v>
      </c>
      <c r="L1686" s="203" t="s">
        <v>297</v>
      </c>
      <c r="M1686" s="48" t="s">
        <v>3616</v>
      </c>
      <c r="N1686" s="203" t="s">
        <v>211</v>
      </c>
      <c r="O1686" s="48" t="s">
        <v>165</v>
      </c>
      <c r="P1686" s="48"/>
      <c r="Q1686" s="48" t="s">
        <v>242</v>
      </c>
      <c r="R1686" s="203" t="s">
        <v>211</v>
      </c>
      <c r="S1686" s="48" t="b">
        <v>1</v>
      </c>
      <c r="T1686" s="48"/>
      <c r="U1686" s="178"/>
      <c r="V1686" s="178">
        <v>43241</v>
      </c>
      <c r="W1686" s="48" t="s">
        <v>211</v>
      </c>
      <c r="X1686" s="48"/>
      <c r="Y1686" s="48"/>
      <c r="Z1686" s="48" t="s">
        <v>211</v>
      </c>
      <c r="AA1686" s="48"/>
      <c r="AB1686" s="48"/>
      <c r="AC1686" s="203" t="s">
        <v>539</v>
      </c>
      <c r="AD1686" s="205"/>
      <c r="AE1686" s="203" t="s">
        <v>165</v>
      </c>
      <c r="AF1686" s="203" t="s">
        <v>211</v>
      </c>
      <c r="AG1686" s="203" t="s">
        <v>539</v>
      </c>
      <c r="AH1686" s="208">
        <v>43364</v>
      </c>
      <c r="AI1686" s="210" t="s">
        <v>4347</v>
      </c>
      <c r="AJ1686" s="164" t="str">
        <f t="shared" si="26"/>
        <v>FS</v>
      </c>
      <c r="AK1686" s="115" t="b">
        <f>ISNUMBER(SEARCH("IRT",Table1[[#This Row],[Current_Status]]))</f>
        <v>0</v>
      </c>
      <c r="AL1686" s="116">
        <f>YEAR(Table1[[#This Row],[Project_Initiated]])</f>
        <v>2018</v>
      </c>
      <c r="AM1686" s="53">
        <v>44105</v>
      </c>
      <c r="AN1686" s="53" t="str">
        <f>IF(AND(Table1[[#This Row],[Completed Date]]&gt;="07/01/2020"+0,Table1[[#This Row],[Completed Date]]&lt;="6/30/2021"+0),"FY 20-21",IF(AND(Table1[[#This Row],[Completed Date]]&gt;="07/01/2019"+0,Table1[[#This Row],[Completed Date]]&lt;="6/30/2020"+0),"FY 19-20",""))</f>
        <v/>
      </c>
      <c r="AO1686" s="116" t="str">
        <f>IFERROR(FIND("R",Table1[[#This Row],[FS_Priority]]),"")</f>
        <v/>
      </c>
    </row>
    <row r="1687" spans="1:41" hidden="1" x14ac:dyDescent="0.25">
      <c r="A1687" s="48" t="s">
        <v>4088</v>
      </c>
      <c r="B1687" s="203" t="s">
        <v>211</v>
      </c>
      <c r="C1687" s="203" t="s">
        <v>4088</v>
      </c>
      <c r="D1687" s="203" t="b">
        <v>0</v>
      </c>
      <c r="E1687" s="48" t="s">
        <v>99</v>
      </c>
      <c r="F1687" s="48" t="s">
        <v>4225</v>
      </c>
      <c r="G1687" s="48" t="s">
        <v>211</v>
      </c>
      <c r="H1687" s="48" t="s">
        <v>983</v>
      </c>
      <c r="I1687" s="48" t="s">
        <v>4226</v>
      </c>
      <c r="J1687" s="48" t="s">
        <v>2661</v>
      </c>
      <c r="K1687" s="203" t="s">
        <v>4989</v>
      </c>
      <c r="L1687" s="203" t="s">
        <v>297</v>
      </c>
      <c r="M1687" s="48" t="s">
        <v>3647</v>
      </c>
      <c r="N1687" s="203" t="s">
        <v>211</v>
      </c>
      <c r="O1687" s="48" t="s">
        <v>165</v>
      </c>
      <c r="P1687" s="48"/>
      <c r="Q1687" s="48" t="s">
        <v>243</v>
      </c>
      <c r="R1687" s="203" t="s">
        <v>211</v>
      </c>
      <c r="S1687" s="48" t="b">
        <v>0</v>
      </c>
      <c r="T1687" s="48"/>
      <c r="U1687" s="178"/>
      <c r="V1687" s="178">
        <v>43692</v>
      </c>
      <c r="W1687" s="48" t="s">
        <v>211</v>
      </c>
      <c r="X1687" s="48"/>
      <c r="Y1687" s="48"/>
      <c r="Z1687" s="48" t="s">
        <v>211</v>
      </c>
      <c r="AA1687" s="48"/>
      <c r="AB1687" s="48"/>
      <c r="AC1687" s="203" t="s">
        <v>4436</v>
      </c>
      <c r="AD1687" s="205"/>
      <c r="AE1687" s="203" t="s">
        <v>165</v>
      </c>
      <c r="AF1687" s="203" t="s">
        <v>211</v>
      </c>
      <c r="AG1687" s="203" t="s">
        <v>211</v>
      </c>
      <c r="AH1687" s="208">
        <v>43795</v>
      </c>
      <c r="AI1687" s="210" t="s">
        <v>4284</v>
      </c>
      <c r="AJ1687" s="164" t="str">
        <f t="shared" si="26"/>
        <v>FS</v>
      </c>
      <c r="AK1687" s="115" t="b">
        <f>ISNUMBER(SEARCH("IRT",Table1[[#This Row],[Current_Status]]))</f>
        <v>0</v>
      </c>
      <c r="AL1687" s="116">
        <f>YEAR(Table1[[#This Row],[Project_Initiated]])</f>
        <v>2019</v>
      </c>
      <c r="AM1687" s="53">
        <v>44105</v>
      </c>
      <c r="AN1687" s="53" t="str">
        <f>IF(AND(Table1[[#This Row],[Completed Date]]&gt;="07/01/2020"+0,Table1[[#This Row],[Completed Date]]&lt;="6/30/2021"+0),"FY 20-21",IF(AND(Table1[[#This Row],[Completed Date]]&gt;="07/01/2019"+0,Table1[[#This Row],[Completed Date]]&lt;="6/30/2020"+0),"FY 19-20",""))</f>
        <v>FY 19-20</v>
      </c>
      <c r="AO1687" s="116" t="str">
        <f>IFERROR(FIND("R",Table1[[#This Row],[FS_Priority]]),"")</f>
        <v/>
      </c>
    </row>
    <row r="1688" spans="1:41" hidden="1" x14ac:dyDescent="0.25">
      <c r="A1688" s="48" t="s">
        <v>2929</v>
      </c>
      <c r="B1688" s="203" t="s">
        <v>211</v>
      </c>
      <c r="C1688" s="203" t="s">
        <v>2929</v>
      </c>
      <c r="D1688" s="203" t="b">
        <v>0</v>
      </c>
      <c r="E1688" s="48" t="s">
        <v>99</v>
      </c>
      <c r="F1688" s="48" t="s">
        <v>3135</v>
      </c>
      <c r="G1688" s="48" t="s">
        <v>211</v>
      </c>
      <c r="H1688" s="48" t="s">
        <v>465</v>
      </c>
      <c r="I1688" s="48" t="s">
        <v>3938</v>
      </c>
      <c r="J1688" s="48" t="s">
        <v>2661</v>
      </c>
      <c r="K1688" s="203" t="s">
        <v>4989</v>
      </c>
      <c r="L1688" s="203" t="s">
        <v>297</v>
      </c>
      <c r="M1688" s="48" t="s">
        <v>3597</v>
      </c>
      <c r="N1688" s="203" t="s">
        <v>211</v>
      </c>
      <c r="O1688" s="48" t="s">
        <v>165</v>
      </c>
      <c r="P1688" s="48"/>
      <c r="Q1688" s="48" t="s">
        <v>243</v>
      </c>
      <c r="R1688" s="203" t="s">
        <v>211</v>
      </c>
      <c r="S1688" s="48" t="b">
        <v>0</v>
      </c>
      <c r="T1688" s="48"/>
      <c r="U1688" s="178"/>
      <c r="V1688" s="178">
        <v>43551</v>
      </c>
      <c r="W1688" s="48" t="s">
        <v>211</v>
      </c>
      <c r="X1688" s="48"/>
      <c r="Y1688" s="48"/>
      <c r="Z1688" s="48" t="s">
        <v>211</v>
      </c>
      <c r="AA1688" s="48"/>
      <c r="AB1688" s="48"/>
      <c r="AC1688" s="203" t="s">
        <v>3414</v>
      </c>
      <c r="AD1688" s="205"/>
      <c r="AE1688" s="203" t="s">
        <v>211</v>
      </c>
      <c r="AF1688" s="203" t="s">
        <v>3414</v>
      </c>
      <c r="AG1688" s="203" t="s">
        <v>211</v>
      </c>
      <c r="AH1688" s="208">
        <v>43655</v>
      </c>
      <c r="AI1688" s="210" t="s">
        <v>4349</v>
      </c>
      <c r="AJ1688" s="164" t="str">
        <f t="shared" si="26"/>
        <v>FS</v>
      </c>
      <c r="AK1688" s="115" t="b">
        <f>ISNUMBER(SEARCH("IRT",Table1[[#This Row],[Current_Status]]))</f>
        <v>0</v>
      </c>
      <c r="AL1688" s="116">
        <f>YEAR(Table1[[#This Row],[Project_Initiated]])</f>
        <v>2019</v>
      </c>
      <c r="AM1688" s="53">
        <v>44105</v>
      </c>
      <c r="AN1688" s="53" t="str">
        <f>IF(AND(Table1[[#This Row],[Completed Date]]&gt;="07/01/2020"+0,Table1[[#This Row],[Completed Date]]&lt;="6/30/2021"+0),"FY 20-21",IF(AND(Table1[[#This Row],[Completed Date]]&gt;="07/01/2019"+0,Table1[[#This Row],[Completed Date]]&lt;="6/30/2020"+0),"FY 19-20",""))</f>
        <v>FY 19-20</v>
      </c>
      <c r="AO1688" s="116" t="str">
        <f>IFERROR(FIND("R",Table1[[#This Row],[FS_Priority]]),"")</f>
        <v/>
      </c>
    </row>
    <row r="1689" spans="1:41" hidden="1" x14ac:dyDescent="0.25">
      <c r="A1689" s="48" t="s">
        <v>320</v>
      </c>
      <c r="B1689" s="203" t="s">
        <v>211</v>
      </c>
      <c r="C1689" s="203" t="s">
        <v>320</v>
      </c>
      <c r="D1689" s="203" t="b">
        <v>0</v>
      </c>
      <c r="E1689" s="48" t="s">
        <v>99</v>
      </c>
      <c r="F1689" s="48" t="s">
        <v>3136</v>
      </c>
      <c r="G1689" s="48" t="s">
        <v>319</v>
      </c>
      <c r="H1689" s="48" t="s">
        <v>464</v>
      </c>
      <c r="I1689" s="48" t="s">
        <v>211</v>
      </c>
      <c r="J1689" s="48" t="s">
        <v>2661</v>
      </c>
      <c r="K1689" s="203" t="s">
        <v>4989</v>
      </c>
      <c r="L1689" s="203" t="s">
        <v>297</v>
      </c>
      <c r="M1689" s="48" t="s">
        <v>3631</v>
      </c>
      <c r="N1689" s="203" t="s">
        <v>211</v>
      </c>
      <c r="O1689" s="48" t="s">
        <v>183</v>
      </c>
      <c r="P1689" s="48"/>
      <c r="Q1689" s="48" t="s">
        <v>243</v>
      </c>
      <c r="R1689" s="203" t="s">
        <v>211</v>
      </c>
      <c r="S1689" s="48" t="b">
        <v>0</v>
      </c>
      <c r="T1689" s="48"/>
      <c r="U1689" s="178"/>
      <c r="V1689" s="178">
        <v>43335</v>
      </c>
      <c r="W1689" s="48" t="s">
        <v>211</v>
      </c>
      <c r="X1689" s="48"/>
      <c r="Y1689" s="48"/>
      <c r="Z1689" s="48" t="s">
        <v>211</v>
      </c>
      <c r="AA1689" s="48"/>
      <c r="AB1689" s="48"/>
      <c r="AC1689" s="203" t="s">
        <v>4021</v>
      </c>
      <c r="AD1689" s="204">
        <v>43363</v>
      </c>
      <c r="AE1689" s="203" t="s">
        <v>178</v>
      </c>
      <c r="AF1689" s="203" t="s">
        <v>211</v>
      </c>
      <c r="AG1689" s="203" t="s">
        <v>2694</v>
      </c>
      <c r="AH1689" s="208">
        <v>43678</v>
      </c>
      <c r="AI1689" s="210" t="s">
        <v>4347</v>
      </c>
      <c r="AJ1689" s="164" t="str">
        <f t="shared" si="26"/>
        <v>FS</v>
      </c>
      <c r="AK1689" s="115" t="b">
        <f>ISNUMBER(SEARCH("IRT",Table1[[#This Row],[Current_Status]]))</f>
        <v>0</v>
      </c>
      <c r="AL1689" s="116">
        <f>YEAR(Table1[[#This Row],[Project_Initiated]])</f>
        <v>2018</v>
      </c>
      <c r="AM1689" s="53">
        <v>44105</v>
      </c>
      <c r="AN1689" s="53" t="str">
        <f>IF(AND(Table1[[#This Row],[Completed Date]]&gt;="07/01/2020"+0,Table1[[#This Row],[Completed Date]]&lt;="6/30/2021"+0),"FY 20-21",IF(AND(Table1[[#This Row],[Completed Date]]&gt;="07/01/2019"+0,Table1[[#This Row],[Completed Date]]&lt;="6/30/2020"+0),"FY 19-20",""))</f>
        <v>FY 19-20</v>
      </c>
      <c r="AO1689" s="116" t="str">
        <f>IFERROR(FIND("R",Table1[[#This Row],[FS_Priority]]),"")</f>
        <v/>
      </c>
    </row>
    <row r="1690" spans="1:41" hidden="1" x14ac:dyDescent="0.25">
      <c r="A1690" s="48" t="s">
        <v>4569</v>
      </c>
      <c r="B1690" s="203" t="s">
        <v>211</v>
      </c>
      <c r="C1690" s="203" t="s">
        <v>4569</v>
      </c>
      <c r="D1690" s="203" t="b">
        <v>0</v>
      </c>
      <c r="E1690" s="48" t="s">
        <v>99</v>
      </c>
      <c r="F1690" s="48" t="s">
        <v>4570</v>
      </c>
      <c r="G1690" s="48" t="s">
        <v>211</v>
      </c>
      <c r="H1690" s="48" t="s">
        <v>211</v>
      </c>
      <c r="I1690" s="48" t="s">
        <v>4571</v>
      </c>
      <c r="J1690" s="48" t="s">
        <v>2661</v>
      </c>
      <c r="K1690" s="203" t="s">
        <v>4989</v>
      </c>
      <c r="L1690" s="203" t="s">
        <v>297</v>
      </c>
      <c r="M1690" s="48" t="s">
        <v>4572</v>
      </c>
      <c r="N1690" s="203" t="s">
        <v>211</v>
      </c>
      <c r="O1690" s="48" t="s">
        <v>165</v>
      </c>
      <c r="P1690" s="48"/>
      <c r="Q1690" s="48" t="s">
        <v>243</v>
      </c>
      <c r="R1690" s="203" t="s">
        <v>211</v>
      </c>
      <c r="S1690" s="48" t="b">
        <v>0</v>
      </c>
      <c r="T1690" s="48"/>
      <c r="U1690" s="178"/>
      <c r="V1690" s="178">
        <v>43769</v>
      </c>
      <c r="W1690" s="48" t="s">
        <v>211</v>
      </c>
      <c r="X1690" s="48"/>
      <c r="Y1690" s="48"/>
      <c r="Z1690" s="48" t="s">
        <v>211</v>
      </c>
      <c r="AA1690" s="48"/>
      <c r="AB1690" s="48"/>
      <c r="AC1690" s="203" t="s">
        <v>4776</v>
      </c>
      <c r="AD1690" s="205"/>
      <c r="AE1690" s="203" t="s">
        <v>165</v>
      </c>
      <c r="AF1690" s="203" t="s">
        <v>211</v>
      </c>
      <c r="AG1690" s="203" t="s">
        <v>211</v>
      </c>
      <c r="AH1690" s="208">
        <v>43819</v>
      </c>
      <c r="AI1690" s="210" t="s">
        <v>4364</v>
      </c>
      <c r="AJ1690" s="164" t="str">
        <f t="shared" si="26"/>
        <v>FS</v>
      </c>
      <c r="AK1690" s="115" t="b">
        <f>ISNUMBER(SEARCH("IRT",Table1[[#This Row],[Current_Status]]))</f>
        <v>0</v>
      </c>
      <c r="AL1690" s="116">
        <f>YEAR(Table1[[#This Row],[Project_Initiated]])</f>
        <v>2019</v>
      </c>
      <c r="AM1690" s="53">
        <v>44105</v>
      </c>
      <c r="AN1690" s="53" t="str">
        <f>IF(AND(Table1[[#This Row],[Completed Date]]&gt;="07/01/2020"+0,Table1[[#This Row],[Completed Date]]&lt;="6/30/2021"+0),"FY 20-21",IF(AND(Table1[[#This Row],[Completed Date]]&gt;="07/01/2019"+0,Table1[[#This Row],[Completed Date]]&lt;="6/30/2020"+0),"FY 19-20",""))</f>
        <v>FY 19-20</v>
      </c>
      <c r="AO1690" s="116" t="str">
        <f>IFERROR(FIND("R",Table1[[#This Row],[FS_Priority]]),"")</f>
        <v/>
      </c>
    </row>
    <row r="1691" spans="1:41" hidden="1" x14ac:dyDescent="0.25">
      <c r="A1691" s="48" t="s">
        <v>874</v>
      </c>
      <c r="B1691" s="203" t="s">
        <v>211</v>
      </c>
      <c r="C1691" s="203" t="s">
        <v>874</v>
      </c>
      <c r="D1691" s="203" t="b">
        <v>0</v>
      </c>
      <c r="E1691" s="48" t="s">
        <v>99</v>
      </c>
      <c r="F1691" s="48" t="s">
        <v>3137</v>
      </c>
      <c r="G1691" s="48" t="s">
        <v>211</v>
      </c>
      <c r="H1691" s="48" t="s">
        <v>465</v>
      </c>
      <c r="I1691" s="48" t="s">
        <v>3664</v>
      </c>
      <c r="J1691" s="48" t="s">
        <v>2661</v>
      </c>
      <c r="K1691" s="203" t="s">
        <v>4989</v>
      </c>
      <c r="L1691" s="203" t="s">
        <v>297</v>
      </c>
      <c r="M1691" s="48" t="s">
        <v>3665</v>
      </c>
      <c r="N1691" s="203" t="s">
        <v>211</v>
      </c>
      <c r="O1691" s="48" t="s">
        <v>165</v>
      </c>
      <c r="P1691" s="48"/>
      <c r="Q1691" s="48" t="s">
        <v>243</v>
      </c>
      <c r="R1691" s="203" t="s">
        <v>211</v>
      </c>
      <c r="S1691" s="48" t="b">
        <v>0</v>
      </c>
      <c r="T1691" s="48"/>
      <c r="U1691" s="178"/>
      <c r="V1691" s="178">
        <v>43369</v>
      </c>
      <c r="W1691" s="48" t="s">
        <v>211</v>
      </c>
      <c r="X1691" s="48"/>
      <c r="Y1691" s="48"/>
      <c r="Z1691" s="48" t="s">
        <v>211</v>
      </c>
      <c r="AA1691" s="48"/>
      <c r="AB1691" s="48"/>
      <c r="AC1691" s="203" t="s">
        <v>2818</v>
      </c>
      <c r="AD1691" s="205"/>
      <c r="AE1691" s="203" t="s">
        <v>165</v>
      </c>
      <c r="AF1691" s="203" t="s">
        <v>211</v>
      </c>
      <c r="AG1691" s="203" t="s">
        <v>539</v>
      </c>
      <c r="AH1691" s="208">
        <v>43528</v>
      </c>
      <c r="AI1691" s="210" t="s">
        <v>4352</v>
      </c>
      <c r="AJ1691" s="164" t="str">
        <f t="shared" si="26"/>
        <v>FS</v>
      </c>
      <c r="AK1691" s="115" t="b">
        <f>ISNUMBER(SEARCH("IRT",Table1[[#This Row],[Current_Status]]))</f>
        <v>0</v>
      </c>
      <c r="AL1691" s="116">
        <f>YEAR(Table1[[#This Row],[Project_Initiated]])</f>
        <v>2018</v>
      </c>
      <c r="AM1691" s="53">
        <v>44105</v>
      </c>
      <c r="AN1691" s="53" t="str">
        <f>IF(AND(Table1[[#This Row],[Completed Date]]&gt;="07/01/2020"+0,Table1[[#This Row],[Completed Date]]&lt;="6/30/2021"+0),"FY 20-21",IF(AND(Table1[[#This Row],[Completed Date]]&gt;="07/01/2019"+0,Table1[[#This Row],[Completed Date]]&lt;="6/30/2020"+0),"FY 19-20",""))</f>
        <v/>
      </c>
      <c r="AO1691" s="116" t="str">
        <f>IFERROR(FIND("R",Table1[[#This Row],[FS_Priority]]),"")</f>
        <v/>
      </c>
    </row>
    <row r="1692" spans="1:41" hidden="1" x14ac:dyDescent="0.25">
      <c r="A1692" s="48" t="s">
        <v>321</v>
      </c>
      <c r="B1692" s="203" t="s">
        <v>211</v>
      </c>
      <c r="C1692" s="203" t="s">
        <v>321</v>
      </c>
      <c r="D1692" s="203" t="b">
        <v>0</v>
      </c>
      <c r="E1692" s="48" t="s">
        <v>99</v>
      </c>
      <c r="F1692" s="48" t="s">
        <v>3139</v>
      </c>
      <c r="G1692" s="48" t="s">
        <v>211</v>
      </c>
      <c r="H1692" s="48" t="s">
        <v>465</v>
      </c>
      <c r="I1692" s="48" t="s">
        <v>3666</v>
      </c>
      <c r="J1692" s="48" t="s">
        <v>2661</v>
      </c>
      <c r="K1692" s="203" t="s">
        <v>4989</v>
      </c>
      <c r="L1692" s="203" t="s">
        <v>297</v>
      </c>
      <c r="M1692" s="48" t="s">
        <v>3627</v>
      </c>
      <c r="N1692" s="203" t="s">
        <v>211</v>
      </c>
      <c r="O1692" s="48" t="s">
        <v>165</v>
      </c>
      <c r="P1692" s="48"/>
      <c r="Q1692" s="48" t="s">
        <v>244</v>
      </c>
      <c r="R1692" s="203" t="s">
        <v>211</v>
      </c>
      <c r="S1692" s="48" t="b">
        <v>0</v>
      </c>
      <c r="T1692" s="48"/>
      <c r="U1692" s="178"/>
      <c r="V1692" s="178">
        <v>43332</v>
      </c>
      <c r="W1692" s="48" t="s">
        <v>211</v>
      </c>
      <c r="X1692" s="48"/>
      <c r="Y1692" s="48"/>
      <c r="Z1692" s="48" t="s">
        <v>211</v>
      </c>
      <c r="AA1692" s="48"/>
      <c r="AB1692" s="48"/>
      <c r="AC1692" s="203" t="s">
        <v>539</v>
      </c>
      <c r="AD1692" s="205"/>
      <c r="AE1692" s="203" t="s">
        <v>165</v>
      </c>
      <c r="AF1692" s="203" t="s">
        <v>211</v>
      </c>
      <c r="AG1692" s="203" t="s">
        <v>539</v>
      </c>
      <c r="AH1692" s="208">
        <v>43412</v>
      </c>
      <c r="AI1692" s="210" t="s">
        <v>4347</v>
      </c>
      <c r="AJ1692" s="164" t="str">
        <f t="shared" si="26"/>
        <v>FS</v>
      </c>
      <c r="AK1692" s="115" t="b">
        <f>ISNUMBER(SEARCH("IRT",Table1[[#This Row],[Current_Status]]))</f>
        <v>0</v>
      </c>
      <c r="AL1692" s="116">
        <f>YEAR(Table1[[#This Row],[Project_Initiated]])</f>
        <v>2018</v>
      </c>
      <c r="AM1692" s="53">
        <v>44105</v>
      </c>
      <c r="AN1692" s="53" t="str">
        <f>IF(AND(Table1[[#This Row],[Completed Date]]&gt;="07/01/2020"+0,Table1[[#This Row],[Completed Date]]&lt;="6/30/2021"+0),"FY 20-21",IF(AND(Table1[[#This Row],[Completed Date]]&gt;="07/01/2019"+0,Table1[[#This Row],[Completed Date]]&lt;="6/30/2020"+0),"FY 19-20",""))</f>
        <v/>
      </c>
      <c r="AO1692" s="116" t="str">
        <f>IFERROR(FIND("R",Table1[[#This Row],[FS_Priority]]),"")</f>
        <v/>
      </c>
    </row>
    <row r="1693" spans="1:41" hidden="1" x14ac:dyDescent="0.25">
      <c r="A1693" s="48" t="s">
        <v>3373</v>
      </c>
      <c r="B1693" s="203" t="s">
        <v>211</v>
      </c>
      <c r="C1693" s="203" t="s">
        <v>3373</v>
      </c>
      <c r="D1693" s="203" t="b">
        <v>0</v>
      </c>
      <c r="E1693" s="48" t="s">
        <v>99</v>
      </c>
      <c r="F1693" s="48" t="s">
        <v>3374</v>
      </c>
      <c r="G1693" s="48" t="s">
        <v>3397</v>
      </c>
      <c r="H1693" s="48" t="s">
        <v>465</v>
      </c>
      <c r="I1693" s="48" t="s">
        <v>3939</v>
      </c>
      <c r="J1693" s="48" t="s">
        <v>2661</v>
      </c>
      <c r="K1693" s="203" t="s">
        <v>4989</v>
      </c>
      <c r="L1693" s="203" t="s">
        <v>297</v>
      </c>
      <c r="M1693" s="48" t="s">
        <v>3599</v>
      </c>
      <c r="N1693" s="203" t="s">
        <v>211</v>
      </c>
      <c r="O1693" s="48" t="s">
        <v>183</v>
      </c>
      <c r="P1693" s="48"/>
      <c r="Q1693" s="48" t="s">
        <v>244</v>
      </c>
      <c r="R1693" s="203" t="s">
        <v>211</v>
      </c>
      <c r="S1693" s="48" t="b">
        <v>0</v>
      </c>
      <c r="T1693" s="48"/>
      <c r="U1693" s="178"/>
      <c r="V1693" s="178">
        <v>43578</v>
      </c>
      <c r="W1693" s="48" t="s">
        <v>211</v>
      </c>
      <c r="X1693" s="48"/>
      <c r="Y1693" s="48"/>
      <c r="Z1693" s="48" t="s">
        <v>211</v>
      </c>
      <c r="AA1693" s="48"/>
      <c r="AB1693" s="48"/>
      <c r="AC1693" s="203" t="s">
        <v>4451</v>
      </c>
      <c r="AD1693" s="204">
        <v>43643</v>
      </c>
      <c r="AE1693" s="203" t="s">
        <v>178</v>
      </c>
      <c r="AF1693" s="203" t="s">
        <v>4452</v>
      </c>
      <c r="AG1693" s="203" t="s">
        <v>2694</v>
      </c>
      <c r="AH1693" s="208">
        <v>43788</v>
      </c>
      <c r="AI1693" s="210" t="s">
        <v>4349</v>
      </c>
      <c r="AJ1693" s="164" t="str">
        <f t="shared" si="26"/>
        <v>FS</v>
      </c>
      <c r="AK1693" s="115" t="b">
        <f>ISNUMBER(SEARCH("IRT",Table1[[#This Row],[Current_Status]]))</f>
        <v>0</v>
      </c>
      <c r="AL1693" s="116">
        <f>YEAR(Table1[[#This Row],[Project_Initiated]])</f>
        <v>2019</v>
      </c>
      <c r="AM1693" s="53">
        <v>44105</v>
      </c>
      <c r="AN1693" s="53" t="str">
        <f>IF(AND(Table1[[#This Row],[Completed Date]]&gt;="07/01/2020"+0,Table1[[#This Row],[Completed Date]]&lt;="6/30/2021"+0),"FY 20-21",IF(AND(Table1[[#This Row],[Completed Date]]&gt;="07/01/2019"+0,Table1[[#This Row],[Completed Date]]&lt;="6/30/2020"+0),"FY 19-20",""))</f>
        <v>FY 19-20</v>
      </c>
      <c r="AO1693" s="116" t="str">
        <f>IFERROR(FIND("R",Table1[[#This Row],[FS_Priority]]),"")</f>
        <v/>
      </c>
    </row>
    <row r="1694" spans="1:41" hidden="1" x14ac:dyDescent="0.25">
      <c r="A1694" s="48" t="s">
        <v>4089</v>
      </c>
      <c r="B1694" s="203" t="s">
        <v>211</v>
      </c>
      <c r="C1694" s="203" t="s">
        <v>4089</v>
      </c>
      <c r="D1694" s="203" t="b">
        <v>0</v>
      </c>
      <c r="E1694" s="48" t="s">
        <v>99</v>
      </c>
      <c r="F1694" s="48" t="s">
        <v>4237</v>
      </c>
      <c r="G1694" s="48" t="s">
        <v>211</v>
      </c>
      <c r="H1694" s="48" t="s">
        <v>177</v>
      </c>
      <c r="I1694" s="48" t="s">
        <v>4238</v>
      </c>
      <c r="J1694" s="48" t="s">
        <v>2661</v>
      </c>
      <c r="K1694" s="203" t="s">
        <v>4989</v>
      </c>
      <c r="L1694" s="203" t="s">
        <v>297</v>
      </c>
      <c r="M1694" s="48" t="s">
        <v>3616</v>
      </c>
      <c r="N1694" s="203" t="s">
        <v>211</v>
      </c>
      <c r="O1694" s="48" t="s">
        <v>165</v>
      </c>
      <c r="P1694" s="48"/>
      <c r="Q1694" s="48" t="s">
        <v>244</v>
      </c>
      <c r="R1694" s="203" t="s">
        <v>211</v>
      </c>
      <c r="S1694" s="48" t="b">
        <v>0</v>
      </c>
      <c r="T1694" s="48"/>
      <c r="U1694" s="178"/>
      <c r="V1694" s="178">
        <v>43699</v>
      </c>
      <c r="W1694" s="48" t="s">
        <v>211</v>
      </c>
      <c r="X1694" s="48"/>
      <c r="Y1694" s="48"/>
      <c r="Z1694" s="48" t="s">
        <v>211</v>
      </c>
      <c r="AA1694" s="48"/>
      <c r="AB1694" s="48"/>
      <c r="AC1694" s="203" t="s">
        <v>4436</v>
      </c>
      <c r="AD1694" s="205"/>
      <c r="AE1694" s="203" t="s">
        <v>165</v>
      </c>
      <c r="AF1694" s="203" t="s">
        <v>211</v>
      </c>
      <c r="AG1694" s="203" t="s">
        <v>211</v>
      </c>
      <c r="AH1694" s="208">
        <v>43726</v>
      </c>
      <c r="AI1694" s="210" t="s">
        <v>4284</v>
      </c>
      <c r="AJ1694" s="164" t="str">
        <f t="shared" si="26"/>
        <v>FS</v>
      </c>
      <c r="AK1694" s="115" t="b">
        <f>ISNUMBER(SEARCH("IRT",Table1[[#This Row],[Current_Status]]))</f>
        <v>0</v>
      </c>
      <c r="AL1694" s="116">
        <f>YEAR(Table1[[#This Row],[Project_Initiated]])</f>
        <v>2019</v>
      </c>
      <c r="AM1694" s="53">
        <v>44105</v>
      </c>
      <c r="AN1694" s="53" t="str">
        <f>IF(AND(Table1[[#This Row],[Completed Date]]&gt;="07/01/2020"+0,Table1[[#This Row],[Completed Date]]&lt;="6/30/2021"+0),"FY 20-21",IF(AND(Table1[[#This Row],[Completed Date]]&gt;="07/01/2019"+0,Table1[[#This Row],[Completed Date]]&lt;="6/30/2020"+0),"FY 19-20",""))</f>
        <v>FY 19-20</v>
      </c>
      <c r="AO1694" s="116" t="str">
        <f>IFERROR(FIND("R",Table1[[#This Row],[FS_Priority]]),"")</f>
        <v/>
      </c>
    </row>
    <row r="1695" spans="1:41" hidden="1" x14ac:dyDescent="0.25">
      <c r="A1695" s="48" t="s">
        <v>4573</v>
      </c>
      <c r="B1695" s="203" t="s">
        <v>211</v>
      </c>
      <c r="C1695" s="203" t="s">
        <v>4573</v>
      </c>
      <c r="D1695" s="203" t="b">
        <v>0</v>
      </c>
      <c r="E1695" s="48" t="s">
        <v>99</v>
      </c>
      <c r="F1695" s="48" t="s">
        <v>4574</v>
      </c>
      <c r="G1695" s="48" t="s">
        <v>211</v>
      </c>
      <c r="H1695" s="48" t="s">
        <v>211</v>
      </c>
      <c r="I1695" s="48" t="s">
        <v>65</v>
      </c>
      <c r="J1695" s="48" t="s">
        <v>2661</v>
      </c>
      <c r="K1695" s="203" t="s">
        <v>4989</v>
      </c>
      <c r="L1695" s="203" t="s">
        <v>297</v>
      </c>
      <c r="M1695" s="48" t="s">
        <v>4159</v>
      </c>
      <c r="N1695" s="203" t="s">
        <v>4575</v>
      </c>
      <c r="O1695" s="48" t="s">
        <v>165</v>
      </c>
      <c r="P1695" s="48"/>
      <c r="Q1695" s="48" t="s">
        <v>244</v>
      </c>
      <c r="R1695" s="203" t="s">
        <v>211</v>
      </c>
      <c r="S1695" s="48" t="b">
        <v>1</v>
      </c>
      <c r="T1695" s="48"/>
      <c r="U1695" s="178"/>
      <c r="V1695" s="178">
        <v>43787</v>
      </c>
      <c r="W1695" s="48" t="s">
        <v>211</v>
      </c>
      <c r="X1695" s="48"/>
      <c r="Y1695" s="48"/>
      <c r="Z1695" s="48" t="s">
        <v>211</v>
      </c>
      <c r="AA1695" s="48"/>
      <c r="AB1695" s="48"/>
      <c r="AC1695" s="203" t="s">
        <v>4840</v>
      </c>
      <c r="AD1695" s="205"/>
      <c r="AE1695" s="203" t="s">
        <v>165</v>
      </c>
      <c r="AF1695" s="203" t="s">
        <v>211</v>
      </c>
      <c r="AG1695" s="203" t="s">
        <v>211</v>
      </c>
      <c r="AH1695" s="208">
        <v>43864</v>
      </c>
      <c r="AI1695" s="210" t="s">
        <v>4364</v>
      </c>
      <c r="AJ1695" s="164" t="str">
        <f t="shared" si="26"/>
        <v>FS</v>
      </c>
      <c r="AK1695" s="115" t="b">
        <f>ISNUMBER(SEARCH("IRT",Table1[[#This Row],[Current_Status]]))</f>
        <v>0</v>
      </c>
      <c r="AL1695" s="116">
        <f>YEAR(Table1[[#This Row],[Project_Initiated]])</f>
        <v>2019</v>
      </c>
      <c r="AM1695" s="53">
        <v>44105</v>
      </c>
      <c r="AN1695" s="53" t="str">
        <f>IF(AND(Table1[[#This Row],[Completed Date]]&gt;="07/01/2020"+0,Table1[[#This Row],[Completed Date]]&lt;="6/30/2021"+0),"FY 20-21",IF(AND(Table1[[#This Row],[Completed Date]]&gt;="07/01/2019"+0,Table1[[#This Row],[Completed Date]]&lt;="6/30/2020"+0),"FY 19-20",""))</f>
        <v>FY 19-20</v>
      </c>
      <c r="AO1695" s="116" t="str">
        <f>IFERROR(FIND("R",Table1[[#This Row],[FS_Priority]]),"")</f>
        <v/>
      </c>
    </row>
    <row r="1696" spans="1:41" hidden="1" x14ac:dyDescent="0.25">
      <c r="A1696" s="48" t="s">
        <v>2930</v>
      </c>
      <c r="B1696" s="203" t="s">
        <v>211</v>
      </c>
      <c r="C1696" s="203" t="s">
        <v>2930</v>
      </c>
      <c r="D1696" s="203" t="b">
        <v>0</v>
      </c>
      <c r="E1696" s="48" t="s">
        <v>99</v>
      </c>
      <c r="F1696" s="48" t="s">
        <v>3140</v>
      </c>
      <c r="G1696" s="48" t="s">
        <v>211</v>
      </c>
      <c r="H1696" s="48" t="s">
        <v>177</v>
      </c>
      <c r="I1696" s="48" t="s">
        <v>3632</v>
      </c>
      <c r="J1696" s="48" t="s">
        <v>2661</v>
      </c>
      <c r="K1696" s="203" t="s">
        <v>4989</v>
      </c>
      <c r="L1696" s="203" t="s">
        <v>297</v>
      </c>
      <c r="M1696" s="48" t="s">
        <v>3633</v>
      </c>
      <c r="N1696" s="203" t="s">
        <v>211</v>
      </c>
      <c r="O1696" s="48" t="s">
        <v>165</v>
      </c>
      <c r="P1696" s="48"/>
      <c r="Q1696" s="48" t="s">
        <v>244</v>
      </c>
      <c r="R1696" s="203" t="s">
        <v>211</v>
      </c>
      <c r="S1696" s="48" t="b">
        <v>0</v>
      </c>
      <c r="T1696" s="48"/>
      <c r="U1696" s="178"/>
      <c r="V1696" s="178">
        <v>43479</v>
      </c>
      <c r="W1696" s="48" t="s">
        <v>211</v>
      </c>
      <c r="X1696" s="48"/>
      <c r="Y1696" s="48"/>
      <c r="Z1696" s="48" t="s">
        <v>211</v>
      </c>
      <c r="AA1696" s="48"/>
      <c r="AB1696" s="48"/>
      <c r="AC1696" s="203" t="s">
        <v>4436</v>
      </c>
      <c r="AD1696" s="205"/>
      <c r="AE1696" s="203" t="s">
        <v>211</v>
      </c>
      <c r="AF1696" s="203" t="s">
        <v>211</v>
      </c>
      <c r="AG1696" s="203" t="s">
        <v>211</v>
      </c>
      <c r="AH1696" s="208">
        <v>43712</v>
      </c>
      <c r="AI1696" s="210" t="s">
        <v>4349</v>
      </c>
      <c r="AJ1696" s="164" t="str">
        <f t="shared" si="26"/>
        <v>FS</v>
      </c>
      <c r="AK1696" s="115" t="b">
        <f>ISNUMBER(SEARCH("IRT",Table1[[#This Row],[Current_Status]]))</f>
        <v>0</v>
      </c>
      <c r="AL1696" s="116">
        <f>YEAR(Table1[[#This Row],[Project_Initiated]])</f>
        <v>2019</v>
      </c>
      <c r="AM1696" s="53">
        <v>44105</v>
      </c>
      <c r="AN1696" s="53" t="str">
        <f>IF(AND(Table1[[#This Row],[Completed Date]]&gt;="07/01/2020"+0,Table1[[#This Row],[Completed Date]]&lt;="6/30/2021"+0),"FY 20-21",IF(AND(Table1[[#This Row],[Completed Date]]&gt;="07/01/2019"+0,Table1[[#This Row],[Completed Date]]&lt;="6/30/2020"+0),"FY 19-20",""))</f>
        <v>FY 19-20</v>
      </c>
      <c r="AO1696" s="116" t="str">
        <f>IFERROR(FIND("R",Table1[[#This Row],[FS_Priority]]),"")</f>
        <v/>
      </c>
    </row>
    <row r="1697" spans="1:41" hidden="1" x14ac:dyDescent="0.25">
      <c r="A1697" s="48" t="s">
        <v>867</v>
      </c>
      <c r="B1697" s="203" t="s">
        <v>211</v>
      </c>
      <c r="C1697" s="203" t="s">
        <v>867</v>
      </c>
      <c r="D1697" s="203" t="b">
        <v>0</v>
      </c>
      <c r="E1697" s="48" t="s">
        <v>99</v>
      </c>
      <c r="F1697" s="48" t="s">
        <v>3138</v>
      </c>
      <c r="G1697" s="48" t="s">
        <v>211</v>
      </c>
      <c r="H1697" s="48" t="s">
        <v>465</v>
      </c>
      <c r="I1697" s="48" t="s">
        <v>3667</v>
      </c>
      <c r="J1697" s="48" t="s">
        <v>2661</v>
      </c>
      <c r="K1697" s="203" t="s">
        <v>4989</v>
      </c>
      <c r="L1697" s="203" t="s">
        <v>297</v>
      </c>
      <c r="M1697" s="48" t="s">
        <v>3597</v>
      </c>
      <c r="N1697" s="203" t="s">
        <v>211</v>
      </c>
      <c r="O1697" s="48" t="s">
        <v>165</v>
      </c>
      <c r="P1697" s="48"/>
      <c r="Q1697" s="48" t="s">
        <v>244</v>
      </c>
      <c r="R1697" s="203" t="s">
        <v>211</v>
      </c>
      <c r="S1697" s="48" t="b">
        <v>0</v>
      </c>
      <c r="T1697" s="48"/>
      <c r="U1697" s="178"/>
      <c r="V1697" s="178">
        <v>43360</v>
      </c>
      <c r="W1697" s="48" t="s">
        <v>211</v>
      </c>
      <c r="X1697" s="48"/>
      <c r="Y1697" s="48"/>
      <c r="Z1697" s="48" t="s">
        <v>211</v>
      </c>
      <c r="AA1697" s="48"/>
      <c r="AB1697" s="48"/>
      <c r="AC1697" s="203" t="s">
        <v>2818</v>
      </c>
      <c r="AD1697" s="205"/>
      <c r="AE1697" s="203" t="s">
        <v>165</v>
      </c>
      <c r="AF1697" s="203" t="s">
        <v>211</v>
      </c>
      <c r="AG1697" s="203" t="s">
        <v>539</v>
      </c>
      <c r="AH1697" s="208">
        <v>43528</v>
      </c>
      <c r="AI1697" s="210" t="s">
        <v>4352</v>
      </c>
      <c r="AJ1697" s="164" t="str">
        <f t="shared" si="26"/>
        <v>FS</v>
      </c>
      <c r="AK1697" s="115" t="b">
        <f>ISNUMBER(SEARCH("IRT",Table1[[#This Row],[Current_Status]]))</f>
        <v>0</v>
      </c>
      <c r="AL1697" s="116">
        <f>YEAR(Table1[[#This Row],[Project_Initiated]])</f>
        <v>2018</v>
      </c>
      <c r="AM1697" s="53">
        <v>44105</v>
      </c>
      <c r="AN1697" s="53" t="str">
        <f>IF(AND(Table1[[#This Row],[Completed Date]]&gt;="07/01/2020"+0,Table1[[#This Row],[Completed Date]]&lt;="6/30/2021"+0),"FY 20-21",IF(AND(Table1[[#This Row],[Completed Date]]&gt;="07/01/2019"+0,Table1[[#This Row],[Completed Date]]&lt;="6/30/2020"+0),"FY 19-20",""))</f>
        <v/>
      </c>
      <c r="AO1697" s="116" t="str">
        <f>IFERROR(FIND("R",Table1[[#This Row],[FS_Priority]]),"")</f>
        <v/>
      </c>
    </row>
    <row r="1698" spans="1:41" hidden="1" x14ac:dyDescent="0.25">
      <c r="A1698" s="48" t="s">
        <v>2740</v>
      </c>
      <c r="B1698" s="203" t="s">
        <v>211</v>
      </c>
      <c r="C1698" s="203" t="s">
        <v>2740</v>
      </c>
      <c r="D1698" s="203" t="b">
        <v>0</v>
      </c>
      <c r="E1698" s="48" t="s">
        <v>99</v>
      </c>
      <c r="F1698" s="48" t="s">
        <v>3141</v>
      </c>
      <c r="G1698" s="48" t="s">
        <v>2828</v>
      </c>
      <c r="H1698" s="48" t="s">
        <v>476</v>
      </c>
      <c r="I1698" s="48" t="s">
        <v>212</v>
      </c>
      <c r="J1698" s="48" t="s">
        <v>2661</v>
      </c>
      <c r="K1698" s="203" t="s">
        <v>4989</v>
      </c>
      <c r="L1698" s="203" t="s">
        <v>297</v>
      </c>
      <c r="M1698" s="48" t="s">
        <v>3669</v>
      </c>
      <c r="N1698" s="203" t="s">
        <v>211</v>
      </c>
      <c r="O1698" s="48" t="s">
        <v>165</v>
      </c>
      <c r="P1698" s="48"/>
      <c r="Q1698" s="48" t="s">
        <v>108</v>
      </c>
      <c r="R1698" s="203" t="s">
        <v>211</v>
      </c>
      <c r="S1698" s="48" t="b">
        <v>0</v>
      </c>
      <c r="T1698" s="48"/>
      <c r="U1698" s="178"/>
      <c r="V1698" s="178">
        <v>43468</v>
      </c>
      <c r="W1698" s="48" t="s">
        <v>211</v>
      </c>
      <c r="X1698" s="48"/>
      <c r="Y1698" s="48"/>
      <c r="Z1698" s="48" t="s">
        <v>211</v>
      </c>
      <c r="AA1698" s="48"/>
      <c r="AB1698" s="48"/>
      <c r="AC1698" s="203" t="s">
        <v>4025</v>
      </c>
      <c r="AD1698" s="205"/>
      <c r="AE1698" s="203" t="s">
        <v>211</v>
      </c>
      <c r="AF1698" s="203" t="s">
        <v>211</v>
      </c>
      <c r="AG1698" s="203" t="s">
        <v>211</v>
      </c>
      <c r="AH1698" s="208">
        <v>43672</v>
      </c>
      <c r="AI1698" s="210" t="s">
        <v>4346</v>
      </c>
      <c r="AJ1698" s="164" t="str">
        <f t="shared" si="26"/>
        <v>FS</v>
      </c>
      <c r="AK1698" s="115" t="b">
        <f>ISNUMBER(SEARCH("IRT",Table1[[#This Row],[Current_Status]]))</f>
        <v>0</v>
      </c>
      <c r="AL1698" s="116">
        <f>YEAR(Table1[[#This Row],[Project_Initiated]])</f>
        <v>2019</v>
      </c>
      <c r="AM1698" s="53">
        <v>44105</v>
      </c>
      <c r="AN1698" s="53" t="str">
        <f>IF(AND(Table1[[#This Row],[Completed Date]]&gt;="07/01/2020"+0,Table1[[#This Row],[Completed Date]]&lt;="6/30/2021"+0),"FY 20-21",IF(AND(Table1[[#This Row],[Completed Date]]&gt;="07/01/2019"+0,Table1[[#This Row],[Completed Date]]&lt;="6/30/2020"+0),"FY 19-20",""))</f>
        <v>FY 19-20</v>
      </c>
      <c r="AO1698" s="116" t="str">
        <f>IFERROR(FIND("R",Table1[[#This Row],[FS_Priority]]),"")</f>
        <v/>
      </c>
    </row>
    <row r="1699" spans="1:41" hidden="1" x14ac:dyDescent="0.25">
      <c r="A1699" s="48" t="s">
        <v>2931</v>
      </c>
      <c r="B1699" s="203" t="s">
        <v>211</v>
      </c>
      <c r="C1699" s="203" t="s">
        <v>2931</v>
      </c>
      <c r="D1699" s="203" t="b">
        <v>0</v>
      </c>
      <c r="E1699" s="48" t="s">
        <v>99</v>
      </c>
      <c r="F1699" s="48" t="s">
        <v>3143</v>
      </c>
      <c r="G1699" s="48" t="s">
        <v>211</v>
      </c>
      <c r="H1699" s="48" t="s">
        <v>452</v>
      </c>
      <c r="I1699" s="48" t="s">
        <v>3941</v>
      </c>
      <c r="J1699" s="48" t="s">
        <v>2661</v>
      </c>
      <c r="K1699" s="203" t="s">
        <v>4989</v>
      </c>
      <c r="L1699" s="203" t="s">
        <v>297</v>
      </c>
      <c r="M1699" s="48" t="s">
        <v>3927</v>
      </c>
      <c r="N1699" s="203" t="s">
        <v>211</v>
      </c>
      <c r="O1699" s="48" t="s">
        <v>165</v>
      </c>
      <c r="P1699" s="48"/>
      <c r="Q1699" s="48" t="s">
        <v>108</v>
      </c>
      <c r="R1699" s="203" t="s">
        <v>211</v>
      </c>
      <c r="S1699" s="48" t="b">
        <v>0</v>
      </c>
      <c r="T1699" s="48"/>
      <c r="U1699" s="178"/>
      <c r="V1699" s="178">
        <v>43595</v>
      </c>
      <c r="W1699" s="48" t="s">
        <v>211</v>
      </c>
      <c r="X1699" s="48"/>
      <c r="Y1699" s="48"/>
      <c r="Z1699" s="48" t="s">
        <v>211</v>
      </c>
      <c r="AA1699" s="48"/>
      <c r="AB1699" s="48"/>
      <c r="AC1699" s="203" t="s">
        <v>4436</v>
      </c>
      <c r="AD1699" s="205"/>
      <c r="AE1699" s="203" t="s">
        <v>211</v>
      </c>
      <c r="AF1699" s="203" t="s">
        <v>211</v>
      </c>
      <c r="AG1699" s="203" t="s">
        <v>211</v>
      </c>
      <c r="AH1699" s="208">
        <v>43704</v>
      </c>
      <c r="AI1699" s="210" t="s">
        <v>4349</v>
      </c>
      <c r="AJ1699" s="164" t="str">
        <f t="shared" si="26"/>
        <v>FS</v>
      </c>
      <c r="AK1699" s="115" t="b">
        <f>ISNUMBER(SEARCH("IRT",Table1[[#This Row],[Current_Status]]))</f>
        <v>0</v>
      </c>
      <c r="AL1699" s="116">
        <f>YEAR(Table1[[#This Row],[Project_Initiated]])</f>
        <v>2019</v>
      </c>
      <c r="AM1699" s="53">
        <v>44105</v>
      </c>
      <c r="AN1699" s="53" t="str">
        <f>IF(AND(Table1[[#This Row],[Completed Date]]&gt;="07/01/2020"+0,Table1[[#This Row],[Completed Date]]&lt;="6/30/2021"+0),"FY 20-21",IF(AND(Table1[[#This Row],[Completed Date]]&gt;="07/01/2019"+0,Table1[[#This Row],[Completed Date]]&lt;="6/30/2020"+0),"FY 19-20",""))</f>
        <v>FY 19-20</v>
      </c>
      <c r="AO1699" s="116" t="str">
        <f>IFERROR(FIND("R",Table1[[#This Row],[FS_Priority]]),"")</f>
        <v/>
      </c>
    </row>
    <row r="1700" spans="1:41" hidden="1" x14ac:dyDescent="0.25">
      <c r="A1700" s="48" t="s">
        <v>3375</v>
      </c>
      <c r="B1700" s="203" t="s">
        <v>211</v>
      </c>
      <c r="C1700" s="203" t="s">
        <v>3375</v>
      </c>
      <c r="D1700" s="203" t="b">
        <v>0</v>
      </c>
      <c r="E1700" s="48" t="s">
        <v>99</v>
      </c>
      <c r="F1700" s="48" t="s">
        <v>3417</v>
      </c>
      <c r="G1700" s="48" t="s">
        <v>3404</v>
      </c>
      <c r="H1700" s="48" t="s">
        <v>465</v>
      </c>
      <c r="I1700" s="48" t="s">
        <v>3940</v>
      </c>
      <c r="J1700" s="48" t="s">
        <v>2661</v>
      </c>
      <c r="K1700" s="203" t="s">
        <v>4989</v>
      </c>
      <c r="L1700" s="203" t="s">
        <v>297</v>
      </c>
      <c r="M1700" s="48" t="s">
        <v>4444</v>
      </c>
      <c r="N1700" s="203" t="s">
        <v>211</v>
      </c>
      <c r="O1700" s="48" t="s">
        <v>183</v>
      </c>
      <c r="P1700" s="48"/>
      <c r="Q1700" s="48" t="s">
        <v>108</v>
      </c>
      <c r="R1700" s="203" t="s">
        <v>211</v>
      </c>
      <c r="S1700" s="48" t="b">
        <v>0</v>
      </c>
      <c r="T1700" s="48"/>
      <c r="U1700" s="178"/>
      <c r="V1700" s="178">
        <v>43544</v>
      </c>
      <c r="W1700" s="48" t="s">
        <v>211</v>
      </c>
      <c r="X1700" s="48"/>
      <c r="Y1700" s="48"/>
      <c r="Z1700" s="48" t="s">
        <v>211</v>
      </c>
      <c r="AA1700" s="48"/>
      <c r="AB1700" s="48"/>
      <c r="AC1700" s="203" t="s">
        <v>4817</v>
      </c>
      <c r="AD1700" s="204">
        <v>43671</v>
      </c>
      <c r="AE1700" s="203" t="s">
        <v>178</v>
      </c>
      <c r="AF1700" s="203" t="s">
        <v>4445</v>
      </c>
      <c r="AG1700" s="203" t="s">
        <v>2694</v>
      </c>
      <c r="AH1700" s="208">
        <v>43879</v>
      </c>
      <c r="AI1700" s="210" t="s">
        <v>4349</v>
      </c>
      <c r="AJ1700" s="164" t="str">
        <f t="shared" si="26"/>
        <v>FS</v>
      </c>
      <c r="AK1700" s="115" t="b">
        <f>ISNUMBER(SEARCH("IRT",Table1[[#This Row],[Current_Status]]))</f>
        <v>0</v>
      </c>
      <c r="AL1700" s="116">
        <f>YEAR(Table1[[#This Row],[Project_Initiated]])</f>
        <v>2019</v>
      </c>
      <c r="AM1700" s="53">
        <v>44105</v>
      </c>
      <c r="AN1700" s="53" t="str">
        <f>IF(AND(Table1[[#This Row],[Completed Date]]&gt;="07/01/2020"+0,Table1[[#This Row],[Completed Date]]&lt;="6/30/2021"+0),"FY 20-21",IF(AND(Table1[[#This Row],[Completed Date]]&gt;="07/01/2019"+0,Table1[[#This Row],[Completed Date]]&lt;="6/30/2020"+0),"FY 19-20",""))</f>
        <v>FY 19-20</v>
      </c>
      <c r="AO1700" s="116" t="str">
        <f>IFERROR(FIND("R",Table1[[#This Row],[FS_Priority]]),"")</f>
        <v/>
      </c>
    </row>
    <row r="1701" spans="1:41" hidden="1" x14ac:dyDescent="0.25">
      <c r="A1701" s="48" t="s">
        <v>4576</v>
      </c>
      <c r="B1701" s="203" t="s">
        <v>211</v>
      </c>
      <c r="C1701" s="203" t="s">
        <v>4576</v>
      </c>
      <c r="D1701" s="203" t="b">
        <v>0</v>
      </c>
      <c r="E1701" s="48" t="s">
        <v>99</v>
      </c>
      <c r="F1701" s="48" t="s">
        <v>4577</v>
      </c>
      <c r="G1701" s="48" t="s">
        <v>211</v>
      </c>
      <c r="H1701" s="48" t="s">
        <v>211</v>
      </c>
      <c r="I1701" s="48" t="s">
        <v>4578</v>
      </c>
      <c r="J1701" s="48" t="s">
        <v>2661</v>
      </c>
      <c r="K1701" s="203" t="s">
        <v>4989</v>
      </c>
      <c r="L1701" s="203" t="s">
        <v>297</v>
      </c>
      <c r="M1701" s="48" t="s">
        <v>4234</v>
      </c>
      <c r="N1701" s="203" t="s">
        <v>211</v>
      </c>
      <c r="O1701" s="48" t="s">
        <v>165</v>
      </c>
      <c r="P1701" s="48"/>
      <c r="Q1701" s="48" t="s">
        <v>108</v>
      </c>
      <c r="R1701" s="203" t="s">
        <v>211</v>
      </c>
      <c r="S1701" s="48" t="b">
        <v>0</v>
      </c>
      <c r="T1701" s="48"/>
      <c r="U1701" s="178"/>
      <c r="V1701" s="178">
        <v>43789</v>
      </c>
      <c r="W1701" s="48" t="s">
        <v>211</v>
      </c>
      <c r="X1701" s="48"/>
      <c r="Y1701" s="48"/>
      <c r="Z1701" s="48" t="s">
        <v>211</v>
      </c>
      <c r="AA1701" s="48"/>
      <c r="AB1701" s="48"/>
      <c r="AC1701" s="203" t="s">
        <v>4767</v>
      </c>
      <c r="AD1701" s="205"/>
      <c r="AE1701" s="203" t="s">
        <v>165</v>
      </c>
      <c r="AF1701" s="203" t="s">
        <v>211</v>
      </c>
      <c r="AG1701" s="203" t="s">
        <v>211</v>
      </c>
      <c r="AH1701" s="208">
        <v>43812</v>
      </c>
      <c r="AI1701" s="210" t="s">
        <v>4364</v>
      </c>
      <c r="AJ1701" s="164" t="str">
        <f t="shared" si="26"/>
        <v>FS</v>
      </c>
      <c r="AK1701" s="115" t="b">
        <f>ISNUMBER(SEARCH("IRT",Table1[[#This Row],[Current_Status]]))</f>
        <v>0</v>
      </c>
      <c r="AL1701" s="116">
        <f>YEAR(Table1[[#This Row],[Project_Initiated]])</f>
        <v>2019</v>
      </c>
      <c r="AM1701" s="53">
        <v>44105</v>
      </c>
      <c r="AN1701" s="53" t="str">
        <f>IF(AND(Table1[[#This Row],[Completed Date]]&gt;="07/01/2020"+0,Table1[[#This Row],[Completed Date]]&lt;="6/30/2021"+0),"FY 20-21",IF(AND(Table1[[#This Row],[Completed Date]]&gt;="07/01/2019"+0,Table1[[#This Row],[Completed Date]]&lt;="6/30/2020"+0),"FY 19-20",""))</f>
        <v>FY 19-20</v>
      </c>
      <c r="AO1701" s="116" t="str">
        <f>IFERROR(FIND("R",Table1[[#This Row],[FS_Priority]]),"")</f>
        <v/>
      </c>
    </row>
    <row r="1702" spans="1:41" hidden="1" x14ac:dyDescent="0.25">
      <c r="A1702" s="48" t="s">
        <v>322</v>
      </c>
      <c r="B1702" s="203" t="s">
        <v>211</v>
      </c>
      <c r="C1702" s="203" t="s">
        <v>322</v>
      </c>
      <c r="D1702" s="203" t="b">
        <v>0</v>
      </c>
      <c r="E1702" s="48" t="s">
        <v>99</v>
      </c>
      <c r="F1702" s="48" t="s">
        <v>3142</v>
      </c>
      <c r="G1702" s="48" t="s">
        <v>211</v>
      </c>
      <c r="H1702" s="48" t="s">
        <v>467</v>
      </c>
      <c r="I1702" s="48" t="s">
        <v>3668</v>
      </c>
      <c r="J1702" s="48" t="s">
        <v>2661</v>
      </c>
      <c r="K1702" s="203" t="s">
        <v>4989</v>
      </c>
      <c r="L1702" s="203" t="s">
        <v>297</v>
      </c>
      <c r="M1702" s="48" t="s">
        <v>3631</v>
      </c>
      <c r="N1702" s="203" t="s">
        <v>211</v>
      </c>
      <c r="O1702" s="48" t="s">
        <v>165</v>
      </c>
      <c r="P1702" s="48"/>
      <c r="Q1702" s="48" t="s">
        <v>108</v>
      </c>
      <c r="R1702" s="203" t="s">
        <v>211</v>
      </c>
      <c r="S1702" s="48" t="b">
        <v>0</v>
      </c>
      <c r="T1702" s="48"/>
      <c r="U1702" s="178"/>
      <c r="V1702" s="178">
        <v>43311</v>
      </c>
      <c r="W1702" s="48" t="s">
        <v>211</v>
      </c>
      <c r="X1702" s="48"/>
      <c r="Y1702" s="48"/>
      <c r="Z1702" s="48" t="s">
        <v>211</v>
      </c>
      <c r="AA1702" s="48"/>
      <c r="AB1702" s="48"/>
      <c r="AC1702" s="203" t="s">
        <v>2697</v>
      </c>
      <c r="AD1702" s="205"/>
      <c r="AE1702" s="203" t="s">
        <v>165</v>
      </c>
      <c r="AF1702" s="203" t="s">
        <v>211</v>
      </c>
      <c r="AG1702" s="203" t="s">
        <v>539</v>
      </c>
      <c r="AH1702" s="208">
        <v>43476</v>
      </c>
      <c r="AI1702" s="210" t="s">
        <v>4347</v>
      </c>
      <c r="AJ1702" s="164" t="str">
        <f t="shared" si="26"/>
        <v>FS</v>
      </c>
      <c r="AK1702" s="115" t="b">
        <f>ISNUMBER(SEARCH("IRT",Table1[[#This Row],[Current_Status]]))</f>
        <v>0</v>
      </c>
      <c r="AL1702" s="116">
        <f>YEAR(Table1[[#This Row],[Project_Initiated]])</f>
        <v>2018</v>
      </c>
      <c r="AM1702" s="53">
        <v>44105</v>
      </c>
      <c r="AN1702" s="53" t="str">
        <f>IF(AND(Table1[[#This Row],[Completed Date]]&gt;="07/01/2020"+0,Table1[[#This Row],[Completed Date]]&lt;="6/30/2021"+0),"FY 20-21",IF(AND(Table1[[#This Row],[Completed Date]]&gt;="07/01/2019"+0,Table1[[#This Row],[Completed Date]]&lt;="6/30/2020"+0),"FY 19-20",""))</f>
        <v/>
      </c>
      <c r="AO1702" s="116" t="str">
        <f>IFERROR(FIND("R",Table1[[#This Row],[FS_Priority]]),"")</f>
        <v/>
      </c>
    </row>
    <row r="1703" spans="1:41" hidden="1" x14ac:dyDescent="0.25">
      <c r="A1703" s="48" t="s">
        <v>4579</v>
      </c>
      <c r="B1703" s="203" t="s">
        <v>211</v>
      </c>
      <c r="C1703" s="203" t="s">
        <v>4579</v>
      </c>
      <c r="D1703" s="203" t="b">
        <v>0</v>
      </c>
      <c r="E1703" s="48" t="s">
        <v>99</v>
      </c>
      <c r="F1703" s="48" t="s">
        <v>4580</v>
      </c>
      <c r="G1703" s="48" t="s">
        <v>211</v>
      </c>
      <c r="H1703" s="48" t="s">
        <v>211</v>
      </c>
      <c r="I1703" s="48" t="s">
        <v>4581</v>
      </c>
      <c r="J1703" s="48" t="s">
        <v>2661</v>
      </c>
      <c r="K1703" s="203" t="s">
        <v>4989</v>
      </c>
      <c r="L1703" s="203" t="s">
        <v>297</v>
      </c>
      <c r="M1703" s="48" t="s">
        <v>3599</v>
      </c>
      <c r="N1703" s="203" t="s">
        <v>211</v>
      </c>
      <c r="O1703" s="48" t="s">
        <v>183</v>
      </c>
      <c r="P1703" s="48"/>
      <c r="Q1703" s="48" t="s">
        <v>3291</v>
      </c>
      <c r="R1703" s="203" t="s">
        <v>211</v>
      </c>
      <c r="S1703" s="48" t="b">
        <v>0</v>
      </c>
      <c r="T1703" s="48"/>
      <c r="U1703" s="178"/>
      <c r="V1703" s="178">
        <v>43777</v>
      </c>
      <c r="W1703" s="48" t="s">
        <v>211</v>
      </c>
      <c r="X1703" s="48"/>
      <c r="Y1703" s="48"/>
      <c r="Z1703" s="48" t="s">
        <v>211</v>
      </c>
      <c r="AA1703" s="48"/>
      <c r="AB1703" s="48"/>
      <c r="AC1703" s="203" t="s">
        <v>5019</v>
      </c>
      <c r="AD1703" s="205"/>
      <c r="AE1703" s="203" t="s">
        <v>178</v>
      </c>
      <c r="AF1703" s="203" t="s">
        <v>211</v>
      </c>
      <c r="AG1703" s="203" t="s">
        <v>211</v>
      </c>
      <c r="AH1703" s="208">
        <v>44048</v>
      </c>
      <c r="AI1703" s="210" t="s">
        <v>4364</v>
      </c>
      <c r="AJ1703" s="164" t="str">
        <f t="shared" si="26"/>
        <v>FS</v>
      </c>
      <c r="AK1703" s="115" t="b">
        <f>ISNUMBER(SEARCH("IRT",Table1[[#This Row],[Current_Status]]))</f>
        <v>0</v>
      </c>
      <c r="AL1703" s="116">
        <f>YEAR(Table1[[#This Row],[Project_Initiated]])</f>
        <v>2019</v>
      </c>
      <c r="AM1703" s="53">
        <v>44105</v>
      </c>
      <c r="AN1703" s="53" t="str">
        <f>IF(AND(Table1[[#This Row],[Completed Date]]&gt;="07/01/2020"+0,Table1[[#This Row],[Completed Date]]&lt;="6/30/2021"+0),"FY 20-21",IF(AND(Table1[[#This Row],[Completed Date]]&gt;="07/01/2019"+0,Table1[[#This Row],[Completed Date]]&lt;="6/30/2020"+0),"FY 19-20",""))</f>
        <v>FY 20-21</v>
      </c>
      <c r="AO1703" s="116">
        <f>IFERROR(FIND("R",Table1[[#This Row],[FS_Priority]]),"")</f>
        <v>1</v>
      </c>
    </row>
    <row r="1704" spans="1:41" hidden="1" x14ac:dyDescent="0.25">
      <c r="A1704" s="48" t="s">
        <v>4090</v>
      </c>
      <c r="B1704" s="203" t="s">
        <v>211</v>
      </c>
      <c r="C1704" s="203" t="s">
        <v>4090</v>
      </c>
      <c r="D1704" s="203" t="b">
        <v>0</v>
      </c>
      <c r="E1704" s="48" t="s">
        <v>99</v>
      </c>
      <c r="F1704" s="48" t="s">
        <v>4134</v>
      </c>
      <c r="G1704" s="48" t="s">
        <v>4286</v>
      </c>
      <c r="H1704" s="48" t="s">
        <v>465</v>
      </c>
      <c r="I1704" s="48" t="s">
        <v>3645</v>
      </c>
      <c r="J1704" s="48" t="s">
        <v>2661</v>
      </c>
      <c r="K1704" s="203" t="s">
        <v>4989</v>
      </c>
      <c r="L1704" s="203" t="s">
        <v>297</v>
      </c>
      <c r="M1704" s="48" t="s">
        <v>3602</v>
      </c>
      <c r="N1704" s="203" t="s">
        <v>211</v>
      </c>
      <c r="O1704" s="48" t="s">
        <v>183</v>
      </c>
      <c r="P1704" s="48"/>
      <c r="Q1704" s="48" t="s">
        <v>3291</v>
      </c>
      <c r="R1704" s="203" t="s">
        <v>211</v>
      </c>
      <c r="S1704" s="48" t="b">
        <v>0</v>
      </c>
      <c r="T1704" s="48"/>
      <c r="U1704" s="178"/>
      <c r="V1704" s="178">
        <v>43564</v>
      </c>
      <c r="W1704" s="48" t="s">
        <v>211</v>
      </c>
      <c r="X1704" s="48"/>
      <c r="Y1704" s="48"/>
      <c r="Z1704" s="48" t="s">
        <v>211</v>
      </c>
      <c r="AA1704" s="48"/>
      <c r="AB1704" s="48"/>
      <c r="AC1704" s="203" t="s">
        <v>211</v>
      </c>
      <c r="AD1704" s="206"/>
      <c r="AE1704" s="203" t="s">
        <v>178</v>
      </c>
      <c r="AF1704" s="203" t="s">
        <v>4449</v>
      </c>
      <c r="AG1704" s="203" t="s">
        <v>211</v>
      </c>
      <c r="AH1704" s="208">
        <v>43732</v>
      </c>
      <c r="AI1704" s="210" t="s">
        <v>4284</v>
      </c>
      <c r="AJ1704" s="164" t="str">
        <f t="shared" si="26"/>
        <v>FS</v>
      </c>
      <c r="AK1704" s="115" t="b">
        <f>ISNUMBER(SEARCH("IRT",Table1[[#This Row],[Current_Status]]))</f>
        <v>0</v>
      </c>
      <c r="AL1704" s="116">
        <f>YEAR(Table1[[#This Row],[Project_Initiated]])</f>
        <v>2019</v>
      </c>
      <c r="AM1704" s="53">
        <v>44105</v>
      </c>
      <c r="AN1704" s="53" t="str">
        <f>IF(AND(Table1[[#This Row],[Completed Date]]&gt;="07/01/2020"+0,Table1[[#This Row],[Completed Date]]&lt;="6/30/2021"+0),"FY 20-21",IF(AND(Table1[[#This Row],[Completed Date]]&gt;="07/01/2019"+0,Table1[[#This Row],[Completed Date]]&lt;="6/30/2020"+0),"FY 19-20",""))</f>
        <v>FY 19-20</v>
      </c>
      <c r="AO1704" s="116">
        <f>IFERROR(FIND("R",Table1[[#This Row],[FS_Priority]]),"")</f>
        <v>1</v>
      </c>
    </row>
    <row r="1705" spans="1:41" hidden="1" x14ac:dyDescent="0.25">
      <c r="A1705" s="48" t="s">
        <v>835</v>
      </c>
      <c r="B1705" s="203" t="s">
        <v>211</v>
      </c>
      <c r="C1705" s="203" t="s">
        <v>835</v>
      </c>
      <c r="D1705" s="203" t="b">
        <v>0</v>
      </c>
      <c r="E1705" s="48" t="s">
        <v>107</v>
      </c>
      <c r="F1705" s="48" t="s">
        <v>3163</v>
      </c>
      <c r="G1705" s="48" t="s">
        <v>211</v>
      </c>
      <c r="H1705" s="48" t="s">
        <v>81</v>
      </c>
      <c r="I1705" s="48" t="s">
        <v>3542</v>
      </c>
      <c r="J1705" s="48" t="s">
        <v>2661</v>
      </c>
      <c r="K1705" s="203" t="s">
        <v>3674</v>
      </c>
      <c r="L1705" s="203" t="s">
        <v>2636</v>
      </c>
      <c r="M1705" s="48" t="s">
        <v>3682</v>
      </c>
      <c r="N1705" s="203" t="s">
        <v>211</v>
      </c>
      <c r="O1705" s="48" t="s">
        <v>183</v>
      </c>
      <c r="P1705" s="48"/>
      <c r="Q1705" s="48" t="s">
        <v>211</v>
      </c>
      <c r="R1705" s="203" t="s">
        <v>243</v>
      </c>
      <c r="S1705" s="48" t="b">
        <v>1</v>
      </c>
      <c r="T1705" s="48"/>
      <c r="U1705" s="178"/>
      <c r="V1705" s="178">
        <v>43269</v>
      </c>
      <c r="W1705" s="48" t="s">
        <v>211</v>
      </c>
      <c r="X1705" s="48"/>
      <c r="Y1705" s="48"/>
      <c r="Z1705" s="48" t="s">
        <v>211</v>
      </c>
      <c r="AA1705" s="48"/>
      <c r="AB1705" s="48"/>
      <c r="AC1705" s="203" t="s">
        <v>2631</v>
      </c>
      <c r="AD1705" s="206"/>
      <c r="AE1705" s="203" t="s">
        <v>498</v>
      </c>
      <c r="AF1705" s="203" t="s">
        <v>211</v>
      </c>
      <c r="AG1705" s="203" t="s">
        <v>2694</v>
      </c>
      <c r="AH1705" s="208">
        <v>43412</v>
      </c>
      <c r="AI1705" s="210" t="s">
        <v>4350</v>
      </c>
      <c r="AJ1705" s="164" t="str">
        <f t="shared" si="26"/>
        <v>FS</v>
      </c>
      <c r="AK1705" s="115" t="b">
        <f>ISNUMBER(SEARCH("IRT",Table1[[#This Row],[Current_Status]]))</f>
        <v>0</v>
      </c>
      <c r="AL1705" s="116">
        <f>YEAR(Table1[[#This Row],[Project_Initiated]])</f>
        <v>2018</v>
      </c>
      <c r="AM1705" s="53">
        <v>44105</v>
      </c>
      <c r="AN1705" s="53" t="str">
        <f>IF(AND(Table1[[#This Row],[Completed Date]]&gt;="07/01/2020"+0,Table1[[#This Row],[Completed Date]]&lt;="6/30/2021"+0),"FY 20-21",IF(AND(Table1[[#This Row],[Completed Date]]&gt;="07/01/2019"+0,Table1[[#This Row],[Completed Date]]&lt;="6/30/2020"+0),"FY 19-20",""))</f>
        <v/>
      </c>
      <c r="AO1705" s="116" t="str">
        <f>IFERROR(FIND("R",Table1[[#This Row],[FS_Priority]]),"")</f>
        <v/>
      </c>
    </row>
    <row r="1706" spans="1:41" hidden="1" x14ac:dyDescent="0.25">
      <c r="A1706" s="48" t="s">
        <v>893</v>
      </c>
      <c r="B1706" s="203" t="s">
        <v>211</v>
      </c>
      <c r="C1706" s="203" t="s">
        <v>893</v>
      </c>
      <c r="D1706" s="203" t="b">
        <v>0</v>
      </c>
      <c r="E1706" s="48" t="s">
        <v>107</v>
      </c>
      <c r="F1706" s="48" t="s">
        <v>3153</v>
      </c>
      <c r="G1706" s="48" t="s">
        <v>211</v>
      </c>
      <c r="H1706" s="48" t="s">
        <v>894</v>
      </c>
      <c r="I1706" s="48" t="s">
        <v>211</v>
      </c>
      <c r="J1706" s="48" t="s">
        <v>2661</v>
      </c>
      <c r="K1706" s="203" t="s">
        <v>3674</v>
      </c>
      <c r="L1706" s="203" t="s">
        <v>2636</v>
      </c>
      <c r="M1706" s="48" t="s">
        <v>3686</v>
      </c>
      <c r="N1706" s="203" t="s">
        <v>211</v>
      </c>
      <c r="O1706" s="48" t="s">
        <v>165</v>
      </c>
      <c r="P1706" s="48"/>
      <c r="Q1706" s="48" t="s">
        <v>211</v>
      </c>
      <c r="R1706" s="203" t="s">
        <v>211</v>
      </c>
      <c r="S1706" s="48" t="b">
        <v>0</v>
      </c>
      <c r="T1706" s="48"/>
      <c r="U1706" s="178"/>
      <c r="V1706" s="178">
        <v>43389</v>
      </c>
      <c r="W1706" s="48" t="s">
        <v>211</v>
      </c>
      <c r="X1706" s="48"/>
      <c r="Y1706" s="48"/>
      <c r="Z1706" s="48" t="s">
        <v>211</v>
      </c>
      <c r="AA1706" s="48"/>
      <c r="AB1706" s="48"/>
      <c r="AC1706" s="203" t="s">
        <v>539</v>
      </c>
      <c r="AD1706" s="205"/>
      <c r="AE1706" s="203" t="s">
        <v>165</v>
      </c>
      <c r="AF1706" s="203" t="s">
        <v>211</v>
      </c>
      <c r="AG1706" s="203" t="s">
        <v>539</v>
      </c>
      <c r="AH1706" s="208">
        <v>43474</v>
      </c>
      <c r="AI1706" s="210" t="s">
        <v>4352</v>
      </c>
      <c r="AJ1706" s="164" t="str">
        <f t="shared" si="26"/>
        <v>FS</v>
      </c>
      <c r="AK1706" s="115" t="b">
        <f>ISNUMBER(SEARCH("IRT",Table1[[#This Row],[Current_Status]]))</f>
        <v>0</v>
      </c>
      <c r="AL1706" s="116">
        <f>YEAR(Table1[[#This Row],[Project_Initiated]])</f>
        <v>2018</v>
      </c>
      <c r="AM1706" s="53">
        <v>44105</v>
      </c>
      <c r="AN1706" s="53" t="str">
        <f>IF(AND(Table1[[#This Row],[Completed Date]]&gt;="07/01/2020"+0,Table1[[#This Row],[Completed Date]]&lt;="6/30/2021"+0),"FY 20-21",IF(AND(Table1[[#This Row],[Completed Date]]&gt;="07/01/2019"+0,Table1[[#This Row],[Completed Date]]&lt;="6/30/2020"+0),"FY 19-20",""))</f>
        <v/>
      </c>
      <c r="AO1706" s="116" t="str">
        <f>IFERROR(FIND("R",Table1[[#This Row],[FS_Priority]]),"")</f>
        <v/>
      </c>
    </row>
    <row r="1707" spans="1:41" hidden="1" x14ac:dyDescent="0.25">
      <c r="A1707" s="48" t="s">
        <v>834</v>
      </c>
      <c r="B1707" s="203" t="s">
        <v>211</v>
      </c>
      <c r="C1707" s="203" t="s">
        <v>834</v>
      </c>
      <c r="D1707" s="203" t="b">
        <v>0</v>
      </c>
      <c r="E1707" s="48" t="s">
        <v>107</v>
      </c>
      <c r="F1707" s="48" t="s">
        <v>3174</v>
      </c>
      <c r="G1707" s="48" t="s">
        <v>211</v>
      </c>
      <c r="H1707" s="48" t="s">
        <v>81</v>
      </c>
      <c r="I1707" s="48" t="s">
        <v>3684</v>
      </c>
      <c r="J1707" s="48" t="s">
        <v>2661</v>
      </c>
      <c r="K1707" s="203" t="s">
        <v>3674</v>
      </c>
      <c r="L1707" s="203" t="s">
        <v>2636</v>
      </c>
      <c r="M1707" s="48" t="s">
        <v>3682</v>
      </c>
      <c r="N1707" s="203" t="s">
        <v>211</v>
      </c>
      <c r="O1707" s="48" t="s">
        <v>183</v>
      </c>
      <c r="P1707" s="48"/>
      <c r="Q1707" s="48" t="s">
        <v>211</v>
      </c>
      <c r="R1707" s="203" t="s">
        <v>242</v>
      </c>
      <c r="S1707" s="48" t="b">
        <v>1</v>
      </c>
      <c r="T1707" s="48"/>
      <c r="U1707" s="178"/>
      <c r="V1707" s="178">
        <v>43269</v>
      </c>
      <c r="W1707" s="48" t="s">
        <v>211</v>
      </c>
      <c r="X1707" s="48"/>
      <c r="Y1707" s="48"/>
      <c r="Z1707" s="48" t="s">
        <v>211</v>
      </c>
      <c r="AA1707" s="48"/>
      <c r="AB1707" s="48"/>
      <c r="AC1707" s="203" t="s">
        <v>2686</v>
      </c>
      <c r="AD1707" s="205"/>
      <c r="AE1707" s="203" t="s">
        <v>498</v>
      </c>
      <c r="AF1707" s="203" t="s">
        <v>211</v>
      </c>
      <c r="AG1707" s="203" t="s">
        <v>2694</v>
      </c>
      <c r="AH1707" s="208">
        <v>43448</v>
      </c>
      <c r="AI1707" s="210" t="s">
        <v>4350</v>
      </c>
      <c r="AJ1707" s="164" t="str">
        <f t="shared" si="26"/>
        <v>FS</v>
      </c>
      <c r="AK1707" s="115" t="b">
        <f>ISNUMBER(SEARCH("IRT",Table1[[#This Row],[Current_Status]]))</f>
        <v>0</v>
      </c>
      <c r="AL1707" s="116">
        <f>YEAR(Table1[[#This Row],[Project_Initiated]])</f>
        <v>2018</v>
      </c>
      <c r="AM1707" s="53">
        <v>44105</v>
      </c>
      <c r="AN1707" s="53" t="str">
        <f>IF(AND(Table1[[#This Row],[Completed Date]]&gt;="07/01/2020"+0,Table1[[#This Row],[Completed Date]]&lt;="6/30/2021"+0),"FY 20-21",IF(AND(Table1[[#This Row],[Completed Date]]&gt;="07/01/2019"+0,Table1[[#This Row],[Completed Date]]&lt;="6/30/2020"+0),"FY 19-20",""))</f>
        <v/>
      </c>
      <c r="AO1707" s="116" t="str">
        <f>IFERROR(FIND("R",Table1[[#This Row],[FS_Priority]]),"")</f>
        <v/>
      </c>
    </row>
    <row r="1708" spans="1:41" hidden="1" x14ac:dyDescent="0.25">
      <c r="A1708" s="48" t="s">
        <v>771</v>
      </c>
      <c r="B1708" s="203" t="s">
        <v>211</v>
      </c>
      <c r="C1708" s="203" t="s">
        <v>771</v>
      </c>
      <c r="D1708" s="203" t="b">
        <v>0</v>
      </c>
      <c r="E1708" s="48" t="s">
        <v>107</v>
      </c>
      <c r="F1708" s="48" t="s">
        <v>3145</v>
      </c>
      <c r="G1708" s="48" t="s">
        <v>211</v>
      </c>
      <c r="H1708" s="48" t="s">
        <v>396</v>
      </c>
      <c r="I1708" s="48" t="s">
        <v>225</v>
      </c>
      <c r="J1708" s="48" t="s">
        <v>2661</v>
      </c>
      <c r="K1708" s="203" t="s">
        <v>3674</v>
      </c>
      <c r="L1708" s="203" t="s">
        <v>2636</v>
      </c>
      <c r="M1708" s="48" t="s">
        <v>3679</v>
      </c>
      <c r="N1708" s="203" t="s">
        <v>211</v>
      </c>
      <c r="O1708" s="48" t="s">
        <v>183</v>
      </c>
      <c r="P1708" s="48"/>
      <c r="Q1708" s="48" t="s">
        <v>211</v>
      </c>
      <c r="R1708" s="203" t="s">
        <v>358</v>
      </c>
      <c r="S1708" s="48" t="b">
        <v>0</v>
      </c>
      <c r="T1708" s="48"/>
      <c r="U1708" s="178"/>
      <c r="V1708" s="178">
        <v>42927</v>
      </c>
      <c r="W1708" s="48" t="s">
        <v>211</v>
      </c>
      <c r="X1708" s="48"/>
      <c r="Y1708" s="48"/>
      <c r="Z1708" s="48" t="s">
        <v>211</v>
      </c>
      <c r="AA1708" s="48"/>
      <c r="AB1708" s="48"/>
      <c r="AC1708" s="203" t="s">
        <v>772</v>
      </c>
      <c r="AD1708" s="205"/>
      <c r="AE1708" s="203" t="s">
        <v>498</v>
      </c>
      <c r="AF1708" s="203" t="s">
        <v>211</v>
      </c>
      <c r="AG1708" s="203" t="s">
        <v>2694</v>
      </c>
      <c r="AH1708" s="209">
        <v>43292</v>
      </c>
      <c r="AI1708" s="210" t="s">
        <v>4350</v>
      </c>
      <c r="AJ1708" s="164" t="str">
        <f t="shared" si="26"/>
        <v>FS</v>
      </c>
      <c r="AK1708" s="115" t="b">
        <f>ISNUMBER(SEARCH("IRT",Table1[[#This Row],[Current_Status]]))</f>
        <v>0</v>
      </c>
      <c r="AL1708" s="116">
        <f>YEAR(Table1[[#This Row],[Project_Initiated]])</f>
        <v>2017</v>
      </c>
      <c r="AM1708" s="53">
        <v>44105</v>
      </c>
      <c r="AN1708" s="53" t="str">
        <f>IF(AND(Table1[[#This Row],[Completed Date]]&gt;="07/01/2020"+0,Table1[[#This Row],[Completed Date]]&lt;="6/30/2021"+0),"FY 20-21",IF(AND(Table1[[#This Row],[Completed Date]]&gt;="07/01/2019"+0,Table1[[#This Row],[Completed Date]]&lt;="6/30/2020"+0),"FY 19-20",""))</f>
        <v/>
      </c>
      <c r="AO1708" s="116" t="str">
        <f>IFERROR(FIND("R",Table1[[#This Row],[FS_Priority]]),"")</f>
        <v/>
      </c>
    </row>
    <row r="1709" spans="1:41" hidden="1" x14ac:dyDescent="0.25">
      <c r="A1709" s="48" t="s">
        <v>616</v>
      </c>
      <c r="B1709" s="203" t="s">
        <v>211</v>
      </c>
      <c r="C1709" s="203" t="s">
        <v>616</v>
      </c>
      <c r="D1709" s="203" t="b">
        <v>0</v>
      </c>
      <c r="E1709" s="48" t="s">
        <v>107</v>
      </c>
      <c r="F1709" s="48" t="s">
        <v>3155</v>
      </c>
      <c r="G1709" s="48" t="s">
        <v>211</v>
      </c>
      <c r="H1709" s="48" t="s">
        <v>396</v>
      </c>
      <c r="I1709" s="48" t="s">
        <v>3695</v>
      </c>
      <c r="J1709" s="48" t="s">
        <v>2661</v>
      </c>
      <c r="K1709" s="203" t="s">
        <v>3674</v>
      </c>
      <c r="L1709" s="203" t="s">
        <v>2636</v>
      </c>
      <c r="M1709" s="48" t="s">
        <v>3679</v>
      </c>
      <c r="N1709" s="203" t="s">
        <v>211</v>
      </c>
      <c r="O1709" s="48" t="s">
        <v>183</v>
      </c>
      <c r="P1709" s="48"/>
      <c r="Q1709" s="48" t="s">
        <v>211</v>
      </c>
      <c r="R1709" s="203" t="s">
        <v>211</v>
      </c>
      <c r="S1709" s="48" t="b">
        <v>0</v>
      </c>
      <c r="T1709" s="48"/>
      <c r="U1709" s="178"/>
      <c r="V1709" s="178">
        <v>42927</v>
      </c>
      <c r="W1709" s="48" t="s">
        <v>211</v>
      </c>
      <c r="X1709" s="48"/>
      <c r="Y1709" s="48"/>
      <c r="Z1709" s="48" t="s">
        <v>211</v>
      </c>
      <c r="AA1709" s="48"/>
      <c r="AB1709" s="48"/>
      <c r="AC1709" s="203" t="s">
        <v>4329</v>
      </c>
      <c r="AD1709" s="205"/>
      <c r="AE1709" s="203" t="s">
        <v>183</v>
      </c>
      <c r="AF1709" s="203" t="s">
        <v>211</v>
      </c>
      <c r="AG1709" s="203" t="s">
        <v>2694</v>
      </c>
      <c r="AH1709" s="208">
        <v>43293</v>
      </c>
      <c r="AI1709" s="210" t="s">
        <v>4354</v>
      </c>
      <c r="AJ1709" s="164" t="str">
        <f t="shared" si="26"/>
        <v>FS</v>
      </c>
      <c r="AK1709" s="115" t="b">
        <f>ISNUMBER(SEARCH("IRT",Table1[[#This Row],[Current_Status]]))</f>
        <v>0</v>
      </c>
      <c r="AL1709" s="116">
        <f>YEAR(Table1[[#This Row],[Project_Initiated]])</f>
        <v>2017</v>
      </c>
      <c r="AM1709" s="53">
        <v>44105</v>
      </c>
      <c r="AN1709" s="53" t="str">
        <f>IF(AND(Table1[[#This Row],[Completed Date]]&gt;="07/01/2020"+0,Table1[[#This Row],[Completed Date]]&lt;="6/30/2021"+0),"FY 20-21",IF(AND(Table1[[#This Row],[Completed Date]]&gt;="07/01/2019"+0,Table1[[#This Row],[Completed Date]]&lt;="6/30/2020"+0),"FY 19-20",""))</f>
        <v/>
      </c>
      <c r="AO1709" s="116" t="str">
        <f>IFERROR(FIND("R",Table1[[#This Row],[FS_Priority]]),"")</f>
        <v/>
      </c>
    </row>
    <row r="1710" spans="1:41" hidden="1" x14ac:dyDescent="0.25">
      <c r="A1710" s="48" t="s">
        <v>781</v>
      </c>
      <c r="B1710" s="203" t="s">
        <v>211</v>
      </c>
      <c r="C1710" s="203" t="s">
        <v>781</v>
      </c>
      <c r="D1710" s="203" t="b">
        <v>0</v>
      </c>
      <c r="E1710" s="48" t="s">
        <v>107</v>
      </c>
      <c r="F1710" s="48" t="s">
        <v>3150</v>
      </c>
      <c r="G1710" s="48" t="s">
        <v>211</v>
      </c>
      <c r="H1710" s="48" t="s">
        <v>782</v>
      </c>
      <c r="I1710" s="48" t="s">
        <v>3683</v>
      </c>
      <c r="J1710" s="48" t="s">
        <v>2661</v>
      </c>
      <c r="K1710" s="203" t="s">
        <v>3674</v>
      </c>
      <c r="L1710" s="203" t="s">
        <v>2636</v>
      </c>
      <c r="M1710" s="48" t="s">
        <v>3679</v>
      </c>
      <c r="N1710" s="203" t="s">
        <v>211</v>
      </c>
      <c r="O1710" s="48" t="s">
        <v>165</v>
      </c>
      <c r="P1710" s="48"/>
      <c r="Q1710" s="48" t="s">
        <v>211</v>
      </c>
      <c r="R1710" s="203" t="s">
        <v>225</v>
      </c>
      <c r="S1710" s="48" t="b">
        <v>1</v>
      </c>
      <c r="T1710" s="48"/>
      <c r="U1710" s="178"/>
      <c r="V1710" s="178">
        <v>43167</v>
      </c>
      <c r="W1710" s="48" t="s">
        <v>211</v>
      </c>
      <c r="X1710" s="48"/>
      <c r="Y1710" s="48"/>
      <c r="Z1710" s="48" t="s">
        <v>211</v>
      </c>
      <c r="AA1710" s="48"/>
      <c r="AB1710" s="48"/>
      <c r="AC1710" s="203" t="s">
        <v>211</v>
      </c>
      <c r="AD1710" s="206"/>
      <c r="AE1710" s="203" t="s">
        <v>165</v>
      </c>
      <c r="AF1710" s="203" t="s">
        <v>211</v>
      </c>
      <c r="AG1710" s="203" t="s">
        <v>539</v>
      </c>
      <c r="AH1710" s="209">
        <v>43336</v>
      </c>
      <c r="AI1710" s="210" t="s">
        <v>4348</v>
      </c>
      <c r="AJ1710" s="164" t="str">
        <f t="shared" si="26"/>
        <v>FS</v>
      </c>
      <c r="AK1710" s="115" t="b">
        <f>ISNUMBER(SEARCH("IRT",Table1[[#This Row],[Current_Status]]))</f>
        <v>0</v>
      </c>
      <c r="AL1710" s="116">
        <f>YEAR(Table1[[#This Row],[Project_Initiated]])</f>
        <v>2018</v>
      </c>
      <c r="AM1710" s="53">
        <v>44105</v>
      </c>
      <c r="AN1710" s="53" t="str">
        <f>IF(AND(Table1[[#This Row],[Completed Date]]&gt;="07/01/2020"+0,Table1[[#This Row],[Completed Date]]&lt;="6/30/2021"+0),"FY 20-21",IF(AND(Table1[[#This Row],[Completed Date]]&gt;="07/01/2019"+0,Table1[[#This Row],[Completed Date]]&lt;="6/30/2020"+0),"FY 19-20",""))</f>
        <v/>
      </c>
      <c r="AO1710" s="116" t="str">
        <f>IFERROR(FIND("R",Table1[[#This Row],[FS_Priority]]),"")</f>
        <v/>
      </c>
    </row>
    <row r="1711" spans="1:41" hidden="1" x14ac:dyDescent="0.25">
      <c r="A1711" s="48" t="s">
        <v>615</v>
      </c>
      <c r="B1711" s="203" t="s">
        <v>211</v>
      </c>
      <c r="C1711" s="203" t="s">
        <v>615</v>
      </c>
      <c r="D1711" s="203" t="b">
        <v>0</v>
      </c>
      <c r="E1711" s="48" t="s">
        <v>107</v>
      </c>
      <c r="F1711" s="48" t="s">
        <v>3169</v>
      </c>
      <c r="G1711" s="48" t="s">
        <v>211</v>
      </c>
      <c r="H1711" s="48" t="s">
        <v>396</v>
      </c>
      <c r="I1711" s="48" t="s">
        <v>225</v>
      </c>
      <c r="J1711" s="48" t="s">
        <v>2661</v>
      </c>
      <c r="K1711" s="203" t="s">
        <v>3674</v>
      </c>
      <c r="L1711" s="203" t="s">
        <v>2636</v>
      </c>
      <c r="M1711" s="48" t="s">
        <v>3679</v>
      </c>
      <c r="N1711" s="203" t="s">
        <v>211</v>
      </c>
      <c r="O1711" s="48" t="s">
        <v>183</v>
      </c>
      <c r="P1711" s="48"/>
      <c r="Q1711" s="48" t="s">
        <v>211</v>
      </c>
      <c r="R1711" s="203" t="s">
        <v>211</v>
      </c>
      <c r="S1711" s="48" t="b">
        <v>0</v>
      </c>
      <c r="T1711" s="48"/>
      <c r="U1711" s="178"/>
      <c r="V1711" s="178">
        <v>43164</v>
      </c>
      <c r="W1711" s="48" t="s">
        <v>211</v>
      </c>
      <c r="X1711" s="48"/>
      <c r="Y1711" s="48"/>
      <c r="Z1711" s="48" t="s">
        <v>211</v>
      </c>
      <c r="AA1711" s="48"/>
      <c r="AB1711" s="48"/>
      <c r="AC1711" s="203" t="s">
        <v>4327</v>
      </c>
      <c r="AD1711" s="205"/>
      <c r="AE1711" s="203" t="s">
        <v>183</v>
      </c>
      <c r="AF1711" s="203" t="s">
        <v>211</v>
      </c>
      <c r="AG1711" s="203" t="s">
        <v>2694</v>
      </c>
      <c r="AH1711" s="208">
        <v>43293</v>
      </c>
      <c r="AI1711" s="210" t="s">
        <v>4354</v>
      </c>
      <c r="AJ1711" s="164" t="str">
        <f t="shared" si="26"/>
        <v>FS</v>
      </c>
      <c r="AK1711" s="115" t="b">
        <f>ISNUMBER(SEARCH("IRT",Table1[[#This Row],[Current_Status]]))</f>
        <v>0</v>
      </c>
      <c r="AL1711" s="116">
        <f>YEAR(Table1[[#This Row],[Project_Initiated]])</f>
        <v>2018</v>
      </c>
      <c r="AM1711" s="53">
        <v>44105</v>
      </c>
      <c r="AN1711" s="53" t="str">
        <f>IF(AND(Table1[[#This Row],[Completed Date]]&gt;="07/01/2020"+0,Table1[[#This Row],[Completed Date]]&lt;="6/30/2021"+0),"FY 20-21",IF(AND(Table1[[#This Row],[Completed Date]]&gt;="07/01/2019"+0,Table1[[#This Row],[Completed Date]]&lt;="6/30/2020"+0),"FY 19-20",""))</f>
        <v/>
      </c>
      <c r="AO1711" s="116" t="str">
        <f>IFERROR(FIND("R",Table1[[#This Row],[FS_Priority]]),"")</f>
        <v/>
      </c>
    </row>
    <row r="1712" spans="1:41" hidden="1" x14ac:dyDescent="0.25">
      <c r="A1712" s="48" t="s">
        <v>868</v>
      </c>
      <c r="B1712" s="203" t="s">
        <v>211</v>
      </c>
      <c r="C1712" s="203" t="s">
        <v>868</v>
      </c>
      <c r="D1712" s="203" t="b">
        <v>0</v>
      </c>
      <c r="E1712" s="48" t="s">
        <v>107</v>
      </c>
      <c r="F1712" s="48" t="s">
        <v>3147</v>
      </c>
      <c r="G1712" s="48" t="s">
        <v>211</v>
      </c>
      <c r="H1712" s="48" t="s">
        <v>182</v>
      </c>
      <c r="I1712" s="48" t="s">
        <v>3677</v>
      </c>
      <c r="J1712" s="48" t="s">
        <v>2661</v>
      </c>
      <c r="K1712" s="203" t="s">
        <v>3674</v>
      </c>
      <c r="L1712" s="203" t="s">
        <v>2636</v>
      </c>
      <c r="M1712" s="48" t="s">
        <v>3678</v>
      </c>
      <c r="N1712" s="203" t="s">
        <v>211</v>
      </c>
      <c r="O1712" s="48" t="s">
        <v>165</v>
      </c>
      <c r="P1712" s="48"/>
      <c r="Q1712" s="48" t="s">
        <v>211</v>
      </c>
      <c r="R1712" s="203" t="s">
        <v>211</v>
      </c>
      <c r="S1712" s="48" t="b">
        <v>0</v>
      </c>
      <c r="T1712" s="48"/>
      <c r="U1712" s="178"/>
      <c r="V1712" s="178">
        <v>43362</v>
      </c>
      <c r="W1712" s="48" t="s">
        <v>211</v>
      </c>
      <c r="X1712" s="48"/>
      <c r="Y1712" s="48"/>
      <c r="Z1712" s="48" t="s">
        <v>211</v>
      </c>
      <c r="AA1712" s="48"/>
      <c r="AB1712" s="48"/>
      <c r="AC1712" s="203" t="s">
        <v>211</v>
      </c>
      <c r="AD1712" s="206"/>
      <c r="AE1712" s="203" t="s">
        <v>165</v>
      </c>
      <c r="AF1712" s="203" t="s">
        <v>211</v>
      </c>
      <c r="AG1712" s="203" t="s">
        <v>211</v>
      </c>
      <c r="AH1712" s="208">
        <v>43395</v>
      </c>
      <c r="AI1712" s="210" t="s">
        <v>4347</v>
      </c>
      <c r="AJ1712" s="164" t="str">
        <f t="shared" si="26"/>
        <v>FS</v>
      </c>
      <c r="AK1712" s="115" t="b">
        <f>ISNUMBER(SEARCH("IRT",Table1[[#This Row],[Current_Status]]))</f>
        <v>0</v>
      </c>
      <c r="AL1712" s="116">
        <f>YEAR(Table1[[#This Row],[Project_Initiated]])</f>
        <v>2018</v>
      </c>
      <c r="AM1712" s="53">
        <v>44105</v>
      </c>
      <c r="AN1712" s="53" t="str">
        <f>IF(AND(Table1[[#This Row],[Completed Date]]&gt;="07/01/2020"+0,Table1[[#This Row],[Completed Date]]&lt;="6/30/2021"+0),"FY 20-21",IF(AND(Table1[[#This Row],[Completed Date]]&gt;="07/01/2019"+0,Table1[[#This Row],[Completed Date]]&lt;="6/30/2020"+0),"FY 19-20",""))</f>
        <v/>
      </c>
      <c r="AO1712" s="116" t="str">
        <f>IFERROR(FIND("R",Table1[[#This Row],[FS_Priority]]),"")</f>
        <v/>
      </c>
    </row>
    <row r="1713" spans="1:41" hidden="1" x14ac:dyDescent="0.25">
      <c r="A1713" s="48" t="s">
        <v>646</v>
      </c>
      <c r="B1713" s="203" t="s">
        <v>211</v>
      </c>
      <c r="C1713" s="203" t="s">
        <v>646</v>
      </c>
      <c r="D1713" s="203" t="b">
        <v>0</v>
      </c>
      <c r="E1713" s="48" t="s">
        <v>107</v>
      </c>
      <c r="F1713" s="48" t="s">
        <v>3166</v>
      </c>
      <c r="G1713" s="48" t="s">
        <v>211</v>
      </c>
      <c r="H1713" s="48" t="s">
        <v>466</v>
      </c>
      <c r="I1713" s="48" t="s">
        <v>3688</v>
      </c>
      <c r="J1713" s="48" t="s">
        <v>2661</v>
      </c>
      <c r="K1713" s="203" t="s">
        <v>3674</v>
      </c>
      <c r="L1713" s="203" t="s">
        <v>2636</v>
      </c>
      <c r="M1713" s="48" t="s">
        <v>3689</v>
      </c>
      <c r="N1713" s="203" t="s">
        <v>211</v>
      </c>
      <c r="O1713" s="48" t="s">
        <v>183</v>
      </c>
      <c r="P1713" s="48"/>
      <c r="Q1713" s="48" t="s">
        <v>211</v>
      </c>
      <c r="R1713" s="203" t="s">
        <v>211</v>
      </c>
      <c r="S1713" s="48" t="b">
        <v>0</v>
      </c>
      <c r="T1713" s="48"/>
      <c r="U1713" s="178"/>
      <c r="V1713" s="178">
        <v>43091</v>
      </c>
      <c r="W1713" s="48" t="s">
        <v>211</v>
      </c>
      <c r="X1713" s="48"/>
      <c r="Y1713" s="48"/>
      <c r="Z1713" s="48" t="s">
        <v>211</v>
      </c>
      <c r="AA1713" s="48"/>
      <c r="AB1713" s="48"/>
      <c r="AC1713" s="203" t="s">
        <v>647</v>
      </c>
      <c r="AD1713" s="206"/>
      <c r="AE1713" s="203" t="s">
        <v>183</v>
      </c>
      <c r="AF1713" s="203" t="s">
        <v>211</v>
      </c>
      <c r="AG1713" s="203" t="s">
        <v>2694</v>
      </c>
      <c r="AH1713" s="208">
        <v>43364</v>
      </c>
      <c r="AI1713" s="210" t="s">
        <v>4348</v>
      </c>
      <c r="AJ1713" s="164" t="str">
        <f t="shared" si="26"/>
        <v>FS</v>
      </c>
      <c r="AK1713" s="115" t="b">
        <f>ISNUMBER(SEARCH("IRT",Table1[[#This Row],[Current_Status]]))</f>
        <v>0</v>
      </c>
      <c r="AL1713" s="116">
        <f>YEAR(Table1[[#This Row],[Project_Initiated]])</f>
        <v>2017</v>
      </c>
      <c r="AM1713" s="53">
        <v>44105</v>
      </c>
      <c r="AN1713" s="53" t="str">
        <f>IF(AND(Table1[[#This Row],[Completed Date]]&gt;="07/01/2020"+0,Table1[[#This Row],[Completed Date]]&lt;="6/30/2021"+0),"FY 20-21",IF(AND(Table1[[#This Row],[Completed Date]]&gt;="07/01/2019"+0,Table1[[#This Row],[Completed Date]]&lt;="6/30/2020"+0),"FY 19-20",""))</f>
        <v/>
      </c>
      <c r="AO1713" s="116" t="str">
        <f>IFERROR(FIND("R",Table1[[#This Row],[FS_Priority]]),"")</f>
        <v/>
      </c>
    </row>
    <row r="1714" spans="1:41" hidden="1" x14ac:dyDescent="0.25">
      <c r="A1714" s="48" t="s">
        <v>668</v>
      </c>
      <c r="B1714" s="203" t="s">
        <v>211</v>
      </c>
      <c r="C1714" s="203" t="s">
        <v>668</v>
      </c>
      <c r="D1714" s="203" t="b">
        <v>0</v>
      </c>
      <c r="E1714" s="48" t="s">
        <v>107</v>
      </c>
      <c r="F1714" s="48" t="s">
        <v>3172</v>
      </c>
      <c r="G1714" s="48" t="s">
        <v>211</v>
      </c>
      <c r="H1714" s="48" t="s">
        <v>3531</v>
      </c>
      <c r="I1714" s="48" t="s">
        <v>3700</v>
      </c>
      <c r="J1714" s="48" t="s">
        <v>2661</v>
      </c>
      <c r="K1714" s="203" t="s">
        <v>3674</v>
      </c>
      <c r="L1714" s="203" t="s">
        <v>2636</v>
      </c>
      <c r="M1714" s="48" t="s">
        <v>3701</v>
      </c>
      <c r="N1714" s="203" t="s">
        <v>211</v>
      </c>
      <c r="O1714" s="48" t="s">
        <v>183</v>
      </c>
      <c r="P1714" s="48"/>
      <c r="Q1714" s="48" t="s">
        <v>211</v>
      </c>
      <c r="R1714" s="203" t="s">
        <v>348</v>
      </c>
      <c r="S1714" s="48" t="b">
        <v>0</v>
      </c>
      <c r="T1714" s="48"/>
      <c r="U1714" s="178"/>
      <c r="V1714" s="178">
        <v>43133</v>
      </c>
      <c r="W1714" s="48" t="s">
        <v>211</v>
      </c>
      <c r="X1714" s="48"/>
      <c r="Y1714" s="48"/>
      <c r="Z1714" s="48" t="s">
        <v>211</v>
      </c>
      <c r="AA1714" s="48"/>
      <c r="AB1714" s="48"/>
      <c r="AC1714" s="203" t="s">
        <v>2763</v>
      </c>
      <c r="AD1714" s="205"/>
      <c r="AE1714" s="203" t="s">
        <v>183</v>
      </c>
      <c r="AF1714" s="203" t="s">
        <v>211</v>
      </c>
      <c r="AG1714" s="203" t="s">
        <v>2694</v>
      </c>
      <c r="AH1714" s="208">
        <v>43466</v>
      </c>
      <c r="AI1714" s="210" t="s">
        <v>4348</v>
      </c>
      <c r="AJ1714" s="164" t="str">
        <f t="shared" si="26"/>
        <v>FS</v>
      </c>
      <c r="AK1714" s="115" t="b">
        <f>ISNUMBER(SEARCH("IRT",Table1[[#This Row],[Current_Status]]))</f>
        <v>0</v>
      </c>
      <c r="AL1714" s="116">
        <f>YEAR(Table1[[#This Row],[Project_Initiated]])</f>
        <v>2018</v>
      </c>
      <c r="AM1714" s="53">
        <v>44105</v>
      </c>
      <c r="AN1714" s="53" t="str">
        <f>IF(AND(Table1[[#This Row],[Completed Date]]&gt;="07/01/2020"+0,Table1[[#This Row],[Completed Date]]&lt;="6/30/2021"+0),"FY 20-21",IF(AND(Table1[[#This Row],[Completed Date]]&gt;="07/01/2019"+0,Table1[[#This Row],[Completed Date]]&lt;="6/30/2020"+0),"FY 19-20",""))</f>
        <v/>
      </c>
      <c r="AO1714" s="116" t="str">
        <f>IFERROR(FIND("R",Table1[[#This Row],[FS_Priority]]),"")</f>
        <v/>
      </c>
    </row>
    <row r="1715" spans="1:41" hidden="1" x14ac:dyDescent="0.25">
      <c r="A1715" s="48" t="s">
        <v>663</v>
      </c>
      <c r="B1715" s="203" t="s">
        <v>211</v>
      </c>
      <c r="C1715" s="203" t="s">
        <v>663</v>
      </c>
      <c r="D1715" s="203" t="b">
        <v>0</v>
      </c>
      <c r="E1715" s="48" t="s">
        <v>107</v>
      </c>
      <c r="F1715" s="48" t="s">
        <v>3157</v>
      </c>
      <c r="G1715" s="48" t="s">
        <v>211</v>
      </c>
      <c r="H1715" s="48" t="s">
        <v>3531</v>
      </c>
      <c r="I1715" s="48" t="s">
        <v>3702</v>
      </c>
      <c r="J1715" s="48" t="s">
        <v>2661</v>
      </c>
      <c r="K1715" s="203" t="s">
        <v>3674</v>
      </c>
      <c r="L1715" s="203" t="s">
        <v>2636</v>
      </c>
      <c r="M1715" s="48" t="s">
        <v>3701</v>
      </c>
      <c r="N1715" s="203" t="s">
        <v>211</v>
      </c>
      <c r="O1715" s="48" t="s">
        <v>165</v>
      </c>
      <c r="P1715" s="48"/>
      <c r="Q1715" s="48" t="s">
        <v>211</v>
      </c>
      <c r="R1715" s="203" t="s">
        <v>218</v>
      </c>
      <c r="S1715" s="48" t="b">
        <v>1</v>
      </c>
      <c r="T1715" s="48"/>
      <c r="U1715" s="178"/>
      <c r="V1715" s="178">
        <v>43131</v>
      </c>
      <c r="W1715" s="48" t="s">
        <v>211</v>
      </c>
      <c r="X1715" s="48"/>
      <c r="Y1715" s="48"/>
      <c r="Z1715" s="48" t="s">
        <v>211</v>
      </c>
      <c r="AA1715" s="48"/>
      <c r="AB1715" s="48"/>
      <c r="AC1715" s="203" t="s">
        <v>211</v>
      </c>
      <c r="AD1715" s="205"/>
      <c r="AE1715" s="203" t="s">
        <v>183</v>
      </c>
      <c r="AF1715" s="203" t="s">
        <v>211</v>
      </c>
      <c r="AG1715" s="203" t="s">
        <v>2694</v>
      </c>
      <c r="AH1715" s="208">
        <v>43336</v>
      </c>
      <c r="AI1715" s="210" t="s">
        <v>4348</v>
      </c>
      <c r="AJ1715" s="164" t="str">
        <f t="shared" si="26"/>
        <v>FS</v>
      </c>
      <c r="AK1715" s="115" t="b">
        <f>ISNUMBER(SEARCH("IRT",Table1[[#This Row],[Current_Status]]))</f>
        <v>0</v>
      </c>
      <c r="AL1715" s="116">
        <f>YEAR(Table1[[#This Row],[Project_Initiated]])</f>
        <v>2018</v>
      </c>
      <c r="AM1715" s="53">
        <v>44105</v>
      </c>
      <c r="AN1715" s="53" t="str">
        <f>IF(AND(Table1[[#This Row],[Completed Date]]&gt;="07/01/2020"+0,Table1[[#This Row],[Completed Date]]&lt;="6/30/2021"+0),"FY 20-21",IF(AND(Table1[[#This Row],[Completed Date]]&gt;="07/01/2019"+0,Table1[[#This Row],[Completed Date]]&lt;="6/30/2020"+0),"FY 19-20",""))</f>
        <v/>
      </c>
      <c r="AO1715" s="116" t="str">
        <f>IFERROR(FIND("R",Table1[[#This Row],[FS_Priority]]),"")</f>
        <v/>
      </c>
    </row>
    <row r="1716" spans="1:41" hidden="1" x14ac:dyDescent="0.25">
      <c r="A1716" s="48" t="s">
        <v>662</v>
      </c>
      <c r="B1716" s="203" t="s">
        <v>211</v>
      </c>
      <c r="C1716" s="203" t="s">
        <v>662</v>
      </c>
      <c r="D1716" s="203" t="b">
        <v>0</v>
      </c>
      <c r="E1716" s="48" t="s">
        <v>107</v>
      </c>
      <c r="F1716" s="48" t="s">
        <v>3158</v>
      </c>
      <c r="G1716" s="48" t="s">
        <v>211</v>
      </c>
      <c r="H1716" s="48" t="s">
        <v>3531</v>
      </c>
      <c r="I1716" s="48" t="s">
        <v>3703</v>
      </c>
      <c r="J1716" s="48" t="s">
        <v>2661</v>
      </c>
      <c r="K1716" s="203" t="s">
        <v>3674</v>
      </c>
      <c r="L1716" s="203" t="s">
        <v>2636</v>
      </c>
      <c r="M1716" s="48" t="s">
        <v>3701</v>
      </c>
      <c r="N1716" s="203" t="s">
        <v>211</v>
      </c>
      <c r="O1716" s="48" t="s">
        <v>165</v>
      </c>
      <c r="P1716" s="48"/>
      <c r="Q1716" s="48" t="s">
        <v>211</v>
      </c>
      <c r="R1716" s="203" t="s">
        <v>229</v>
      </c>
      <c r="S1716" s="48" t="b">
        <v>1</v>
      </c>
      <c r="T1716" s="48"/>
      <c r="U1716" s="178"/>
      <c r="V1716" s="178">
        <v>43131</v>
      </c>
      <c r="W1716" s="48" t="s">
        <v>211</v>
      </c>
      <c r="X1716" s="48"/>
      <c r="Y1716" s="48"/>
      <c r="Z1716" s="48" t="s">
        <v>211</v>
      </c>
      <c r="AA1716" s="48"/>
      <c r="AB1716" s="48"/>
      <c r="AC1716" s="203" t="s">
        <v>211</v>
      </c>
      <c r="AD1716" s="205"/>
      <c r="AE1716" s="203" t="s">
        <v>183</v>
      </c>
      <c r="AF1716" s="203" t="s">
        <v>211</v>
      </c>
      <c r="AG1716" s="203" t="s">
        <v>2694</v>
      </c>
      <c r="AH1716" s="208">
        <v>43336</v>
      </c>
      <c r="AI1716" s="210" t="s">
        <v>4348</v>
      </c>
      <c r="AJ1716" s="164" t="str">
        <f t="shared" si="26"/>
        <v>FS</v>
      </c>
      <c r="AK1716" s="115" t="b">
        <f>ISNUMBER(SEARCH("IRT",Table1[[#This Row],[Current_Status]]))</f>
        <v>0</v>
      </c>
      <c r="AL1716" s="116">
        <f>YEAR(Table1[[#This Row],[Project_Initiated]])</f>
        <v>2018</v>
      </c>
      <c r="AM1716" s="53">
        <v>44105</v>
      </c>
      <c r="AN1716" s="53" t="str">
        <f>IF(AND(Table1[[#This Row],[Completed Date]]&gt;="07/01/2020"+0,Table1[[#This Row],[Completed Date]]&lt;="6/30/2021"+0),"FY 20-21",IF(AND(Table1[[#This Row],[Completed Date]]&gt;="07/01/2019"+0,Table1[[#This Row],[Completed Date]]&lt;="6/30/2020"+0),"FY 19-20",""))</f>
        <v/>
      </c>
      <c r="AO1716" s="116" t="str">
        <f>IFERROR(FIND("R",Table1[[#This Row],[FS_Priority]]),"")</f>
        <v/>
      </c>
    </row>
    <row r="1717" spans="1:41" hidden="1" x14ac:dyDescent="0.25">
      <c r="A1717" s="48" t="s">
        <v>671</v>
      </c>
      <c r="B1717" s="203" t="s">
        <v>211</v>
      </c>
      <c r="C1717" s="203" t="s">
        <v>671</v>
      </c>
      <c r="D1717" s="203" t="b">
        <v>0</v>
      </c>
      <c r="E1717" s="48" t="s">
        <v>107</v>
      </c>
      <c r="F1717" s="48" t="s">
        <v>3156</v>
      </c>
      <c r="G1717" s="48" t="s">
        <v>211</v>
      </c>
      <c r="H1717" s="48" t="s">
        <v>476</v>
      </c>
      <c r="I1717" s="48" t="s">
        <v>3537</v>
      </c>
      <c r="J1717" s="48" t="s">
        <v>2661</v>
      </c>
      <c r="K1717" s="203" t="s">
        <v>3674</v>
      </c>
      <c r="L1717" s="203" t="s">
        <v>2636</v>
      </c>
      <c r="M1717" s="48" t="s">
        <v>3687</v>
      </c>
      <c r="N1717" s="203" t="s">
        <v>211</v>
      </c>
      <c r="O1717" s="48" t="s">
        <v>183</v>
      </c>
      <c r="P1717" s="48"/>
      <c r="Q1717" s="48" t="s">
        <v>211</v>
      </c>
      <c r="R1717" s="203" t="s">
        <v>211</v>
      </c>
      <c r="S1717" s="48" t="b">
        <v>0</v>
      </c>
      <c r="T1717" s="48"/>
      <c r="U1717" s="178"/>
      <c r="V1717" s="178">
        <v>43143</v>
      </c>
      <c r="W1717" s="48" t="s">
        <v>211</v>
      </c>
      <c r="X1717" s="48"/>
      <c r="Y1717" s="48"/>
      <c r="Z1717" s="48" t="s">
        <v>211</v>
      </c>
      <c r="AA1717" s="48"/>
      <c r="AB1717" s="48"/>
      <c r="AC1717" s="203" t="s">
        <v>672</v>
      </c>
      <c r="AD1717" s="205"/>
      <c r="AE1717" s="203" t="s">
        <v>183</v>
      </c>
      <c r="AF1717" s="203" t="s">
        <v>211</v>
      </c>
      <c r="AG1717" s="203" t="s">
        <v>2694</v>
      </c>
      <c r="AH1717" s="209">
        <v>43395</v>
      </c>
      <c r="AI1717" s="210" t="s">
        <v>4350</v>
      </c>
      <c r="AJ1717" s="164" t="str">
        <f t="shared" si="26"/>
        <v>FS</v>
      </c>
      <c r="AK1717" s="115" t="b">
        <f>ISNUMBER(SEARCH("IRT",Table1[[#This Row],[Current_Status]]))</f>
        <v>0</v>
      </c>
      <c r="AL1717" s="116">
        <f>YEAR(Table1[[#This Row],[Project_Initiated]])</f>
        <v>2018</v>
      </c>
      <c r="AM1717" s="53">
        <v>44105</v>
      </c>
      <c r="AN1717" s="53" t="str">
        <f>IF(AND(Table1[[#This Row],[Completed Date]]&gt;="07/01/2020"+0,Table1[[#This Row],[Completed Date]]&lt;="6/30/2021"+0),"FY 20-21",IF(AND(Table1[[#This Row],[Completed Date]]&gt;="07/01/2019"+0,Table1[[#This Row],[Completed Date]]&lt;="6/30/2020"+0),"FY 19-20",""))</f>
        <v/>
      </c>
      <c r="AO1717" s="116" t="str">
        <f>IFERROR(FIND("R",Table1[[#This Row],[FS_Priority]]),"")</f>
        <v/>
      </c>
    </row>
    <row r="1718" spans="1:41" hidden="1" x14ac:dyDescent="0.25">
      <c r="A1718" s="48" t="s">
        <v>660</v>
      </c>
      <c r="B1718" s="203" t="s">
        <v>211</v>
      </c>
      <c r="C1718" s="203" t="s">
        <v>660</v>
      </c>
      <c r="D1718" s="203" t="b">
        <v>0</v>
      </c>
      <c r="E1718" s="48" t="s">
        <v>107</v>
      </c>
      <c r="F1718" s="48" t="s">
        <v>3159</v>
      </c>
      <c r="G1718" s="48" t="s">
        <v>211</v>
      </c>
      <c r="H1718" s="48" t="s">
        <v>3531</v>
      </c>
      <c r="I1718" s="48" t="s">
        <v>3703</v>
      </c>
      <c r="J1718" s="48" t="s">
        <v>2661</v>
      </c>
      <c r="K1718" s="203" t="s">
        <v>3674</v>
      </c>
      <c r="L1718" s="203" t="s">
        <v>2636</v>
      </c>
      <c r="M1718" s="48" t="s">
        <v>3701</v>
      </c>
      <c r="N1718" s="203" t="s">
        <v>211</v>
      </c>
      <c r="O1718" s="48" t="s">
        <v>183</v>
      </c>
      <c r="P1718" s="48"/>
      <c r="Q1718" s="48" t="s">
        <v>211</v>
      </c>
      <c r="R1718" s="203" t="s">
        <v>788</v>
      </c>
      <c r="S1718" s="48" t="b">
        <v>0</v>
      </c>
      <c r="T1718" s="48"/>
      <c r="U1718" s="178"/>
      <c r="V1718" s="178">
        <v>43131</v>
      </c>
      <c r="W1718" s="48" t="s">
        <v>211</v>
      </c>
      <c r="X1718" s="48"/>
      <c r="Y1718" s="48"/>
      <c r="Z1718" s="48" t="s">
        <v>211</v>
      </c>
      <c r="AA1718" s="48"/>
      <c r="AB1718" s="48"/>
      <c r="AC1718" s="203" t="s">
        <v>661</v>
      </c>
      <c r="AD1718" s="205"/>
      <c r="AE1718" s="203" t="s">
        <v>183</v>
      </c>
      <c r="AF1718" s="203" t="s">
        <v>211</v>
      </c>
      <c r="AG1718" s="203" t="s">
        <v>2694</v>
      </c>
      <c r="AH1718" s="208">
        <v>43364</v>
      </c>
      <c r="AI1718" s="210" t="s">
        <v>4348</v>
      </c>
      <c r="AJ1718" s="164" t="str">
        <f t="shared" si="26"/>
        <v>FS</v>
      </c>
      <c r="AK1718" s="115" t="b">
        <f>ISNUMBER(SEARCH("IRT",Table1[[#This Row],[Current_Status]]))</f>
        <v>0</v>
      </c>
      <c r="AL1718" s="116">
        <f>YEAR(Table1[[#This Row],[Project_Initiated]])</f>
        <v>2018</v>
      </c>
      <c r="AM1718" s="53">
        <v>44105</v>
      </c>
      <c r="AN1718" s="53" t="str">
        <f>IF(AND(Table1[[#This Row],[Completed Date]]&gt;="07/01/2020"+0,Table1[[#This Row],[Completed Date]]&lt;="6/30/2021"+0),"FY 20-21",IF(AND(Table1[[#This Row],[Completed Date]]&gt;="07/01/2019"+0,Table1[[#This Row],[Completed Date]]&lt;="6/30/2020"+0),"FY 19-20",""))</f>
        <v/>
      </c>
      <c r="AO1718" s="116" t="str">
        <f>IFERROR(FIND("R",Table1[[#This Row],[FS_Priority]]),"")</f>
        <v/>
      </c>
    </row>
    <row r="1719" spans="1:41" hidden="1" x14ac:dyDescent="0.25">
      <c r="A1719" s="48" t="s">
        <v>619</v>
      </c>
      <c r="B1719" s="203" t="s">
        <v>211</v>
      </c>
      <c r="C1719" s="203" t="s">
        <v>619</v>
      </c>
      <c r="D1719" s="203" t="b">
        <v>0</v>
      </c>
      <c r="E1719" s="48" t="s">
        <v>107</v>
      </c>
      <c r="F1719" s="48" t="s">
        <v>3152</v>
      </c>
      <c r="G1719" s="48" t="s">
        <v>211</v>
      </c>
      <c r="H1719" s="48" t="s">
        <v>396</v>
      </c>
      <c r="I1719" s="48" t="s">
        <v>3470</v>
      </c>
      <c r="J1719" s="48" t="s">
        <v>2661</v>
      </c>
      <c r="K1719" s="203" t="s">
        <v>3674</v>
      </c>
      <c r="L1719" s="203" t="s">
        <v>2636</v>
      </c>
      <c r="M1719" s="48" t="s">
        <v>3679</v>
      </c>
      <c r="N1719" s="203" t="s">
        <v>211</v>
      </c>
      <c r="O1719" s="48" t="s">
        <v>183</v>
      </c>
      <c r="P1719" s="48"/>
      <c r="Q1719" s="48" t="s">
        <v>211</v>
      </c>
      <c r="R1719" s="203" t="s">
        <v>211</v>
      </c>
      <c r="S1719" s="48" t="b">
        <v>0</v>
      </c>
      <c r="T1719" s="48"/>
      <c r="U1719" s="178"/>
      <c r="V1719" s="178">
        <v>42927</v>
      </c>
      <c r="W1719" s="48" t="s">
        <v>211</v>
      </c>
      <c r="X1719" s="48"/>
      <c r="Y1719" s="48"/>
      <c r="Z1719" s="48" t="s">
        <v>211</v>
      </c>
      <c r="AA1719" s="48"/>
      <c r="AB1719" s="48"/>
      <c r="AC1719" s="203" t="s">
        <v>2627</v>
      </c>
      <c r="AD1719" s="205"/>
      <c r="AE1719" s="203" t="s">
        <v>183</v>
      </c>
      <c r="AF1719" s="203" t="s">
        <v>211</v>
      </c>
      <c r="AG1719" s="203" t="s">
        <v>2694</v>
      </c>
      <c r="AH1719" s="208">
        <v>43412</v>
      </c>
      <c r="AI1719" s="210" t="s">
        <v>4354</v>
      </c>
      <c r="AJ1719" s="164" t="str">
        <f t="shared" si="26"/>
        <v>FS</v>
      </c>
      <c r="AK1719" s="115" t="b">
        <f>ISNUMBER(SEARCH("IRT",Table1[[#This Row],[Current_Status]]))</f>
        <v>0</v>
      </c>
      <c r="AL1719" s="116">
        <f>YEAR(Table1[[#This Row],[Project_Initiated]])</f>
        <v>2017</v>
      </c>
      <c r="AM1719" s="53">
        <v>44105</v>
      </c>
      <c r="AN1719" s="53" t="str">
        <f>IF(AND(Table1[[#This Row],[Completed Date]]&gt;="07/01/2020"+0,Table1[[#This Row],[Completed Date]]&lt;="6/30/2021"+0),"FY 20-21",IF(AND(Table1[[#This Row],[Completed Date]]&gt;="07/01/2019"+0,Table1[[#This Row],[Completed Date]]&lt;="6/30/2020"+0),"FY 19-20",""))</f>
        <v/>
      </c>
      <c r="AO1719" s="116" t="str">
        <f>IFERROR(FIND("R",Table1[[#This Row],[FS_Priority]]),"")</f>
        <v/>
      </c>
    </row>
    <row r="1720" spans="1:41" hidden="1" x14ac:dyDescent="0.25">
      <c r="A1720" s="48" t="s">
        <v>821</v>
      </c>
      <c r="B1720" s="203" t="s">
        <v>211</v>
      </c>
      <c r="C1720" s="203" t="s">
        <v>821</v>
      </c>
      <c r="D1720" s="203" t="b">
        <v>0</v>
      </c>
      <c r="E1720" s="48" t="s">
        <v>107</v>
      </c>
      <c r="F1720" s="48" t="s">
        <v>3170</v>
      </c>
      <c r="G1720" s="48" t="s">
        <v>211</v>
      </c>
      <c r="H1720" s="48" t="s">
        <v>211</v>
      </c>
      <c r="I1720" s="48" t="s">
        <v>308</v>
      </c>
      <c r="J1720" s="48" t="s">
        <v>2661</v>
      </c>
      <c r="K1720" s="203" t="s">
        <v>3674</v>
      </c>
      <c r="L1720" s="203" t="s">
        <v>2636</v>
      </c>
      <c r="M1720" s="48" t="s">
        <v>3691</v>
      </c>
      <c r="N1720" s="203" t="s">
        <v>211</v>
      </c>
      <c r="O1720" s="48" t="s">
        <v>183</v>
      </c>
      <c r="P1720" s="48"/>
      <c r="Q1720" s="48" t="s">
        <v>211</v>
      </c>
      <c r="R1720" s="203" t="s">
        <v>211</v>
      </c>
      <c r="S1720" s="48" t="b">
        <v>0</v>
      </c>
      <c r="T1720" s="48"/>
      <c r="U1720" s="178"/>
      <c r="V1720" s="178">
        <v>43187</v>
      </c>
      <c r="W1720" s="48" t="s">
        <v>211</v>
      </c>
      <c r="X1720" s="48"/>
      <c r="Y1720" s="48"/>
      <c r="Z1720" s="48" t="s">
        <v>211</v>
      </c>
      <c r="AA1720" s="48"/>
      <c r="AB1720" s="48"/>
      <c r="AC1720" s="203" t="s">
        <v>822</v>
      </c>
      <c r="AD1720" s="205"/>
      <c r="AE1720" s="203" t="s">
        <v>211</v>
      </c>
      <c r="AF1720" s="203" t="s">
        <v>211</v>
      </c>
      <c r="AG1720" s="203" t="s">
        <v>2694</v>
      </c>
      <c r="AH1720" s="208">
        <v>43336</v>
      </c>
      <c r="AI1720" s="210" t="s">
        <v>4348</v>
      </c>
      <c r="AJ1720" s="164" t="str">
        <f t="shared" si="26"/>
        <v>FS</v>
      </c>
      <c r="AK1720" s="115" t="b">
        <f>ISNUMBER(SEARCH("IRT",Table1[[#This Row],[Current_Status]]))</f>
        <v>0</v>
      </c>
      <c r="AL1720" s="116">
        <f>YEAR(Table1[[#This Row],[Project_Initiated]])</f>
        <v>2018</v>
      </c>
      <c r="AM1720" s="53">
        <v>44105</v>
      </c>
      <c r="AN1720" s="53" t="str">
        <f>IF(AND(Table1[[#This Row],[Completed Date]]&gt;="07/01/2020"+0,Table1[[#This Row],[Completed Date]]&lt;="6/30/2021"+0),"FY 20-21",IF(AND(Table1[[#This Row],[Completed Date]]&gt;="07/01/2019"+0,Table1[[#This Row],[Completed Date]]&lt;="6/30/2020"+0),"FY 19-20",""))</f>
        <v/>
      </c>
      <c r="AO1720" s="116" t="str">
        <f>IFERROR(FIND("R",Table1[[#This Row],[FS_Priority]]),"")</f>
        <v/>
      </c>
    </row>
    <row r="1721" spans="1:41" hidden="1" x14ac:dyDescent="0.25">
      <c r="A1721" s="48" t="s">
        <v>617</v>
      </c>
      <c r="B1721" s="203" t="s">
        <v>211</v>
      </c>
      <c r="C1721" s="203" t="s">
        <v>617</v>
      </c>
      <c r="D1721" s="203" t="b">
        <v>0</v>
      </c>
      <c r="E1721" s="48" t="s">
        <v>107</v>
      </c>
      <c r="F1721" s="48" t="s">
        <v>3154</v>
      </c>
      <c r="G1721" s="48" t="s">
        <v>211</v>
      </c>
      <c r="H1721" s="48" t="s">
        <v>396</v>
      </c>
      <c r="I1721" s="48" t="s">
        <v>218</v>
      </c>
      <c r="J1721" s="48" t="s">
        <v>2661</v>
      </c>
      <c r="K1721" s="203" t="s">
        <v>3674</v>
      </c>
      <c r="L1721" s="203" t="s">
        <v>2636</v>
      </c>
      <c r="M1721" s="48" t="s">
        <v>3679</v>
      </c>
      <c r="N1721" s="203" t="s">
        <v>211</v>
      </c>
      <c r="O1721" s="48" t="s">
        <v>183</v>
      </c>
      <c r="P1721" s="48"/>
      <c r="Q1721" s="48" t="s">
        <v>211</v>
      </c>
      <c r="R1721" s="203" t="s">
        <v>211</v>
      </c>
      <c r="S1721" s="48" t="b">
        <v>0</v>
      </c>
      <c r="T1721" s="48"/>
      <c r="U1721" s="178"/>
      <c r="V1721" s="178">
        <v>42927</v>
      </c>
      <c r="W1721" s="48" t="s">
        <v>211</v>
      </c>
      <c r="X1721" s="48"/>
      <c r="Y1721" s="48"/>
      <c r="Z1721" s="48" t="s">
        <v>211</v>
      </c>
      <c r="AA1721" s="48"/>
      <c r="AB1721" s="48"/>
      <c r="AC1721" s="203" t="s">
        <v>618</v>
      </c>
      <c r="AD1721" s="206"/>
      <c r="AE1721" s="203" t="s">
        <v>183</v>
      </c>
      <c r="AF1721" s="203" t="s">
        <v>211</v>
      </c>
      <c r="AG1721" s="203" t="s">
        <v>2694</v>
      </c>
      <c r="AH1721" s="208">
        <v>43292</v>
      </c>
      <c r="AI1721" s="210" t="s">
        <v>4354</v>
      </c>
      <c r="AJ1721" s="164" t="str">
        <f t="shared" si="26"/>
        <v>FS</v>
      </c>
      <c r="AK1721" s="115" t="b">
        <f>ISNUMBER(SEARCH("IRT",Table1[[#This Row],[Current_Status]]))</f>
        <v>0</v>
      </c>
      <c r="AL1721" s="116">
        <f>YEAR(Table1[[#This Row],[Project_Initiated]])</f>
        <v>2017</v>
      </c>
      <c r="AM1721" s="53">
        <v>44105</v>
      </c>
      <c r="AN1721" s="53" t="str">
        <f>IF(AND(Table1[[#This Row],[Completed Date]]&gt;="07/01/2020"+0,Table1[[#This Row],[Completed Date]]&lt;="6/30/2021"+0),"FY 20-21",IF(AND(Table1[[#This Row],[Completed Date]]&gt;="07/01/2019"+0,Table1[[#This Row],[Completed Date]]&lt;="6/30/2020"+0),"FY 19-20",""))</f>
        <v/>
      </c>
      <c r="AO1721" s="116" t="str">
        <f>IFERROR(FIND("R",Table1[[#This Row],[FS_Priority]]),"")</f>
        <v/>
      </c>
    </row>
    <row r="1722" spans="1:41" hidden="1" x14ac:dyDescent="0.25">
      <c r="A1722" s="48" t="s">
        <v>714</v>
      </c>
      <c r="B1722" s="203" t="s">
        <v>211</v>
      </c>
      <c r="C1722" s="203" t="s">
        <v>714</v>
      </c>
      <c r="D1722" s="203" t="b">
        <v>0</v>
      </c>
      <c r="E1722" s="48" t="s">
        <v>107</v>
      </c>
      <c r="F1722" s="48" t="s">
        <v>3175</v>
      </c>
      <c r="G1722" s="48" t="s">
        <v>211</v>
      </c>
      <c r="H1722" s="48" t="s">
        <v>294</v>
      </c>
      <c r="I1722" s="48" t="s">
        <v>288</v>
      </c>
      <c r="J1722" s="48" t="s">
        <v>2661</v>
      </c>
      <c r="K1722" s="203" t="s">
        <v>3674</v>
      </c>
      <c r="L1722" s="203" t="s">
        <v>2636</v>
      </c>
      <c r="M1722" s="48" t="s">
        <v>3698</v>
      </c>
      <c r="N1722" s="203" t="s">
        <v>211</v>
      </c>
      <c r="O1722" s="48" t="s">
        <v>165</v>
      </c>
      <c r="P1722" s="48"/>
      <c r="Q1722" s="48" t="s">
        <v>211</v>
      </c>
      <c r="R1722" s="203" t="s">
        <v>244</v>
      </c>
      <c r="S1722" s="48" t="b">
        <v>1</v>
      </c>
      <c r="T1722" s="48"/>
      <c r="U1722" s="178"/>
      <c r="V1722" s="178">
        <v>43202</v>
      </c>
      <c r="W1722" s="48" t="s">
        <v>211</v>
      </c>
      <c r="X1722" s="48"/>
      <c r="Y1722" s="48"/>
      <c r="Z1722" s="48" t="s">
        <v>211</v>
      </c>
      <c r="AA1722" s="48"/>
      <c r="AB1722" s="48"/>
      <c r="AC1722" s="203" t="s">
        <v>211</v>
      </c>
      <c r="AD1722" s="205"/>
      <c r="AE1722" s="203" t="s">
        <v>165</v>
      </c>
      <c r="AF1722" s="203" t="s">
        <v>211</v>
      </c>
      <c r="AG1722" s="203" t="s">
        <v>539</v>
      </c>
      <c r="AH1722" s="208">
        <v>43336</v>
      </c>
      <c r="AI1722" s="210" t="s">
        <v>4350</v>
      </c>
      <c r="AJ1722" s="164" t="str">
        <f t="shared" ref="AJ1722:AJ1785" si="27">IF(LEN(A1722)&gt;6,"FS","PD&amp;C")</f>
        <v>FS</v>
      </c>
      <c r="AK1722" s="115" t="b">
        <f>ISNUMBER(SEARCH("IRT",Table1[[#This Row],[Current_Status]]))</f>
        <v>0</v>
      </c>
      <c r="AL1722" s="116">
        <f>YEAR(Table1[[#This Row],[Project_Initiated]])</f>
        <v>2018</v>
      </c>
      <c r="AM1722" s="53">
        <v>44105</v>
      </c>
      <c r="AN1722" s="53" t="str">
        <f>IF(AND(Table1[[#This Row],[Completed Date]]&gt;="07/01/2020"+0,Table1[[#This Row],[Completed Date]]&lt;="6/30/2021"+0),"FY 20-21",IF(AND(Table1[[#This Row],[Completed Date]]&gt;="07/01/2019"+0,Table1[[#This Row],[Completed Date]]&lt;="6/30/2020"+0),"FY 19-20",""))</f>
        <v/>
      </c>
      <c r="AO1722" s="116" t="str">
        <f>IFERROR(FIND("R",Table1[[#This Row],[FS_Priority]]),"")</f>
        <v/>
      </c>
    </row>
    <row r="1723" spans="1:41" hidden="1" x14ac:dyDescent="0.25">
      <c r="A1723" s="48" t="s">
        <v>689</v>
      </c>
      <c r="B1723" s="203" t="s">
        <v>211</v>
      </c>
      <c r="C1723" s="203" t="s">
        <v>689</v>
      </c>
      <c r="D1723" s="203" t="b">
        <v>0</v>
      </c>
      <c r="E1723" s="48" t="s">
        <v>107</v>
      </c>
      <c r="F1723" s="48" t="s">
        <v>3161</v>
      </c>
      <c r="G1723" s="48" t="s">
        <v>211</v>
      </c>
      <c r="H1723" s="48" t="s">
        <v>441</v>
      </c>
      <c r="I1723" s="48" t="s">
        <v>3692</v>
      </c>
      <c r="J1723" s="48" t="s">
        <v>2661</v>
      </c>
      <c r="K1723" s="203" t="s">
        <v>3674</v>
      </c>
      <c r="L1723" s="203" t="s">
        <v>2636</v>
      </c>
      <c r="M1723" s="48" t="s">
        <v>3675</v>
      </c>
      <c r="N1723" s="203" t="s">
        <v>211</v>
      </c>
      <c r="O1723" s="48" t="s">
        <v>183</v>
      </c>
      <c r="P1723" s="48"/>
      <c r="Q1723" s="48" t="s">
        <v>211</v>
      </c>
      <c r="R1723" s="203" t="s">
        <v>211</v>
      </c>
      <c r="S1723" s="48" t="b">
        <v>0</v>
      </c>
      <c r="T1723" s="48"/>
      <c r="U1723" s="178"/>
      <c r="V1723" s="178">
        <v>43173</v>
      </c>
      <c r="W1723" s="48" t="s">
        <v>211</v>
      </c>
      <c r="X1723" s="48"/>
      <c r="Y1723" s="48"/>
      <c r="Z1723" s="48" t="s">
        <v>211</v>
      </c>
      <c r="AA1723" s="48"/>
      <c r="AB1723" s="48"/>
      <c r="AC1723" s="203" t="s">
        <v>2687</v>
      </c>
      <c r="AD1723" s="205"/>
      <c r="AE1723" s="203" t="s">
        <v>183</v>
      </c>
      <c r="AF1723" s="203" t="s">
        <v>211</v>
      </c>
      <c r="AG1723" s="203" t="s">
        <v>2694</v>
      </c>
      <c r="AH1723" s="208">
        <v>43448</v>
      </c>
      <c r="AI1723" s="210" t="s">
        <v>4348</v>
      </c>
      <c r="AJ1723" s="164" t="str">
        <f t="shared" si="27"/>
        <v>FS</v>
      </c>
      <c r="AK1723" s="115" t="b">
        <f>ISNUMBER(SEARCH("IRT",Table1[[#This Row],[Current_Status]]))</f>
        <v>0</v>
      </c>
      <c r="AL1723" s="116">
        <f>YEAR(Table1[[#This Row],[Project_Initiated]])</f>
        <v>2018</v>
      </c>
      <c r="AM1723" s="53">
        <v>44105</v>
      </c>
      <c r="AN1723" s="53" t="str">
        <f>IF(AND(Table1[[#This Row],[Completed Date]]&gt;="07/01/2020"+0,Table1[[#This Row],[Completed Date]]&lt;="6/30/2021"+0),"FY 20-21",IF(AND(Table1[[#This Row],[Completed Date]]&gt;="07/01/2019"+0,Table1[[#This Row],[Completed Date]]&lt;="6/30/2020"+0),"FY 19-20",""))</f>
        <v/>
      </c>
      <c r="AO1723" s="116" t="str">
        <f>IFERROR(FIND("R",Table1[[#This Row],[FS_Priority]]),"")</f>
        <v/>
      </c>
    </row>
    <row r="1724" spans="1:41" hidden="1" x14ac:dyDescent="0.25">
      <c r="A1724" s="48" t="s">
        <v>737</v>
      </c>
      <c r="B1724" s="203" t="s">
        <v>211</v>
      </c>
      <c r="C1724" s="203" t="s">
        <v>737</v>
      </c>
      <c r="D1724" s="203" t="b">
        <v>0</v>
      </c>
      <c r="E1724" s="48" t="s">
        <v>107</v>
      </c>
      <c r="F1724" s="48" t="s">
        <v>3171</v>
      </c>
      <c r="G1724" s="48" t="s">
        <v>211</v>
      </c>
      <c r="H1724" s="48" t="s">
        <v>466</v>
      </c>
      <c r="I1724" s="48" t="s">
        <v>3690</v>
      </c>
      <c r="J1724" s="48" t="s">
        <v>2661</v>
      </c>
      <c r="K1724" s="203" t="s">
        <v>3674</v>
      </c>
      <c r="L1724" s="203" t="s">
        <v>2636</v>
      </c>
      <c r="M1724" s="48" t="s">
        <v>3689</v>
      </c>
      <c r="N1724" s="203" t="s">
        <v>211</v>
      </c>
      <c r="O1724" s="48" t="s">
        <v>165</v>
      </c>
      <c r="P1724" s="48"/>
      <c r="Q1724" s="48" t="s">
        <v>211</v>
      </c>
      <c r="R1724" s="203" t="s">
        <v>184</v>
      </c>
      <c r="S1724" s="48" t="b">
        <v>1</v>
      </c>
      <c r="T1724" s="48"/>
      <c r="U1724" s="178"/>
      <c r="V1724" s="178">
        <v>43229</v>
      </c>
      <c r="W1724" s="48" t="s">
        <v>211</v>
      </c>
      <c r="X1724" s="48"/>
      <c r="Y1724" s="48"/>
      <c r="Z1724" s="48" t="s">
        <v>211</v>
      </c>
      <c r="AA1724" s="48"/>
      <c r="AB1724" s="48"/>
      <c r="AC1724" s="203" t="s">
        <v>211</v>
      </c>
      <c r="AD1724" s="205"/>
      <c r="AE1724" s="203" t="s">
        <v>165</v>
      </c>
      <c r="AF1724" s="203" t="s">
        <v>211</v>
      </c>
      <c r="AG1724" s="203" t="s">
        <v>539</v>
      </c>
      <c r="AH1724" s="208">
        <v>43336</v>
      </c>
      <c r="AI1724" s="210" t="s">
        <v>4350</v>
      </c>
      <c r="AJ1724" s="164" t="str">
        <f t="shared" si="27"/>
        <v>FS</v>
      </c>
      <c r="AK1724" s="115" t="b">
        <f>ISNUMBER(SEARCH("IRT",Table1[[#This Row],[Current_Status]]))</f>
        <v>0</v>
      </c>
      <c r="AL1724" s="116">
        <f>YEAR(Table1[[#This Row],[Project_Initiated]])</f>
        <v>2018</v>
      </c>
      <c r="AM1724" s="53">
        <v>44105</v>
      </c>
      <c r="AN1724" s="53" t="str">
        <f>IF(AND(Table1[[#This Row],[Completed Date]]&gt;="07/01/2020"+0,Table1[[#This Row],[Completed Date]]&lt;="6/30/2021"+0),"FY 20-21",IF(AND(Table1[[#This Row],[Completed Date]]&gt;="07/01/2019"+0,Table1[[#This Row],[Completed Date]]&lt;="6/30/2020"+0),"FY 19-20",""))</f>
        <v/>
      </c>
      <c r="AO1724" s="116" t="str">
        <f>IFERROR(FIND("R",Table1[[#This Row],[FS_Priority]]),"")</f>
        <v/>
      </c>
    </row>
    <row r="1725" spans="1:41" hidden="1" x14ac:dyDescent="0.25">
      <c r="A1725" s="48" t="s">
        <v>630</v>
      </c>
      <c r="B1725" s="203" t="s">
        <v>211</v>
      </c>
      <c r="C1725" s="203" t="s">
        <v>630</v>
      </c>
      <c r="D1725" s="203" t="b">
        <v>0</v>
      </c>
      <c r="E1725" s="48" t="s">
        <v>107</v>
      </c>
      <c r="F1725" s="48" t="s">
        <v>3173</v>
      </c>
      <c r="G1725" s="48" t="s">
        <v>211</v>
      </c>
      <c r="H1725" s="48" t="s">
        <v>464</v>
      </c>
      <c r="I1725" s="48" t="s">
        <v>3696</v>
      </c>
      <c r="J1725" s="48" t="s">
        <v>2661</v>
      </c>
      <c r="K1725" s="203" t="s">
        <v>3674</v>
      </c>
      <c r="L1725" s="203" t="s">
        <v>2636</v>
      </c>
      <c r="M1725" s="48" t="s">
        <v>3697</v>
      </c>
      <c r="N1725" s="203" t="s">
        <v>211</v>
      </c>
      <c r="O1725" s="48" t="s">
        <v>183</v>
      </c>
      <c r="P1725" s="48"/>
      <c r="Q1725" s="48" t="s">
        <v>211</v>
      </c>
      <c r="R1725" s="203" t="s">
        <v>239</v>
      </c>
      <c r="S1725" s="48" t="b">
        <v>0</v>
      </c>
      <c r="T1725" s="48"/>
      <c r="U1725" s="178"/>
      <c r="V1725" s="178">
        <v>42998</v>
      </c>
      <c r="W1725" s="48" t="s">
        <v>211</v>
      </c>
      <c r="X1725" s="48"/>
      <c r="Y1725" s="48"/>
      <c r="Z1725" s="48" t="s">
        <v>211</v>
      </c>
      <c r="AA1725" s="48"/>
      <c r="AB1725" s="48"/>
      <c r="AC1725" s="203" t="s">
        <v>631</v>
      </c>
      <c r="AD1725" s="205"/>
      <c r="AE1725" s="203" t="s">
        <v>183</v>
      </c>
      <c r="AF1725" s="203" t="s">
        <v>211</v>
      </c>
      <c r="AG1725" s="203" t="s">
        <v>2694</v>
      </c>
      <c r="AH1725" s="208">
        <v>43306</v>
      </c>
      <c r="AI1725" s="210" t="s">
        <v>4353</v>
      </c>
      <c r="AJ1725" s="164" t="str">
        <f t="shared" si="27"/>
        <v>FS</v>
      </c>
      <c r="AK1725" s="115" t="b">
        <f>ISNUMBER(SEARCH("IRT",Table1[[#This Row],[Current_Status]]))</f>
        <v>0</v>
      </c>
      <c r="AL1725" s="116">
        <f>YEAR(Table1[[#This Row],[Project_Initiated]])</f>
        <v>2017</v>
      </c>
      <c r="AM1725" s="53">
        <v>44105</v>
      </c>
      <c r="AN1725" s="53" t="str">
        <f>IF(AND(Table1[[#This Row],[Completed Date]]&gt;="07/01/2020"+0,Table1[[#This Row],[Completed Date]]&lt;="6/30/2021"+0),"FY 20-21",IF(AND(Table1[[#This Row],[Completed Date]]&gt;="07/01/2019"+0,Table1[[#This Row],[Completed Date]]&lt;="6/30/2020"+0),"FY 19-20",""))</f>
        <v/>
      </c>
      <c r="AO1725" s="116" t="str">
        <f>IFERROR(FIND("R",Table1[[#This Row],[FS_Priority]]),"")</f>
        <v/>
      </c>
    </row>
    <row r="1726" spans="1:41" hidden="1" x14ac:dyDescent="0.25">
      <c r="A1726" s="48" t="s">
        <v>664</v>
      </c>
      <c r="B1726" s="203" t="s">
        <v>211</v>
      </c>
      <c r="C1726" s="203" t="s">
        <v>664</v>
      </c>
      <c r="D1726" s="203" t="b">
        <v>0</v>
      </c>
      <c r="E1726" s="48" t="s">
        <v>107</v>
      </c>
      <c r="F1726" s="48" t="s">
        <v>3165</v>
      </c>
      <c r="G1726" s="48" t="s">
        <v>211</v>
      </c>
      <c r="H1726" s="48" t="s">
        <v>3531</v>
      </c>
      <c r="I1726" s="48" t="s">
        <v>3699</v>
      </c>
      <c r="J1726" s="48" t="s">
        <v>2661</v>
      </c>
      <c r="K1726" s="203" t="s">
        <v>3674</v>
      </c>
      <c r="L1726" s="203" t="s">
        <v>2636</v>
      </c>
      <c r="M1726" s="48" t="s">
        <v>3701</v>
      </c>
      <c r="N1726" s="203" t="s">
        <v>211</v>
      </c>
      <c r="O1726" s="48" t="s">
        <v>165</v>
      </c>
      <c r="P1726" s="48"/>
      <c r="Q1726" s="48" t="s">
        <v>211</v>
      </c>
      <c r="R1726" s="203" t="s">
        <v>350</v>
      </c>
      <c r="S1726" s="48" t="b">
        <v>0</v>
      </c>
      <c r="T1726" s="48"/>
      <c r="U1726" s="178"/>
      <c r="V1726" s="178">
        <v>43131</v>
      </c>
      <c r="W1726" s="48" t="s">
        <v>211</v>
      </c>
      <c r="X1726" s="48"/>
      <c r="Y1726" s="48"/>
      <c r="Z1726" s="48" t="s">
        <v>211</v>
      </c>
      <c r="AA1726" s="48"/>
      <c r="AB1726" s="48"/>
      <c r="AC1726" s="203" t="s">
        <v>659</v>
      </c>
      <c r="AD1726" s="205"/>
      <c r="AE1726" s="203" t="s">
        <v>183</v>
      </c>
      <c r="AF1726" s="203" t="s">
        <v>211</v>
      </c>
      <c r="AG1726" s="203" t="s">
        <v>2694</v>
      </c>
      <c r="AH1726" s="208">
        <v>43336</v>
      </c>
      <c r="AI1726" s="210" t="s">
        <v>4348</v>
      </c>
      <c r="AJ1726" s="164" t="str">
        <f t="shared" si="27"/>
        <v>FS</v>
      </c>
      <c r="AK1726" s="115" t="b">
        <f>ISNUMBER(SEARCH("IRT",Table1[[#This Row],[Current_Status]]))</f>
        <v>0</v>
      </c>
      <c r="AL1726" s="116">
        <f>YEAR(Table1[[#This Row],[Project_Initiated]])</f>
        <v>2018</v>
      </c>
      <c r="AM1726" s="53">
        <v>44105</v>
      </c>
      <c r="AN1726" s="53" t="str">
        <f>IF(AND(Table1[[#This Row],[Completed Date]]&gt;="07/01/2020"+0,Table1[[#This Row],[Completed Date]]&lt;="6/30/2021"+0),"FY 20-21",IF(AND(Table1[[#This Row],[Completed Date]]&gt;="07/01/2019"+0,Table1[[#This Row],[Completed Date]]&lt;="6/30/2020"+0),"FY 19-20",""))</f>
        <v/>
      </c>
      <c r="AO1726" s="116" t="str">
        <f>IFERROR(FIND("R",Table1[[#This Row],[FS_Priority]]),"")</f>
        <v/>
      </c>
    </row>
    <row r="1727" spans="1:41" hidden="1" x14ac:dyDescent="0.25">
      <c r="A1727" s="48" t="s">
        <v>644</v>
      </c>
      <c r="B1727" s="203" t="s">
        <v>211</v>
      </c>
      <c r="C1727" s="203" t="s">
        <v>644</v>
      </c>
      <c r="D1727" s="203" t="b">
        <v>0</v>
      </c>
      <c r="E1727" s="48" t="s">
        <v>107</v>
      </c>
      <c r="F1727" s="48" t="s">
        <v>3167</v>
      </c>
      <c r="G1727" s="48" t="s">
        <v>211</v>
      </c>
      <c r="H1727" s="48" t="s">
        <v>294</v>
      </c>
      <c r="I1727" s="48" t="s">
        <v>3694</v>
      </c>
      <c r="J1727" s="48" t="s">
        <v>2661</v>
      </c>
      <c r="K1727" s="203" t="s">
        <v>3674</v>
      </c>
      <c r="L1727" s="203" t="s">
        <v>2636</v>
      </c>
      <c r="M1727" s="48" t="s">
        <v>3691</v>
      </c>
      <c r="N1727" s="203" t="s">
        <v>211</v>
      </c>
      <c r="O1727" s="48" t="s">
        <v>183</v>
      </c>
      <c r="P1727" s="48"/>
      <c r="Q1727" s="48" t="s">
        <v>211</v>
      </c>
      <c r="R1727" s="203" t="s">
        <v>211</v>
      </c>
      <c r="S1727" s="48" t="b">
        <v>1</v>
      </c>
      <c r="T1727" s="48"/>
      <c r="U1727" s="178"/>
      <c r="V1727" s="178">
        <v>43081</v>
      </c>
      <c r="W1727" s="48" t="s">
        <v>211</v>
      </c>
      <c r="X1727" s="48"/>
      <c r="Y1727" s="48"/>
      <c r="Z1727" s="48" t="s">
        <v>211</v>
      </c>
      <c r="AA1727" s="48"/>
      <c r="AB1727" s="48"/>
      <c r="AC1727" s="203" t="s">
        <v>2626</v>
      </c>
      <c r="AD1727" s="205"/>
      <c r="AE1727" s="203" t="s">
        <v>183</v>
      </c>
      <c r="AF1727" s="203" t="s">
        <v>211</v>
      </c>
      <c r="AG1727" s="203" t="s">
        <v>2694</v>
      </c>
      <c r="AH1727" s="208">
        <v>43412</v>
      </c>
      <c r="AI1727" s="210" t="s">
        <v>4353</v>
      </c>
      <c r="AJ1727" s="164" t="str">
        <f t="shared" si="27"/>
        <v>FS</v>
      </c>
      <c r="AK1727" s="115" t="b">
        <f>ISNUMBER(SEARCH("IRT",Table1[[#This Row],[Current_Status]]))</f>
        <v>0</v>
      </c>
      <c r="AL1727" s="116">
        <f>YEAR(Table1[[#This Row],[Project_Initiated]])</f>
        <v>2017</v>
      </c>
      <c r="AM1727" s="53">
        <v>44105</v>
      </c>
      <c r="AN1727" s="53" t="str">
        <f>IF(AND(Table1[[#This Row],[Completed Date]]&gt;="07/01/2020"+0,Table1[[#This Row],[Completed Date]]&lt;="6/30/2021"+0),"FY 20-21",IF(AND(Table1[[#This Row],[Completed Date]]&gt;="07/01/2019"+0,Table1[[#This Row],[Completed Date]]&lt;="6/30/2020"+0),"FY 19-20",""))</f>
        <v/>
      </c>
      <c r="AO1727" s="116" t="str">
        <f>IFERROR(FIND("R",Table1[[#This Row],[FS_Priority]]),"")</f>
        <v/>
      </c>
    </row>
    <row r="1728" spans="1:41" hidden="1" x14ac:dyDescent="0.25">
      <c r="A1728" s="48" t="s">
        <v>628</v>
      </c>
      <c r="B1728" s="203" t="s">
        <v>211</v>
      </c>
      <c r="C1728" s="203" t="s">
        <v>628</v>
      </c>
      <c r="D1728" s="203" t="b">
        <v>0</v>
      </c>
      <c r="E1728" s="48" t="s">
        <v>107</v>
      </c>
      <c r="F1728" s="48" t="s">
        <v>3146</v>
      </c>
      <c r="G1728" s="48" t="s">
        <v>211</v>
      </c>
      <c r="H1728" s="48" t="s">
        <v>490</v>
      </c>
      <c r="I1728" s="48" t="s">
        <v>3705</v>
      </c>
      <c r="J1728" s="48" t="s">
        <v>2661</v>
      </c>
      <c r="K1728" s="203" t="s">
        <v>3674</v>
      </c>
      <c r="L1728" s="203" t="s">
        <v>2636</v>
      </c>
      <c r="M1728" s="48" t="s">
        <v>3697</v>
      </c>
      <c r="N1728" s="203" t="s">
        <v>211</v>
      </c>
      <c r="O1728" s="48" t="s">
        <v>183</v>
      </c>
      <c r="P1728" s="48"/>
      <c r="Q1728" s="48" t="s">
        <v>211</v>
      </c>
      <c r="R1728" s="203" t="s">
        <v>211</v>
      </c>
      <c r="S1728" s="48" t="b">
        <v>0</v>
      </c>
      <c r="T1728" s="48"/>
      <c r="U1728" s="178"/>
      <c r="V1728" s="178">
        <v>43090</v>
      </c>
      <c r="W1728" s="48" t="s">
        <v>211</v>
      </c>
      <c r="X1728" s="48"/>
      <c r="Y1728" s="48"/>
      <c r="Z1728" s="48" t="s">
        <v>211</v>
      </c>
      <c r="AA1728" s="48"/>
      <c r="AB1728" s="48"/>
      <c r="AC1728" s="203" t="s">
        <v>629</v>
      </c>
      <c r="AD1728" s="205"/>
      <c r="AE1728" s="203" t="s">
        <v>183</v>
      </c>
      <c r="AF1728" s="203" t="s">
        <v>211</v>
      </c>
      <c r="AG1728" s="203" t="s">
        <v>2694</v>
      </c>
      <c r="AH1728" s="208">
        <v>43353</v>
      </c>
      <c r="AI1728" s="210" t="s">
        <v>4353</v>
      </c>
      <c r="AJ1728" s="164" t="str">
        <f t="shared" si="27"/>
        <v>FS</v>
      </c>
      <c r="AK1728" s="115" t="b">
        <f>ISNUMBER(SEARCH("IRT",Table1[[#This Row],[Current_Status]]))</f>
        <v>0</v>
      </c>
      <c r="AL1728" s="116">
        <f>YEAR(Table1[[#This Row],[Project_Initiated]])</f>
        <v>2017</v>
      </c>
      <c r="AM1728" s="53">
        <v>44105</v>
      </c>
      <c r="AN1728" s="53" t="str">
        <f>IF(AND(Table1[[#This Row],[Completed Date]]&gt;="07/01/2020"+0,Table1[[#This Row],[Completed Date]]&lt;="6/30/2021"+0),"FY 20-21",IF(AND(Table1[[#This Row],[Completed Date]]&gt;="07/01/2019"+0,Table1[[#This Row],[Completed Date]]&lt;="6/30/2020"+0),"FY 19-20",""))</f>
        <v/>
      </c>
      <c r="AO1728" s="116" t="str">
        <f>IFERROR(FIND("R",Table1[[#This Row],[FS_Priority]]),"")</f>
        <v/>
      </c>
    </row>
    <row r="1729" spans="1:41" hidden="1" x14ac:dyDescent="0.25">
      <c r="A1729" s="48" t="s">
        <v>645</v>
      </c>
      <c r="B1729" s="203" t="s">
        <v>211</v>
      </c>
      <c r="C1729" s="203" t="s">
        <v>645</v>
      </c>
      <c r="D1729" s="203" t="b">
        <v>0</v>
      </c>
      <c r="E1729" s="48" t="s">
        <v>107</v>
      </c>
      <c r="F1729" s="48" t="s">
        <v>3176</v>
      </c>
      <c r="G1729" s="48" t="s">
        <v>211</v>
      </c>
      <c r="H1729" s="48" t="s">
        <v>441</v>
      </c>
      <c r="I1729" s="48" t="s">
        <v>3673</v>
      </c>
      <c r="J1729" s="48" t="s">
        <v>2661</v>
      </c>
      <c r="K1729" s="203" t="s">
        <v>3674</v>
      </c>
      <c r="L1729" s="203" t="s">
        <v>2636</v>
      </c>
      <c r="M1729" s="48" t="s">
        <v>3675</v>
      </c>
      <c r="N1729" s="203" t="s">
        <v>211</v>
      </c>
      <c r="O1729" s="48" t="s">
        <v>165</v>
      </c>
      <c r="P1729" s="48"/>
      <c r="Q1729" s="48" t="s">
        <v>211</v>
      </c>
      <c r="R1729" s="203" t="s">
        <v>231</v>
      </c>
      <c r="S1729" s="48" t="b">
        <v>0</v>
      </c>
      <c r="T1729" s="48"/>
      <c r="U1729" s="178"/>
      <c r="V1729" s="178">
        <v>43089</v>
      </c>
      <c r="W1729" s="48" t="s">
        <v>211</v>
      </c>
      <c r="X1729" s="48"/>
      <c r="Y1729" s="48"/>
      <c r="Z1729" s="48" t="s">
        <v>211</v>
      </c>
      <c r="AA1729" s="48"/>
      <c r="AB1729" s="48"/>
      <c r="AC1729" s="203" t="s">
        <v>211</v>
      </c>
      <c r="AD1729" s="205"/>
      <c r="AE1729" s="203" t="s">
        <v>165</v>
      </c>
      <c r="AF1729" s="203" t="s">
        <v>211</v>
      </c>
      <c r="AG1729" s="203" t="s">
        <v>539</v>
      </c>
      <c r="AH1729" s="208">
        <v>43295</v>
      </c>
      <c r="AI1729" s="210" t="s">
        <v>4348</v>
      </c>
      <c r="AJ1729" s="164" t="str">
        <f t="shared" si="27"/>
        <v>FS</v>
      </c>
      <c r="AK1729" s="115" t="b">
        <f>ISNUMBER(SEARCH("IRT",Table1[[#This Row],[Current_Status]]))</f>
        <v>0</v>
      </c>
      <c r="AL1729" s="116">
        <f>YEAR(Table1[[#This Row],[Project_Initiated]])</f>
        <v>2017</v>
      </c>
      <c r="AM1729" s="53">
        <v>44105</v>
      </c>
      <c r="AN1729" s="53" t="str">
        <f>IF(AND(Table1[[#This Row],[Completed Date]]&gt;="07/01/2020"+0,Table1[[#This Row],[Completed Date]]&lt;="6/30/2021"+0),"FY 20-21",IF(AND(Table1[[#This Row],[Completed Date]]&gt;="07/01/2019"+0,Table1[[#This Row],[Completed Date]]&lt;="6/30/2020"+0),"FY 19-20",""))</f>
        <v/>
      </c>
      <c r="AO1729" s="116" t="str">
        <f>IFERROR(FIND("R",Table1[[#This Row],[FS_Priority]]),"")</f>
        <v/>
      </c>
    </row>
    <row r="1730" spans="1:41" hidden="1" x14ac:dyDescent="0.25">
      <c r="A1730" s="48" t="s">
        <v>700</v>
      </c>
      <c r="B1730" s="203" t="s">
        <v>211</v>
      </c>
      <c r="C1730" s="203" t="s">
        <v>700</v>
      </c>
      <c r="D1730" s="203" t="b">
        <v>0</v>
      </c>
      <c r="E1730" s="48" t="s">
        <v>107</v>
      </c>
      <c r="F1730" s="48" t="s">
        <v>3162</v>
      </c>
      <c r="G1730" s="48" t="s">
        <v>211</v>
      </c>
      <c r="H1730" s="48" t="s">
        <v>460</v>
      </c>
      <c r="I1730" s="48" t="s">
        <v>3699</v>
      </c>
      <c r="J1730" s="48" t="s">
        <v>2661</v>
      </c>
      <c r="K1730" s="203" t="s">
        <v>3674</v>
      </c>
      <c r="L1730" s="203" t="s">
        <v>2636</v>
      </c>
      <c r="M1730" s="48" t="s">
        <v>3679</v>
      </c>
      <c r="N1730" s="203" t="s">
        <v>211</v>
      </c>
      <c r="O1730" s="48" t="s">
        <v>165</v>
      </c>
      <c r="P1730" s="48"/>
      <c r="Q1730" s="48" t="s">
        <v>211</v>
      </c>
      <c r="R1730" s="203" t="s">
        <v>221</v>
      </c>
      <c r="S1730" s="48" t="b">
        <v>1</v>
      </c>
      <c r="T1730" s="48"/>
      <c r="U1730" s="178"/>
      <c r="V1730" s="178">
        <v>43179</v>
      </c>
      <c r="W1730" s="48" t="s">
        <v>211</v>
      </c>
      <c r="X1730" s="48"/>
      <c r="Y1730" s="48"/>
      <c r="Z1730" s="48" t="s">
        <v>211</v>
      </c>
      <c r="AA1730" s="48"/>
      <c r="AB1730" s="48"/>
      <c r="AC1730" s="203" t="s">
        <v>211</v>
      </c>
      <c r="AD1730" s="205"/>
      <c r="AE1730" s="203" t="s">
        <v>165</v>
      </c>
      <c r="AF1730" s="203" t="s">
        <v>211</v>
      </c>
      <c r="AG1730" s="203" t="s">
        <v>539</v>
      </c>
      <c r="AH1730" s="208">
        <v>43336</v>
      </c>
      <c r="AI1730" s="210" t="s">
        <v>4348</v>
      </c>
      <c r="AJ1730" s="164" t="str">
        <f t="shared" si="27"/>
        <v>FS</v>
      </c>
      <c r="AK1730" s="115" t="b">
        <f>ISNUMBER(SEARCH("IRT",Table1[[#This Row],[Current_Status]]))</f>
        <v>0</v>
      </c>
      <c r="AL1730" s="116">
        <f>YEAR(Table1[[#This Row],[Project_Initiated]])</f>
        <v>2018</v>
      </c>
      <c r="AM1730" s="53">
        <v>44105</v>
      </c>
      <c r="AN1730" s="53" t="str">
        <f>IF(AND(Table1[[#This Row],[Completed Date]]&gt;="07/01/2020"+0,Table1[[#This Row],[Completed Date]]&lt;="6/30/2021"+0),"FY 20-21",IF(AND(Table1[[#This Row],[Completed Date]]&gt;="07/01/2019"+0,Table1[[#This Row],[Completed Date]]&lt;="6/30/2020"+0),"FY 19-20",""))</f>
        <v/>
      </c>
      <c r="AO1730" s="116" t="str">
        <f>IFERROR(FIND("R",Table1[[#This Row],[FS_Priority]]),"")</f>
        <v/>
      </c>
    </row>
    <row r="1731" spans="1:41" hidden="1" x14ac:dyDescent="0.25">
      <c r="A1731" s="48" t="s">
        <v>779</v>
      </c>
      <c r="B1731" s="203" t="s">
        <v>211</v>
      </c>
      <c r="C1731" s="203" t="s">
        <v>779</v>
      </c>
      <c r="D1731" s="203" t="b">
        <v>0</v>
      </c>
      <c r="E1731" s="48" t="s">
        <v>107</v>
      </c>
      <c r="F1731" s="48" t="s">
        <v>3149</v>
      </c>
      <c r="G1731" s="48" t="s">
        <v>211</v>
      </c>
      <c r="H1731" s="48" t="s">
        <v>460</v>
      </c>
      <c r="I1731" s="48" t="s">
        <v>3685</v>
      </c>
      <c r="J1731" s="48" t="s">
        <v>2661</v>
      </c>
      <c r="K1731" s="203" t="s">
        <v>3674</v>
      </c>
      <c r="L1731" s="203" t="s">
        <v>2636</v>
      </c>
      <c r="M1731" s="48" t="s">
        <v>3679</v>
      </c>
      <c r="N1731" s="203" t="s">
        <v>211</v>
      </c>
      <c r="O1731" s="48" t="s">
        <v>165</v>
      </c>
      <c r="P1731" s="48"/>
      <c r="Q1731" s="48" t="s">
        <v>211</v>
      </c>
      <c r="R1731" s="203" t="s">
        <v>108</v>
      </c>
      <c r="S1731" s="48" t="b">
        <v>1</v>
      </c>
      <c r="T1731" s="48"/>
      <c r="U1731" s="178"/>
      <c r="V1731" s="178">
        <v>43167</v>
      </c>
      <c r="W1731" s="48" t="s">
        <v>211</v>
      </c>
      <c r="X1731" s="48"/>
      <c r="Y1731" s="48"/>
      <c r="Z1731" s="48" t="s">
        <v>211</v>
      </c>
      <c r="AA1731" s="48"/>
      <c r="AB1731" s="48"/>
      <c r="AC1731" s="203" t="s">
        <v>780</v>
      </c>
      <c r="AD1731" s="205"/>
      <c r="AE1731" s="203" t="s">
        <v>165</v>
      </c>
      <c r="AF1731" s="203" t="s">
        <v>211</v>
      </c>
      <c r="AG1731" s="203" t="s">
        <v>539</v>
      </c>
      <c r="AH1731" s="208">
        <v>43306</v>
      </c>
      <c r="AI1731" s="210" t="s">
        <v>4348</v>
      </c>
      <c r="AJ1731" s="164" t="str">
        <f t="shared" si="27"/>
        <v>FS</v>
      </c>
      <c r="AK1731" s="115" t="b">
        <f>ISNUMBER(SEARCH("IRT",Table1[[#This Row],[Current_Status]]))</f>
        <v>0</v>
      </c>
      <c r="AL1731" s="116">
        <f>YEAR(Table1[[#This Row],[Project_Initiated]])</f>
        <v>2018</v>
      </c>
      <c r="AM1731" s="53">
        <v>44105</v>
      </c>
      <c r="AN1731" s="53" t="str">
        <f>IF(AND(Table1[[#This Row],[Completed Date]]&gt;="07/01/2020"+0,Table1[[#This Row],[Completed Date]]&lt;="6/30/2021"+0),"FY 20-21",IF(AND(Table1[[#This Row],[Completed Date]]&gt;="07/01/2019"+0,Table1[[#This Row],[Completed Date]]&lt;="6/30/2020"+0),"FY 19-20",""))</f>
        <v/>
      </c>
      <c r="AO1731" s="116" t="str">
        <f>IFERROR(FIND("R",Table1[[#This Row],[FS_Priority]]),"")</f>
        <v/>
      </c>
    </row>
    <row r="1732" spans="1:41" hidden="1" x14ac:dyDescent="0.25">
      <c r="A1732" s="48" t="s">
        <v>777</v>
      </c>
      <c r="B1732" s="203" t="s">
        <v>211</v>
      </c>
      <c r="C1732" s="203" t="s">
        <v>777</v>
      </c>
      <c r="D1732" s="203" t="b">
        <v>0</v>
      </c>
      <c r="E1732" s="48" t="s">
        <v>107</v>
      </c>
      <c r="F1732" s="48" t="s">
        <v>3148</v>
      </c>
      <c r="G1732" s="48" t="s">
        <v>211</v>
      </c>
      <c r="H1732" s="48" t="s">
        <v>473</v>
      </c>
      <c r="I1732" s="48" t="s">
        <v>3693</v>
      </c>
      <c r="J1732" s="48" t="s">
        <v>2661</v>
      </c>
      <c r="K1732" s="203" t="s">
        <v>3674</v>
      </c>
      <c r="L1732" s="203" t="s">
        <v>2636</v>
      </c>
      <c r="M1732" s="48" t="s">
        <v>3568</v>
      </c>
      <c r="N1732" s="203" t="s">
        <v>211</v>
      </c>
      <c r="O1732" s="48" t="s">
        <v>183</v>
      </c>
      <c r="P1732" s="48"/>
      <c r="Q1732" s="48" t="s">
        <v>211</v>
      </c>
      <c r="R1732" s="203" t="s">
        <v>211</v>
      </c>
      <c r="S1732" s="48" t="b">
        <v>0</v>
      </c>
      <c r="T1732" s="48"/>
      <c r="U1732" s="178"/>
      <c r="V1732" s="178">
        <v>43154</v>
      </c>
      <c r="W1732" s="48" t="s">
        <v>211</v>
      </c>
      <c r="X1732" s="48"/>
      <c r="Y1732" s="48"/>
      <c r="Z1732" s="48" t="s">
        <v>211</v>
      </c>
      <c r="AA1732" s="48"/>
      <c r="AB1732" s="48"/>
      <c r="AC1732" s="203" t="s">
        <v>778</v>
      </c>
      <c r="AD1732" s="205"/>
      <c r="AE1732" s="203" t="s">
        <v>183</v>
      </c>
      <c r="AF1732" s="203" t="s">
        <v>211</v>
      </c>
      <c r="AG1732" s="203" t="s">
        <v>2694</v>
      </c>
      <c r="AH1732" s="208">
        <v>43292</v>
      </c>
      <c r="AI1732" s="210" t="s">
        <v>4348</v>
      </c>
      <c r="AJ1732" s="164" t="str">
        <f t="shared" si="27"/>
        <v>FS</v>
      </c>
      <c r="AK1732" s="115" t="b">
        <f>ISNUMBER(SEARCH("IRT",Table1[[#This Row],[Current_Status]]))</f>
        <v>0</v>
      </c>
      <c r="AL1732" s="116">
        <f>YEAR(Table1[[#This Row],[Project_Initiated]])</f>
        <v>2018</v>
      </c>
      <c r="AM1732" s="53">
        <v>44105</v>
      </c>
      <c r="AN1732" s="53" t="str">
        <f>IF(AND(Table1[[#This Row],[Completed Date]]&gt;="07/01/2020"+0,Table1[[#This Row],[Completed Date]]&lt;="6/30/2021"+0),"FY 20-21",IF(AND(Table1[[#This Row],[Completed Date]]&gt;="07/01/2019"+0,Table1[[#This Row],[Completed Date]]&lt;="6/30/2020"+0),"FY 19-20",""))</f>
        <v/>
      </c>
      <c r="AO1732" s="116" t="str">
        <f>IFERROR(FIND("R",Table1[[#This Row],[FS_Priority]]),"")</f>
        <v/>
      </c>
    </row>
    <row r="1733" spans="1:41" hidden="1" x14ac:dyDescent="0.25">
      <c r="A1733" s="48" t="s">
        <v>4588</v>
      </c>
      <c r="B1733" s="203" t="s">
        <v>211</v>
      </c>
      <c r="C1733" s="203" t="s">
        <v>4588</v>
      </c>
      <c r="D1733" s="203" t="b">
        <v>0</v>
      </c>
      <c r="E1733" s="48" t="s">
        <v>107</v>
      </c>
      <c r="F1733" s="48" t="s">
        <v>4589</v>
      </c>
      <c r="G1733" s="48" t="s">
        <v>211</v>
      </c>
      <c r="H1733" s="48" t="s">
        <v>211</v>
      </c>
      <c r="I1733" s="48" t="s">
        <v>4590</v>
      </c>
      <c r="J1733" s="48" t="s">
        <v>2661</v>
      </c>
      <c r="K1733" s="203" t="s">
        <v>3674</v>
      </c>
      <c r="L1733" s="203" t="s">
        <v>2636</v>
      </c>
      <c r="M1733" s="48" t="s">
        <v>3687</v>
      </c>
      <c r="N1733" s="203" t="s">
        <v>3724</v>
      </c>
      <c r="O1733" s="48" t="s">
        <v>165</v>
      </c>
      <c r="P1733" s="48"/>
      <c r="Q1733" s="48" t="s">
        <v>4502</v>
      </c>
      <c r="R1733" s="203" t="s">
        <v>211</v>
      </c>
      <c r="S1733" s="48" t="b">
        <v>0</v>
      </c>
      <c r="T1733" s="48"/>
      <c r="U1733" s="178"/>
      <c r="V1733" s="178">
        <v>43761</v>
      </c>
      <c r="W1733" s="48" t="s">
        <v>211</v>
      </c>
      <c r="X1733" s="48"/>
      <c r="Y1733" s="48"/>
      <c r="Z1733" s="48" t="s">
        <v>211</v>
      </c>
      <c r="AA1733" s="48"/>
      <c r="AB1733" s="48"/>
      <c r="AC1733" s="203" t="s">
        <v>211</v>
      </c>
      <c r="AD1733" s="206"/>
      <c r="AE1733" s="203" t="s">
        <v>165</v>
      </c>
      <c r="AF1733" s="203" t="s">
        <v>211</v>
      </c>
      <c r="AG1733" s="203" t="s">
        <v>211</v>
      </c>
      <c r="AH1733" s="208">
        <v>43774</v>
      </c>
      <c r="AI1733" s="210" t="s">
        <v>4364</v>
      </c>
      <c r="AJ1733" s="164" t="str">
        <f t="shared" si="27"/>
        <v>FS</v>
      </c>
      <c r="AK1733" s="115" t="b">
        <f>ISNUMBER(SEARCH("IRT",Table1[[#This Row],[Current_Status]]))</f>
        <v>0</v>
      </c>
      <c r="AL1733" s="116">
        <f>YEAR(Table1[[#This Row],[Project_Initiated]])</f>
        <v>2019</v>
      </c>
      <c r="AM1733" s="53">
        <v>44105</v>
      </c>
      <c r="AN1733" s="53" t="str">
        <f>IF(AND(Table1[[#This Row],[Completed Date]]&gt;="07/01/2020"+0,Table1[[#This Row],[Completed Date]]&lt;="6/30/2021"+0),"FY 20-21",IF(AND(Table1[[#This Row],[Completed Date]]&gt;="07/01/2019"+0,Table1[[#This Row],[Completed Date]]&lt;="6/30/2020"+0),"FY 19-20",""))</f>
        <v>FY 19-20</v>
      </c>
      <c r="AO1733" s="116" t="str">
        <f>IFERROR(FIND("R",Table1[[#This Row],[FS_Priority]]),"")</f>
        <v/>
      </c>
    </row>
    <row r="1734" spans="1:41" hidden="1" x14ac:dyDescent="0.25">
      <c r="A1734" s="48" t="s">
        <v>2808</v>
      </c>
      <c r="B1734" s="203" t="s">
        <v>211</v>
      </c>
      <c r="C1734" s="203" t="s">
        <v>2808</v>
      </c>
      <c r="D1734" s="203" t="b">
        <v>0</v>
      </c>
      <c r="E1734" s="48" t="s">
        <v>107</v>
      </c>
      <c r="F1734" s="48" t="s">
        <v>3178</v>
      </c>
      <c r="G1734" s="48" t="s">
        <v>211</v>
      </c>
      <c r="H1734" s="48" t="s">
        <v>393</v>
      </c>
      <c r="I1734" s="48" t="s">
        <v>3707</v>
      </c>
      <c r="J1734" s="48" t="s">
        <v>2661</v>
      </c>
      <c r="K1734" s="203" t="s">
        <v>3674</v>
      </c>
      <c r="L1734" s="203" t="s">
        <v>2636</v>
      </c>
      <c r="M1734" s="48" t="s">
        <v>3689</v>
      </c>
      <c r="N1734" s="203" t="s">
        <v>211</v>
      </c>
      <c r="O1734" s="48" t="s">
        <v>165</v>
      </c>
      <c r="P1734" s="48"/>
      <c r="Q1734" s="48" t="s">
        <v>288</v>
      </c>
      <c r="R1734" s="203" t="s">
        <v>211</v>
      </c>
      <c r="S1734" s="48" t="b">
        <v>0</v>
      </c>
      <c r="T1734" s="48"/>
      <c r="U1734" s="178"/>
      <c r="V1734" s="178">
        <v>43479</v>
      </c>
      <c r="W1734" s="48" t="s">
        <v>211</v>
      </c>
      <c r="X1734" s="48"/>
      <c r="Y1734" s="48"/>
      <c r="Z1734" s="48" t="s">
        <v>211</v>
      </c>
      <c r="AA1734" s="48"/>
      <c r="AB1734" s="48"/>
      <c r="AC1734" s="203" t="s">
        <v>2858</v>
      </c>
      <c r="AD1734" s="205"/>
      <c r="AE1734" s="203" t="s">
        <v>211</v>
      </c>
      <c r="AF1734" s="203" t="s">
        <v>211</v>
      </c>
      <c r="AG1734" s="203" t="s">
        <v>211</v>
      </c>
      <c r="AH1734" s="208">
        <v>43560</v>
      </c>
      <c r="AI1734" s="210" t="s">
        <v>4352</v>
      </c>
      <c r="AJ1734" s="164" t="str">
        <f t="shared" si="27"/>
        <v>FS</v>
      </c>
      <c r="AK1734" s="115" t="b">
        <f>ISNUMBER(SEARCH("IRT",Table1[[#This Row],[Current_Status]]))</f>
        <v>0</v>
      </c>
      <c r="AL1734" s="116">
        <f>YEAR(Table1[[#This Row],[Project_Initiated]])</f>
        <v>2019</v>
      </c>
      <c r="AM1734" s="53">
        <v>44105</v>
      </c>
      <c r="AN1734" s="53" t="str">
        <f>IF(AND(Table1[[#This Row],[Completed Date]]&gt;="07/01/2020"+0,Table1[[#This Row],[Completed Date]]&lt;="6/30/2021"+0),"FY 20-21",IF(AND(Table1[[#This Row],[Completed Date]]&gt;="07/01/2019"+0,Table1[[#This Row],[Completed Date]]&lt;="6/30/2020"+0),"FY 19-20",""))</f>
        <v/>
      </c>
      <c r="AO1734" s="116" t="str">
        <f>IFERROR(FIND("R",Table1[[#This Row],[FS_Priority]]),"")</f>
        <v/>
      </c>
    </row>
    <row r="1735" spans="1:41" hidden="1" x14ac:dyDescent="0.25">
      <c r="A1735" s="48" t="s">
        <v>2807</v>
      </c>
      <c r="B1735" s="203" t="s">
        <v>211</v>
      </c>
      <c r="C1735" s="203" t="s">
        <v>2807</v>
      </c>
      <c r="D1735" s="203" t="b">
        <v>0</v>
      </c>
      <c r="E1735" s="48" t="s">
        <v>107</v>
      </c>
      <c r="F1735" s="48" t="s">
        <v>3181</v>
      </c>
      <c r="G1735" s="48" t="s">
        <v>211</v>
      </c>
      <c r="H1735" s="48" t="s">
        <v>1057</v>
      </c>
      <c r="I1735" s="48" t="s">
        <v>211</v>
      </c>
      <c r="J1735" s="48" t="s">
        <v>2661</v>
      </c>
      <c r="K1735" s="203" t="s">
        <v>3674</v>
      </c>
      <c r="L1735" s="203" t="s">
        <v>2636</v>
      </c>
      <c r="M1735" s="48" t="s">
        <v>3691</v>
      </c>
      <c r="N1735" s="203" t="s">
        <v>3709</v>
      </c>
      <c r="O1735" s="48" t="s">
        <v>183</v>
      </c>
      <c r="P1735" s="48"/>
      <c r="Q1735" s="48" t="s">
        <v>288</v>
      </c>
      <c r="R1735" s="203" t="s">
        <v>211</v>
      </c>
      <c r="S1735" s="48" t="b">
        <v>0</v>
      </c>
      <c r="T1735" s="48"/>
      <c r="U1735" s="178"/>
      <c r="V1735" s="178">
        <v>43473</v>
      </c>
      <c r="W1735" s="48" t="s">
        <v>211</v>
      </c>
      <c r="X1735" s="48"/>
      <c r="Y1735" s="48"/>
      <c r="Z1735" s="48" t="s">
        <v>211</v>
      </c>
      <c r="AA1735" s="48"/>
      <c r="AB1735" s="48"/>
      <c r="AC1735" s="203" t="s">
        <v>2900</v>
      </c>
      <c r="AD1735" s="206"/>
      <c r="AE1735" s="203" t="s">
        <v>183</v>
      </c>
      <c r="AF1735" s="203" t="s">
        <v>211</v>
      </c>
      <c r="AG1735" s="203" t="s">
        <v>211</v>
      </c>
      <c r="AH1735" s="208">
        <v>43616</v>
      </c>
      <c r="AI1735" s="210" t="s">
        <v>4352</v>
      </c>
      <c r="AJ1735" s="164" t="str">
        <f t="shared" si="27"/>
        <v>FS</v>
      </c>
      <c r="AK1735" s="115" t="b">
        <f>ISNUMBER(SEARCH("IRT",Table1[[#This Row],[Current_Status]]))</f>
        <v>0</v>
      </c>
      <c r="AL1735" s="116">
        <f>YEAR(Table1[[#This Row],[Project_Initiated]])</f>
        <v>2019</v>
      </c>
      <c r="AM1735" s="53">
        <v>44105</v>
      </c>
      <c r="AN1735" s="53" t="str">
        <f>IF(AND(Table1[[#This Row],[Completed Date]]&gt;="07/01/2020"+0,Table1[[#This Row],[Completed Date]]&lt;="6/30/2021"+0),"FY 20-21",IF(AND(Table1[[#This Row],[Completed Date]]&gt;="07/01/2019"+0,Table1[[#This Row],[Completed Date]]&lt;="6/30/2020"+0),"FY 19-20",""))</f>
        <v/>
      </c>
      <c r="AO1735" s="116" t="str">
        <f>IFERROR(FIND("R",Table1[[#This Row],[FS_Priority]]),"")</f>
        <v/>
      </c>
    </row>
    <row r="1736" spans="1:41" hidden="1" x14ac:dyDescent="0.25">
      <c r="A1736" s="48" t="s">
        <v>872</v>
      </c>
      <c r="B1736" s="203" t="s">
        <v>211</v>
      </c>
      <c r="C1736" s="203" t="s">
        <v>872</v>
      </c>
      <c r="D1736" s="203" t="b">
        <v>0</v>
      </c>
      <c r="E1736" s="48" t="s">
        <v>107</v>
      </c>
      <c r="F1736" s="48" t="s">
        <v>3179</v>
      </c>
      <c r="G1736" s="48" t="s">
        <v>211</v>
      </c>
      <c r="H1736" s="48" t="s">
        <v>474</v>
      </c>
      <c r="I1736" s="48" t="s">
        <v>3710</v>
      </c>
      <c r="J1736" s="48" t="s">
        <v>2661</v>
      </c>
      <c r="K1736" s="203" t="s">
        <v>3674</v>
      </c>
      <c r="L1736" s="203" t="s">
        <v>2636</v>
      </c>
      <c r="M1736" s="48" t="s">
        <v>3561</v>
      </c>
      <c r="N1736" s="203" t="s">
        <v>211</v>
      </c>
      <c r="O1736" s="48" t="s">
        <v>183</v>
      </c>
      <c r="P1736" s="48"/>
      <c r="Q1736" s="48" t="s">
        <v>288</v>
      </c>
      <c r="R1736" s="203" t="s">
        <v>211</v>
      </c>
      <c r="S1736" s="48" t="b">
        <v>0</v>
      </c>
      <c r="T1736" s="48"/>
      <c r="U1736" s="178"/>
      <c r="V1736" s="178">
        <v>43369</v>
      </c>
      <c r="W1736" s="48" t="s">
        <v>211</v>
      </c>
      <c r="X1736" s="48"/>
      <c r="Y1736" s="48"/>
      <c r="Z1736" s="48" t="s">
        <v>211</v>
      </c>
      <c r="AA1736" s="48"/>
      <c r="AB1736" s="48"/>
      <c r="AC1736" s="203" t="s">
        <v>2887</v>
      </c>
      <c r="AD1736" s="205"/>
      <c r="AE1736" s="203" t="s">
        <v>498</v>
      </c>
      <c r="AF1736" s="203" t="s">
        <v>4413</v>
      </c>
      <c r="AG1736" s="203" t="s">
        <v>539</v>
      </c>
      <c r="AH1736" s="208">
        <v>43600</v>
      </c>
      <c r="AI1736" s="210" t="s">
        <v>4352</v>
      </c>
      <c r="AJ1736" s="164" t="str">
        <f t="shared" si="27"/>
        <v>FS</v>
      </c>
      <c r="AK1736" s="115" t="b">
        <f>ISNUMBER(SEARCH("IRT",Table1[[#This Row],[Current_Status]]))</f>
        <v>0</v>
      </c>
      <c r="AL1736" s="116">
        <f>YEAR(Table1[[#This Row],[Project_Initiated]])</f>
        <v>2018</v>
      </c>
      <c r="AM1736" s="53">
        <v>44105</v>
      </c>
      <c r="AN1736" s="53" t="str">
        <f>IF(AND(Table1[[#This Row],[Completed Date]]&gt;="07/01/2020"+0,Table1[[#This Row],[Completed Date]]&lt;="6/30/2021"+0),"FY 20-21",IF(AND(Table1[[#This Row],[Completed Date]]&gt;="07/01/2019"+0,Table1[[#This Row],[Completed Date]]&lt;="6/30/2020"+0),"FY 19-20",""))</f>
        <v/>
      </c>
      <c r="AO1736" s="116" t="str">
        <f>IFERROR(FIND("R",Table1[[#This Row],[FS_Priority]]),"")</f>
        <v/>
      </c>
    </row>
    <row r="1737" spans="1:41" hidden="1" x14ac:dyDescent="0.25">
      <c r="A1737" s="48" t="s">
        <v>2628</v>
      </c>
      <c r="B1737" s="203" t="s">
        <v>211</v>
      </c>
      <c r="C1737" s="203" t="s">
        <v>2628</v>
      </c>
      <c r="D1737" s="203" t="b">
        <v>0</v>
      </c>
      <c r="E1737" s="48" t="s">
        <v>107</v>
      </c>
      <c r="F1737" s="48" t="s">
        <v>3177</v>
      </c>
      <c r="G1737" s="48" t="s">
        <v>211</v>
      </c>
      <c r="H1737" s="48" t="s">
        <v>472</v>
      </c>
      <c r="I1737" s="48" t="s">
        <v>211</v>
      </c>
      <c r="J1737" s="48" t="s">
        <v>2661</v>
      </c>
      <c r="K1737" s="203" t="s">
        <v>3674</v>
      </c>
      <c r="L1737" s="203" t="s">
        <v>2636</v>
      </c>
      <c r="M1737" s="48" t="s">
        <v>3687</v>
      </c>
      <c r="N1737" s="203" t="s">
        <v>211</v>
      </c>
      <c r="O1737" s="48" t="s">
        <v>183</v>
      </c>
      <c r="P1737" s="48"/>
      <c r="Q1737" s="48" t="s">
        <v>288</v>
      </c>
      <c r="R1737" s="203" t="s">
        <v>211</v>
      </c>
      <c r="S1737" s="48" t="b">
        <v>0</v>
      </c>
      <c r="T1737" s="48"/>
      <c r="U1737" s="178"/>
      <c r="V1737" s="178">
        <v>43399</v>
      </c>
      <c r="W1737" s="48" t="s">
        <v>211</v>
      </c>
      <c r="X1737" s="48"/>
      <c r="Y1737" s="48"/>
      <c r="Z1737" s="48" t="s">
        <v>211</v>
      </c>
      <c r="AA1737" s="48"/>
      <c r="AB1737" s="48"/>
      <c r="AC1737" s="203" t="s">
        <v>2859</v>
      </c>
      <c r="AD1737" s="204">
        <v>43503</v>
      </c>
      <c r="AE1737" s="203" t="s">
        <v>498</v>
      </c>
      <c r="AF1737" s="203" t="s">
        <v>4418</v>
      </c>
      <c r="AG1737" s="203" t="s">
        <v>2694</v>
      </c>
      <c r="AH1737" s="209">
        <v>43570</v>
      </c>
      <c r="AI1737" s="210" t="s">
        <v>4352</v>
      </c>
      <c r="AJ1737" s="164" t="str">
        <f t="shared" si="27"/>
        <v>FS</v>
      </c>
      <c r="AK1737" s="115" t="b">
        <f>ISNUMBER(SEARCH("IRT",Table1[[#This Row],[Current_Status]]))</f>
        <v>0</v>
      </c>
      <c r="AL1737" s="116">
        <f>YEAR(Table1[[#This Row],[Project_Initiated]])</f>
        <v>2018</v>
      </c>
      <c r="AM1737" s="53">
        <v>44105</v>
      </c>
      <c r="AN1737" s="53" t="str">
        <f>IF(AND(Table1[[#This Row],[Completed Date]]&gt;="07/01/2020"+0,Table1[[#This Row],[Completed Date]]&lt;="6/30/2021"+0),"FY 20-21",IF(AND(Table1[[#This Row],[Completed Date]]&gt;="07/01/2019"+0,Table1[[#This Row],[Completed Date]]&lt;="6/30/2020"+0),"FY 19-20",""))</f>
        <v/>
      </c>
      <c r="AO1737" s="116" t="str">
        <f>IFERROR(FIND("R",Table1[[#This Row],[FS_Priority]]),"")</f>
        <v/>
      </c>
    </row>
    <row r="1738" spans="1:41" hidden="1" x14ac:dyDescent="0.25">
      <c r="A1738" s="48" t="s">
        <v>2741</v>
      </c>
      <c r="B1738" s="203" t="s">
        <v>211</v>
      </c>
      <c r="C1738" s="203" t="s">
        <v>2741</v>
      </c>
      <c r="D1738" s="203" t="b">
        <v>0</v>
      </c>
      <c r="E1738" s="48" t="s">
        <v>107</v>
      </c>
      <c r="F1738" s="48" t="s">
        <v>3182</v>
      </c>
      <c r="G1738" s="48" t="s">
        <v>211</v>
      </c>
      <c r="H1738" s="48" t="s">
        <v>466</v>
      </c>
      <c r="I1738" s="48" t="s">
        <v>3706</v>
      </c>
      <c r="J1738" s="48" t="s">
        <v>2661</v>
      </c>
      <c r="K1738" s="203" t="s">
        <v>3674</v>
      </c>
      <c r="L1738" s="203" t="s">
        <v>2636</v>
      </c>
      <c r="M1738" s="48" t="s">
        <v>3691</v>
      </c>
      <c r="N1738" s="203" t="s">
        <v>211</v>
      </c>
      <c r="O1738" s="48" t="s">
        <v>183</v>
      </c>
      <c r="P1738" s="48"/>
      <c r="Q1738" s="48" t="s">
        <v>288</v>
      </c>
      <c r="R1738" s="203" t="s">
        <v>211</v>
      </c>
      <c r="S1738" s="48" t="b">
        <v>1</v>
      </c>
      <c r="T1738" s="48"/>
      <c r="U1738" s="178"/>
      <c r="V1738" s="178">
        <v>43433</v>
      </c>
      <c r="W1738" s="48" t="s">
        <v>211</v>
      </c>
      <c r="X1738" s="48"/>
      <c r="Y1738" s="48"/>
      <c r="Z1738" s="48" t="s">
        <v>211</v>
      </c>
      <c r="AA1738" s="48"/>
      <c r="AB1738" s="48"/>
      <c r="AC1738" s="203" t="s">
        <v>3405</v>
      </c>
      <c r="AD1738" s="204">
        <v>43503</v>
      </c>
      <c r="AE1738" s="203" t="s">
        <v>498</v>
      </c>
      <c r="AF1738" s="203" t="s">
        <v>4422</v>
      </c>
      <c r="AG1738" s="203" t="s">
        <v>2694</v>
      </c>
      <c r="AH1738" s="208">
        <v>43647</v>
      </c>
      <c r="AI1738" s="210" t="s">
        <v>4346</v>
      </c>
      <c r="AJ1738" s="164" t="str">
        <f t="shared" si="27"/>
        <v>FS</v>
      </c>
      <c r="AK1738" s="115" t="b">
        <f>ISNUMBER(SEARCH("IRT",Table1[[#This Row],[Current_Status]]))</f>
        <v>0</v>
      </c>
      <c r="AL1738" s="116">
        <f>YEAR(Table1[[#This Row],[Project_Initiated]])</f>
        <v>2018</v>
      </c>
      <c r="AM1738" s="53">
        <v>44105</v>
      </c>
      <c r="AN1738" s="53" t="str">
        <f>IF(AND(Table1[[#This Row],[Completed Date]]&gt;="07/01/2020"+0,Table1[[#This Row],[Completed Date]]&lt;="6/30/2021"+0),"FY 20-21",IF(AND(Table1[[#This Row],[Completed Date]]&gt;="07/01/2019"+0,Table1[[#This Row],[Completed Date]]&lt;="6/30/2020"+0),"FY 19-20",""))</f>
        <v>FY 19-20</v>
      </c>
      <c r="AO1738" s="116" t="str">
        <f>IFERROR(FIND("R",Table1[[#This Row],[FS_Priority]]),"")</f>
        <v/>
      </c>
    </row>
    <row r="1739" spans="1:41" hidden="1" x14ac:dyDescent="0.25">
      <c r="A1739" s="48" t="s">
        <v>2810</v>
      </c>
      <c r="B1739" s="203" t="s">
        <v>211</v>
      </c>
      <c r="C1739" s="203" t="s">
        <v>2810</v>
      </c>
      <c r="D1739" s="203" t="b">
        <v>0</v>
      </c>
      <c r="E1739" s="48" t="s">
        <v>107</v>
      </c>
      <c r="F1739" s="48" t="s">
        <v>3180</v>
      </c>
      <c r="G1739" s="48" t="s">
        <v>211</v>
      </c>
      <c r="H1739" s="48" t="s">
        <v>396</v>
      </c>
      <c r="I1739" s="48" t="s">
        <v>3708</v>
      </c>
      <c r="J1739" s="48" t="s">
        <v>2661</v>
      </c>
      <c r="K1739" s="203" t="s">
        <v>3674</v>
      </c>
      <c r="L1739" s="203" t="s">
        <v>2636</v>
      </c>
      <c r="M1739" s="48" t="s">
        <v>3679</v>
      </c>
      <c r="N1739" s="203" t="s">
        <v>211</v>
      </c>
      <c r="O1739" s="48" t="s">
        <v>165</v>
      </c>
      <c r="P1739" s="48"/>
      <c r="Q1739" s="48" t="s">
        <v>288</v>
      </c>
      <c r="R1739" s="203" t="s">
        <v>211</v>
      </c>
      <c r="S1739" s="48" t="b">
        <v>0</v>
      </c>
      <c r="T1739" s="48"/>
      <c r="U1739" s="178"/>
      <c r="V1739" s="178">
        <v>43521</v>
      </c>
      <c r="W1739" s="48" t="s">
        <v>211</v>
      </c>
      <c r="X1739" s="48"/>
      <c r="Y1739" s="48"/>
      <c r="Z1739" s="48" t="s">
        <v>211</v>
      </c>
      <c r="AA1739" s="48"/>
      <c r="AB1739" s="48"/>
      <c r="AC1739" s="203" t="s">
        <v>2894</v>
      </c>
      <c r="AD1739" s="206"/>
      <c r="AE1739" s="203" t="s">
        <v>211</v>
      </c>
      <c r="AF1739" s="203" t="s">
        <v>211</v>
      </c>
      <c r="AG1739" s="203" t="s">
        <v>211</v>
      </c>
      <c r="AH1739" s="208">
        <v>43595</v>
      </c>
      <c r="AI1739" s="210" t="s">
        <v>4352</v>
      </c>
      <c r="AJ1739" s="164" t="str">
        <f t="shared" si="27"/>
        <v>FS</v>
      </c>
      <c r="AK1739" s="115" t="b">
        <f>ISNUMBER(SEARCH("IRT",Table1[[#This Row],[Current_Status]]))</f>
        <v>0</v>
      </c>
      <c r="AL1739" s="116">
        <f>YEAR(Table1[[#This Row],[Project_Initiated]])</f>
        <v>2019</v>
      </c>
      <c r="AM1739" s="53">
        <v>44105</v>
      </c>
      <c r="AN1739" s="53" t="str">
        <f>IF(AND(Table1[[#This Row],[Completed Date]]&gt;="07/01/2020"+0,Table1[[#This Row],[Completed Date]]&lt;="6/30/2021"+0),"FY 20-21",IF(AND(Table1[[#This Row],[Completed Date]]&gt;="07/01/2019"+0,Table1[[#This Row],[Completed Date]]&lt;="6/30/2020"+0),"FY 19-20",""))</f>
        <v/>
      </c>
      <c r="AO1739" s="116" t="str">
        <f>IFERROR(FIND("R",Table1[[#This Row],[FS_Priority]]),"")</f>
        <v/>
      </c>
    </row>
    <row r="1740" spans="1:41" hidden="1" x14ac:dyDescent="0.25">
      <c r="A1740" s="48" t="s">
        <v>757</v>
      </c>
      <c r="B1740" s="203" t="s">
        <v>211</v>
      </c>
      <c r="C1740" s="203" t="s">
        <v>757</v>
      </c>
      <c r="D1740" s="203" t="b">
        <v>0</v>
      </c>
      <c r="E1740" s="48" t="s">
        <v>107</v>
      </c>
      <c r="F1740" s="48" t="s">
        <v>3184</v>
      </c>
      <c r="G1740" s="48" t="s">
        <v>211</v>
      </c>
      <c r="H1740" s="48" t="s">
        <v>81</v>
      </c>
      <c r="I1740" s="48" t="s">
        <v>3711</v>
      </c>
      <c r="J1740" s="48" t="s">
        <v>2661</v>
      </c>
      <c r="K1740" s="203" t="s">
        <v>3674</v>
      </c>
      <c r="L1740" s="203" t="s">
        <v>2636</v>
      </c>
      <c r="M1740" s="48" t="s">
        <v>3682</v>
      </c>
      <c r="N1740" s="203" t="s">
        <v>211</v>
      </c>
      <c r="O1740" s="48" t="s">
        <v>165</v>
      </c>
      <c r="P1740" s="48"/>
      <c r="Q1740" s="48" t="s">
        <v>218</v>
      </c>
      <c r="R1740" s="203" t="s">
        <v>240</v>
      </c>
      <c r="S1740" s="48" t="b">
        <v>1</v>
      </c>
      <c r="T1740" s="48"/>
      <c r="U1740" s="178"/>
      <c r="V1740" s="178">
        <v>43263</v>
      </c>
      <c r="W1740" s="48" t="s">
        <v>211</v>
      </c>
      <c r="X1740" s="48"/>
      <c r="Y1740" s="48"/>
      <c r="Z1740" s="48" t="s">
        <v>211</v>
      </c>
      <c r="AA1740" s="48"/>
      <c r="AB1740" s="48"/>
      <c r="AC1740" s="203" t="s">
        <v>211</v>
      </c>
      <c r="AD1740" s="205"/>
      <c r="AE1740" s="203" t="s">
        <v>165</v>
      </c>
      <c r="AF1740" s="203" t="s">
        <v>211</v>
      </c>
      <c r="AG1740" s="203" t="s">
        <v>539</v>
      </c>
      <c r="AH1740" s="208">
        <v>43369</v>
      </c>
      <c r="AI1740" s="210" t="s">
        <v>4350</v>
      </c>
      <c r="AJ1740" s="164" t="str">
        <f t="shared" si="27"/>
        <v>FS</v>
      </c>
      <c r="AK1740" s="115" t="b">
        <f>ISNUMBER(SEARCH("IRT",Table1[[#This Row],[Current_Status]]))</f>
        <v>0</v>
      </c>
      <c r="AL1740" s="116">
        <f>YEAR(Table1[[#This Row],[Project_Initiated]])</f>
        <v>2018</v>
      </c>
      <c r="AM1740" s="53">
        <v>44105</v>
      </c>
      <c r="AN1740" s="53" t="str">
        <f>IF(AND(Table1[[#This Row],[Completed Date]]&gt;="07/01/2020"+0,Table1[[#This Row],[Completed Date]]&lt;="6/30/2021"+0),"FY 20-21",IF(AND(Table1[[#This Row],[Completed Date]]&gt;="07/01/2019"+0,Table1[[#This Row],[Completed Date]]&lt;="6/30/2020"+0),"FY 19-20",""))</f>
        <v/>
      </c>
      <c r="AO1740" s="116" t="str">
        <f>IFERROR(FIND("R",Table1[[#This Row],[FS_Priority]]),"")</f>
        <v/>
      </c>
    </row>
    <row r="1741" spans="1:41" hidden="1" x14ac:dyDescent="0.25">
      <c r="A1741" s="48" t="s">
        <v>4095</v>
      </c>
      <c r="B1741" s="203" t="s">
        <v>211</v>
      </c>
      <c r="C1741" s="203" t="s">
        <v>4095</v>
      </c>
      <c r="D1741" s="203" t="b">
        <v>0</v>
      </c>
      <c r="E1741" s="48" t="s">
        <v>107</v>
      </c>
      <c r="F1741" s="48" t="s">
        <v>4189</v>
      </c>
      <c r="G1741" s="48" t="s">
        <v>211</v>
      </c>
      <c r="H1741" s="48" t="s">
        <v>211</v>
      </c>
      <c r="I1741" s="48" t="s">
        <v>4190</v>
      </c>
      <c r="J1741" s="48" t="s">
        <v>2661</v>
      </c>
      <c r="K1741" s="203" t="s">
        <v>3674</v>
      </c>
      <c r="L1741" s="203" t="s">
        <v>2636</v>
      </c>
      <c r="M1741" s="48" t="s">
        <v>3679</v>
      </c>
      <c r="N1741" s="203" t="s">
        <v>211</v>
      </c>
      <c r="O1741" s="48" t="s">
        <v>165</v>
      </c>
      <c r="P1741" s="48"/>
      <c r="Q1741" s="48" t="s">
        <v>218</v>
      </c>
      <c r="R1741" s="203" t="s">
        <v>211</v>
      </c>
      <c r="S1741" s="48" t="b">
        <v>1</v>
      </c>
      <c r="T1741" s="48"/>
      <c r="U1741" s="178"/>
      <c r="V1741" s="178">
        <v>43669</v>
      </c>
      <c r="W1741" s="48" t="s">
        <v>211</v>
      </c>
      <c r="X1741" s="48"/>
      <c r="Y1741" s="48"/>
      <c r="Z1741" s="48" t="s">
        <v>211</v>
      </c>
      <c r="AA1741" s="48"/>
      <c r="AB1741" s="48"/>
      <c r="AC1741" s="203" t="s">
        <v>4765</v>
      </c>
      <c r="AD1741" s="205"/>
      <c r="AE1741" s="203" t="s">
        <v>165</v>
      </c>
      <c r="AF1741" s="203" t="s">
        <v>211</v>
      </c>
      <c r="AG1741" s="203" t="s">
        <v>211</v>
      </c>
      <c r="AH1741" s="208">
        <v>43838</v>
      </c>
      <c r="AI1741" s="210" t="s">
        <v>4364</v>
      </c>
      <c r="AJ1741" s="164" t="str">
        <f t="shared" si="27"/>
        <v>FS</v>
      </c>
      <c r="AK1741" s="115" t="b">
        <f>ISNUMBER(SEARCH("IRT",Table1[[#This Row],[Current_Status]]))</f>
        <v>0</v>
      </c>
      <c r="AL1741" s="116">
        <f>YEAR(Table1[[#This Row],[Project_Initiated]])</f>
        <v>2019</v>
      </c>
      <c r="AM1741" s="53">
        <v>44105</v>
      </c>
      <c r="AN1741" s="53" t="str">
        <f>IF(AND(Table1[[#This Row],[Completed Date]]&gt;="07/01/2020"+0,Table1[[#This Row],[Completed Date]]&lt;="6/30/2021"+0),"FY 20-21",IF(AND(Table1[[#This Row],[Completed Date]]&gt;="07/01/2019"+0,Table1[[#This Row],[Completed Date]]&lt;="6/30/2020"+0),"FY 19-20",""))</f>
        <v>FY 19-20</v>
      </c>
      <c r="AO1741" s="116" t="str">
        <f>IFERROR(FIND("R",Table1[[#This Row],[FS_Priority]]),"")</f>
        <v/>
      </c>
    </row>
    <row r="1742" spans="1:41" hidden="1" x14ac:dyDescent="0.25">
      <c r="A1742" s="48" t="s">
        <v>4092</v>
      </c>
      <c r="B1742" s="203" t="s">
        <v>211</v>
      </c>
      <c r="C1742" s="203" t="s">
        <v>4092</v>
      </c>
      <c r="D1742" s="203" t="b">
        <v>0</v>
      </c>
      <c r="E1742" s="48" t="s">
        <v>107</v>
      </c>
      <c r="F1742" s="48" t="s">
        <v>4209</v>
      </c>
      <c r="G1742" s="48" t="s">
        <v>4256</v>
      </c>
      <c r="H1742" s="48" t="s">
        <v>441</v>
      </c>
      <c r="I1742" s="48" t="s">
        <v>4210</v>
      </c>
      <c r="J1742" s="48" t="s">
        <v>2661</v>
      </c>
      <c r="K1742" s="203" t="s">
        <v>3674</v>
      </c>
      <c r="L1742" s="203" t="s">
        <v>2636</v>
      </c>
      <c r="M1742" s="48" t="s">
        <v>4211</v>
      </c>
      <c r="N1742" s="203" t="s">
        <v>211</v>
      </c>
      <c r="O1742" s="48" t="s">
        <v>183</v>
      </c>
      <c r="P1742" s="48"/>
      <c r="Q1742" s="48" t="s">
        <v>218</v>
      </c>
      <c r="R1742" s="203" t="s">
        <v>211</v>
      </c>
      <c r="S1742" s="48" t="b">
        <v>0</v>
      </c>
      <c r="T1742" s="48"/>
      <c r="U1742" s="178"/>
      <c r="V1742" s="178">
        <v>43683</v>
      </c>
      <c r="W1742" s="48" t="s">
        <v>211</v>
      </c>
      <c r="X1742" s="48"/>
      <c r="Y1742" s="48"/>
      <c r="Z1742" s="48" t="s">
        <v>211</v>
      </c>
      <c r="AA1742" s="48"/>
      <c r="AB1742" s="48"/>
      <c r="AC1742" s="203" t="s">
        <v>4932</v>
      </c>
      <c r="AD1742" s="207">
        <v>43754</v>
      </c>
      <c r="AE1742" s="203" t="s">
        <v>498</v>
      </c>
      <c r="AF1742" s="203" t="s">
        <v>4475</v>
      </c>
      <c r="AG1742" s="203" t="s">
        <v>2694</v>
      </c>
      <c r="AH1742" s="208">
        <v>43944</v>
      </c>
      <c r="AI1742" s="210" t="s">
        <v>4284</v>
      </c>
      <c r="AJ1742" s="164" t="str">
        <f t="shared" si="27"/>
        <v>FS</v>
      </c>
      <c r="AK1742" s="115" t="b">
        <f>ISNUMBER(SEARCH("IRT",Table1[[#This Row],[Current_Status]]))</f>
        <v>0</v>
      </c>
      <c r="AL1742" s="116">
        <f>YEAR(Table1[[#This Row],[Project_Initiated]])</f>
        <v>2019</v>
      </c>
      <c r="AM1742" s="53">
        <v>44105</v>
      </c>
      <c r="AN1742" s="53" t="str">
        <f>IF(AND(Table1[[#This Row],[Completed Date]]&gt;="07/01/2020"+0,Table1[[#This Row],[Completed Date]]&lt;="6/30/2021"+0),"FY 20-21",IF(AND(Table1[[#This Row],[Completed Date]]&gt;="07/01/2019"+0,Table1[[#This Row],[Completed Date]]&lt;="6/30/2020"+0),"FY 19-20",""))</f>
        <v>FY 19-20</v>
      </c>
      <c r="AO1742" s="116" t="str">
        <f>IFERROR(FIND("R",Table1[[#This Row],[FS_Priority]]),"")</f>
        <v/>
      </c>
    </row>
    <row r="1743" spans="1:41" hidden="1" x14ac:dyDescent="0.25">
      <c r="A1743" s="48" t="s">
        <v>3376</v>
      </c>
      <c r="B1743" s="203" t="s">
        <v>211</v>
      </c>
      <c r="C1743" s="203" t="s">
        <v>3376</v>
      </c>
      <c r="D1743" s="203" t="b">
        <v>0</v>
      </c>
      <c r="E1743" s="48" t="s">
        <v>107</v>
      </c>
      <c r="F1743" s="48" t="s">
        <v>3377</v>
      </c>
      <c r="G1743" s="48" t="s">
        <v>4045</v>
      </c>
      <c r="H1743" s="48" t="s">
        <v>462</v>
      </c>
      <c r="I1743" s="48" t="s">
        <v>3942</v>
      </c>
      <c r="J1743" s="48" t="s">
        <v>2661</v>
      </c>
      <c r="K1743" s="203" t="s">
        <v>3674</v>
      </c>
      <c r="L1743" s="203" t="s">
        <v>2636</v>
      </c>
      <c r="M1743" s="48" t="s">
        <v>3682</v>
      </c>
      <c r="N1743" s="203" t="s">
        <v>211</v>
      </c>
      <c r="O1743" s="48" t="s">
        <v>183</v>
      </c>
      <c r="P1743" s="48"/>
      <c r="Q1743" s="48" t="s">
        <v>218</v>
      </c>
      <c r="R1743" s="203" t="s">
        <v>211</v>
      </c>
      <c r="S1743" s="48" t="b">
        <v>0</v>
      </c>
      <c r="T1743" s="48"/>
      <c r="U1743" s="178"/>
      <c r="V1743" s="178">
        <v>43602</v>
      </c>
      <c r="W1743" s="48" t="s">
        <v>211</v>
      </c>
      <c r="X1743" s="48"/>
      <c r="Y1743" s="48"/>
      <c r="Z1743" s="48" t="s">
        <v>211</v>
      </c>
      <c r="AA1743" s="48"/>
      <c r="AB1743" s="48"/>
      <c r="AC1743" s="203" t="s">
        <v>4731</v>
      </c>
      <c r="AD1743" s="207">
        <v>43665</v>
      </c>
      <c r="AE1743" s="203" t="s">
        <v>498</v>
      </c>
      <c r="AF1743" s="203" t="s">
        <v>4460</v>
      </c>
      <c r="AG1743" s="203" t="s">
        <v>2694</v>
      </c>
      <c r="AH1743" s="209">
        <v>43815</v>
      </c>
      <c r="AI1743" s="210" t="s">
        <v>4349</v>
      </c>
      <c r="AJ1743" s="164" t="str">
        <f t="shared" si="27"/>
        <v>FS</v>
      </c>
      <c r="AK1743" s="115" t="b">
        <f>ISNUMBER(SEARCH("IRT",Table1[[#This Row],[Current_Status]]))</f>
        <v>0</v>
      </c>
      <c r="AL1743" s="116">
        <f>YEAR(Table1[[#This Row],[Project_Initiated]])</f>
        <v>2019</v>
      </c>
      <c r="AM1743" s="53">
        <v>44105</v>
      </c>
      <c r="AN1743" s="53" t="str">
        <f>IF(AND(Table1[[#This Row],[Completed Date]]&gt;="07/01/2020"+0,Table1[[#This Row],[Completed Date]]&lt;="6/30/2021"+0),"FY 20-21",IF(AND(Table1[[#This Row],[Completed Date]]&gt;="07/01/2019"+0,Table1[[#This Row],[Completed Date]]&lt;="6/30/2020"+0),"FY 19-20",""))</f>
        <v>FY 19-20</v>
      </c>
      <c r="AO1743" s="116" t="str">
        <f>IFERROR(FIND("R",Table1[[#This Row],[FS_Priority]]),"")</f>
        <v/>
      </c>
    </row>
    <row r="1744" spans="1:41" hidden="1" x14ac:dyDescent="0.25">
      <c r="A1744" s="48" t="s">
        <v>873</v>
      </c>
      <c r="B1744" s="203" t="s">
        <v>211</v>
      </c>
      <c r="C1744" s="203" t="s">
        <v>873</v>
      </c>
      <c r="D1744" s="203" t="b">
        <v>0</v>
      </c>
      <c r="E1744" s="48" t="s">
        <v>107</v>
      </c>
      <c r="F1744" s="48" t="s">
        <v>3183</v>
      </c>
      <c r="G1744" s="48" t="s">
        <v>211</v>
      </c>
      <c r="H1744" s="48" t="s">
        <v>474</v>
      </c>
      <c r="I1744" s="48" t="s">
        <v>3712</v>
      </c>
      <c r="J1744" s="48" t="s">
        <v>2661</v>
      </c>
      <c r="K1744" s="203" t="s">
        <v>3674</v>
      </c>
      <c r="L1744" s="203" t="s">
        <v>2636</v>
      </c>
      <c r="M1744" s="48" t="s">
        <v>3561</v>
      </c>
      <c r="N1744" s="203" t="s">
        <v>211</v>
      </c>
      <c r="O1744" s="48" t="s">
        <v>165</v>
      </c>
      <c r="P1744" s="48"/>
      <c r="Q1744" s="48" t="s">
        <v>218</v>
      </c>
      <c r="R1744" s="203" t="s">
        <v>211</v>
      </c>
      <c r="S1744" s="48" t="b">
        <v>0</v>
      </c>
      <c r="T1744" s="48"/>
      <c r="U1744" s="178"/>
      <c r="V1744" s="178">
        <v>43369</v>
      </c>
      <c r="W1744" s="48" t="s">
        <v>211</v>
      </c>
      <c r="X1744" s="48"/>
      <c r="Y1744" s="48"/>
      <c r="Z1744" s="48" t="s">
        <v>211</v>
      </c>
      <c r="AA1744" s="48"/>
      <c r="AB1744" s="48"/>
      <c r="AC1744" s="203" t="s">
        <v>2788</v>
      </c>
      <c r="AD1744" s="205"/>
      <c r="AE1744" s="203" t="s">
        <v>165</v>
      </c>
      <c r="AF1744" s="203" t="s">
        <v>211</v>
      </c>
      <c r="AG1744" s="203" t="s">
        <v>539</v>
      </c>
      <c r="AH1744" s="208">
        <v>43504</v>
      </c>
      <c r="AI1744" s="210" t="s">
        <v>4352</v>
      </c>
      <c r="AJ1744" s="164" t="str">
        <f t="shared" si="27"/>
        <v>FS</v>
      </c>
      <c r="AK1744" s="115" t="b">
        <f>ISNUMBER(SEARCH("IRT",Table1[[#This Row],[Current_Status]]))</f>
        <v>0</v>
      </c>
      <c r="AL1744" s="116">
        <f>YEAR(Table1[[#This Row],[Project_Initiated]])</f>
        <v>2018</v>
      </c>
      <c r="AM1744" s="53">
        <v>44105</v>
      </c>
      <c r="AN1744" s="53" t="str">
        <f>IF(AND(Table1[[#This Row],[Completed Date]]&gt;="07/01/2020"+0,Table1[[#This Row],[Completed Date]]&lt;="6/30/2021"+0),"FY 20-21",IF(AND(Table1[[#This Row],[Completed Date]]&gt;="07/01/2019"+0,Table1[[#This Row],[Completed Date]]&lt;="6/30/2020"+0),"FY 19-20",""))</f>
        <v/>
      </c>
      <c r="AO1744" s="116" t="str">
        <f>IFERROR(FIND("R",Table1[[#This Row],[FS_Priority]]),"")</f>
        <v/>
      </c>
    </row>
    <row r="1745" spans="1:41" hidden="1" x14ac:dyDescent="0.25">
      <c r="A1745" s="48" t="s">
        <v>4091</v>
      </c>
      <c r="B1745" s="203" t="s">
        <v>211</v>
      </c>
      <c r="C1745" s="203" t="s">
        <v>4091</v>
      </c>
      <c r="D1745" s="203" t="b">
        <v>0</v>
      </c>
      <c r="E1745" s="48" t="s">
        <v>107</v>
      </c>
      <c r="F1745" s="48" t="s">
        <v>4220</v>
      </c>
      <c r="G1745" s="48" t="s">
        <v>211</v>
      </c>
      <c r="H1745" s="48" t="s">
        <v>474</v>
      </c>
      <c r="I1745" s="48" t="s">
        <v>4221</v>
      </c>
      <c r="J1745" s="48" t="s">
        <v>2661</v>
      </c>
      <c r="K1745" s="203" t="s">
        <v>3674</v>
      </c>
      <c r="L1745" s="203" t="s">
        <v>2636</v>
      </c>
      <c r="M1745" s="48" t="s">
        <v>3724</v>
      </c>
      <c r="N1745" s="203" t="s">
        <v>211</v>
      </c>
      <c r="O1745" s="48" t="s">
        <v>165</v>
      </c>
      <c r="P1745" s="48"/>
      <c r="Q1745" s="48" t="s">
        <v>218</v>
      </c>
      <c r="R1745" s="203" t="s">
        <v>211</v>
      </c>
      <c r="S1745" s="48" t="b">
        <v>0</v>
      </c>
      <c r="T1745" s="48"/>
      <c r="U1745" s="178"/>
      <c r="V1745" s="178">
        <v>43690</v>
      </c>
      <c r="W1745" s="48" t="s">
        <v>211</v>
      </c>
      <c r="X1745" s="48"/>
      <c r="Y1745" s="48"/>
      <c r="Z1745" s="48" t="s">
        <v>211</v>
      </c>
      <c r="AA1745" s="48"/>
      <c r="AB1745" s="48"/>
      <c r="AC1745" s="203" t="s">
        <v>4436</v>
      </c>
      <c r="AD1745" s="205"/>
      <c r="AE1745" s="203" t="s">
        <v>165</v>
      </c>
      <c r="AF1745" s="203" t="s">
        <v>211</v>
      </c>
      <c r="AG1745" s="203" t="s">
        <v>211</v>
      </c>
      <c r="AH1745" s="208">
        <v>43735</v>
      </c>
      <c r="AI1745" s="210" t="s">
        <v>4284</v>
      </c>
      <c r="AJ1745" s="164" t="str">
        <f t="shared" si="27"/>
        <v>FS</v>
      </c>
      <c r="AK1745" s="115" t="b">
        <f>ISNUMBER(SEARCH("IRT",Table1[[#This Row],[Current_Status]]))</f>
        <v>0</v>
      </c>
      <c r="AL1745" s="116">
        <f>YEAR(Table1[[#This Row],[Project_Initiated]])</f>
        <v>2019</v>
      </c>
      <c r="AM1745" s="53">
        <v>44105</v>
      </c>
      <c r="AN1745" s="53" t="str">
        <f>IF(AND(Table1[[#This Row],[Completed Date]]&gt;="07/01/2020"+0,Table1[[#This Row],[Completed Date]]&lt;="6/30/2021"+0),"FY 20-21",IF(AND(Table1[[#This Row],[Completed Date]]&gt;="07/01/2019"+0,Table1[[#This Row],[Completed Date]]&lt;="6/30/2020"+0),"FY 19-20",""))</f>
        <v>FY 19-20</v>
      </c>
      <c r="AO1745" s="116" t="str">
        <f>IFERROR(FIND("R",Table1[[#This Row],[FS_Priority]]),"")</f>
        <v/>
      </c>
    </row>
    <row r="1746" spans="1:41" hidden="1" x14ac:dyDescent="0.25">
      <c r="A1746" s="48" t="s">
        <v>2932</v>
      </c>
      <c r="B1746" s="203" t="s">
        <v>211</v>
      </c>
      <c r="C1746" s="203" t="s">
        <v>2932</v>
      </c>
      <c r="D1746" s="203" t="b">
        <v>0</v>
      </c>
      <c r="E1746" s="48" t="s">
        <v>107</v>
      </c>
      <c r="F1746" s="48" t="s">
        <v>3187</v>
      </c>
      <c r="G1746" s="48" t="s">
        <v>211</v>
      </c>
      <c r="H1746" s="48" t="s">
        <v>473</v>
      </c>
      <c r="I1746" s="48" t="s">
        <v>3943</v>
      </c>
      <c r="J1746" s="48" t="s">
        <v>2661</v>
      </c>
      <c r="K1746" s="203" t="s">
        <v>3674</v>
      </c>
      <c r="L1746" s="203" t="s">
        <v>2636</v>
      </c>
      <c r="M1746" s="48" t="s">
        <v>3568</v>
      </c>
      <c r="N1746" s="203" t="s">
        <v>211</v>
      </c>
      <c r="O1746" s="48" t="s">
        <v>165</v>
      </c>
      <c r="P1746" s="48"/>
      <c r="Q1746" s="48" t="s">
        <v>221</v>
      </c>
      <c r="R1746" s="203" t="s">
        <v>211</v>
      </c>
      <c r="S1746" s="48" t="b">
        <v>0</v>
      </c>
      <c r="T1746" s="48"/>
      <c r="U1746" s="178"/>
      <c r="V1746" s="178">
        <v>43565</v>
      </c>
      <c r="W1746" s="48" t="s">
        <v>211</v>
      </c>
      <c r="X1746" s="48"/>
      <c r="Y1746" s="48"/>
      <c r="Z1746" s="48" t="s">
        <v>211</v>
      </c>
      <c r="AA1746" s="48"/>
      <c r="AB1746" s="48"/>
      <c r="AC1746" s="203" t="s">
        <v>4038</v>
      </c>
      <c r="AD1746" s="205"/>
      <c r="AE1746" s="203" t="s">
        <v>211</v>
      </c>
      <c r="AF1746" s="203" t="s">
        <v>211</v>
      </c>
      <c r="AG1746" s="203" t="s">
        <v>211</v>
      </c>
      <c r="AH1746" s="208">
        <v>43676</v>
      </c>
      <c r="AI1746" s="210" t="s">
        <v>4349</v>
      </c>
      <c r="AJ1746" s="164" t="str">
        <f t="shared" si="27"/>
        <v>FS</v>
      </c>
      <c r="AK1746" s="115" t="b">
        <f>ISNUMBER(SEARCH("IRT",Table1[[#This Row],[Current_Status]]))</f>
        <v>0</v>
      </c>
      <c r="AL1746" s="116">
        <f>YEAR(Table1[[#This Row],[Project_Initiated]])</f>
        <v>2019</v>
      </c>
      <c r="AM1746" s="53">
        <v>44105</v>
      </c>
      <c r="AN1746" s="53" t="str">
        <f>IF(AND(Table1[[#This Row],[Completed Date]]&gt;="07/01/2020"+0,Table1[[#This Row],[Completed Date]]&lt;="6/30/2021"+0),"FY 20-21",IF(AND(Table1[[#This Row],[Completed Date]]&gt;="07/01/2019"+0,Table1[[#This Row],[Completed Date]]&lt;="6/30/2020"+0),"FY 19-20",""))</f>
        <v>FY 19-20</v>
      </c>
      <c r="AO1746" s="116" t="str">
        <f>IFERROR(FIND("R",Table1[[#This Row],[FS_Priority]]),"")</f>
        <v/>
      </c>
    </row>
    <row r="1747" spans="1:41" hidden="1" x14ac:dyDescent="0.25">
      <c r="A1747" s="48" t="s">
        <v>852</v>
      </c>
      <c r="B1747" s="203" t="s">
        <v>211</v>
      </c>
      <c r="C1747" s="203" t="s">
        <v>852</v>
      </c>
      <c r="D1747" s="203" t="b">
        <v>0</v>
      </c>
      <c r="E1747" s="48" t="s">
        <v>107</v>
      </c>
      <c r="F1747" s="48" t="s">
        <v>3185</v>
      </c>
      <c r="G1747" s="48" t="s">
        <v>211</v>
      </c>
      <c r="H1747" s="48" t="s">
        <v>472</v>
      </c>
      <c r="I1747" s="48" t="s">
        <v>3713</v>
      </c>
      <c r="J1747" s="48" t="s">
        <v>2661</v>
      </c>
      <c r="K1747" s="203" t="s">
        <v>3674</v>
      </c>
      <c r="L1747" s="203" t="s">
        <v>2636</v>
      </c>
      <c r="M1747" s="48" t="s">
        <v>3680</v>
      </c>
      <c r="N1747" s="203" t="s">
        <v>211</v>
      </c>
      <c r="O1747" s="48" t="s">
        <v>165</v>
      </c>
      <c r="P1747" s="48"/>
      <c r="Q1747" s="48" t="s">
        <v>221</v>
      </c>
      <c r="R1747" s="203" t="s">
        <v>211</v>
      </c>
      <c r="S1747" s="48" t="b">
        <v>1</v>
      </c>
      <c r="T1747" s="48"/>
      <c r="U1747" s="178"/>
      <c r="V1747" s="178">
        <v>43349</v>
      </c>
      <c r="W1747" s="48" t="s">
        <v>211</v>
      </c>
      <c r="X1747" s="48"/>
      <c r="Y1747" s="48"/>
      <c r="Z1747" s="48" t="s">
        <v>211</v>
      </c>
      <c r="AA1747" s="48"/>
      <c r="AB1747" s="48"/>
      <c r="AC1747" s="203" t="s">
        <v>539</v>
      </c>
      <c r="AD1747" s="205"/>
      <c r="AE1747" s="203" t="s">
        <v>165</v>
      </c>
      <c r="AF1747" s="203" t="s">
        <v>211</v>
      </c>
      <c r="AG1747" s="203" t="s">
        <v>539</v>
      </c>
      <c r="AH1747" s="208">
        <v>43395</v>
      </c>
      <c r="AI1747" s="210" t="s">
        <v>4347</v>
      </c>
      <c r="AJ1747" s="164" t="str">
        <f t="shared" si="27"/>
        <v>FS</v>
      </c>
      <c r="AK1747" s="115" t="b">
        <f>ISNUMBER(SEARCH("IRT",Table1[[#This Row],[Current_Status]]))</f>
        <v>0</v>
      </c>
      <c r="AL1747" s="116">
        <f>YEAR(Table1[[#This Row],[Project_Initiated]])</f>
        <v>2018</v>
      </c>
      <c r="AM1747" s="53">
        <v>44105</v>
      </c>
      <c r="AN1747" s="53" t="str">
        <f>IF(AND(Table1[[#This Row],[Completed Date]]&gt;="07/01/2020"+0,Table1[[#This Row],[Completed Date]]&lt;="6/30/2021"+0),"FY 20-21",IF(AND(Table1[[#This Row],[Completed Date]]&gt;="07/01/2019"+0,Table1[[#This Row],[Completed Date]]&lt;="6/30/2020"+0),"FY 19-20",""))</f>
        <v/>
      </c>
      <c r="AO1747" s="116" t="str">
        <f>IFERROR(FIND("R",Table1[[#This Row],[FS_Priority]]),"")</f>
        <v/>
      </c>
    </row>
    <row r="1748" spans="1:41" hidden="1" x14ac:dyDescent="0.25">
      <c r="A1748" s="48" t="s">
        <v>895</v>
      </c>
      <c r="B1748" s="203" t="s">
        <v>211</v>
      </c>
      <c r="C1748" s="203" t="s">
        <v>895</v>
      </c>
      <c r="D1748" s="203" t="b">
        <v>0</v>
      </c>
      <c r="E1748" s="48" t="s">
        <v>107</v>
      </c>
      <c r="F1748" s="48" t="s">
        <v>3186</v>
      </c>
      <c r="G1748" s="48" t="s">
        <v>211</v>
      </c>
      <c r="H1748" s="48" t="s">
        <v>474</v>
      </c>
      <c r="I1748" s="48" t="s">
        <v>3714</v>
      </c>
      <c r="J1748" s="48" t="s">
        <v>2661</v>
      </c>
      <c r="K1748" s="203" t="s">
        <v>3674</v>
      </c>
      <c r="L1748" s="203" t="s">
        <v>2636</v>
      </c>
      <c r="M1748" s="48" t="s">
        <v>3561</v>
      </c>
      <c r="N1748" s="203" t="s">
        <v>211</v>
      </c>
      <c r="O1748" s="48" t="s">
        <v>165</v>
      </c>
      <c r="P1748" s="48"/>
      <c r="Q1748" s="48" t="s">
        <v>221</v>
      </c>
      <c r="R1748" s="203" t="s">
        <v>211</v>
      </c>
      <c r="S1748" s="48" t="b">
        <v>0</v>
      </c>
      <c r="T1748" s="48"/>
      <c r="U1748" s="178"/>
      <c r="V1748" s="178">
        <v>43389</v>
      </c>
      <c r="W1748" s="48" t="s">
        <v>211</v>
      </c>
      <c r="X1748" s="48"/>
      <c r="Y1748" s="48"/>
      <c r="Z1748" s="48" t="s">
        <v>211</v>
      </c>
      <c r="AA1748" s="48"/>
      <c r="AB1748" s="48"/>
      <c r="AC1748" s="203" t="s">
        <v>2818</v>
      </c>
      <c r="AD1748" s="205"/>
      <c r="AE1748" s="203" t="s">
        <v>165</v>
      </c>
      <c r="AF1748" s="203" t="s">
        <v>211</v>
      </c>
      <c r="AG1748" s="203" t="s">
        <v>539</v>
      </c>
      <c r="AH1748" s="208">
        <v>43528</v>
      </c>
      <c r="AI1748" s="210" t="s">
        <v>4352</v>
      </c>
      <c r="AJ1748" s="164" t="str">
        <f t="shared" si="27"/>
        <v>FS</v>
      </c>
      <c r="AK1748" s="115" t="b">
        <f>ISNUMBER(SEARCH("IRT",Table1[[#This Row],[Current_Status]]))</f>
        <v>0</v>
      </c>
      <c r="AL1748" s="116">
        <f>YEAR(Table1[[#This Row],[Project_Initiated]])</f>
        <v>2018</v>
      </c>
      <c r="AM1748" s="53">
        <v>44105</v>
      </c>
      <c r="AN1748" s="53" t="str">
        <f>IF(AND(Table1[[#This Row],[Completed Date]]&gt;="07/01/2020"+0,Table1[[#This Row],[Completed Date]]&lt;="6/30/2021"+0),"FY 20-21",IF(AND(Table1[[#This Row],[Completed Date]]&gt;="07/01/2019"+0,Table1[[#This Row],[Completed Date]]&lt;="6/30/2020"+0),"FY 19-20",""))</f>
        <v/>
      </c>
      <c r="AO1748" s="116" t="str">
        <f>IFERROR(FIND("R",Table1[[#This Row],[FS_Priority]]),"")</f>
        <v/>
      </c>
    </row>
    <row r="1749" spans="1:41" hidden="1" x14ac:dyDescent="0.25">
      <c r="A1749" s="48" t="s">
        <v>327</v>
      </c>
      <c r="B1749" s="203" t="s">
        <v>211</v>
      </c>
      <c r="C1749" s="203" t="s">
        <v>327</v>
      </c>
      <c r="D1749" s="203" t="b">
        <v>0</v>
      </c>
      <c r="E1749" s="48" t="s">
        <v>107</v>
      </c>
      <c r="F1749" s="48" t="s">
        <v>3190</v>
      </c>
      <c r="G1749" s="48" t="s">
        <v>211</v>
      </c>
      <c r="H1749" s="48" t="s">
        <v>393</v>
      </c>
      <c r="I1749" s="48" t="s">
        <v>211</v>
      </c>
      <c r="J1749" s="48" t="s">
        <v>2661</v>
      </c>
      <c r="K1749" s="203" t="s">
        <v>3674</v>
      </c>
      <c r="L1749" s="203" t="s">
        <v>2636</v>
      </c>
      <c r="M1749" s="48" t="s">
        <v>3691</v>
      </c>
      <c r="N1749" s="203" t="s">
        <v>211</v>
      </c>
      <c r="O1749" s="48" t="s">
        <v>183</v>
      </c>
      <c r="P1749" s="48"/>
      <c r="Q1749" s="48" t="s">
        <v>223</v>
      </c>
      <c r="R1749" s="203" t="s">
        <v>286</v>
      </c>
      <c r="S1749" s="48" t="b">
        <v>0</v>
      </c>
      <c r="T1749" s="48"/>
      <c r="U1749" s="178"/>
      <c r="V1749" s="178">
        <v>43080</v>
      </c>
      <c r="W1749" s="48" t="s">
        <v>211</v>
      </c>
      <c r="X1749" s="48"/>
      <c r="Y1749" s="48"/>
      <c r="Z1749" s="48" t="s">
        <v>211</v>
      </c>
      <c r="AA1749" s="48"/>
      <c r="AB1749" s="48"/>
      <c r="AC1749" s="203" t="s">
        <v>2764</v>
      </c>
      <c r="AD1749" s="205"/>
      <c r="AE1749" s="203" t="s">
        <v>183</v>
      </c>
      <c r="AF1749" s="203" t="s">
        <v>211</v>
      </c>
      <c r="AG1749" s="203" t="s">
        <v>2694</v>
      </c>
      <c r="AH1749" s="208">
        <v>43497</v>
      </c>
      <c r="AI1749" s="210" t="s">
        <v>4353</v>
      </c>
      <c r="AJ1749" s="164" t="str">
        <f t="shared" si="27"/>
        <v>FS</v>
      </c>
      <c r="AK1749" s="115" t="b">
        <f>ISNUMBER(SEARCH("IRT",Table1[[#This Row],[Current_Status]]))</f>
        <v>0</v>
      </c>
      <c r="AL1749" s="116">
        <f>YEAR(Table1[[#This Row],[Project_Initiated]])</f>
        <v>2017</v>
      </c>
      <c r="AM1749" s="53">
        <v>44105</v>
      </c>
      <c r="AN1749" s="53" t="str">
        <f>IF(AND(Table1[[#This Row],[Completed Date]]&gt;="07/01/2020"+0,Table1[[#This Row],[Completed Date]]&lt;="6/30/2021"+0),"FY 20-21",IF(AND(Table1[[#This Row],[Completed Date]]&gt;="07/01/2019"+0,Table1[[#This Row],[Completed Date]]&lt;="6/30/2020"+0),"FY 19-20",""))</f>
        <v/>
      </c>
      <c r="AO1749" s="116" t="str">
        <f>IFERROR(FIND("R",Table1[[#This Row],[FS_Priority]]),"")</f>
        <v/>
      </c>
    </row>
    <row r="1750" spans="1:41" hidden="1" x14ac:dyDescent="0.25">
      <c r="A1750" s="48" t="s">
        <v>2624</v>
      </c>
      <c r="B1750" s="203" t="s">
        <v>211</v>
      </c>
      <c r="C1750" s="203" t="s">
        <v>2624</v>
      </c>
      <c r="D1750" s="203" t="b">
        <v>0</v>
      </c>
      <c r="E1750" s="48" t="s">
        <v>107</v>
      </c>
      <c r="F1750" s="48" t="s">
        <v>3191</v>
      </c>
      <c r="G1750" s="48" t="s">
        <v>211</v>
      </c>
      <c r="H1750" s="48" t="s">
        <v>473</v>
      </c>
      <c r="I1750" s="48" t="s">
        <v>3683</v>
      </c>
      <c r="J1750" s="48" t="s">
        <v>2661</v>
      </c>
      <c r="K1750" s="203" t="s">
        <v>3674</v>
      </c>
      <c r="L1750" s="203" t="s">
        <v>2636</v>
      </c>
      <c r="M1750" s="48" t="s">
        <v>3568</v>
      </c>
      <c r="N1750" s="203" t="s">
        <v>211</v>
      </c>
      <c r="O1750" s="48" t="s">
        <v>165</v>
      </c>
      <c r="P1750" s="48"/>
      <c r="Q1750" s="48" t="s">
        <v>223</v>
      </c>
      <c r="R1750" s="203" t="s">
        <v>211</v>
      </c>
      <c r="S1750" s="48" t="b">
        <v>0</v>
      </c>
      <c r="T1750" s="48"/>
      <c r="U1750" s="178"/>
      <c r="V1750" s="178">
        <v>43404</v>
      </c>
      <c r="W1750" s="48" t="s">
        <v>211</v>
      </c>
      <c r="X1750" s="48"/>
      <c r="Y1750" s="48"/>
      <c r="Z1750" s="48" t="s">
        <v>211</v>
      </c>
      <c r="AA1750" s="48"/>
      <c r="AB1750" s="48"/>
      <c r="AC1750" s="203" t="s">
        <v>2818</v>
      </c>
      <c r="AD1750" s="206"/>
      <c r="AE1750" s="203" t="s">
        <v>165</v>
      </c>
      <c r="AF1750" s="203" t="s">
        <v>211</v>
      </c>
      <c r="AG1750" s="203" t="s">
        <v>539</v>
      </c>
      <c r="AH1750" s="208">
        <v>43528</v>
      </c>
      <c r="AI1750" s="210" t="s">
        <v>4352</v>
      </c>
      <c r="AJ1750" s="164" t="str">
        <f t="shared" si="27"/>
        <v>FS</v>
      </c>
      <c r="AK1750" s="115" t="b">
        <f>ISNUMBER(SEARCH("IRT",Table1[[#This Row],[Current_Status]]))</f>
        <v>0</v>
      </c>
      <c r="AL1750" s="116">
        <f>YEAR(Table1[[#This Row],[Project_Initiated]])</f>
        <v>2018</v>
      </c>
      <c r="AM1750" s="53">
        <v>44105</v>
      </c>
      <c r="AN1750" s="53" t="str">
        <f>IF(AND(Table1[[#This Row],[Completed Date]]&gt;="07/01/2020"+0,Table1[[#This Row],[Completed Date]]&lt;="6/30/2021"+0),"FY 20-21",IF(AND(Table1[[#This Row],[Completed Date]]&gt;="07/01/2019"+0,Table1[[#This Row],[Completed Date]]&lt;="6/30/2020"+0),"FY 19-20",""))</f>
        <v/>
      </c>
      <c r="AO1750" s="116" t="str">
        <f>IFERROR(FIND("R",Table1[[#This Row],[FS_Priority]]),"")</f>
        <v/>
      </c>
    </row>
    <row r="1751" spans="1:41" hidden="1" x14ac:dyDescent="0.25">
      <c r="A1751" s="48" t="s">
        <v>4599</v>
      </c>
      <c r="B1751" s="203" t="s">
        <v>211</v>
      </c>
      <c r="C1751" s="203" t="s">
        <v>4599</v>
      </c>
      <c r="D1751" s="203" t="b">
        <v>0</v>
      </c>
      <c r="E1751" s="48" t="s">
        <v>107</v>
      </c>
      <c r="F1751" s="48" t="s">
        <v>4600</v>
      </c>
      <c r="G1751" s="48" t="s">
        <v>211</v>
      </c>
      <c r="H1751" s="48" t="s">
        <v>211</v>
      </c>
      <c r="I1751" s="48" t="s">
        <v>4601</v>
      </c>
      <c r="J1751" s="48" t="s">
        <v>2661</v>
      </c>
      <c r="K1751" s="203" t="s">
        <v>3674</v>
      </c>
      <c r="L1751" s="203" t="s">
        <v>2636</v>
      </c>
      <c r="M1751" s="48" t="s">
        <v>3697</v>
      </c>
      <c r="N1751" s="203" t="s">
        <v>3701</v>
      </c>
      <c r="O1751" s="48" t="s">
        <v>165</v>
      </c>
      <c r="P1751" s="48"/>
      <c r="Q1751" s="48" t="s">
        <v>223</v>
      </c>
      <c r="R1751" s="203" t="s">
        <v>211</v>
      </c>
      <c r="S1751" s="48" t="b">
        <v>0</v>
      </c>
      <c r="T1751" s="48"/>
      <c r="U1751" s="178"/>
      <c r="V1751" s="178">
        <v>43794</v>
      </c>
      <c r="W1751" s="48" t="s">
        <v>211</v>
      </c>
      <c r="X1751" s="48"/>
      <c r="Y1751" s="48"/>
      <c r="Z1751" s="48" t="s">
        <v>211</v>
      </c>
      <c r="AA1751" s="48"/>
      <c r="AB1751" s="48"/>
      <c r="AC1751" s="203" t="s">
        <v>4778</v>
      </c>
      <c r="AD1751" s="205"/>
      <c r="AE1751" s="203" t="s">
        <v>165</v>
      </c>
      <c r="AF1751" s="203" t="s">
        <v>211</v>
      </c>
      <c r="AG1751" s="203" t="s">
        <v>211</v>
      </c>
      <c r="AH1751" s="208">
        <v>43837</v>
      </c>
      <c r="AI1751" s="210" t="s">
        <v>4364</v>
      </c>
      <c r="AJ1751" s="164" t="str">
        <f t="shared" si="27"/>
        <v>FS</v>
      </c>
      <c r="AK1751" s="115" t="b">
        <f>ISNUMBER(SEARCH("IRT",Table1[[#This Row],[Current_Status]]))</f>
        <v>0</v>
      </c>
      <c r="AL1751" s="116">
        <f>YEAR(Table1[[#This Row],[Project_Initiated]])</f>
        <v>2019</v>
      </c>
      <c r="AM1751" s="53">
        <v>44105</v>
      </c>
      <c r="AN1751" s="53" t="str">
        <f>IF(AND(Table1[[#This Row],[Completed Date]]&gt;="07/01/2020"+0,Table1[[#This Row],[Completed Date]]&lt;="6/30/2021"+0),"FY 20-21",IF(AND(Table1[[#This Row],[Completed Date]]&gt;="07/01/2019"+0,Table1[[#This Row],[Completed Date]]&lt;="6/30/2020"+0),"FY 19-20",""))</f>
        <v>FY 19-20</v>
      </c>
      <c r="AO1751" s="116" t="str">
        <f>IFERROR(FIND("R",Table1[[#This Row],[FS_Priority]]),"")</f>
        <v/>
      </c>
    </row>
    <row r="1752" spans="1:41" hidden="1" x14ac:dyDescent="0.25">
      <c r="A1752" s="48" t="s">
        <v>2742</v>
      </c>
      <c r="B1752" s="203" t="s">
        <v>211</v>
      </c>
      <c r="C1752" s="203" t="s">
        <v>2742</v>
      </c>
      <c r="D1752" s="203" t="b">
        <v>0</v>
      </c>
      <c r="E1752" s="48" t="s">
        <v>107</v>
      </c>
      <c r="F1752" s="48" t="s">
        <v>3194</v>
      </c>
      <c r="G1752" s="48" t="s">
        <v>211</v>
      </c>
      <c r="H1752" s="48" t="s">
        <v>478</v>
      </c>
      <c r="I1752" s="48" t="s">
        <v>3560</v>
      </c>
      <c r="J1752" s="48" t="s">
        <v>2661</v>
      </c>
      <c r="K1752" s="203" t="s">
        <v>3674</v>
      </c>
      <c r="L1752" s="203" t="s">
        <v>2636</v>
      </c>
      <c r="M1752" s="48" t="s">
        <v>3561</v>
      </c>
      <c r="N1752" s="203" t="s">
        <v>211</v>
      </c>
      <c r="O1752" s="48" t="s">
        <v>165</v>
      </c>
      <c r="P1752" s="48"/>
      <c r="Q1752" s="48" t="s">
        <v>225</v>
      </c>
      <c r="R1752" s="203" t="s">
        <v>211</v>
      </c>
      <c r="S1752" s="48" t="b">
        <v>0</v>
      </c>
      <c r="T1752" s="48"/>
      <c r="U1752" s="178"/>
      <c r="V1752" s="178">
        <v>43320</v>
      </c>
      <c r="W1752" s="48" t="s">
        <v>211</v>
      </c>
      <c r="X1752" s="48"/>
      <c r="Y1752" s="48"/>
      <c r="Z1752" s="48" t="s">
        <v>211</v>
      </c>
      <c r="AA1752" s="48"/>
      <c r="AB1752" s="48"/>
      <c r="AC1752" s="203" t="s">
        <v>2818</v>
      </c>
      <c r="AD1752" s="205"/>
      <c r="AE1752" s="203" t="s">
        <v>211</v>
      </c>
      <c r="AF1752" s="203" t="s">
        <v>211</v>
      </c>
      <c r="AG1752" s="203" t="s">
        <v>211</v>
      </c>
      <c r="AH1752" s="208">
        <v>43528</v>
      </c>
      <c r="AI1752" s="210" t="s">
        <v>4346</v>
      </c>
      <c r="AJ1752" s="164" t="str">
        <f t="shared" si="27"/>
        <v>FS</v>
      </c>
      <c r="AK1752" s="115" t="b">
        <f>ISNUMBER(SEARCH("IRT",Table1[[#This Row],[Current_Status]]))</f>
        <v>0</v>
      </c>
      <c r="AL1752" s="116">
        <f>YEAR(Table1[[#This Row],[Project_Initiated]])</f>
        <v>2018</v>
      </c>
      <c r="AM1752" s="53">
        <v>44105</v>
      </c>
      <c r="AN1752" s="53" t="str">
        <f>IF(AND(Table1[[#This Row],[Completed Date]]&gt;="07/01/2020"+0,Table1[[#This Row],[Completed Date]]&lt;="6/30/2021"+0),"FY 20-21",IF(AND(Table1[[#This Row],[Completed Date]]&gt;="07/01/2019"+0,Table1[[#This Row],[Completed Date]]&lt;="6/30/2020"+0),"FY 19-20",""))</f>
        <v/>
      </c>
      <c r="AO1752" s="116" t="str">
        <f>IFERROR(FIND("R",Table1[[#This Row],[FS_Priority]]),"")</f>
        <v/>
      </c>
    </row>
    <row r="1753" spans="1:41" hidden="1" x14ac:dyDescent="0.25">
      <c r="A1753" s="48" t="s">
        <v>4602</v>
      </c>
      <c r="B1753" s="203" t="s">
        <v>211</v>
      </c>
      <c r="C1753" s="203" t="s">
        <v>4602</v>
      </c>
      <c r="D1753" s="203" t="b">
        <v>0</v>
      </c>
      <c r="E1753" s="48" t="s">
        <v>107</v>
      </c>
      <c r="F1753" s="48" t="s">
        <v>4603</v>
      </c>
      <c r="G1753" s="48" t="s">
        <v>211</v>
      </c>
      <c r="H1753" s="48" t="s">
        <v>211</v>
      </c>
      <c r="I1753" s="48" t="s">
        <v>4604</v>
      </c>
      <c r="J1753" s="48" t="s">
        <v>2661</v>
      </c>
      <c r="K1753" s="203" t="s">
        <v>3674</v>
      </c>
      <c r="L1753" s="203" t="s">
        <v>2636</v>
      </c>
      <c r="M1753" s="48" t="s">
        <v>3697</v>
      </c>
      <c r="N1753" s="203" t="s">
        <v>3701</v>
      </c>
      <c r="O1753" s="48" t="s">
        <v>165</v>
      </c>
      <c r="P1753" s="48"/>
      <c r="Q1753" s="48" t="s">
        <v>225</v>
      </c>
      <c r="R1753" s="203" t="s">
        <v>211</v>
      </c>
      <c r="S1753" s="48" t="b">
        <v>0</v>
      </c>
      <c r="T1753" s="48"/>
      <c r="U1753" s="178"/>
      <c r="V1753" s="178">
        <v>43794</v>
      </c>
      <c r="W1753" s="48" t="s">
        <v>211</v>
      </c>
      <c r="X1753" s="48"/>
      <c r="Y1753" s="48"/>
      <c r="Z1753" s="48" t="s">
        <v>211</v>
      </c>
      <c r="AA1753" s="48"/>
      <c r="AB1753" s="48"/>
      <c r="AC1753" s="203" t="s">
        <v>4778</v>
      </c>
      <c r="AD1753" s="205"/>
      <c r="AE1753" s="203" t="s">
        <v>165</v>
      </c>
      <c r="AF1753" s="203" t="s">
        <v>211</v>
      </c>
      <c r="AG1753" s="203" t="s">
        <v>211</v>
      </c>
      <c r="AH1753" s="208">
        <v>43837</v>
      </c>
      <c r="AI1753" s="210" t="s">
        <v>4364</v>
      </c>
      <c r="AJ1753" s="164" t="str">
        <f t="shared" si="27"/>
        <v>FS</v>
      </c>
      <c r="AK1753" s="115" t="b">
        <f>ISNUMBER(SEARCH("IRT",Table1[[#This Row],[Current_Status]]))</f>
        <v>0</v>
      </c>
      <c r="AL1753" s="116">
        <f>YEAR(Table1[[#This Row],[Project_Initiated]])</f>
        <v>2019</v>
      </c>
      <c r="AM1753" s="53">
        <v>44105</v>
      </c>
      <c r="AN1753" s="53" t="str">
        <f>IF(AND(Table1[[#This Row],[Completed Date]]&gt;="07/01/2020"+0,Table1[[#This Row],[Completed Date]]&lt;="6/30/2021"+0),"FY 20-21",IF(AND(Table1[[#This Row],[Completed Date]]&gt;="07/01/2019"+0,Table1[[#This Row],[Completed Date]]&lt;="6/30/2020"+0),"FY 19-20",""))</f>
        <v>FY 19-20</v>
      </c>
      <c r="AO1753" s="116" t="str">
        <f>IFERROR(FIND("R",Table1[[#This Row],[FS_Priority]]),"")</f>
        <v/>
      </c>
    </row>
    <row r="1754" spans="1:41" hidden="1" x14ac:dyDescent="0.25">
      <c r="A1754" s="48" t="s">
        <v>4605</v>
      </c>
      <c r="B1754" s="203" t="s">
        <v>211</v>
      </c>
      <c r="C1754" s="203" t="s">
        <v>4605</v>
      </c>
      <c r="D1754" s="203" t="b">
        <v>0</v>
      </c>
      <c r="E1754" s="48" t="s">
        <v>107</v>
      </c>
      <c r="F1754" s="48" t="s">
        <v>4606</v>
      </c>
      <c r="G1754" s="48" t="s">
        <v>211</v>
      </c>
      <c r="H1754" s="48" t="s">
        <v>211</v>
      </c>
      <c r="I1754" s="48" t="s">
        <v>4607</v>
      </c>
      <c r="J1754" s="48" t="s">
        <v>2661</v>
      </c>
      <c r="K1754" s="203" t="s">
        <v>3674</v>
      </c>
      <c r="L1754" s="203" t="s">
        <v>2636</v>
      </c>
      <c r="M1754" s="48" t="s">
        <v>3697</v>
      </c>
      <c r="N1754" s="203" t="s">
        <v>3701</v>
      </c>
      <c r="O1754" s="48" t="s">
        <v>165</v>
      </c>
      <c r="P1754" s="48"/>
      <c r="Q1754" s="48" t="s">
        <v>227</v>
      </c>
      <c r="R1754" s="203" t="s">
        <v>211</v>
      </c>
      <c r="S1754" s="48" t="b">
        <v>0</v>
      </c>
      <c r="T1754" s="48"/>
      <c r="U1754" s="178"/>
      <c r="V1754" s="178">
        <v>43794</v>
      </c>
      <c r="W1754" s="48" t="s">
        <v>211</v>
      </c>
      <c r="X1754" s="48"/>
      <c r="Y1754" s="48"/>
      <c r="Z1754" s="48" t="s">
        <v>211</v>
      </c>
      <c r="AA1754" s="48"/>
      <c r="AB1754" s="48"/>
      <c r="AC1754" s="203" t="s">
        <v>4778</v>
      </c>
      <c r="AD1754" s="206"/>
      <c r="AE1754" s="203" t="s">
        <v>165</v>
      </c>
      <c r="AF1754" s="203" t="s">
        <v>211</v>
      </c>
      <c r="AG1754" s="203" t="s">
        <v>211</v>
      </c>
      <c r="AH1754" s="208">
        <v>43837</v>
      </c>
      <c r="AI1754" s="210" t="s">
        <v>4364</v>
      </c>
      <c r="AJ1754" s="164" t="str">
        <f t="shared" si="27"/>
        <v>FS</v>
      </c>
      <c r="AK1754" s="115" t="b">
        <f>ISNUMBER(SEARCH("IRT",Table1[[#This Row],[Current_Status]]))</f>
        <v>0</v>
      </c>
      <c r="AL1754" s="116">
        <f>YEAR(Table1[[#This Row],[Project_Initiated]])</f>
        <v>2019</v>
      </c>
      <c r="AM1754" s="53">
        <v>44105</v>
      </c>
      <c r="AN1754" s="53" t="str">
        <f>IF(AND(Table1[[#This Row],[Completed Date]]&gt;="07/01/2020"+0,Table1[[#This Row],[Completed Date]]&lt;="6/30/2021"+0),"FY 20-21",IF(AND(Table1[[#This Row],[Completed Date]]&gt;="07/01/2019"+0,Table1[[#This Row],[Completed Date]]&lt;="6/30/2020"+0),"FY 19-20",""))</f>
        <v>FY 19-20</v>
      </c>
      <c r="AO1754" s="116" t="str">
        <f>IFERROR(FIND("R",Table1[[#This Row],[FS_Priority]]),"")</f>
        <v/>
      </c>
    </row>
    <row r="1755" spans="1:41" hidden="1" x14ac:dyDescent="0.25">
      <c r="A1755" s="48" t="s">
        <v>329</v>
      </c>
      <c r="B1755" s="203" t="s">
        <v>211</v>
      </c>
      <c r="C1755" s="203" t="s">
        <v>329</v>
      </c>
      <c r="D1755" s="203" t="b">
        <v>0</v>
      </c>
      <c r="E1755" s="48" t="s">
        <v>107</v>
      </c>
      <c r="F1755" s="48" t="s">
        <v>3197</v>
      </c>
      <c r="G1755" s="48" t="s">
        <v>211</v>
      </c>
      <c r="H1755" s="48" t="s">
        <v>466</v>
      </c>
      <c r="I1755" s="48" t="s">
        <v>3722</v>
      </c>
      <c r="J1755" s="48" t="s">
        <v>2661</v>
      </c>
      <c r="K1755" s="203" t="s">
        <v>3674</v>
      </c>
      <c r="L1755" s="203" t="s">
        <v>2636</v>
      </c>
      <c r="M1755" s="48" t="s">
        <v>3698</v>
      </c>
      <c r="N1755" s="203" t="s">
        <v>211</v>
      </c>
      <c r="O1755" s="48" t="s">
        <v>183</v>
      </c>
      <c r="P1755" s="48"/>
      <c r="Q1755" s="48" t="s">
        <v>229</v>
      </c>
      <c r="R1755" s="203" t="s">
        <v>211</v>
      </c>
      <c r="S1755" s="48" t="b">
        <v>0</v>
      </c>
      <c r="T1755" s="48"/>
      <c r="U1755" s="178"/>
      <c r="V1755" s="178">
        <v>43304</v>
      </c>
      <c r="W1755" s="48" t="s">
        <v>211</v>
      </c>
      <c r="X1755" s="48"/>
      <c r="Y1755" s="48"/>
      <c r="Z1755" s="48" t="s">
        <v>211</v>
      </c>
      <c r="AA1755" s="48"/>
      <c r="AB1755" s="48"/>
      <c r="AC1755" s="203" t="s">
        <v>211</v>
      </c>
      <c r="AD1755" s="205"/>
      <c r="AE1755" s="203" t="s">
        <v>498</v>
      </c>
      <c r="AF1755" s="203" t="s">
        <v>211</v>
      </c>
      <c r="AG1755" s="203" t="s">
        <v>2694</v>
      </c>
      <c r="AH1755" s="208">
        <v>43412</v>
      </c>
      <c r="AI1755" s="210" t="s">
        <v>4347</v>
      </c>
      <c r="AJ1755" s="164" t="str">
        <f t="shared" si="27"/>
        <v>FS</v>
      </c>
      <c r="AK1755" s="115" t="b">
        <f>ISNUMBER(SEARCH("IRT",Table1[[#This Row],[Current_Status]]))</f>
        <v>0</v>
      </c>
      <c r="AL1755" s="116">
        <f>YEAR(Table1[[#This Row],[Project_Initiated]])</f>
        <v>2018</v>
      </c>
      <c r="AM1755" s="53">
        <v>44105</v>
      </c>
      <c r="AN1755" s="53" t="str">
        <f>IF(AND(Table1[[#This Row],[Completed Date]]&gt;="07/01/2020"+0,Table1[[#This Row],[Completed Date]]&lt;="6/30/2021"+0),"FY 20-21",IF(AND(Table1[[#This Row],[Completed Date]]&gt;="07/01/2019"+0,Table1[[#This Row],[Completed Date]]&lt;="6/30/2020"+0),"FY 19-20",""))</f>
        <v/>
      </c>
      <c r="AO1755" s="116" t="str">
        <f>IFERROR(FIND("R",Table1[[#This Row],[FS_Priority]]),"")</f>
        <v/>
      </c>
    </row>
    <row r="1756" spans="1:41" hidden="1" x14ac:dyDescent="0.25">
      <c r="A1756" s="48" t="s">
        <v>330</v>
      </c>
      <c r="B1756" s="203" t="s">
        <v>211</v>
      </c>
      <c r="C1756" s="203" t="s">
        <v>330</v>
      </c>
      <c r="D1756" s="203" t="b">
        <v>0</v>
      </c>
      <c r="E1756" s="48" t="s">
        <v>107</v>
      </c>
      <c r="F1756" s="48" t="s">
        <v>3198</v>
      </c>
      <c r="G1756" s="48" t="s">
        <v>211</v>
      </c>
      <c r="H1756" s="48" t="s">
        <v>441</v>
      </c>
      <c r="I1756" s="48" t="s">
        <v>3723</v>
      </c>
      <c r="J1756" s="48" t="s">
        <v>2661</v>
      </c>
      <c r="K1756" s="203" t="s">
        <v>3674</v>
      </c>
      <c r="L1756" s="203" t="s">
        <v>2636</v>
      </c>
      <c r="M1756" s="48" t="s">
        <v>3675</v>
      </c>
      <c r="N1756" s="203" t="s">
        <v>211</v>
      </c>
      <c r="O1756" s="48" t="s">
        <v>183</v>
      </c>
      <c r="P1756" s="48"/>
      <c r="Q1756" s="48" t="s">
        <v>231</v>
      </c>
      <c r="R1756" s="203" t="s">
        <v>211</v>
      </c>
      <c r="S1756" s="48" t="b">
        <v>0</v>
      </c>
      <c r="T1756" s="48"/>
      <c r="U1756" s="178"/>
      <c r="V1756" s="178">
        <v>43313</v>
      </c>
      <c r="W1756" s="48" t="s">
        <v>211</v>
      </c>
      <c r="X1756" s="48"/>
      <c r="Y1756" s="48"/>
      <c r="Z1756" s="48" t="s">
        <v>211</v>
      </c>
      <c r="AA1756" s="48"/>
      <c r="AB1756" s="48"/>
      <c r="AC1756" s="203" t="s">
        <v>2883</v>
      </c>
      <c r="AD1756" s="204">
        <v>43411</v>
      </c>
      <c r="AE1756" s="203" t="s">
        <v>498</v>
      </c>
      <c r="AF1756" s="203" t="s">
        <v>211</v>
      </c>
      <c r="AG1756" s="203" t="s">
        <v>2694</v>
      </c>
      <c r="AH1756" s="208">
        <v>43631</v>
      </c>
      <c r="AI1756" s="210" t="s">
        <v>4347</v>
      </c>
      <c r="AJ1756" s="164" t="str">
        <f t="shared" si="27"/>
        <v>FS</v>
      </c>
      <c r="AK1756" s="115" t="b">
        <f>ISNUMBER(SEARCH("IRT",Table1[[#This Row],[Current_Status]]))</f>
        <v>0</v>
      </c>
      <c r="AL1756" s="116">
        <f>YEAR(Table1[[#This Row],[Project_Initiated]])</f>
        <v>2018</v>
      </c>
      <c r="AM1756" s="53">
        <v>44105</v>
      </c>
      <c r="AN1756" s="53" t="str">
        <f>IF(AND(Table1[[#This Row],[Completed Date]]&gt;="07/01/2020"+0,Table1[[#This Row],[Completed Date]]&lt;="6/30/2021"+0),"FY 20-21",IF(AND(Table1[[#This Row],[Completed Date]]&gt;="07/01/2019"+0,Table1[[#This Row],[Completed Date]]&lt;="6/30/2020"+0),"FY 19-20",""))</f>
        <v/>
      </c>
      <c r="AO1756" s="116" t="str">
        <f>IFERROR(FIND("R",Table1[[#This Row],[FS_Priority]]),"")</f>
        <v/>
      </c>
    </row>
    <row r="1757" spans="1:41" hidden="1" x14ac:dyDescent="0.25">
      <c r="A1757" s="48" t="s">
        <v>4609</v>
      </c>
      <c r="B1757" s="203" t="s">
        <v>211</v>
      </c>
      <c r="C1757" s="203" t="s">
        <v>4609</v>
      </c>
      <c r="D1757" s="203" t="b">
        <v>0</v>
      </c>
      <c r="E1757" s="48" t="s">
        <v>107</v>
      </c>
      <c r="F1757" s="48" t="s">
        <v>4610</v>
      </c>
      <c r="G1757" s="48" t="s">
        <v>211</v>
      </c>
      <c r="H1757" s="48" t="s">
        <v>211</v>
      </c>
      <c r="I1757" s="48" t="s">
        <v>4611</v>
      </c>
      <c r="J1757" s="48" t="s">
        <v>2661</v>
      </c>
      <c r="K1757" s="203" t="s">
        <v>3674</v>
      </c>
      <c r="L1757" s="203" t="s">
        <v>2636</v>
      </c>
      <c r="M1757" s="48" t="s">
        <v>3687</v>
      </c>
      <c r="N1757" s="203" t="s">
        <v>211</v>
      </c>
      <c r="O1757" s="48" t="s">
        <v>165</v>
      </c>
      <c r="P1757" s="48"/>
      <c r="Q1757" s="48" t="s">
        <v>231</v>
      </c>
      <c r="R1757" s="203" t="s">
        <v>211</v>
      </c>
      <c r="S1757" s="48" t="b">
        <v>0</v>
      </c>
      <c r="T1757" s="48"/>
      <c r="U1757" s="178"/>
      <c r="V1757" s="178">
        <v>43767</v>
      </c>
      <c r="W1757" s="48" t="s">
        <v>211</v>
      </c>
      <c r="X1757" s="48"/>
      <c r="Y1757" s="48"/>
      <c r="Z1757" s="48" t="s">
        <v>211</v>
      </c>
      <c r="AA1757" s="48"/>
      <c r="AB1757" s="48"/>
      <c r="AC1757" s="203" t="s">
        <v>4836</v>
      </c>
      <c r="AD1757" s="205"/>
      <c r="AE1757" s="203" t="s">
        <v>165</v>
      </c>
      <c r="AF1757" s="203" t="s">
        <v>211</v>
      </c>
      <c r="AG1757" s="203" t="s">
        <v>211</v>
      </c>
      <c r="AH1757" s="208">
        <v>43867</v>
      </c>
      <c r="AI1757" s="210" t="s">
        <v>4364</v>
      </c>
      <c r="AJ1757" s="164" t="str">
        <f t="shared" si="27"/>
        <v>FS</v>
      </c>
      <c r="AK1757" s="115" t="b">
        <f>ISNUMBER(SEARCH("IRT",Table1[[#This Row],[Current_Status]]))</f>
        <v>0</v>
      </c>
      <c r="AL1757" s="116">
        <f>YEAR(Table1[[#This Row],[Project_Initiated]])</f>
        <v>2019</v>
      </c>
      <c r="AM1757" s="53">
        <v>44105</v>
      </c>
      <c r="AN1757" s="53" t="str">
        <f>IF(AND(Table1[[#This Row],[Completed Date]]&gt;="07/01/2020"+0,Table1[[#This Row],[Completed Date]]&lt;="6/30/2021"+0),"FY 20-21",IF(AND(Table1[[#This Row],[Completed Date]]&gt;="07/01/2019"+0,Table1[[#This Row],[Completed Date]]&lt;="6/30/2020"+0),"FY 19-20",""))</f>
        <v>FY 19-20</v>
      </c>
      <c r="AO1757" s="116" t="str">
        <f>IFERROR(FIND("R",Table1[[#This Row],[FS_Priority]]),"")</f>
        <v/>
      </c>
    </row>
    <row r="1758" spans="1:41" hidden="1" x14ac:dyDescent="0.25">
      <c r="A1758" s="48" t="s">
        <v>391</v>
      </c>
      <c r="B1758" s="203" t="s">
        <v>211</v>
      </c>
      <c r="C1758" s="203" t="s">
        <v>391</v>
      </c>
      <c r="D1758" s="203" t="b">
        <v>0</v>
      </c>
      <c r="E1758" s="48" t="s">
        <v>107</v>
      </c>
      <c r="F1758" s="48" t="s">
        <v>3199</v>
      </c>
      <c r="G1758" s="48" t="s">
        <v>211</v>
      </c>
      <c r="H1758" s="48" t="s">
        <v>182</v>
      </c>
      <c r="I1758" s="48" t="s">
        <v>388</v>
      </c>
      <c r="J1758" s="48" t="s">
        <v>2661</v>
      </c>
      <c r="K1758" s="203" t="s">
        <v>3674</v>
      </c>
      <c r="L1758" s="203" t="s">
        <v>2636</v>
      </c>
      <c r="M1758" s="48" t="s">
        <v>3724</v>
      </c>
      <c r="N1758" s="203" t="s">
        <v>211</v>
      </c>
      <c r="O1758" s="48" t="s">
        <v>183</v>
      </c>
      <c r="P1758" s="48"/>
      <c r="Q1758" s="48" t="s">
        <v>234</v>
      </c>
      <c r="R1758" s="203" t="s">
        <v>211</v>
      </c>
      <c r="S1758" s="48" t="b">
        <v>0</v>
      </c>
      <c r="T1758" s="48"/>
      <c r="U1758" s="178"/>
      <c r="V1758" s="178">
        <v>43320</v>
      </c>
      <c r="W1758" s="48" t="s">
        <v>211</v>
      </c>
      <c r="X1758" s="48"/>
      <c r="Y1758" s="48"/>
      <c r="Z1758" s="48" t="s">
        <v>211</v>
      </c>
      <c r="AA1758" s="48"/>
      <c r="AB1758" s="48"/>
      <c r="AC1758" s="203" t="s">
        <v>2793</v>
      </c>
      <c r="AD1758" s="204">
        <v>43362</v>
      </c>
      <c r="AE1758" s="203" t="s">
        <v>498</v>
      </c>
      <c r="AF1758" s="203" t="s">
        <v>211</v>
      </c>
      <c r="AG1758" s="203" t="s">
        <v>2694</v>
      </c>
      <c r="AH1758" s="208">
        <v>43510</v>
      </c>
      <c r="AI1758" s="210" t="s">
        <v>4347</v>
      </c>
      <c r="AJ1758" s="164" t="str">
        <f t="shared" si="27"/>
        <v>FS</v>
      </c>
      <c r="AK1758" s="115" t="b">
        <f>ISNUMBER(SEARCH("IRT",Table1[[#This Row],[Current_Status]]))</f>
        <v>0</v>
      </c>
      <c r="AL1758" s="116">
        <f>YEAR(Table1[[#This Row],[Project_Initiated]])</f>
        <v>2018</v>
      </c>
      <c r="AM1758" s="53">
        <v>44105</v>
      </c>
      <c r="AN1758" s="53" t="str">
        <f>IF(AND(Table1[[#This Row],[Completed Date]]&gt;="07/01/2020"+0,Table1[[#This Row],[Completed Date]]&lt;="6/30/2021"+0),"FY 20-21",IF(AND(Table1[[#This Row],[Completed Date]]&gt;="07/01/2019"+0,Table1[[#This Row],[Completed Date]]&lt;="6/30/2020"+0),"FY 19-20",""))</f>
        <v/>
      </c>
      <c r="AO1758" s="116" t="str">
        <f>IFERROR(FIND("R",Table1[[#This Row],[FS_Priority]]),"")</f>
        <v/>
      </c>
    </row>
    <row r="1759" spans="1:41" hidden="1" x14ac:dyDescent="0.25">
      <c r="A1759" s="48" t="s">
        <v>4612</v>
      </c>
      <c r="B1759" s="203" t="s">
        <v>211</v>
      </c>
      <c r="C1759" s="203" t="s">
        <v>4612</v>
      </c>
      <c r="D1759" s="203" t="b">
        <v>0</v>
      </c>
      <c r="E1759" s="48" t="s">
        <v>107</v>
      </c>
      <c r="F1759" s="48" t="s">
        <v>4613</v>
      </c>
      <c r="G1759" s="48" t="s">
        <v>211</v>
      </c>
      <c r="H1759" s="48" t="s">
        <v>211</v>
      </c>
      <c r="I1759" s="48" t="s">
        <v>4177</v>
      </c>
      <c r="J1759" s="48" t="s">
        <v>2661</v>
      </c>
      <c r="K1759" s="203" t="s">
        <v>3674</v>
      </c>
      <c r="L1759" s="203" t="s">
        <v>2636</v>
      </c>
      <c r="M1759" s="48" t="s">
        <v>4166</v>
      </c>
      <c r="N1759" s="203" t="s">
        <v>211</v>
      </c>
      <c r="O1759" s="48" t="s">
        <v>165</v>
      </c>
      <c r="P1759" s="48"/>
      <c r="Q1759" s="48" t="s">
        <v>306</v>
      </c>
      <c r="R1759" s="203" t="s">
        <v>211</v>
      </c>
      <c r="S1759" s="48" t="b">
        <v>0</v>
      </c>
      <c r="T1759" s="48"/>
      <c r="U1759" s="178"/>
      <c r="V1759" s="178">
        <v>43705</v>
      </c>
      <c r="W1759" s="48" t="s">
        <v>211</v>
      </c>
      <c r="X1759" s="48"/>
      <c r="Y1759" s="48"/>
      <c r="Z1759" s="48" t="s">
        <v>211</v>
      </c>
      <c r="AA1759" s="48"/>
      <c r="AB1759" s="48"/>
      <c r="AC1759" s="203" t="s">
        <v>211</v>
      </c>
      <c r="AD1759" s="205"/>
      <c r="AE1759" s="203" t="s">
        <v>165</v>
      </c>
      <c r="AF1759" s="203" t="s">
        <v>5023</v>
      </c>
      <c r="AG1759" s="203" t="s">
        <v>211</v>
      </c>
      <c r="AH1759" s="208">
        <v>43867</v>
      </c>
      <c r="AI1759" s="210" t="s">
        <v>4364</v>
      </c>
      <c r="AJ1759" s="164" t="str">
        <f t="shared" si="27"/>
        <v>FS</v>
      </c>
      <c r="AK1759" s="115" t="b">
        <f>ISNUMBER(SEARCH("IRT",Table1[[#This Row],[Current_Status]]))</f>
        <v>0</v>
      </c>
      <c r="AL1759" s="116">
        <f>YEAR(Table1[[#This Row],[Project_Initiated]])</f>
        <v>2019</v>
      </c>
      <c r="AM1759" s="53">
        <v>44105</v>
      </c>
      <c r="AN1759" s="53" t="str">
        <f>IF(AND(Table1[[#This Row],[Completed Date]]&gt;="07/01/2020"+0,Table1[[#This Row],[Completed Date]]&lt;="6/30/2021"+0),"FY 20-21",IF(AND(Table1[[#This Row],[Completed Date]]&gt;="07/01/2019"+0,Table1[[#This Row],[Completed Date]]&lt;="6/30/2020"+0),"FY 19-20",""))</f>
        <v>FY 19-20</v>
      </c>
      <c r="AO1759" s="116" t="str">
        <f>IFERROR(FIND("R",Table1[[#This Row],[FS_Priority]]),"")</f>
        <v/>
      </c>
    </row>
    <row r="1760" spans="1:41" hidden="1" x14ac:dyDescent="0.25">
      <c r="A1760" s="48" t="s">
        <v>332</v>
      </c>
      <c r="B1760" s="203" t="s">
        <v>211</v>
      </c>
      <c r="C1760" s="203" t="s">
        <v>332</v>
      </c>
      <c r="D1760" s="203" t="b">
        <v>0</v>
      </c>
      <c r="E1760" s="48" t="s">
        <v>107</v>
      </c>
      <c r="F1760" s="48" t="s">
        <v>3201</v>
      </c>
      <c r="G1760" s="48" t="s">
        <v>211</v>
      </c>
      <c r="H1760" s="48" t="s">
        <v>472</v>
      </c>
      <c r="I1760" s="48" t="s">
        <v>211</v>
      </c>
      <c r="J1760" s="48" t="s">
        <v>2661</v>
      </c>
      <c r="K1760" s="203" t="s">
        <v>3674</v>
      </c>
      <c r="L1760" s="203" t="s">
        <v>2636</v>
      </c>
      <c r="M1760" s="48" t="s">
        <v>3680</v>
      </c>
      <c r="N1760" s="203" t="s">
        <v>211</v>
      </c>
      <c r="O1760" s="48" t="s">
        <v>183</v>
      </c>
      <c r="P1760" s="48"/>
      <c r="Q1760" s="48" t="s">
        <v>308</v>
      </c>
      <c r="R1760" s="203" t="s">
        <v>211</v>
      </c>
      <c r="S1760" s="48" t="b">
        <v>0</v>
      </c>
      <c r="T1760" s="48"/>
      <c r="U1760" s="178"/>
      <c r="V1760" s="178">
        <v>43322</v>
      </c>
      <c r="W1760" s="48" t="s">
        <v>211</v>
      </c>
      <c r="X1760" s="48"/>
      <c r="Y1760" s="48"/>
      <c r="Z1760" s="48" t="s">
        <v>211</v>
      </c>
      <c r="AA1760" s="48"/>
      <c r="AB1760" s="48"/>
      <c r="AC1760" s="203" t="s">
        <v>2850</v>
      </c>
      <c r="AD1760" s="205"/>
      <c r="AE1760" s="203" t="s">
        <v>498</v>
      </c>
      <c r="AF1760" s="203" t="s">
        <v>211</v>
      </c>
      <c r="AG1760" s="203" t="s">
        <v>2694</v>
      </c>
      <c r="AH1760" s="208">
        <v>43552</v>
      </c>
      <c r="AI1760" s="210" t="s">
        <v>4347</v>
      </c>
      <c r="AJ1760" s="164" t="str">
        <f t="shared" si="27"/>
        <v>FS</v>
      </c>
      <c r="AK1760" s="115" t="b">
        <f>ISNUMBER(SEARCH("IRT",Table1[[#This Row],[Current_Status]]))</f>
        <v>0</v>
      </c>
      <c r="AL1760" s="116">
        <f>YEAR(Table1[[#This Row],[Project_Initiated]])</f>
        <v>2018</v>
      </c>
      <c r="AM1760" s="53">
        <v>44105</v>
      </c>
      <c r="AN1760" s="53" t="str">
        <f>IF(AND(Table1[[#This Row],[Completed Date]]&gt;="07/01/2020"+0,Table1[[#This Row],[Completed Date]]&lt;="6/30/2021"+0),"FY 20-21",IF(AND(Table1[[#This Row],[Completed Date]]&gt;="07/01/2019"+0,Table1[[#This Row],[Completed Date]]&lt;="6/30/2020"+0),"FY 19-20",""))</f>
        <v/>
      </c>
      <c r="AO1760" s="116" t="str">
        <f>IFERROR(FIND("R",Table1[[#This Row],[FS_Priority]]),"")</f>
        <v/>
      </c>
    </row>
    <row r="1761" spans="1:41" hidden="1" x14ac:dyDescent="0.25">
      <c r="A1761" s="48" t="s">
        <v>4880</v>
      </c>
      <c r="B1761" s="203" t="s">
        <v>211</v>
      </c>
      <c r="C1761" s="203" t="s">
        <v>4880</v>
      </c>
      <c r="D1761" s="203" t="b">
        <v>0</v>
      </c>
      <c r="E1761" s="48" t="s">
        <v>107</v>
      </c>
      <c r="F1761" s="48" t="s">
        <v>4881</v>
      </c>
      <c r="G1761" s="48" t="s">
        <v>211</v>
      </c>
      <c r="H1761" s="48" t="s">
        <v>472</v>
      </c>
      <c r="I1761" s="48" t="s">
        <v>4882</v>
      </c>
      <c r="J1761" s="48" t="s">
        <v>2661</v>
      </c>
      <c r="K1761" s="203" t="s">
        <v>3674</v>
      </c>
      <c r="L1761" s="203" t="s">
        <v>2636</v>
      </c>
      <c r="M1761" s="48" t="s">
        <v>3568</v>
      </c>
      <c r="N1761" s="203" t="s">
        <v>3731</v>
      </c>
      <c r="O1761" s="48" t="s">
        <v>4852</v>
      </c>
      <c r="P1761" s="48"/>
      <c r="Q1761" s="48" t="s">
        <v>236</v>
      </c>
      <c r="R1761" s="203" t="s">
        <v>211</v>
      </c>
      <c r="S1761" s="48" t="b">
        <v>0</v>
      </c>
      <c r="T1761" s="48"/>
      <c r="U1761" s="178"/>
      <c r="V1761" s="178">
        <v>43870</v>
      </c>
      <c r="W1761" s="48" t="s">
        <v>211</v>
      </c>
      <c r="X1761" s="48"/>
      <c r="Y1761" s="48"/>
      <c r="Z1761" s="48" t="s">
        <v>211</v>
      </c>
      <c r="AA1761" s="48"/>
      <c r="AB1761" s="48"/>
      <c r="AC1761" s="203" t="s">
        <v>211</v>
      </c>
      <c r="AD1761" s="205"/>
      <c r="AE1761" s="203" t="s">
        <v>4852</v>
      </c>
      <c r="AF1761" s="203" t="s">
        <v>5024</v>
      </c>
      <c r="AG1761" s="203" t="s">
        <v>211</v>
      </c>
      <c r="AH1761" s="208">
        <v>43903</v>
      </c>
      <c r="AI1761" s="210" t="s">
        <v>4360</v>
      </c>
      <c r="AJ1761" s="164" t="str">
        <f t="shared" si="27"/>
        <v>FS</v>
      </c>
      <c r="AK1761" s="115" t="b">
        <f>ISNUMBER(SEARCH("IRT",Table1[[#This Row],[Current_Status]]))</f>
        <v>0</v>
      </c>
      <c r="AL1761" s="116">
        <f>YEAR(Table1[[#This Row],[Project_Initiated]])</f>
        <v>2020</v>
      </c>
      <c r="AM1761" s="53">
        <v>44105</v>
      </c>
      <c r="AN1761" s="53" t="str">
        <f>IF(AND(Table1[[#This Row],[Completed Date]]&gt;="07/01/2020"+0,Table1[[#This Row],[Completed Date]]&lt;="6/30/2021"+0),"FY 20-21",IF(AND(Table1[[#This Row],[Completed Date]]&gt;="07/01/2019"+0,Table1[[#This Row],[Completed Date]]&lt;="6/30/2020"+0),"FY 19-20",""))</f>
        <v>FY 19-20</v>
      </c>
      <c r="AO1761" s="116" t="str">
        <f>IFERROR(FIND("R",Table1[[#This Row],[FS_Priority]]),"")</f>
        <v/>
      </c>
    </row>
    <row r="1762" spans="1:41" hidden="1" x14ac:dyDescent="0.25">
      <c r="A1762" s="48" t="s">
        <v>891</v>
      </c>
      <c r="B1762" s="203" t="s">
        <v>211</v>
      </c>
      <c r="C1762" s="203" t="s">
        <v>891</v>
      </c>
      <c r="D1762" s="203" t="b">
        <v>0</v>
      </c>
      <c r="E1762" s="48" t="s">
        <v>107</v>
      </c>
      <c r="F1762" s="48" t="s">
        <v>3204</v>
      </c>
      <c r="G1762" s="48" t="s">
        <v>211</v>
      </c>
      <c r="H1762" s="48" t="s">
        <v>3531</v>
      </c>
      <c r="I1762" s="48" t="s">
        <v>3589</v>
      </c>
      <c r="J1762" s="48" t="s">
        <v>2661</v>
      </c>
      <c r="K1762" s="203" t="s">
        <v>3674</v>
      </c>
      <c r="L1762" s="203" t="s">
        <v>2636</v>
      </c>
      <c r="M1762" s="48" t="s">
        <v>3726</v>
      </c>
      <c r="N1762" s="203" t="s">
        <v>211</v>
      </c>
      <c r="O1762" s="48" t="s">
        <v>165</v>
      </c>
      <c r="P1762" s="48"/>
      <c r="Q1762" s="48" t="s">
        <v>236</v>
      </c>
      <c r="R1762" s="203" t="s">
        <v>211</v>
      </c>
      <c r="S1762" s="48" t="b">
        <v>0</v>
      </c>
      <c r="T1762" s="48"/>
      <c r="U1762" s="178"/>
      <c r="V1762" s="178">
        <v>43385</v>
      </c>
      <c r="W1762" s="48" t="s">
        <v>211</v>
      </c>
      <c r="X1762" s="48"/>
      <c r="Y1762" s="48"/>
      <c r="Z1762" s="48" t="s">
        <v>211</v>
      </c>
      <c r="AA1762" s="48"/>
      <c r="AB1762" s="48"/>
      <c r="AC1762" s="203" t="s">
        <v>2788</v>
      </c>
      <c r="AD1762" s="206"/>
      <c r="AE1762" s="203" t="s">
        <v>165</v>
      </c>
      <c r="AF1762" s="203" t="s">
        <v>211</v>
      </c>
      <c r="AG1762" s="203" t="s">
        <v>539</v>
      </c>
      <c r="AH1762" s="209">
        <v>43504</v>
      </c>
      <c r="AI1762" s="210" t="s">
        <v>4352</v>
      </c>
      <c r="AJ1762" s="164" t="str">
        <f t="shared" si="27"/>
        <v>FS</v>
      </c>
      <c r="AK1762" s="115" t="b">
        <f>ISNUMBER(SEARCH("IRT",Table1[[#This Row],[Current_Status]]))</f>
        <v>0</v>
      </c>
      <c r="AL1762" s="116">
        <f>YEAR(Table1[[#This Row],[Project_Initiated]])</f>
        <v>2018</v>
      </c>
      <c r="AM1762" s="53">
        <v>44105</v>
      </c>
      <c r="AN1762" s="53" t="str">
        <f>IF(AND(Table1[[#This Row],[Completed Date]]&gt;="07/01/2020"+0,Table1[[#This Row],[Completed Date]]&lt;="6/30/2021"+0),"FY 20-21",IF(AND(Table1[[#This Row],[Completed Date]]&gt;="07/01/2019"+0,Table1[[#This Row],[Completed Date]]&lt;="6/30/2020"+0),"FY 19-20",""))</f>
        <v/>
      </c>
      <c r="AO1762" s="116" t="str">
        <f>IFERROR(FIND("R",Table1[[#This Row],[FS_Priority]]),"")</f>
        <v/>
      </c>
    </row>
    <row r="1763" spans="1:41" hidden="1" x14ac:dyDescent="0.25">
      <c r="A1763" s="48" t="s">
        <v>3378</v>
      </c>
      <c r="B1763" s="203" t="s">
        <v>211</v>
      </c>
      <c r="C1763" s="203" t="s">
        <v>3378</v>
      </c>
      <c r="D1763" s="203" t="b">
        <v>0</v>
      </c>
      <c r="E1763" s="48" t="s">
        <v>107</v>
      </c>
      <c r="F1763" s="48" t="s">
        <v>3379</v>
      </c>
      <c r="G1763" s="48" t="s">
        <v>4043</v>
      </c>
      <c r="H1763" s="48" t="s">
        <v>393</v>
      </c>
      <c r="I1763" s="48" t="s">
        <v>3945</v>
      </c>
      <c r="J1763" s="48" t="s">
        <v>2661</v>
      </c>
      <c r="K1763" s="203" t="s">
        <v>3674</v>
      </c>
      <c r="L1763" s="203" t="s">
        <v>2636</v>
      </c>
      <c r="M1763" s="48" t="s">
        <v>3946</v>
      </c>
      <c r="N1763" s="203" t="s">
        <v>211</v>
      </c>
      <c r="O1763" s="48" t="s">
        <v>183</v>
      </c>
      <c r="P1763" s="48"/>
      <c r="Q1763" s="48" t="s">
        <v>236</v>
      </c>
      <c r="R1763" s="203" t="s">
        <v>211</v>
      </c>
      <c r="S1763" s="48" t="b">
        <v>0</v>
      </c>
      <c r="T1763" s="48"/>
      <c r="U1763" s="178"/>
      <c r="V1763" s="178">
        <v>43600</v>
      </c>
      <c r="W1763" s="48" t="s">
        <v>211</v>
      </c>
      <c r="X1763" s="48"/>
      <c r="Y1763" s="48"/>
      <c r="Z1763" s="48" t="s">
        <v>211</v>
      </c>
      <c r="AA1763" s="48"/>
      <c r="AB1763" s="48"/>
      <c r="AC1763" s="203" t="s">
        <v>4393</v>
      </c>
      <c r="AD1763" s="207">
        <v>43661</v>
      </c>
      <c r="AE1763" s="203" t="s">
        <v>498</v>
      </c>
      <c r="AF1763" s="203" t="s">
        <v>4456</v>
      </c>
      <c r="AG1763" s="203" t="s">
        <v>2694</v>
      </c>
      <c r="AH1763" s="209">
        <v>43780</v>
      </c>
      <c r="AI1763" s="210" t="s">
        <v>4349</v>
      </c>
      <c r="AJ1763" s="164" t="str">
        <f t="shared" si="27"/>
        <v>FS</v>
      </c>
      <c r="AK1763" s="115" t="b">
        <f>ISNUMBER(SEARCH("IRT",Table1[[#This Row],[Current_Status]]))</f>
        <v>0</v>
      </c>
      <c r="AL1763" s="116">
        <f>YEAR(Table1[[#This Row],[Project_Initiated]])</f>
        <v>2019</v>
      </c>
      <c r="AM1763" s="53">
        <v>44105</v>
      </c>
      <c r="AN1763" s="53" t="str">
        <f>IF(AND(Table1[[#This Row],[Completed Date]]&gt;="07/01/2020"+0,Table1[[#This Row],[Completed Date]]&lt;="6/30/2021"+0),"FY 20-21",IF(AND(Table1[[#This Row],[Completed Date]]&gt;="07/01/2019"+0,Table1[[#This Row],[Completed Date]]&lt;="6/30/2020"+0),"FY 19-20",""))</f>
        <v>FY 19-20</v>
      </c>
      <c r="AO1763" s="116" t="str">
        <f>IFERROR(FIND("R",Table1[[#This Row],[FS_Priority]]),"")</f>
        <v/>
      </c>
    </row>
    <row r="1764" spans="1:41" hidden="1" x14ac:dyDescent="0.25">
      <c r="A1764" s="48" t="s">
        <v>4093</v>
      </c>
      <c r="B1764" s="203" t="s">
        <v>211</v>
      </c>
      <c r="C1764" s="203" t="s">
        <v>4093</v>
      </c>
      <c r="D1764" s="203" t="b">
        <v>0</v>
      </c>
      <c r="E1764" s="48" t="s">
        <v>107</v>
      </c>
      <c r="F1764" s="48" t="s">
        <v>4187</v>
      </c>
      <c r="G1764" s="48" t="s">
        <v>211</v>
      </c>
      <c r="H1764" s="48" t="s">
        <v>462</v>
      </c>
      <c r="I1764" s="48" t="s">
        <v>4188</v>
      </c>
      <c r="J1764" s="48" t="s">
        <v>2661</v>
      </c>
      <c r="K1764" s="203" t="s">
        <v>3674</v>
      </c>
      <c r="L1764" s="203" t="s">
        <v>2636</v>
      </c>
      <c r="M1764" s="48" t="s">
        <v>3760</v>
      </c>
      <c r="N1764" s="203" t="s">
        <v>211</v>
      </c>
      <c r="O1764" s="48" t="s">
        <v>165</v>
      </c>
      <c r="P1764" s="48"/>
      <c r="Q1764" s="48" t="s">
        <v>236</v>
      </c>
      <c r="R1764" s="203" t="s">
        <v>211</v>
      </c>
      <c r="S1764" s="48" t="b">
        <v>0</v>
      </c>
      <c r="T1764" s="48"/>
      <c r="U1764" s="178"/>
      <c r="V1764" s="178">
        <v>43668</v>
      </c>
      <c r="W1764" s="48" t="s">
        <v>211</v>
      </c>
      <c r="X1764" s="48"/>
      <c r="Y1764" s="48"/>
      <c r="Z1764" s="48" t="s">
        <v>211</v>
      </c>
      <c r="AA1764" s="48"/>
      <c r="AB1764" s="48"/>
      <c r="AC1764" s="203" t="s">
        <v>4436</v>
      </c>
      <c r="AD1764" s="206"/>
      <c r="AE1764" s="203" t="s">
        <v>165</v>
      </c>
      <c r="AF1764" s="203" t="s">
        <v>211</v>
      </c>
      <c r="AG1764" s="203" t="s">
        <v>211</v>
      </c>
      <c r="AH1764" s="208">
        <v>43740</v>
      </c>
      <c r="AI1764" s="210" t="s">
        <v>4284</v>
      </c>
      <c r="AJ1764" s="164" t="str">
        <f t="shared" si="27"/>
        <v>FS</v>
      </c>
      <c r="AK1764" s="115" t="b">
        <f>ISNUMBER(SEARCH("IRT",Table1[[#This Row],[Current_Status]]))</f>
        <v>0</v>
      </c>
      <c r="AL1764" s="116">
        <f>YEAR(Table1[[#This Row],[Project_Initiated]])</f>
        <v>2019</v>
      </c>
      <c r="AM1764" s="53">
        <v>44105</v>
      </c>
      <c r="AN1764" s="53" t="str">
        <f>IF(AND(Table1[[#This Row],[Completed Date]]&gt;="07/01/2020"+0,Table1[[#This Row],[Completed Date]]&lt;="6/30/2021"+0),"FY 20-21",IF(AND(Table1[[#This Row],[Completed Date]]&gt;="07/01/2019"+0,Table1[[#This Row],[Completed Date]]&lt;="6/30/2020"+0),"FY 19-20",""))</f>
        <v>FY 19-20</v>
      </c>
      <c r="AO1764" s="116" t="str">
        <f>IFERROR(FIND("R",Table1[[#This Row],[FS_Priority]]),"")</f>
        <v/>
      </c>
    </row>
    <row r="1765" spans="1:41" hidden="1" x14ac:dyDescent="0.25">
      <c r="A1765" s="48" t="s">
        <v>892</v>
      </c>
      <c r="B1765" s="203" t="s">
        <v>211</v>
      </c>
      <c r="C1765" s="203" t="s">
        <v>892</v>
      </c>
      <c r="D1765" s="203" t="b">
        <v>0</v>
      </c>
      <c r="E1765" s="48" t="s">
        <v>107</v>
      </c>
      <c r="F1765" s="48" t="s">
        <v>3206</v>
      </c>
      <c r="G1765" s="48" t="s">
        <v>211</v>
      </c>
      <c r="H1765" s="48" t="s">
        <v>81</v>
      </c>
      <c r="I1765" s="48" t="s">
        <v>211</v>
      </c>
      <c r="J1765" s="48" t="s">
        <v>2661</v>
      </c>
      <c r="K1765" s="203" t="s">
        <v>3674</v>
      </c>
      <c r="L1765" s="203" t="s">
        <v>2636</v>
      </c>
      <c r="M1765" s="48" t="s">
        <v>3682</v>
      </c>
      <c r="N1765" s="203" t="s">
        <v>211</v>
      </c>
      <c r="O1765" s="48" t="s">
        <v>165</v>
      </c>
      <c r="P1765" s="48"/>
      <c r="Q1765" s="48" t="s">
        <v>236</v>
      </c>
      <c r="R1765" s="203" t="s">
        <v>211</v>
      </c>
      <c r="S1765" s="48" t="b">
        <v>0</v>
      </c>
      <c r="T1765" s="48"/>
      <c r="U1765" s="178"/>
      <c r="V1765" s="178">
        <v>43385</v>
      </c>
      <c r="W1765" s="48" t="s">
        <v>211</v>
      </c>
      <c r="X1765" s="48"/>
      <c r="Y1765" s="48"/>
      <c r="Z1765" s="48" t="s">
        <v>211</v>
      </c>
      <c r="AA1765" s="48"/>
      <c r="AB1765" s="48"/>
      <c r="AC1765" s="203" t="s">
        <v>2788</v>
      </c>
      <c r="AD1765" s="205"/>
      <c r="AE1765" s="203" t="s">
        <v>165</v>
      </c>
      <c r="AF1765" s="203" t="s">
        <v>211</v>
      </c>
      <c r="AG1765" s="203" t="s">
        <v>539</v>
      </c>
      <c r="AH1765" s="208">
        <v>43504</v>
      </c>
      <c r="AI1765" s="210" t="s">
        <v>4352</v>
      </c>
      <c r="AJ1765" s="164" t="str">
        <f t="shared" si="27"/>
        <v>FS</v>
      </c>
      <c r="AK1765" s="115" t="b">
        <f>ISNUMBER(SEARCH("IRT",Table1[[#This Row],[Current_Status]]))</f>
        <v>0</v>
      </c>
      <c r="AL1765" s="116">
        <f>YEAR(Table1[[#This Row],[Project_Initiated]])</f>
        <v>2018</v>
      </c>
      <c r="AM1765" s="53">
        <v>44105</v>
      </c>
      <c r="AN1765" s="53" t="str">
        <f>IF(AND(Table1[[#This Row],[Completed Date]]&gt;="07/01/2020"+0,Table1[[#This Row],[Completed Date]]&lt;="6/30/2021"+0),"FY 20-21",IF(AND(Table1[[#This Row],[Completed Date]]&gt;="07/01/2019"+0,Table1[[#This Row],[Completed Date]]&lt;="6/30/2020"+0),"FY 19-20",""))</f>
        <v/>
      </c>
      <c r="AO1765" s="116" t="str">
        <f>IFERROR(FIND("R",Table1[[#This Row],[FS_Priority]]),"")</f>
        <v/>
      </c>
    </row>
    <row r="1766" spans="1:41" hidden="1" x14ac:dyDescent="0.25">
      <c r="A1766" s="48" t="s">
        <v>846</v>
      </c>
      <c r="B1766" s="203" t="s">
        <v>211</v>
      </c>
      <c r="C1766" s="203" t="s">
        <v>846</v>
      </c>
      <c r="D1766" s="203" t="b">
        <v>0</v>
      </c>
      <c r="E1766" s="48" t="s">
        <v>107</v>
      </c>
      <c r="F1766" s="48" t="s">
        <v>3203</v>
      </c>
      <c r="G1766" s="48" t="s">
        <v>211</v>
      </c>
      <c r="H1766" s="48" t="s">
        <v>441</v>
      </c>
      <c r="I1766" s="48" t="s">
        <v>91</v>
      </c>
      <c r="J1766" s="48" t="s">
        <v>2661</v>
      </c>
      <c r="K1766" s="203" t="s">
        <v>3674</v>
      </c>
      <c r="L1766" s="203" t="s">
        <v>2636</v>
      </c>
      <c r="M1766" s="48" t="s">
        <v>3675</v>
      </c>
      <c r="N1766" s="203" t="s">
        <v>211</v>
      </c>
      <c r="O1766" s="48" t="s">
        <v>165</v>
      </c>
      <c r="P1766" s="48"/>
      <c r="Q1766" s="48" t="s">
        <v>236</v>
      </c>
      <c r="R1766" s="203" t="s">
        <v>211</v>
      </c>
      <c r="S1766" s="48" t="b">
        <v>1</v>
      </c>
      <c r="T1766" s="48"/>
      <c r="U1766" s="178"/>
      <c r="V1766" s="178">
        <v>43336</v>
      </c>
      <c r="W1766" s="48" t="s">
        <v>211</v>
      </c>
      <c r="X1766" s="48"/>
      <c r="Y1766" s="48"/>
      <c r="Z1766" s="48" t="s">
        <v>211</v>
      </c>
      <c r="AA1766" s="48"/>
      <c r="AB1766" s="48"/>
      <c r="AC1766" s="203" t="s">
        <v>539</v>
      </c>
      <c r="AD1766" s="206"/>
      <c r="AE1766" s="203" t="s">
        <v>165</v>
      </c>
      <c r="AF1766" s="203" t="s">
        <v>211</v>
      </c>
      <c r="AG1766" s="203" t="s">
        <v>539</v>
      </c>
      <c r="AH1766" s="208">
        <v>43383</v>
      </c>
      <c r="AI1766" s="210" t="s">
        <v>4347</v>
      </c>
      <c r="AJ1766" s="164" t="str">
        <f t="shared" si="27"/>
        <v>FS</v>
      </c>
      <c r="AK1766" s="115" t="b">
        <f>ISNUMBER(SEARCH("IRT",Table1[[#This Row],[Current_Status]]))</f>
        <v>0</v>
      </c>
      <c r="AL1766" s="116">
        <f>YEAR(Table1[[#This Row],[Project_Initiated]])</f>
        <v>2018</v>
      </c>
      <c r="AM1766" s="53">
        <v>44105</v>
      </c>
      <c r="AN1766" s="53" t="str">
        <f>IF(AND(Table1[[#This Row],[Completed Date]]&gt;="07/01/2020"+0,Table1[[#This Row],[Completed Date]]&lt;="6/30/2021"+0),"FY 20-21",IF(AND(Table1[[#This Row],[Completed Date]]&gt;="07/01/2019"+0,Table1[[#This Row],[Completed Date]]&lt;="6/30/2020"+0),"FY 19-20",""))</f>
        <v/>
      </c>
      <c r="AO1766" s="116" t="str">
        <f>IFERROR(FIND("R",Table1[[#This Row],[FS_Priority]]),"")</f>
        <v/>
      </c>
    </row>
    <row r="1767" spans="1:41" hidden="1" x14ac:dyDescent="0.25">
      <c r="A1767" s="48" t="s">
        <v>4617</v>
      </c>
      <c r="B1767" s="203" t="s">
        <v>211</v>
      </c>
      <c r="C1767" s="203" t="s">
        <v>4617</v>
      </c>
      <c r="D1767" s="203" t="b">
        <v>0</v>
      </c>
      <c r="E1767" s="48" t="s">
        <v>107</v>
      </c>
      <c r="F1767" s="48" t="s">
        <v>4618</v>
      </c>
      <c r="G1767" s="48" t="s">
        <v>211</v>
      </c>
      <c r="H1767" s="48" t="s">
        <v>211</v>
      </c>
      <c r="I1767" s="48" t="s">
        <v>4619</v>
      </c>
      <c r="J1767" s="48" t="s">
        <v>2661</v>
      </c>
      <c r="K1767" s="203" t="s">
        <v>3674</v>
      </c>
      <c r="L1767" s="203" t="s">
        <v>2636</v>
      </c>
      <c r="M1767" s="48" t="s">
        <v>4620</v>
      </c>
      <c r="N1767" s="203" t="s">
        <v>4621</v>
      </c>
      <c r="O1767" s="48" t="s">
        <v>165</v>
      </c>
      <c r="P1767" s="48"/>
      <c r="Q1767" s="48" t="s">
        <v>236</v>
      </c>
      <c r="R1767" s="203" t="s">
        <v>211</v>
      </c>
      <c r="S1767" s="48" t="b">
        <v>0</v>
      </c>
      <c r="T1767" s="48"/>
      <c r="U1767" s="178"/>
      <c r="V1767" s="178">
        <v>43761</v>
      </c>
      <c r="W1767" s="48" t="s">
        <v>211</v>
      </c>
      <c r="X1767" s="48"/>
      <c r="Y1767" s="48"/>
      <c r="Z1767" s="48" t="s">
        <v>211</v>
      </c>
      <c r="AA1767" s="48"/>
      <c r="AB1767" s="48"/>
      <c r="AC1767" s="203" t="s">
        <v>4773</v>
      </c>
      <c r="AD1767" s="205"/>
      <c r="AE1767" s="203" t="s">
        <v>165</v>
      </c>
      <c r="AF1767" s="203" t="s">
        <v>211</v>
      </c>
      <c r="AG1767" s="203" t="s">
        <v>211</v>
      </c>
      <c r="AH1767" s="208">
        <v>43858</v>
      </c>
      <c r="AI1767" s="210" t="s">
        <v>4364</v>
      </c>
      <c r="AJ1767" s="164" t="str">
        <f t="shared" si="27"/>
        <v>FS</v>
      </c>
      <c r="AK1767" s="115" t="b">
        <f>ISNUMBER(SEARCH("IRT",Table1[[#This Row],[Current_Status]]))</f>
        <v>0</v>
      </c>
      <c r="AL1767" s="116">
        <f>YEAR(Table1[[#This Row],[Project_Initiated]])</f>
        <v>2019</v>
      </c>
      <c r="AM1767" s="53">
        <v>44105</v>
      </c>
      <c r="AN1767" s="53" t="str">
        <f>IF(AND(Table1[[#This Row],[Completed Date]]&gt;="07/01/2020"+0,Table1[[#This Row],[Completed Date]]&lt;="6/30/2021"+0),"FY 20-21",IF(AND(Table1[[#This Row],[Completed Date]]&gt;="07/01/2019"+0,Table1[[#This Row],[Completed Date]]&lt;="6/30/2020"+0),"FY 19-20",""))</f>
        <v>FY 19-20</v>
      </c>
      <c r="AO1767" s="116" t="str">
        <f>IFERROR(FIND("R",Table1[[#This Row],[FS_Priority]]),"")</f>
        <v/>
      </c>
    </row>
    <row r="1768" spans="1:41" hidden="1" x14ac:dyDescent="0.25">
      <c r="A1768" s="48" t="s">
        <v>4094</v>
      </c>
      <c r="B1768" s="203" t="s">
        <v>211</v>
      </c>
      <c r="C1768" s="203" t="s">
        <v>4094</v>
      </c>
      <c r="D1768" s="203" t="b">
        <v>0</v>
      </c>
      <c r="E1768" s="48" t="s">
        <v>107</v>
      </c>
      <c r="F1768" s="48" t="s">
        <v>4222</v>
      </c>
      <c r="G1768" s="48" t="s">
        <v>4377</v>
      </c>
      <c r="H1768" s="48" t="s">
        <v>462</v>
      </c>
      <c r="I1768" s="48" t="s">
        <v>4223</v>
      </c>
      <c r="J1768" s="48" t="s">
        <v>2661</v>
      </c>
      <c r="K1768" s="203" t="s">
        <v>3674</v>
      </c>
      <c r="L1768" s="203" t="s">
        <v>2636</v>
      </c>
      <c r="M1768" s="48" t="s">
        <v>4224</v>
      </c>
      <c r="N1768" s="203" t="s">
        <v>211</v>
      </c>
      <c r="O1768" s="48" t="s">
        <v>183</v>
      </c>
      <c r="P1768" s="48"/>
      <c r="Q1768" s="48" t="s">
        <v>236</v>
      </c>
      <c r="R1768" s="203" t="s">
        <v>211</v>
      </c>
      <c r="S1768" s="48" t="b">
        <v>0</v>
      </c>
      <c r="T1768" s="48"/>
      <c r="U1768" s="178"/>
      <c r="V1768" s="178">
        <v>43692</v>
      </c>
      <c r="W1768" s="48" t="s">
        <v>211</v>
      </c>
      <c r="X1768" s="48"/>
      <c r="Y1768" s="48"/>
      <c r="Z1768" s="48" t="s">
        <v>211</v>
      </c>
      <c r="AA1768" s="48"/>
      <c r="AB1768" s="48"/>
      <c r="AC1768" s="203" t="s">
        <v>4742</v>
      </c>
      <c r="AD1768" s="205"/>
      <c r="AE1768" s="203" t="s">
        <v>498</v>
      </c>
      <c r="AF1768" s="203" t="s">
        <v>4478</v>
      </c>
      <c r="AG1768" s="203" t="s">
        <v>2694</v>
      </c>
      <c r="AH1768" s="208">
        <v>43844</v>
      </c>
      <c r="AI1768" s="210" t="s">
        <v>4284</v>
      </c>
      <c r="AJ1768" s="164" t="str">
        <f t="shared" si="27"/>
        <v>FS</v>
      </c>
      <c r="AK1768" s="115" t="b">
        <f>ISNUMBER(SEARCH("IRT",Table1[[#This Row],[Current_Status]]))</f>
        <v>0</v>
      </c>
      <c r="AL1768" s="116">
        <f>YEAR(Table1[[#This Row],[Project_Initiated]])</f>
        <v>2019</v>
      </c>
      <c r="AM1768" s="53">
        <v>44105</v>
      </c>
      <c r="AN1768" s="53" t="str">
        <f>IF(AND(Table1[[#This Row],[Completed Date]]&gt;="07/01/2020"+0,Table1[[#This Row],[Completed Date]]&lt;="6/30/2021"+0),"FY 20-21",IF(AND(Table1[[#This Row],[Completed Date]]&gt;="07/01/2019"+0,Table1[[#This Row],[Completed Date]]&lt;="6/30/2020"+0),"FY 19-20",""))</f>
        <v>FY 19-20</v>
      </c>
      <c r="AO1768" s="116" t="str">
        <f>IFERROR(FIND("R",Table1[[#This Row],[FS_Priority]]),"")</f>
        <v/>
      </c>
    </row>
    <row r="1769" spans="1:41" hidden="1" x14ac:dyDescent="0.25">
      <c r="A1769" s="48" t="s">
        <v>334</v>
      </c>
      <c r="B1769" s="203" t="s">
        <v>211</v>
      </c>
      <c r="C1769" s="203" t="s">
        <v>334</v>
      </c>
      <c r="D1769" s="203" t="b">
        <v>0</v>
      </c>
      <c r="E1769" s="48" t="s">
        <v>107</v>
      </c>
      <c r="F1769" s="48" t="s">
        <v>3207</v>
      </c>
      <c r="G1769" s="48" t="s">
        <v>319</v>
      </c>
      <c r="H1769" s="48" t="s">
        <v>932</v>
      </c>
      <c r="I1769" s="48" t="s">
        <v>3727</v>
      </c>
      <c r="J1769" s="48" t="s">
        <v>2661</v>
      </c>
      <c r="K1769" s="203" t="s">
        <v>3674</v>
      </c>
      <c r="L1769" s="203" t="s">
        <v>2636</v>
      </c>
      <c r="M1769" s="48" t="s">
        <v>3724</v>
      </c>
      <c r="N1769" s="203" t="s">
        <v>211</v>
      </c>
      <c r="O1769" s="48" t="s">
        <v>183</v>
      </c>
      <c r="P1769" s="48"/>
      <c r="Q1769" s="48" t="s">
        <v>312</v>
      </c>
      <c r="R1769" s="203" t="s">
        <v>211</v>
      </c>
      <c r="S1769" s="48" t="b">
        <v>0</v>
      </c>
      <c r="T1769" s="48"/>
      <c r="U1769" s="178"/>
      <c r="V1769" s="178">
        <v>43348</v>
      </c>
      <c r="W1769" s="48" t="s">
        <v>211</v>
      </c>
      <c r="X1769" s="48"/>
      <c r="Y1769" s="48"/>
      <c r="Z1769" s="48" t="s">
        <v>211</v>
      </c>
      <c r="AA1769" s="48"/>
      <c r="AB1769" s="48"/>
      <c r="AC1769" s="203" t="s">
        <v>4022</v>
      </c>
      <c r="AD1769" s="207">
        <v>43362</v>
      </c>
      <c r="AE1769" s="203" t="s">
        <v>498</v>
      </c>
      <c r="AF1769" s="203" t="s">
        <v>4412</v>
      </c>
      <c r="AG1769" s="203" t="s">
        <v>2694</v>
      </c>
      <c r="AH1769" s="208">
        <v>43678</v>
      </c>
      <c r="AI1769" s="210" t="s">
        <v>4347</v>
      </c>
      <c r="AJ1769" s="164" t="str">
        <f t="shared" si="27"/>
        <v>FS</v>
      </c>
      <c r="AK1769" s="115" t="b">
        <f>ISNUMBER(SEARCH("IRT",Table1[[#This Row],[Current_Status]]))</f>
        <v>0</v>
      </c>
      <c r="AL1769" s="116">
        <f>YEAR(Table1[[#This Row],[Project_Initiated]])</f>
        <v>2018</v>
      </c>
      <c r="AM1769" s="53">
        <v>44105</v>
      </c>
      <c r="AN1769" s="53" t="str">
        <f>IF(AND(Table1[[#This Row],[Completed Date]]&gt;="07/01/2020"+0,Table1[[#This Row],[Completed Date]]&lt;="6/30/2021"+0),"FY 20-21",IF(AND(Table1[[#This Row],[Completed Date]]&gt;="07/01/2019"+0,Table1[[#This Row],[Completed Date]]&lt;="6/30/2020"+0),"FY 19-20",""))</f>
        <v>FY 19-20</v>
      </c>
      <c r="AO1769" s="116" t="str">
        <f>IFERROR(FIND("R",Table1[[#This Row],[FS_Priority]]),"")</f>
        <v/>
      </c>
    </row>
    <row r="1770" spans="1:41" hidden="1" x14ac:dyDescent="0.25">
      <c r="A1770" s="48" t="s">
        <v>335</v>
      </c>
      <c r="B1770" s="203" t="s">
        <v>211</v>
      </c>
      <c r="C1770" s="203" t="s">
        <v>335</v>
      </c>
      <c r="D1770" s="203" t="b">
        <v>0</v>
      </c>
      <c r="E1770" s="48" t="s">
        <v>107</v>
      </c>
      <c r="F1770" s="48" t="s">
        <v>3208</v>
      </c>
      <c r="G1770" s="48" t="s">
        <v>2632</v>
      </c>
      <c r="H1770" s="48" t="s">
        <v>474</v>
      </c>
      <c r="I1770" s="48" t="s">
        <v>3728</v>
      </c>
      <c r="J1770" s="48" t="s">
        <v>2661</v>
      </c>
      <c r="K1770" s="203" t="s">
        <v>3674</v>
      </c>
      <c r="L1770" s="203" t="s">
        <v>2636</v>
      </c>
      <c r="M1770" s="48" t="s">
        <v>3561</v>
      </c>
      <c r="N1770" s="203" t="s">
        <v>211</v>
      </c>
      <c r="O1770" s="48" t="s">
        <v>183</v>
      </c>
      <c r="P1770" s="48"/>
      <c r="Q1770" s="48" t="s">
        <v>315</v>
      </c>
      <c r="R1770" s="203" t="s">
        <v>315</v>
      </c>
      <c r="S1770" s="48" t="b">
        <v>0</v>
      </c>
      <c r="T1770" s="48"/>
      <c r="U1770" s="178"/>
      <c r="V1770" s="178">
        <v>43200</v>
      </c>
      <c r="W1770" s="48" t="s">
        <v>211</v>
      </c>
      <c r="X1770" s="48"/>
      <c r="Y1770" s="48"/>
      <c r="Z1770" s="48" t="s">
        <v>211</v>
      </c>
      <c r="AA1770" s="48"/>
      <c r="AB1770" s="48"/>
      <c r="AC1770" s="203" t="s">
        <v>4051</v>
      </c>
      <c r="AD1770" s="205"/>
      <c r="AE1770" s="203" t="s">
        <v>178</v>
      </c>
      <c r="AF1770" s="203" t="s">
        <v>211</v>
      </c>
      <c r="AG1770" s="203" t="s">
        <v>2694</v>
      </c>
      <c r="AH1770" s="208">
        <v>43691</v>
      </c>
      <c r="AI1770" s="210" t="s">
        <v>4350</v>
      </c>
      <c r="AJ1770" s="164" t="str">
        <f t="shared" si="27"/>
        <v>FS</v>
      </c>
      <c r="AK1770" s="115" t="b">
        <f>ISNUMBER(SEARCH("IRT",Table1[[#This Row],[Current_Status]]))</f>
        <v>0</v>
      </c>
      <c r="AL1770" s="116">
        <f>YEAR(Table1[[#This Row],[Project_Initiated]])</f>
        <v>2018</v>
      </c>
      <c r="AM1770" s="53">
        <v>44105</v>
      </c>
      <c r="AN1770" s="53" t="str">
        <f>IF(AND(Table1[[#This Row],[Completed Date]]&gt;="07/01/2020"+0,Table1[[#This Row],[Completed Date]]&lt;="6/30/2021"+0),"FY 20-21",IF(AND(Table1[[#This Row],[Completed Date]]&gt;="07/01/2019"+0,Table1[[#This Row],[Completed Date]]&lt;="6/30/2020"+0),"FY 19-20",""))</f>
        <v>FY 19-20</v>
      </c>
      <c r="AO1770" s="116" t="str">
        <f>IFERROR(FIND("R",Table1[[#This Row],[FS_Priority]]),"")</f>
        <v/>
      </c>
    </row>
    <row r="1771" spans="1:41" hidden="1" x14ac:dyDescent="0.25">
      <c r="A1771" s="48" t="s">
        <v>337</v>
      </c>
      <c r="B1771" s="203" t="s">
        <v>211</v>
      </c>
      <c r="C1771" s="203" t="s">
        <v>337</v>
      </c>
      <c r="D1771" s="203" t="b">
        <v>0</v>
      </c>
      <c r="E1771" s="48" t="s">
        <v>107</v>
      </c>
      <c r="F1771" s="48" t="s">
        <v>3210</v>
      </c>
      <c r="G1771" s="48" t="s">
        <v>319</v>
      </c>
      <c r="H1771" s="48" t="s">
        <v>441</v>
      </c>
      <c r="I1771" s="48" t="s">
        <v>3729</v>
      </c>
      <c r="J1771" s="48" t="s">
        <v>2661</v>
      </c>
      <c r="K1771" s="203" t="s">
        <v>3674</v>
      </c>
      <c r="L1771" s="203" t="s">
        <v>2636</v>
      </c>
      <c r="M1771" s="48" t="s">
        <v>3675</v>
      </c>
      <c r="N1771" s="203" t="s">
        <v>211</v>
      </c>
      <c r="O1771" s="48" t="s">
        <v>183</v>
      </c>
      <c r="P1771" s="48"/>
      <c r="Q1771" s="48" t="s">
        <v>338</v>
      </c>
      <c r="R1771" s="203" t="s">
        <v>211</v>
      </c>
      <c r="S1771" s="48" t="b">
        <v>0</v>
      </c>
      <c r="T1771" s="48"/>
      <c r="U1771" s="178"/>
      <c r="V1771" s="178">
        <v>43279</v>
      </c>
      <c r="W1771" s="48" t="s">
        <v>211</v>
      </c>
      <c r="X1771" s="48"/>
      <c r="Y1771" s="48"/>
      <c r="Z1771" s="48" t="s">
        <v>211</v>
      </c>
      <c r="AA1771" s="48"/>
      <c r="AB1771" s="48"/>
      <c r="AC1771" s="203" t="s">
        <v>4020</v>
      </c>
      <c r="AD1771" s="205"/>
      <c r="AE1771" s="203" t="s">
        <v>183</v>
      </c>
      <c r="AF1771" s="203" t="s">
        <v>211</v>
      </c>
      <c r="AG1771" s="203" t="s">
        <v>2694</v>
      </c>
      <c r="AH1771" s="208">
        <v>43678</v>
      </c>
      <c r="AI1771" s="210" t="s">
        <v>4347</v>
      </c>
      <c r="AJ1771" s="164" t="str">
        <f t="shared" si="27"/>
        <v>FS</v>
      </c>
      <c r="AK1771" s="115" t="b">
        <f>ISNUMBER(SEARCH("IRT",Table1[[#This Row],[Current_Status]]))</f>
        <v>0</v>
      </c>
      <c r="AL1771" s="116">
        <f>YEAR(Table1[[#This Row],[Project_Initiated]])</f>
        <v>2018</v>
      </c>
      <c r="AM1771" s="53">
        <v>44105</v>
      </c>
      <c r="AN1771" s="53" t="str">
        <f>IF(AND(Table1[[#This Row],[Completed Date]]&gt;="07/01/2020"+0,Table1[[#This Row],[Completed Date]]&lt;="6/30/2021"+0),"FY 20-21",IF(AND(Table1[[#This Row],[Completed Date]]&gt;="07/01/2019"+0,Table1[[#This Row],[Completed Date]]&lt;="6/30/2020"+0),"FY 19-20",""))</f>
        <v>FY 19-20</v>
      </c>
      <c r="AO1771" s="116" t="str">
        <f>IFERROR(FIND("R",Table1[[#This Row],[FS_Priority]]),"")</f>
        <v/>
      </c>
    </row>
    <row r="1772" spans="1:41" hidden="1" x14ac:dyDescent="0.25">
      <c r="A1772" s="48" t="s">
        <v>339</v>
      </c>
      <c r="B1772" s="203" t="s">
        <v>211</v>
      </c>
      <c r="C1772" s="203" t="s">
        <v>339</v>
      </c>
      <c r="D1772" s="203" t="b">
        <v>0</v>
      </c>
      <c r="E1772" s="48" t="s">
        <v>107</v>
      </c>
      <c r="F1772" s="48" t="s">
        <v>3211</v>
      </c>
      <c r="G1772" s="48" t="s">
        <v>211</v>
      </c>
      <c r="H1772" s="48" t="s">
        <v>462</v>
      </c>
      <c r="I1772" s="48" t="s">
        <v>3730</v>
      </c>
      <c r="J1772" s="48" t="s">
        <v>2661</v>
      </c>
      <c r="K1772" s="203" t="s">
        <v>3674</v>
      </c>
      <c r="L1772" s="203" t="s">
        <v>2636</v>
      </c>
      <c r="M1772" s="48" t="s">
        <v>3682</v>
      </c>
      <c r="N1772" s="203" t="s">
        <v>211</v>
      </c>
      <c r="O1772" s="48" t="s">
        <v>183</v>
      </c>
      <c r="P1772" s="48"/>
      <c r="Q1772" s="48" t="s">
        <v>340</v>
      </c>
      <c r="R1772" s="203" t="s">
        <v>211</v>
      </c>
      <c r="S1772" s="48" t="b">
        <v>0</v>
      </c>
      <c r="T1772" s="48"/>
      <c r="U1772" s="178"/>
      <c r="V1772" s="178">
        <v>43336</v>
      </c>
      <c r="W1772" s="48" t="s">
        <v>211</v>
      </c>
      <c r="X1772" s="48"/>
      <c r="Y1772" s="48"/>
      <c r="Z1772" s="48" t="s">
        <v>211</v>
      </c>
      <c r="AA1772" s="48"/>
      <c r="AB1772" s="48"/>
      <c r="AC1772" s="203" t="s">
        <v>3406</v>
      </c>
      <c r="AD1772" s="204">
        <v>43362</v>
      </c>
      <c r="AE1772" s="203" t="s">
        <v>498</v>
      </c>
      <c r="AF1772" s="203" t="s">
        <v>211</v>
      </c>
      <c r="AG1772" s="203" t="s">
        <v>2694</v>
      </c>
      <c r="AH1772" s="208">
        <v>43647</v>
      </c>
      <c r="AI1772" s="210" t="s">
        <v>4347</v>
      </c>
      <c r="AJ1772" s="164" t="str">
        <f t="shared" si="27"/>
        <v>FS</v>
      </c>
      <c r="AK1772" s="115" t="b">
        <f>ISNUMBER(SEARCH("IRT",Table1[[#This Row],[Current_Status]]))</f>
        <v>0</v>
      </c>
      <c r="AL1772" s="116">
        <f>YEAR(Table1[[#This Row],[Project_Initiated]])</f>
        <v>2018</v>
      </c>
      <c r="AM1772" s="53">
        <v>44105</v>
      </c>
      <c r="AN1772" s="53" t="str">
        <f>IF(AND(Table1[[#This Row],[Completed Date]]&gt;="07/01/2020"+0,Table1[[#This Row],[Completed Date]]&lt;="6/30/2021"+0),"FY 20-21",IF(AND(Table1[[#This Row],[Completed Date]]&gt;="07/01/2019"+0,Table1[[#This Row],[Completed Date]]&lt;="6/30/2020"+0),"FY 19-20",""))</f>
        <v>FY 19-20</v>
      </c>
      <c r="AO1772" s="116" t="str">
        <f>IFERROR(FIND("R",Table1[[#This Row],[FS_Priority]]),"")</f>
        <v/>
      </c>
    </row>
    <row r="1773" spans="1:41" hidden="1" x14ac:dyDescent="0.25">
      <c r="A1773" s="48" t="s">
        <v>341</v>
      </c>
      <c r="B1773" s="203" t="s">
        <v>211</v>
      </c>
      <c r="C1773" s="203" t="s">
        <v>341</v>
      </c>
      <c r="D1773" s="203" t="b">
        <v>0</v>
      </c>
      <c r="E1773" s="48" t="s">
        <v>107</v>
      </c>
      <c r="F1773" s="48" t="s">
        <v>3212</v>
      </c>
      <c r="G1773" s="48" t="s">
        <v>211</v>
      </c>
      <c r="H1773" s="48" t="s">
        <v>472</v>
      </c>
      <c r="I1773" s="48" t="s">
        <v>211</v>
      </c>
      <c r="J1773" s="48" t="s">
        <v>2661</v>
      </c>
      <c r="K1773" s="203" t="s">
        <v>3674</v>
      </c>
      <c r="L1773" s="203" t="s">
        <v>2636</v>
      </c>
      <c r="M1773" s="48" t="s">
        <v>3731</v>
      </c>
      <c r="N1773" s="203" t="s">
        <v>211</v>
      </c>
      <c r="O1773" s="48" t="s">
        <v>183</v>
      </c>
      <c r="P1773" s="48"/>
      <c r="Q1773" s="48" t="s">
        <v>342</v>
      </c>
      <c r="R1773" s="203" t="s">
        <v>317</v>
      </c>
      <c r="S1773" s="48" t="b">
        <v>0</v>
      </c>
      <c r="T1773" s="48"/>
      <c r="U1773" s="178"/>
      <c r="V1773" s="178">
        <v>42986</v>
      </c>
      <c r="W1773" s="48" t="s">
        <v>211</v>
      </c>
      <c r="X1773" s="48"/>
      <c r="Y1773" s="48"/>
      <c r="Z1773" s="48" t="s">
        <v>211</v>
      </c>
      <c r="AA1773" s="48"/>
      <c r="AB1773" s="48"/>
      <c r="AC1773" s="203" t="s">
        <v>2875</v>
      </c>
      <c r="AD1773" s="205"/>
      <c r="AE1773" s="203" t="s">
        <v>183</v>
      </c>
      <c r="AF1773" s="203" t="s">
        <v>4401</v>
      </c>
      <c r="AG1773" s="203" t="s">
        <v>2694</v>
      </c>
      <c r="AH1773" s="208">
        <v>43574</v>
      </c>
      <c r="AI1773" s="210" t="s">
        <v>4354</v>
      </c>
      <c r="AJ1773" s="164" t="str">
        <f t="shared" si="27"/>
        <v>FS</v>
      </c>
      <c r="AK1773" s="115" t="b">
        <f>ISNUMBER(SEARCH("IRT",Table1[[#This Row],[Current_Status]]))</f>
        <v>0</v>
      </c>
      <c r="AL1773" s="116">
        <f>YEAR(Table1[[#This Row],[Project_Initiated]])</f>
        <v>2017</v>
      </c>
      <c r="AM1773" s="53">
        <v>44105</v>
      </c>
      <c r="AN1773" s="53" t="str">
        <f>IF(AND(Table1[[#This Row],[Completed Date]]&gt;="07/01/2020"+0,Table1[[#This Row],[Completed Date]]&lt;="6/30/2021"+0),"FY 20-21",IF(AND(Table1[[#This Row],[Completed Date]]&gt;="07/01/2019"+0,Table1[[#This Row],[Completed Date]]&lt;="6/30/2020"+0),"FY 19-20",""))</f>
        <v/>
      </c>
      <c r="AO1773" s="116" t="str">
        <f>IFERROR(FIND("R",Table1[[#This Row],[FS_Priority]]),"")</f>
        <v/>
      </c>
    </row>
    <row r="1774" spans="1:41" hidden="1" x14ac:dyDescent="0.25">
      <c r="A1774" s="48" t="s">
        <v>612</v>
      </c>
      <c r="B1774" s="203" t="s">
        <v>211</v>
      </c>
      <c r="C1774" s="203" t="s">
        <v>612</v>
      </c>
      <c r="D1774" s="203" t="b">
        <v>0</v>
      </c>
      <c r="E1774" s="48" t="s">
        <v>107</v>
      </c>
      <c r="F1774" s="48" t="s">
        <v>2634</v>
      </c>
      <c r="G1774" s="48" t="s">
        <v>211</v>
      </c>
      <c r="H1774" s="48" t="s">
        <v>460</v>
      </c>
      <c r="I1774" s="48" t="s">
        <v>3577</v>
      </c>
      <c r="J1774" s="48" t="s">
        <v>2661</v>
      </c>
      <c r="K1774" s="203" t="s">
        <v>3674</v>
      </c>
      <c r="L1774" s="203" t="s">
        <v>2636</v>
      </c>
      <c r="M1774" s="48" t="s">
        <v>3679</v>
      </c>
      <c r="N1774" s="203" t="s">
        <v>211</v>
      </c>
      <c r="O1774" s="48" t="s">
        <v>165</v>
      </c>
      <c r="P1774" s="48"/>
      <c r="Q1774" s="48" t="s">
        <v>613</v>
      </c>
      <c r="R1774" s="203" t="s">
        <v>342</v>
      </c>
      <c r="S1774" s="48" t="b">
        <v>0</v>
      </c>
      <c r="T1774" s="48"/>
      <c r="U1774" s="178"/>
      <c r="V1774" s="178">
        <v>42859</v>
      </c>
      <c r="W1774" s="48" t="s">
        <v>211</v>
      </c>
      <c r="X1774" s="48"/>
      <c r="Y1774" s="48"/>
      <c r="Z1774" s="48" t="s">
        <v>211</v>
      </c>
      <c r="AA1774" s="48"/>
      <c r="AB1774" s="48"/>
      <c r="AC1774" s="203" t="s">
        <v>614</v>
      </c>
      <c r="AD1774" s="206"/>
      <c r="AE1774" s="203" t="s">
        <v>183</v>
      </c>
      <c r="AF1774" s="203" t="s">
        <v>211</v>
      </c>
      <c r="AG1774" s="203" t="s">
        <v>2694</v>
      </c>
      <c r="AH1774" s="208">
        <v>43395</v>
      </c>
      <c r="AI1774" s="210" t="s">
        <v>4354</v>
      </c>
      <c r="AJ1774" s="164" t="str">
        <f t="shared" si="27"/>
        <v>FS</v>
      </c>
      <c r="AK1774" s="115" t="b">
        <f>ISNUMBER(SEARCH("IRT",Table1[[#This Row],[Current_Status]]))</f>
        <v>0</v>
      </c>
      <c r="AL1774" s="116">
        <f>YEAR(Table1[[#This Row],[Project_Initiated]])</f>
        <v>2017</v>
      </c>
      <c r="AM1774" s="53">
        <v>44105</v>
      </c>
      <c r="AN1774" s="53" t="str">
        <f>IF(AND(Table1[[#This Row],[Completed Date]]&gt;="07/01/2020"+0,Table1[[#This Row],[Completed Date]]&lt;="6/30/2021"+0),"FY 20-21",IF(AND(Table1[[#This Row],[Completed Date]]&gt;="07/01/2019"+0,Table1[[#This Row],[Completed Date]]&lt;="6/30/2020"+0),"FY 19-20",""))</f>
        <v/>
      </c>
      <c r="AO1774" s="116" t="str">
        <f>IFERROR(FIND("R",Table1[[#This Row],[FS_Priority]]),"")</f>
        <v/>
      </c>
    </row>
    <row r="1775" spans="1:41" hidden="1" x14ac:dyDescent="0.25">
      <c r="A1775" s="48" t="s">
        <v>343</v>
      </c>
      <c r="B1775" s="203" t="s">
        <v>211</v>
      </c>
      <c r="C1775" s="203" t="s">
        <v>343</v>
      </c>
      <c r="D1775" s="203" t="b">
        <v>0</v>
      </c>
      <c r="E1775" s="48" t="s">
        <v>107</v>
      </c>
      <c r="F1775" s="48" t="s">
        <v>3213</v>
      </c>
      <c r="G1775" s="48" t="s">
        <v>211</v>
      </c>
      <c r="H1775" s="48" t="s">
        <v>3531</v>
      </c>
      <c r="I1775" s="48" t="s">
        <v>3732</v>
      </c>
      <c r="J1775" s="48" t="s">
        <v>2661</v>
      </c>
      <c r="K1775" s="203" t="s">
        <v>3674</v>
      </c>
      <c r="L1775" s="203" t="s">
        <v>2636</v>
      </c>
      <c r="M1775" s="48" t="s">
        <v>3701</v>
      </c>
      <c r="N1775" s="203" t="s">
        <v>211</v>
      </c>
      <c r="O1775" s="48" t="s">
        <v>183</v>
      </c>
      <c r="P1775" s="48"/>
      <c r="Q1775" s="48" t="s">
        <v>344</v>
      </c>
      <c r="R1775" s="203" t="s">
        <v>344</v>
      </c>
      <c r="S1775" s="48" t="b">
        <v>0</v>
      </c>
      <c r="T1775" s="48"/>
      <c r="U1775" s="178"/>
      <c r="V1775" s="178">
        <v>43091</v>
      </c>
      <c r="W1775" s="48" t="s">
        <v>211</v>
      </c>
      <c r="X1775" s="48"/>
      <c r="Y1775" s="48"/>
      <c r="Z1775" s="48" t="s">
        <v>211</v>
      </c>
      <c r="AA1775" s="48"/>
      <c r="AB1775" s="48"/>
      <c r="AC1775" s="203" t="s">
        <v>2765</v>
      </c>
      <c r="AD1775" s="205"/>
      <c r="AE1775" s="203" t="s">
        <v>178</v>
      </c>
      <c r="AF1775" s="203" t="s">
        <v>211</v>
      </c>
      <c r="AG1775" s="203" t="s">
        <v>2694</v>
      </c>
      <c r="AH1775" s="208">
        <v>43497</v>
      </c>
      <c r="AI1775" s="210" t="s">
        <v>4348</v>
      </c>
      <c r="AJ1775" s="164" t="str">
        <f t="shared" si="27"/>
        <v>FS</v>
      </c>
      <c r="AK1775" s="115" t="b">
        <f>ISNUMBER(SEARCH("IRT",Table1[[#This Row],[Current_Status]]))</f>
        <v>0</v>
      </c>
      <c r="AL1775" s="116">
        <f>YEAR(Table1[[#This Row],[Project_Initiated]])</f>
        <v>2017</v>
      </c>
      <c r="AM1775" s="53">
        <v>44105</v>
      </c>
      <c r="AN1775" s="53" t="str">
        <f>IF(AND(Table1[[#This Row],[Completed Date]]&gt;="07/01/2020"+0,Table1[[#This Row],[Completed Date]]&lt;="6/30/2021"+0),"FY 20-21",IF(AND(Table1[[#This Row],[Completed Date]]&gt;="07/01/2019"+0,Table1[[#This Row],[Completed Date]]&lt;="6/30/2020"+0),"FY 19-20",""))</f>
        <v/>
      </c>
      <c r="AO1775" s="116" t="str">
        <f>IFERROR(FIND("R",Table1[[#This Row],[FS_Priority]]),"")</f>
        <v/>
      </c>
    </row>
    <row r="1776" spans="1:41" hidden="1" x14ac:dyDescent="0.25">
      <c r="A1776" s="48" t="s">
        <v>346</v>
      </c>
      <c r="B1776" s="203" t="s">
        <v>211</v>
      </c>
      <c r="C1776" s="203" t="s">
        <v>346</v>
      </c>
      <c r="D1776" s="203" t="b">
        <v>0</v>
      </c>
      <c r="E1776" s="48" t="s">
        <v>107</v>
      </c>
      <c r="F1776" s="48" t="s">
        <v>3214</v>
      </c>
      <c r="G1776" s="48" t="s">
        <v>211</v>
      </c>
      <c r="H1776" s="48" t="s">
        <v>3531</v>
      </c>
      <c r="I1776" s="48" t="s">
        <v>3733</v>
      </c>
      <c r="J1776" s="48" t="s">
        <v>2661</v>
      </c>
      <c r="K1776" s="203" t="s">
        <v>3674</v>
      </c>
      <c r="L1776" s="203" t="s">
        <v>2636</v>
      </c>
      <c r="M1776" s="48" t="s">
        <v>3701</v>
      </c>
      <c r="N1776" s="203" t="s">
        <v>211</v>
      </c>
      <c r="O1776" s="48" t="s">
        <v>183</v>
      </c>
      <c r="P1776" s="48"/>
      <c r="Q1776" s="48" t="s">
        <v>345</v>
      </c>
      <c r="R1776" s="203" t="s">
        <v>2663</v>
      </c>
      <c r="S1776" s="48" t="b">
        <v>0</v>
      </c>
      <c r="T1776" s="48"/>
      <c r="U1776" s="178"/>
      <c r="V1776" s="178">
        <v>43091</v>
      </c>
      <c r="W1776" s="48" t="s">
        <v>211</v>
      </c>
      <c r="X1776" s="48"/>
      <c r="Y1776" s="48"/>
      <c r="Z1776" s="48" t="s">
        <v>211</v>
      </c>
      <c r="AA1776" s="48"/>
      <c r="AB1776" s="48"/>
      <c r="AC1776" s="203" t="s">
        <v>2766</v>
      </c>
      <c r="AD1776" s="205"/>
      <c r="AE1776" s="203" t="s">
        <v>178</v>
      </c>
      <c r="AF1776" s="203" t="s">
        <v>211</v>
      </c>
      <c r="AG1776" s="203" t="s">
        <v>2694</v>
      </c>
      <c r="AH1776" s="208">
        <v>43497</v>
      </c>
      <c r="AI1776" s="210" t="s">
        <v>4348</v>
      </c>
      <c r="AJ1776" s="164" t="str">
        <f t="shared" si="27"/>
        <v>FS</v>
      </c>
      <c r="AK1776" s="115" t="b">
        <f>ISNUMBER(SEARCH("IRT",Table1[[#This Row],[Current_Status]]))</f>
        <v>0</v>
      </c>
      <c r="AL1776" s="116">
        <f>YEAR(Table1[[#This Row],[Project_Initiated]])</f>
        <v>2017</v>
      </c>
      <c r="AM1776" s="53">
        <v>44105</v>
      </c>
      <c r="AN1776" s="53" t="str">
        <f>IF(AND(Table1[[#This Row],[Completed Date]]&gt;="07/01/2020"+0,Table1[[#This Row],[Completed Date]]&lt;="6/30/2021"+0),"FY 20-21",IF(AND(Table1[[#This Row],[Completed Date]]&gt;="07/01/2019"+0,Table1[[#This Row],[Completed Date]]&lt;="6/30/2020"+0),"FY 19-20",""))</f>
        <v/>
      </c>
      <c r="AO1776" s="116" t="str">
        <f>IFERROR(FIND("R",Table1[[#This Row],[FS_Priority]]),"")</f>
        <v/>
      </c>
    </row>
    <row r="1777" spans="1:41" hidden="1" x14ac:dyDescent="0.25">
      <c r="A1777" s="48" t="s">
        <v>658</v>
      </c>
      <c r="B1777" s="203" t="s">
        <v>211</v>
      </c>
      <c r="C1777" s="203" t="s">
        <v>658</v>
      </c>
      <c r="D1777" s="203" t="b">
        <v>0</v>
      </c>
      <c r="E1777" s="48" t="s">
        <v>107</v>
      </c>
      <c r="F1777" s="48" t="s">
        <v>3215</v>
      </c>
      <c r="G1777" s="48" t="s">
        <v>211</v>
      </c>
      <c r="H1777" s="48" t="s">
        <v>3531</v>
      </c>
      <c r="I1777" s="48" t="s">
        <v>3734</v>
      </c>
      <c r="J1777" s="48" t="s">
        <v>2661</v>
      </c>
      <c r="K1777" s="203" t="s">
        <v>3674</v>
      </c>
      <c r="L1777" s="203" t="s">
        <v>2636</v>
      </c>
      <c r="M1777" s="48" t="s">
        <v>3701</v>
      </c>
      <c r="N1777" s="203" t="s">
        <v>211</v>
      </c>
      <c r="O1777" s="48" t="s">
        <v>165</v>
      </c>
      <c r="P1777" s="48"/>
      <c r="Q1777" s="48" t="s">
        <v>345</v>
      </c>
      <c r="R1777" s="203" t="s">
        <v>317</v>
      </c>
      <c r="S1777" s="48" t="b">
        <v>0</v>
      </c>
      <c r="T1777" s="48"/>
      <c r="U1777" s="178"/>
      <c r="V1777" s="178">
        <v>43131</v>
      </c>
      <c r="W1777" s="48" t="s">
        <v>211</v>
      </c>
      <c r="X1777" s="48"/>
      <c r="Y1777" s="48"/>
      <c r="Z1777" s="48" t="s">
        <v>211</v>
      </c>
      <c r="AA1777" s="48"/>
      <c r="AB1777" s="48"/>
      <c r="AC1777" s="203" t="s">
        <v>659</v>
      </c>
      <c r="AD1777" s="205"/>
      <c r="AE1777" s="203" t="s">
        <v>183</v>
      </c>
      <c r="AF1777" s="203" t="s">
        <v>211</v>
      </c>
      <c r="AG1777" s="203" t="s">
        <v>2694</v>
      </c>
      <c r="AH1777" s="208">
        <v>43364</v>
      </c>
      <c r="AI1777" s="210" t="s">
        <v>4348</v>
      </c>
      <c r="AJ1777" s="164" t="str">
        <f t="shared" si="27"/>
        <v>FS</v>
      </c>
      <c r="AK1777" s="115" t="b">
        <f>ISNUMBER(SEARCH("IRT",Table1[[#This Row],[Current_Status]]))</f>
        <v>0</v>
      </c>
      <c r="AL1777" s="116">
        <f>YEAR(Table1[[#This Row],[Project_Initiated]])</f>
        <v>2018</v>
      </c>
      <c r="AM1777" s="53">
        <v>44105</v>
      </c>
      <c r="AN1777" s="53" t="str">
        <f>IF(AND(Table1[[#This Row],[Completed Date]]&gt;="07/01/2020"+0,Table1[[#This Row],[Completed Date]]&lt;="6/30/2021"+0),"FY 20-21",IF(AND(Table1[[#This Row],[Completed Date]]&gt;="07/01/2019"+0,Table1[[#This Row],[Completed Date]]&lt;="6/30/2020"+0),"FY 19-20",""))</f>
        <v/>
      </c>
      <c r="AO1777" s="116" t="str">
        <f>IFERROR(FIND("R",Table1[[#This Row],[FS_Priority]]),"")</f>
        <v/>
      </c>
    </row>
    <row r="1778" spans="1:41" hidden="1" x14ac:dyDescent="0.25">
      <c r="A1778" s="48" t="s">
        <v>4625</v>
      </c>
      <c r="B1778" s="203" t="s">
        <v>211</v>
      </c>
      <c r="C1778" s="203" t="s">
        <v>4625</v>
      </c>
      <c r="D1778" s="203" t="b">
        <v>0</v>
      </c>
      <c r="E1778" s="48" t="s">
        <v>107</v>
      </c>
      <c r="F1778" s="48" t="s">
        <v>4626</v>
      </c>
      <c r="G1778" s="48" t="s">
        <v>211</v>
      </c>
      <c r="H1778" s="48" t="s">
        <v>211</v>
      </c>
      <c r="I1778" s="48" t="s">
        <v>3617</v>
      </c>
      <c r="J1778" s="48" t="s">
        <v>2661</v>
      </c>
      <c r="K1778" s="203" t="s">
        <v>3674</v>
      </c>
      <c r="L1778" s="203" t="s">
        <v>2636</v>
      </c>
      <c r="M1778" s="48" t="s">
        <v>3675</v>
      </c>
      <c r="N1778" s="203" t="s">
        <v>4166</v>
      </c>
      <c r="O1778" s="48" t="s">
        <v>165</v>
      </c>
      <c r="P1778" s="48"/>
      <c r="Q1778" s="48" t="s">
        <v>184</v>
      </c>
      <c r="R1778" s="203" t="s">
        <v>211</v>
      </c>
      <c r="S1778" s="48" t="b">
        <v>0</v>
      </c>
      <c r="T1778" s="48"/>
      <c r="U1778" s="178"/>
      <c r="V1778" s="178">
        <v>43773</v>
      </c>
      <c r="W1778" s="48" t="s">
        <v>211</v>
      </c>
      <c r="X1778" s="48"/>
      <c r="Y1778" s="48"/>
      <c r="Z1778" s="48" t="s">
        <v>211</v>
      </c>
      <c r="AA1778" s="48"/>
      <c r="AB1778" s="48"/>
      <c r="AC1778" s="203" t="s">
        <v>4886</v>
      </c>
      <c r="AD1778" s="206"/>
      <c r="AE1778" s="203" t="s">
        <v>165</v>
      </c>
      <c r="AF1778" s="203" t="s">
        <v>211</v>
      </c>
      <c r="AG1778" s="203" t="s">
        <v>211</v>
      </c>
      <c r="AH1778" s="208">
        <v>43865</v>
      </c>
      <c r="AI1778" s="210" t="s">
        <v>4364</v>
      </c>
      <c r="AJ1778" s="164" t="str">
        <f t="shared" si="27"/>
        <v>FS</v>
      </c>
      <c r="AK1778" s="115" t="b">
        <f>ISNUMBER(SEARCH("IRT",Table1[[#This Row],[Current_Status]]))</f>
        <v>0</v>
      </c>
      <c r="AL1778" s="116">
        <f>YEAR(Table1[[#This Row],[Project_Initiated]])</f>
        <v>2019</v>
      </c>
      <c r="AM1778" s="53">
        <v>44105</v>
      </c>
      <c r="AN1778" s="53" t="str">
        <f>IF(AND(Table1[[#This Row],[Completed Date]]&gt;="07/01/2020"+0,Table1[[#This Row],[Completed Date]]&lt;="6/30/2021"+0),"FY 20-21",IF(AND(Table1[[#This Row],[Completed Date]]&gt;="07/01/2019"+0,Table1[[#This Row],[Completed Date]]&lt;="6/30/2020"+0),"FY 19-20",""))</f>
        <v>FY 19-20</v>
      </c>
      <c r="AO1778" s="116" t="str">
        <f>IFERROR(FIND("R",Table1[[#This Row],[FS_Priority]]),"")</f>
        <v/>
      </c>
    </row>
    <row r="1779" spans="1:41" hidden="1" x14ac:dyDescent="0.25">
      <c r="A1779" s="48" t="s">
        <v>4883</v>
      </c>
      <c r="B1779" s="203" t="s">
        <v>211</v>
      </c>
      <c r="C1779" s="203" t="s">
        <v>4883</v>
      </c>
      <c r="D1779" s="203" t="b">
        <v>0</v>
      </c>
      <c r="E1779" s="48" t="s">
        <v>107</v>
      </c>
      <c r="F1779" s="48" t="s">
        <v>4884</v>
      </c>
      <c r="G1779" s="48" t="s">
        <v>211</v>
      </c>
      <c r="H1779" s="48" t="s">
        <v>472</v>
      </c>
      <c r="I1779" s="48" t="s">
        <v>4885</v>
      </c>
      <c r="J1779" s="48" t="s">
        <v>2661</v>
      </c>
      <c r="K1779" s="203" t="s">
        <v>3674</v>
      </c>
      <c r="L1779" s="203" t="s">
        <v>2636</v>
      </c>
      <c r="M1779" s="48" t="s">
        <v>3568</v>
      </c>
      <c r="N1779" s="203" t="s">
        <v>4879</v>
      </c>
      <c r="O1779" s="48" t="s">
        <v>4852</v>
      </c>
      <c r="P1779" s="48"/>
      <c r="Q1779" s="48" t="s">
        <v>184</v>
      </c>
      <c r="R1779" s="203" t="s">
        <v>211</v>
      </c>
      <c r="S1779" s="48" t="b">
        <v>0</v>
      </c>
      <c r="T1779" s="48"/>
      <c r="U1779" s="178"/>
      <c r="V1779" s="178">
        <v>43818</v>
      </c>
      <c r="W1779" s="48" t="s">
        <v>211</v>
      </c>
      <c r="X1779" s="48"/>
      <c r="Y1779" s="48"/>
      <c r="Z1779" s="48" t="s">
        <v>211</v>
      </c>
      <c r="AA1779" s="48"/>
      <c r="AB1779" s="48"/>
      <c r="AC1779" s="203" t="s">
        <v>211</v>
      </c>
      <c r="AD1779" s="205"/>
      <c r="AE1779" s="203" t="s">
        <v>4852</v>
      </c>
      <c r="AF1779" s="203" t="s">
        <v>4933</v>
      </c>
      <c r="AG1779" s="203" t="s">
        <v>211</v>
      </c>
      <c r="AH1779" s="208">
        <v>43893</v>
      </c>
      <c r="AI1779" s="210" t="s">
        <v>4360</v>
      </c>
      <c r="AJ1779" s="164" t="str">
        <f t="shared" si="27"/>
        <v>FS</v>
      </c>
      <c r="AK1779" s="115" t="b">
        <f>ISNUMBER(SEARCH("IRT",Table1[[#This Row],[Current_Status]]))</f>
        <v>0</v>
      </c>
      <c r="AL1779" s="116">
        <f>YEAR(Table1[[#This Row],[Project_Initiated]])</f>
        <v>2019</v>
      </c>
      <c r="AM1779" s="53">
        <v>44105</v>
      </c>
      <c r="AN1779" s="53" t="str">
        <f>IF(AND(Table1[[#This Row],[Completed Date]]&gt;="07/01/2020"+0,Table1[[#This Row],[Completed Date]]&lt;="6/30/2021"+0),"FY 20-21",IF(AND(Table1[[#This Row],[Completed Date]]&gt;="07/01/2019"+0,Table1[[#This Row],[Completed Date]]&lt;="6/30/2020"+0),"FY 19-20",""))</f>
        <v>FY 19-20</v>
      </c>
      <c r="AO1779" s="116" t="str">
        <f>IFERROR(FIND("R",Table1[[#This Row],[FS_Priority]]),"")</f>
        <v/>
      </c>
    </row>
    <row r="1780" spans="1:41" hidden="1" x14ac:dyDescent="0.25">
      <c r="A1780" s="48" t="s">
        <v>4096</v>
      </c>
      <c r="B1780" s="203" t="s">
        <v>211</v>
      </c>
      <c r="C1780" s="203" t="s">
        <v>4096</v>
      </c>
      <c r="D1780" s="203" t="b">
        <v>0</v>
      </c>
      <c r="E1780" s="48" t="s">
        <v>107</v>
      </c>
      <c r="F1780" s="48" t="s">
        <v>4181</v>
      </c>
      <c r="G1780" s="48" t="s">
        <v>4332</v>
      </c>
      <c r="H1780" s="48" t="s">
        <v>441</v>
      </c>
      <c r="I1780" s="48" t="s">
        <v>4182</v>
      </c>
      <c r="J1780" s="48" t="s">
        <v>2661</v>
      </c>
      <c r="K1780" s="203" t="s">
        <v>3674</v>
      </c>
      <c r="L1780" s="203" t="s">
        <v>2636</v>
      </c>
      <c r="M1780" s="48" t="s">
        <v>4166</v>
      </c>
      <c r="N1780" s="203" t="s">
        <v>211</v>
      </c>
      <c r="O1780" s="48" t="s">
        <v>183</v>
      </c>
      <c r="P1780" s="48"/>
      <c r="Q1780" s="48" t="s">
        <v>184</v>
      </c>
      <c r="R1780" s="203" t="s">
        <v>211</v>
      </c>
      <c r="S1780" s="48" t="b">
        <v>0</v>
      </c>
      <c r="T1780" s="48"/>
      <c r="U1780" s="178"/>
      <c r="V1780" s="178">
        <v>43664</v>
      </c>
      <c r="W1780" s="48" t="s">
        <v>211</v>
      </c>
      <c r="X1780" s="48"/>
      <c r="Y1780" s="48"/>
      <c r="Z1780" s="48" t="s">
        <v>211</v>
      </c>
      <c r="AA1780" s="48"/>
      <c r="AB1780" s="48"/>
      <c r="AC1780" s="203" t="s">
        <v>4930</v>
      </c>
      <c r="AD1780" s="207">
        <v>43754</v>
      </c>
      <c r="AE1780" s="203" t="s">
        <v>498</v>
      </c>
      <c r="AF1780" s="203" t="s">
        <v>4467</v>
      </c>
      <c r="AG1780" s="203" t="s">
        <v>2694</v>
      </c>
      <c r="AH1780" s="208">
        <v>43915</v>
      </c>
      <c r="AI1780" s="210" t="s">
        <v>4284</v>
      </c>
      <c r="AJ1780" s="164" t="str">
        <f t="shared" si="27"/>
        <v>FS</v>
      </c>
      <c r="AK1780" s="115" t="b">
        <f>ISNUMBER(SEARCH("IRT",Table1[[#This Row],[Current_Status]]))</f>
        <v>0</v>
      </c>
      <c r="AL1780" s="116">
        <f>YEAR(Table1[[#This Row],[Project_Initiated]])</f>
        <v>2019</v>
      </c>
      <c r="AM1780" s="53">
        <v>44105</v>
      </c>
      <c r="AN1780" s="53" t="str">
        <f>IF(AND(Table1[[#This Row],[Completed Date]]&gt;="07/01/2020"+0,Table1[[#This Row],[Completed Date]]&lt;="6/30/2021"+0),"FY 20-21",IF(AND(Table1[[#This Row],[Completed Date]]&gt;="07/01/2019"+0,Table1[[#This Row],[Completed Date]]&lt;="6/30/2020"+0),"FY 19-20",""))</f>
        <v>FY 19-20</v>
      </c>
      <c r="AO1780" s="116" t="str">
        <f>IFERROR(FIND("R",Table1[[#This Row],[FS_Priority]]),"")</f>
        <v/>
      </c>
    </row>
    <row r="1781" spans="1:41" hidden="1" x14ac:dyDescent="0.25">
      <c r="A1781" s="48" t="s">
        <v>875</v>
      </c>
      <c r="B1781" s="203" t="s">
        <v>211</v>
      </c>
      <c r="C1781" s="203" t="s">
        <v>875</v>
      </c>
      <c r="D1781" s="203" t="b">
        <v>0</v>
      </c>
      <c r="E1781" s="48" t="s">
        <v>107</v>
      </c>
      <c r="F1781" s="48" t="s">
        <v>3216</v>
      </c>
      <c r="G1781" s="48" t="s">
        <v>211</v>
      </c>
      <c r="H1781" s="48" t="s">
        <v>473</v>
      </c>
      <c r="I1781" s="48" t="s">
        <v>3735</v>
      </c>
      <c r="J1781" s="48" t="s">
        <v>2661</v>
      </c>
      <c r="K1781" s="203" t="s">
        <v>3674</v>
      </c>
      <c r="L1781" s="203" t="s">
        <v>2636</v>
      </c>
      <c r="M1781" s="48" t="s">
        <v>3680</v>
      </c>
      <c r="N1781" s="203" t="s">
        <v>211</v>
      </c>
      <c r="O1781" s="48" t="s">
        <v>165</v>
      </c>
      <c r="P1781" s="48"/>
      <c r="Q1781" s="48" t="s">
        <v>184</v>
      </c>
      <c r="R1781" s="203" t="s">
        <v>211</v>
      </c>
      <c r="S1781" s="48" t="b">
        <v>0</v>
      </c>
      <c r="T1781" s="48"/>
      <c r="U1781" s="178"/>
      <c r="V1781" s="178">
        <v>43370</v>
      </c>
      <c r="W1781" s="48" t="s">
        <v>211</v>
      </c>
      <c r="X1781" s="48"/>
      <c r="Y1781" s="48"/>
      <c r="Z1781" s="48" t="s">
        <v>211</v>
      </c>
      <c r="AA1781" s="48"/>
      <c r="AB1781" s="48"/>
      <c r="AC1781" s="203" t="s">
        <v>2788</v>
      </c>
      <c r="AD1781" s="205"/>
      <c r="AE1781" s="203" t="s">
        <v>165</v>
      </c>
      <c r="AF1781" s="203" t="s">
        <v>211</v>
      </c>
      <c r="AG1781" s="203" t="s">
        <v>539</v>
      </c>
      <c r="AH1781" s="209">
        <v>43504</v>
      </c>
      <c r="AI1781" s="210" t="s">
        <v>4352</v>
      </c>
      <c r="AJ1781" s="164" t="str">
        <f t="shared" si="27"/>
        <v>FS</v>
      </c>
      <c r="AK1781" s="115" t="b">
        <f>ISNUMBER(SEARCH("IRT",Table1[[#This Row],[Current_Status]]))</f>
        <v>0</v>
      </c>
      <c r="AL1781" s="116">
        <f>YEAR(Table1[[#This Row],[Project_Initiated]])</f>
        <v>2018</v>
      </c>
      <c r="AM1781" s="53">
        <v>44105</v>
      </c>
      <c r="AN1781" s="53" t="str">
        <f>IF(AND(Table1[[#This Row],[Completed Date]]&gt;="07/01/2020"+0,Table1[[#This Row],[Completed Date]]&lt;="6/30/2021"+0),"FY 20-21",IF(AND(Table1[[#This Row],[Completed Date]]&gt;="07/01/2019"+0,Table1[[#This Row],[Completed Date]]&lt;="6/30/2020"+0),"FY 19-20",""))</f>
        <v/>
      </c>
      <c r="AO1781" s="116" t="str">
        <f>IFERROR(FIND("R",Table1[[#This Row],[FS_Priority]]),"")</f>
        <v/>
      </c>
    </row>
    <row r="1782" spans="1:41" hidden="1" x14ac:dyDescent="0.25">
      <c r="A1782" s="48" t="s">
        <v>181</v>
      </c>
      <c r="B1782" s="203" t="s">
        <v>211</v>
      </c>
      <c r="C1782" s="203" t="s">
        <v>181</v>
      </c>
      <c r="D1782" s="203" t="b">
        <v>0</v>
      </c>
      <c r="E1782" s="48" t="s">
        <v>107</v>
      </c>
      <c r="F1782" s="48" t="s">
        <v>3217</v>
      </c>
      <c r="G1782" s="48" t="s">
        <v>211</v>
      </c>
      <c r="H1782" s="48" t="s">
        <v>182</v>
      </c>
      <c r="I1782" s="48" t="s">
        <v>3736</v>
      </c>
      <c r="J1782" s="48" t="s">
        <v>2661</v>
      </c>
      <c r="K1782" s="203" t="s">
        <v>3674</v>
      </c>
      <c r="L1782" s="203" t="s">
        <v>2636</v>
      </c>
      <c r="M1782" s="48" t="s">
        <v>3675</v>
      </c>
      <c r="N1782" s="203" t="s">
        <v>211</v>
      </c>
      <c r="O1782" s="48" t="s">
        <v>183</v>
      </c>
      <c r="P1782" s="48"/>
      <c r="Q1782" s="48" t="s">
        <v>184</v>
      </c>
      <c r="R1782" s="203" t="s">
        <v>211</v>
      </c>
      <c r="S1782" s="48" t="b">
        <v>1</v>
      </c>
      <c r="T1782" s="48"/>
      <c r="U1782" s="178"/>
      <c r="V1782" s="178">
        <v>43283</v>
      </c>
      <c r="W1782" s="48" t="s">
        <v>211</v>
      </c>
      <c r="X1782" s="48"/>
      <c r="Y1782" s="48"/>
      <c r="Z1782" s="48" t="s">
        <v>211</v>
      </c>
      <c r="AA1782" s="48"/>
      <c r="AB1782" s="48"/>
      <c r="AC1782" s="203" t="s">
        <v>2825</v>
      </c>
      <c r="AD1782" s="204">
        <v>43371</v>
      </c>
      <c r="AE1782" s="203" t="s">
        <v>498</v>
      </c>
      <c r="AF1782" s="203" t="s">
        <v>211</v>
      </c>
      <c r="AG1782" s="203" t="s">
        <v>2694</v>
      </c>
      <c r="AH1782" s="208">
        <v>43542</v>
      </c>
      <c r="AI1782" s="210" t="s">
        <v>4347</v>
      </c>
      <c r="AJ1782" s="164" t="str">
        <f t="shared" si="27"/>
        <v>FS</v>
      </c>
      <c r="AK1782" s="115" t="b">
        <f>ISNUMBER(SEARCH("IRT",Table1[[#This Row],[Current_Status]]))</f>
        <v>0</v>
      </c>
      <c r="AL1782" s="116">
        <f>YEAR(Table1[[#This Row],[Project_Initiated]])</f>
        <v>2018</v>
      </c>
      <c r="AM1782" s="53">
        <v>44105</v>
      </c>
      <c r="AN1782" s="53" t="str">
        <f>IF(AND(Table1[[#This Row],[Completed Date]]&gt;="07/01/2020"+0,Table1[[#This Row],[Completed Date]]&lt;="6/30/2021"+0),"FY 20-21",IF(AND(Table1[[#This Row],[Completed Date]]&gt;="07/01/2019"+0,Table1[[#This Row],[Completed Date]]&lt;="6/30/2020"+0),"FY 19-20",""))</f>
        <v/>
      </c>
      <c r="AO1782" s="116" t="str">
        <f>IFERROR(FIND("R",Table1[[#This Row],[FS_Priority]]),"")</f>
        <v/>
      </c>
    </row>
    <row r="1783" spans="1:41" hidden="1" x14ac:dyDescent="0.25">
      <c r="A1783" s="48" t="s">
        <v>2934</v>
      </c>
      <c r="B1783" s="203" t="s">
        <v>211</v>
      </c>
      <c r="C1783" s="203" t="s">
        <v>2934</v>
      </c>
      <c r="D1783" s="203" t="b">
        <v>0</v>
      </c>
      <c r="E1783" s="48" t="s">
        <v>107</v>
      </c>
      <c r="F1783" s="48" t="s">
        <v>3218</v>
      </c>
      <c r="G1783" s="48" t="s">
        <v>211</v>
      </c>
      <c r="H1783" s="48" t="s">
        <v>476</v>
      </c>
      <c r="I1783" s="48" t="s">
        <v>3750</v>
      </c>
      <c r="J1783" s="48" t="s">
        <v>2661</v>
      </c>
      <c r="K1783" s="203" t="s">
        <v>3674</v>
      </c>
      <c r="L1783" s="203" t="s">
        <v>2636</v>
      </c>
      <c r="M1783" s="48" t="s">
        <v>3687</v>
      </c>
      <c r="N1783" s="203" t="s">
        <v>211</v>
      </c>
      <c r="O1783" s="48" t="s">
        <v>165</v>
      </c>
      <c r="P1783" s="48"/>
      <c r="Q1783" s="48" t="s">
        <v>184</v>
      </c>
      <c r="R1783" s="203" t="s">
        <v>211</v>
      </c>
      <c r="S1783" s="48" t="b">
        <v>0</v>
      </c>
      <c r="T1783" s="48"/>
      <c r="U1783" s="178"/>
      <c r="V1783" s="178">
        <v>43599</v>
      </c>
      <c r="W1783" s="48" t="s">
        <v>211</v>
      </c>
      <c r="X1783" s="48"/>
      <c r="Y1783" s="48"/>
      <c r="Z1783" s="48" t="s">
        <v>211</v>
      </c>
      <c r="AA1783" s="48"/>
      <c r="AB1783" s="48"/>
      <c r="AC1783" s="203" t="s">
        <v>4436</v>
      </c>
      <c r="AD1783" s="205"/>
      <c r="AE1783" s="203" t="s">
        <v>211</v>
      </c>
      <c r="AF1783" s="203" t="s">
        <v>211</v>
      </c>
      <c r="AG1783" s="203" t="s">
        <v>211</v>
      </c>
      <c r="AH1783" s="208">
        <v>43698</v>
      </c>
      <c r="AI1783" s="210" t="s">
        <v>4349</v>
      </c>
      <c r="AJ1783" s="164" t="str">
        <f t="shared" si="27"/>
        <v>FS</v>
      </c>
      <c r="AK1783" s="115" t="b">
        <f>ISNUMBER(SEARCH("IRT",Table1[[#This Row],[Current_Status]]))</f>
        <v>0</v>
      </c>
      <c r="AL1783" s="116">
        <f>YEAR(Table1[[#This Row],[Project_Initiated]])</f>
        <v>2019</v>
      </c>
      <c r="AM1783" s="53">
        <v>44105</v>
      </c>
      <c r="AN1783" s="53" t="str">
        <f>IF(AND(Table1[[#This Row],[Completed Date]]&gt;="07/01/2020"+0,Table1[[#This Row],[Completed Date]]&lt;="6/30/2021"+0),"FY 20-21",IF(AND(Table1[[#This Row],[Completed Date]]&gt;="07/01/2019"+0,Table1[[#This Row],[Completed Date]]&lt;="6/30/2020"+0),"FY 19-20",""))</f>
        <v>FY 19-20</v>
      </c>
      <c r="AO1783" s="116" t="str">
        <f>IFERROR(FIND("R",Table1[[#This Row],[FS_Priority]]),"")</f>
        <v/>
      </c>
    </row>
    <row r="1784" spans="1:41" hidden="1" x14ac:dyDescent="0.25">
      <c r="A1784" s="48" t="s">
        <v>347</v>
      </c>
      <c r="B1784" s="203" t="s">
        <v>211</v>
      </c>
      <c r="C1784" s="203" t="s">
        <v>347</v>
      </c>
      <c r="D1784" s="203" t="b">
        <v>0</v>
      </c>
      <c r="E1784" s="48" t="s">
        <v>107</v>
      </c>
      <c r="F1784" s="48" t="s">
        <v>3219</v>
      </c>
      <c r="G1784" s="48" t="s">
        <v>211</v>
      </c>
      <c r="H1784" s="48" t="s">
        <v>472</v>
      </c>
      <c r="I1784" s="48" t="s">
        <v>288</v>
      </c>
      <c r="J1784" s="48" t="s">
        <v>2661</v>
      </c>
      <c r="K1784" s="203" t="s">
        <v>3674</v>
      </c>
      <c r="L1784" s="203" t="s">
        <v>2636</v>
      </c>
      <c r="M1784" s="48" t="s">
        <v>3680</v>
      </c>
      <c r="N1784" s="203" t="s">
        <v>211</v>
      </c>
      <c r="O1784" s="48" t="s">
        <v>183</v>
      </c>
      <c r="P1784" s="48"/>
      <c r="Q1784" s="48" t="s">
        <v>348</v>
      </c>
      <c r="R1784" s="203" t="s">
        <v>2664</v>
      </c>
      <c r="S1784" s="48" t="b">
        <v>0</v>
      </c>
      <c r="T1784" s="48"/>
      <c r="U1784" s="178"/>
      <c r="V1784" s="178">
        <v>43177</v>
      </c>
      <c r="W1784" s="48" t="s">
        <v>211</v>
      </c>
      <c r="X1784" s="48"/>
      <c r="Y1784" s="48"/>
      <c r="Z1784" s="48" t="s">
        <v>211</v>
      </c>
      <c r="AA1784" s="48"/>
      <c r="AB1784" s="48"/>
      <c r="AC1784" s="203" t="s">
        <v>2861</v>
      </c>
      <c r="AD1784" s="205"/>
      <c r="AE1784" s="203" t="s">
        <v>178</v>
      </c>
      <c r="AF1784" s="203" t="s">
        <v>211</v>
      </c>
      <c r="AG1784" s="203" t="s">
        <v>2694</v>
      </c>
      <c r="AH1784" s="208">
        <v>43570</v>
      </c>
      <c r="AI1784" s="210" t="s">
        <v>4348</v>
      </c>
      <c r="AJ1784" s="164" t="str">
        <f t="shared" si="27"/>
        <v>FS</v>
      </c>
      <c r="AK1784" s="115" t="b">
        <f>ISNUMBER(SEARCH("IRT",Table1[[#This Row],[Current_Status]]))</f>
        <v>0</v>
      </c>
      <c r="AL1784" s="116">
        <f>YEAR(Table1[[#This Row],[Project_Initiated]])</f>
        <v>2018</v>
      </c>
      <c r="AM1784" s="53">
        <v>44105</v>
      </c>
      <c r="AN1784" s="53" t="str">
        <f>IF(AND(Table1[[#This Row],[Completed Date]]&gt;="07/01/2020"+0,Table1[[#This Row],[Completed Date]]&lt;="6/30/2021"+0),"FY 20-21",IF(AND(Table1[[#This Row],[Completed Date]]&gt;="07/01/2019"+0,Table1[[#This Row],[Completed Date]]&lt;="6/30/2020"+0),"FY 19-20",""))</f>
        <v/>
      </c>
      <c r="AO1784" s="116" t="str">
        <f>IFERROR(FIND("R",Table1[[#This Row],[FS_Priority]]),"")</f>
        <v/>
      </c>
    </row>
    <row r="1785" spans="1:41" hidden="1" x14ac:dyDescent="0.25">
      <c r="A1785" s="48" t="s">
        <v>349</v>
      </c>
      <c r="B1785" s="203" t="s">
        <v>211</v>
      </c>
      <c r="C1785" s="203" t="s">
        <v>349</v>
      </c>
      <c r="D1785" s="203" t="b">
        <v>0</v>
      </c>
      <c r="E1785" s="48" t="s">
        <v>107</v>
      </c>
      <c r="F1785" s="48" t="s">
        <v>3220</v>
      </c>
      <c r="G1785" s="48" t="s">
        <v>211</v>
      </c>
      <c r="H1785" s="48" t="s">
        <v>476</v>
      </c>
      <c r="I1785" s="48" t="s">
        <v>3737</v>
      </c>
      <c r="J1785" s="48" t="s">
        <v>2661</v>
      </c>
      <c r="K1785" s="203" t="s">
        <v>3674</v>
      </c>
      <c r="L1785" s="203" t="s">
        <v>2636</v>
      </c>
      <c r="M1785" s="48" t="s">
        <v>3738</v>
      </c>
      <c r="N1785" s="203" t="s">
        <v>211</v>
      </c>
      <c r="O1785" s="48" t="s">
        <v>183</v>
      </c>
      <c r="P1785" s="48"/>
      <c r="Q1785" s="48" t="s">
        <v>350</v>
      </c>
      <c r="R1785" s="203" t="s">
        <v>338</v>
      </c>
      <c r="S1785" s="48" t="b">
        <v>0</v>
      </c>
      <c r="T1785" s="48"/>
      <c r="U1785" s="178"/>
      <c r="V1785" s="178">
        <v>43238</v>
      </c>
      <c r="W1785" s="48" t="s">
        <v>211</v>
      </c>
      <c r="X1785" s="48"/>
      <c r="Y1785" s="48"/>
      <c r="Z1785" s="48" t="s">
        <v>211</v>
      </c>
      <c r="AA1785" s="48"/>
      <c r="AB1785" s="48"/>
      <c r="AC1785" s="203" t="s">
        <v>2862</v>
      </c>
      <c r="AD1785" s="204">
        <v>43433</v>
      </c>
      <c r="AE1785" s="203" t="s">
        <v>498</v>
      </c>
      <c r="AF1785" s="203" t="s">
        <v>4405</v>
      </c>
      <c r="AG1785" s="203" t="s">
        <v>2694</v>
      </c>
      <c r="AH1785" s="208">
        <v>43570</v>
      </c>
      <c r="AI1785" s="210" t="s">
        <v>4350</v>
      </c>
      <c r="AJ1785" s="164" t="str">
        <f t="shared" si="27"/>
        <v>FS</v>
      </c>
      <c r="AK1785" s="115" t="b">
        <f>ISNUMBER(SEARCH("IRT",Table1[[#This Row],[Current_Status]]))</f>
        <v>0</v>
      </c>
      <c r="AL1785" s="116">
        <f>YEAR(Table1[[#This Row],[Project_Initiated]])</f>
        <v>2018</v>
      </c>
      <c r="AM1785" s="53">
        <v>44105</v>
      </c>
      <c r="AN1785" s="53" t="str">
        <f>IF(AND(Table1[[#This Row],[Completed Date]]&gt;="07/01/2020"+0,Table1[[#This Row],[Completed Date]]&lt;="6/30/2021"+0),"FY 20-21",IF(AND(Table1[[#This Row],[Completed Date]]&gt;="07/01/2019"+0,Table1[[#This Row],[Completed Date]]&lt;="6/30/2020"+0),"FY 19-20",""))</f>
        <v/>
      </c>
      <c r="AO1785" s="116" t="str">
        <f>IFERROR(FIND("R",Table1[[#This Row],[FS_Priority]]),"")</f>
        <v/>
      </c>
    </row>
    <row r="1786" spans="1:41" hidden="1" x14ac:dyDescent="0.25">
      <c r="A1786" s="48" t="s">
        <v>786</v>
      </c>
      <c r="B1786" s="203" t="s">
        <v>211</v>
      </c>
      <c r="C1786" s="203" t="s">
        <v>786</v>
      </c>
      <c r="D1786" s="203" t="b">
        <v>0</v>
      </c>
      <c r="E1786" s="48" t="s">
        <v>107</v>
      </c>
      <c r="F1786" s="48" t="s">
        <v>787</v>
      </c>
      <c r="G1786" s="48" t="s">
        <v>211</v>
      </c>
      <c r="H1786" s="48" t="s">
        <v>472</v>
      </c>
      <c r="I1786" s="48" t="s">
        <v>3739</v>
      </c>
      <c r="J1786" s="48" t="s">
        <v>2661</v>
      </c>
      <c r="K1786" s="203" t="s">
        <v>3674</v>
      </c>
      <c r="L1786" s="203" t="s">
        <v>2636</v>
      </c>
      <c r="M1786" s="48" t="s">
        <v>3568</v>
      </c>
      <c r="N1786" s="203" t="s">
        <v>211</v>
      </c>
      <c r="O1786" s="48" t="s">
        <v>165</v>
      </c>
      <c r="P1786" s="48"/>
      <c r="Q1786" s="48" t="s">
        <v>788</v>
      </c>
      <c r="R1786" s="203" t="s">
        <v>345</v>
      </c>
      <c r="S1786" s="48" t="b">
        <v>0</v>
      </c>
      <c r="T1786" s="48"/>
      <c r="U1786" s="178"/>
      <c r="V1786" s="178">
        <v>43196</v>
      </c>
      <c r="W1786" s="48" t="s">
        <v>211</v>
      </c>
      <c r="X1786" s="48"/>
      <c r="Y1786" s="48"/>
      <c r="Z1786" s="48" t="s">
        <v>211</v>
      </c>
      <c r="AA1786" s="48"/>
      <c r="AB1786" s="48"/>
      <c r="AC1786" s="203" t="s">
        <v>211</v>
      </c>
      <c r="AD1786" s="206"/>
      <c r="AE1786" s="203" t="s">
        <v>165</v>
      </c>
      <c r="AF1786" s="203" t="s">
        <v>211</v>
      </c>
      <c r="AG1786" s="203" t="s">
        <v>539</v>
      </c>
      <c r="AH1786" s="208">
        <v>43395</v>
      </c>
      <c r="AI1786" s="210" t="s">
        <v>4350</v>
      </c>
      <c r="AJ1786" s="164" t="str">
        <f t="shared" ref="AJ1786:AJ1849" si="28">IF(LEN(A1786)&gt;6,"FS","PD&amp;C")</f>
        <v>FS</v>
      </c>
      <c r="AK1786" s="115" t="b">
        <f>ISNUMBER(SEARCH("IRT",Table1[[#This Row],[Current_Status]]))</f>
        <v>0</v>
      </c>
      <c r="AL1786" s="116">
        <f>YEAR(Table1[[#This Row],[Project_Initiated]])</f>
        <v>2018</v>
      </c>
      <c r="AM1786" s="53">
        <v>44105</v>
      </c>
      <c r="AN1786" s="53" t="str">
        <f>IF(AND(Table1[[#This Row],[Completed Date]]&gt;="07/01/2020"+0,Table1[[#This Row],[Completed Date]]&lt;="6/30/2021"+0),"FY 20-21",IF(AND(Table1[[#This Row],[Completed Date]]&gt;="07/01/2019"+0,Table1[[#This Row],[Completed Date]]&lt;="6/30/2020"+0),"FY 19-20",""))</f>
        <v/>
      </c>
      <c r="AO1786" s="116" t="str">
        <f>IFERROR(FIND("R",Table1[[#This Row],[FS_Priority]]),"")</f>
        <v/>
      </c>
    </row>
    <row r="1787" spans="1:41" hidden="1" x14ac:dyDescent="0.25">
      <c r="A1787" s="48" t="s">
        <v>351</v>
      </c>
      <c r="B1787" s="203" t="s">
        <v>211</v>
      </c>
      <c r="C1787" s="203" t="s">
        <v>351</v>
      </c>
      <c r="D1787" s="203" t="b">
        <v>0</v>
      </c>
      <c r="E1787" s="48" t="s">
        <v>107</v>
      </c>
      <c r="F1787" s="48" t="s">
        <v>3221</v>
      </c>
      <c r="G1787" s="48" t="s">
        <v>211</v>
      </c>
      <c r="H1787" s="48" t="s">
        <v>52</v>
      </c>
      <c r="I1787" s="48" t="s">
        <v>211</v>
      </c>
      <c r="J1787" s="48" t="s">
        <v>2661</v>
      </c>
      <c r="K1787" s="203" t="s">
        <v>3674</v>
      </c>
      <c r="L1787" s="203" t="s">
        <v>2636</v>
      </c>
      <c r="M1787" s="48" t="s">
        <v>3687</v>
      </c>
      <c r="N1787" s="203" t="s">
        <v>211</v>
      </c>
      <c r="O1787" s="48" t="s">
        <v>165</v>
      </c>
      <c r="P1787" s="48"/>
      <c r="Q1787" s="48" t="s">
        <v>352</v>
      </c>
      <c r="R1787" s="203" t="s">
        <v>211</v>
      </c>
      <c r="S1787" s="48" t="b">
        <v>0</v>
      </c>
      <c r="T1787" s="48"/>
      <c r="U1787" s="178"/>
      <c r="V1787" s="178">
        <v>43332</v>
      </c>
      <c r="W1787" s="48" t="s">
        <v>211</v>
      </c>
      <c r="X1787" s="48"/>
      <c r="Y1787" s="48"/>
      <c r="Z1787" s="48" t="s">
        <v>211</v>
      </c>
      <c r="AA1787" s="48"/>
      <c r="AB1787" s="48"/>
      <c r="AC1787" s="203" t="s">
        <v>539</v>
      </c>
      <c r="AD1787" s="205"/>
      <c r="AE1787" s="203" t="s">
        <v>165</v>
      </c>
      <c r="AF1787" s="203" t="s">
        <v>211</v>
      </c>
      <c r="AG1787" s="203" t="s">
        <v>539</v>
      </c>
      <c r="AH1787" s="208">
        <v>43412</v>
      </c>
      <c r="AI1787" s="210" t="s">
        <v>4347</v>
      </c>
      <c r="AJ1787" s="164" t="str">
        <f t="shared" si="28"/>
        <v>FS</v>
      </c>
      <c r="AK1787" s="115" t="b">
        <f>ISNUMBER(SEARCH("IRT",Table1[[#This Row],[Current_Status]]))</f>
        <v>0</v>
      </c>
      <c r="AL1787" s="116">
        <f>YEAR(Table1[[#This Row],[Project_Initiated]])</f>
        <v>2018</v>
      </c>
      <c r="AM1787" s="53">
        <v>44105</v>
      </c>
      <c r="AN1787" s="53" t="str">
        <f>IF(AND(Table1[[#This Row],[Completed Date]]&gt;="07/01/2020"+0,Table1[[#This Row],[Completed Date]]&lt;="6/30/2021"+0),"FY 20-21",IF(AND(Table1[[#This Row],[Completed Date]]&gt;="07/01/2019"+0,Table1[[#This Row],[Completed Date]]&lt;="6/30/2020"+0),"FY 19-20",""))</f>
        <v/>
      </c>
      <c r="AO1787" s="116" t="str">
        <f>IFERROR(FIND("R",Table1[[#This Row],[FS_Priority]]),"")</f>
        <v/>
      </c>
    </row>
    <row r="1788" spans="1:41" hidden="1" x14ac:dyDescent="0.25">
      <c r="A1788" s="48" t="s">
        <v>353</v>
      </c>
      <c r="B1788" s="203" t="s">
        <v>211</v>
      </c>
      <c r="C1788" s="203" t="s">
        <v>353</v>
      </c>
      <c r="D1788" s="203" t="b">
        <v>0</v>
      </c>
      <c r="E1788" s="48" t="s">
        <v>107</v>
      </c>
      <c r="F1788" s="48" t="s">
        <v>3222</v>
      </c>
      <c r="G1788" s="48" t="s">
        <v>211</v>
      </c>
      <c r="H1788" s="48" t="s">
        <v>476</v>
      </c>
      <c r="I1788" s="48" t="s">
        <v>3537</v>
      </c>
      <c r="J1788" s="48" t="s">
        <v>2661</v>
      </c>
      <c r="K1788" s="203" t="s">
        <v>3674</v>
      </c>
      <c r="L1788" s="203" t="s">
        <v>2636</v>
      </c>
      <c r="M1788" s="48" t="s">
        <v>3687</v>
      </c>
      <c r="N1788" s="203" t="s">
        <v>211</v>
      </c>
      <c r="O1788" s="48" t="s">
        <v>165</v>
      </c>
      <c r="P1788" s="48"/>
      <c r="Q1788" s="48" t="s">
        <v>354</v>
      </c>
      <c r="R1788" s="203" t="s">
        <v>211</v>
      </c>
      <c r="S1788" s="48" t="b">
        <v>0</v>
      </c>
      <c r="T1788" s="48"/>
      <c r="U1788" s="178"/>
      <c r="V1788" s="178">
        <v>43328</v>
      </c>
      <c r="W1788" s="48" t="s">
        <v>211</v>
      </c>
      <c r="X1788" s="48"/>
      <c r="Y1788" s="48"/>
      <c r="Z1788" s="48" t="s">
        <v>211</v>
      </c>
      <c r="AA1788" s="48"/>
      <c r="AB1788" s="48"/>
      <c r="AC1788" s="203" t="s">
        <v>2697</v>
      </c>
      <c r="AD1788" s="205"/>
      <c r="AE1788" s="203" t="s">
        <v>165</v>
      </c>
      <c r="AF1788" s="203" t="s">
        <v>211</v>
      </c>
      <c r="AG1788" s="203" t="s">
        <v>539</v>
      </c>
      <c r="AH1788" s="208">
        <v>43476</v>
      </c>
      <c r="AI1788" s="210" t="s">
        <v>4347</v>
      </c>
      <c r="AJ1788" s="164" t="str">
        <f t="shared" si="28"/>
        <v>FS</v>
      </c>
      <c r="AK1788" s="115" t="b">
        <f>ISNUMBER(SEARCH("IRT",Table1[[#This Row],[Current_Status]]))</f>
        <v>0</v>
      </c>
      <c r="AL1788" s="116">
        <f>YEAR(Table1[[#This Row],[Project_Initiated]])</f>
        <v>2018</v>
      </c>
      <c r="AM1788" s="53">
        <v>44105</v>
      </c>
      <c r="AN1788" s="53" t="str">
        <f>IF(AND(Table1[[#This Row],[Completed Date]]&gt;="07/01/2020"+0,Table1[[#This Row],[Completed Date]]&lt;="6/30/2021"+0),"FY 20-21",IF(AND(Table1[[#This Row],[Completed Date]]&gt;="07/01/2019"+0,Table1[[#This Row],[Completed Date]]&lt;="6/30/2020"+0),"FY 19-20",""))</f>
        <v/>
      </c>
      <c r="AO1788" s="116" t="str">
        <f>IFERROR(FIND("R",Table1[[#This Row],[FS_Priority]]),"")</f>
        <v/>
      </c>
    </row>
    <row r="1789" spans="1:41" hidden="1" x14ac:dyDescent="0.25">
      <c r="A1789" s="48" t="s">
        <v>355</v>
      </c>
      <c r="B1789" s="203" t="s">
        <v>211</v>
      </c>
      <c r="C1789" s="203" t="s">
        <v>355</v>
      </c>
      <c r="D1789" s="203" t="b">
        <v>0</v>
      </c>
      <c r="E1789" s="48" t="s">
        <v>107</v>
      </c>
      <c r="F1789" s="48" t="s">
        <v>3223</v>
      </c>
      <c r="G1789" s="48" t="s">
        <v>211</v>
      </c>
      <c r="H1789" s="48" t="s">
        <v>476</v>
      </c>
      <c r="I1789" s="48" t="s">
        <v>3740</v>
      </c>
      <c r="J1789" s="48" t="s">
        <v>2661</v>
      </c>
      <c r="K1789" s="203" t="s">
        <v>3674</v>
      </c>
      <c r="L1789" s="203" t="s">
        <v>2636</v>
      </c>
      <c r="M1789" s="48" t="s">
        <v>3687</v>
      </c>
      <c r="N1789" s="203" t="s">
        <v>211</v>
      </c>
      <c r="O1789" s="48" t="s">
        <v>165</v>
      </c>
      <c r="P1789" s="48"/>
      <c r="Q1789" s="48" t="s">
        <v>356</v>
      </c>
      <c r="R1789" s="203" t="s">
        <v>2658</v>
      </c>
      <c r="S1789" s="48" t="b">
        <v>0</v>
      </c>
      <c r="T1789" s="48"/>
      <c r="U1789" s="178"/>
      <c r="V1789" s="178">
        <v>43230</v>
      </c>
      <c r="W1789" s="48" t="s">
        <v>211</v>
      </c>
      <c r="X1789" s="48"/>
      <c r="Y1789" s="48"/>
      <c r="Z1789" s="48" t="s">
        <v>211</v>
      </c>
      <c r="AA1789" s="48"/>
      <c r="AB1789" s="48"/>
      <c r="AC1789" s="203" t="s">
        <v>2697</v>
      </c>
      <c r="AD1789" s="205"/>
      <c r="AE1789" s="203" t="s">
        <v>165</v>
      </c>
      <c r="AF1789" s="203" t="s">
        <v>211</v>
      </c>
      <c r="AG1789" s="203" t="s">
        <v>539</v>
      </c>
      <c r="AH1789" s="208">
        <v>43476</v>
      </c>
      <c r="AI1789" s="210" t="s">
        <v>4350</v>
      </c>
      <c r="AJ1789" s="164" t="str">
        <f t="shared" si="28"/>
        <v>FS</v>
      </c>
      <c r="AK1789" s="115" t="b">
        <f>ISNUMBER(SEARCH("IRT",Table1[[#This Row],[Current_Status]]))</f>
        <v>0</v>
      </c>
      <c r="AL1789" s="116">
        <f>YEAR(Table1[[#This Row],[Project_Initiated]])</f>
        <v>2018</v>
      </c>
      <c r="AM1789" s="53">
        <v>44105</v>
      </c>
      <c r="AN1789" s="53" t="str">
        <f>IF(AND(Table1[[#This Row],[Completed Date]]&gt;="07/01/2020"+0,Table1[[#This Row],[Completed Date]]&lt;="6/30/2021"+0),"FY 20-21",IF(AND(Table1[[#This Row],[Completed Date]]&gt;="07/01/2019"+0,Table1[[#This Row],[Completed Date]]&lt;="6/30/2020"+0),"FY 19-20",""))</f>
        <v/>
      </c>
      <c r="AO1789" s="116" t="str">
        <f>IFERROR(FIND("R",Table1[[#This Row],[FS_Priority]]),"")</f>
        <v/>
      </c>
    </row>
    <row r="1790" spans="1:41" hidden="1" x14ac:dyDescent="0.25">
      <c r="A1790" s="48" t="s">
        <v>357</v>
      </c>
      <c r="B1790" s="203" t="s">
        <v>211</v>
      </c>
      <c r="C1790" s="203" t="s">
        <v>357</v>
      </c>
      <c r="D1790" s="203" t="b">
        <v>0</v>
      </c>
      <c r="E1790" s="48" t="s">
        <v>107</v>
      </c>
      <c r="F1790" s="48" t="s">
        <v>3224</v>
      </c>
      <c r="G1790" s="48" t="s">
        <v>211</v>
      </c>
      <c r="H1790" s="48" t="s">
        <v>294</v>
      </c>
      <c r="I1790" s="48" t="s">
        <v>3741</v>
      </c>
      <c r="J1790" s="48" t="s">
        <v>2661</v>
      </c>
      <c r="K1790" s="203" t="s">
        <v>3674</v>
      </c>
      <c r="L1790" s="203" t="s">
        <v>2636</v>
      </c>
      <c r="M1790" s="48" t="s">
        <v>3742</v>
      </c>
      <c r="N1790" s="203" t="s">
        <v>211</v>
      </c>
      <c r="O1790" s="48" t="s">
        <v>183</v>
      </c>
      <c r="P1790" s="48"/>
      <c r="Q1790" s="48" t="s">
        <v>358</v>
      </c>
      <c r="R1790" s="203" t="s">
        <v>211</v>
      </c>
      <c r="S1790" s="48" t="b">
        <v>0</v>
      </c>
      <c r="T1790" s="48"/>
      <c r="U1790" s="178"/>
      <c r="V1790" s="178">
        <v>43305</v>
      </c>
      <c r="W1790" s="48" t="s">
        <v>211</v>
      </c>
      <c r="X1790" s="48"/>
      <c r="Y1790" s="48"/>
      <c r="Z1790" s="48" t="s">
        <v>211</v>
      </c>
      <c r="AA1790" s="48"/>
      <c r="AB1790" s="48"/>
      <c r="AC1790" s="203" t="s">
        <v>2876</v>
      </c>
      <c r="AD1790" s="204">
        <v>43362</v>
      </c>
      <c r="AE1790" s="203" t="s">
        <v>498</v>
      </c>
      <c r="AF1790" s="203" t="s">
        <v>211</v>
      </c>
      <c r="AG1790" s="203" t="s">
        <v>2694</v>
      </c>
      <c r="AH1790" s="208">
        <v>43586</v>
      </c>
      <c r="AI1790" s="210" t="s">
        <v>4347</v>
      </c>
      <c r="AJ1790" s="164" t="str">
        <f t="shared" si="28"/>
        <v>FS</v>
      </c>
      <c r="AK1790" s="115" t="b">
        <f>ISNUMBER(SEARCH("IRT",Table1[[#This Row],[Current_Status]]))</f>
        <v>0</v>
      </c>
      <c r="AL1790" s="116">
        <f>YEAR(Table1[[#This Row],[Project_Initiated]])</f>
        <v>2018</v>
      </c>
      <c r="AM1790" s="53">
        <v>44105</v>
      </c>
      <c r="AN1790" s="53" t="str">
        <f>IF(AND(Table1[[#This Row],[Completed Date]]&gt;="07/01/2020"+0,Table1[[#This Row],[Completed Date]]&lt;="6/30/2021"+0),"FY 20-21",IF(AND(Table1[[#This Row],[Completed Date]]&gt;="07/01/2019"+0,Table1[[#This Row],[Completed Date]]&lt;="6/30/2020"+0),"FY 19-20",""))</f>
        <v/>
      </c>
      <c r="AO1790" s="116" t="str">
        <f>IFERROR(FIND("R",Table1[[#This Row],[FS_Priority]]),"")</f>
        <v/>
      </c>
    </row>
    <row r="1791" spans="1:41" hidden="1" x14ac:dyDescent="0.25">
      <c r="A1791" s="48" t="s">
        <v>359</v>
      </c>
      <c r="B1791" s="203" t="s">
        <v>211</v>
      </c>
      <c r="C1791" s="203" t="s">
        <v>359</v>
      </c>
      <c r="D1791" s="203" t="b">
        <v>0</v>
      </c>
      <c r="E1791" s="48" t="s">
        <v>107</v>
      </c>
      <c r="F1791" s="48" t="s">
        <v>3225</v>
      </c>
      <c r="G1791" s="48" t="s">
        <v>211</v>
      </c>
      <c r="H1791" s="48" t="s">
        <v>476</v>
      </c>
      <c r="I1791" s="48" t="s">
        <v>3743</v>
      </c>
      <c r="J1791" s="48" t="s">
        <v>2661</v>
      </c>
      <c r="K1791" s="203" t="s">
        <v>3674</v>
      </c>
      <c r="L1791" s="203" t="s">
        <v>2636</v>
      </c>
      <c r="M1791" s="48" t="s">
        <v>3738</v>
      </c>
      <c r="N1791" s="203" t="s">
        <v>211</v>
      </c>
      <c r="O1791" s="48" t="s">
        <v>165</v>
      </c>
      <c r="P1791" s="48"/>
      <c r="Q1791" s="48" t="s">
        <v>360</v>
      </c>
      <c r="R1791" s="203" t="s">
        <v>211</v>
      </c>
      <c r="S1791" s="48" t="b">
        <v>0</v>
      </c>
      <c r="T1791" s="48"/>
      <c r="U1791" s="178"/>
      <c r="V1791" s="178">
        <v>43301</v>
      </c>
      <c r="W1791" s="48" t="s">
        <v>211</v>
      </c>
      <c r="X1791" s="48"/>
      <c r="Y1791" s="48"/>
      <c r="Z1791" s="48" t="s">
        <v>211</v>
      </c>
      <c r="AA1791" s="48"/>
      <c r="AB1791" s="48"/>
      <c r="AC1791" s="203" t="s">
        <v>2697</v>
      </c>
      <c r="AD1791" s="205"/>
      <c r="AE1791" s="203" t="s">
        <v>165</v>
      </c>
      <c r="AF1791" s="203" t="s">
        <v>211</v>
      </c>
      <c r="AG1791" s="203" t="s">
        <v>539</v>
      </c>
      <c r="AH1791" s="208">
        <v>43476</v>
      </c>
      <c r="AI1791" s="210" t="s">
        <v>4347</v>
      </c>
      <c r="AJ1791" s="164" t="str">
        <f t="shared" si="28"/>
        <v>FS</v>
      </c>
      <c r="AK1791" s="115" t="b">
        <f>ISNUMBER(SEARCH("IRT",Table1[[#This Row],[Current_Status]]))</f>
        <v>0</v>
      </c>
      <c r="AL1791" s="116">
        <f>YEAR(Table1[[#This Row],[Project_Initiated]])</f>
        <v>2018</v>
      </c>
      <c r="AM1791" s="53">
        <v>44105</v>
      </c>
      <c r="AN1791" s="53" t="str">
        <f>IF(AND(Table1[[#This Row],[Completed Date]]&gt;="07/01/2020"+0,Table1[[#This Row],[Completed Date]]&lt;="6/30/2021"+0),"FY 20-21",IF(AND(Table1[[#This Row],[Completed Date]]&gt;="07/01/2019"+0,Table1[[#This Row],[Completed Date]]&lt;="6/30/2020"+0),"FY 19-20",""))</f>
        <v/>
      </c>
      <c r="AO1791" s="116" t="str">
        <f>IFERROR(FIND("R",Table1[[#This Row],[FS_Priority]]),"")</f>
        <v/>
      </c>
    </row>
    <row r="1792" spans="1:41" hidden="1" x14ac:dyDescent="0.25">
      <c r="A1792" s="48" t="s">
        <v>361</v>
      </c>
      <c r="B1792" s="203" t="s">
        <v>211</v>
      </c>
      <c r="C1792" s="203" t="s">
        <v>361</v>
      </c>
      <c r="D1792" s="203" t="b">
        <v>0</v>
      </c>
      <c r="E1792" s="48" t="s">
        <v>107</v>
      </c>
      <c r="F1792" s="48" t="s">
        <v>3226</v>
      </c>
      <c r="G1792" s="48" t="s">
        <v>211</v>
      </c>
      <c r="H1792" s="48" t="s">
        <v>441</v>
      </c>
      <c r="I1792" s="48" t="s">
        <v>3676</v>
      </c>
      <c r="J1792" s="48" t="s">
        <v>2661</v>
      </c>
      <c r="K1792" s="203" t="s">
        <v>3674</v>
      </c>
      <c r="L1792" s="203" t="s">
        <v>2636</v>
      </c>
      <c r="M1792" s="48" t="s">
        <v>3562</v>
      </c>
      <c r="N1792" s="203" t="s">
        <v>211</v>
      </c>
      <c r="O1792" s="48" t="s">
        <v>165</v>
      </c>
      <c r="P1792" s="48"/>
      <c r="Q1792" s="48" t="s">
        <v>362</v>
      </c>
      <c r="R1792" s="203" t="s">
        <v>211</v>
      </c>
      <c r="S1792" s="48" t="b">
        <v>0</v>
      </c>
      <c r="T1792" s="48"/>
      <c r="U1792" s="178"/>
      <c r="V1792" s="178">
        <v>43306</v>
      </c>
      <c r="W1792" s="48" t="s">
        <v>211</v>
      </c>
      <c r="X1792" s="48"/>
      <c r="Y1792" s="48"/>
      <c r="Z1792" s="48" t="s">
        <v>211</v>
      </c>
      <c r="AA1792" s="48"/>
      <c r="AB1792" s="48"/>
      <c r="AC1792" s="203" t="s">
        <v>2697</v>
      </c>
      <c r="AD1792" s="205"/>
      <c r="AE1792" s="203" t="s">
        <v>165</v>
      </c>
      <c r="AF1792" s="203" t="s">
        <v>211</v>
      </c>
      <c r="AG1792" s="203" t="s">
        <v>539</v>
      </c>
      <c r="AH1792" s="208">
        <v>43476</v>
      </c>
      <c r="AI1792" s="210" t="s">
        <v>4347</v>
      </c>
      <c r="AJ1792" s="164" t="str">
        <f t="shared" si="28"/>
        <v>FS</v>
      </c>
      <c r="AK1792" s="115" t="b">
        <f>ISNUMBER(SEARCH("IRT",Table1[[#This Row],[Current_Status]]))</f>
        <v>0</v>
      </c>
      <c r="AL1792" s="116">
        <f>YEAR(Table1[[#This Row],[Project_Initiated]])</f>
        <v>2018</v>
      </c>
      <c r="AM1792" s="53">
        <v>44105</v>
      </c>
      <c r="AN1792" s="53" t="str">
        <f>IF(AND(Table1[[#This Row],[Completed Date]]&gt;="07/01/2020"+0,Table1[[#This Row],[Completed Date]]&lt;="6/30/2021"+0),"FY 20-21",IF(AND(Table1[[#This Row],[Completed Date]]&gt;="07/01/2019"+0,Table1[[#This Row],[Completed Date]]&lt;="6/30/2020"+0),"FY 19-20",""))</f>
        <v/>
      </c>
      <c r="AO1792" s="116" t="str">
        <f>IFERROR(FIND("R",Table1[[#This Row],[FS_Priority]]),"")</f>
        <v/>
      </c>
    </row>
    <row r="1793" spans="1:41" hidden="1" x14ac:dyDescent="0.25">
      <c r="A1793" s="48" t="s">
        <v>4887</v>
      </c>
      <c r="B1793" s="203" t="s">
        <v>211</v>
      </c>
      <c r="C1793" s="203" t="s">
        <v>4887</v>
      </c>
      <c r="D1793" s="203" t="b">
        <v>0</v>
      </c>
      <c r="E1793" s="48" t="s">
        <v>107</v>
      </c>
      <c r="F1793" s="48" t="s">
        <v>4888</v>
      </c>
      <c r="G1793" s="48" t="s">
        <v>211</v>
      </c>
      <c r="H1793" s="48" t="s">
        <v>472</v>
      </c>
      <c r="I1793" s="48" t="s">
        <v>4889</v>
      </c>
      <c r="J1793" s="48" t="s">
        <v>2661</v>
      </c>
      <c r="K1793" s="203" t="s">
        <v>3674</v>
      </c>
      <c r="L1793" s="203" t="s">
        <v>2636</v>
      </c>
      <c r="M1793" s="48" t="s">
        <v>3568</v>
      </c>
      <c r="N1793" s="203" t="s">
        <v>4879</v>
      </c>
      <c r="O1793" s="48" t="s">
        <v>4852</v>
      </c>
      <c r="P1793" s="48"/>
      <c r="Q1793" s="48" t="s">
        <v>239</v>
      </c>
      <c r="R1793" s="203" t="s">
        <v>211</v>
      </c>
      <c r="S1793" s="48" t="b">
        <v>0</v>
      </c>
      <c r="T1793" s="48"/>
      <c r="U1793" s="178"/>
      <c r="V1793" s="178">
        <v>43818</v>
      </c>
      <c r="W1793" s="48" t="s">
        <v>211</v>
      </c>
      <c r="X1793" s="48"/>
      <c r="Y1793" s="48"/>
      <c r="Z1793" s="48" t="s">
        <v>211</v>
      </c>
      <c r="AA1793" s="48"/>
      <c r="AB1793" s="48"/>
      <c r="AC1793" s="203" t="s">
        <v>211</v>
      </c>
      <c r="AD1793" s="205"/>
      <c r="AE1793" s="203" t="s">
        <v>4852</v>
      </c>
      <c r="AF1793" s="203" t="s">
        <v>4934</v>
      </c>
      <c r="AG1793" s="203" t="s">
        <v>211</v>
      </c>
      <c r="AH1793" s="208">
        <v>43894</v>
      </c>
      <c r="AI1793" s="210" t="s">
        <v>4360</v>
      </c>
      <c r="AJ1793" s="164" t="str">
        <f t="shared" si="28"/>
        <v>FS</v>
      </c>
      <c r="AK1793" s="115" t="b">
        <f>ISNUMBER(SEARCH("IRT",Table1[[#This Row],[Current_Status]]))</f>
        <v>0</v>
      </c>
      <c r="AL1793" s="116">
        <f>YEAR(Table1[[#This Row],[Project_Initiated]])</f>
        <v>2019</v>
      </c>
      <c r="AM1793" s="53">
        <v>44105</v>
      </c>
      <c r="AN1793" s="53" t="str">
        <f>IF(AND(Table1[[#This Row],[Completed Date]]&gt;="07/01/2020"+0,Table1[[#This Row],[Completed Date]]&lt;="6/30/2021"+0),"FY 20-21",IF(AND(Table1[[#This Row],[Completed Date]]&gt;="07/01/2019"+0,Table1[[#This Row],[Completed Date]]&lt;="6/30/2020"+0),"FY 19-20",""))</f>
        <v>FY 19-20</v>
      </c>
      <c r="AO1793" s="116" t="str">
        <f>IFERROR(FIND("R",Table1[[#This Row],[FS_Priority]]),"")</f>
        <v/>
      </c>
    </row>
    <row r="1794" spans="1:41" hidden="1" x14ac:dyDescent="0.25">
      <c r="A1794" s="48" t="s">
        <v>3382</v>
      </c>
      <c r="B1794" s="203" t="s">
        <v>211</v>
      </c>
      <c r="C1794" s="203" t="s">
        <v>3382</v>
      </c>
      <c r="D1794" s="203" t="b">
        <v>0</v>
      </c>
      <c r="E1794" s="48" t="s">
        <v>107</v>
      </c>
      <c r="F1794" s="48" t="s">
        <v>3383</v>
      </c>
      <c r="G1794" s="48" t="s">
        <v>4029</v>
      </c>
      <c r="H1794" s="48" t="s">
        <v>466</v>
      </c>
      <c r="I1794" s="48" t="s">
        <v>3947</v>
      </c>
      <c r="J1794" s="48" t="s">
        <v>2661</v>
      </c>
      <c r="K1794" s="203" t="s">
        <v>3674</v>
      </c>
      <c r="L1794" s="203" t="s">
        <v>2636</v>
      </c>
      <c r="M1794" s="48" t="s">
        <v>3689</v>
      </c>
      <c r="N1794" s="203" t="s">
        <v>211</v>
      </c>
      <c r="O1794" s="48" t="s">
        <v>183</v>
      </c>
      <c r="P1794" s="48"/>
      <c r="Q1794" s="48" t="s">
        <v>239</v>
      </c>
      <c r="R1794" s="203" t="s">
        <v>211</v>
      </c>
      <c r="S1794" s="48" t="b">
        <v>0</v>
      </c>
      <c r="T1794" s="48"/>
      <c r="U1794" s="178"/>
      <c r="V1794" s="178">
        <v>43517</v>
      </c>
      <c r="W1794" s="48" t="s">
        <v>211</v>
      </c>
      <c r="X1794" s="48"/>
      <c r="Y1794" s="48"/>
      <c r="Z1794" s="48" t="s">
        <v>211</v>
      </c>
      <c r="AA1794" s="48"/>
      <c r="AB1794" s="48"/>
      <c r="AC1794" s="203" t="s">
        <v>4759</v>
      </c>
      <c r="AD1794" s="204">
        <v>43738</v>
      </c>
      <c r="AE1794" s="203" t="s">
        <v>498</v>
      </c>
      <c r="AF1794" s="203" t="s">
        <v>4760</v>
      </c>
      <c r="AG1794" s="203" t="s">
        <v>2694</v>
      </c>
      <c r="AH1794" s="208">
        <v>43860</v>
      </c>
      <c r="AI1794" s="210" t="s">
        <v>4349</v>
      </c>
      <c r="AJ1794" s="164" t="str">
        <f t="shared" si="28"/>
        <v>FS</v>
      </c>
      <c r="AK1794" s="115" t="b">
        <f>ISNUMBER(SEARCH("IRT",Table1[[#This Row],[Current_Status]]))</f>
        <v>0</v>
      </c>
      <c r="AL1794" s="116">
        <f>YEAR(Table1[[#This Row],[Project_Initiated]])</f>
        <v>2019</v>
      </c>
      <c r="AM1794" s="53">
        <v>44105</v>
      </c>
      <c r="AN1794" s="53" t="str">
        <f>IF(AND(Table1[[#This Row],[Completed Date]]&gt;="07/01/2020"+0,Table1[[#This Row],[Completed Date]]&lt;="6/30/2021"+0),"FY 20-21",IF(AND(Table1[[#This Row],[Completed Date]]&gt;="07/01/2019"+0,Table1[[#This Row],[Completed Date]]&lt;="6/30/2020"+0),"FY 19-20",""))</f>
        <v>FY 19-20</v>
      </c>
      <c r="AO1794" s="116" t="str">
        <f>IFERROR(FIND("R",Table1[[#This Row],[FS_Priority]]),"")</f>
        <v/>
      </c>
    </row>
    <row r="1795" spans="1:41" hidden="1" x14ac:dyDescent="0.25">
      <c r="A1795" s="48" t="s">
        <v>4630</v>
      </c>
      <c r="B1795" s="203" t="s">
        <v>211</v>
      </c>
      <c r="C1795" s="203" t="s">
        <v>4630</v>
      </c>
      <c r="D1795" s="203" t="b">
        <v>0</v>
      </c>
      <c r="E1795" s="48" t="s">
        <v>107</v>
      </c>
      <c r="F1795" s="48" t="s">
        <v>4631</v>
      </c>
      <c r="G1795" s="48" t="s">
        <v>211</v>
      </c>
      <c r="H1795" s="48" t="s">
        <v>211</v>
      </c>
      <c r="I1795" s="48" t="s">
        <v>4632</v>
      </c>
      <c r="J1795" s="48" t="s">
        <v>2661</v>
      </c>
      <c r="K1795" s="203" t="s">
        <v>3674</v>
      </c>
      <c r="L1795" s="203" t="s">
        <v>2636</v>
      </c>
      <c r="M1795" s="48" t="s">
        <v>3697</v>
      </c>
      <c r="N1795" s="203" t="s">
        <v>3701</v>
      </c>
      <c r="O1795" s="48" t="s">
        <v>165</v>
      </c>
      <c r="P1795" s="48"/>
      <c r="Q1795" s="48" t="s">
        <v>239</v>
      </c>
      <c r="R1795" s="203" t="s">
        <v>211</v>
      </c>
      <c r="S1795" s="48" t="b">
        <v>1</v>
      </c>
      <c r="T1795" s="48"/>
      <c r="U1795" s="178"/>
      <c r="V1795" s="178">
        <v>43794</v>
      </c>
      <c r="W1795" s="48" t="s">
        <v>211</v>
      </c>
      <c r="X1795" s="48"/>
      <c r="Y1795" s="48"/>
      <c r="Z1795" s="48" t="s">
        <v>211</v>
      </c>
      <c r="AA1795" s="48"/>
      <c r="AB1795" s="48"/>
      <c r="AC1795" s="203" t="s">
        <v>4777</v>
      </c>
      <c r="AD1795" s="206"/>
      <c r="AE1795" s="203" t="s">
        <v>165</v>
      </c>
      <c r="AF1795" s="203" t="s">
        <v>211</v>
      </c>
      <c r="AG1795" s="203" t="s">
        <v>211</v>
      </c>
      <c r="AH1795" s="208">
        <v>43816</v>
      </c>
      <c r="AI1795" s="210" t="s">
        <v>4364</v>
      </c>
      <c r="AJ1795" s="164" t="str">
        <f t="shared" si="28"/>
        <v>FS</v>
      </c>
      <c r="AK1795" s="115" t="b">
        <f>ISNUMBER(SEARCH("IRT",Table1[[#This Row],[Current_Status]]))</f>
        <v>0</v>
      </c>
      <c r="AL1795" s="116">
        <f>YEAR(Table1[[#This Row],[Project_Initiated]])</f>
        <v>2019</v>
      </c>
      <c r="AM1795" s="53">
        <v>44105</v>
      </c>
      <c r="AN1795" s="53" t="str">
        <f>IF(AND(Table1[[#This Row],[Completed Date]]&gt;="07/01/2020"+0,Table1[[#This Row],[Completed Date]]&lt;="6/30/2021"+0),"FY 20-21",IF(AND(Table1[[#This Row],[Completed Date]]&gt;="07/01/2019"+0,Table1[[#This Row],[Completed Date]]&lt;="6/30/2020"+0),"FY 19-20",""))</f>
        <v>FY 19-20</v>
      </c>
      <c r="AO1795" s="116" t="str">
        <f>IFERROR(FIND("R",Table1[[#This Row],[FS_Priority]]),"")</f>
        <v/>
      </c>
    </row>
    <row r="1796" spans="1:41" hidden="1" x14ac:dyDescent="0.25">
      <c r="A1796" s="48" t="s">
        <v>4098</v>
      </c>
      <c r="B1796" s="203" t="s">
        <v>211</v>
      </c>
      <c r="C1796" s="203" t="s">
        <v>4098</v>
      </c>
      <c r="D1796" s="203" t="b">
        <v>0</v>
      </c>
      <c r="E1796" s="48" t="s">
        <v>107</v>
      </c>
      <c r="F1796" s="48" t="s">
        <v>4165</v>
      </c>
      <c r="G1796" s="48" t="s">
        <v>4333</v>
      </c>
      <c r="H1796" s="48" t="s">
        <v>441</v>
      </c>
      <c r="I1796" s="48" t="s">
        <v>3961</v>
      </c>
      <c r="J1796" s="48" t="s">
        <v>2661</v>
      </c>
      <c r="K1796" s="203" t="s">
        <v>3674</v>
      </c>
      <c r="L1796" s="203" t="s">
        <v>2636</v>
      </c>
      <c r="M1796" s="48" t="s">
        <v>4166</v>
      </c>
      <c r="N1796" s="203" t="s">
        <v>211</v>
      </c>
      <c r="O1796" s="48" t="s">
        <v>183</v>
      </c>
      <c r="P1796" s="48"/>
      <c r="Q1796" s="48" t="s">
        <v>239</v>
      </c>
      <c r="R1796" s="203" t="s">
        <v>211</v>
      </c>
      <c r="S1796" s="48" t="b">
        <v>0</v>
      </c>
      <c r="T1796" s="48"/>
      <c r="U1796" s="178"/>
      <c r="V1796" s="178">
        <v>43644</v>
      </c>
      <c r="W1796" s="48" t="s">
        <v>211</v>
      </c>
      <c r="X1796" s="48"/>
      <c r="Y1796" s="48"/>
      <c r="Z1796" s="48" t="s">
        <v>211</v>
      </c>
      <c r="AA1796" s="48"/>
      <c r="AB1796" s="48"/>
      <c r="AC1796" s="203" t="s">
        <v>4743</v>
      </c>
      <c r="AD1796" s="204">
        <v>43754</v>
      </c>
      <c r="AE1796" s="203" t="s">
        <v>498</v>
      </c>
      <c r="AF1796" s="203" t="s">
        <v>4463</v>
      </c>
      <c r="AG1796" s="203" t="s">
        <v>2694</v>
      </c>
      <c r="AH1796" s="208">
        <v>43844</v>
      </c>
      <c r="AI1796" s="210" t="s">
        <v>4284</v>
      </c>
      <c r="AJ1796" s="164" t="str">
        <f t="shared" si="28"/>
        <v>FS</v>
      </c>
      <c r="AK1796" s="115" t="b">
        <f>ISNUMBER(SEARCH("IRT",Table1[[#This Row],[Current_Status]]))</f>
        <v>0</v>
      </c>
      <c r="AL1796" s="116">
        <f>YEAR(Table1[[#This Row],[Project_Initiated]])</f>
        <v>2019</v>
      </c>
      <c r="AM1796" s="53">
        <v>44105</v>
      </c>
      <c r="AN1796" s="53" t="str">
        <f>IF(AND(Table1[[#This Row],[Completed Date]]&gt;="07/01/2020"+0,Table1[[#This Row],[Completed Date]]&lt;="6/30/2021"+0),"FY 20-21",IF(AND(Table1[[#This Row],[Completed Date]]&gt;="07/01/2019"+0,Table1[[#This Row],[Completed Date]]&lt;="6/30/2020"+0),"FY 19-20",""))</f>
        <v>FY 19-20</v>
      </c>
      <c r="AO1796" s="116" t="str">
        <f>IFERROR(FIND("R",Table1[[#This Row],[FS_Priority]]),"")</f>
        <v/>
      </c>
    </row>
    <row r="1797" spans="1:41" hidden="1" x14ac:dyDescent="0.25">
      <c r="A1797" s="48" t="s">
        <v>885</v>
      </c>
      <c r="B1797" s="203" t="s">
        <v>211</v>
      </c>
      <c r="C1797" s="203" t="s">
        <v>885</v>
      </c>
      <c r="D1797" s="203" t="b">
        <v>0</v>
      </c>
      <c r="E1797" s="48" t="s">
        <v>107</v>
      </c>
      <c r="F1797" s="48" t="s">
        <v>3227</v>
      </c>
      <c r="G1797" s="48" t="s">
        <v>211</v>
      </c>
      <c r="H1797" s="48" t="s">
        <v>472</v>
      </c>
      <c r="I1797" s="48" t="s">
        <v>3744</v>
      </c>
      <c r="J1797" s="48" t="s">
        <v>2661</v>
      </c>
      <c r="K1797" s="203" t="s">
        <v>3674</v>
      </c>
      <c r="L1797" s="203" t="s">
        <v>2636</v>
      </c>
      <c r="M1797" s="48" t="s">
        <v>3745</v>
      </c>
      <c r="N1797" s="203" t="s">
        <v>211</v>
      </c>
      <c r="O1797" s="48" t="s">
        <v>165</v>
      </c>
      <c r="P1797" s="48"/>
      <c r="Q1797" s="48" t="s">
        <v>239</v>
      </c>
      <c r="R1797" s="203" t="s">
        <v>211</v>
      </c>
      <c r="S1797" s="48" t="b">
        <v>0</v>
      </c>
      <c r="T1797" s="48"/>
      <c r="U1797" s="178"/>
      <c r="V1797" s="178">
        <v>43377</v>
      </c>
      <c r="W1797" s="48" t="s">
        <v>211</v>
      </c>
      <c r="X1797" s="48"/>
      <c r="Y1797" s="48"/>
      <c r="Z1797" s="48" t="s">
        <v>211</v>
      </c>
      <c r="AA1797" s="48"/>
      <c r="AB1797" s="48"/>
      <c r="AC1797" s="203" t="s">
        <v>2788</v>
      </c>
      <c r="AD1797" s="205"/>
      <c r="AE1797" s="203" t="s">
        <v>165</v>
      </c>
      <c r="AF1797" s="203" t="s">
        <v>211</v>
      </c>
      <c r="AG1797" s="203" t="s">
        <v>539</v>
      </c>
      <c r="AH1797" s="208">
        <v>43504</v>
      </c>
      <c r="AI1797" s="210" t="s">
        <v>4352</v>
      </c>
      <c r="AJ1797" s="164" t="str">
        <f t="shared" si="28"/>
        <v>FS</v>
      </c>
      <c r="AK1797" s="115" t="b">
        <f>ISNUMBER(SEARCH("IRT",Table1[[#This Row],[Current_Status]]))</f>
        <v>0</v>
      </c>
      <c r="AL1797" s="116">
        <f>YEAR(Table1[[#This Row],[Project_Initiated]])</f>
        <v>2018</v>
      </c>
      <c r="AM1797" s="53">
        <v>44105</v>
      </c>
      <c r="AN1797" s="53" t="str">
        <f>IF(AND(Table1[[#This Row],[Completed Date]]&gt;="07/01/2020"+0,Table1[[#This Row],[Completed Date]]&lt;="6/30/2021"+0),"FY 20-21",IF(AND(Table1[[#This Row],[Completed Date]]&gt;="07/01/2019"+0,Table1[[#This Row],[Completed Date]]&lt;="6/30/2020"+0),"FY 19-20",""))</f>
        <v/>
      </c>
      <c r="AO1797" s="116" t="str">
        <f>IFERROR(FIND("R",Table1[[#This Row],[FS_Priority]]),"")</f>
        <v/>
      </c>
    </row>
    <row r="1798" spans="1:41" hidden="1" x14ac:dyDescent="0.25">
      <c r="A1798" s="48" t="s">
        <v>364</v>
      </c>
      <c r="B1798" s="203" t="s">
        <v>211</v>
      </c>
      <c r="C1798" s="203" t="s">
        <v>364</v>
      </c>
      <c r="D1798" s="203" t="b">
        <v>0</v>
      </c>
      <c r="E1798" s="48" t="s">
        <v>107</v>
      </c>
      <c r="F1798" s="48" t="s">
        <v>3229</v>
      </c>
      <c r="G1798" s="48" t="s">
        <v>211</v>
      </c>
      <c r="H1798" s="48" t="s">
        <v>477</v>
      </c>
      <c r="I1798" s="48" t="s">
        <v>3704</v>
      </c>
      <c r="J1798" s="48" t="s">
        <v>2661</v>
      </c>
      <c r="K1798" s="203" t="s">
        <v>3674</v>
      </c>
      <c r="L1798" s="203" t="s">
        <v>2636</v>
      </c>
      <c r="M1798" s="48" t="s">
        <v>3561</v>
      </c>
      <c r="N1798" s="203" t="s">
        <v>211</v>
      </c>
      <c r="O1798" s="48" t="s">
        <v>183</v>
      </c>
      <c r="P1798" s="48"/>
      <c r="Q1798" s="48" t="s">
        <v>365</v>
      </c>
      <c r="R1798" s="203" t="s">
        <v>211</v>
      </c>
      <c r="S1798" s="48" t="b">
        <v>0</v>
      </c>
      <c r="T1798" s="48"/>
      <c r="U1798" s="178"/>
      <c r="V1798" s="178">
        <v>43297</v>
      </c>
      <c r="W1798" s="48" t="s">
        <v>211</v>
      </c>
      <c r="X1798" s="48"/>
      <c r="Y1798" s="48"/>
      <c r="Z1798" s="48" t="s">
        <v>211</v>
      </c>
      <c r="AA1798" s="48"/>
      <c r="AB1798" s="48"/>
      <c r="AC1798" s="203" t="s">
        <v>2882</v>
      </c>
      <c r="AD1798" s="205"/>
      <c r="AE1798" s="203" t="s">
        <v>178</v>
      </c>
      <c r="AF1798" s="203" t="s">
        <v>211</v>
      </c>
      <c r="AG1798" s="203" t="s">
        <v>2694</v>
      </c>
      <c r="AH1798" s="208">
        <v>43631</v>
      </c>
      <c r="AI1798" s="210" t="s">
        <v>4347</v>
      </c>
      <c r="AJ1798" s="164" t="str">
        <f t="shared" si="28"/>
        <v>FS</v>
      </c>
      <c r="AK1798" s="115" t="b">
        <f>ISNUMBER(SEARCH("IRT",Table1[[#This Row],[Current_Status]]))</f>
        <v>0</v>
      </c>
      <c r="AL1798" s="116">
        <f>YEAR(Table1[[#This Row],[Project_Initiated]])</f>
        <v>2018</v>
      </c>
      <c r="AM1798" s="53">
        <v>44105</v>
      </c>
      <c r="AN1798" s="53" t="str">
        <f>IF(AND(Table1[[#This Row],[Completed Date]]&gt;="07/01/2020"+0,Table1[[#This Row],[Completed Date]]&lt;="6/30/2021"+0),"FY 20-21",IF(AND(Table1[[#This Row],[Completed Date]]&gt;="07/01/2019"+0,Table1[[#This Row],[Completed Date]]&lt;="6/30/2020"+0),"FY 19-20",""))</f>
        <v/>
      </c>
      <c r="AO1798" s="116" t="str">
        <f>IFERROR(FIND("R",Table1[[#This Row],[FS_Priority]]),"")</f>
        <v/>
      </c>
    </row>
    <row r="1799" spans="1:41" hidden="1" x14ac:dyDescent="0.25">
      <c r="A1799" s="48" t="s">
        <v>366</v>
      </c>
      <c r="B1799" s="203" t="s">
        <v>211</v>
      </c>
      <c r="C1799" s="203" t="s">
        <v>366</v>
      </c>
      <c r="D1799" s="203" t="b">
        <v>0</v>
      </c>
      <c r="E1799" s="48" t="s">
        <v>107</v>
      </c>
      <c r="F1799" s="48" t="s">
        <v>3230</v>
      </c>
      <c r="G1799" s="48" t="s">
        <v>2844</v>
      </c>
      <c r="H1799" s="48" t="s">
        <v>435</v>
      </c>
      <c r="I1799" s="48" t="s">
        <v>3746</v>
      </c>
      <c r="J1799" s="48" t="s">
        <v>2661</v>
      </c>
      <c r="K1799" s="203" t="s">
        <v>3674</v>
      </c>
      <c r="L1799" s="203" t="s">
        <v>2636</v>
      </c>
      <c r="M1799" s="48" t="s">
        <v>3747</v>
      </c>
      <c r="N1799" s="203" t="s">
        <v>211</v>
      </c>
      <c r="O1799" s="48" t="s">
        <v>183</v>
      </c>
      <c r="P1799" s="48"/>
      <c r="Q1799" s="48" t="s">
        <v>367</v>
      </c>
      <c r="R1799" s="203" t="s">
        <v>211</v>
      </c>
      <c r="S1799" s="48" t="b">
        <v>0</v>
      </c>
      <c r="T1799" s="48"/>
      <c r="U1799" s="178"/>
      <c r="V1799" s="178">
        <v>43332</v>
      </c>
      <c r="W1799" s="48" t="s">
        <v>211</v>
      </c>
      <c r="X1799" s="48"/>
      <c r="Y1799" s="48"/>
      <c r="Z1799" s="48" t="s">
        <v>211</v>
      </c>
      <c r="AA1799" s="48"/>
      <c r="AB1799" s="48"/>
      <c r="AC1799" s="203" t="s">
        <v>5029</v>
      </c>
      <c r="AD1799" s="207">
        <v>43381</v>
      </c>
      <c r="AE1799" s="203" t="s">
        <v>498</v>
      </c>
      <c r="AF1799" s="203" t="s">
        <v>4408</v>
      </c>
      <c r="AG1799" s="203" t="s">
        <v>2694</v>
      </c>
      <c r="AH1799" s="208">
        <v>44048</v>
      </c>
      <c r="AI1799" s="210" t="s">
        <v>4347</v>
      </c>
      <c r="AJ1799" s="164" t="str">
        <f t="shared" si="28"/>
        <v>FS</v>
      </c>
      <c r="AK1799" s="115" t="b">
        <f>ISNUMBER(SEARCH("IRT",Table1[[#This Row],[Current_Status]]))</f>
        <v>0</v>
      </c>
      <c r="AL1799" s="116">
        <f>YEAR(Table1[[#This Row],[Project_Initiated]])</f>
        <v>2018</v>
      </c>
      <c r="AM1799" s="53">
        <v>44105</v>
      </c>
      <c r="AN1799" s="53" t="str">
        <f>IF(AND(Table1[[#This Row],[Completed Date]]&gt;="07/01/2020"+0,Table1[[#This Row],[Completed Date]]&lt;="6/30/2021"+0),"FY 20-21",IF(AND(Table1[[#This Row],[Completed Date]]&gt;="07/01/2019"+0,Table1[[#This Row],[Completed Date]]&lt;="6/30/2020"+0),"FY 19-20",""))</f>
        <v>FY 20-21</v>
      </c>
      <c r="AO1799" s="116" t="str">
        <f>IFERROR(FIND("R",Table1[[#This Row],[FS_Priority]]),"")</f>
        <v/>
      </c>
    </row>
    <row r="1800" spans="1:41" hidden="1" x14ac:dyDescent="0.25">
      <c r="A1800" s="48" t="s">
        <v>368</v>
      </c>
      <c r="B1800" s="203" t="s">
        <v>211</v>
      </c>
      <c r="C1800" s="203" t="s">
        <v>368</v>
      </c>
      <c r="D1800" s="203" t="b">
        <v>0</v>
      </c>
      <c r="E1800" s="48" t="s">
        <v>107</v>
      </c>
      <c r="F1800" s="48" t="s">
        <v>3231</v>
      </c>
      <c r="G1800" s="48" t="s">
        <v>211</v>
      </c>
      <c r="H1800" s="48" t="s">
        <v>478</v>
      </c>
      <c r="I1800" s="48" t="s">
        <v>3748</v>
      </c>
      <c r="J1800" s="48" t="s">
        <v>2661</v>
      </c>
      <c r="K1800" s="203" t="s">
        <v>3674</v>
      </c>
      <c r="L1800" s="203" t="s">
        <v>2636</v>
      </c>
      <c r="M1800" s="48" t="s">
        <v>3561</v>
      </c>
      <c r="N1800" s="203" t="s">
        <v>211</v>
      </c>
      <c r="O1800" s="48" t="s">
        <v>165</v>
      </c>
      <c r="P1800" s="48"/>
      <c r="Q1800" s="48" t="s">
        <v>369</v>
      </c>
      <c r="R1800" s="203" t="s">
        <v>211</v>
      </c>
      <c r="S1800" s="48" t="b">
        <v>0</v>
      </c>
      <c r="T1800" s="48"/>
      <c r="U1800" s="178"/>
      <c r="V1800" s="178">
        <v>43313</v>
      </c>
      <c r="W1800" s="48" t="s">
        <v>211</v>
      </c>
      <c r="X1800" s="48"/>
      <c r="Y1800" s="48"/>
      <c r="Z1800" s="48" t="s">
        <v>211</v>
      </c>
      <c r="AA1800" s="48"/>
      <c r="AB1800" s="48"/>
      <c r="AC1800" s="203" t="s">
        <v>2697</v>
      </c>
      <c r="AD1800" s="205"/>
      <c r="AE1800" s="203" t="s">
        <v>165</v>
      </c>
      <c r="AF1800" s="203" t="s">
        <v>211</v>
      </c>
      <c r="AG1800" s="203" t="s">
        <v>539</v>
      </c>
      <c r="AH1800" s="208">
        <v>43476</v>
      </c>
      <c r="AI1800" s="210" t="s">
        <v>4347</v>
      </c>
      <c r="AJ1800" s="164" t="str">
        <f t="shared" si="28"/>
        <v>FS</v>
      </c>
      <c r="AK1800" s="115" t="b">
        <f>ISNUMBER(SEARCH("IRT",Table1[[#This Row],[Current_Status]]))</f>
        <v>0</v>
      </c>
      <c r="AL1800" s="116">
        <f>YEAR(Table1[[#This Row],[Project_Initiated]])</f>
        <v>2018</v>
      </c>
      <c r="AM1800" s="53">
        <v>44105</v>
      </c>
      <c r="AN1800" s="53" t="str">
        <f>IF(AND(Table1[[#This Row],[Completed Date]]&gt;="07/01/2020"+0,Table1[[#This Row],[Completed Date]]&lt;="6/30/2021"+0),"FY 20-21",IF(AND(Table1[[#This Row],[Completed Date]]&gt;="07/01/2019"+0,Table1[[#This Row],[Completed Date]]&lt;="6/30/2020"+0),"FY 19-20",""))</f>
        <v/>
      </c>
      <c r="AO1800" s="116" t="str">
        <f>IFERROR(FIND("R",Table1[[#This Row],[FS_Priority]]),"")</f>
        <v/>
      </c>
    </row>
    <row r="1801" spans="1:41" hidden="1" x14ac:dyDescent="0.25">
      <c r="A1801" s="48" t="s">
        <v>370</v>
      </c>
      <c r="B1801" s="203" t="s">
        <v>211</v>
      </c>
      <c r="C1801" s="203" t="s">
        <v>370</v>
      </c>
      <c r="D1801" s="203" t="b">
        <v>0</v>
      </c>
      <c r="E1801" s="48" t="s">
        <v>107</v>
      </c>
      <c r="F1801" s="48" t="s">
        <v>3232</v>
      </c>
      <c r="G1801" s="48" t="s">
        <v>211</v>
      </c>
      <c r="H1801" s="48" t="s">
        <v>294</v>
      </c>
      <c r="I1801" s="48" t="s">
        <v>3749</v>
      </c>
      <c r="J1801" s="48" t="s">
        <v>2661</v>
      </c>
      <c r="K1801" s="203" t="s">
        <v>3674</v>
      </c>
      <c r="L1801" s="203" t="s">
        <v>2636</v>
      </c>
      <c r="M1801" s="48" t="s">
        <v>3698</v>
      </c>
      <c r="N1801" s="203" t="s">
        <v>211</v>
      </c>
      <c r="O1801" s="48" t="s">
        <v>165</v>
      </c>
      <c r="P1801" s="48"/>
      <c r="Q1801" s="48" t="s">
        <v>371</v>
      </c>
      <c r="R1801" s="203" t="s">
        <v>211</v>
      </c>
      <c r="S1801" s="48" t="b">
        <v>0</v>
      </c>
      <c r="T1801" s="48"/>
      <c r="U1801" s="178"/>
      <c r="V1801" s="178">
        <v>43319</v>
      </c>
      <c r="W1801" s="48" t="s">
        <v>211</v>
      </c>
      <c r="X1801" s="48"/>
      <c r="Y1801" s="48"/>
      <c r="Z1801" s="48" t="s">
        <v>211</v>
      </c>
      <c r="AA1801" s="48"/>
      <c r="AB1801" s="48"/>
      <c r="AC1801" s="203" t="s">
        <v>2881</v>
      </c>
      <c r="AD1801" s="206"/>
      <c r="AE1801" s="203" t="s">
        <v>165</v>
      </c>
      <c r="AF1801" s="203" t="s">
        <v>211</v>
      </c>
      <c r="AG1801" s="203" t="s">
        <v>539</v>
      </c>
      <c r="AH1801" s="209">
        <v>43592</v>
      </c>
      <c r="AI1801" s="210" t="s">
        <v>4347</v>
      </c>
      <c r="AJ1801" s="164" t="str">
        <f t="shared" si="28"/>
        <v>FS</v>
      </c>
      <c r="AK1801" s="115" t="b">
        <f>ISNUMBER(SEARCH("IRT",Table1[[#This Row],[Current_Status]]))</f>
        <v>0</v>
      </c>
      <c r="AL1801" s="116">
        <f>YEAR(Table1[[#This Row],[Project_Initiated]])</f>
        <v>2018</v>
      </c>
      <c r="AM1801" s="53">
        <v>44105</v>
      </c>
      <c r="AN1801" s="53" t="str">
        <f>IF(AND(Table1[[#This Row],[Completed Date]]&gt;="07/01/2020"+0,Table1[[#This Row],[Completed Date]]&lt;="6/30/2021"+0),"FY 20-21",IF(AND(Table1[[#This Row],[Completed Date]]&gt;="07/01/2019"+0,Table1[[#This Row],[Completed Date]]&lt;="6/30/2020"+0),"FY 19-20",""))</f>
        <v/>
      </c>
      <c r="AO1801" s="116" t="str">
        <f>IFERROR(FIND("R",Table1[[#This Row],[FS_Priority]]),"")</f>
        <v/>
      </c>
    </row>
    <row r="1802" spans="1:41" hidden="1" x14ac:dyDescent="0.25">
      <c r="A1802" s="48" t="s">
        <v>374</v>
      </c>
      <c r="B1802" s="203" t="s">
        <v>211</v>
      </c>
      <c r="C1802" s="203" t="s">
        <v>374</v>
      </c>
      <c r="D1802" s="203" t="b">
        <v>0</v>
      </c>
      <c r="E1802" s="48" t="s">
        <v>107</v>
      </c>
      <c r="F1802" s="48" t="s">
        <v>3234</v>
      </c>
      <c r="G1802" s="48" t="s">
        <v>211</v>
      </c>
      <c r="H1802" s="48" t="s">
        <v>472</v>
      </c>
      <c r="I1802" s="48" t="s">
        <v>3751</v>
      </c>
      <c r="J1802" s="48" t="s">
        <v>2661</v>
      </c>
      <c r="K1802" s="203" t="s">
        <v>3674</v>
      </c>
      <c r="L1802" s="203" t="s">
        <v>2636</v>
      </c>
      <c r="M1802" s="48" t="s">
        <v>3731</v>
      </c>
      <c r="N1802" s="203" t="s">
        <v>211</v>
      </c>
      <c r="O1802" s="48" t="s">
        <v>183</v>
      </c>
      <c r="P1802" s="48"/>
      <c r="Q1802" s="48" t="s">
        <v>375</v>
      </c>
      <c r="R1802" s="203" t="s">
        <v>211</v>
      </c>
      <c r="S1802" s="48" t="b">
        <v>0</v>
      </c>
      <c r="T1802" s="48"/>
      <c r="U1802" s="178"/>
      <c r="V1802" s="178">
        <v>43326</v>
      </c>
      <c r="W1802" s="48" t="s">
        <v>211</v>
      </c>
      <c r="X1802" s="48"/>
      <c r="Y1802" s="48"/>
      <c r="Z1802" s="48" t="s">
        <v>211</v>
      </c>
      <c r="AA1802" s="48"/>
      <c r="AB1802" s="48"/>
      <c r="AC1802" s="203" t="s">
        <v>2863</v>
      </c>
      <c r="AD1802" s="205"/>
      <c r="AE1802" s="203" t="s">
        <v>178</v>
      </c>
      <c r="AF1802" s="203" t="s">
        <v>4407</v>
      </c>
      <c r="AG1802" s="203" t="s">
        <v>2694</v>
      </c>
      <c r="AH1802" s="208">
        <v>43570</v>
      </c>
      <c r="AI1802" s="210" t="s">
        <v>4347</v>
      </c>
      <c r="AJ1802" s="164" t="str">
        <f t="shared" si="28"/>
        <v>FS</v>
      </c>
      <c r="AK1802" s="115" t="b">
        <f>ISNUMBER(SEARCH("IRT",Table1[[#This Row],[Current_Status]]))</f>
        <v>0</v>
      </c>
      <c r="AL1802" s="116">
        <f>YEAR(Table1[[#This Row],[Project_Initiated]])</f>
        <v>2018</v>
      </c>
      <c r="AM1802" s="53">
        <v>44105</v>
      </c>
      <c r="AN1802" s="53" t="str">
        <f>IF(AND(Table1[[#This Row],[Completed Date]]&gt;="07/01/2020"+0,Table1[[#This Row],[Completed Date]]&lt;="6/30/2021"+0),"FY 20-21",IF(AND(Table1[[#This Row],[Completed Date]]&gt;="07/01/2019"+0,Table1[[#This Row],[Completed Date]]&lt;="6/30/2020"+0),"FY 19-20",""))</f>
        <v/>
      </c>
      <c r="AO1802" s="116" t="str">
        <f>IFERROR(FIND("R",Table1[[#This Row],[FS_Priority]]),"")</f>
        <v/>
      </c>
    </row>
    <row r="1803" spans="1:41" hidden="1" x14ac:dyDescent="0.25">
      <c r="A1803" s="48" t="s">
        <v>853</v>
      </c>
      <c r="B1803" s="203" t="s">
        <v>211</v>
      </c>
      <c r="C1803" s="203" t="s">
        <v>853</v>
      </c>
      <c r="D1803" s="203" t="b">
        <v>0</v>
      </c>
      <c r="E1803" s="48" t="s">
        <v>107</v>
      </c>
      <c r="F1803" s="48" t="s">
        <v>3235</v>
      </c>
      <c r="G1803" s="48" t="s">
        <v>211</v>
      </c>
      <c r="H1803" s="48" t="s">
        <v>441</v>
      </c>
      <c r="I1803" s="48" t="s">
        <v>3752</v>
      </c>
      <c r="J1803" s="48" t="s">
        <v>2661</v>
      </c>
      <c r="K1803" s="203" t="s">
        <v>3674</v>
      </c>
      <c r="L1803" s="203" t="s">
        <v>2636</v>
      </c>
      <c r="M1803" s="48" t="s">
        <v>3675</v>
      </c>
      <c r="N1803" s="203" t="s">
        <v>211</v>
      </c>
      <c r="O1803" s="48" t="s">
        <v>165</v>
      </c>
      <c r="P1803" s="48"/>
      <c r="Q1803" s="48" t="s">
        <v>377</v>
      </c>
      <c r="R1803" s="203" t="s">
        <v>211</v>
      </c>
      <c r="S1803" s="48" t="b">
        <v>0</v>
      </c>
      <c r="T1803" s="48"/>
      <c r="U1803" s="178"/>
      <c r="V1803" s="178">
        <v>43350</v>
      </c>
      <c r="W1803" s="48" t="s">
        <v>211</v>
      </c>
      <c r="X1803" s="48"/>
      <c r="Y1803" s="48"/>
      <c r="Z1803" s="48" t="s">
        <v>211</v>
      </c>
      <c r="AA1803" s="48"/>
      <c r="AB1803" s="48"/>
      <c r="AC1803" s="203" t="s">
        <v>850</v>
      </c>
      <c r="AD1803" s="205"/>
      <c r="AE1803" s="203" t="s">
        <v>165</v>
      </c>
      <c r="AF1803" s="203" t="s">
        <v>211</v>
      </c>
      <c r="AG1803" s="203" t="s">
        <v>539</v>
      </c>
      <c r="AH1803" s="208">
        <v>43383</v>
      </c>
      <c r="AI1803" s="210" t="s">
        <v>4347</v>
      </c>
      <c r="AJ1803" s="164" t="str">
        <f t="shared" si="28"/>
        <v>FS</v>
      </c>
      <c r="AK1803" s="115" t="b">
        <f>ISNUMBER(SEARCH("IRT",Table1[[#This Row],[Current_Status]]))</f>
        <v>0</v>
      </c>
      <c r="AL1803" s="116">
        <f>YEAR(Table1[[#This Row],[Project_Initiated]])</f>
        <v>2018</v>
      </c>
      <c r="AM1803" s="53">
        <v>44105</v>
      </c>
      <c r="AN1803" s="53" t="str">
        <f>IF(AND(Table1[[#This Row],[Completed Date]]&gt;="07/01/2020"+0,Table1[[#This Row],[Completed Date]]&lt;="6/30/2021"+0),"FY 20-21",IF(AND(Table1[[#This Row],[Completed Date]]&gt;="07/01/2019"+0,Table1[[#This Row],[Completed Date]]&lt;="6/30/2020"+0),"FY 19-20",""))</f>
        <v/>
      </c>
      <c r="AO1803" s="116" t="str">
        <f>IFERROR(FIND("R",Table1[[#This Row],[FS_Priority]]),"")</f>
        <v/>
      </c>
    </row>
    <row r="1804" spans="1:41" hidden="1" x14ac:dyDescent="0.25">
      <c r="A1804" s="48" t="s">
        <v>378</v>
      </c>
      <c r="B1804" s="203" t="s">
        <v>211</v>
      </c>
      <c r="C1804" s="203" t="s">
        <v>378</v>
      </c>
      <c r="D1804" s="203" t="b">
        <v>0</v>
      </c>
      <c r="E1804" s="48" t="s">
        <v>107</v>
      </c>
      <c r="F1804" s="48" t="s">
        <v>3236</v>
      </c>
      <c r="G1804" s="48" t="s">
        <v>211</v>
      </c>
      <c r="H1804" s="48" t="s">
        <v>476</v>
      </c>
      <c r="I1804" s="48" t="s">
        <v>3740</v>
      </c>
      <c r="J1804" s="48" t="s">
        <v>2661</v>
      </c>
      <c r="K1804" s="203" t="s">
        <v>3674</v>
      </c>
      <c r="L1804" s="203" t="s">
        <v>2636</v>
      </c>
      <c r="M1804" s="48" t="s">
        <v>3687</v>
      </c>
      <c r="N1804" s="203" t="s">
        <v>211</v>
      </c>
      <c r="O1804" s="48" t="s">
        <v>165</v>
      </c>
      <c r="P1804" s="48"/>
      <c r="Q1804" s="48" t="s">
        <v>379</v>
      </c>
      <c r="R1804" s="203" t="s">
        <v>211</v>
      </c>
      <c r="S1804" s="48" t="b">
        <v>0</v>
      </c>
      <c r="T1804" s="48"/>
      <c r="U1804" s="178"/>
      <c r="V1804" s="178">
        <v>43349</v>
      </c>
      <c r="W1804" s="48" t="s">
        <v>211</v>
      </c>
      <c r="X1804" s="48"/>
      <c r="Y1804" s="48"/>
      <c r="Z1804" s="48" t="s">
        <v>211</v>
      </c>
      <c r="AA1804" s="48"/>
      <c r="AB1804" s="48"/>
      <c r="AC1804" s="203" t="s">
        <v>2697</v>
      </c>
      <c r="AD1804" s="205"/>
      <c r="AE1804" s="203" t="s">
        <v>165</v>
      </c>
      <c r="AF1804" s="203" t="s">
        <v>211</v>
      </c>
      <c r="AG1804" s="203" t="s">
        <v>539</v>
      </c>
      <c r="AH1804" s="208">
        <v>43476</v>
      </c>
      <c r="AI1804" s="210" t="s">
        <v>4347</v>
      </c>
      <c r="AJ1804" s="164" t="str">
        <f t="shared" si="28"/>
        <v>FS</v>
      </c>
      <c r="AK1804" s="115" t="b">
        <f>ISNUMBER(SEARCH("IRT",Table1[[#This Row],[Current_Status]]))</f>
        <v>0</v>
      </c>
      <c r="AL1804" s="116">
        <f>YEAR(Table1[[#This Row],[Project_Initiated]])</f>
        <v>2018</v>
      </c>
      <c r="AM1804" s="53">
        <v>44105</v>
      </c>
      <c r="AN1804" s="53" t="str">
        <f>IF(AND(Table1[[#This Row],[Completed Date]]&gt;="07/01/2020"+0,Table1[[#This Row],[Completed Date]]&lt;="6/30/2021"+0),"FY 20-21",IF(AND(Table1[[#This Row],[Completed Date]]&gt;="07/01/2019"+0,Table1[[#This Row],[Completed Date]]&lt;="6/30/2020"+0),"FY 19-20",""))</f>
        <v/>
      </c>
      <c r="AO1804" s="116" t="str">
        <f>IFERROR(FIND("R",Table1[[#This Row],[FS_Priority]]),"")</f>
        <v/>
      </c>
    </row>
    <row r="1805" spans="1:41" hidden="1" x14ac:dyDescent="0.25">
      <c r="A1805" s="48" t="s">
        <v>380</v>
      </c>
      <c r="B1805" s="203" t="s">
        <v>211</v>
      </c>
      <c r="C1805" s="203" t="s">
        <v>380</v>
      </c>
      <c r="D1805" s="203" t="b">
        <v>0</v>
      </c>
      <c r="E1805" s="48" t="s">
        <v>107</v>
      </c>
      <c r="F1805" s="48" t="s">
        <v>3237</v>
      </c>
      <c r="G1805" s="48" t="s">
        <v>211</v>
      </c>
      <c r="H1805" s="48" t="s">
        <v>464</v>
      </c>
      <c r="I1805" s="48" t="s">
        <v>3753</v>
      </c>
      <c r="J1805" s="48" t="s">
        <v>2661</v>
      </c>
      <c r="K1805" s="203" t="s">
        <v>3674</v>
      </c>
      <c r="L1805" s="203" t="s">
        <v>2636</v>
      </c>
      <c r="M1805" s="48" t="s">
        <v>3754</v>
      </c>
      <c r="N1805" s="203" t="s">
        <v>211</v>
      </c>
      <c r="O1805" s="48" t="s">
        <v>165</v>
      </c>
      <c r="P1805" s="48"/>
      <c r="Q1805" s="48" t="s">
        <v>381</v>
      </c>
      <c r="R1805" s="203" t="s">
        <v>211</v>
      </c>
      <c r="S1805" s="48" t="b">
        <v>0</v>
      </c>
      <c r="T1805" s="48"/>
      <c r="U1805" s="178"/>
      <c r="V1805" s="178">
        <v>43342</v>
      </c>
      <c r="W1805" s="48" t="s">
        <v>211</v>
      </c>
      <c r="X1805" s="48"/>
      <c r="Y1805" s="48"/>
      <c r="Z1805" s="48" t="s">
        <v>211</v>
      </c>
      <c r="AA1805" s="48"/>
      <c r="AB1805" s="48"/>
      <c r="AC1805" s="203" t="s">
        <v>2697</v>
      </c>
      <c r="AD1805" s="205"/>
      <c r="AE1805" s="203" t="s">
        <v>165</v>
      </c>
      <c r="AF1805" s="203" t="s">
        <v>211</v>
      </c>
      <c r="AG1805" s="203" t="s">
        <v>539</v>
      </c>
      <c r="AH1805" s="208">
        <v>43476</v>
      </c>
      <c r="AI1805" s="210" t="s">
        <v>4347</v>
      </c>
      <c r="AJ1805" s="164" t="str">
        <f t="shared" si="28"/>
        <v>FS</v>
      </c>
      <c r="AK1805" s="115" t="b">
        <f>ISNUMBER(SEARCH("IRT",Table1[[#This Row],[Current_Status]]))</f>
        <v>0</v>
      </c>
      <c r="AL1805" s="116">
        <f>YEAR(Table1[[#This Row],[Project_Initiated]])</f>
        <v>2018</v>
      </c>
      <c r="AM1805" s="53">
        <v>44105</v>
      </c>
      <c r="AN1805" s="53" t="str">
        <f>IF(AND(Table1[[#This Row],[Completed Date]]&gt;="07/01/2020"+0,Table1[[#This Row],[Completed Date]]&lt;="6/30/2021"+0),"FY 20-21",IF(AND(Table1[[#This Row],[Completed Date]]&gt;="07/01/2019"+0,Table1[[#This Row],[Completed Date]]&lt;="6/30/2020"+0),"FY 19-20",""))</f>
        <v/>
      </c>
      <c r="AO1805" s="116" t="str">
        <f>IFERROR(FIND("R",Table1[[#This Row],[FS_Priority]]),"")</f>
        <v/>
      </c>
    </row>
    <row r="1806" spans="1:41" hidden="1" x14ac:dyDescent="0.25">
      <c r="A1806" s="48" t="s">
        <v>382</v>
      </c>
      <c r="B1806" s="203" t="s">
        <v>211</v>
      </c>
      <c r="C1806" s="203" t="s">
        <v>382</v>
      </c>
      <c r="D1806" s="203" t="b">
        <v>0</v>
      </c>
      <c r="E1806" s="48" t="s">
        <v>107</v>
      </c>
      <c r="F1806" s="48" t="s">
        <v>3238</v>
      </c>
      <c r="G1806" s="48" t="s">
        <v>211</v>
      </c>
      <c r="H1806" s="48" t="s">
        <v>435</v>
      </c>
      <c r="I1806" s="48" t="s">
        <v>3755</v>
      </c>
      <c r="J1806" s="48" t="s">
        <v>2661</v>
      </c>
      <c r="K1806" s="203" t="s">
        <v>3674</v>
      </c>
      <c r="L1806" s="203" t="s">
        <v>2636</v>
      </c>
      <c r="M1806" s="48" t="s">
        <v>3747</v>
      </c>
      <c r="N1806" s="203" t="s">
        <v>211</v>
      </c>
      <c r="O1806" s="48" t="s">
        <v>165</v>
      </c>
      <c r="P1806" s="48"/>
      <c r="Q1806" s="48" t="s">
        <v>383</v>
      </c>
      <c r="R1806" s="203" t="s">
        <v>211</v>
      </c>
      <c r="S1806" s="48" t="b">
        <v>0</v>
      </c>
      <c r="T1806" s="48"/>
      <c r="U1806" s="178"/>
      <c r="V1806" s="178">
        <v>43349</v>
      </c>
      <c r="W1806" s="48" t="s">
        <v>211</v>
      </c>
      <c r="X1806" s="48"/>
      <c r="Y1806" s="48"/>
      <c r="Z1806" s="48" t="s">
        <v>211</v>
      </c>
      <c r="AA1806" s="48"/>
      <c r="AB1806" s="48"/>
      <c r="AC1806" s="203" t="s">
        <v>2881</v>
      </c>
      <c r="AD1806" s="205"/>
      <c r="AE1806" s="203" t="s">
        <v>165</v>
      </c>
      <c r="AF1806" s="203" t="s">
        <v>211</v>
      </c>
      <c r="AG1806" s="203" t="s">
        <v>539</v>
      </c>
      <c r="AH1806" s="208">
        <v>43592</v>
      </c>
      <c r="AI1806" s="210" t="s">
        <v>4347</v>
      </c>
      <c r="AJ1806" s="164" t="str">
        <f t="shared" si="28"/>
        <v>FS</v>
      </c>
      <c r="AK1806" s="115" t="b">
        <f>ISNUMBER(SEARCH("IRT",Table1[[#This Row],[Current_Status]]))</f>
        <v>0</v>
      </c>
      <c r="AL1806" s="116">
        <f>YEAR(Table1[[#This Row],[Project_Initiated]])</f>
        <v>2018</v>
      </c>
      <c r="AM1806" s="53">
        <v>44105</v>
      </c>
      <c r="AN1806" s="53" t="str">
        <f>IF(AND(Table1[[#This Row],[Completed Date]]&gt;="07/01/2020"+0,Table1[[#This Row],[Completed Date]]&lt;="6/30/2021"+0),"FY 20-21",IF(AND(Table1[[#This Row],[Completed Date]]&gt;="07/01/2019"+0,Table1[[#This Row],[Completed Date]]&lt;="6/30/2020"+0),"FY 19-20",""))</f>
        <v/>
      </c>
      <c r="AO1806" s="116" t="str">
        <f>IFERROR(FIND("R",Table1[[#This Row],[FS_Priority]]),"")</f>
        <v/>
      </c>
    </row>
    <row r="1807" spans="1:41" hidden="1" x14ac:dyDescent="0.25">
      <c r="A1807" s="48" t="s">
        <v>4099</v>
      </c>
      <c r="B1807" s="203" t="s">
        <v>211</v>
      </c>
      <c r="C1807" s="203" t="s">
        <v>4099</v>
      </c>
      <c r="D1807" s="203" t="b">
        <v>0</v>
      </c>
      <c r="E1807" s="48" t="s">
        <v>107</v>
      </c>
      <c r="F1807" s="48" t="s">
        <v>4176</v>
      </c>
      <c r="G1807" s="48" t="s">
        <v>4378</v>
      </c>
      <c r="H1807" s="48" t="s">
        <v>441</v>
      </c>
      <c r="I1807" s="48" t="s">
        <v>4177</v>
      </c>
      <c r="J1807" s="48" t="s">
        <v>2661</v>
      </c>
      <c r="K1807" s="203" t="s">
        <v>3674</v>
      </c>
      <c r="L1807" s="203" t="s">
        <v>2636</v>
      </c>
      <c r="M1807" s="48" t="s">
        <v>4166</v>
      </c>
      <c r="N1807" s="203" t="s">
        <v>211</v>
      </c>
      <c r="O1807" s="48" t="s">
        <v>183</v>
      </c>
      <c r="P1807" s="48"/>
      <c r="Q1807" s="48" t="s">
        <v>240</v>
      </c>
      <c r="R1807" s="203" t="s">
        <v>211</v>
      </c>
      <c r="S1807" s="48" t="b">
        <v>0</v>
      </c>
      <c r="T1807" s="48"/>
      <c r="U1807" s="178"/>
      <c r="V1807" s="178">
        <v>43662</v>
      </c>
      <c r="W1807" s="48" t="s">
        <v>211</v>
      </c>
      <c r="X1807" s="48"/>
      <c r="Y1807" s="48"/>
      <c r="Z1807" s="48" t="s">
        <v>211</v>
      </c>
      <c r="AA1807" s="48"/>
      <c r="AB1807" s="48"/>
      <c r="AC1807" s="203" t="s">
        <v>4824</v>
      </c>
      <c r="AD1807" s="204">
        <v>43796</v>
      </c>
      <c r="AE1807" s="203" t="s">
        <v>498</v>
      </c>
      <c r="AF1807" s="203" t="s">
        <v>4466</v>
      </c>
      <c r="AG1807" s="203" t="s">
        <v>2694</v>
      </c>
      <c r="AH1807" s="208">
        <v>43915</v>
      </c>
      <c r="AI1807" s="210" t="s">
        <v>4284</v>
      </c>
      <c r="AJ1807" s="164" t="str">
        <f t="shared" si="28"/>
        <v>FS</v>
      </c>
      <c r="AK1807" s="115" t="b">
        <f>ISNUMBER(SEARCH("IRT",Table1[[#This Row],[Current_Status]]))</f>
        <v>0</v>
      </c>
      <c r="AL1807" s="116">
        <f>YEAR(Table1[[#This Row],[Project_Initiated]])</f>
        <v>2019</v>
      </c>
      <c r="AM1807" s="53">
        <v>44105</v>
      </c>
      <c r="AN1807" s="53" t="str">
        <f>IF(AND(Table1[[#This Row],[Completed Date]]&gt;="07/01/2020"+0,Table1[[#This Row],[Completed Date]]&lt;="6/30/2021"+0),"FY 20-21",IF(AND(Table1[[#This Row],[Completed Date]]&gt;="07/01/2019"+0,Table1[[#This Row],[Completed Date]]&lt;="6/30/2020"+0),"FY 19-20",""))</f>
        <v>FY 19-20</v>
      </c>
      <c r="AO1807" s="116" t="str">
        <f>IFERROR(FIND("R",Table1[[#This Row],[FS_Priority]]),"")</f>
        <v/>
      </c>
    </row>
    <row r="1808" spans="1:41" hidden="1" x14ac:dyDescent="0.25">
      <c r="A1808" s="48" t="s">
        <v>2940</v>
      </c>
      <c r="B1808" s="203" t="s">
        <v>211</v>
      </c>
      <c r="C1808" s="203" t="s">
        <v>2940</v>
      </c>
      <c r="D1808" s="203" t="b">
        <v>0</v>
      </c>
      <c r="E1808" s="48" t="s">
        <v>107</v>
      </c>
      <c r="F1808" s="48" t="s">
        <v>3253</v>
      </c>
      <c r="G1808" s="48" t="s">
        <v>4133</v>
      </c>
      <c r="H1808" s="48" t="s">
        <v>474</v>
      </c>
      <c r="I1808" s="48" t="s">
        <v>64</v>
      </c>
      <c r="J1808" s="48" t="s">
        <v>2661</v>
      </c>
      <c r="K1808" s="203" t="s">
        <v>3674</v>
      </c>
      <c r="L1808" s="203" t="s">
        <v>2636</v>
      </c>
      <c r="M1808" s="48" t="s">
        <v>3561</v>
      </c>
      <c r="N1808" s="203" t="s">
        <v>211</v>
      </c>
      <c r="O1808" s="48" t="s">
        <v>165</v>
      </c>
      <c r="P1808" s="48"/>
      <c r="Q1808" s="48" t="s">
        <v>240</v>
      </c>
      <c r="R1808" s="203" t="s">
        <v>108</v>
      </c>
      <c r="S1808" s="48" t="b">
        <v>0</v>
      </c>
      <c r="T1808" s="48"/>
      <c r="U1808" s="178"/>
      <c r="V1808" s="178">
        <v>43536</v>
      </c>
      <c r="W1808" s="48" t="s">
        <v>211</v>
      </c>
      <c r="X1808" s="48"/>
      <c r="Y1808" s="48"/>
      <c r="Z1808" s="48" t="s">
        <v>211</v>
      </c>
      <c r="AA1808" s="48"/>
      <c r="AB1808" s="48"/>
      <c r="AC1808" s="203" t="s">
        <v>4436</v>
      </c>
      <c r="AD1808" s="205"/>
      <c r="AE1808" s="203" t="s">
        <v>165</v>
      </c>
      <c r="AF1808" s="203" t="s">
        <v>211</v>
      </c>
      <c r="AG1808" s="203" t="s">
        <v>211</v>
      </c>
      <c r="AH1808" s="208">
        <v>43789</v>
      </c>
      <c r="AI1808" s="210" t="s">
        <v>4284</v>
      </c>
      <c r="AJ1808" s="164" t="str">
        <f t="shared" si="28"/>
        <v>FS</v>
      </c>
      <c r="AK1808" s="115" t="b">
        <f>ISNUMBER(SEARCH("IRT",Table1[[#This Row],[Current_Status]]))</f>
        <v>0</v>
      </c>
      <c r="AL1808" s="116">
        <f>YEAR(Table1[[#This Row],[Project_Initiated]])</f>
        <v>2019</v>
      </c>
      <c r="AM1808" s="53">
        <v>44105</v>
      </c>
      <c r="AN1808" s="53" t="str">
        <f>IF(AND(Table1[[#This Row],[Completed Date]]&gt;="07/01/2020"+0,Table1[[#This Row],[Completed Date]]&lt;="6/30/2021"+0),"FY 20-21",IF(AND(Table1[[#This Row],[Completed Date]]&gt;="07/01/2019"+0,Table1[[#This Row],[Completed Date]]&lt;="6/30/2020"+0),"FY 19-20",""))</f>
        <v>FY 19-20</v>
      </c>
      <c r="AO1808" s="116" t="str">
        <f>IFERROR(FIND("R",Table1[[#This Row],[FS_Priority]]),"")</f>
        <v/>
      </c>
    </row>
    <row r="1809" spans="1:41" hidden="1" x14ac:dyDescent="0.25">
      <c r="A1809" s="48" t="s">
        <v>2936</v>
      </c>
      <c r="B1809" s="203" t="s">
        <v>211</v>
      </c>
      <c r="C1809" s="203" t="s">
        <v>2936</v>
      </c>
      <c r="D1809" s="203" t="b">
        <v>0</v>
      </c>
      <c r="E1809" s="48" t="s">
        <v>107</v>
      </c>
      <c r="F1809" s="48" t="s">
        <v>3239</v>
      </c>
      <c r="G1809" s="48" t="s">
        <v>211</v>
      </c>
      <c r="H1809" s="48" t="s">
        <v>476</v>
      </c>
      <c r="I1809" s="48" t="s">
        <v>3949</v>
      </c>
      <c r="J1809" s="48" t="s">
        <v>2661</v>
      </c>
      <c r="K1809" s="203" t="s">
        <v>3674</v>
      </c>
      <c r="L1809" s="203" t="s">
        <v>2636</v>
      </c>
      <c r="M1809" s="48" t="s">
        <v>3687</v>
      </c>
      <c r="N1809" s="203" t="s">
        <v>211</v>
      </c>
      <c r="O1809" s="48" t="s">
        <v>165</v>
      </c>
      <c r="P1809" s="48"/>
      <c r="Q1809" s="48" t="s">
        <v>240</v>
      </c>
      <c r="R1809" s="203" t="s">
        <v>211</v>
      </c>
      <c r="S1809" s="48" t="b">
        <v>0</v>
      </c>
      <c r="T1809" s="48"/>
      <c r="U1809" s="178"/>
      <c r="V1809" s="178">
        <v>43599</v>
      </c>
      <c r="W1809" s="48" t="s">
        <v>211</v>
      </c>
      <c r="X1809" s="48"/>
      <c r="Y1809" s="48"/>
      <c r="Z1809" s="48" t="s">
        <v>211</v>
      </c>
      <c r="AA1809" s="48"/>
      <c r="AB1809" s="48"/>
      <c r="AC1809" s="203" t="s">
        <v>4436</v>
      </c>
      <c r="AD1809" s="205"/>
      <c r="AE1809" s="203" t="s">
        <v>211</v>
      </c>
      <c r="AF1809" s="203" t="s">
        <v>211</v>
      </c>
      <c r="AG1809" s="203" t="s">
        <v>211</v>
      </c>
      <c r="AH1809" s="208">
        <v>43699</v>
      </c>
      <c r="AI1809" s="210" t="s">
        <v>4349</v>
      </c>
      <c r="AJ1809" s="164" t="str">
        <f t="shared" si="28"/>
        <v>FS</v>
      </c>
      <c r="AK1809" s="115" t="b">
        <f>ISNUMBER(SEARCH("IRT",Table1[[#This Row],[Current_Status]]))</f>
        <v>0</v>
      </c>
      <c r="AL1809" s="116">
        <f>YEAR(Table1[[#This Row],[Project_Initiated]])</f>
        <v>2019</v>
      </c>
      <c r="AM1809" s="53">
        <v>44105</v>
      </c>
      <c r="AN1809" s="53" t="str">
        <f>IF(AND(Table1[[#This Row],[Completed Date]]&gt;="07/01/2020"+0,Table1[[#This Row],[Completed Date]]&lt;="6/30/2021"+0),"FY 20-21",IF(AND(Table1[[#This Row],[Completed Date]]&gt;="07/01/2019"+0,Table1[[#This Row],[Completed Date]]&lt;="6/30/2020"+0),"FY 19-20",""))</f>
        <v>FY 19-20</v>
      </c>
      <c r="AO1809" s="116" t="str">
        <f>IFERROR(FIND("R",Table1[[#This Row],[FS_Priority]]),"")</f>
        <v/>
      </c>
    </row>
    <row r="1810" spans="1:41" hidden="1" x14ac:dyDescent="0.25">
      <c r="A1810" s="48" t="s">
        <v>4633</v>
      </c>
      <c r="B1810" s="203" t="s">
        <v>211</v>
      </c>
      <c r="C1810" s="203" t="s">
        <v>4633</v>
      </c>
      <c r="D1810" s="203" t="b">
        <v>0</v>
      </c>
      <c r="E1810" s="48" t="s">
        <v>107</v>
      </c>
      <c r="F1810" s="48" t="s">
        <v>4634</v>
      </c>
      <c r="G1810" s="48" t="s">
        <v>211</v>
      </c>
      <c r="H1810" s="48" t="s">
        <v>211</v>
      </c>
      <c r="I1810" s="48" t="s">
        <v>4635</v>
      </c>
      <c r="J1810" s="48" t="s">
        <v>2661</v>
      </c>
      <c r="K1810" s="203" t="s">
        <v>3674</v>
      </c>
      <c r="L1810" s="203" t="s">
        <v>2636</v>
      </c>
      <c r="M1810" s="48" t="s">
        <v>3697</v>
      </c>
      <c r="N1810" s="203" t="s">
        <v>3701</v>
      </c>
      <c r="O1810" s="48" t="s">
        <v>165</v>
      </c>
      <c r="P1810" s="48"/>
      <c r="Q1810" s="48" t="s">
        <v>240</v>
      </c>
      <c r="R1810" s="203" t="s">
        <v>211</v>
      </c>
      <c r="S1810" s="48" t="b">
        <v>1</v>
      </c>
      <c r="T1810" s="48"/>
      <c r="U1810" s="178"/>
      <c r="V1810" s="178">
        <v>43794</v>
      </c>
      <c r="W1810" s="48" t="s">
        <v>211</v>
      </c>
      <c r="X1810" s="48"/>
      <c r="Y1810" s="48"/>
      <c r="Z1810" s="48" t="s">
        <v>211</v>
      </c>
      <c r="AA1810" s="48"/>
      <c r="AB1810" s="48"/>
      <c r="AC1810" s="203" t="s">
        <v>4777</v>
      </c>
      <c r="AD1810" s="206"/>
      <c r="AE1810" s="203" t="s">
        <v>165</v>
      </c>
      <c r="AF1810" s="203" t="s">
        <v>211</v>
      </c>
      <c r="AG1810" s="203" t="s">
        <v>211</v>
      </c>
      <c r="AH1810" s="209">
        <v>43816</v>
      </c>
      <c r="AI1810" s="210" t="s">
        <v>4364</v>
      </c>
      <c r="AJ1810" s="164" t="str">
        <f t="shared" si="28"/>
        <v>FS</v>
      </c>
      <c r="AK1810" s="115" t="b">
        <f>ISNUMBER(SEARCH("IRT",Table1[[#This Row],[Current_Status]]))</f>
        <v>0</v>
      </c>
      <c r="AL1810" s="116">
        <f>YEAR(Table1[[#This Row],[Project_Initiated]])</f>
        <v>2019</v>
      </c>
      <c r="AM1810" s="53">
        <v>44105</v>
      </c>
      <c r="AN1810" s="53" t="str">
        <f>IF(AND(Table1[[#This Row],[Completed Date]]&gt;="07/01/2020"+0,Table1[[#This Row],[Completed Date]]&lt;="6/30/2021"+0),"FY 20-21",IF(AND(Table1[[#This Row],[Completed Date]]&gt;="07/01/2019"+0,Table1[[#This Row],[Completed Date]]&lt;="6/30/2020"+0),"FY 19-20",""))</f>
        <v>FY 19-20</v>
      </c>
      <c r="AO1810" s="116" t="str">
        <f>IFERROR(FIND("R",Table1[[#This Row],[FS_Priority]]),"")</f>
        <v/>
      </c>
    </row>
    <row r="1811" spans="1:41" hidden="1" x14ac:dyDescent="0.25">
      <c r="A1811" s="48" t="s">
        <v>384</v>
      </c>
      <c r="B1811" s="203" t="s">
        <v>211</v>
      </c>
      <c r="C1811" s="203" t="s">
        <v>384</v>
      </c>
      <c r="D1811" s="203" t="b">
        <v>0</v>
      </c>
      <c r="E1811" s="48" t="s">
        <v>107</v>
      </c>
      <c r="F1811" s="48" t="s">
        <v>3241</v>
      </c>
      <c r="G1811" s="48" t="s">
        <v>211</v>
      </c>
      <c r="H1811" s="48" t="s">
        <v>182</v>
      </c>
      <c r="I1811" s="48" t="s">
        <v>3756</v>
      </c>
      <c r="J1811" s="48" t="s">
        <v>2661</v>
      </c>
      <c r="K1811" s="203" t="s">
        <v>3674</v>
      </c>
      <c r="L1811" s="203" t="s">
        <v>2636</v>
      </c>
      <c r="M1811" s="48" t="s">
        <v>3675</v>
      </c>
      <c r="N1811" s="203" t="s">
        <v>211</v>
      </c>
      <c r="O1811" s="48" t="s">
        <v>183</v>
      </c>
      <c r="P1811" s="48"/>
      <c r="Q1811" s="48" t="s">
        <v>240</v>
      </c>
      <c r="R1811" s="203" t="s">
        <v>310</v>
      </c>
      <c r="S1811" s="48" t="b">
        <v>1</v>
      </c>
      <c r="T1811" s="48"/>
      <c r="U1811" s="178"/>
      <c r="V1811" s="178">
        <v>43311</v>
      </c>
      <c r="W1811" s="48" t="s">
        <v>211</v>
      </c>
      <c r="X1811" s="48"/>
      <c r="Y1811" s="48"/>
      <c r="Z1811" s="48" t="s">
        <v>211</v>
      </c>
      <c r="AA1811" s="48"/>
      <c r="AB1811" s="48"/>
      <c r="AC1811" s="203" t="s">
        <v>2767</v>
      </c>
      <c r="AD1811" s="204">
        <v>43334</v>
      </c>
      <c r="AE1811" s="203" t="s">
        <v>498</v>
      </c>
      <c r="AF1811" s="203" t="s">
        <v>211</v>
      </c>
      <c r="AG1811" s="203" t="s">
        <v>2694</v>
      </c>
      <c r="AH1811" s="208">
        <v>43497</v>
      </c>
      <c r="AI1811" s="210" t="s">
        <v>4350</v>
      </c>
      <c r="AJ1811" s="164" t="str">
        <f t="shared" si="28"/>
        <v>FS</v>
      </c>
      <c r="AK1811" s="115" t="b">
        <f>ISNUMBER(SEARCH("IRT",Table1[[#This Row],[Current_Status]]))</f>
        <v>0</v>
      </c>
      <c r="AL1811" s="116">
        <f>YEAR(Table1[[#This Row],[Project_Initiated]])</f>
        <v>2018</v>
      </c>
      <c r="AM1811" s="53">
        <v>44105</v>
      </c>
      <c r="AN1811" s="53" t="str">
        <f>IF(AND(Table1[[#This Row],[Completed Date]]&gt;="07/01/2020"+0,Table1[[#This Row],[Completed Date]]&lt;="6/30/2021"+0),"FY 20-21",IF(AND(Table1[[#This Row],[Completed Date]]&gt;="07/01/2019"+0,Table1[[#This Row],[Completed Date]]&lt;="6/30/2020"+0),"FY 19-20",""))</f>
        <v/>
      </c>
      <c r="AO1811" s="116" t="str">
        <f>IFERROR(FIND("R",Table1[[#This Row],[FS_Priority]]),"")</f>
        <v/>
      </c>
    </row>
    <row r="1812" spans="1:41" hidden="1" x14ac:dyDescent="0.25">
      <c r="A1812" s="48" t="s">
        <v>866</v>
      </c>
      <c r="B1812" s="203" t="s">
        <v>211</v>
      </c>
      <c r="C1812" s="203" t="s">
        <v>866</v>
      </c>
      <c r="D1812" s="203" t="b">
        <v>0</v>
      </c>
      <c r="E1812" s="48" t="s">
        <v>107</v>
      </c>
      <c r="F1812" s="48" t="s">
        <v>3240</v>
      </c>
      <c r="G1812" s="48" t="s">
        <v>211</v>
      </c>
      <c r="H1812" s="48" t="s">
        <v>460</v>
      </c>
      <c r="I1812" s="48" t="s">
        <v>3757</v>
      </c>
      <c r="J1812" s="48" t="s">
        <v>2661</v>
      </c>
      <c r="K1812" s="203" t="s">
        <v>3674</v>
      </c>
      <c r="L1812" s="203" t="s">
        <v>2636</v>
      </c>
      <c r="M1812" s="48" t="s">
        <v>3679</v>
      </c>
      <c r="N1812" s="203" t="s">
        <v>211</v>
      </c>
      <c r="O1812" s="48" t="s">
        <v>165</v>
      </c>
      <c r="P1812" s="48"/>
      <c r="Q1812" s="48" t="s">
        <v>240</v>
      </c>
      <c r="R1812" s="203" t="s">
        <v>211</v>
      </c>
      <c r="S1812" s="48" t="b">
        <v>0</v>
      </c>
      <c r="T1812" s="48"/>
      <c r="U1812" s="178"/>
      <c r="V1812" s="178">
        <v>43360</v>
      </c>
      <c r="W1812" s="48" t="s">
        <v>211</v>
      </c>
      <c r="X1812" s="48"/>
      <c r="Y1812" s="48"/>
      <c r="Z1812" s="48" t="s">
        <v>211</v>
      </c>
      <c r="AA1812" s="48"/>
      <c r="AB1812" s="48"/>
      <c r="AC1812" s="203" t="s">
        <v>2881</v>
      </c>
      <c r="AD1812" s="206"/>
      <c r="AE1812" s="203" t="s">
        <v>165</v>
      </c>
      <c r="AF1812" s="203" t="s">
        <v>211</v>
      </c>
      <c r="AG1812" s="203" t="s">
        <v>539</v>
      </c>
      <c r="AH1812" s="209">
        <v>43592</v>
      </c>
      <c r="AI1812" s="210" t="s">
        <v>4352</v>
      </c>
      <c r="AJ1812" s="164" t="str">
        <f t="shared" si="28"/>
        <v>FS</v>
      </c>
      <c r="AK1812" s="115" t="b">
        <f>ISNUMBER(SEARCH("IRT",Table1[[#This Row],[Current_Status]]))</f>
        <v>0</v>
      </c>
      <c r="AL1812" s="116">
        <f>YEAR(Table1[[#This Row],[Project_Initiated]])</f>
        <v>2018</v>
      </c>
      <c r="AM1812" s="53">
        <v>44105</v>
      </c>
      <c r="AN1812" s="53" t="str">
        <f>IF(AND(Table1[[#This Row],[Completed Date]]&gt;="07/01/2020"+0,Table1[[#This Row],[Completed Date]]&lt;="6/30/2021"+0),"FY 20-21",IF(AND(Table1[[#This Row],[Completed Date]]&gt;="07/01/2019"+0,Table1[[#This Row],[Completed Date]]&lt;="6/30/2020"+0),"FY 19-20",""))</f>
        <v/>
      </c>
      <c r="AO1812" s="116" t="str">
        <f>IFERROR(FIND("R",Table1[[#This Row],[FS_Priority]]),"")</f>
        <v/>
      </c>
    </row>
    <row r="1813" spans="1:41" hidden="1" x14ac:dyDescent="0.25">
      <c r="A1813" s="48" t="s">
        <v>4890</v>
      </c>
      <c r="B1813" s="203" t="s">
        <v>211</v>
      </c>
      <c r="C1813" s="203" t="s">
        <v>4890</v>
      </c>
      <c r="D1813" s="203" t="b">
        <v>0</v>
      </c>
      <c r="E1813" s="48" t="s">
        <v>107</v>
      </c>
      <c r="F1813" s="48" t="s">
        <v>4891</v>
      </c>
      <c r="G1813" s="48" t="s">
        <v>211</v>
      </c>
      <c r="H1813" s="48" t="s">
        <v>472</v>
      </c>
      <c r="I1813" s="48" t="s">
        <v>4892</v>
      </c>
      <c r="J1813" s="48" t="s">
        <v>2661</v>
      </c>
      <c r="K1813" s="203" t="s">
        <v>3674</v>
      </c>
      <c r="L1813" s="203" t="s">
        <v>2636</v>
      </c>
      <c r="M1813" s="48" t="s">
        <v>3568</v>
      </c>
      <c r="N1813" s="203" t="s">
        <v>4879</v>
      </c>
      <c r="O1813" s="48" t="s">
        <v>4852</v>
      </c>
      <c r="P1813" s="48"/>
      <c r="Q1813" s="48" t="s">
        <v>240</v>
      </c>
      <c r="R1813" s="203" t="s">
        <v>211</v>
      </c>
      <c r="S1813" s="48" t="b">
        <v>0</v>
      </c>
      <c r="T1813" s="48"/>
      <c r="U1813" s="178"/>
      <c r="V1813" s="178">
        <v>43818</v>
      </c>
      <c r="W1813" s="48" t="s">
        <v>211</v>
      </c>
      <c r="X1813" s="48"/>
      <c r="Y1813" s="48"/>
      <c r="Z1813" s="48" t="s">
        <v>211</v>
      </c>
      <c r="AA1813" s="48"/>
      <c r="AB1813" s="48"/>
      <c r="AC1813" s="203" t="s">
        <v>4933</v>
      </c>
      <c r="AD1813" s="205"/>
      <c r="AE1813" s="203" t="s">
        <v>4852</v>
      </c>
      <c r="AF1813" s="203" t="s">
        <v>211</v>
      </c>
      <c r="AG1813" s="203" t="s">
        <v>211</v>
      </c>
      <c r="AH1813" s="208">
        <v>43893</v>
      </c>
      <c r="AI1813" s="210" t="s">
        <v>4360</v>
      </c>
      <c r="AJ1813" s="164" t="str">
        <f t="shared" si="28"/>
        <v>FS</v>
      </c>
      <c r="AK1813" s="115" t="b">
        <f>ISNUMBER(SEARCH("IRT",Table1[[#This Row],[Current_Status]]))</f>
        <v>0</v>
      </c>
      <c r="AL1813" s="116">
        <f>YEAR(Table1[[#This Row],[Project_Initiated]])</f>
        <v>2019</v>
      </c>
      <c r="AM1813" s="53">
        <v>44105</v>
      </c>
      <c r="AN1813" s="53" t="str">
        <f>IF(AND(Table1[[#This Row],[Completed Date]]&gt;="07/01/2020"+0,Table1[[#This Row],[Completed Date]]&lt;="6/30/2021"+0),"FY 20-21",IF(AND(Table1[[#This Row],[Completed Date]]&gt;="07/01/2019"+0,Table1[[#This Row],[Completed Date]]&lt;="6/30/2020"+0),"FY 19-20",""))</f>
        <v>FY 19-20</v>
      </c>
      <c r="AO1813" s="116" t="str">
        <f>IFERROR(FIND("R",Table1[[#This Row],[FS_Priority]]),"")</f>
        <v/>
      </c>
    </row>
    <row r="1814" spans="1:41" hidden="1" x14ac:dyDescent="0.25">
      <c r="A1814" s="48" t="s">
        <v>385</v>
      </c>
      <c r="B1814" s="203" t="s">
        <v>211</v>
      </c>
      <c r="C1814" s="203" t="s">
        <v>385</v>
      </c>
      <c r="D1814" s="203" t="b">
        <v>0</v>
      </c>
      <c r="E1814" s="48" t="s">
        <v>107</v>
      </c>
      <c r="F1814" s="48" t="s">
        <v>3242</v>
      </c>
      <c r="G1814" s="48" t="s">
        <v>211</v>
      </c>
      <c r="H1814" s="48" t="s">
        <v>441</v>
      </c>
      <c r="I1814" s="48" t="s">
        <v>3758</v>
      </c>
      <c r="J1814" s="48" t="s">
        <v>2661</v>
      </c>
      <c r="K1814" s="203" t="s">
        <v>3674</v>
      </c>
      <c r="L1814" s="203" t="s">
        <v>2636</v>
      </c>
      <c r="M1814" s="48" t="s">
        <v>3675</v>
      </c>
      <c r="N1814" s="203" t="s">
        <v>211</v>
      </c>
      <c r="O1814" s="48" t="s">
        <v>165</v>
      </c>
      <c r="P1814" s="48"/>
      <c r="Q1814" s="48" t="s">
        <v>386</v>
      </c>
      <c r="R1814" s="203" t="s">
        <v>211</v>
      </c>
      <c r="S1814" s="48" t="b">
        <v>0</v>
      </c>
      <c r="T1814" s="48"/>
      <c r="U1814" s="178"/>
      <c r="V1814" s="178">
        <v>43322</v>
      </c>
      <c r="W1814" s="48" t="s">
        <v>211</v>
      </c>
      <c r="X1814" s="48"/>
      <c r="Y1814" s="48"/>
      <c r="Z1814" s="48" t="s">
        <v>211</v>
      </c>
      <c r="AA1814" s="48"/>
      <c r="AB1814" s="48"/>
      <c r="AC1814" s="203" t="s">
        <v>539</v>
      </c>
      <c r="AD1814" s="205"/>
      <c r="AE1814" s="203" t="s">
        <v>165</v>
      </c>
      <c r="AF1814" s="203" t="s">
        <v>211</v>
      </c>
      <c r="AG1814" s="203" t="s">
        <v>539</v>
      </c>
      <c r="AH1814" s="208">
        <v>43480</v>
      </c>
      <c r="AI1814" s="210" t="s">
        <v>4347</v>
      </c>
      <c r="AJ1814" s="164" t="str">
        <f t="shared" si="28"/>
        <v>FS</v>
      </c>
      <c r="AK1814" s="115" t="b">
        <f>ISNUMBER(SEARCH("IRT",Table1[[#This Row],[Current_Status]]))</f>
        <v>0</v>
      </c>
      <c r="AL1814" s="116">
        <f>YEAR(Table1[[#This Row],[Project_Initiated]])</f>
        <v>2018</v>
      </c>
      <c r="AM1814" s="53">
        <v>44105</v>
      </c>
      <c r="AN1814" s="53" t="str">
        <f>IF(AND(Table1[[#This Row],[Completed Date]]&gt;="07/01/2020"+0,Table1[[#This Row],[Completed Date]]&lt;="6/30/2021"+0),"FY 20-21",IF(AND(Table1[[#This Row],[Completed Date]]&gt;="07/01/2019"+0,Table1[[#This Row],[Completed Date]]&lt;="6/30/2020"+0),"FY 19-20",""))</f>
        <v/>
      </c>
      <c r="AO1814" s="116" t="str">
        <f>IFERROR(FIND("R",Table1[[#This Row],[FS_Priority]]),"")</f>
        <v/>
      </c>
    </row>
    <row r="1815" spans="1:41" hidden="1" x14ac:dyDescent="0.25">
      <c r="A1815" s="48" t="s">
        <v>4893</v>
      </c>
      <c r="B1815" s="203" t="s">
        <v>211</v>
      </c>
      <c r="C1815" s="203" t="s">
        <v>4893</v>
      </c>
      <c r="D1815" s="203" t="b">
        <v>0</v>
      </c>
      <c r="E1815" s="48" t="s">
        <v>107</v>
      </c>
      <c r="F1815" s="48" t="s">
        <v>4894</v>
      </c>
      <c r="G1815" s="48" t="s">
        <v>211</v>
      </c>
      <c r="H1815" s="48" t="s">
        <v>472</v>
      </c>
      <c r="I1815" s="48" t="s">
        <v>4895</v>
      </c>
      <c r="J1815" s="48" t="s">
        <v>2661</v>
      </c>
      <c r="K1815" s="203" t="s">
        <v>3674</v>
      </c>
      <c r="L1815" s="203" t="s">
        <v>2636</v>
      </c>
      <c r="M1815" s="48" t="s">
        <v>3568</v>
      </c>
      <c r="N1815" s="203" t="s">
        <v>4879</v>
      </c>
      <c r="O1815" s="48" t="s">
        <v>4852</v>
      </c>
      <c r="P1815" s="48"/>
      <c r="Q1815" s="48" t="s">
        <v>242</v>
      </c>
      <c r="R1815" s="203" t="s">
        <v>211</v>
      </c>
      <c r="S1815" s="48" t="b">
        <v>0</v>
      </c>
      <c r="T1815" s="48"/>
      <c r="U1815" s="178"/>
      <c r="V1815" s="178">
        <v>43818</v>
      </c>
      <c r="W1815" s="48" t="s">
        <v>211</v>
      </c>
      <c r="X1815" s="48"/>
      <c r="Y1815" s="48"/>
      <c r="Z1815" s="48" t="s">
        <v>211</v>
      </c>
      <c r="AA1815" s="48"/>
      <c r="AB1815" s="48"/>
      <c r="AC1815" s="203" t="s">
        <v>4935</v>
      </c>
      <c r="AD1815" s="205"/>
      <c r="AE1815" s="203" t="s">
        <v>4852</v>
      </c>
      <c r="AF1815" s="203" t="s">
        <v>211</v>
      </c>
      <c r="AG1815" s="203" t="s">
        <v>211</v>
      </c>
      <c r="AH1815" s="208">
        <v>43895</v>
      </c>
      <c r="AI1815" s="210" t="s">
        <v>4360</v>
      </c>
      <c r="AJ1815" s="164" t="str">
        <f t="shared" si="28"/>
        <v>FS</v>
      </c>
      <c r="AK1815" s="115" t="b">
        <f>ISNUMBER(SEARCH("IRT",Table1[[#This Row],[Current_Status]]))</f>
        <v>0</v>
      </c>
      <c r="AL1815" s="116">
        <f>YEAR(Table1[[#This Row],[Project_Initiated]])</f>
        <v>2019</v>
      </c>
      <c r="AM1815" s="53">
        <v>44105</v>
      </c>
      <c r="AN1815" s="53" t="str">
        <f>IF(AND(Table1[[#This Row],[Completed Date]]&gt;="07/01/2020"+0,Table1[[#This Row],[Completed Date]]&lt;="6/30/2021"+0),"FY 20-21",IF(AND(Table1[[#This Row],[Completed Date]]&gt;="07/01/2019"+0,Table1[[#This Row],[Completed Date]]&lt;="6/30/2020"+0),"FY 19-20",""))</f>
        <v>FY 19-20</v>
      </c>
      <c r="AO1815" s="116" t="str">
        <f>IFERROR(FIND("R",Table1[[#This Row],[FS_Priority]]),"")</f>
        <v/>
      </c>
    </row>
    <row r="1816" spans="1:41" hidden="1" x14ac:dyDescent="0.25">
      <c r="A1816" s="48" t="s">
        <v>4100</v>
      </c>
      <c r="B1816" s="203" t="s">
        <v>211</v>
      </c>
      <c r="C1816" s="203" t="s">
        <v>4100</v>
      </c>
      <c r="D1816" s="203" t="b">
        <v>0</v>
      </c>
      <c r="E1816" s="48" t="s">
        <v>107</v>
      </c>
      <c r="F1816" s="48" t="s">
        <v>4178</v>
      </c>
      <c r="G1816" s="48" t="s">
        <v>211</v>
      </c>
      <c r="H1816" s="48" t="s">
        <v>81</v>
      </c>
      <c r="I1816" s="48" t="s">
        <v>4179</v>
      </c>
      <c r="J1816" s="48" t="s">
        <v>2661</v>
      </c>
      <c r="K1816" s="203" t="s">
        <v>3674</v>
      </c>
      <c r="L1816" s="203" t="s">
        <v>2636</v>
      </c>
      <c r="M1816" s="48" t="s">
        <v>4180</v>
      </c>
      <c r="N1816" s="203" t="s">
        <v>211</v>
      </c>
      <c r="O1816" s="48" t="s">
        <v>165</v>
      </c>
      <c r="P1816" s="48"/>
      <c r="Q1816" s="48" t="s">
        <v>242</v>
      </c>
      <c r="R1816" s="203" t="s">
        <v>211</v>
      </c>
      <c r="S1816" s="48" t="b">
        <v>0</v>
      </c>
      <c r="T1816" s="48"/>
      <c r="U1816" s="178"/>
      <c r="V1816" s="178">
        <v>43664</v>
      </c>
      <c r="W1816" s="48" t="s">
        <v>211</v>
      </c>
      <c r="X1816" s="48"/>
      <c r="Y1816" s="48"/>
      <c r="Z1816" s="48" t="s">
        <v>211</v>
      </c>
      <c r="AA1816" s="48"/>
      <c r="AB1816" s="48"/>
      <c r="AC1816" s="203" t="s">
        <v>4763</v>
      </c>
      <c r="AD1816" s="205"/>
      <c r="AE1816" s="203" t="s">
        <v>165</v>
      </c>
      <c r="AF1816" s="203" t="s">
        <v>211</v>
      </c>
      <c r="AG1816" s="203" t="s">
        <v>211</v>
      </c>
      <c r="AH1816" s="208">
        <v>43817</v>
      </c>
      <c r="AI1816" s="210" t="s">
        <v>4284</v>
      </c>
      <c r="AJ1816" s="164" t="str">
        <f t="shared" si="28"/>
        <v>FS</v>
      </c>
      <c r="AK1816" s="115" t="b">
        <f>ISNUMBER(SEARCH("IRT",Table1[[#This Row],[Current_Status]]))</f>
        <v>0</v>
      </c>
      <c r="AL1816" s="116">
        <f>YEAR(Table1[[#This Row],[Project_Initiated]])</f>
        <v>2019</v>
      </c>
      <c r="AM1816" s="53">
        <v>44105</v>
      </c>
      <c r="AN1816" s="53" t="str">
        <f>IF(AND(Table1[[#This Row],[Completed Date]]&gt;="07/01/2020"+0,Table1[[#This Row],[Completed Date]]&lt;="6/30/2021"+0),"FY 20-21",IF(AND(Table1[[#This Row],[Completed Date]]&gt;="07/01/2019"+0,Table1[[#This Row],[Completed Date]]&lt;="6/30/2020"+0),"FY 19-20",""))</f>
        <v>FY 19-20</v>
      </c>
      <c r="AO1816" s="116" t="str">
        <f>IFERROR(FIND("R",Table1[[#This Row],[FS_Priority]]),"")</f>
        <v/>
      </c>
    </row>
    <row r="1817" spans="1:41" hidden="1" x14ac:dyDescent="0.25">
      <c r="A1817" s="48" t="s">
        <v>4640</v>
      </c>
      <c r="B1817" s="203" t="s">
        <v>211</v>
      </c>
      <c r="C1817" s="203" t="s">
        <v>4640</v>
      </c>
      <c r="D1817" s="203" t="b">
        <v>0</v>
      </c>
      <c r="E1817" s="48" t="s">
        <v>107</v>
      </c>
      <c r="F1817" s="48" t="s">
        <v>4641</v>
      </c>
      <c r="G1817" s="48" t="s">
        <v>211</v>
      </c>
      <c r="H1817" s="48" t="s">
        <v>211</v>
      </c>
      <c r="I1817" s="48" t="s">
        <v>4642</v>
      </c>
      <c r="J1817" s="48" t="s">
        <v>2661</v>
      </c>
      <c r="K1817" s="203" t="s">
        <v>3674</v>
      </c>
      <c r="L1817" s="203" t="s">
        <v>2636</v>
      </c>
      <c r="M1817" s="48" t="s">
        <v>3701</v>
      </c>
      <c r="N1817" s="203" t="s">
        <v>211</v>
      </c>
      <c r="O1817" s="48" t="s">
        <v>165</v>
      </c>
      <c r="P1817" s="48"/>
      <c r="Q1817" s="48" t="s">
        <v>242</v>
      </c>
      <c r="R1817" s="203" t="s">
        <v>211</v>
      </c>
      <c r="S1817" s="48" t="b">
        <v>0</v>
      </c>
      <c r="T1817" s="48"/>
      <c r="U1817" s="178"/>
      <c r="V1817" s="178">
        <v>43713</v>
      </c>
      <c r="W1817" s="48" t="s">
        <v>211</v>
      </c>
      <c r="X1817" s="48"/>
      <c r="Y1817" s="48"/>
      <c r="Z1817" s="48" t="s">
        <v>211</v>
      </c>
      <c r="AA1817" s="48"/>
      <c r="AB1817" s="48"/>
      <c r="AC1817" s="203" t="s">
        <v>4763</v>
      </c>
      <c r="AD1817" s="205"/>
      <c r="AE1817" s="203" t="s">
        <v>165</v>
      </c>
      <c r="AF1817" s="203" t="s">
        <v>211</v>
      </c>
      <c r="AG1817" s="203" t="s">
        <v>211</v>
      </c>
      <c r="AH1817" s="208">
        <v>43817</v>
      </c>
      <c r="AI1817" s="210" t="s">
        <v>4364</v>
      </c>
      <c r="AJ1817" s="164" t="str">
        <f t="shared" si="28"/>
        <v>FS</v>
      </c>
      <c r="AK1817" s="115" t="b">
        <f>ISNUMBER(SEARCH("IRT",Table1[[#This Row],[Current_Status]]))</f>
        <v>0</v>
      </c>
      <c r="AL1817" s="116">
        <f>YEAR(Table1[[#This Row],[Project_Initiated]])</f>
        <v>2019</v>
      </c>
      <c r="AM1817" s="53">
        <v>44105</v>
      </c>
      <c r="AN1817" s="53" t="str">
        <f>IF(AND(Table1[[#This Row],[Completed Date]]&gt;="07/01/2020"+0,Table1[[#This Row],[Completed Date]]&lt;="6/30/2021"+0),"FY 20-21",IF(AND(Table1[[#This Row],[Completed Date]]&gt;="07/01/2019"+0,Table1[[#This Row],[Completed Date]]&lt;="6/30/2020"+0),"FY 19-20",""))</f>
        <v>FY 19-20</v>
      </c>
      <c r="AO1817" s="116" t="str">
        <f>IFERROR(FIND("R",Table1[[#This Row],[FS_Priority]]),"")</f>
        <v/>
      </c>
    </row>
    <row r="1818" spans="1:41" hidden="1" x14ac:dyDescent="0.25">
      <c r="A1818" s="48" t="s">
        <v>389</v>
      </c>
      <c r="B1818" s="203" t="s">
        <v>211</v>
      </c>
      <c r="C1818" s="203" t="s">
        <v>389</v>
      </c>
      <c r="D1818" s="203" t="b">
        <v>0</v>
      </c>
      <c r="E1818" s="48" t="s">
        <v>107</v>
      </c>
      <c r="F1818" s="48" t="s">
        <v>3244</v>
      </c>
      <c r="G1818" s="48" t="s">
        <v>211</v>
      </c>
      <c r="H1818" s="48" t="s">
        <v>462</v>
      </c>
      <c r="I1818" s="48" t="s">
        <v>3759</v>
      </c>
      <c r="J1818" s="48" t="s">
        <v>2661</v>
      </c>
      <c r="K1818" s="203" t="s">
        <v>3674</v>
      </c>
      <c r="L1818" s="203" t="s">
        <v>2636</v>
      </c>
      <c r="M1818" s="48" t="s">
        <v>3760</v>
      </c>
      <c r="N1818" s="203" t="s">
        <v>211</v>
      </c>
      <c r="O1818" s="48" t="s">
        <v>183</v>
      </c>
      <c r="P1818" s="48"/>
      <c r="Q1818" s="48" t="s">
        <v>242</v>
      </c>
      <c r="R1818" s="203" t="s">
        <v>211</v>
      </c>
      <c r="S1818" s="48" t="b">
        <v>1</v>
      </c>
      <c r="T1818" s="48"/>
      <c r="U1818" s="178"/>
      <c r="V1818" s="178">
        <v>43315</v>
      </c>
      <c r="W1818" s="48" t="s">
        <v>211</v>
      </c>
      <c r="X1818" s="48"/>
      <c r="Y1818" s="48"/>
      <c r="Z1818" s="48" t="s">
        <v>211</v>
      </c>
      <c r="AA1818" s="48"/>
      <c r="AB1818" s="48"/>
      <c r="AC1818" s="203" t="s">
        <v>2688</v>
      </c>
      <c r="AD1818" s="205"/>
      <c r="AE1818" s="203" t="s">
        <v>498</v>
      </c>
      <c r="AF1818" s="203" t="s">
        <v>211</v>
      </c>
      <c r="AG1818" s="203" t="s">
        <v>2694</v>
      </c>
      <c r="AH1818" s="208">
        <v>43448</v>
      </c>
      <c r="AI1818" s="210" t="s">
        <v>4347</v>
      </c>
      <c r="AJ1818" s="164" t="str">
        <f t="shared" si="28"/>
        <v>FS</v>
      </c>
      <c r="AK1818" s="115" t="b">
        <f>ISNUMBER(SEARCH("IRT",Table1[[#This Row],[Current_Status]]))</f>
        <v>0</v>
      </c>
      <c r="AL1818" s="116">
        <f>YEAR(Table1[[#This Row],[Project_Initiated]])</f>
        <v>2018</v>
      </c>
      <c r="AM1818" s="53">
        <v>44105</v>
      </c>
      <c r="AN1818" s="53" t="str">
        <f>IF(AND(Table1[[#This Row],[Completed Date]]&gt;="07/01/2020"+0,Table1[[#This Row],[Completed Date]]&lt;="6/30/2021"+0),"FY 20-21",IF(AND(Table1[[#This Row],[Completed Date]]&gt;="07/01/2019"+0,Table1[[#This Row],[Completed Date]]&lt;="6/30/2020"+0),"FY 19-20",""))</f>
        <v/>
      </c>
      <c r="AO1818" s="116" t="str">
        <f>IFERROR(FIND("R",Table1[[#This Row],[FS_Priority]]),"")</f>
        <v/>
      </c>
    </row>
    <row r="1819" spans="1:41" hidden="1" x14ac:dyDescent="0.25">
      <c r="A1819" s="48" t="s">
        <v>2629</v>
      </c>
      <c r="B1819" s="203" t="s">
        <v>211</v>
      </c>
      <c r="C1819" s="203" t="s">
        <v>2629</v>
      </c>
      <c r="D1819" s="203" t="b">
        <v>0</v>
      </c>
      <c r="E1819" s="48" t="s">
        <v>107</v>
      </c>
      <c r="F1819" s="48" t="s">
        <v>3248</v>
      </c>
      <c r="G1819" s="48" t="s">
        <v>211</v>
      </c>
      <c r="H1819" s="48" t="s">
        <v>472</v>
      </c>
      <c r="I1819" s="48" t="s">
        <v>3761</v>
      </c>
      <c r="J1819" s="48" t="s">
        <v>2661</v>
      </c>
      <c r="K1819" s="203" t="s">
        <v>3674</v>
      </c>
      <c r="L1819" s="203" t="s">
        <v>2636</v>
      </c>
      <c r="M1819" s="48" t="s">
        <v>3745</v>
      </c>
      <c r="N1819" s="203" t="s">
        <v>211</v>
      </c>
      <c r="O1819" s="48" t="s">
        <v>165</v>
      </c>
      <c r="P1819" s="48"/>
      <c r="Q1819" s="48" t="s">
        <v>243</v>
      </c>
      <c r="R1819" s="203" t="s">
        <v>211</v>
      </c>
      <c r="S1819" s="48" t="b">
        <v>0</v>
      </c>
      <c r="T1819" s="48"/>
      <c r="U1819" s="178"/>
      <c r="V1819" s="178">
        <v>43402</v>
      </c>
      <c r="W1819" s="48" t="s">
        <v>211</v>
      </c>
      <c r="X1819" s="48"/>
      <c r="Y1819" s="48"/>
      <c r="Z1819" s="48" t="s">
        <v>211</v>
      </c>
      <c r="AA1819" s="48"/>
      <c r="AB1819" s="48"/>
      <c r="AC1819" s="203" t="s">
        <v>2818</v>
      </c>
      <c r="AD1819" s="205"/>
      <c r="AE1819" s="203" t="s">
        <v>165</v>
      </c>
      <c r="AF1819" s="203" t="s">
        <v>211</v>
      </c>
      <c r="AG1819" s="203" t="s">
        <v>539</v>
      </c>
      <c r="AH1819" s="208">
        <v>43528</v>
      </c>
      <c r="AI1819" s="210" t="s">
        <v>4352</v>
      </c>
      <c r="AJ1819" s="164" t="str">
        <f t="shared" si="28"/>
        <v>FS</v>
      </c>
      <c r="AK1819" s="115" t="b">
        <f>ISNUMBER(SEARCH("IRT",Table1[[#This Row],[Current_Status]]))</f>
        <v>0</v>
      </c>
      <c r="AL1819" s="116">
        <f>YEAR(Table1[[#This Row],[Project_Initiated]])</f>
        <v>2018</v>
      </c>
      <c r="AM1819" s="53">
        <v>44105</v>
      </c>
      <c r="AN1819" s="53" t="str">
        <f>IF(AND(Table1[[#This Row],[Completed Date]]&gt;="07/01/2020"+0,Table1[[#This Row],[Completed Date]]&lt;="6/30/2021"+0),"FY 20-21",IF(AND(Table1[[#This Row],[Completed Date]]&gt;="07/01/2019"+0,Table1[[#This Row],[Completed Date]]&lt;="6/30/2020"+0),"FY 19-20",""))</f>
        <v/>
      </c>
      <c r="AO1819" s="116" t="str">
        <f>IFERROR(FIND("R",Table1[[#This Row],[FS_Priority]]),"")</f>
        <v/>
      </c>
    </row>
    <row r="1820" spans="1:41" hidden="1" x14ac:dyDescent="0.25">
      <c r="A1820" s="48" t="s">
        <v>849</v>
      </c>
      <c r="B1820" s="203" t="s">
        <v>211</v>
      </c>
      <c r="C1820" s="203" t="s">
        <v>849</v>
      </c>
      <c r="D1820" s="203" t="b">
        <v>0</v>
      </c>
      <c r="E1820" s="48" t="s">
        <v>107</v>
      </c>
      <c r="F1820" s="48" t="s">
        <v>3246</v>
      </c>
      <c r="G1820" s="48" t="s">
        <v>211</v>
      </c>
      <c r="H1820" s="48" t="s">
        <v>472</v>
      </c>
      <c r="I1820" s="48" t="s">
        <v>3762</v>
      </c>
      <c r="J1820" s="48" t="s">
        <v>2661</v>
      </c>
      <c r="K1820" s="203" t="s">
        <v>3674</v>
      </c>
      <c r="L1820" s="203" t="s">
        <v>2636</v>
      </c>
      <c r="M1820" s="48" t="s">
        <v>3745</v>
      </c>
      <c r="N1820" s="203" t="s">
        <v>211</v>
      </c>
      <c r="O1820" s="48" t="s">
        <v>165</v>
      </c>
      <c r="P1820" s="48"/>
      <c r="Q1820" s="48" t="s">
        <v>243</v>
      </c>
      <c r="R1820" s="203" t="s">
        <v>211</v>
      </c>
      <c r="S1820" s="48" t="b">
        <v>1</v>
      </c>
      <c r="T1820" s="48"/>
      <c r="U1820" s="178"/>
      <c r="V1820" s="178">
        <v>43342</v>
      </c>
      <c r="W1820" s="48" t="s">
        <v>211</v>
      </c>
      <c r="X1820" s="48"/>
      <c r="Y1820" s="48"/>
      <c r="Z1820" s="48" t="s">
        <v>211</v>
      </c>
      <c r="AA1820" s="48"/>
      <c r="AB1820" s="48"/>
      <c r="AC1820" s="203" t="s">
        <v>850</v>
      </c>
      <c r="AD1820" s="205"/>
      <c r="AE1820" s="203" t="s">
        <v>165</v>
      </c>
      <c r="AF1820" s="203" t="s">
        <v>211</v>
      </c>
      <c r="AG1820" s="203" t="s">
        <v>539</v>
      </c>
      <c r="AH1820" s="208">
        <v>43383</v>
      </c>
      <c r="AI1820" s="210" t="s">
        <v>4347</v>
      </c>
      <c r="AJ1820" s="164" t="str">
        <f t="shared" si="28"/>
        <v>FS</v>
      </c>
      <c r="AK1820" s="115" t="b">
        <f>ISNUMBER(SEARCH("IRT",Table1[[#This Row],[Current_Status]]))</f>
        <v>0</v>
      </c>
      <c r="AL1820" s="116">
        <f>YEAR(Table1[[#This Row],[Project_Initiated]])</f>
        <v>2018</v>
      </c>
      <c r="AM1820" s="53">
        <v>44105</v>
      </c>
      <c r="AN1820" s="53" t="str">
        <f>IF(AND(Table1[[#This Row],[Completed Date]]&gt;="07/01/2020"+0,Table1[[#This Row],[Completed Date]]&lt;="6/30/2021"+0),"FY 20-21",IF(AND(Table1[[#This Row],[Completed Date]]&gt;="07/01/2019"+0,Table1[[#This Row],[Completed Date]]&lt;="6/30/2020"+0),"FY 19-20",""))</f>
        <v/>
      </c>
      <c r="AO1820" s="116" t="str">
        <f>IFERROR(FIND("R",Table1[[#This Row],[FS_Priority]]),"")</f>
        <v/>
      </c>
    </row>
    <row r="1821" spans="1:41" hidden="1" x14ac:dyDescent="0.25">
      <c r="A1821" s="48" t="s">
        <v>4643</v>
      </c>
      <c r="B1821" s="203" t="s">
        <v>211</v>
      </c>
      <c r="C1821" s="203" t="s">
        <v>4643</v>
      </c>
      <c r="D1821" s="203" t="b">
        <v>0</v>
      </c>
      <c r="E1821" s="48" t="s">
        <v>107</v>
      </c>
      <c r="F1821" s="48" t="s">
        <v>4644</v>
      </c>
      <c r="G1821" s="48" t="s">
        <v>211</v>
      </c>
      <c r="H1821" s="48" t="s">
        <v>211</v>
      </c>
      <c r="I1821" s="48" t="s">
        <v>4645</v>
      </c>
      <c r="J1821" s="48" t="s">
        <v>2661</v>
      </c>
      <c r="K1821" s="203" t="s">
        <v>3674</v>
      </c>
      <c r="L1821" s="203" t="s">
        <v>2636</v>
      </c>
      <c r="M1821" s="48" t="s">
        <v>3687</v>
      </c>
      <c r="N1821" s="203" t="s">
        <v>211</v>
      </c>
      <c r="O1821" s="48" t="s">
        <v>165</v>
      </c>
      <c r="P1821" s="48"/>
      <c r="Q1821" s="48" t="s">
        <v>243</v>
      </c>
      <c r="R1821" s="203" t="s">
        <v>211</v>
      </c>
      <c r="S1821" s="48" t="b">
        <v>0</v>
      </c>
      <c r="T1821" s="48"/>
      <c r="U1821" s="178"/>
      <c r="V1821" s="178">
        <v>43712</v>
      </c>
      <c r="W1821" s="48" t="s">
        <v>211</v>
      </c>
      <c r="X1821" s="48"/>
      <c r="Y1821" s="48"/>
      <c r="Z1821" s="48" t="s">
        <v>211</v>
      </c>
      <c r="AA1821" s="48"/>
      <c r="AB1821" s="48"/>
      <c r="AC1821" s="203" t="s">
        <v>4767</v>
      </c>
      <c r="AD1821" s="205"/>
      <c r="AE1821" s="203" t="s">
        <v>165</v>
      </c>
      <c r="AF1821" s="203" t="s">
        <v>211</v>
      </c>
      <c r="AG1821" s="203" t="s">
        <v>211</v>
      </c>
      <c r="AH1821" s="208">
        <v>43812</v>
      </c>
      <c r="AI1821" s="210" t="s">
        <v>4364</v>
      </c>
      <c r="AJ1821" s="164" t="str">
        <f t="shared" si="28"/>
        <v>FS</v>
      </c>
      <c r="AK1821" s="115" t="b">
        <f>ISNUMBER(SEARCH("IRT",Table1[[#This Row],[Current_Status]]))</f>
        <v>0</v>
      </c>
      <c r="AL1821" s="116">
        <f>YEAR(Table1[[#This Row],[Project_Initiated]])</f>
        <v>2019</v>
      </c>
      <c r="AM1821" s="53">
        <v>44105</v>
      </c>
      <c r="AN1821" s="53" t="str">
        <f>IF(AND(Table1[[#This Row],[Completed Date]]&gt;="07/01/2020"+0,Table1[[#This Row],[Completed Date]]&lt;="6/30/2021"+0),"FY 20-21",IF(AND(Table1[[#This Row],[Completed Date]]&gt;="07/01/2019"+0,Table1[[#This Row],[Completed Date]]&lt;="6/30/2020"+0),"FY 19-20",""))</f>
        <v>FY 19-20</v>
      </c>
      <c r="AO1821" s="116" t="str">
        <f>IFERROR(FIND("R",Table1[[#This Row],[FS_Priority]]),"")</f>
        <v/>
      </c>
    </row>
    <row r="1822" spans="1:41" hidden="1" x14ac:dyDescent="0.25">
      <c r="A1822" s="48" t="s">
        <v>4896</v>
      </c>
      <c r="B1822" s="203" t="s">
        <v>211</v>
      </c>
      <c r="C1822" s="203" t="s">
        <v>4896</v>
      </c>
      <c r="D1822" s="203" t="b">
        <v>0</v>
      </c>
      <c r="E1822" s="48" t="s">
        <v>107</v>
      </c>
      <c r="F1822" s="48" t="s">
        <v>4897</v>
      </c>
      <c r="G1822" s="48" t="s">
        <v>211</v>
      </c>
      <c r="H1822" s="48" t="s">
        <v>472</v>
      </c>
      <c r="I1822" s="48" t="s">
        <v>4898</v>
      </c>
      <c r="J1822" s="48" t="s">
        <v>2661</v>
      </c>
      <c r="K1822" s="203" t="s">
        <v>3674</v>
      </c>
      <c r="L1822" s="203" t="s">
        <v>2636</v>
      </c>
      <c r="M1822" s="48" t="s">
        <v>3568</v>
      </c>
      <c r="N1822" s="203" t="s">
        <v>4879</v>
      </c>
      <c r="O1822" s="48" t="s">
        <v>4852</v>
      </c>
      <c r="P1822" s="48"/>
      <c r="Q1822" s="48" t="s">
        <v>243</v>
      </c>
      <c r="R1822" s="203" t="s">
        <v>211</v>
      </c>
      <c r="S1822" s="48" t="b">
        <v>0</v>
      </c>
      <c r="T1822" s="48"/>
      <c r="U1822" s="178"/>
      <c r="V1822" s="178">
        <v>43818</v>
      </c>
      <c r="W1822" s="48" t="s">
        <v>211</v>
      </c>
      <c r="X1822" s="48"/>
      <c r="Y1822" s="48"/>
      <c r="Z1822" s="48" t="s">
        <v>211</v>
      </c>
      <c r="AA1822" s="48"/>
      <c r="AB1822" s="48"/>
      <c r="AC1822" s="203" t="s">
        <v>4933</v>
      </c>
      <c r="AD1822" s="205"/>
      <c r="AE1822" s="203" t="s">
        <v>4852</v>
      </c>
      <c r="AF1822" s="203" t="s">
        <v>211</v>
      </c>
      <c r="AG1822" s="203" t="s">
        <v>211</v>
      </c>
      <c r="AH1822" s="208">
        <v>43893</v>
      </c>
      <c r="AI1822" s="210" t="s">
        <v>4360</v>
      </c>
      <c r="AJ1822" s="164" t="str">
        <f t="shared" si="28"/>
        <v>FS</v>
      </c>
      <c r="AK1822" s="115" t="b">
        <f>ISNUMBER(SEARCH("IRT",Table1[[#This Row],[Current_Status]]))</f>
        <v>0</v>
      </c>
      <c r="AL1822" s="116">
        <f>YEAR(Table1[[#This Row],[Project_Initiated]])</f>
        <v>2019</v>
      </c>
      <c r="AM1822" s="53">
        <v>44105</v>
      </c>
      <c r="AN1822" s="53" t="str">
        <f>IF(AND(Table1[[#This Row],[Completed Date]]&gt;="07/01/2020"+0,Table1[[#This Row],[Completed Date]]&lt;="6/30/2021"+0),"FY 20-21",IF(AND(Table1[[#This Row],[Completed Date]]&gt;="07/01/2019"+0,Table1[[#This Row],[Completed Date]]&lt;="6/30/2020"+0),"FY 19-20",""))</f>
        <v>FY 19-20</v>
      </c>
      <c r="AO1822" s="116" t="str">
        <f>IFERROR(FIND("R",Table1[[#This Row],[FS_Priority]]),"")</f>
        <v/>
      </c>
    </row>
    <row r="1823" spans="1:41" hidden="1" x14ac:dyDescent="0.25">
      <c r="A1823" s="48" t="s">
        <v>4899</v>
      </c>
      <c r="B1823" s="203" t="s">
        <v>211</v>
      </c>
      <c r="C1823" s="203" t="s">
        <v>4899</v>
      </c>
      <c r="D1823" s="203" t="b">
        <v>0</v>
      </c>
      <c r="E1823" s="48" t="s">
        <v>107</v>
      </c>
      <c r="F1823" s="48" t="s">
        <v>4900</v>
      </c>
      <c r="G1823" s="48" t="s">
        <v>211</v>
      </c>
      <c r="H1823" s="48" t="s">
        <v>472</v>
      </c>
      <c r="I1823" s="48" t="s">
        <v>4901</v>
      </c>
      <c r="J1823" s="48" t="s">
        <v>2661</v>
      </c>
      <c r="K1823" s="203" t="s">
        <v>3674</v>
      </c>
      <c r="L1823" s="203" t="s">
        <v>2636</v>
      </c>
      <c r="M1823" s="48" t="s">
        <v>3568</v>
      </c>
      <c r="N1823" s="203" t="s">
        <v>4879</v>
      </c>
      <c r="O1823" s="48" t="s">
        <v>4852</v>
      </c>
      <c r="P1823" s="48"/>
      <c r="Q1823" s="48" t="s">
        <v>244</v>
      </c>
      <c r="R1823" s="203" t="s">
        <v>211</v>
      </c>
      <c r="S1823" s="48" t="b">
        <v>0</v>
      </c>
      <c r="T1823" s="48"/>
      <c r="U1823" s="178"/>
      <c r="V1823" s="178">
        <v>43818</v>
      </c>
      <c r="W1823" s="48" t="s">
        <v>211</v>
      </c>
      <c r="X1823" s="48"/>
      <c r="Y1823" s="48"/>
      <c r="Z1823" s="48" t="s">
        <v>211</v>
      </c>
      <c r="AA1823" s="48"/>
      <c r="AB1823" s="48"/>
      <c r="AC1823" s="203" t="s">
        <v>4936</v>
      </c>
      <c r="AD1823" s="205"/>
      <c r="AE1823" s="203" t="s">
        <v>4852</v>
      </c>
      <c r="AF1823" s="203" t="s">
        <v>211</v>
      </c>
      <c r="AG1823" s="203" t="s">
        <v>211</v>
      </c>
      <c r="AH1823" s="208">
        <v>43896</v>
      </c>
      <c r="AI1823" s="210" t="s">
        <v>4360</v>
      </c>
      <c r="AJ1823" s="164" t="str">
        <f t="shared" si="28"/>
        <v>FS</v>
      </c>
      <c r="AK1823" s="115" t="b">
        <f>ISNUMBER(SEARCH("IRT",Table1[[#This Row],[Current_Status]]))</f>
        <v>0</v>
      </c>
      <c r="AL1823" s="116">
        <f>YEAR(Table1[[#This Row],[Project_Initiated]])</f>
        <v>2019</v>
      </c>
      <c r="AM1823" s="53">
        <v>44105</v>
      </c>
      <c r="AN1823" s="53" t="str">
        <f>IF(AND(Table1[[#This Row],[Completed Date]]&gt;="07/01/2020"+0,Table1[[#This Row],[Completed Date]]&lt;="6/30/2021"+0),"FY 20-21",IF(AND(Table1[[#This Row],[Completed Date]]&gt;="07/01/2019"+0,Table1[[#This Row],[Completed Date]]&lt;="6/30/2020"+0),"FY 19-20",""))</f>
        <v>FY 19-20</v>
      </c>
      <c r="AO1823" s="116" t="str">
        <f>IFERROR(FIND("R",Table1[[#This Row],[FS_Priority]]),"")</f>
        <v/>
      </c>
    </row>
    <row r="1824" spans="1:41" hidden="1" x14ac:dyDescent="0.25">
      <c r="A1824" s="48" t="s">
        <v>2939</v>
      </c>
      <c r="B1824" s="203" t="s">
        <v>211</v>
      </c>
      <c r="C1824" s="203" t="s">
        <v>2939</v>
      </c>
      <c r="D1824" s="203" t="b">
        <v>0</v>
      </c>
      <c r="E1824" s="48" t="s">
        <v>107</v>
      </c>
      <c r="F1824" s="48" t="s">
        <v>3251</v>
      </c>
      <c r="G1824" s="48" t="s">
        <v>211</v>
      </c>
      <c r="H1824" s="48" t="s">
        <v>81</v>
      </c>
      <c r="I1824" s="48" t="s">
        <v>3950</v>
      </c>
      <c r="J1824" s="48" t="s">
        <v>2661</v>
      </c>
      <c r="K1824" s="203" t="s">
        <v>3674</v>
      </c>
      <c r="L1824" s="203" t="s">
        <v>2636</v>
      </c>
      <c r="M1824" s="48" t="s">
        <v>3951</v>
      </c>
      <c r="N1824" s="203" t="s">
        <v>211</v>
      </c>
      <c r="O1824" s="48" t="s">
        <v>165</v>
      </c>
      <c r="P1824" s="48"/>
      <c r="Q1824" s="48" t="s">
        <v>244</v>
      </c>
      <c r="R1824" s="203" t="s">
        <v>211</v>
      </c>
      <c r="S1824" s="48" t="b">
        <v>0</v>
      </c>
      <c r="T1824" s="48"/>
      <c r="U1824" s="178"/>
      <c r="V1824" s="178">
        <v>43497</v>
      </c>
      <c r="W1824" s="48" t="s">
        <v>211</v>
      </c>
      <c r="X1824" s="48"/>
      <c r="Y1824" s="48"/>
      <c r="Z1824" s="48" t="s">
        <v>211</v>
      </c>
      <c r="AA1824" s="48"/>
      <c r="AB1824" s="48"/>
      <c r="AC1824" s="203" t="s">
        <v>3396</v>
      </c>
      <c r="AD1824" s="205"/>
      <c r="AE1824" s="203" t="s">
        <v>211</v>
      </c>
      <c r="AF1824" s="203" t="s">
        <v>211</v>
      </c>
      <c r="AG1824" s="203" t="s">
        <v>211</v>
      </c>
      <c r="AH1824" s="208">
        <v>43644</v>
      </c>
      <c r="AI1824" s="210" t="s">
        <v>4349</v>
      </c>
      <c r="AJ1824" s="164" t="str">
        <f t="shared" si="28"/>
        <v>FS</v>
      </c>
      <c r="AK1824" s="115" t="b">
        <f>ISNUMBER(SEARCH("IRT",Table1[[#This Row],[Current_Status]]))</f>
        <v>0</v>
      </c>
      <c r="AL1824" s="116">
        <f>YEAR(Table1[[#This Row],[Project_Initiated]])</f>
        <v>2019</v>
      </c>
      <c r="AM1824" s="53">
        <v>44105</v>
      </c>
      <c r="AN1824" s="53" t="str">
        <f>IF(AND(Table1[[#This Row],[Completed Date]]&gt;="07/01/2020"+0,Table1[[#This Row],[Completed Date]]&lt;="6/30/2021"+0),"FY 20-21",IF(AND(Table1[[#This Row],[Completed Date]]&gt;="07/01/2019"+0,Table1[[#This Row],[Completed Date]]&lt;="6/30/2020"+0),"FY 19-20",""))</f>
        <v/>
      </c>
      <c r="AO1824" s="116" t="str">
        <f>IFERROR(FIND("R",Table1[[#This Row],[FS_Priority]]),"")</f>
        <v/>
      </c>
    </row>
    <row r="1825" spans="1:41" hidden="1" x14ac:dyDescent="0.25">
      <c r="A1825" s="48" t="s">
        <v>856</v>
      </c>
      <c r="B1825" s="203" t="s">
        <v>211</v>
      </c>
      <c r="C1825" s="203" t="s">
        <v>856</v>
      </c>
      <c r="D1825" s="203" t="b">
        <v>0</v>
      </c>
      <c r="E1825" s="48" t="s">
        <v>107</v>
      </c>
      <c r="F1825" s="48" t="s">
        <v>3249</v>
      </c>
      <c r="G1825" s="48" t="s">
        <v>211</v>
      </c>
      <c r="H1825" s="48" t="s">
        <v>462</v>
      </c>
      <c r="I1825" s="48" t="s">
        <v>3763</v>
      </c>
      <c r="J1825" s="48" t="s">
        <v>2661</v>
      </c>
      <c r="K1825" s="203" t="s">
        <v>3674</v>
      </c>
      <c r="L1825" s="203" t="s">
        <v>2636</v>
      </c>
      <c r="M1825" s="48" t="s">
        <v>3760</v>
      </c>
      <c r="N1825" s="203" t="s">
        <v>211</v>
      </c>
      <c r="O1825" s="48" t="s">
        <v>165</v>
      </c>
      <c r="P1825" s="48"/>
      <c r="Q1825" s="48" t="s">
        <v>244</v>
      </c>
      <c r="R1825" s="203" t="s">
        <v>211</v>
      </c>
      <c r="S1825" s="48" t="b">
        <v>1</v>
      </c>
      <c r="T1825" s="48"/>
      <c r="U1825" s="178"/>
      <c r="V1825" s="178">
        <v>43353</v>
      </c>
      <c r="W1825" s="48" t="s">
        <v>211</v>
      </c>
      <c r="X1825" s="48"/>
      <c r="Y1825" s="48"/>
      <c r="Z1825" s="48" t="s">
        <v>211</v>
      </c>
      <c r="AA1825" s="48"/>
      <c r="AB1825" s="48"/>
      <c r="AC1825" s="203" t="s">
        <v>211</v>
      </c>
      <c r="AD1825" s="205"/>
      <c r="AE1825" s="203" t="s">
        <v>165</v>
      </c>
      <c r="AF1825" s="203" t="s">
        <v>211</v>
      </c>
      <c r="AG1825" s="203" t="s">
        <v>211</v>
      </c>
      <c r="AH1825" s="209">
        <v>43383</v>
      </c>
      <c r="AI1825" s="210" t="s">
        <v>4347</v>
      </c>
      <c r="AJ1825" s="164" t="str">
        <f t="shared" si="28"/>
        <v>FS</v>
      </c>
      <c r="AK1825" s="115" t="b">
        <f>ISNUMBER(SEARCH("IRT",Table1[[#This Row],[Current_Status]]))</f>
        <v>0</v>
      </c>
      <c r="AL1825" s="116">
        <f>YEAR(Table1[[#This Row],[Project_Initiated]])</f>
        <v>2018</v>
      </c>
      <c r="AM1825" s="53">
        <v>44105</v>
      </c>
      <c r="AN1825" s="53" t="str">
        <f>IF(AND(Table1[[#This Row],[Completed Date]]&gt;="07/01/2020"+0,Table1[[#This Row],[Completed Date]]&lt;="6/30/2021"+0),"FY 20-21",IF(AND(Table1[[#This Row],[Completed Date]]&gt;="07/01/2019"+0,Table1[[#This Row],[Completed Date]]&lt;="6/30/2020"+0),"FY 19-20",""))</f>
        <v/>
      </c>
      <c r="AO1825" s="116" t="str">
        <f>IFERROR(FIND("R",Table1[[#This Row],[FS_Priority]]),"")</f>
        <v/>
      </c>
    </row>
    <row r="1826" spans="1:41" hidden="1" x14ac:dyDescent="0.25">
      <c r="A1826" s="48" t="s">
        <v>2623</v>
      </c>
      <c r="B1826" s="203" t="s">
        <v>211</v>
      </c>
      <c r="C1826" s="203" t="s">
        <v>2623</v>
      </c>
      <c r="D1826" s="203" t="b">
        <v>0</v>
      </c>
      <c r="E1826" s="48" t="s">
        <v>107</v>
      </c>
      <c r="F1826" s="48" t="s">
        <v>3250</v>
      </c>
      <c r="G1826" s="48" t="s">
        <v>211</v>
      </c>
      <c r="H1826" s="48" t="s">
        <v>81</v>
      </c>
      <c r="I1826" s="48" t="s">
        <v>3764</v>
      </c>
      <c r="J1826" s="48" t="s">
        <v>2661</v>
      </c>
      <c r="K1826" s="203" t="s">
        <v>3674</v>
      </c>
      <c r="L1826" s="203" t="s">
        <v>2636</v>
      </c>
      <c r="M1826" s="48" t="s">
        <v>3698</v>
      </c>
      <c r="N1826" s="203" t="s">
        <v>211</v>
      </c>
      <c r="O1826" s="48" t="s">
        <v>165</v>
      </c>
      <c r="P1826" s="48"/>
      <c r="Q1826" s="48" t="s">
        <v>244</v>
      </c>
      <c r="R1826" s="203" t="s">
        <v>211</v>
      </c>
      <c r="S1826" s="48" t="b">
        <v>0</v>
      </c>
      <c r="T1826" s="48"/>
      <c r="U1826" s="178"/>
      <c r="V1826" s="178">
        <v>43405</v>
      </c>
      <c r="W1826" s="48" t="s">
        <v>211</v>
      </c>
      <c r="X1826" s="48"/>
      <c r="Y1826" s="48"/>
      <c r="Z1826" s="48" t="s">
        <v>211</v>
      </c>
      <c r="AA1826" s="48"/>
      <c r="AB1826" s="48"/>
      <c r="AC1826" s="203" t="s">
        <v>2881</v>
      </c>
      <c r="AD1826" s="205"/>
      <c r="AE1826" s="203" t="s">
        <v>211</v>
      </c>
      <c r="AF1826" s="203" t="s">
        <v>211</v>
      </c>
      <c r="AG1826" s="203" t="s">
        <v>211</v>
      </c>
      <c r="AH1826" s="209">
        <v>43592</v>
      </c>
      <c r="AI1826" s="210" t="s">
        <v>4352</v>
      </c>
      <c r="AJ1826" s="164" t="str">
        <f t="shared" si="28"/>
        <v>FS</v>
      </c>
      <c r="AK1826" s="115" t="b">
        <f>ISNUMBER(SEARCH("IRT",Table1[[#This Row],[Current_Status]]))</f>
        <v>0</v>
      </c>
      <c r="AL1826" s="116">
        <f>YEAR(Table1[[#This Row],[Project_Initiated]])</f>
        <v>2018</v>
      </c>
      <c r="AM1826" s="53">
        <v>44105</v>
      </c>
      <c r="AN1826" s="53" t="str">
        <f>IF(AND(Table1[[#This Row],[Completed Date]]&gt;="07/01/2020"+0,Table1[[#This Row],[Completed Date]]&lt;="6/30/2021"+0),"FY 20-21",IF(AND(Table1[[#This Row],[Completed Date]]&gt;="07/01/2019"+0,Table1[[#This Row],[Completed Date]]&lt;="6/30/2020"+0),"FY 19-20",""))</f>
        <v/>
      </c>
      <c r="AO1826" s="116" t="str">
        <f>IFERROR(FIND("R",Table1[[#This Row],[FS_Priority]]),"")</f>
        <v/>
      </c>
    </row>
    <row r="1827" spans="1:41" hidden="1" x14ac:dyDescent="0.25">
      <c r="A1827" s="48" t="s">
        <v>4646</v>
      </c>
      <c r="B1827" s="203" t="s">
        <v>211</v>
      </c>
      <c r="C1827" s="203" t="s">
        <v>4646</v>
      </c>
      <c r="D1827" s="203" t="b">
        <v>0</v>
      </c>
      <c r="E1827" s="48" t="s">
        <v>107</v>
      </c>
      <c r="F1827" s="48" t="s">
        <v>4647</v>
      </c>
      <c r="G1827" s="48" t="s">
        <v>211</v>
      </c>
      <c r="H1827" s="48" t="s">
        <v>211</v>
      </c>
      <c r="I1827" s="48" t="s">
        <v>23</v>
      </c>
      <c r="J1827" s="48" t="s">
        <v>2661</v>
      </c>
      <c r="K1827" s="203" t="s">
        <v>3674</v>
      </c>
      <c r="L1827" s="203" t="s">
        <v>2636</v>
      </c>
      <c r="M1827" s="48" t="s">
        <v>3698</v>
      </c>
      <c r="N1827" s="203" t="s">
        <v>211</v>
      </c>
      <c r="O1827" s="48" t="s">
        <v>165</v>
      </c>
      <c r="P1827" s="48"/>
      <c r="Q1827" s="48" t="s">
        <v>244</v>
      </c>
      <c r="R1827" s="203" t="s">
        <v>211</v>
      </c>
      <c r="S1827" s="48" t="b">
        <v>1</v>
      </c>
      <c r="T1827" s="48"/>
      <c r="U1827" s="178"/>
      <c r="V1827" s="178">
        <v>43739</v>
      </c>
      <c r="W1827" s="48" t="s">
        <v>211</v>
      </c>
      <c r="X1827" s="48"/>
      <c r="Y1827" s="48"/>
      <c r="Z1827" s="48" t="s">
        <v>211</v>
      </c>
      <c r="AA1827" s="48"/>
      <c r="AB1827" s="48"/>
      <c r="AC1827" s="203" t="s">
        <v>4771</v>
      </c>
      <c r="AD1827" s="205"/>
      <c r="AE1827" s="203" t="s">
        <v>165</v>
      </c>
      <c r="AF1827" s="203" t="s">
        <v>211</v>
      </c>
      <c r="AG1827" s="203" t="s">
        <v>211</v>
      </c>
      <c r="AH1827" s="208">
        <v>43860</v>
      </c>
      <c r="AI1827" s="210" t="s">
        <v>4364</v>
      </c>
      <c r="AJ1827" s="164" t="str">
        <f t="shared" si="28"/>
        <v>FS</v>
      </c>
      <c r="AK1827" s="115" t="b">
        <f>ISNUMBER(SEARCH("IRT",Table1[[#This Row],[Current_Status]]))</f>
        <v>0</v>
      </c>
      <c r="AL1827" s="116">
        <f>YEAR(Table1[[#This Row],[Project_Initiated]])</f>
        <v>2019</v>
      </c>
      <c r="AM1827" s="53">
        <v>44105</v>
      </c>
      <c r="AN1827" s="53" t="str">
        <f>IF(AND(Table1[[#This Row],[Completed Date]]&gt;="07/01/2020"+0,Table1[[#This Row],[Completed Date]]&lt;="6/30/2021"+0),"FY 20-21",IF(AND(Table1[[#This Row],[Completed Date]]&gt;="07/01/2019"+0,Table1[[#This Row],[Completed Date]]&lt;="6/30/2020"+0),"FY 19-20",""))</f>
        <v>FY 19-20</v>
      </c>
      <c r="AO1827" s="116" t="str">
        <f>IFERROR(FIND("R",Table1[[#This Row],[FS_Priority]]),"")</f>
        <v/>
      </c>
    </row>
    <row r="1828" spans="1:41" hidden="1" x14ac:dyDescent="0.25">
      <c r="A1828" s="48" t="s">
        <v>26</v>
      </c>
      <c r="B1828" s="203" t="s">
        <v>211</v>
      </c>
      <c r="C1828" s="203" t="s">
        <v>26</v>
      </c>
      <c r="D1828" s="203" t="b">
        <v>0</v>
      </c>
      <c r="E1828" s="48" t="s">
        <v>107</v>
      </c>
      <c r="F1828" s="48" t="s">
        <v>3252</v>
      </c>
      <c r="G1828" s="48" t="s">
        <v>211</v>
      </c>
      <c r="H1828" s="48" t="s">
        <v>466</v>
      </c>
      <c r="I1828" s="48" t="s">
        <v>3765</v>
      </c>
      <c r="J1828" s="48" t="s">
        <v>2661</v>
      </c>
      <c r="K1828" s="203" t="s">
        <v>3674</v>
      </c>
      <c r="L1828" s="203" t="s">
        <v>2636</v>
      </c>
      <c r="M1828" s="48" t="s">
        <v>3691</v>
      </c>
      <c r="N1828" s="203" t="s">
        <v>211</v>
      </c>
      <c r="O1828" s="48" t="s">
        <v>183</v>
      </c>
      <c r="P1828" s="48"/>
      <c r="Q1828" s="48" t="s">
        <v>108</v>
      </c>
      <c r="R1828" s="203" t="s">
        <v>234</v>
      </c>
      <c r="S1828" s="48" t="b">
        <v>0</v>
      </c>
      <c r="T1828" s="48"/>
      <c r="U1828" s="178"/>
      <c r="V1828" s="178">
        <v>43080</v>
      </c>
      <c r="W1828" s="48" t="s">
        <v>211</v>
      </c>
      <c r="X1828" s="48"/>
      <c r="Y1828" s="48"/>
      <c r="Z1828" s="48" t="s">
        <v>211</v>
      </c>
      <c r="AA1828" s="48"/>
      <c r="AB1828" s="48"/>
      <c r="AC1828" s="203" t="s">
        <v>2689</v>
      </c>
      <c r="AD1828" s="205"/>
      <c r="AE1828" s="203" t="s">
        <v>183</v>
      </c>
      <c r="AF1828" s="203" t="s">
        <v>211</v>
      </c>
      <c r="AG1828" s="203" t="s">
        <v>2694</v>
      </c>
      <c r="AH1828" s="208">
        <v>43448</v>
      </c>
      <c r="AI1828" s="210" t="s">
        <v>4353</v>
      </c>
      <c r="AJ1828" s="164" t="str">
        <f t="shared" si="28"/>
        <v>FS</v>
      </c>
      <c r="AK1828" s="115" t="b">
        <f>ISNUMBER(SEARCH("IRT",Table1[[#This Row],[Current_Status]]))</f>
        <v>0</v>
      </c>
      <c r="AL1828" s="116">
        <f>YEAR(Table1[[#This Row],[Project_Initiated]])</f>
        <v>2017</v>
      </c>
      <c r="AM1828" s="53">
        <v>44105</v>
      </c>
      <c r="AN1828" s="53" t="str">
        <f>IF(AND(Table1[[#This Row],[Completed Date]]&gt;="07/01/2020"+0,Table1[[#This Row],[Completed Date]]&lt;="6/30/2021"+0),"FY 20-21",IF(AND(Table1[[#This Row],[Completed Date]]&gt;="07/01/2019"+0,Table1[[#This Row],[Completed Date]]&lt;="6/30/2020"+0),"FY 19-20",""))</f>
        <v/>
      </c>
      <c r="AO1828" s="116" t="str">
        <f>IFERROR(FIND("R",Table1[[#This Row],[FS_Priority]]),"")</f>
        <v/>
      </c>
    </row>
    <row r="1829" spans="1:41" hidden="1" x14ac:dyDescent="0.25">
      <c r="A1829" s="48" t="s">
        <v>390</v>
      </c>
      <c r="B1829" s="203" t="s">
        <v>211</v>
      </c>
      <c r="C1829" s="203" t="s">
        <v>390</v>
      </c>
      <c r="D1829" s="203" t="b">
        <v>0</v>
      </c>
      <c r="E1829" s="48" t="s">
        <v>107</v>
      </c>
      <c r="F1829" s="48" t="s">
        <v>3255</v>
      </c>
      <c r="G1829" s="48" t="s">
        <v>211</v>
      </c>
      <c r="H1829" s="48" t="s">
        <v>182</v>
      </c>
      <c r="I1829" s="48" t="s">
        <v>3539</v>
      </c>
      <c r="J1829" s="48" t="s">
        <v>2661</v>
      </c>
      <c r="K1829" s="203" t="s">
        <v>3674</v>
      </c>
      <c r="L1829" s="203" t="s">
        <v>2636</v>
      </c>
      <c r="M1829" s="48" t="s">
        <v>3675</v>
      </c>
      <c r="N1829" s="203" t="s">
        <v>211</v>
      </c>
      <c r="O1829" s="48" t="s">
        <v>183</v>
      </c>
      <c r="P1829" s="48"/>
      <c r="Q1829" s="48" t="s">
        <v>108</v>
      </c>
      <c r="R1829" s="203" t="s">
        <v>180</v>
      </c>
      <c r="S1829" s="48" t="b">
        <v>0</v>
      </c>
      <c r="T1829" s="48"/>
      <c r="U1829" s="178"/>
      <c r="V1829" s="178">
        <v>42940</v>
      </c>
      <c r="W1829" s="48" t="s">
        <v>211</v>
      </c>
      <c r="X1829" s="48"/>
      <c r="Y1829" s="48"/>
      <c r="Z1829" s="48" t="s">
        <v>211</v>
      </c>
      <c r="AA1829" s="48"/>
      <c r="AB1829" s="48"/>
      <c r="AC1829" s="203" t="s">
        <v>2690</v>
      </c>
      <c r="AD1829" s="205"/>
      <c r="AE1829" s="203" t="s">
        <v>498</v>
      </c>
      <c r="AF1829" s="203" t="s">
        <v>211</v>
      </c>
      <c r="AG1829" s="203" t="s">
        <v>2694</v>
      </c>
      <c r="AH1829" s="208">
        <v>43448</v>
      </c>
      <c r="AI1829" s="210" t="s">
        <v>4354</v>
      </c>
      <c r="AJ1829" s="164" t="str">
        <f t="shared" si="28"/>
        <v>FS</v>
      </c>
      <c r="AK1829" s="115" t="b">
        <f>ISNUMBER(SEARCH("IRT",Table1[[#This Row],[Current_Status]]))</f>
        <v>0</v>
      </c>
      <c r="AL1829" s="116">
        <f>YEAR(Table1[[#This Row],[Project_Initiated]])</f>
        <v>2017</v>
      </c>
      <c r="AM1829" s="53">
        <v>44105</v>
      </c>
      <c r="AN1829" s="53" t="str">
        <f>IF(AND(Table1[[#This Row],[Completed Date]]&gt;="07/01/2020"+0,Table1[[#This Row],[Completed Date]]&lt;="6/30/2021"+0),"FY 20-21",IF(AND(Table1[[#This Row],[Completed Date]]&gt;="07/01/2019"+0,Table1[[#This Row],[Completed Date]]&lt;="6/30/2020"+0),"FY 19-20",""))</f>
        <v/>
      </c>
      <c r="AO1829" s="116" t="str">
        <f>IFERROR(FIND("R",Table1[[#This Row],[FS_Priority]]),"")</f>
        <v/>
      </c>
    </row>
    <row r="1830" spans="1:41" hidden="1" x14ac:dyDescent="0.25">
      <c r="A1830" s="48" t="s">
        <v>869</v>
      </c>
      <c r="B1830" s="203" t="s">
        <v>211</v>
      </c>
      <c r="C1830" s="203" t="s">
        <v>869</v>
      </c>
      <c r="D1830" s="203" t="b">
        <v>0</v>
      </c>
      <c r="E1830" s="48" t="s">
        <v>107</v>
      </c>
      <c r="F1830" s="48" t="s">
        <v>3254</v>
      </c>
      <c r="G1830" s="48" t="s">
        <v>211</v>
      </c>
      <c r="H1830" s="48" t="s">
        <v>476</v>
      </c>
      <c r="I1830" s="48" t="s">
        <v>3711</v>
      </c>
      <c r="J1830" s="48" t="s">
        <v>2661</v>
      </c>
      <c r="K1830" s="203" t="s">
        <v>3674</v>
      </c>
      <c r="L1830" s="203" t="s">
        <v>2636</v>
      </c>
      <c r="M1830" s="48" t="s">
        <v>3687</v>
      </c>
      <c r="N1830" s="203" t="s">
        <v>211</v>
      </c>
      <c r="O1830" s="48" t="s">
        <v>165</v>
      </c>
      <c r="P1830" s="48"/>
      <c r="Q1830" s="48" t="s">
        <v>108</v>
      </c>
      <c r="R1830" s="203" t="s">
        <v>211</v>
      </c>
      <c r="S1830" s="48" t="b">
        <v>0</v>
      </c>
      <c r="T1830" s="48"/>
      <c r="U1830" s="178"/>
      <c r="V1830" s="178">
        <v>43362</v>
      </c>
      <c r="W1830" s="48" t="s">
        <v>211</v>
      </c>
      <c r="X1830" s="48"/>
      <c r="Y1830" s="48"/>
      <c r="Z1830" s="48" t="s">
        <v>211</v>
      </c>
      <c r="AA1830" s="48"/>
      <c r="AB1830" s="48"/>
      <c r="AC1830" s="203" t="s">
        <v>2886</v>
      </c>
      <c r="AD1830" s="206"/>
      <c r="AE1830" s="203" t="s">
        <v>165</v>
      </c>
      <c r="AF1830" s="203" t="s">
        <v>211</v>
      </c>
      <c r="AG1830" s="203" t="s">
        <v>539</v>
      </c>
      <c r="AH1830" s="208">
        <v>43528</v>
      </c>
      <c r="AI1830" s="210" t="s">
        <v>4352</v>
      </c>
      <c r="AJ1830" s="164" t="str">
        <f t="shared" si="28"/>
        <v>FS</v>
      </c>
      <c r="AK1830" s="115" t="b">
        <f>ISNUMBER(SEARCH("IRT",Table1[[#This Row],[Current_Status]]))</f>
        <v>0</v>
      </c>
      <c r="AL1830" s="116">
        <f>YEAR(Table1[[#This Row],[Project_Initiated]])</f>
        <v>2018</v>
      </c>
      <c r="AM1830" s="53">
        <v>44105</v>
      </c>
      <c r="AN1830" s="53" t="str">
        <f>IF(AND(Table1[[#This Row],[Completed Date]]&gt;="07/01/2020"+0,Table1[[#This Row],[Completed Date]]&lt;="6/30/2021"+0),"FY 20-21",IF(AND(Table1[[#This Row],[Completed Date]]&gt;="07/01/2019"+0,Table1[[#This Row],[Completed Date]]&lt;="6/30/2020"+0),"FY 19-20",""))</f>
        <v/>
      </c>
      <c r="AO1830" s="116" t="str">
        <f>IFERROR(FIND("R",Table1[[#This Row],[FS_Priority]]),"")</f>
        <v/>
      </c>
    </row>
    <row r="1831" spans="1:41" hidden="1" x14ac:dyDescent="0.25">
      <c r="A1831" s="48" t="s">
        <v>4101</v>
      </c>
      <c r="B1831" s="203" t="s">
        <v>211</v>
      </c>
      <c r="C1831" s="203" t="s">
        <v>4101</v>
      </c>
      <c r="D1831" s="203" t="b">
        <v>0</v>
      </c>
      <c r="E1831" s="48" t="s">
        <v>107</v>
      </c>
      <c r="F1831" s="48" t="s">
        <v>4128</v>
      </c>
      <c r="G1831" s="48" t="s">
        <v>211</v>
      </c>
      <c r="H1831" s="48" t="s">
        <v>472</v>
      </c>
      <c r="I1831" s="48" t="s">
        <v>4129</v>
      </c>
      <c r="J1831" s="48" t="s">
        <v>2661</v>
      </c>
      <c r="K1831" s="203" t="s">
        <v>3674</v>
      </c>
      <c r="L1831" s="203" t="s">
        <v>2636</v>
      </c>
      <c r="M1831" s="48" t="s">
        <v>3687</v>
      </c>
      <c r="N1831" s="203" t="s">
        <v>211</v>
      </c>
      <c r="O1831" s="48" t="s">
        <v>165</v>
      </c>
      <c r="P1831" s="48"/>
      <c r="Q1831" s="48" t="s">
        <v>4130</v>
      </c>
      <c r="R1831" s="203" t="s">
        <v>211</v>
      </c>
      <c r="S1831" s="48" t="b">
        <v>0</v>
      </c>
      <c r="T1831" s="48"/>
      <c r="U1831" s="178"/>
      <c r="V1831" s="178">
        <v>43257</v>
      </c>
      <c r="W1831" s="48" t="s">
        <v>211</v>
      </c>
      <c r="X1831" s="48"/>
      <c r="Y1831" s="48"/>
      <c r="Z1831" s="48" t="s">
        <v>211</v>
      </c>
      <c r="AA1831" s="48"/>
      <c r="AB1831" s="48"/>
      <c r="AC1831" s="203" t="s">
        <v>211</v>
      </c>
      <c r="AD1831" s="205"/>
      <c r="AE1831" s="203" t="s">
        <v>165</v>
      </c>
      <c r="AF1831" s="203" t="s">
        <v>211</v>
      </c>
      <c r="AG1831" s="203" t="s">
        <v>211</v>
      </c>
      <c r="AH1831" s="208">
        <v>43724</v>
      </c>
      <c r="AI1831" s="210" t="s">
        <v>4284</v>
      </c>
      <c r="AJ1831" s="164" t="str">
        <f t="shared" si="28"/>
        <v>FS</v>
      </c>
      <c r="AK1831" s="115" t="b">
        <f>ISNUMBER(SEARCH("IRT",Table1[[#This Row],[Current_Status]]))</f>
        <v>0</v>
      </c>
      <c r="AL1831" s="116">
        <f>YEAR(Table1[[#This Row],[Project_Initiated]])</f>
        <v>2018</v>
      </c>
      <c r="AM1831" s="53">
        <v>44105</v>
      </c>
      <c r="AN1831" s="53" t="str">
        <f>IF(AND(Table1[[#This Row],[Completed Date]]&gt;="07/01/2020"+0,Table1[[#This Row],[Completed Date]]&lt;="6/30/2021"+0),"FY 20-21",IF(AND(Table1[[#This Row],[Completed Date]]&gt;="07/01/2019"+0,Table1[[#This Row],[Completed Date]]&lt;="6/30/2020"+0),"FY 19-20",""))</f>
        <v>FY 19-20</v>
      </c>
      <c r="AO1831" s="116" t="str">
        <f>IFERROR(FIND("R",Table1[[#This Row],[FS_Priority]]),"")</f>
        <v/>
      </c>
    </row>
    <row r="1832" spans="1:41" hidden="1" x14ac:dyDescent="0.25">
      <c r="A1832" s="48" t="s">
        <v>2625</v>
      </c>
      <c r="B1832" s="203" t="s">
        <v>211</v>
      </c>
      <c r="C1832" s="203" t="s">
        <v>2625</v>
      </c>
      <c r="D1832" s="203" t="b">
        <v>0</v>
      </c>
      <c r="E1832" s="48" t="s">
        <v>107</v>
      </c>
      <c r="F1832" s="48" t="s">
        <v>3192</v>
      </c>
      <c r="G1832" s="48" t="s">
        <v>3718</v>
      </c>
      <c r="H1832" s="48" t="s">
        <v>211</v>
      </c>
      <c r="I1832" s="48" t="s">
        <v>211</v>
      </c>
      <c r="J1832" s="48" t="s">
        <v>2661</v>
      </c>
      <c r="K1832" s="203" t="s">
        <v>3674</v>
      </c>
      <c r="L1832" s="203" t="s">
        <v>2636</v>
      </c>
      <c r="M1832" s="48" t="s">
        <v>3680</v>
      </c>
      <c r="N1832" s="203" t="s">
        <v>211</v>
      </c>
      <c r="O1832" s="48" t="s">
        <v>183</v>
      </c>
      <c r="P1832" s="48"/>
      <c r="Q1832" s="48" t="s">
        <v>3293</v>
      </c>
      <c r="R1832" s="203" t="s">
        <v>2842</v>
      </c>
      <c r="S1832" s="48" t="b">
        <v>0</v>
      </c>
      <c r="T1832" s="48"/>
      <c r="U1832" s="178"/>
      <c r="V1832" s="178">
        <v>43412</v>
      </c>
      <c r="W1832" s="48" t="s">
        <v>211</v>
      </c>
      <c r="X1832" s="48"/>
      <c r="Y1832" s="48"/>
      <c r="Z1832" s="48" t="s">
        <v>211</v>
      </c>
      <c r="AA1832" s="48"/>
      <c r="AB1832" s="48"/>
      <c r="AC1832" s="203" t="s">
        <v>4419</v>
      </c>
      <c r="AD1832" s="204">
        <v>43560</v>
      </c>
      <c r="AE1832" s="203" t="s">
        <v>498</v>
      </c>
      <c r="AF1832" s="203" t="s">
        <v>4420</v>
      </c>
      <c r="AG1832" s="203" t="s">
        <v>2694</v>
      </c>
      <c r="AH1832" s="209">
        <v>43795</v>
      </c>
      <c r="AI1832" s="210" t="s">
        <v>4349</v>
      </c>
      <c r="AJ1832" s="164" t="str">
        <f t="shared" si="28"/>
        <v>FS</v>
      </c>
      <c r="AK1832" s="115" t="b">
        <f>ISNUMBER(SEARCH("IRT",Table1[[#This Row],[Current_Status]]))</f>
        <v>0</v>
      </c>
      <c r="AL1832" s="116">
        <f>YEAR(Table1[[#This Row],[Project_Initiated]])</f>
        <v>2018</v>
      </c>
      <c r="AM1832" s="53">
        <v>44105</v>
      </c>
      <c r="AN1832" s="53" t="str">
        <f>IF(AND(Table1[[#This Row],[Completed Date]]&gt;="07/01/2020"+0,Table1[[#This Row],[Completed Date]]&lt;="6/30/2021"+0),"FY 20-21",IF(AND(Table1[[#This Row],[Completed Date]]&gt;="07/01/2019"+0,Table1[[#This Row],[Completed Date]]&lt;="6/30/2020"+0),"FY 19-20",""))</f>
        <v>FY 19-20</v>
      </c>
      <c r="AO1832" s="116">
        <f>IFERROR(FIND("R",Table1[[#This Row],[FS_Priority]]),"")</f>
        <v>1</v>
      </c>
    </row>
    <row r="1833" spans="1:41" hidden="1" x14ac:dyDescent="0.25">
      <c r="A1833" s="48" t="s">
        <v>3427</v>
      </c>
      <c r="B1833" s="203" t="s">
        <v>211</v>
      </c>
      <c r="C1833" s="203" t="s">
        <v>3427</v>
      </c>
      <c r="D1833" s="203" t="b">
        <v>0</v>
      </c>
      <c r="E1833" s="48" t="s">
        <v>107</v>
      </c>
      <c r="F1833" s="48" t="s">
        <v>3428</v>
      </c>
      <c r="G1833" s="48" t="s">
        <v>4034</v>
      </c>
      <c r="H1833" s="48" t="s">
        <v>474</v>
      </c>
      <c r="I1833" s="48" t="s">
        <v>3710</v>
      </c>
      <c r="J1833" s="48" t="s">
        <v>2661</v>
      </c>
      <c r="K1833" s="203" t="s">
        <v>3674</v>
      </c>
      <c r="L1833" s="203" t="s">
        <v>2636</v>
      </c>
      <c r="M1833" s="48" t="s">
        <v>3561</v>
      </c>
      <c r="N1833" s="203" t="s">
        <v>211</v>
      </c>
      <c r="O1833" s="48" t="s">
        <v>183</v>
      </c>
      <c r="P1833" s="48"/>
      <c r="Q1833" s="48" t="s">
        <v>3429</v>
      </c>
      <c r="R1833" s="203" t="s">
        <v>211</v>
      </c>
      <c r="S1833" s="48" t="b">
        <v>1</v>
      </c>
      <c r="T1833" s="48"/>
      <c r="U1833" s="178"/>
      <c r="V1833" s="178">
        <v>43550</v>
      </c>
      <c r="W1833" s="48" t="s">
        <v>211</v>
      </c>
      <c r="X1833" s="48"/>
      <c r="Y1833" s="48"/>
      <c r="Z1833" s="48" t="s">
        <v>211</v>
      </c>
      <c r="AA1833" s="48"/>
      <c r="AB1833" s="48"/>
      <c r="AC1833" s="203" t="s">
        <v>5033</v>
      </c>
      <c r="AD1833" s="206"/>
      <c r="AE1833" s="203" t="s">
        <v>498</v>
      </c>
      <c r="AF1833" s="203" t="s">
        <v>4447</v>
      </c>
      <c r="AG1833" s="203" t="s">
        <v>2694</v>
      </c>
      <c r="AH1833" s="208">
        <v>44048</v>
      </c>
      <c r="AI1833" s="210" t="s">
        <v>4349</v>
      </c>
      <c r="AJ1833" s="164" t="str">
        <f t="shared" si="28"/>
        <v>FS</v>
      </c>
      <c r="AK1833" s="115" t="b">
        <f>ISNUMBER(SEARCH("IRT",Table1[[#This Row],[Current_Status]]))</f>
        <v>0</v>
      </c>
      <c r="AL1833" s="116">
        <f>YEAR(Table1[[#This Row],[Project_Initiated]])</f>
        <v>2019</v>
      </c>
      <c r="AM1833" s="53">
        <v>44105</v>
      </c>
      <c r="AN1833" s="53" t="str">
        <f>IF(AND(Table1[[#This Row],[Completed Date]]&gt;="07/01/2020"+0,Table1[[#This Row],[Completed Date]]&lt;="6/30/2021"+0),"FY 20-21",IF(AND(Table1[[#This Row],[Completed Date]]&gt;="07/01/2019"+0,Table1[[#This Row],[Completed Date]]&lt;="6/30/2020"+0),"FY 19-20",""))</f>
        <v>FY 20-21</v>
      </c>
      <c r="AO1833" s="116">
        <f>IFERROR(FIND("R",Table1[[#This Row],[FS_Priority]]),"")</f>
        <v>1</v>
      </c>
    </row>
    <row r="1834" spans="1:41" hidden="1" x14ac:dyDescent="0.25">
      <c r="A1834" s="48" t="s">
        <v>2635</v>
      </c>
      <c r="B1834" s="203" t="s">
        <v>211</v>
      </c>
      <c r="C1834" s="203" t="s">
        <v>2635</v>
      </c>
      <c r="D1834" s="203" t="b">
        <v>0</v>
      </c>
      <c r="E1834" s="48" t="s">
        <v>2651</v>
      </c>
      <c r="F1834" s="48" t="s">
        <v>3260</v>
      </c>
      <c r="G1834" s="48" t="s">
        <v>211</v>
      </c>
      <c r="H1834" s="48" t="s">
        <v>447</v>
      </c>
      <c r="I1834" s="48" t="s">
        <v>3775</v>
      </c>
      <c r="J1834" s="48" t="s">
        <v>2661</v>
      </c>
      <c r="K1834" s="203" t="s">
        <v>3773</v>
      </c>
      <c r="L1834" s="203" t="s">
        <v>2636</v>
      </c>
      <c r="M1834" s="48" t="s">
        <v>3776</v>
      </c>
      <c r="N1834" s="203" t="s">
        <v>211</v>
      </c>
      <c r="O1834" s="48" t="s">
        <v>165</v>
      </c>
      <c r="P1834" s="48"/>
      <c r="Q1834" s="48" t="s">
        <v>218</v>
      </c>
      <c r="R1834" s="203" t="s">
        <v>211</v>
      </c>
      <c r="S1834" s="48" t="b">
        <v>0</v>
      </c>
      <c r="T1834" s="48"/>
      <c r="U1834" s="178"/>
      <c r="V1834" s="178">
        <v>43405</v>
      </c>
      <c r="W1834" s="48" t="s">
        <v>211</v>
      </c>
      <c r="X1834" s="48"/>
      <c r="Y1834" s="48"/>
      <c r="Z1834" s="48" t="s">
        <v>211</v>
      </c>
      <c r="AA1834" s="48"/>
      <c r="AB1834" s="48"/>
      <c r="AC1834" s="203" t="s">
        <v>2785</v>
      </c>
      <c r="AD1834" s="206"/>
      <c r="AE1834" s="203" t="s">
        <v>165</v>
      </c>
      <c r="AF1834" s="203" t="s">
        <v>211</v>
      </c>
      <c r="AG1834" s="203" t="s">
        <v>539</v>
      </c>
      <c r="AH1834" s="208">
        <v>43497</v>
      </c>
      <c r="AI1834" s="210" t="s">
        <v>4352</v>
      </c>
      <c r="AJ1834" s="164" t="str">
        <f t="shared" si="28"/>
        <v>FS</v>
      </c>
      <c r="AK1834" s="115" t="b">
        <f>ISNUMBER(SEARCH("IRT",Table1[[#This Row],[Current_Status]]))</f>
        <v>0</v>
      </c>
      <c r="AL1834" s="116">
        <f>YEAR(Table1[[#This Row],[Project_Initiated]])</f>
        <v>2018</v>
      </c>
      <c r="AM1834" s="53">
        <v>44105</v>
      </c>
      <c r="AN1834" s="53" t="str">
        <f>IF(AND(Table1[[#This Row],[Completed Date]]&gt;="07/01/2020"+0,Table1[[#This Row],[Completed Date]]&lt;="6/30/2021"+0),"FY 20-21",IF(AND(Table1[[#This Row],[Completed Date]]&gt;="07/01/2019"+0,Table1[[#This Row],[Completed Date]]&lt;="6/30/2020"+0),"FY 19-20",""))</f>
        <v/>
      </c>
      <c r="AO1834" s="116" t="str">
        <f>IFERROR(FIND("R",Table1[[#This Row],[FS_Priority]]),"")</f>
        <v/>
      </c>
    </row>
    <row r="1835" spans="1:41" hidden="1" x14ac:dyDescent="0.25">
      <c r="A1835" s="48" t="s">
        <v>2744</v>
      </c>
      <c r="B1835" s="203" t="s">
        <v>211</v>
      </c>
      <c r="C1835" s="203" t="s">
        <v>2744</v>
      </c>
      <c r="D1835" s="203" t="b">
        <v>0</v>
      </c>
      <c r="E1835" s="48" t="s">
        <v>2651</v>
      </c>
      <c r="F1835" s="48" t="s">
        <v>3261</v>
      </c>
      <c r="G1835" s="48" t="s">
        <v>211</v>
      </c>
      <c r="H1835" s="48" t="s">
        <v>447</v>
      </c>
      <c r="I1835" s="48" t="s">
        <v>3774</v>
      </c>
      <c r="J1835" s="48" t="s">
        <v>2661</v>
      </c>
      <c r="K1835" s="203" t="s">
        <v>3773</v>
      </c>
      <c r="L1835" s="203" t="s">
        <v>2636</v>
      </c>
      <c r="M1835" s="48" t="s">
        <v>3594</v>
      </c>
      <c r="N1835" s="203" t="s">
        <v>211</v>
      </c>
      <c r="O1835" s="48" t="s">
        <v>165</v>
      </c>
      <c r="P1835" s="48"/>
      <c r="Q1835" s="48" t="s">
        <v>218</v>
      </c>
      <c r="R1835" s="203" t="s">
        <v>211</v>
      </c>
      <c r="S1835" s="48" t="b">
        <v>0</v>
      </c>
      <c r="T1835" s="48"/>
      <c r="U1835" s="178"/>
      <c r="V1835" s="178">
        <v>43424</v>
      </c>
      <c r="W1835" s="48" t="s">
        <v>211</v>
      </c>
      <c r="X1835" s="48"/>
      <c r="Y1835" s="48"/>
      <c r="Z1835" s="48" t="s">
        <v>211</v>
      </c>
      <c r="AA1835" s="48"/>
      <c r="AB1835" s="48"/>
      <c r="AC1835" s="203" t="s">
        <v>2788</v>
      </c>
      <c r="AD1835" s="205"/>
      <c r="AE1835" s="203" t="s">
        <v>211</v>
      </c>
      <c r="AF1835" s="203" t="s">
        <v>211</v>
      </c>
      <c r="AG1835" s="203" t="s">
        <v>211</v>
      </c>
      <c r="AH1835" s="208">
        <v>43504</v>
      </c>
      <c r="AI1835" s="210" t="s">
        <v>4346</v>
      </c>
      <c r="AJ1835" s="164" t="str">
        <f t="shared" si="28"/>
        <v>FS</v>
      </c>
      <c r="AK1835" s="115" t="b">
        <f>ISNUMBER(SEARCH("IRT",Table1[[#This Row],[Current_Status]]))</f>
        <v>0</v>
      </c>
      <c r="AL1835" s="116">
        <f>YEAR(Table1[[#This Row],[Project_Initiated]])</f>
        <v>2018</v>
      </c>
      <c r="AM1835" s="53">
        <v>44105</v>
      </c>
      <c r="AN1835" s="53" t="str">
        <f>IF(AND(Table1[[#This Row],[Completed Date]]&gt;="07/01/2020"+0,Table1[[#This Row],[Completed Date]]&lt;="6/30/2021"+0),"FY 20-21",IF(AND(Table1[[#This Row],[Completed Date]]&gt;="07/01/2019"+0,Table1[[#This Row],[Completed Date]]&lt;="6/30/2020"+0),"FY 19-20",""))</f>
        <v/>
      </c>
      <c r="AO1835" s="116" t="str">
        <f>IFERROR(FIND("R",Table1[[#This Row],[FS_Priority]]),"")</f>
        <v/>
      </c>
    </row>
    <row r="1836" spans="1:41" hidden="1" x14ac:dyDescent="0.25">
      <c r="A1836" s="48" t="s">
        <v>3410</v>
      </c>
      <c r="B1836" s="203" t="s">
        <v>211</v>
      </c>
      <c r="C1836" s="203" t="s">
        <v>3410</v>
      </c>
      <c r="D1836" s="203" t="b">
        <v>0</v>
      </c>
      <c r="E1836" s="48" t="s">
        <v>187</v>
      </c>
      <c r="F1836" s="48" t="s">
        <v>3411</v>
      </c>
      <c r="G1836" s="48" t="s">
        <v>3409</v>
      </c>
      <c r="H1836" s="48" t="s">
        <v>452</v>
      </c>
      <c r="I1836" s="48" t="s">
        <v>3973</v>
      </c>
      <c r="J1836" s="48" t="s">
        <v>2661</v>
      </c>
      <c r="K1836" s="203" t="s">
        <v>30</v>
      </c>
      <c r="L1836" s="203" t="s">
        <v>394</v>
      </c>
      <c r="M1836" s="48" t="s">
        <v>3972</v>
      </c>
      <c r="N1836" s="203" t="s">
        <v>211</v>
      </c>
      <c r="O1836" s="48" t="s">
        <v>183</v>
      </c>
      <c r="P1836" s="48"/>
      <c r="Q1836" s="48" t="s">
        <v>218</v>
      </c>
      <c r="R1836" s="203" t="s">
        <v>218</v>
      </c>
      <c r="S1836" s="48" t="b">
        <v>0</v>
      </c>
      <c r="T1836" s="48"/>
      <c r="U1836" s="178"/>
      <c r="V1836" s="178">
        <v>43487</v>
      </c>
      <c r="W1836" s="48" t="s">
        <v>211</v>
      </c>
      <c r="X1836" s="48"/>
      <c r="Y1836" s="48"/>
      <c r="Z1836" s="48" t="s">
        <v>211</v>
      </c>
      <c r="AA1836" s="48"/>
      <c r="AB1836" s="48"/>
      <c r="AC1836" s="203" t="s">
        <v>4745</v>
      </c>
      <c r="AD1836" s="205"/>
      <c r="AE1836" s="203" t="s">
        <v>178</v>
      </c>
      <c r="AF1836" s="203" t="s">
        <v>211</v>
      </c>
      <c r="AG1836" s="203" t="s">
        <v>211</v>
      </c>
      <c r="AH1836" s="208">
        <v>43844</v>
      </c>
      <c r="AI1836" s="210" t="s">
        <v>4284</v>
      </c>
      <c r="AJ1836" s="164" t="str">
        <f t="shared" si="28"/>
        <v>FS</v>
      </c>
      <c r="AK1836" s="115" t="b">
        <f>ISNUMBER(SEARCH("IRT",Table1[[#This Row],[Current_Status]]))</f>
        <v>0</v>
      </c>
      <c r="AL1836" s="116">
        <f>YEAR(Table1[[#This Row],[Project_Initiated]])</f>
        <v>2019</v>
      </c>
      <c r="AM1836" s="53">
        <v>44105</v>
      </c>
      <c r="AN1836" s="53" t="str">
        <f>IF(AND(Table1[[#This Row],[Completed Date]]&gt;="07/01/2020"+0,Table1[[#This Row],[Completed Date]]&lt;="6/30/2021"+0),"FY 20-21",IF(AND(Table1[[#This Row],[Completed Date]]&gt;="07/01/2019"+0,Table1[[#This Row],[Completed Date]]&lt;="6/30/2020"+0),"FY 19-20",""))</f>
        <v>FY 19-20</v>
      </c>
      <c r="AO1836" s="116" t="str">
        <f>IFERROR(FIND("R",Table1[[#This Row],[FS_Priority]]),"")</f>
        <v/>
      </c>
    </row>
    <row r="1837" spans="1:41" hidden="1" x14ac:dyDescent="0.25">
      <c r="A1837" s="48" t="s">
        <v>3407</v>
      </c>
      <c r="B1837" s="203" t="s">
        <v>211</v>
      </c>
      <c r="C1837" s="203" t="s">
        <v>3407</v>
      </c>
      <c r="D1837" s="203" t="b">
        <v>0</v>
      </c>
      <c r="E1837" s="48" t="s">
        <v>187</v>
      </c>
      <c r="F1837" s="48" t="s">
        <v>3408</v>
      </c>
      <c r="G1837" s="48" t="s">
        <v>3409</v>
      </c>
      <c r="H1837" s="48" t="s">
        <v>453</v>
      </c>
      <c r="I1837" s="48" t="s">
        <v>3971</v>
      </c>
      <c r="J1837" s="48" t="s">
        <v>2661</v>
      </c>
      <c r="K1837" s="203" t="s">
        <v>30</v>
      </c>
      <c r="L1837" s="203" t="s">
        <v>394</v>
      </c>
      <c r="M1837" s="48" t="s">
        <v>3972</v>
      </c>
      <c r="N1837" s="203" t="s">
        <v>211</v>
      </c>
      <c r="O1837" s="48" t="s">
        <v>183</v>
      </c>
      <c r="P1837" s="48"/>
      <c r="Q1837" s="48" t="s">
        <v>218</v>
      </c>
      <c r="R1837" s="203" t="s">
        <v>211</v>
      </c>
      <c r="S1837" s="48" t="b">
        <v>0</v>
      </c>
      <c r="T1837" s="48"/>
      <c r="U1837" s="178"/>
      <c r="V1837" s="178">
        <v>43487</v>
      </c>
      <c r="W1837" s="48" t="s">
        <v>211</v>
      </c>
      <c r="X1837" s="48"/>
      <c r="Y1837" s="48"/>
      <c r="Z1837" s="48" t="s">
        <v>211</v>
      </c>
      <c r="AA1837" s="48"/>
      <c r="AB1837" s="48"/>
      <c r="AC1837" s="203" t="s">
        <v>5036</v>
      </c>
      <c r="AD1837" s="205"/>
      <c r="AE1837" s="203" t="s">
        <v>183</v>
      </c>
      <c r="AF1837" s="203" t="s">
        <v>211</v>
      </c>
      <c r="AG1837" s="203" t="s">
        <v>211</v>
      </c>
      <c r="AH1837" s="208">
        <v>44048</v>
      </c>
      <c r="AI1837" s="210" t="s">
        <v>4349</v>
      </c>
      <c r="AJ1837" s="164" t="str">
        <f t="shared" si="28"/>
        <v>FS</v>
      </c>
      <c r="AK1837" s="115" t="b">
        <f>ISNUMBER(SEARCH("IRT",Table1[[#This Row],[Current_Status]]))</f>
        <v>0</v>
      </c>
      <c r="AL1837" s="116">
        <f>YEAR(Table1[[#This Row],[Project_Initiated]])</f>
        <v>2019</v>
      </c>
      <c r="AM1837" s="53">
        <v>44105</v>
      </c>
      <c r="AN1837" s="53" t="str">
        <f>IF(AND(Table1[[#This Row],[Completed Date]]&gt;="07/01/2020"+0,Table1[[#This Row],[Completed Date]]&lt;="6/30/2021"+0),"FY 20-21",IF(AND(Table1[[#This Row],[Completed Date]]&gt;="07/01/2019"+0,Table1[[#This Row],[Completed Date]]&lt;="6/30/2020"+0),"FY 19-20",""))</f>
        <v>FY 20-21</v>
      </c>
      <c r="AO1837" s="116" t="str">
        <f>IFERROR(FIND("R",Table1[[#This Row],[FS_Priority]]),"")</f>
        <v/>
      </c>
    </row>
    <row r="1838" spans="1:41" hidden="1" x14ac:dyDescent="0.25">
      <c r="A1838" s="48" t="s">
        <v>4108</v>
      </c>
      <c r="B1838" s="203" t="s">
        <v>211</v>
      </c>
      <c r="C1838" s="203" t="s">
        <v>4108</v>
      </c>
      <c r="D1838" s="203" t="b">
        <v>0</v>
      </c>
      <c r="E1838" s="48" t="s">
        <v>187</v>
      </c>
      <c r="F1838" s="48" t="s">
        <v>4229</v>
      </c>
      <c r="G1838" s="48" t="s">
        <v>211</v>
      </c>
      <c r="H1838" s="48" t="s">
        <v>211</v>
      </c>
      <c r="I1838" s="48" t="s">
        <v>4199</v>
      </c>
      <c r="J1838" s="48" t="s">
        <v>2661</v>
      </c>
      <c r="K1838" s="203" t="s">
        <v>30</v>
      </c>
      <c r="L1838" s="203" t="s">
        <v>394</v>
      </c>
      <c r="M1838" s="48" t="s">
        <v>4230</v>
      </c>
      <c r="N1838" s="203" t="s">
        <v>211</v>
      </c>
      <c r="O1838" s="48" t="s">
        <v>165</v>
      </c>
      <c r="P1838" s="48"/>
      <c r="Q1838" s="48" t="s">
        <v>4130</v>
      </c>
      <c r="R1838" s="203" t="s">
        <v>211</v>
      </c>
      <c r="S1838" s="48" t="b">
        <v>0</v>
      </c>
      <c r="T1838" s="48"/>
      <c r="U1838" s="178"/>
      <c r="V1838" s="178">
        <v>43696</v>
      </c>
      <c r="W1838" s="48" t="s">
        <v>211</v>
      </c>
      <c r="X1838" s="48"/>
      <c r="Y1838" s="48"/>
      <c r="Z1838" s="48" t="s">
        <v>211</v>
      </c>
      <c r="AA1838" s="48"/>
      <c r="AB1838" s="48"/>
      <c r="AC1838" s="203" t="s">
        <v>211</v>
      </c>
      <c r="AD1838" s="206"/>
      <c r="AE1838" s="203" t="s">
        <v>165</v>
      </c>
      <c r="AF1838" s="203" t="s">
        <v>211</v>
      </c>
      <c r="AG1838" s="203" t="s">
        <v>211</v>
      </c>
      <c r="AH1838" s="209">
        <v>43724</v>
      </c>
      <c r="AI1838" s="210" t="s">
        <v>4284</v>
      </c>
      <c r="AJ1838" s="164" t="str">
        <f t="shared" si="28"/>
        <v>FS</v>
      </c>
      <c r="AK1838" s="115" t="b">
        <f>ISNUMBER(SEARCH("IRT",Table1[[#This Row],[Current_Status]]))</f>
        <v>0</v>
      </c>
      <c r="AL1838" s="116">
        <f>YEAR(Table1[[#This Row],[Project_Initiated]])</f>
        <v>2019</v>
      </c>
      <c r="AM1838" s="53">
        <v>44105</v>
      </c>
      <c r="AN1838" s="53" t="str">
        <f>IF(AND(Table1[[#This Row],[Completed Date]]&gt;="07/01/2020"+0,Table1[[#This Row],[Completed Date]]&lt;="6/30/2021"+0),"FY 20-21",IF(AND(Table1[[#This Row],[Completed Date]]&gt;="07/01/2019"+0,Table1[[#This Row],[Completed Date]]&lt;="6/30/2020"+0),"FY 19-20",""))</f>
        <v>FY 19-20</v>
      </c>
      <c r="AO1838" s="116" t="str">
        <f>IFERROR(FIND("R",Table1[[#This Row],[FS_Priority]]),"")</f>
        <v/>
      </c>
    </row>
    <row r="1839" spans="1:41" hidden="1" x14ac:dyDescent="0.25">
      <c r="A1839" s="48" t="s">
        <v>3390</v>
      </c>
      <c r="B1839" s="203" t="s">
        <v>211</v>
      </c>
      <c r="C1839" s="203" t="s">
        <v>3390</v>
      </c>
      <c r="D1839" s="203" t="b">
        <v>0</v>
      </c>
      <c r="E1839" s="48" t="s">
        <v>187</v>
      </c>
      <c r="F1839" s="48" t="s">
        <v>3398</v>
      </c>
      <c r="G1839" s="48" t="s">
        <v>211</v>
      </c>
      <c r="H1839" s="48" t="s">
        <v>2251</v>
      </c>
      <c r="I1839" s="48" t="s">
        <v>3810</v>
      </c>
      <c r="J1839" s="48" t="s">
        <v>2661</v>
      </c>
      <c r="K1839" s="203" t="s">
        <v>30</v>
      </c>
      <c r="L1839" s="203" t="s">
        <v>394</v>
      </c>
      <c r="M1839" s="48" t="s">
        <v>3811</v>
      </c>
      <c r="N1839" s="203" t="s">
        <v>211</v>
      </c>
      <c r="O1839" s="48" t="s">
        <v>183</v>
      </c>
      <c r="P1839" s="48"/>
      <c r="Q1839" s="48" t="s">
        <v>3291</v>
      </c>
      <c r="R1839" s="203" t="s">
        <v>211</v>
      </c>
      <c r="S1839" s="48" t="b">
        <v>0</v>
      </c>
      <c r="T1839" s="48"/>
      <c r="U1839" s="178"/>
      <c r="V1839" s="178">
        <v>43559</v>
      </c>
      <c r="W1839" s="48" t="s">
        <v>211</v>
      </c>
      <c r="X1839" s="48"/>
      <c r="Y1839" s="48"/>
      <c r="Z1839" s="48" t="s">
        <v>211</v>
      </c>
      <c r="AA1839" s="48"/>
      <c r="AB1839" s="48"/>
      <c r="AC1839" s="203" t="s">
        <v>4061</v>
      </c>
      <c r="AD1839" s="206"/>
      <c r="AE1839" s="203" t="s">
        <v>183</v>
      </c>
      <c r="AF1839" s="203" t="s">
        <v>211</v>
      </c>
      <c r="AG1839" s="203" t="s">
        <v>211</v>
      </c>
      <c r="AH1839" s="208">
        <v>43711</v>
      </c>
      <c r="AI1839" s="210" t="s">
        <v>4349</v>
      </c>
      <c r="AJ1839" s="164" t="str">
        <f t="shared" si="28"/>
        <v>FS</v>
      </c>
      <c r="AK1839" s="115" t="b">
        <f>ISNUMBER(SEARCH("IRT",Table1[[#This Row],[Current_Status]]))</f>
        <v>0</v>
      </c>
      <c r="AL1839" s="116">
        <f>YEAR(Table1[[#This Row],[Project_Initiated]])</f>
        <v>2019</v>
      </c>
      <c r="AM1839" s="53">
        <v>44105</v>
      </c>
      <c r="AN1839" s="53" t="str">
        <f>IF(AND(Table1[[#This Row],[Completed Date]]&gt;="07/01/2020"+0,Table1[[#This Row],[Completed Date]]&lt;="6/30/2021"+0),"FY 20-21",IF(AND(Table1[[#This Row],[Completed Date]]&gt;="07/01/2019"+0,Table1[[#This Row],[Completed Date]]&lt;="6/30/2020"+0),"FY 19-20",""))</f>
        <v>FY 19-20</v>
      </c>
      <c r="AO1839" s="116">
        <f>IFERROR(FIND("R",Table1[[#This Row],[FS_Priority]]),"")</f>
        <v>1</v>
      </c>
    </row>
    <row r="1840" spans="1:41" hidden="1" x14ac:dyDescent="0.25">
      <c r="A1840" s="48" t="s">
        <v>2941</v>
      </c>
      <c r="B1840" s="203" t="s">
        <v>211</v>
      </c>
      <c r="C1840" s="203" t="s">
        <v>2941</v>
      </c>
      <c r="D1840" s="203" t="b">
        <v>0</v>
      </c>
      <c r="E1840" s="48" t="s">
        <v>4291</v>
      </c>
      <c r="F1840" s="48" t="s">
        <v>3264</v>
      </c>
      <c r="G1840" s="48" t="s">
        <v>211</v>
      </c>
      <c r="H1840" s="48" t="s">
        <v>457</v>
      </c>
      <c r="I1840" s="48" t="s">
        <v>3952</v>
      </c>
      <c r="J1840" s="48" t="s">
        <v>2661</v>
      </c>
      <c r="K1840" s="203" t="s">
        <v>3784</v>
      </c>
      <c r="L1840" s="203" t="s">
        <v>2769</v>
      </c>
      <c r="M1840" s="48" t="s">
        <v>3785</v>
      </c>
      <c r="N1840" s="203" t="s">
        <v>211</v>
      </c>
      <c r="O1840" s="48" t="s">
        <v>165</v>
      </c>
      <c r="P1840" s="48"/>
      <c r="Q1840" s="48" t="s">
        <v>218</v>
      </c>
      <c r="R1840" s="203" t="s">
        <v>211</v>
      </c>
      <c r="S1840" s="48" t="b">
        <v>0</v>
      </c>
      <c r="T1840" s="48"/>
      <c r="U1840" s="178"/>
      <c r="V1840" s="178">
        <v>43566</v>
      </c>
      <c r="W1840" s="48" t="s">
        <v>211</v>
      </c>
      <c r="X1840" s="48"/>
      <c r="Y1840" s="48"/>
      <c r="Z1840" s="48" t="s">
        <v>211</v>
      </c>
      <c r="AA1840" s="48"/>
      <c r="AB1840" s="48"/>
      <c r="AC1840" s="203" t="s">
        <v>3399</v>
      </c>
      <c r="AD1840" s="205"/>
      <c r="AE1840" s="203" t="s">
        <v>211</v>
      </c>
      <c r="AF1840" s="203" t="s">
        <v>211</v>
      </c>
      <c r="AG1840" s="203" t="s">
        <v>211</v>
      </c>
      <c r="AH1840" s="208">
        <v>43795</v>
      </c>
      <c r="AI1840" s="210" t="s">
        <v>4349</v>
      </c>
      <c r="AJ1840" s="164" t="str">
        <f t="shared" si="28"/>
        <v>FS</v>
      </c>
      <c r="AK1840" s="115" t="b">
        <f>ISNUMBER(SEARCH("IRT",Table1[[#This Row],[Current_Status]]))</f>
        <v>0</v>
      </c>
      <c r="AL1840" s="116">
        <f>YEAR(Table1[[#This Row],[Project_Initiated]])</f>
        <v>2019</v>
      </c>
      <c r="AM1840" s="53">
        <v>44105</v>
      </c>
      <c r="AN1840" s="53" t="str">
        <f>IF(AND(Table1[[#This Row],[Completed Date]]&gt;="07/01/2020"+0,Table1[[#This Row],[Completed Date]]&lt;="6/30/2021"+0),"FY 20-21",IF(AND(Table1[[#This Row],[Completed Date]]&gt;="07/01/2019"+0,Table1[[#This Row],[Completed Date]]&lt;="6/30/2020"+0),"FY 19-20",""))</f>
        <v>FY 19-20</v>
      </c>
      <c r="AO1840" s="116" t="str">
        <f>IFERROR(FIND("R",Table1[[#This Row],[FS_Priority]]),"")</f>
        <v/>
      </c>
    </row>
    <row r="1841" spans="1:41" hidden="1" x14ac:dyDescent="0.25">
      <c r="A1841" s="48" t="s">
        <v>2745</v>
      </c>
      <c r="B1841" s="203" t="s">
        <v>211</v>
      </c>
      <c r="C1841" s="203" t="s">
        <v>2745</v>
      </c>
      <c r="D1841" s="203" t="b">
        <v>0</v>
      </c>
      <c r="E1841" s="48" t="s">
        <v>4291</v>
      </c>
      <c r="F1841" s="48" t="s">
        <v>3262</v>
      </c>
      <c r="G1841" s="48" t="s">
        <v>211</v>
      </c>
      <c r="H1841" s="48" t="s">
        <v>457</v>
      </c>
      <c r="I1841" s="48" t="s">
        <v>3783</v>
      </c>
      <c r="J1841" s="48" t="s">
        <v>2661</v>
      </c>
      <c r="K1841" s="203" t="s">
        <v>3784</v>
      </c>
      <c r="L1841" s="203" t="s">
        <v>2769</v>
      </c>
      <c r="M1841" s="48" t="s">
        <v>3785</v>
      </c>
      <c r="N1841" s="203" t="s">
        <v>211</v>
      </c>
      <c r="O1841" s="48" t="s">
        <v>165</v>
      </c>
      <c r="P1841" s="48"/>
      <c r="Q1841" s="48" t="s">
        <v>218</v>
      </c>
      <c r="R1841" s="203" t="s">
        <v>211</v>
      </c>
      <c r="S1841" s="48" t="b">
        <v>1</v>
      </c>
      <c r="T1841" s="48"/>
      <c r="U1841" s="178"/>
      <c r="V1841" s="178">
        <v>43448</v>
      </c>
      <c r="W1841" s="48" t="s">
        <v>211</v>
      </c>
      <c r="X1841" s="48"/>
      <c r="Y1841" s="48"/>
      <c r="Z1841" s="48" t="s">
        <v>211</v>
      </c>
      <c r="AA1841" s="48"/>
      <c r="AB1841" s="48"/>
      <c r="AC1841" s="203" t="s">
        <v>2818</v>
      </c>
      <c r="AD1841" s="205"/>
      <c r="AE1841" s="203" t="s">
        <v>211</v>
      </c>
      <c r="AF1841" s="203" t="s">
        <v>211</v>
      </c>
      <c r="AG1841" s="203" t="s">
        <v>211</v>
      </c>
      <c r="AH1841" s="209">
        <v>43528</v>
      </c>
      <c r="AI1841" s="210" t="s">
        <v>4346</v>
      </c>
      <c r="AJ1841" s="164" t="str">
        <f t="shared" si="28"/>
        <v>FS</v>
      </c>
      <c r="AK1841" s="115" t="b">
        <f>ISNUMBER(SEARCH("IRT",Table1[[#This Row],[Current_Status]]))</f>
        <v>0</v>
      </c>
      <c r="AL1841" s="116">
        <f>YEAR(Table1[[#This Row],[Project_Initiated]])</f>
        <v>2018</v>
      </c>
      <c r="AM1841" s="53">
        <v>44105</v>
      </c>
      <c r="AN1841" s="53" t="str">
        <f>IF(AND(Table1[[#This Row],[Completed Date]]&gt;="07/01/2020"+0,Table1[[#This Row],[Completed Date]]&lt;="6/30/2021"+0),"FY 20-21",IF(AND(Table1[[#This Row],[Completed Date]]&gt;="07/01/2019"+0,Table1[[#This Row],[Completed Date]]&lt;="6/30/2020"+0),"FY 19-20",""))</f>
        <v/>
      </c>
      <c r="AO1841" s="116" t="str">
        <f>IFERROR(FIND("R",Table1[[#This Row],[FS_Priority]]),"")</f>
        <v/>
      </c>
    </row>
    <row r="1842" spans="1:41" hidden="1" x14ac:dyDescent="0.25">
      <c r="A1842" s="48" t="s">
        <v>2746</v>
      </c>
      <c r="B1842" s="203" t="s">
        <v>211</v>
      </c>
      <c r="C1842" s="203" t="s">
        <v>2746</v>
      </c>
      <c r="D1842" s="203" t="b">
        <v>0</v>
      </c>
      <c r="E1842" s="48" t="s">
        <v>4291</v>
      </c>
      <c r="F1842" s="48" t="s">
        <v>3263</v>
      </c>
      <c r="G1842" s="48" t="s">
        <v>211</v>
      </c>
      <c r="H1842" s="48" t="s">
        <v>457</v>
      </c>
      <c r="I1842" s="48" t="s">
        <v>3470</v>
      </c>
      <c r="J1842" s="48" t="s">
        <v>2661</v>
      </c>
      <c r="K1842" s="203" t="s">
        <v>3784</v>
      </c>
      <c r="L1842" s="203" t="s">
        <v>2769</v>
      </c>
      <c r="M1842" s="48" t="s">
        <v>3785</v>
      </c>
      <c r="N1842" s="203" t="s">
        <v>211</v>
      </c>
      <c r="O1842" s="48" t="s">
        <v>165</v>
      </c>
      <c r="P1842" s="48"/>
      <c r="Q1842" s="48" t="s">
        <v>236</v>
      </c>
      <c r="R1842" s="203" t="s">
        <v>211</v>
      </c>
      <c r="S1842" s="48" t="b">
        <v>0</v>
      </c>
      <c r="T1842" s="48"/>
      <c r="U1842" s="178"/>
      <c r="V1842" s="178">
        <v>43440</v>
      </c>
      <c r="W1842" s="48" t="s">
        <v>211</v>
      </c>
      <c r="X1842" s="48"/>
      <c r="Y1842" s="48"/>
      <c r="Z1842" s="48" t="s">
        <v>211</v>
      </c>
      <c r="AA1842" s="48"/>
      <c r="AB1842" s="48"/>
      <c r="AC1842" s="203" t="s">
        <v>2881</v>
      </c>
      <c r="AD1842" s="205"/>
      <c r="AE1842" s="203" t="s">
        <v>211</v>
      </c>
      <c r="AF1842" s="203" t="s">
        <v>211</v>
      </c>
      <c r="AG1842" s="203" t="s">
        <v>211</v>
      </c>
      <c r="AH1842" s="209">
        <v>43592</v>
      </c>
      <c r="AI1842" s="210" t="s">
        <v>4346</v>
      </c>
      <c r="AJ1842" s="164" t="str">
        <f t="shared" si="28"/>
        <v>FS</v>
      </c>
      <c r="AK1842" s="115" t="b">
        <f>ISNUMBER(SEARCH("IRT",Table1[[#This Row],[Current_Status]]))</f>
        <v>0</v>
      </c>
      <c r="AL1842" s="116">
        <f>YEAR(Table1[[#This Row],[Project_Initiated]])</f>
        <v>2018</v>
      </c>
      <c r="AM1842" s="53">
        <v>44105</v>
      </c>
      <c r="AN1842" s="53" t="str">
        <f>IF(AND(Table1[[#This Row],[Completed Date]]&gt;="07/01/2020"+0,Table1[[#This Row],[Completed Date]]&lt;="6/30/2021"+0),"FY 20-21",IF(AND(Table1[[#This Row],[Completed Date]]&gt;="07/01/2019"+0,Table1[[#This Row],[Completed Date]]&lt;="6/30/2020"+0),"FY 19-20",""))</f>
        <v/>
      </c>
      <c r="AO1842" s="116" t="str">
        <f>IFERROR(FIND("R",Table1[[#This Row],[FS_Priority]]),"")</f>
        <v/>
      </c>
    </row>
    <row r="1843" spans="1:41" hidden="1" x14ac:dyDescent="0.25">
      <c r="A1843" s="48" t="s">
        <v>654</v>
      </c>
      <c r="B1843" s="203" t="s">
        <v>211</v>
      </c>
      <c r="C1843" s="203" t="s">
        <v>654</v>
      </c>
      <c r="D1843" s="203" t="b">
        <v>0</v>
      </c>
      <c r="E1843" s="48" t="s">
        <v>398</v>
      </c>
      <c r="F1843" s="48" t="s">
        <v>3266</v>
      </c>
      <c r="G1843" s="48" t="s">
        <v>211</v>
      </c>
      <c r="H1843" s="48" t="s">
        <v>211</v>
      </c>
      <c r="I1843" s="48" t="s">
        <v>211</v>
      </c>
      <c r="J1843" s="48" t="s">
        <v>2661</v>
      </c>
      <c r="K1843" s="203" t="s">
        <v>3786</v>
      </c>
      <c r="L1843" s="203" t="s">
        <v>399</v>
      </c>
      <c r="M1843" s="48" t="s">
        <v>3787</v>
      </c>
      <c r="N1843" s="203" t="s">
        <v>3788</v>
      </c>
      <c r="O1843" s="48" t="s">
        <v>183</v>
      </c>
      <c r="P1843" s="48"/>
      <c r="Q1843" s="48" t="s">
        <v>211</v>
      </c>
      <c r="R1843" s="203" t="s">
        <v>211</v>
      </c>
      <c r="S1843" s="48" t="b">
        <v>0</v>
      </c>
      <c r="T1843" s="48"/>
      <c r="U1843" s="178"/>
      <c r="V1843" s="178">
        <v>43118</v>
      </c>
      <c r="W1843" s="48" t="s">
        <v>211</v>
      </c>
      <c r="X1843" s="48"/>
      <c r="Y1843" s="48"/>
      <c r="Z1843" s="48" t="s">
        <v>211</v>
      </c>
      <c r="AA1843" s="48"/>
      <c r="AB1843" s="48"/>
      <c r="AC1843" s="203" t="s">
        <v>2794</v>
      </c>
      <c r="AD1843" s="205"/>
      <c r="AE1843" s="203" t="s">
        <v>178</v>
      </c>
      <c r="AF1843" s="203" t="s">
        <v>211</v>
      </c>
      <c r="AG1843" s="203" t="s">
        <v>2694</v>
      </c>
      <c r="AH1843" s="209">
        <v>43510</v>
      </c>
      <c r="AI1843" s="210" t="s">
        <v>4348</v>
      </c>
      <c r="AJ1843" s="164" t="str">
        <f t="shared" si="28"/>
        <v>FS</v>
      </c>
      <c r="AK1843" s="115" t="b">
        <f>ISNUMBER(SEARCH("IRT",Table1[[#This Row],[Current_Status]]))</f>
        <v>0</v>
      </c>
      <c r="AL1843" s="116">
        <f>YEAR(Table1[[#This Row],[Project_Initiated]])</f>
        <v>2018</v>
      </c>
      <c r="AM1843" s="53">
        <v>44105</v>
      </c>
      <c r="AN1843" s="53" t="str">
        <f>IF(AND(Table1[[#This Row],[Completed Date]]&gt;="07/01/2020"+0,Table1[[#This Row],[Completed Date]]&lt;="6/30/2021"+0),"FY 20-21",IF(AND(Table1[[#This Row],[Completed Date]]&gt;="07/01/2019"+0,Table1[[#This Row],[Completed Date]]&lt;="6/30/2020"+0),"FY 19-20",""))</f>
        <v/>
      </c>
      <c r="AO1843" s="116" t="str">
        <f>IFERROR(FIND("R",Table1[[#This Row],[FS_Priority]]),"")</f>
        <v/>
      </c>
    </row>
    <row r="1844" spans="1:41" hidden="1" x14ac:dyDescent="0.25">
      <c r="A1844" s="48" t="s">
        <v>674</v>
      </c>
      <c r="B1844" s="203" t="s">
        <v>211</v>
      </c>
      <c r="C1844" s="203" t="s">
        <v>674</v>
      </c>
      <c r="D1844" s="203" t="b">
        <v>0</v>
      </c>
      <c r="E1844" s="48" t="s">
        <v>398</v>
      </c>
      <c r="F1844" s="48" t="s">
        <v>3265</v>
      </c>
      <c r="G1844" s="48" t="s">
        <v>211</v>
      </c>
      <c r="H1844" s="48" t="s">
        <v>453</v>
      </c>
      <c r="I1844" s="48" t="s">
        <v>211</v>
      </c>
      <c r="J1844" s="48" t="s">
        <v>2661</v>
      </c>
      <c r="K1844" s="203" t="s">
        <v>3786</v>
      </c>
      <c r="L1844" s="203" t="s">
        <v>399</v>
      </c>
      <c r="M1844" s="48" t="s">
        <v>3787</v>
      </c>
      <c r="N1844" s="203" t="s">
        <v>211</v>
      </c>
      <c r="O1844" s="48" t="s">
        <v>183</v>
      </c>
      <c r="P1844" s="48"/>
      <c r="Q1844" s="48" t="s">
        <v>211</v>
      </c>
      <c r="R1844" s="203" t="s">
        <v>211</v>
      </c>
      <c r="S1844" s="48" t="b">
        <v>0</v>
      </c>
      <c r="T1844" s="48"/>
      <c r="U1844" s="178"/>
      <c r="V1844" s="178">
        <v>43146</v>
      </c>
      <c r="W1844" s="48" t="s">
        <v>211</v>
      </c>
      <c r="X1844" s="48"/>
      <c r="Y1844" s="48"/>
      <c r="Z1844" s="48" t="s">
        <v>211</v>
      </c>
      <c r="AA1844" s="48"/>
      <c r="AB1844" s="48"/>
      <c r="AC1844" s="203" t="s">
        <v>675</v>
      </c>
      <c r="AD1844" s="205"/>
      <c r="AE1844" s="203" t="s">
        <v>165</v>
      </c>
      <c r="AF1844" s="203" t="s">
        <v>211</v>
      </c>
      <c r="AG1844" s="203" t="s">
        <v>539</v>
      </c>
      <c r="AH1844" s="209">
        <v>43395</v>
      </c>
      <c r="AI1844" s="210" t="s">
        <v>4348</v>
      </c>
      <c r="AJ1844" s="164" t="str">
        <f t="shared" si="28"/>
        <v>FS</v>
      </c>
      <c r="AK1844" s="115" t="b">
        <f>ISNUMBER(SEARCH("IRT",Table1[[#This Row],[Current_Status]]))</f>
        <v>0</v>
      </c>
      <c r="AL1844" s="116">
        <f>YEAR(Table1[[#This Row],[Project_Initiated]])</f>
        <v>2018</v>
      </c>
      <c r="AM1844" s="53">
        <v>44105</v>
      </c>
      <c r="AN1844" s="53" t="str">
        <f>IF(AND(Table1[[#This Row],[Completed Date]]&gt;="07/01/2020"+0,Table1[[#This Row],[Completed Date]]&lt;="6/30/2021"+0),"FY 20-21",IF(AND(Table1[[#This Row],[Completed Date]]&gt;="07/01/2019"+0,Table1[[#This Row],[Completed Date]]&lt;="6/30/2020"+0),"FY 19-20",""))</f>
        <v/>
      </c>
      <c r="AO1844" s="116" t="str">
        <f>IFERROR(FIND("R",Table1[[#This Row],[FS_Priority]]),"")</f>
        <v/>
      </c>
    </row>
    <row r="1845" spans="1:41" hidden="1" x14ac:dyDescent="0.25">
      <c r="A1845" s="48" t="s">
        <v>2942</v>
      </c>
      <c r="B1845" s="203" t="s">
        <v>211</v>
      </c>
      <c r="C1845" s="203" t="s">
        <v>2942</v>
      </c>
      <c r="D1845" s="203" t="b">
        <v>0</v>
      </c>
      <c r="E1845" s="48" t="s">
        <v>398</v>
      </c>
      <c r="F1845" s="48" t="s">
        <v>3267</v>
      </c>
      <c r="G1845" s="48" t="s">
        <v>211</v>
      </c>
      <c r="H1845" s="48" t="s">
        <v>453</v>
      </c>
      <c r="I1845" s="48" t="s">
        <v>3953</v>
      </c>
      <c r="J1845" s="48" t="s">
        <v>2661</v>
      </c>
      <c r="K1845" s="203" t="s">
        <v>3786</v>
      </c>
      <c r="L1845" s="203" t="s">
        <v>399</v>
      </c>
      <c r="M1845" s="48" t="s">
        <v>3954</v>
      </c>
      <c r="N1845" s="203" t="s">
        <v>211</v>
      </c>
      <c r="O1845" s="48" t="s">
        <v>165</v>
      </c>
      <c r="P1845" s="48"/>
      <c r="Q1845" s="48" t="s">
        <v>218</v>
      </c>
      <c r="R1845" s="203" t="s">
        <v>211</v>
      </c>
      <c r="S1845" s="48" t="b">
        <v>0</v>
      </c>
      <c r="T1845" s="48"/>
      <c r="U1845" s="178"/>
      <c r="V1845" s="178">
        <v>43600</v>
      </c>
      <c r="W1845" s="48" t="s">
        <v>211</v>
      </c>
      <c r="X1845" s="48"/>
      <c r="Y1845" s="48"/>
      <c r="Z1845" s="48" t="s">
        <v>211</v>
      </c>
      <c r="AA1845" s="48"/>
      <c r="AB1845" s="48"/>
      <c r="AC1845" s="203" t="s">
        <v>4436</v>
      </c>
      <c r="AD1845" s="205"/>
      <c r="AE1845" s="203" t="s">
        <v>211</v>
      </c>
      <c r="AF1845" s="203" t="s">
        <v>211</v>
      </c>
      <c r="AG1845" s="203" t="s">
        <v>211</v>
      </c>
      <c r="AH1845" s="209">
        <v>43699</v>
      </c>
      <c r="AI1845" s="210" t="s">
        <v>4349</v>
      </c>
      <c r="AJ1845" s="164" t="str">
        <f t="shared" si="28"/>
        <v>FS</v>
      </c>
      <c r="AK1845" s="115" t="b">
        <f>ISNUMBER(SEARCH("IRT",Table1[[#This Row],[Current_Status]]))</f>
        <v>0</v>
      </c>
      <c r="AL1845" s="116">
        <f>YEAR(Table1[[#This Row],[Project_Initiated]])</f>
        <v>2019</v>
      </c>
      <c r="AM1845" s="53">
        <v>44105</v>
      </c>
      <c r="AN1845" s="53" t="str">
        <f>IF(AND(Table1[[#This Row],[Completed Date]]&gt;="07/01/2020"+0,Table1[[#This Row],[Completed Date]]&lt;="6/30/2021"+0),"FY 20-21",IF(AND(Table1[[#This Row],[Completed Date]]&gt;="07/01/2019"+0,Table1[[#This Row],[Completed Date]]&lt;="6/30/2020"+0),"FY 19-20",""))</f>
        <v>FY 19-20</v>
      </c>
      <c r="AO1845" s="116" t="str">
        <f>IFERROR(FIND("R",Table1[[#This Row],[FS_Priority]]),"")</f>
        <v/>
      </c>
    </row>
    <row r="1846" spans="1:41" hidden="1" x14ac:dyDescent="0.25">
      <c r="A1846" s="48" t="s">
        <v>819</v>
      </c>
      <c r="B1846" s="203" t="s">
        <v>211</v>
      </c>
      <c r="C1846" s="203" t="s">
        <v>819</v>
      </c>
      <c r="D1846" s="203" t="b">
        <v>0</v>
      </c>
      <c r="E1846" s="48" t="s">
        <v>398</v>
      </c>
      <c r="F1846" s="48" t="s">
        <v>3268</v>
      </c>
      <c r="G1846" s="48" t="s">
        <v>211</v>
      </c>
      <c r="H1846" s="48" t="s">
        <v>453</v>
      </c>
      <c r="I1846" s="48" t="s">
        <v>3789</v>
      </c>
      <c r="J1846" s="48" t="s">
        <v>2661</v>
      </c>
      <c r="K1846" s="203" t="s">
        <v>3786</v>
      </c>
      <c r="L1846" s="203" t="s">
        <v>399</v>
      </c>
      <c r="M1846" s="48" t="s">
        <v>3787</v>
      </c>
      <c r="N1846" s="203" t="s">
        <v>211</v>
      </c>
      <c r="O1846" s="48" t="s">
        <v>165</v>
      </c>
      <c r="P1846" s="48"/>
      <c r="Q1846" s="48" t="s">
        <v>218</v>
      </c>
      <c r="R1846" s="203" t="s">
        <v>211</v>
      </c>
      <c r="S1846" s="48" t="b">
        <v>1</v>
      </c>
      <c r="T1846" s="48"/>
      <c r="U1846" s="178"/>
      <c r="V1846" s="178">
        <v>43307</v>
      </c>
      <c r="W1846" s="48" t="s">
        <v>211</v>
      </c>
      <c r="X1846" s="48"/>
      <c r="Y1846" s="48"/>
      <c r="Z1846" s="48" t="s">
        <v>211</v>
      </c>
      <c r="AA1846" s="48"/>
      <c r="AB1846" s="48"/>
      <c r="AC1846" s="203" t="s">
        <v>539</v>
      </c>
      <c r="AD1846" s="205"/>
      <c r="AE1846" s="203" t="s">
        <v>165</v>
      </c>
      <c r="AF1846" s="203" t="s">
        <v>211</v>
      </c>
      <c r="AG1846" s="203" t="s">
        <v>539</v>
      </c>
      <c r="AH1846" s="209">
        <v>43383</v>
      </c>
      <c r="AI1846" s="210" t="s">
        <v>4347</v>
      </c>
      <c r="AJ1846" s="164" t="str">
        <f t="shared" si="28"/>
        <v>FS</v>
      </c>
      <c r="AK1846" s="115" t="b">
        <f>ISNUMBER(SEARCH("IRT",Table1[[#This Row],[Current_Status]]))</f>
        <v>0</v>
      </c>
      <c r="AL1846" s="116">
        <f>YEAR(Table1[[#This Row],[Project_Initiated]])</f>
        <v>2018</v>
      </c>
      <c r="AM1846" s="53">
        <v>44105</v>
      </c>
      <c r="AN1846" s="53" t="str">
        <f>IF(AND(Table1[[#This Row],[Completed Date]]&gt;="07/01/2020"+0,Table1[[#This Row],[Completed Date]]&lt;="6/30/2021"+0),"FY 20-21",IF(AND(Table1[[#This Row],[Completed Date]]&gt;="07/01/2019"+0,Table1[[#This Row],[Completed Date]]&lt;="6/30/2020"+0),"FY 19-20",""))</f>
        <v/>
      </c>
      <c r="AO1846" s="116" t="str">
        <f>IFERROR(FIND("R",Table1[[#This Row],[FS_Priority]]),"")</f>
        <v/>
      </c>
    </row>
    <row r="1847" spans="1:41" hidden="1" x14ac:dyDescent="0.25">
      <c r="A1847" s="48" t="s">
        <v>4280</v>
      </c>
      <c r="B1847" s="203" t="s">
        <v>211</v>
      </c>
      <c r="C1847" s="203" t="s">
        <v>4280</v>
      </c>
      <c r="D1847" s="203" t="b">
        <v>0</v>
      </c>
      <c r="E1847" s="48" t="s">
        <v>398</v>
      </c>
      <c r="F1847" s="48" t="s">
        <v>4294</v>
      </c>
      <c r="G1847" s="48" t="s">
        <v>211</v>
      </c>
      <c r="H1847" s="48" t="s">
        <v>453</v>
      </c>
      <c r="I1847" s="48" t="s">
        <v>4295</v>
      </c>
      <c r="J1847" s="48" t="s">
        <v>2661</v>
      </c>
      <c r="K1847" s="203" t="s">
        <v>3786</v>
      </c>
      <c r="L1847" s="203" t="s">
        <v>399</v>
      </c>
      <c r="M1847" s="48" t="s">
        <v>4296</v>
      </c>
      <c r="N1847" s="203" t="s">
        <v>211</v>
      </c>
      <c r="O1847" s="48" t="s">
        <v>165</v>
      </c>
      <c r="P1847" s="48"/>
      <c r="Q1847" s="48" t="s">
        <v>218</v>
      </c>
      <c r="R1847" s="203" t="s">
        <v>211</v>
      </c>
      <c r="S1847" s="48" t="b">
        <v>0</v>
      </c>
      <c r="T1847" s="48"/>
      <c r="U1847" s="178"/>
      <c r="V1847" s="178">
        <v>43668</v>
      </c>
      <c r="W1847" s="48" t="s">
        <v>211</v>
      </c>
      <c r="X1847" s="48"/>
      <c r="Y1847" s="48"/>
      <c r="Z1847" s="48" t="s">
        <v>211</v>
      </c>
      <c r="AA1847" s="48"/>
      <c r="AB1847" s="48"/>
      <c r="AC1847" s="203" t="s">
        <v>4436</v>
      </c>
      <c r="AD1847" s="205"/>
      <c r="AE1847" s="203" t="s">
        <v>165</v>
      </c>
      <c r="AF1847" s="203" t="s">
        <v>211</v>
      </c>
      <c r="AG1847" s="203" t="s">
        <v>211</v>
      </c>
      <c r="AH1847" s="209">
        <v>43741</v>
      </c>
      <c r="AI1847" s="210" t="s">
        <v>4284</v>
      </c>
      <c r="AJ1847" s="164" t="str">
        <f t="shared" si="28"/>
        <v>FS</v>
      </c>
      <c r="AK1847" s="115" t="b">
        <f>ISNUMBER(SEARCH("IRT",Table1[[#This Row],[Current_Status]]))</f>
        <v>0</v>
      </c>
      <c r="AL1847" s="116">
        <f>YEAR(Table1[[#This Row],[Project_Initiated]])</f>
        <v>2019</v>
      </c>
      <c r="AM1847" s="53">
        <v>44105</v>
      </c>
      <c r="AN1847" s="53" t="str">
        <f>IF(AND(Table1[[#This Row],[Completed Date]]&gt;="07/01/2020"+0,Table1[[#This Row],[Completed Date]]&lt;="6/30/2021"+0),"FY 20-21",IF(AND(Table1[[#This Row],[Completed Date]]&gt;="07/01/2019"+0,Table1[[#This Row],[Completed Date]]&lt;="6/30/2020"+0),"FY 19-20",""))</f>
        <v>FY 19-20</v>
      </c>
      <c r="AO1847" s="116" t="str">
        <f>IFERROR(FIND("R",Table1[[#This Row],[FS_Priority]]),"")</f>
        <v/>
      </c>
    </row>
    <row r="1848" spans="1:41" hidden="1" x14ac:dyDescent="0.25">
      <c r="A1848" s="48" t="s">
        <v>4281</v>
      </c>
      <c r="B1848" s="203" t="s">
        <v>211</v>
      </c>
      <c r="C1848" s="203" t="s">
        <v>4281</v>
      </c>
      <c r="D1848" s="203" t="b">
        <v>0</v>
      </c>
      <c r="E1848" s="48" t="s">
        <v>398</v>
      </c>
      <c r="F1848" s="48" t="s">
        <v>4297</v>
      </c>
      <c r="G1848" s="48" t="s">
        <v>211</v>
      </c>
      <c r="H1848" s="48" t="s">
        <v>453</v>
      </c>
      <c r="I1848" s="48" t="s">
        <v>4298</v>
      </c>
      <c r="J1848" s="48" t="s">
        <v>2661</v>
      </c>
      <c r="K1848" s="203" t="s">
        <v>3786</v>
      </c>
      <c r="L1848" s="203" t="s">
        <v>399</v>
      </c>
      <c r="M1848" s="48" t="s">
        <v>3787</v>
      </c>
      <c r="N1848" s="203" t="s">
        <v>211</v>
      </c>
      <c r="O1848" s="48" t="s">
        <v>165</v>
      </c>
      <c r="P1848" s="48"/>
      <c r="Q1848" s="48" t="s">
        <v>236</v>
      </c>
      <c r="R1848" s="203" t="s">
        <v>211</v>
      </c>
      <c r="S1848" s="48" t="b">
        <v>0</v>
      </c>
      <c r="T1848" s="48"/>
      <c r="U1848" s="178"/>
      <c r="V1848" s="178">
        <v>43683</v>
      </c>
      <c r="W1848" s="48" t="s">
        <v>211</v>
      </c>
      <c r="X1848" s="48"/>
      <c r="Y1848" s="48"/>
      <c r="Z1848" s="48" t="s">
        <v>211</v>
      </c>
      <c r="AA1848" s="48"/>
      <c r="AB1848" s="48"/>
      <c r="AC1848" s="203" t="s">
        <v>4436</v>
      </c>
      <c r="AD1848" s="205"/>
      <c r="AE1848" s="203" t="s">
        <v>165</v>
      </c>
      <c r="AF1848" s="203" t="s">
        <v>211</v>
      </c>
      <c r="AG1848" s="203" t="s">
        <v>211</v>
      </c>
      <c r="AH1848" s="208">
        <v>43794</v>
      </c>
      <c r="AI1848" s="210" t="s">
        <v>4284</v>
      </c>
      <c r="AJ1848" s="164" t="str">
        <f t="shared" si="28"/>
        <v>FS</v>
      </c>
      <c r="AK1848" s="115" t="b">
        <f>ISNUMBER(SEARCH("IRT",Table1[[#This Row],[Current_Status]]))</f>
        <v>0</v>
      </c>
      <c r="AL1848" s="116">
        <f>YEAR(Table1[[#This Row],[Project_Initiated]])</f>
        <v>2019</v>
      </c>
      <c r="AM1848" s="53">
        <v>44105</v>
      </c>
      <c r="AN1848" s="53" t="str">
        <f>IF(AND(Table1[[#This Row],[Completed Date]]&gt;="07/01/2020"+0,Table1[[#This Row],[Completed Date]]&lt;="6/30/2021"+0),"FY 20-21",IF(AND(Table1[[#This Row],[Completed Date]]&gt;="07/01/2019"+0,Table1[[#This Row],[Completed Date]]&lt;="6/30/2020"+0),"FY 19-20",""))</f>
        <v>FY 19-20</v>
      </c>
      <c r="AO1848" s="116" t="str">
        <f>IFERROR(FIND("R",Table1[[#This Row],[FS_Priority]]),"")</f>
        <v/>
      </c>
    </row>
    <row r="1849" spans="1:41" hidden="1" x14ac:dyDescent="0.25">
      <c r="A1849" s="48" t="s">
        <v>400</v>
      </c>
      <c r="B1849" s="203" t="s">
        <v>211</v>
      </c>
      <c r="C1849" s="203" t="s">
        <v>400</v>
      </c>
      <c r="D1849" s="203" t="b">
        <v>0</v>
      </c>
      <c r="E1849" s="48" t="s">
        <v>398</v>
      </c>
      <c r="F1849" s="48" t="s">
        <v>3269</v>
      </c>
      <c r="G1849" s="48" t="s">
        <v>211</v>
      </c>
      <c r="H1849" s="48" t="s">
        <v>453</v>
      </c>
      <c r="I1849" s="48" t="s">
        <v>3755</v>
      </c>
      <c r="J1849" s="48" t="s">
        <v>2661</v>
      </c>
      <c r="K1849" s="203" t="s">
        <v>3786</v>
      </c>
      <c r="L1849" s="203" t="s">
        <v>399</v>
      </c>
      <c r="M1849" s="48" t="s">
        <v>3787</v>
      </c>
      <c r="N1849" s="203" t="s">
        <v>211</v>
      </c>
      <c r="O1849" s="48" t="s">
        <v>183</v>
      </c>
      <c r="P1849" s="48"/>
      <c r="Q1849" s="48" t="s">
        <v>236</v>
      </c>
      <c r="R1849" s="203" t="s">
        <v>211</v>
      </c>
      <c r="S1849" s="48" t="b">
        <v>0</v>
      </c>
      <c r="T1849" s="48"/>
      <c r="U1849" s="178"/>
      <c r="V1849" s="178">
        <v>43348</v>
      </c>
      <c r="W1849" s="48" t="s">
        <v>211</v>
      </c>
      <c r="X1849" s="48"/>
      <c r="Y1849" s="48"/>
      <c r="Z1849" s="48" t="s">
        <v>211</v>
      </c>
      <c r="AA1849" s="48"/>
      <c r="AB1849" s="48"/>
      <c r="AC1849" s="203" t="s">
        <v>2864</v>
      </c>
      <c r="AD1849" s="204">
        <v>43378</v>
      </c>
      <c r="AE1849" s="203" t="s">
        <v>178</v>
      </c>
      <c r="AF1849" s="203" t="s">
        <v>4410</v>
      </c>
      <c r="AG1849" s="203" t="s">
        <v>2694</v>
      </c>
      <c r="AH1849" s="208">
        <v>43570</v>
      </c>
      <c r="AI1849" s="210" t="s">
        <v>4347</v>
      </c>
      <c r="AJ1849" s="164" t="str">
        <f t="shared" si="28"/>
        <v>FS</v>
      </c>
      <c r="AK1849" s="115" t="b">
        <f>ISNUMBER(SEARCH("IRT",Table1[[#This Row],[Current_Status]]))</f>
        <v>0</v>
      </c>
      <c r="AL1849" s="116">
        <f>YEAR(Table1[[#This Row],[Project_Initiated]])</f>
        <v>2018</v>
      </c>
      <c r="AM1849" s="53">
        <v>44105</v>
      </c>
      <c r="AN1849" s="53" t="str">
        <f>IF(AND(Table1[[#This Row],[Completed Date]]&gt;="07/01/2020"+0,Table1[[#This Row],[Completed Date]]&lt;="6/30/2021"+0),"FY 20-21",IF(AND(Table1[[#This Row],[Completed Date]]&gt;="07/01/2019"+0,Table1[[#This Row],[Completed Date]]&lt;="6/30/2020"+0),"FY 19-20",""))</f>
        <v/>
      </c>
      <c r="AO1849" s="116" t="str">
        <f>IFERROR(FIND("R",Table1[[#This Row],[FS_Priority]]),"")</f>
        <v/>
      </c>
    </row>
    <row r="1850" spans="1:41" hidden="1" x14ac:dyDescent="0.25">
      <c r="A1850" s="48" t="s">
        <v>401</v>
      </c>
      <c r="B1850" s="203" t="s">
        <v>211</v>
      </c>
      <c r="C1850" s="203" t="s">
        <v>401</v>
      </c>
      <c r="D1850" s="203" t="b">
        <v>0</v>
      </c>
      <c r="E1850" s="48" t="s">
        <v>398</v>
      </c>
      <c r="F1850" s="48" t="s">
        <v>3270</v>
      </c>
      <c r="G1850" s="48" t="s">
        <v>211</v>
      </c>
      <c r="H1850" s="48" t="s">
        <v>453</v>
      </c>
      <c r="I1850" s="48" t="s">
        <v>3790</v>
      </c>
      <c r="J1850" s="48" t="s">
        <v>2661</v>
      </c>
      <c r="K1850" s="203" t="s">
        <v>3786</v>
      </c>
      <c r="L1850" s="203" t="s">
        <v>399</v>
      </c>
      <c r="M1850" s="48" t="s">
        <v>3787</v>
      </c>
      <c r="N1850" s="203" t="s">
        <v>211</v>
      </c>
      <c r="O1850" s="48" t="s">
        <v>183</v>
      </c>
      <c r="P1850" s="48"/>
      <c r="Q1850" s="48" t="s">
        <v>184</v>
      </c>
      <c r="R1850" s="203" t="s">
        <v>211</v>
      </c>
      <c r="S1850" s="48" t="b">
        <v>0</v>
      </c>
      <c r="T1850" s="48"/>
      <c r="U1850" s="178"/>
      <c r="V1850" s="178">
        <v>43339</v>
      </c>
      <c r="W1850" s="48" t="s">
        <v>211</v>
      </c>
      <c r="X1850" s="48"/>
      <c r="Y1850" s="48"/>
      <c r="Z1850" s="48" t="s">
        <v>211</v>
      </c>
      <c r="AA1850" s="48"/>
      <c r="AB1850" s="48"/>
      <c r="AC1850" s="203" t="s">
        <v>2865</v>
      </c>
      <c r="AD1850" s="207">
        <v>43361</v>
      </c>
      <c r="AE1850" s="203" t="s">
        <v>178</v>
      </c>
      <c r="AF1850" s="203" t="s">
        <v>4409</v>
      </c>
      <c r="AG1850" s="203" t="s">
        <v>2694</v>
      </c>
      <c r="AH1850" s="209">
        <v>43570</v>
      </c>
      <c r="AI1850" s="210" t="s">
        <v>4347</v>
      </c>
      <c r="AJ1850" s="164" t="str">
        <f t="shared" ref="AJ1850:AJ1913" si="29">IF(LEN(A1850)&gt;6,"FS","PD&amp;C")</f>
        <v>FS</v>
      </c>
      <c r="AK1850" s="115" t="b">
        <f>ISNUMBER(SEARCH("IRT",Table1[[#This Row],[Current_Status]]))</f>
        <v>0</v>
      </c>
      <c r="AL1850" s="116">
        <f>YEAR(Table1[[#This Row],[Project_Initiated]])</f>
        <v>2018</v>
      </c>
      <c r="AM1850" s="53">
        <v>44105</v>
      </c>
      <c r="AN1850" s="53" t="str">
        <f>IF(AND(Table1[[#This Row],[Completed Date]]&gt;="07/01/2020"+0,Table1[[#This Row],[Completed Date]]&lt;="6/30/2021"+0),"FY 20-21",IF(AND(Table1[[#This Row],[Completed Date]]&gt;="07/01/2019"+0,Table1[[#This Row],[Completed Date]]&lt;="6/30/2020"+0),"FY 19-20",""))</f>
        <v/>
      </c>
      <c r="AO1850" s="116" t="str">
        <f>IFERROR(FIND("R",Table1[[#This Row],[FS_Priority]]),"")</f>
        <v/>
      </c>
    </row>
    <row r="1851" spans="1:41" hidden="1" x14ac:dyDescent="0.25">
      <c r="A1851" s="48" t="s">
        <v>402</v>
      </c>
      <c r="B1851" s="203" t="s">
        <v>211</v>
      </c>
      <c r="C1851" s="203" t="s">
        <v>402</v>
      </c>
      <c r="D1851" s="203" t="b">
        <v>0</v>
      </c>
      <c r="E1851" s="48" t="s">
        <v>398</v>
      </c>
      <c r="F1851" s="48" t="s">
        <v>3271</v>
      </c>
      <c r="G1851" s="48" t="s">
        <v>211</v>
      </c>
      <c r="H1851" s="48" t="s">
        <v>453</v>
      </c>
      <c r="I1851" s="48" t="s">
        <v>211</v>
      </c>
      <c r="J1851" s="48" t="s">
        <v>2661</v>
      </c>
      <c r="K1851" s="203" t="s">
        <v>3786</v>
      </c>
      <c r="L1851" s="203" t="s">
        <v>399</v>
      </c>
      <c r="M1851" s="48" t="s">
        <v>3787</v>
      </c>
      <c r="N1851" s="203" t="s">
        <v>211</v>
      </c>
      <c r="O1851" s="48" t="s">
        <v>183</v>
      </c>
      <c r="P1851" s="48"/>
      <c r="Q1851" s="48" t="s">
        <v>239</v>
      </c>
      <c r="R1851" s="203" t="s">
        <v>211</v>
      </c>
      <c r="S1851" s="48" t="b">
        <v>0</v>
      </c>
      <c r="T1851" s="48"/>
      <c r="U1851" s="178"/>
      <c r="V1851" s="178">
        <v>43341</v>
      </c>
      <c r="W1851" s="48" t="s">
        <v>211</v>
      </c>
      <c r="X1851" s="48"/>
      <c r="Y1851" s="48"/>
      <c r="Z1851" s="48" t="s">
        <v>211</v>
      </c>
      <c r="AA1851" s="48"/>
      <c r="AB1851" s="48"/>
      <c r="AC1851" s="203" t="s">
        <v>2885</v>
      </c>
      <c r="AD1851" s="205"/>
      <c r="AE1851" s="203" t="s">
        <v>178</v>
      </c>
      <c r="AF1851" s="203" t="s">
        <v>211</v>
      </c>
      <c r="AG1851" s="203" t="s">
        <v>2694</v>
      </c>
      <c r="AH1851" s="208">
        <v>43631</v>
      </c>
      <c r="AI1851" s="210" t="s">
        <v>4347</v>
      </c>
      <c r="AJ1851" s="164" t="str">
        <f t="shared" si="29"/>
        <v>FS</v>
      </c>
      <c r="AK1851" s="115" t="b">
        <f>ISNUMBER(SEARCH("IRT",Table1[[#This Row],[Current_Status]]))</f>
        <v>0</v>
      </c>
      <c r="AL1851" s="116">
        <f>YEAR(Table1[[#This Row],[Project_Initiated]])</f>
        <v>2018</v>
      </c>
      <c r="AM1851" s="53">
        <v>44105</v>
      </c>
      <c r="AN1851" s="53" t="str">
        <f>IF(AND(Table1[[#This Row],[Completed Date]]&gt;="07/01/2020"+0,Table1[[#This Row],[Completed Date]]&lt;="6/30/2021"+0),"FY 20-21",IF(AND(Table1[[#This Row],[Completed Date]]&gt;="07/01/2019"+0,Table1[[#This Row],[Completed Date]]&lt;="6/30/2020"+0),"FY 19-20",""))</f>
        <v/>
      </c>
      <c r="AO1851" s="116" t="str">
        <f>IFERROR(FIND("R",Table1[[#This Row],[FS_Priority]]),"")</f>
        <v/>
      </c>
    </row>
    <row r="1852" spans="1:41" hidden="1" x14ac:dyDescent="0.25">
      <c r="A1852" s="48" t="s">
        <v>754</v>
      </c>
      <c r="B1852" s="203" t="s">
        <v>211</v>
      </c>
      <c r="C1852" s="203" t="s">
        <v>754</v>
      </c>
      <c r="D1852" s="203" t="b">
        <v>0</v>
      </c>
      <c r="E1852" s="48" t="s">
        <v>130</v>
      </c>
      <c r="F1852" s="48" t="s">
        <v>3273</v>
      </c>
      <c r="G1852" s="48" t="s">
        <v>211</v>
      </c>
      <c r="H1852" s="48" t="s">
        <v>932</v>
      </c>
      <c r="I1852" s="48" t="s">
        <v>3797</v>
      </c>
      <c r="J1852" s="48" t="s">
        <v>2661</v>
      </c>
      <c r="K1852" s="203" t="s">
        <v>3791</v>
      </c>
      <c r="L1852" s="203" t="s">
        <v>403</v>
      </c>
      <c r="M1852" s="48" t="s">
        <v>3796</v>
      </c>
      <c r="N1852" s="203" t="s">
        <v>211</v>
      </c>
      <c r="O1852" s="48" t="s">
        <v>183</v>
      </c>
      <c r="P1852" s="48"/>
      <c r="Q1852" s="48" t="s">
        <v>211</v>
      </c>
      <c r="R1852" s="203" t="s">
        <v>240</v>
      </c>
      <c r="S1852" s="48" t="b">
        <v>0</v>
      </c>
      <c r="T1852" s="48"/>
      <c r="U1852" s="178"/>
      <c r="V1852" s="178">
        <v>43263</v>
      </c>
      <c r="W1852" s="48" t="s">
        <v>211</v>
      </c>
      <c r="X1852" s="48"/>
      <c r="Y1852" s="48"/>
      <c r="Z1852" s="48" t="s">
        <v>211</v>
      </c>
      <c r="AA1852" s="48"/>
      <c r="AB1852" s="48"/>
      <c r="AC1852" s="203" t="s">
        <v>755</v>
      </c>
      <c r="AD1852" s="205"/>
      <c r="AE1852" s="203" t="s">
        <v>183</v>
      </c>
      <c r="AF1852" s="203" t="s">
        <v>211</v>
      </c>
      <c r="AG1852" s="203" t="s">
        <v>2694</v>
      </c>
      <c r="AH1852" s="209">
        <v>43362</v>
      </c>
      <c r="AI1852" s="210" t="s">
        <v>4350</v>
      </c>
      <c r="AJ1852" s="164" t="str">
        <f t="shared" si="29"/>
        <v>FS</v>
      </c>
      <c r="AK1852" s="115" t="b">
        <f>ISNUMBER(SEARCH("IRT",Table1[[#This Row],[Current_Status]]))</f>
        <v>0</v>
      </c>
      <c r="AL1852" s="116">
        <f>YEAR(Table1[[#This Row],[Project_Initiated]])</f>
        <v>2018</v>
      </c>
      <c r="AM1852" s="53">
        <v>44105</v>
      </c>
      <c r="AN1852" s="53" t="str">
        <f>IF(AND(Table1[[#This Row],[Completed Date]]&gt;="07/01/2020"+0,Table1[[#This Row],[Completed Date]]&lt;="6/30/2021"+0),"FY 20-21",IF(AND(Table1[[#This Row],[Completed Date]]&gt;="07/01/2019"+0,Table1[[#This Row],[Completed Date]]&lt;="6/30/2020"+0),"FY 19-20",""))</f>
        <v/>
      </c>
      <c r="AO1852" s="116" t="str">
        <f>IFERROR(FIND("R",Table1[[#This Row],[FS_Priority]]),"")</f>
        <v/>
      </c>
    </row>
    <row r="1853" spans="1:41" hidden="1" x14ac:dyDescent="0.25">
      <c r="A1853" s="48" t="s">
        <v>758</v>
      </c>
      <c r="B1853" s="203" t="s">
        <v>211</v>
      </c>
      <c r="C1853" s="203" t="s">
        <v>758</v>
      </c>
      <c r="D1853" s="203" t="b">
        <v>0</v>
      </c>
      <c r="E1853" s="48" t="s">
        <v>130</v>
      </c>
      <c r="F1853" s="48" t="s">
        <v>3274</v>
      </c>
      <c r="G1853" s="48" t="s">
        <v>211</v>
      </c>
      <c r="H1853" s="48" t="s">
        <v>182</v>
      </c>
      <c r="I1853" s="48" t="s">
        <v>3794</v>
      </c>
      <c r="J1853" s="48" t="s">
        <v>2661</v>
      </c>
      <c r="K1853" s="203" t="s">
        <v>3791</v>
      </c>
      <c r="L1853" s="203" t="s">
        <v>403</v>
      </c>
      <c r="M1853" s="48" t="s">
        <v>3795</v>
      </c>
      <c r="N1853" s="203" t="s">
        <v>211</v>
      </c>
      <c r="O1853" s="48" t="s">
        <v>546</v>
      </c>
      <c r="P1853" s="48"/>
      <c r="Q1853" s="48" t="s">
        <v>211</v>
      </c>
      <c r="R1853" s="203" t="s">
        <v>218</v>
      </c>
      <c r="S1853" s="48" t="b">
        <v>0</v>
      </c>
      <c r="T1853" s="48"/>
      <c r="U1853" s="178"/>
      <c r="V1853" s="178">
        <v>43264</v>
      </c>
      <c r="W1853" s="48" t="s">
        <v>211</v>
      </c>
      <c r="X1853" s="48"/>
      <c r="Y1853" s="48"/>
      <c r="Z1853" s="48" t="s">
        <v>211</v>
      </c>
      <c r="AA1853" s="48"/>
      <c r="AB1853" s="48"/>
      <c r="AC1853" s="203" t="s">
        <v>2848</v>
      </c>
      <c r="AD1853" s="205"/>
      <c r="AE1853" s="203" t="s">
        <v>178</v>
      </c>
      <c r="AF1853" s="203" t="s">
        <v>211</v>
      </c>
      <c r="AG1853" s="203" t="s">
        <v>2694</v>
      </c>
      <c r="AH1853" s="209">
        <v>43552</v>
      </c>
      <c r="AI1853" s="210" t="s">
        <v>4350</v>
      </c>
      <c r="AJ1853" s="164" t="str">
        <f t="shared" si="29"/>
        <v>FS</v>
      </c>
      <c r="AK1853" s="115" t="b">
        <f>ISNUMBER(SEARCH("IRT",Table1[[#This Row],[Current_Status]]))</f>
        <v>0</v>
      </c>
      <c r="AL1853" s="116">
        <f>YEAR(Table1[[#This Row],[Project_Initiated]])</f>
        <v>2018</v>
      </c>
      <c r="AM1853" s="53">
        <v>44105</v>
      </c>
      <c r="AN1853" s="53" t="str">
        <f>IF(AND(Table1[[#This Row],[Completed Date]]&gt;="07/01/2020"+0,Table1[[#This Row],[Completed Date]]&lt;="6/30/2021"+0),"FY 20-21",IF(AND(Table1[[#This Row],[Completed Date]]&gt;="07/01/2019"+0,Table1[[#This Row],[Completed Date]]&lt;="6/30/2020"+0),"FY 19-20",""))</f>
        <v/>
      </c>
      <c r="AO1853" s="116" t="str">
        <f>IFERROR(FIND("R",Table1[[#This Row],[FS_Priority]]),"")</f>
        <v/>
      </c>
    </row>
    <row r="1854" spans="1:41" hidden="1" x14ac:dyDescent="0.25">
      <c r="A1854" s="48" t="s">
        <v>2804</v>
      </c>
      <c r="B1854" s="203" t="s">
        <v>211</v>
      </c>
      <c r="C1854" s="203" t="s">
        <v>2804</v>
      </c>
      <c r="D1854" s="203" t="b">
        <v>0</v>
      </c>
      <c r="E1854" s="48" t="s">
        <v>130</v>
      </c>
      <c r="F1854" s="48" t="s">
        <v>3277</v>
      </c>
      <c r="G1854" s="48" t="s">
        <v>211</v>
      </c>
      <c r="H1854" s="48" t="s">
        <v>291</v>
      </c>
      <c r="I1854" s="48" t="s">
        <v>3798</v>
      </c>
      <c r="J1854" s="48" t="s">
        <v>2661</v>
      </c>
      <c r="K1854" s="203" t="s">
        <v>3791</v>
      </c>
      <c r="L1854" s="203" t="s">
        <v>403</v>
      </c>
      <c r="M1854" s="48" t="s">
        <v>3796</v>
      </c>
      <c r="N1854" s="203" t="s">
        <v>211</v>
      </c>
      <c r="O1854" s="48" t="s">
        <v>183</v>
      </c>
      <c r="P1854" s="48"/>
      <c r="Q1854" s="48" t="s">
        <v>288</v>
      </c>
      <c r="R1854" s="203" t="s">
        <v>211</v>
      </c>
      <c r="S1854" s="48" t="b">
        <v>0</v>
      </c>
      <c r="T1854" s="48"/>
      <c r="U1854" s="178"/>
      <c r="V1854" s="178">
        <v>43411</v>
      </c>
      <c r="W1854" s="48" t="s">
        <v>211</v>
      </c>
      <c r="X1854" s="48"/>
      <c r="Y1854" s="48"/>
      <c r="Z1854" s="48" t="s">
        <v>211</v>
      </c>
      <c r="AA1854" s="48"/>
      <c r="AB1854" s="48"/>
      <c r="AC1854" s="203" t="s">
        <v>2866</v>
      </c>
      <c r="AD1854" s="205"/>
      <c r="AE1854" s="203" t="s">
        <v>498</v>
      </c>
      <c r="AF1854" s="203" t="s">
        <v>211</v>
      </c>
      <c r="AG1854" s="203" t="s">
        <v>211</v>
      </c>
      <c r="AH1854" s="209">
        <v>43522</v>
      </c>
      <c r="AI1854" s="210" t="s">
        <v>4347</v>
      </c>
      <c r="AJ1854" s="164" t="str">
        <f t="shared" si="29"/>
        <v>FS</v>
      </c>
      <c r="AK1854" s="115" t="b">
        <f>ISNUMBER(SEARCH("IRT",Table1[[#This Row],[Current_Status]]))</f>
        <v>0</v>
      </c>
      <c r="AL1854" s="116">
        <f>YEAR(Table1[[#This Row],[Project_Initiated]])</f>
        <v>2018</v>
      </c>
      <c r="AM1854" s="53">
        <v>44105</v>
      </c>
      <c r="AN1854" s="53" t="str">
        <f>IF(AND(Table1[[#This Row],[Completed Date]]&gt;="07/01/2020"+0,Table1[[#This Row],[Completed Date]]&lt;="6/30/2021"+0),"FY 20-21",IF(AND(Table1[[#This Row],[Completed Date]]&gt;="07/01/2019"+0,Table1[[#This Row],[Completed Date]]&lt;="6/30/2020"+0),"FY 19-20",""))</f>
        <v/>
      </c>
      <c r="AO1854" s="116" t="str">
        <f>IFERROR(FIND("R",Table1[[#This Row],[FS_Priority]]),"")</f>
        <v/>
      </c>
    </row>
    <row r="1855" spans="1:41" hidden="1" x14ac:dyDescent="0.25">
      <c r="A1855" s="48" t="s">
        <v>405</v>
      </c>
      <c r="B1855" s="203" t="s">
        <v>211</v>
      </c>
      <c r="C1855" s="203" t="s">
        <v>405</v>
      </c>
      <c r="D1855" s="203" t="b">
        <v>0</v>
      </c>
      <c r="E1855" s="48" t="s">
        <v>130</v>
      </c>
      <c r="F1855" s="48" t="s">
        <v>3279</v>
      </c>
      <c r="G1855" s="48" t="s">
        <v>211</v>
      </c>
      <c r="H1855" s="48" t="s">
        <v>452</v>
      </c>
      <c r="I1855" s="48" t="s">
        <v>211</v>
      </c>
      <c r="J1855" s="48" t="s">
        <v>2661</v>
      </c>
      <c r="K1855" s="203" t="s">
        <v>3791</v>
      </c>
      <c r="L1855" s="203" t="s">
        <v>403</v>
      </c>
      <c r="M1855" s="48" t="s">
        <v>3801</v>
      </c>
      <c r="N1855" s="203" t="s">
        <v>211</v>
      </c>
      <c r="O1855" s="48" t="s">
        <v>183</v>
      </c>
      <c r="P1855" s="48"/>
      <c r="Q1855" s="48" t="s">
        <v>236</v>
      </c>
      <c r="R1855" s="203" t="s">
        <v>184</v>
      </c>
      <c r="S1855" s="48" t="b">
        <v>0</v>
      </c>
      <c r="T1855" s="48"/>
      <c r="U1855" s="178"/>
      <c r="V1855" s="178">
        <v>43195</v>
      </c>
      <c r="W1855" s="48" t="s">
        <v>211</v>
      </c>
      <c r="X1855" s="48"/>
      <c r="Y1855" s="48"/>
      <c r="Z1855" s="48" t="s">
        <v>211</v>
      </c>
      <c r="AA1855" s="48"/>
      <c r="AB1855" s="48"/>
      <c r="AC1855" s="203" t="s">
        <v>2700</v>
      </c>
      <c r="AD1855" s="204">
        <v>43287</v>
      </c>
      <c r="AE1855" s="203" t="s">
        <v>498</v>
      </c>
      <c r="AF1855" s="203" t="s">
        <v>211</v>
      </c>
      <c r="AG1855" s="203" t="s">
        <v>2694</v>
      </c>
      <c r="AH1855" s="208">
        <v>43480</v>
      </c>
      <c r="AI1855" s="210" t="s">
        <v>4350</v>
      </c>
      <c r="AJ1855" s="164" t="str">
        <f t="shared" si="29"/>
        <v>FS</v>
      </c>
      <c r="AK1855" s="115" t="b">
        <f>ISNUMBER(SEARCH("IRT",Table1[[#This Row],[Current_Status]]))</f>
        <v>0</v>
      </c>
      <c r="AL1855" s="116">
        <f>YEAR(Table1[[#This Row],[Project_Initiated]])</f>
        <v>2018</v>
      </c>
      <c r="AM1855" s="53">
        <v>44105</v>
      </c>
      <c r="AN1855" s="53" t="str">
        <f>IF(AND(Table1[[#This Row],[Completed Date]]&gt;="07/01/2020"+0,Table1[[#This Row],[Completed Date]]&lt;="6/30/2021"+0),"FY 20-21",IF(AND(Table1[[#This Row],[Completed Date]]&gt;="07/01/2019"+0,Table1[[#This Row],[Completed Date]]&lt;="6/30/2020"+0),"FY 19-20",""))</f>
        <v/>
      </c>
      <c r="AO1855" s="116" t="str">
        <f>IFERROR(FIND("R",Table1[[#This Row],[FS_Priority]]),"")</f>
        <v/>
      </c>
    </row>
    <row r="1856" spans="1:41" hidden="1" x14ac:dyDescent="0.25">
      <c r="A1856" s="48" t="s">
        <v>406</v>
      </c>
      <c r="B1856" s="203" t="s">
        <v>211</v>
      </c>
      <c r="C1856" s="203" t="s">
        <v>406</v>
      </c>
      <c r="D1856" s="203" t="b">
        <v>0</v>
      </c>
      <c r="E1856" s="48" t="s">
        <v>130</v>
      </c>
      <c r="F1856" s="48" t="s">
        <v>3280</v>
      </c>
      <c r="G1856" s="48" t="s">
        <v>211</v>
      </c>
      <c r="H1856" s="48" t="s">
        <v>452</v>
      </c>
      <c r="I1856" s="48" t="s">
        <v>211</v>
      </c>
      <c r="J1856" s="48" t="s">
        <v>2661</v>
      </c>
      <c r="K1856" s="203" t="s">
        <v>3791</v>
      </c>
      <c r="L1856" s="203" t="s">
        <v>403</v>
      </c>
      <c r="M1856" s="48" t="s">
        <v>3792</v>
      </c>
      <c r="N1856" s="203" t="s">
        <v>211</v>
      </c>
      <c r="O1856" s="48" t="s">
        <v>183</v>
      </c>
      <c r="P1856" s="48"/>
      <c r="Q1856" s="48" t="s">
        <v>184</v>
      </c>
      <c r="R1856" s="203" t="s">
        <v>239</v>
      </c>
      <c r="S1856" s="48" t="b">
        <v>0</v>
      </c>
      <c r="T1856" s="48"/>
      <c r="U1856" s="178"/>
      <c r="V1856" s="178">
        <v>43195</v>
      </c>
      <c r="W1856" s="48" t="s">
        <v>211</v>
      </c>
      <c r="X1856" s="48"/>
      <c r="Y1856" s="48"/>
      <c r="Z1856" s="48" t="s">
        <v>211</v>
      </c>
      <c r="AA1856" s="48"/>
      <c r="AB1856" s="48"/>
      <c r="AC1856" s="203" t="s">
        <v>2699</v>
      </c>
      <c r="AD1856" s="204">
        <v>43287</v>
      </c>
      <c r="AE1856" s="203" t="s">
        <v>498</v>
      </c>
      <c r="AF1856" s="203" t="s">
        <v>211</v>
      </c>
      <c r="AG1856" s="203" t="s">
        <v>2694</v>
      </c>
      <c r="AH1856" s="208">
        <v>43480</v>
      </c>
      <c r="AI1856" s="210" t="s">
        <v>4350</v>
      </c>
      <c r="AJ1856" s="164" t="str">
        <f t="shared" si="29"/>
        <v>FS</v>
      </c>
      <c r="AK1856" s="115" t="b">
        <f>ISNUMBER(SEARCH("IRT",Table1[[#This Row],[Current_Status]]))</f>
        <v>0</v>
      </c>
      <c r="AL1856" s="116">
        <f>YEAR(Table1[[#This Row],[Project_Initiated]])</f>
        <v>2018</v>
      </c>
      <c r="AM1856" s="53">
        <v>44105</v>
      </c>
      <c r="AN1856" s="53" t="str">
        <f>IF(AND(Table1[[#This Row],[Completed Date]]&gt;="07/01/2020"+0,Table1[[#This Row],[Completed Date]]&lt;="6/30/2021"+0),"FY 20-21",IF(AND(Table1[[#This Row],[Completed Date]]&gt;="07/01/2019"+0,Table1[[#This Row],[Completed Date]]&lt;="6/30/2020"+0),"FY 19-20",""))</f>
        <v/>
      </c>
      <c r="AO1856" s="116" t="str">
        <f>IFERROR(FIND("R",Table1[[#This Row],[FS_Priority]]),"")</f>
        <v/>
      </c>
    </row>
    <row r="1857" spans="1:41" hidden="1" x14ac:dyDescent="0.25">
      <c r="A1857" s="48" t="s">
        <v>407</v>
      </c>
      <c r="B1857" s="203" t="s">
        <v>211</v>
      </c>
      <c r="C1857" s="203" t="s">
        <v>407</v>
      </c>
      <c r="D1857" s="203" t="b">
        <v>0</v>
      </c>
      <c r="E1857" s="48" t="s">
        <v>130</v>
      </c>
      <c r="F1857" s="48" t="s">
        <v>3281</v>
      </c>
      <c r="G1857" s="48" t="s">
        <v>211</v>
      </c>
      <c r="H1857" s="48" t="s">
        <v>459</v>
      </c>
      <c r="I1857" s="48" t="s">
        <v>211</v>
      </c>
      <c r="J1857" s="48" t="s">
        <v>2661</v>
      </c>
      <c r="K1857" s="203" t="s">
        <v>3791</v>
      </c>
      <c r="L1857" s="203" t="s">
        <v>403</v>
      </c>
      <c r="M1857" s="48" t="s">
        <v>3792</v>
      </c>
      <c r="N1857" s="203" t="s">
        <v>211</v>
      </c>
      <c r="O1857" s="48" t="s">
        <v>183</v>
      </c>
      <c r="P1857" s="48"/>
      <c r="Q1857" s="48" t="s">
        <v>239</v>
      </c>
      <c r="R1857" s="203" t="s">
        <v>211</v>
      </c>
      <c r="S1857" s="48" t="b">
        <v>0</v>
      </c>
      <c r="T1857" s="48"/>
      <c r="U1857" s="178"/>
      <c r="V1857" s="178">
        <v>43293</v>
      </c>
      <c r="W1857" s="48" t="s">
        <v>211</v>
      </c>
      <c r="X1857" s="48"/>
      <c r="Y1857" s="48"/>
      <c r="Z1857" s="48" t="s">
        <v>211</v>
      </c>
      <c r="AA1857" s="48"/>
      <c r="AB1857" s="48"/>
      <c r="AC1857" s="203" t="s">
        <v>2867</v>
      </c>
      <c r="AD1857" s="205"/>
      <c r="AE1857" s="203" t="s">
        <v>178</v>
      </c>
      <c r="AF1857" s="203" t="s">
        <v>4403</v>
      </c>
      <c r="AG1857" s="203" t="s">
        <v>2694</v>
      </c>
      <c r="AH1857" s="208">
        <v>43570</v>
      </c>
      <c r="AI1857" s="210" t="s">
        <v>4347</v>
      </c>
      <c r="AJ1857" s="164" t="str">
        <f t="shared" si="29"/>
        <v>FS</v>
      </c>
      <c r="AK1857" s="115" t="b">
        <f>ISNUMBER(SEARCH("IRT",Table1[[#This Row],[Current_Status]]))</f>
        <v>0</v>
      </c>
      <c r="AL1857" s="116">
        <f>YEAR(Table1[[#This Row],[Project_Initiated]])</f>
        <v>2018</v>
      </c>
      <c r="AM1857" s="53">
        <v>44105</v>
      </c>
      <c r="AN1857" s="53" t="str">
        <f>IF(AND(Table1[[#This Row],[Completed Date]]&gt;="07/01/2020"+0,Table1[[#This Row],[Completed Date]]&lt;="6/30/2021"+0),"FY 20-21",IF(AND(Table1[[#This Row],[Completed Date]]&gt;="07/01/2019"+0,Table1[[#This Row],[Completed Date]]&lt;="6/30/2020"+0),"FY 19-20",""))</f>
        <v/>
      </c>
      <c r="AO1857" s="116" t="str">
        <f>IFERROR(FIND("R",Table1[[#This Row],[FS_Priority]]),"")</f>
        <v/>
      </c>
    </row>
    <row r="1858" spans="1:41" hidden="1" x14ac:dyDescent="0.25">
      <c r="A1858" s="48" t="s">
        <v>3448</v>
      </c>
      <c r="B1858" s="203" t="s">
        <v>211</v>
      </c>
      <c r="C1858" s="203" t="s">
        <v>3448</v>
      </c>
      <c r="D1858" s="203" t="b">
        <v>0</v>
      </c>
      <c r="E1858" s="48" t="s">
        <v>130</v>
      </c>
      <c r="F1858" s="48" t="s">
        <v>3449</v>
      </c>
      <c r="G1858" s="48" t="s">
        <v>4052</v>
      </c>
      <c r="H1858" s="48" t="s">
        <v>4783</v>
      </c>
      <c r="I1858" s="48" t="s">
        <v>3793</v>
      </c>
      <c r="J1858" s="48" t="s">
        <v>2661</v>
      </c>
      <c r="K1858" s="203" t="s">
        <v>3791</v>
      </c>
      <c r="L1858" s="203" t="s">
        <v>403</v>
      </c>
      <c r="M1858" s="48" t="s">
        <v>4429</v>
      </c>
      <c r="N1858" s="203" t="s">
        <v>211</v>
      </c>
      <c r="O1858" s="48" t="s">
        <v>183</v>
      </c>
      <c r="P1858" s="48"/>
      <c r="Q1858" s="48" t="s">
        <v>3291</v>
      </c>
      <c r="R1858" s="203" t="s">
        <v>211</v>
      </c>
      <c r="S1858" s="48" t="b">
        <v>0</v>
      </c>
      <c r="T1858" s="48"/>
      <c r="U1858" s="178"/>
      <c r="V1858" s="178">
        <v>43472</v>
      </c>
      <c r="W1858" s="48" t="s">
        <v>211</v>
      </c>
      <c r="X1858" s="48"/>
      <c r="Y1858" s="48"/>
      <c r="Z1858" s="48" t="s">
        <v>211</v>
      </c>
      <c r="AA1858" s="48"/>
      <c r="AB1858" s="48"/>
      <c r="AC1858" s="203" t="s">
        <v>5038</v>
      </c>
      <c r="AD1858" s="205"/>
      <c r="AE1858" s="203" t="s">
        <v>178</v>
      </c>
      <c r="AF1858" s="203" t="s">
        <v>211</v>
      </c>
      <c r="AG1858" s="203" t="s">
        <v>211</v>
      </c>
      <c r="AH1858" s="208">
        <v>44048</v>
      </c>
      <c r="AI1858" s="210" t="s">
        <v>4349</v>
      </c>
      <c r="AJ1858" s="164" t="str">
        <f t="shared" si="29"/>
        <v>FS</v>
      </c>
      <c r="AK1858" s="115" t="b">
        <f>ISNUMBER(SEARCH("IRT",Table1[[#This Row],[Current_Status]]))</f>
        <v>0</v>
      </c>
      <c r="AL1858" s="116">
        <f>YEAR(Table1[[#This Row],[Project_Initiated]])</f>
        <v>2019</v>
      </c>
      <c r="AM1858" s="53">
        <v>44105</v>
      </c>
      <c r="AN1858" s="53" t="str">
        <f>IF(AND(Table1[[#This Row],[Completed Date]]&gt;="07/01/2020"+0,Table1[[#This Row],[Completed Date]]&lt;="6/30/2021"+0),"FY 20-21",IF(AND(Table1[[#This Row],[Completed Date]]&gt;="07/01/2019"+0,Table1[[#This Row],[Completed Date]]&lt;="6/30/2020"+0),"FY 19-20",""))</f>
        <v>FY 20-21</v>
      </c>
      <c r="AO1858" s="116">
        <f>IFERROR(FIND("R",Table1[[#This Row],[FS_Priority]]),"")</f>
        <v>1</v>
      </c>
    </row>
    <row r="1859" spans="1:41" hidden="1" x14ac:dyDescent="0.25">
      <c r="A1859" s="48" t="s">
        <v>711</v>
      </c>
      <c r="B1859" s="203" t="s">
        <v>211</v>
      </c>
      <c r="C1859" s="203" t="s">
        <v>711</v>
      </c>
      <c r="D1859" s="203" t="b">
        <v>0</v>
      </c>
      <c r="E1859" s="48" t="s">
        <v>4299</v>
      </c>
      <c r="F1859" s="48" t="s">
        <v>3284</v>
      </c>
      <c r="G1859" s="48" t="s">
        <v>211</v>
      </c>
      <c r="H1859" s="48" t="s">
        <v>2251</v>
      </c>
      <c r="I1859" s="48" t="s">
        <v>3810</v>
      </c>
      <c r="J1859" s="48" t="s">
        <v>2661</v>
      </c>
      <c r="K1859" s="203" t="s">
        <v>3471</v>
      </c>
      <c r="L1859" s="203" t="s">
        <v>2636</v>
      </c>
      <c r="M1859" s="48" t="s">
        <v>3811</v>
      </c>
      <c r="N1859" s="203" t="s">
        <v>211</v>
      </c>
      <c r="O1859" s="48" t="s">
        <v>165</v>
      </c>
      <c r="P1859" s="48"/>
      <c r="Q1859" s="48" t="s">
        <v>211</v>
      </c>
      <c r="R1859" s="203" t="s">
        <v>218</v>
      </c>
      <c r="S1859" s="48" t="b">
        <v>0</v>
      </c>
      <c r="T1859" s="48"/>
      <c r="U1859" s="178"/>
      <c r="V1859" s="178">
        <v>43200</v>
      </c>
      <c r="W1859" s="48" t="s">
        <v>211</v>
      </c>
      <c r="X1859" s="48"/>
      <c r="Y1859" s="48"/>
      <c r="Z1859" s="48" t="s">
        <v>211</v>
      </c>
      <c r="AA1859" s="48"/>
      <c r="AB1859" s="48"/>
      <c r="AC1859" s="203" t="s">
        <v>211</v>
      </c>
      <c r="AD1859" s="205"/>
      <c r="AE1859" s="203" t="s">
        <v>165</v>
      </c>
      <c r="AF1859" s="203" t="s">
        <v>211</v>
      </c>
      <c r="AG1859" s="203" t="s">
        <v>539</v>
      </c>
      <c r="AH1859" s="208">
        <v>43336</v>
      </c>
      <c r="AI1859" s="210" t="s">
        <v>4350</v>
      </c>
      <c r="AJ1859" s="164" t="str">
        <f t="shared" si="29"/>
        <v>FS</v>
      </c>
      <c r="AK1859" s="115" t="b">
        <f>ISNUMBER(SEARCH("IRT",Table1[[#This Row],[Current_Status]]))</f>
        <v>0</v>
      </c>
      <c r="AL1859" s="116">
        <f>YEAR(Table1[[#This Row],[Project_Initiated]])</f>
        <v>2018</v>
      </c>
      <c r="AM1859" s="53">
        <v>44105</v>
      </c>
      <c r="AN1859" s="53" t="str">
        <f>IF(AND(Table1[[#This Row],[Completed Date]]&gt;="07/01/2020"+0,Table1[[#This Row],[Completed Date]]&lt;="6/30/2021"+0),"FY 20-21",IF(AND(Table1[[#This Row],[Completed Date]]&gt;="07/01/2019"+0,Table1[[#This Row],[Completed Date]]&lt;="6/30/2020"+0),"FY 19-20",""))</f>
        <v/>
      </c>
      <c r="AO1859" s="116" t="str">
        <f>IFERROR(FIND("R",Table1[[#This Row],[FS_Priority]]),"")</f>
        <v/>
      </c>
    </row>
    <row r="1860" spans="1:41" hidden="1" x14ac:dyDescent="0.25">
      <c r="A1860" s="48" t="s">
        <v>411</v>
      </c>
      <c r="B1860" s="203" t="s">
        <v>211</v>
      </c>
      <c r="C1860" s="203" t="s">
        <v>411</v>
      </c>
      <c r="D1860" s="203" t="b">
        <v>0</v>
      </c>
      <c r="E1860" s="48" t="s">
        <v>4299</v>
      </c>
      <c r="F1860" s="48" t="s">
        <v>3286</v>
      </c>
      <c r="G1860" s="48" t="s">
        <v>211</v>
      </c>
      <c r="H1860" s="48" t="s">
        <v>1288</v>
      </c>
      <c r="I1860" s="48" t="s">
        <v>3470</v>
      </c>
      <c r="J1860" s="48" t="s">
        <v>2661</v>
      </c>
      <c r="K1860" s="203" t="s">
        <v>3471</v>
      </c>
      <c r="L1860" s="203" t="s">
        <v>2636</v>
      </c>
      <c r="M1860" s="48" t="s">
        <v>3809</v>
      </c>
      <c r="N1860" s="203" t="s">
        <v>211</v>
      </c>
      <c r="O1860" s="48" t="s">
        <v>412</v>
      </c>
      <c r="P1860" s="48"/>
      <c r="Q1860" s="48" t="s">
        <v>211</v>
      </c>
      <c r="R1860" s="203" t="s">
        <v>211</v>
      </c>
      <c r="S1860" s="48" t="b">
        <v>0</v>
      </c>
      <c r="T1860" s="48"/>
      <c r="U1860" s="178"/>
      <c r="V1860" s="178">
        <v>43336</v>
      </c>
      <c r="W1860" s="48" t="s">
        <v>211</v>
      </c>
      <c r="X1860" s="48"/>
      <c r="Y1860" s="48"/>
      <c r="Z1860" s="48" t="s">
        <v>211</v>
      </c>
      <c r="AA1860" s="48"/>
      <c r="AB1860" s="48"/>
      <c r="AC1860" s="203" t="s">
        <v>3412</v>
      </c>
      <c r="AD1860" s="205"/>
      <c r="AE1860" s="203" t="s">
        <v>488</v>
      </c>
      <c r="AF1860" s="203" t="s">
        <v>211</v>
      </c>
      <c r="AG1860" s="203" t="s">
        <v>2694</v>
      </c>
      <c r="AH1860" s="209">
        <v>43647</v>
      </c>
      <c r="AI1860" s="210" t="s">
        <v>4347</v>
      </c>
      <c r="AJ1860" s="164" t="str">
        <f t="shared" si="29"/>
        <v>FS</v>
      </c>
      <c r="AK1860" s="115" t="b">
        <f>ISNUMBER(SEARCH("IRT",Table1[[#This Row],[Current_Status]]))</f>
        <v>0</v>
      </c>
      <c r="AL1860" s="116">
        <f>YEAR(Table1[[#This Row],[Project_Initiated]])</f>
        <v>2018</v>
      </c>
      <c r="AM1860" s="53">
        <v>44105</v>
      </c>
      <c r="AN1860" s="53" t="str">
        <f>IF(AND(Table1[[#This Row],[Completed Date]]&gt;="07/01/2020"+0,Table1[[#This Row],[Completed Date]]&lt;="6/30/2021"+0),"FY 20-21",IF(AND(Table1[[#This Row],[Completed Date]]&gt;="07/01/2019"+0,Table1[[#This Row],[Completed Date]]&lt;="6/30/2020"+0),"FY 19-20",""))</f>
        <v>FY 19-20</v>
      </c>
      <c r="AO1860" s="116" t="str">
        <f>IFERROR(FIND("R",Table1[[#This Row],[FS_Priority]]),"")</f>
        <v/>
      </c>
    </row>
    <row r="1861" spans="1:41" hidden="1" x14ac:dyDescent="0.25">
      <c r="A1861" s="48" t="s">
        <v>735</v>
      </c>
      <c r="B1861" s="203" t="s">
        <v>211</v>
      </c>
      <c r="C1861" s="203" t="s">
        <v>735</v>
      </c>
      <c r="D1861" s="203" t="b">
        <v>0</v>
      </c>
      <c r="E1861" s="48" t="s">
        <v>4299</v>
      </c>
      <c r="F1861" s="48" t="s">
        <v>2977</v>
      </c>
      <c r="G1861" s="48" t="s">
        <v>211</v>
      </c>
      <c r="H1861" s="48" t="s">
        <v>736</v>
      </c>
      <c r="I1861" s="48" t="s">
        <v>3473</v>
      </c>
      <c r="J1861" s="48" t="s">
        <v>2661</v>
      </c>
      <c r="K1861" s="203" t="s">
        <v>3471</v>
      </c>
      <c r="L1861" s="203" t="s">
        <v>2636</v>
      </c>
      <c r="M1861" s="48" t="s">
        <v>3472</v>
      </c>
      <c r="N1861" s="203" t="s">
        <v>211</v>
      </c>
      <c r="O1861" s="48" t="s">
        <v>165</v>
      </c>
      <c r="P1861" s="48"/>
      <c r="Q1861" s="48" t="s">
        <v>211</v>
      </c>
      <c r="R1861" s="203" t="s">
        <v>211</v>
      </c>
      <c r="S1861" s="48" t="b">
        <v>0</v>
      </c>
      <c r="T1861" s="48"/>
      <c r="U1861" s="178"/>
      <c r="V1861" s="178">
        <v>43224</v>
      </c>
      <c r="W1861" s="48" t="s">
        <v>211</v>
      </c>
      <c r="X1861" s="48"/>
      <c r="Y1861" s="48"/>
      <c r="Z1861" s="48" t="s">
        <v>211</v>
      </c>
      <c r="AA1861" s="48"/>
      <c r="AB1861" s="48"/>
      <c r="AC1861" s="203" t="s">
        <v>211</v>
      </c>
      <c r="AD1861" s="205"/>
      <c r="AE1861" s="203" t="s">
        <v>165</v>
      </c>
      <c r="AF1861" s="203" t="s">
        <v>211</v>
      </c>
      <c r="AG1861" s="203" t="s">
        <v>539</v>
      </c>
      <c r="AH1861" s="209">
        <v>43294</v>
      </c>
      <c r="AI1861" s="210" t="s">
        <v>4350</v>
      </c>
      <c r="AJ1861" s="164" t="str">
        <f t="shared" si="29"/>
        <v>FS</v>
      </c>
      <c r="AK1861" s="115" t="b">
        <f>ISNUMBER(SEARCH("IRT",Table1[[#This Row],[Current_Status]]))</f>
        <v>0</v>
      </c>
      <c r="AL1861" s="116">
        <f>YEAR(Table1[[#This Row],[Project_Initiated]])</f>
        <v>2018</v>
      </c>
      <c r="AM1861" s="53">
        <v>44105</v>
      </c>
      <c r="AN1861" s="53" t="str">
        <f>IF(AND(Table1[[#This Row],[Completed Date]]&gt;="07/01/2020"+0,Table1[[#This Row],[Completed Date]]&lt;="6/30/2021"+0),"FY 20-21",IF(AND(Table1[[#This Row],[Completed Date]]&gt;="07/01/2019"+0,Table1[[#This Row],[Completed Date]]&lt;="6/30/2020"+0),"FY 19-20",""))</f>
        <v/>
      </c>
      <c r="AO1861" s="116" t="str">
        <f>IFERROR(FIND("R",Table1[[#This Row],[FS_Priority]]),"")</f>
        <v/>
      </c>
    </row>
    <row r="1862" spans="1:41" hidden="1" x14ac:dyDescent="0.25">
      <c r="A1862" s="48" t="s">
        <v>847</v>
      </c>
      <c r="B1862" s="203" t="s">
        <v>211</v>
      </c>
      <c r="C1862" s="203" t="s">
        <v>847</v>
      </c>
      <c r="D1862" s="203" t="b">
        <v>0</v>
      </c>
      <c r="E1862" s="48" t="s">
        <v>4299</v>
      </c>
      <c r="F1862" s="48" t="s">
        <v>2978</v>
      </c>
      <c r="G1862" s="48" t="s">
        <v>211</v>
      </c>
      <c r="H1862" s="48" t="s">
        <v>456</v>
      </c>
      <c r="I1862" s="48" t="s">
        <v>211</v>
      </c>
      <c r="J1862" s="48" t="s">
        <v>2661</v>
      </c>
      <c r="K1862" s="203" t="s">
        <v>3471</v>
      </c>
      <c r="L1862" s="203" t="s">
        <v>2636</v>
      </c>
      <c r="M1862" s="48" t="s">
        <v>3474</v>
      </c>
      <c r="N1862" s="203" t="s">
        <v>211</v>
      </c>
      <c r="O1862" s="48" t="s">
        <v>165</v>
      </c>
      <c r="P1862" s="48"/>
      <c r="Q1862" s="48" t="s">
        <v>211</v>
      </c>
      <c r="R1862" s="203" t="s">
        <v>211</v>
      </c>
      <c r="S1862" s="48" t="b">
        <v>0</v>
      </c>
      <c r="T1862" s="48"/>
      <c r="U1862" s="178"/>
      <c r="V1862" s="178">
        <v>43375</v>
      </c>
      <c r="W1862" s="48" t="s">
        <v>211</v>
      </c>
      <c r="X1862" s="48"/>
      <c r="Y1862" s="48"/>
      <c r="Z1862" s="48" t="s">
        <v>211</v>
      </c>
      <c r="AA1862" s="48"/>
      <c r="AB1862" s="48"/>
      <c r="AC1862" s="203" t="s">
        <v>539</v>
      </c>
      <c r="AD1862" s="205"/>
      <c r="AE1862" s="203" t="s">
        <v>165</v>
      </c>
      <c r="AF1862" s="203" t="s">
        <v>211</v>
      </c>
      <c r="AG1862" s="203" t="s">
        <v>539</v>
      </c>
      <c r="AH1862" s="209">
        <v>43374</v>
      </c>
      <c r="AI1862" s="210" t="s">
        <v>4352</v>
      </c>
      <c r="AJ1862" s="164" t="str">
        <f t="shared" si="29"/>
        <v>FS</v>
      </c>
      <c r="AK1862" s="115" t="b">
        <f>ISNUMBER(SEARCH("IRT",Table1[[#This Row],[Current_Status]]))</f>
        <v>0</v>
      </c>
      <c r="AL1862" s="116">
        <f>YEAR(Table1[[#This Row],[Project_Initiated]])</f>
        <v>2018</v>
      </c>
      <c r="AM1862" s="53">
        <v>44105</v>
      </c>
      <c r="AN1862" s="53" t="str">
        <f>IF(AND(Table1[[#This Row],[Completed Date]]&gt;="07/01/2020"+0,Table1[[#This Row],[Completed Date]]&lt;="6/30/2021"+0),"FY 20-21",IF(AND(Table1[[#This Row],[Completed Date]]&gt;="07/01/2019"+0,Table1[[#This Row],[Completed Date]]&lt;="6/30/2020"+0),"FY 19-20",""))</f>
        <v/>
      </c>
      <c r="AO1862" s="116" t="str">
        <f>IFERROR(FIND("R",Table1[[#This Row],[FS_Priority]]),"")</f>
        <v/>
      </c>
    </row>
    <row r="1863" spans="1:41" hidden="1" x14ac:dyDescent="0.25">
      <c r="A1863" s="48" t="s">
        <v>747</v>
      </c>
      <c r="B1863" s="203" t="s">
        <v>211</v>
      </c>
      <c r="C1863" s="203" t="s">
        <v>747</v>
      </c>
      <c r="D1863" s="203" t="b">
        <v>0</v>
      </c>
      <c r="E1863" s="48" t="s">
        <v>4299</v>
      </c>
      <c r="F1863" s="48" t="s">
        <v>2997</v>
      </c>
      <c r="G1863" s="48" t="s">
        <v>211</v>
      </c>
      <c r="H1863" s="48" t="s">
        <v>748</v>
      </c>
      <c r="I1863" s="48" t="s">
        <v>211</v>
      </c>
      <c r="J1863" s="48" t="s">
        <v>2661</v>
      </c>
      <c r="K1863" s="203" t="s">
        <v>3471</v>
      </c>
      <c r="L1863" s="203" t="s">
        <v>2636</v>
      </c>
      <c r="M1863" s="48" t="s">
        <v>3492</v>
      </c>
      <c r="N1863" s="203" t="s">
        <v>211</v>
      </c>
      <c r="O1863" s="48" t="s">
        <v>183</v>
      </c>
      <c r="P1863" s="48"/>
      <c r="Q1863" s="48" t="s">
        <v>211</v>
      </c>
      <c r="R1863" s="203" t="s">
        <v>242</v>
      </c>
      <c r="S1863" s="48" t="b">
        <v>0</v>
      </c>
      <c r="T1863" s="48"/>
      <c r="U1863" s="178"/>
      <c r="V1863" s="178">
        <v>43251</v>
      </c>
      <c r="W1863" s="48" t="s">
        <v>211</v>
      </c>
      <c r="X1863" s="48"/>
      <c r="Y1863" s="48"/>
      <c r="Z1863" s="48" t="s">
        <v>211</v>
      </c>
      <c r="AA1863" s="48"/>
      <c r="AB1863" s="48"/>
      <c r="AC1863" s="203" t="s">
        <v>211</v>
      </c>
      <c r="AD1863" s="205"/>
      <c r="AE1863" s="203" t="s">
        <v>178</v>
      </c>
      <c r="AF1863" s="203" t="s">
        <v>211</v>
      </c>
      <c r="AG1863" s="203" t="s">
        <v>2694</v>
      </c>
      <c r="AH1863" s="209">
        <v>43364</v>
      </c>
      <c r="AI1863" s="210" t="s">
        <v>4350</v>
      </c>
      <c r="AJ1863" s="164" t="str">
        <f t="shared" si="29"/>
        <v>FS</v>
      </c>
      <c r="AK1863" s="115" t="b">
        <f>ISNUMBER(SEARCH("IRT",Table1[[#This Row],[Current_Status]]))</f>
        <v>0</v>
      </c>
      <c r="AL1863" s="116">
        <f>YEAR(Table1[[#This Row],[Project_Initiated]])</f>
        <v>2018</v>
      </c>
      <c r="AM1863" s="53">
        <v>44105</v>
      </c>
      <c r="AN1863" s="53" t="str">
        <f>IF(AND(Table1[[#This Row],[Completed Date]]&gt;="07/01/2020"+0,Table1[[#This Row],[Completed Date]]&lt;="6/30/2021"+0),"FY 20-21",IF(AND(Table1[[#This Row],[Completed Date]]&gt;="07/01/2019"+0,Table1[[#This Row],[Completed Date]]&lt;="6/30/2020"+0),"FY 19-20",""))</f>
        <v/>
      </c>
      <c r="AO1863" s="116" t="str">
        <f>IFERROR(FIND("R",Table1[[#This Row],[FS_Priority]]),"")</f>
        <v/>
      </c>
    </row>
    <row r="1864" spans="1:41" hidden="1" x14ac:dyDescent="0.25">
      <c r="A1864" s="48" t="s">
        <v>656</v>
      </c>
      <c r="B1864" s="203" t="s">
        <v>211</v>
      </c>
      <c r="C1864" s="203" t="s">
        <v>656</v>
      </c>
      <c r="D1864" s="203" t="b">
        <v>0</v>
      </c>
      <c r="E1864" s="48" t="s">
        <v>4299</v>
      </c>
      <c r="F1864" s="48" t="s">
        <v>2980</v>
      </c>
      <c r="G1864" s="48" t="s">
        <v>211</v>
      </c>
      <c r="H1864" s="48" t="s">
        <v>448</v>
      </c>
      <c r="I1864" s="48" t="s">
        <v>211</v>
      </c>
      <c r="J1864" s="48" t="s">
        <v>2661</v>
      </c>
      <c r="K1864" s="203" t="s">
        <v>3471</v>
      </c>
      <c r="L1864" s="203" t="s">
        <v>2636</v>
      </c>
      <c r="M1864" s="48" t="s">
        <v>3477</v>
      </c>
      <c r="N1864" s="203" t="s">
        <v>211</v>
      </c>
      <c r="O1864" s="48" t="s">
        <v>183</v>
      </c>
      <c r="P1864" s="48"/>
      <c r="Q1864" s="48" t="s">
        <v>211</v>
      </c>
      <c r="R1864" s="203" t="s">
        <v>211</v>
      </c>
      <c r="S1864" s="48" t="b">
        <v>0</v>
      </c>
      <c r="T1864" s="48"/>
      <c r="U1864" s="178"/>
      <c r="V1864" s="178">
        <v>43125</v>
      </c>
      <c r="W1864" s="48" t="s">
        <v>211</v>
      </c>
      <c r="X1864" s="48"/>
      <c r="Y1864" s="48"/>
      <c r="Z1864" s="48" t="s">
        <v>211</v>
      </c>
      <c r="AA1864" s="48"/>
      <c r="AB1864" s="48"/>
      <c r="AC1864" s="203" t="s">
        <v>657</v>
      </c>
      <c r="AD1864" s="205"/>
      <c r="AE1864" s="203" t="s">
        <v>178</v>
      </c>
      <c r="AF1864" s="203" t="s">
        <v>211</v>
      </c>
      <c r="AG1864" s="203" t="s">
        <v>2694</v>
      </c>
      <c r="AH1864" s="209">
        <v>43322</v>
      </c>
      <c r="AI1864" s="210" t="s">
        <v>4348</v>
      </c>
      <c r="AJ1864" s="164" t="str">
        <f t="shared" si="29"/>
        <v>FS</v>
      </c>
      <c r="AK1864" s="115" t="b">
        <f>ISNUMBER(SEARCH("IRT",Table1[[#This Row],[Current_Status]]))</f>
        <v>0</v>
      </c>
      <c r="AL1864" s="116">
        <f>YEAR(Table1[[#This Row],[Project_Initiated]])</f>
        <v>2018</v>
      </c>
      <c r="AM1864" s="53">
        <v>44105</v>
      </c>
      <c r="AN1864" s="53" t="str">
        <f>IF(AND(Table1[[#This Row],[Completed Date]]&gt;="07/01/2020"+0,Table1[[#This Row],[Completed Date]]&lt;="6/30/2021"+0),"FY 20-21",IF(AND(Table1[[#This Row],[Completed Date]]&gt;="07/01/2019"+0,Table1[[#This Row],[Completed Date]]&lt;="6/30/2020"+0),"FY 19-20",""))</f>
        <v/>
      </c>
      <c r="AO1864" s="116" t="str">
        <f>IFERROR(FIND("R",Table1[[#This Row],[FS_Priority]]),"")</f>
        <v/>
      </c>
    </row>
    <row r="1865" spans="1:41" hidden="1" x14ac:dyDescent="0.25">
      <c r="A1865" s="48" t="s">
        <v>683</v>
      </c>
      <c r="B1865" s="203" t="s">
        <v>211</v>
      </c>
      <c r="C1865" s="203" t="s">
        <v>683</v>
      </c>
      <c r="D1865" s="203" t="b">
        <v>0</v>
      </c>
      <c r="E1865" s="48" t="s">
        <v>4299</v>
      </c>
      <c r="F1865" s="48" t="s">
        <v>3287</v>
      </c>
      <c r="G1865" s="48" t="s">
        <v>211</v>
      </c>
      <c r="H1865" s="48" t="s">
        <v>52</v>
      </c>
      <c r="I1865" s="48" t="s">
        <v>3808</v>
      </c>
      <c r="J1865" s="48" t="s">
        <v>2661</v>
      </c>
      <c r="K1865" s="203" t="s">
        <v>3471</v>
      </c>
      <c r="L1865" s="203" t="s">
        <v>2636</v>
      </c>
      <c r="M1865" s="48" t="s">
        <v>3566</v>
      </c>
      <c r="N1865" s="203" t="s">
        <v>211</v>
      </c>
      <c r="O1865" s="48" t="s">
        <v>165</v>
      </c>
      <c r="P1865" s="48"/>
      <c r="Q1865" s="48" t="s">
        <v>211</v>
      </c>
      <c r="R1865" s="203" t="s">
        <v>211</v>
      </c>
      <c r="S1865" s="48" t="b">
        <v>0</v>
      </c>
      <c r="T1865" s="48"/>
      <c r="U1865" s="178"/>
      <c r="V1865" s="178">
        <v>43157</v>
      </c>
      <c r="W1865" s="48" t="s">
        <v>211</v>
      </c>
      <c r="X1865" s="48"/>
      <c r="Y1865" s="48"/>
      <c r="Z1865" s="48" t="s">
        <v>211</v>
      </c>
      <c r="AA1865" s="48"/>
      <c r="AB1865" s="48"/>
      <c r="AC1865" s="203" t="s">
        <v>211</v>
      </c>
      <c r="AD1865" s="205"/>
      <c r="AE1865" s="203" t="s">
        <v>165</v>
      </c>
      <c r="AF1865" s="203" t="s">
        <v>211</v>
      </c>
      <c r="AG1865" s="203" t="s">
        <v>539</v>
      </c>
      <c r="AH1865" s="209">
        <v>43292</v>
      </c>
      <c r="AI1865" s="210" t="s">
        <v>4348</v>
      </c>
      <c r="AJ1865" s="164" t="str">
        <f t="shared" si="29"/>
        <v>FS</v>
      </c>
      <c r="AK1865" s="115" t="b">
        <f>ISNUMBER(SEARCH("IRT",Table1[[#This Row],[Current_Status]]))</f>
        <v>0</v>
      </c>
      <c r="AL1865" s="116">
        <f>YEAR(Table1[[#This Row],[Project_Initiated]])</f>
        <v>2018</v>
      </c>
      <c r="AM1865" s="53">
        <v>44105</v>
      </c>
      <c r="AN1865" s="53" t="str">
        <f>IF(AND(Table1[[#This Row],[Completed Date]]&gt;="07/01/2020"+0,Table1[[#This Row],[Completed Date]]&lt;="6/30/2021"+0),"FY 20-21",IF(AND(Table1[[#This Row],[Completed Date]]&gt;="07/01/2019"+0,Table1[[#This Row],[Completed Date]]&lt;="6/30/2020"+0),"FY 19-20",""))</f>
        <v/>
      </c>
      <c r="AO1865" s="116" t="str">
        <f>IFERROR(FIND("R",Table1[[#This Row],[FS_Priority]]),"")</f>
        <v/>
      </c>
    </row>
    <row r="1866" spans="1:41" hidden="1" x14ac:dyDescent="0.25">
      <c r="A1866" s="48" t="s">
        <v>703</v>
      </c>
      <c r="B1866" s="203" t="s">
        <v>211</v>
      </c>
      <c r="C1866" s="203" t="s">
        <v>703</v>
      </c>
      <c r="D1866" s="203" t="b">
        <v>0</v>
      </c>
      <c r="E1866" s="48" t="s">
        <v>4299</v>
      </c>
      <c r="F1866" s="48" t="s">
        <v>2972</v>
      </c>
      <c r="G1866" s="48" t="s">
        <v>211</v>
      </c>
      <c r="H1866" s="48" t="s">
        <v>448</v>
      </c>
      <c r="I1866" s="48" t="s">
        <v>3470</v>
      </c>
      <c r="J1866" s="48" t="s">
        <v>2661</v>
      </c>
      <c r="K1866" s="203" t="s">
        <v>3471</v>
      </c>
      <c r="L1866" s="203" t="s">
        <v>2636</v>
      </c>
      <c r="M1866" s="48" t="s">
        <v>3475</v>
      </c>
      <c r="N1866" s="203" t="s">
        <v>211</v>
      </c>
      <c r="O1866" s="48" t="s">
        <v>165</v>
      </c>
      <c r="P1866" s="48"/>
      <c r="Q1866" s="48" t="s">
        <v>211</v>
      </c>
      <c r="R1866" s="203" t="s">
        <v>244</v>
      </c>
      <c r="S1866" s="48" t="b">
        <v>0</v>
      </c>
      <c r="T1866" s="48"/>
      <c r="U1866" s="178"/>
      <c r="V1866" s="178">
        <v>43192</v>
      </c>
      <c r="W1866" s="48" t="s">
        <v>211</v>
      </c>
      <c r="X1866" s="48"/>
      <c r="Y1866" s="48"/>
      <c r="Z1866" s="48" t="s">
        <v>211</v>
      </c>
      <c r="AA1866" s="48"/>
      <c r="AB1866" s="48"/>
      <c r="AC1866" s="203" t="s">
        <v>211</v>
      </c>
      <c r="AD1866" s="205"/>
      <c r="AE1866" s="203" t="s">
        <v>165</v>
      </c>
      <c r="AF1866" s="203" t="s">
        <v>211</v>
      </c>
      <c r="AG1866" s="203" t="s">
        <v>539</v>
      </c>
      <c r="AH1866" s="209">
        <v>43295</v>
      </c>
      <c r="AI1866" s="210" t="s">
        <v>4348</v>
      </c>
      <c r="AJ1866" s="164" t="str">
        <f t="shared" si="29"/>
        <v>FS</v>
      </c>
      <c r="AK1866" s="115" t="b">
        <f>ISNUMBER(SEARCH("IRT",Table1[[#This Row],[Current_Status]]))</f>
        <v>0</v>
      </c>
      <c r="AL1866" s="116">
        <f>YEAR(Table1[[#This Row],[Project_Initiated]])</f>
        <v>2018</v>
      </c>
      <c r="AM1866" s="53">
        <v>44105</v>
      </c>
      <c r="AN1866" s="53" t="str">
        <f>IF(AND(Table1[[#This Row],[Completed Date]]&gt;="07/01/2020"+0,Table1[[#This Row],[Completed Date]]&lt;="6/30/2021"+0),"FY 20-21",IF(AND(Table1[[#This Row],[Completed Date]]&gt;="07/01/2019"+0,Table1[[#This Row],[Completed Date]]&lt;="6/30/2020"+0),"FY 19-20",""))</f>
        <v/>
      </c>
      <c r="AO1866" s="116" t="str">
        <f>IFERROR(FIND("R",Table1[[#This Row],[FS_Priority]]),"")</f>
        <v/>
      </c>
    </row>
    <row r="1867" spans="1:41" hidden="1" x14ac:dyDescent="0.25">
      <c r="A1867" s="48" t="s">
        <v>854</v>
      </c>
      <c r="B1867" s="203" t="s">
        <v>211</v>
      </c>
      <c r="C1867" s="203" t="s">
        <v>854</v>
      </c>
      <c r="D1867" s="203" t="b">
        <v>0</v>
      </c>
      <c r="E1867" s="48" t="s">
        <v>4299</v>
      </c>
      <c r="F1867" s="48" t="s">
        <v>2976</v>
      </c>
      <c r="G1867" s="48" t="s">
        <v>211</v>
      </c>
      <c r="H1867" s="48" t="s">
        <v>265</v>
      </c>
      <c r="I1867" s="48" t="s">
        <v>211</v>
      </c>
      <c r="J1867" s="48" t="s">
        <v>2661</v>
      </c>
      <c r="K1867" s="203" t="s">
        <v>3471</v>
      </c>
      <c r="L1867" s="203" t="s">
        <v>2636</v>
      </c>
      <c r="M1867" s="48" t="s">
        <v>3474</v>
      </c>
      <c r="N1867" s="203" t="s">
        <v>211</v>
      </c>
      <c r="O1867" s="48" t="s">
        <v>530</v>
      </c>
      <c r="P1867" s="48"/>
      <c r="Q1867" s="48" t="s">
        <v>211</v>
      </c>
      <c r="R1867" s="203" t="s">
        <v>211</v>
      </c>
      <c r="S1867" s="48" t="b">
        <v>0</v>
      </c>
      <c r="T1867" s="48"/>
      <c r="U1867" s="178"/>
      <c r="V1867" s="178">
        <v>43353</v>
      </c>
      <c r="W1867" s="48" t="s">
        <v>211</v>
      </c>
      <c r="X1867" s="48"/>
      <c r="Y1867" s="48"/>
      <c r="Z1867" s="48" t="s">
        <v>211</v>
      </c>
      <c r="AA1867" s="48"/>
      <c r="AB1867" s="48"/>
      <c r="AC1867" s="203" t="s">
        <v>211</v>
      </c>
      <c r="AD1867" s="205"/>
      <c r="AE1867" s="203" t="s">
        <v>178</v>
      </c>
      <c r="AF1867" s="203" t="s">
        <v>211</v>
      </c>
      <c r="AG1867" s="203" t="s">
        <v>211</v>
      </c>
      <c r="AH1867" s="209">
        <v>43395</v>
      </c>
      <c r="AI1867" s="210" t="s">
        <v>4347</v>
      </c>
      <c r="AJ1867" s="164" t="str">
        <f t="shared" si="29"/>
        <v>FS</v>
      </c>
      <c r="AK1867" s="115" t="b">
        <f>ISNUMBER(SEARCH("IRT",Table1[[#This Row],[Current_Status]]))</f>
        <v>0</v>
      </c>
      <c r="AL1867" s="116">
        <f>YEAR(Table1[[#This Row],[Project_Initiated]])</f>
        <v>2018</v>
      </c>
      <c r="AM1867" s="53">
        <v>44105</v>
      </c>
      <c r="AN1867" s="53" t="str">
        <f>IF(AND(Table1[[#This Row],[Completed Date]]&gt;="07/01/2020"+0,Table1[[#This Row],[Completed Date]]&lt;="6/30/2021"+0),"FY 20-21",IF(AND(Table1[[#This Row],[Completed Date]]&gt;="07/01/2019"+0,Table1[[#This Row],[Completed Date]]&lt;="6/30/2020"+0),"FY 19-20",""))</f>
        <v/>
      </c>
      <c r="AO1867" s="116" t="str">
        <f>IFERROR(FIND("R",Table1[[#This Row],[FS_Priority]]),"")</f>
        <v/>
      </c>
    </row>
    <row r="1868" spans="1:41" hidden="1" x14ac:dyDescent="0.25">
      <c r="A1868" s="48" t="s">
        <v>4657</v>
      </c>
      <c r="B1868" s="203" t="s">
        <v>211</v>
      </c>
      <c r="C1868" s="203" t="s">
        <v>4657</v>
      </c>
      <c r="D1868" s="203" t="b">
        <v>0</v>
      </c>
      <c r="E1868" s="48" t="s">
        <v>4299</v>
      </c>
      <c r="F1868" s="48" t="s">
        <v>4658</v>
      </c>
      <c r="G1868" s="48" t="s">
        <v>211</v>
      </c>
      <c r="H1868" s="48" t="s">
        <v>211</v>
      </c>
      <c r="I1868" s="48" t="s">
        <v>211</v>
      </c>
      <c r="J1868" s="48" t="s">
        <v>2661</v>
      </c>
      <c r="K1868" s="203" t="s">
        <v>3471</v>
      </c>
      <c r="L1868" s="203" t="s">
        <v>2636</v>
      </c>
      <c r="M1868" s="48" t="s">
        <v>3579</v>
      </c>
      <c r="N1868" s="203" t="s">
        <v>211</v>
      </c>
      <c r="O1868" s="48" t="s">
        <v>165</v>
      </c>
      <c r="P1868" s="48"/>
      <c r="Q1868" s="48" t="s">
        <v>4502</v>
      </c>
      <c r="R1868" s="203" t="s">
        <v>211</v>
      </c>
      <c r="S1868" s="48" t="b">
        <v>0</v>
      </c>
      <c r="T1868" s="48"/>
      <c r="U1868" s="178"/>
      <c r="V1868" s="178">
        <v>43741</v>
      </c>
      <c r="W1868" s="48" t="s">
        <v>211</v>
      </c>
      <c r="X1868" s="48"/>
      <c r="Y1868" s="48"/>
      <c r="Z1868" s="48" t="s">
        <v>211</v>
      </c>
      <c r="AA1868" s="48"/>
      <c r="AB1868" s="48"/>
      <c r="AC1868" s="203" t="s">
        <v>211</v>
      </c>
      <c r="AD1868" s="205"/>
      <c r="AE1868" s="203" t="s">
        <v>165</v>
      </c>
      <c r="AF1868" s="203" t="s">
        <v>211</v>
      </c>
      <c r="AG1868" s="203" t="s">
        <v>211</v>
      </c>
      <c r="AH1868" s="209">
        <v>43748</v>
      </c>
      <c r="AI1868" s="210" t="s">
        <v>4364</v>
      </c>
      <c r="AJ1868" s="164" t="str">
        <f t="shared" si="29"/>
        <v>FS</v>
      </c>
      <c r="AK1868" s="115" t="b">
        <f>ISNUMBER(SEARCH("IRT",Table1[[#This Row],[Current_Status]]))</f>
        <v>0</v>
      </c>
      <c r="AL1868" s="116">
        <f>YEAR(Table1[[#This Row],[Project_Initiated]])</f>
        <v>2019</v>
      </c>
      <c r="AM1868" s="53">
        <v>44105</v>
      </c>
      <c r="AN1868" s="53" t="str">
        <f>IF(AND(Table1[[#This Row],[Completed Date]]&gt;="07/01/2020"+0,Table1[[#This Row],[Completed Date]]&lt;="6/30/2021"+0),"FY 20-21",IF(AND(Table1[[#This Row],[Completed Date]]&gt;="07/01/2019"+0,Table1[[#This Row],[Completed Date]]&lt;="6/30/2020"+0),"FY 19-20",""))</f>
        <v>FY 19-20</v>
      </c>
      <c r="AO1868" s="116" t="str">
        <f>IFERROR(FIND("R",Table1[[#This Row],[FS_Priority]]),"")</f>
        <v/>
      </c>
    </row>
    <row r="1869" spans="1:41" hidden="1" x14ac:dyDescent="0.25">
      <c r="A1869" s="48" t="s">
        <v>4109</v>
      </c>
      <c r="B1869" s="203" t="s">
        <v>211</v>
      </c>
      <c r="C1869" s="203" t="s">
        <v>4109</v>
      </c>
      <c r="D1869" s="203" t="b">
        <v>0</v>
      </c>
      <c r="E1869" s="48" t="s">
        <v>4299</v>
      </c>
      <c r="F1869" s="48" t="s">
        <v>4227</v>
      </c>
      <c r="G1869" s="48" t="s">
        <v>4300</v>
      </c>
      <c r="H1869" s="48" t="s">
        <v>447</v>
      </c>
      <c r="I1869" s="48" t="s">
        <v>4228</v>
      </c>
      <c r="J1869" s="48" t="s">
        <v>2661</v>
      </c>
      <c r="K1869" s="203" t="s">
        <v>3471</v>
      </c>
      <c r="L1869" s="203" t="s">
        <v>2636</v>
      </c>
      <c r="M1869" s="48" t="s">
        <v>3533</v>
      </c>
      <c r="N1869" s="203" t="s">
        <v>211</v>
      </c>
      <c r="O1869" s="48" t="s">
        <v>183</v>
      </c>
      <c r="P1869" s="48"/>
      <c r="Q1869" s="48" t="s">
        <v>218</v>
      </c>
      <c r="R1869" s="203" t="s">
        <v>211</v>
      </c>
      <c r="S1869" s="48" t="b">
        <v>0</v>
      </c>
      <c r="T1869" s="48"/>
      <c r="U1869" s="178"/>
      <c r="V1869" s="178">
        <v>43641</v>
      </c>
      <c r="W1869" s="48" t="s">
        <v>211</v>
      </c>
      <c r="X1869" s="48"/>
      <c r="Y1869" s="48"/>
      <c r="Z1869" s="48" t="s">
        <v>211</v>
      </c>
      <c r="AA1869" s="48"/>
      <c r="AB1869" s="48"/>
      <c r="AC1869" s="203" t="s">
        <v>4747</v>
      </c>
      <c r="AD1869" s="205"/>
      <c r="AE1869" s="203" t="s">
        <v>178</v>
      </c>
      <c r="AF1869" s="203" t="s">
        <v>4479</v>
      </c>
      <c r="AG1869" s="203" t="s">
        <v>2694</v>
      </c>
      <c r="AH1869" s="209">
        <v>43844</v>
      </c>
      <c r="AI1869" s="210" t="s">
        <v>4284</v>
      </c>
      <c r="AJ1869" s="164" t="str">
        <f t="shared" si="29"/>
        <v>FS</v>
      </c>
      <c r="AK1869" s="115" t="b">
        <f>ISNUMBER(SEARCH("IRT",Table1[[#This Row],[Current_Status]]))</f>
        <v>0</v>
      </c>
      <c r="AL1869" s="116">
        <f>YEAR(Table1[[#This Row],[Project_Initiated]])</f>
        <v>2019</v>
      </c>
      <c r="AM1869" s="53">
        <v>44105</v>
      </c>
      <c r="AN1869" s="53" t="str">
        <f>IF(AND(Table1[[#This Row],[Completed Date]]&gt;="07/01/2020"+0,Table1[[#This Row],[Completed Date]]&lt;="6/30/2021"+0),"FY 20-21",IF(AND(Table1[[#This Row],[Completed Date]]&gt;="07/01/2019"+0,Table1[[#This Row],[Completed Date]]&lt;="6/30/2020"+0),"FY 19-20",""))</f>
        <v>FY 19-20</v>
      </c>
      <c r="AO1869" s="116" t="str">
        <f>IFERROR(FIND("R",Table1[[#This Row],[FS_Priority]]),"")</f>
        <v/>
      </c>
    </row>
    <row r="1870" spans="1:41" hidden="1" x14ac:dyDescent="0.25">
      <c r="A1870" s="48" t="s">
        <v>3384</v>
      </c>
      <c r="B1870" s="203" t="s">
        <v>211</v>
      </c>
      <c r="C1870" s="203" t="s">
        <v>3384</v>
      </c>
      <c r="D1870" s="203" t="b">
        <v>0</v>
      </c>
      <c r="E1870" s="48" t="s">
        <v>4299</v>
      </c>
      <c r="F1870" s="48" t="s">
        <v>3385</v>
      </c>
      <c r="G1870" s="48" t="s">
        <v>4054</v>
      </c>
      <c r="H1870" s="48" t="s">
        <v>448</v>
      </c>
      <c r="I1870" s="48" t="s">
        <v>3470</v>
      </c>
      <c r="J1870" s="48" t="s">
        <v>2661</v>
      </c>
      <c r="K1870" s="203" t="s">
        <v>3471</v>
      </c>
      <c r="L1870" s="203" t="s">
        <v>2636</v>
      </c>
      <c r="M1870" s="48" t="s">
        <v>4827</v>
      </c>
      <c r="N1870" s="203" t="s">
        <v>211</v>
      </c>
      <c r="O1870" s="48" t="s">
        <v>183</v>
      </c>
      <c r="P1870" s="48"/>
      <c r="Q1870" s="48" t="s">
        <v>218</v>
      </c>
      <c r="R1870" s="203" t="s">
        <v>211</v>
      </c>
      <c r="S1870" s="48" t="b">
        <v>0</v>
      </c>
      <c r="T1870" s="48"/>
      <c r="U1870" s="178"/>
      <c r="V1870" s="178">
        <v>43451</v>
      </c>
      <c r="W1870" s="48" t="s">
        <v>211</v>
      </c>
      <c r="X1870" s="48"/>
      <c r="Y1870" s="48"/>
      <c r="Z1870" s="48" t="s">
        <v>211</v>
      </c>
      <c r="AA1870" s="48"/>
      <c r="AB1870" s="48"/>
      <c r="AC1870" s="203" t="s">
        <v>5040</v>
      </c>
      <c r="AD1870" s="205"/>
      <c r="AE1870" s="203" t="s">
        <v>178</v>
      </c>
      <c r="AF1870" s="203" t="s">
        <v>211</v>
      </c>
      <c r="AG1870" s="203" t="s">
        <v>211</v>
      </c>
      <c r="AH1870" s="209">
        <v>44048</v>
      </c>
      <c r="AI1870" s="210" t="s">
        <v>4349</v>
      </c>
      <c r="AJ1870" s="164" t="str">
        <f t="shared" si="29"/>
        <v>FS</v>
      </c>
      <c r="AK1870" s="115" t="b">
        <f>ISNUMBER(SEARCH("IRT",Table1[[#This Row],[Current_Status]]))</f>
        <v>0</v>
      </c>
      <c r="AL1870" s="116">
        <f>YEAR(Table1[[#This Row],[Project_Initiated]])</f>
        <v>2018</v>
      </c>
      <c r="AM1870" s="53">
        <v>44105</v>
      </c>
      <c r="AN1870" s="53" t="str">
        <f>IF(AND(Table1[[#This Row],[Completed Date]]&gt;="07/01/2020"+0,Table1[[#This Row],[Completed Date]]&lt;="6/30/2021"+0),"FY 20-21",IF(AND(Table1[[#This Row],[Completed Date]]&gt;="07/01/2019"+0,Table1[[#This Row],[Completed Date]]&lt;="6/30/2020"+0),"FY 19-20",""))</f>
        <v>FY 20-21</v>
      </c>
      <c r="AO1870" s="116" t="str">
        <f>IFERROR(FIND("R",Table1[[#This Row],[FS_Priority]]),"")</f>
        <v/>
      </c>
    </row>
    <row r="1871" spans="1:41" hidden="1" x14ac:dyDescent="0.25">
      <c r="A1871" s="48" t="s">
        <v>2747</v>
      </c>
      <c r="B1871" s="203" t="s">
        <v>211</v>
      </c>
      <c r="C1871" s="203" t="s">
        <v>2747</v>
      </c>
      <c r="D1871" s="203" t="b">
        <v>0</v>
      </c>
      <c r="E1871" s="48" t="s">
        <v>4299</v>
      </c>
      <c r="F1871" s="48" t="s">
        <v>3261</v>
      </c>
      <c r="G1871" s="48" t="s">
        <v>211</v>
      </c>
      <c r="H1871" s="48" t="s">
        <v>52</v>
      </c>
      <c r="I1871" s="48" t="s">
        <v>3812</v>
      </c>
      <c r="J1871" s="48" t="s">
        <v>2661</v>
      </c>
      <c r="K1871" s="203" t="s">
        <v>3471</v>
      </c>
      <c r="L1871" s="203" t="s">
        <v>2636</v>
      </c>
      <c r="M1871" s="48" t="s">
        <v>3813</v>
      </c>
      <c r="N1871" s="203" t="s">
        <v>211</v>
      </c>
      <c r="O1871" s="48" t="s">
        <v>165</v>
      </c>
      <c r="P1871" s="48"/>
      <c r="Q1871" s="48" t="s">
        <v>218</v>
      </c>
      <c r="R1871" s="203" t="s">
        <v>211</v>
      </c>
      <c r="S1871" s="48" t="b">
        <v>0</v>
      </c>
      <c r="T1871" s="48"/>
      <c r="U1871" s="178"/>
      <c r="V1871" s="178">
        <v>43452</v>
      </c>
      <c r="W1871" s="48" t="s">
        <v>211</v>
      </c>
      <c r="X1871" s="48"/>
      <c r="Y1871" s="48"/>
      <c r="Z1871" s="48" t="s">
        <v>211</v>
      </c>
      <c r="AA1871" s="48"/>
      <c r="AB1871" s="48"/>
      <c r="AC1871" s="203" t="s">
        <v>2788</v>
      </c>
      <c r="AD1871" s="205"/>
      <c r="AE1871" s="203" t="s">
        <v>211</v>
      </c>
      <c r="AF1871" s="203" t="s">
        <v>211</v>
      </c>
      <c r="AG1871" s="203" t="s">
        <v>211</v>
      </c>
      <c r="AH1871" s="209">
        <v>43504</v>
      </c>
      <c r="AI1871" s="210" t="s">
        <v>4346</v>
      </c>
      <c r="AJ1871" s="164" t="str">
        <f t="shared" si="29"/>
        <v>FS</v>
      </c>
      <c r="AK1871" s="115" t="b">
        <f>ISNUMBER(SEARCH("IRT",Table1[[#This Row],[Current_Status]]))</f>
        <v>0</v>
      </c>
      <c r="AL1871" s="116">
        <f>YEAR(Table1[[#This Row],[Project_Initiated]])</f>
        <v>2018</v>
      </c>
      <c r="AM1871" s="53">
        <v>44105</v>
      </c>
      <c r="AN1871" s="53" t="str">
        <f>IF(AND(Table1[[#This Row],[Completed Date]]&gt;="07/01/2020"+0,Table1[[#This Row],[Completed Date]]&lt;="6/30/2021"+0),"FY 20-21",IF(AND(Table1[[#This Row],[Completed Date]]&gt;="07/01/2019"+0,Table1[[#This Row],[Completed Date]]&lt;="6/30/2020"+0),"FY 19-20",""))</f>
        <v/>
      </c>
      <c r="AO1871" s="116" t="str">
        <f>IFERROR(FIND("R",Table1[[#This Row],[FS_Priority]]),"")</f>
        <v/>
      </c>
    </row>
    <row r="1872" spans="1:41" hidden="1" x14ac:dyDescent="0.25">
      <c r="A1872" s="48" t="s">
        <v>4110</v>
      </c>
      <c r="B1872" s="203" t="s">
        <v>211</v>
      </c>
      <c r="C1872" s="203" t="s">
        <v>4110</v>
      </c>
      <c r="D1872" s="203" t="b">
        <v>0</v>
      </c>
      <c r="E1872" s="48" t="s">
        <v>4299</v>
      </c>
      <c r="F1872" s="48" t="s">
        <v>4171</v>
      </c>
      <c r="G1872" s="48" t="s">
        <v>211</v>
      </c>
      <c r="H1872" s="48" t="s">
        <v>1288</v>
      </c>
      <c r="I1872" s="48" t="s">
        <v>4172</v>
      </c>
      <c r="J1872" s="48" t="s">
        <v>2661</v>
      </c>
      <c r="K1872" s="203" t="s">
        <v>3471</v>
      </c>
      <c r="L1872" s="203" t="s">
        <v>2636</v>
      </c>
      <c r="M1872" s="48" t="s">
        <v>4173</v>
      </c>
      <c r="N1872" s="203" t="s">
        <v>211</v>
      </c>
      <c r="O1872" s="48" t="s">
        <v>165</v>
      </c>
      <c r="P1872" s="48"/>
      <c r="Q1872" s="48" t="s">
        <v>218</v>
      </c>
      <c r="R1872" s="203" t="s">
        <v>211</v>
      </c>
      <c r="S1872" s="48" t="b">
        <v>0</v>
      </c>
      <c r="T1872" s="48"/>
      <c r="U1872" s="178"/>
      <c r="V1872" s="178">
        <v>43654</v>
      </c>
      <c r="W1872" s="48" t="s">
        <v>211</v>
      </c>
      <c r="X1872" s="48"/>
      <c r="Y1872" s="48"/>
      <c r="Z1872" s="48" t="s">
        <v>211</v>
      </c>
      <c r="AA1872" s="48"/>
      <c r="AB1872" s="48"/>
      <c r="AC1872" s="203" t="s">
        <v>4436</v>
      </c>
      <c r="AD1872" s="205"/>
      <c r="AE1872" s="203" t="s">
        <v>165</v>
      </c>
      <c r="AF1872" s="203" t="s">
        <v>211</v>
      </c>
      <c r="AG1872" s="203" t="s">
        <v>211</v>
      </c>
      <c r="AH1872" s="209">
        <v>43745</v>
      </c>
      <c r="AI1872" s="210" t="s">
        <v>4284</v>
      </c>
      <c r="AJ1872" s="164" t="str">
        <f t="shared" si="29"/>
        <v>FS</v>
      </c>
      <c r="AK1872" s="115" t="b">
        <f>ISNUMBER(SEARCH("IRT",Table1[[#This Row],[Current_Status]]))</f>
        <v>0</v>
      </c>
      <c r="AL1872" s="116">
        <f>YEAR(Table1[[#This Row],[Project_Initiated]])</f>
        <v>2019</v>
      </c>
      <c r="AM1872" s="53">
        <v>44105</v>
      </c>
      <c r="AN1872" s="53" t="str">
        <f>IF(AND(Table1[[#This Row],[Completed Date]]&gt;="07/01/2020"+0,Table1[[#This Row],[Completed Date]]&lt;="6/30/2021"+0),"FY 20-21",IF(AND(Table1[[#This Row],[Completed Date]]&gt;="07/01/2019"+0,Table1[[#This Row],[Completed Date]]&lt;="6/30/2020"+0),"FY 19-20",""))</f>
        <v>FY 19-20</v>
      </c>
      <c r="AO1872" s="116" t="str">
        <f>IFERROR(FIND("R",Table1[[#This Row],[FS_Priority]]),"")</f>
        <v/>
      </c>
    </row>
    <row r="1873" spans="1:41" hidden="1" x14ac:dyDescent="0.25">
      <c r="A1873" s="48" t="s">
        <v>249</v>
      </c>
      <c r="B1873" s="203" t="s">
        <v>211</v>
      </c>
      <c r="C1873" s="203" t="s">
        <v>249</v>
      </c>
      <c r="D1873" s="203" t="b">
        <v>0</v>
      </c>
      <c r="E1873" s="48" t="s">
        <v>4299</v>
      </c>
      <c r="F1873" s="48" t="s">
        <v>2981</v>
      </c>
      <c r="G1873" s="48" t="s">
        <v>211</v>
      </c>
      <c r="H1873" s="48" t="s">
        <v>272</v>
      </c>
      <c r="I1873" s="48" t="s">
        <v>211</v>
      </c>
      <c r="J1873" s="48" t="s">
        <v>2661</v>
      </c>
      <c r="K1873" s="203" t="s">
        <v>3471</v>
      </c>
      <c r="L1873" s="203" t="s">
        <v>2636</v>
      </c>
      <c r="M1873" s="48" t="s">
        <v>3480</v>
      </c>
      <c r="N1873" s="203" t="s">
        <v>211</v>
      </c>
      <c r="O1873" s="48" t="s">
        <v>165</v>
      </c>
      <c r="P1873" s="48"/>
      <c r="Q1873" s="48" t="s">
        <v>221</v>
      </c>
      <c r="R1873" s="203" t="s">
        <v>211</v>
      </c>
      <c r="S1873" s="48" t="b">
        <v>0</v>
      </c>
      <c r="T1873" s="48"/>
      <c r="U1873" s="178"/>
      <c r="V1873" s="178">
        <v>43332</v>
      </c>
      <c r="W1873" s="48" t="s">
        <v>211</v>
      </c>
      <c r="X1873" s="48"/>
      <c r="Y1873" s="48"/>
      <c r="Z1873" s="48" t="s">
        <v>211</v>
      </c>
      <c r="AA1873" s="48"/>
      <c r="AB1873" s="48"/>
      <c r="AC1873" s="203" t="s">
        <v>539</v>
      </c>
      <c r="AD1873" s="205"/>
      <c r="AE1873" s="203" t="s">
        <v>165</v>
      </c>
      <c r="AF1873" s="203" t="s">
        <v>211</v>
      </c>
      <c r="AG1873" s="203" t="s">
        <v>539</v>
      </c>
      <c r="AH1873" s="209">
        <v>43412</v>
      </c>
      <c r="AI1873" s="210" t="s">
        <v>4347</v>
      </c>
      <c r="AJ1873" s="164" t="str">
        <f t="shared" si="29"/>
        <v>FS</v>
      </c>
      <c r="AK1873" s="115" t="b">
        <f>ISNUMBER(SEARCH("IRT",Table1[[#This Row],[Current_Status]]))</f>
        <v>0</v>
      </c>
      <c r="AL1873" s="116">
        <f>YEAR(Table1[[#This Row],[Project_Initiated]])</f>
        <v>2018</v>
      </c>
      <c r="AM1873" s="53">
        <v>44105</v>
      </c>
      <c r="AN1873" s="53" t="str">
        <f>IF(AND(Table1[[#This Row],[Completed Date]]&gt;="07/01/2020"+0,Table1[[#This Row],[Completed Date]]&lt;="6/30/2021"+0),"FY 20-21",IF(AND(Table1[[#This Row],[Completed Date]]&gt;="07/01/2019"+0,Table1[[#This Row],[Completed Date]]&lt;="6/30/2020"+0),"FY 19-20",""))</f>
        <v/>
      </c>
      <c r="AO1873" s="116" t="str">
        <f>IFERROR(FIND("R",Table1[[#This Row],[FS_Priority]]),"")</f>
        <v/>
      </c>
    </row>
    <row r="1874" spans="1:41" hidden="1" x14ac:dyDescent="0.25">
      <c r="A1874" s="48" t="s">
        <v>250</v>
      </c>
      <c r="B1874" s="203" t="s">
        <v>211</v>
      </c>
      <c r="C1874" s="203" t="s">
        <v>250</v>
      </c>
      <c r="D1874" s="203" t="b">
        <v>0</v>
      </c>
      <c r="E1874" s="48" t="s">
        <v>4299</v>
      </c>
      <c r="F1874" s="48" t="s">
        <v>2982</v>
      </c>
      <c r="G1874" s="48" t="s">
        <v>211</v>
      </c>
      <c r="H1874" s="48" t="s">
        <v>264</v>
      </c>
      <c r="I1874" s="48" t="s">
        <v>3481</v>
      </c>
      <c r="J1874" s="48" t="s">
        <v>2661</v>
      </c>
      <c r="K1874" s="203" t="s">
        <v>3471</v>
      </c>
      <c r="L1874" s="203" t="s">
        <v>2636</v>
      </c>
      <c r="M1874" s="48" t="s">
        <v>3472</v>
      </c>
      <c r="N1874" s="203" t="s">
        <v>211</v>
      </c>
      <c r="O1874" s="48" t="s">
        <v>534</v>
      </c>
      <c r="P1874" s="48"/>
      <c r="Q1874" s="48" t="s">
        <v>221</v>
      </c>
      <c r="R1874" s="203" t="s">
        <v>211</v>
      </c>
      <c r="S1874" s="48" t="b">
        <v>0</v>
      </c>
      <c r="T1874" s="48"/>
      <c r="U1874" s="178"/>
      <c r="V1874" s="178">
        <v>43347</v>
      </c>
      <c r="W1874" s="48" t="s">
        <v>211</v>
      </c>
      <c r="X1874" s="48"/>
      <c r="Y1874" s="48"/>
      <c r="Z1874" s="48" t="s">
        <v>211</v>
      </c>
      <c r="AA1874" s="48"/>
      <c r="AB1874" s="48"/>
      <c r="AC1874" s="203" t="s">
        <v>2853</v>
      </c>
      <c r="AD1874" s="204">
        <v>43405</v>
      </c>
      <c r="AE1874" s="203" t="s">
        <v>178</v>
      </c>
      <c r="AF1874" s="203" t="s">
        <v>211</v>
      </c>
      <c r="AG1874" s="203" t="s">
        <v>2694</v>
      </c>
      <c r="AH1874" s="209">
        <v>43559</v>
      </c>
      <c r="AI1874" s="210" t="s">
        <v>4347</v>
      </c>
      <c r="AJ1874" s="164" t="str">
        <f t="shared" si="29"/>
        <v>FS</v>
      </c>
      <c r="AK1874" s="115" t="b">
        <f>ISNUMBER(SEARCH("IRT",Table1[[#This Row],[Current_Status]]))</f>
        <v>0</v>
      </c>
      <c r="AL1874" s="116">
        <f>YEAR(Table1[[#This Row],[Project_Initiated]])</f>
        <v>2018</v>
      </c>
      <c r="AM1874" s="53">
        <v>44105</v>
      </c>
      <c r="AN1874" s="53" t="str">
        <f>IF(AND(Table1[[#This Row],[Completed Date]]&gt;="07/01/2020"+0,Table1[[#This Row],[Completed Date]]&lt;="6/30/2021"+0),"FY 20-21",IF(AND(Table1[[#This Row],[Completed Date]]&gt;="07/01/2019"+0,Table1[[#This Row],[Completed Date]]&lt;="6/30/2020"+0),"FY 19-20",""))</f>
        <v/>
      </c>
      <c r="AO1874" s="116" t="str">
        <f>IFERROR(FIND("R",Table1[[#This Row],[FS_Priority]]),"")</f>
        <v/>
      </c>
    </row>
    <row r="1875" spans="1:41" hidden="1" x14ac:dyDescent="0.25">
      <c r="A1875" s="48" t="s">
        <v>251</v>
      </c>
      <c r="B1875" s="203" t="s">
        <v>211</v>
      </c>
      <c r="C1875" s="203" t="s">
        <v>251</v>
      </c>
      <c r="D1875" s="203" t="b">
        <v>0</v>
      </c>
      <c r="E1875" s="48" t="s">
        <v>4299</v>
      </c>
      <c r="F1875" s="48" t="s">
        <v>2983</v>
      </c>
      <c r="G1875" s="48" t="s">
        <v>211</v>
      </c>
      <c r="H1875" s="48" t="s">
        <v>468</v>
      </c>
      <c r="I1875" s="48" t="s">
        <v>218</v>
      </c>
      <c r="J1875" s="48" t="s">
        <v>2661</v>
      </c>
      <c r="K1875" s="203" t="s">
        <v>3471</v>
      </c>
      <c r="L1875" s="203" t="s">
        <v>2636</v>
      </c>
      <c r="M1875" s="48" t="s">
        <v>3475</v>
      </c>
      <c r="N1875" s="203" t="s">
        <v>211</v>
      </c>
      <c r="O1875" s="48" t="s">
        <v>165</v>
      </c>
      <c r="P1875" s="48"/>
      <c r="Q1875" s="48" t="s">
        <v>223</v>
      </c>
      <c r="R1875" s="203" t="s">
        <v>211</v>
      </c>
      <c r="S1875" s="48" t="b">
        <v>0</v>
      </c>
      <c r="T1875" s="48"/>
      <c r="U1875" s="178"/>
      <c r="V1875" s="178">
        <v>43291</v>
      </c>
      <c r="W1875" s="48" t="s">
        <v>211</v>
      </c>
      <c r="X1875" s="48"/>
      <c r="Y1875" s="48"/>
      <c r="Z1875" s="48" t="s">
        <v>211</v>
      </c>
      <c r="AA1875" s="48"/>
      <c r="AB1875" s="48"/>
      <c r="AC1875" s="203" t="s">
        <v>539</v>
      </c>
      <c r="AD1875" s="205"/>
      <c r="AE1875" s="203" t="s">
        <v>165</v>
      </c>
      <c r="AF1875" s="203" t="s">
        <v>211</v>
      </c>
      <c r="AG1875" s="203" t="s">
        <v>539</v>
      </c>
      <c r="AH1875" s="209">
        <v>43412</v>
      </c>
      <c r="AI1875" s="210" t="s">
        <v>4347</v>
      </c>
      <c r="AJ1875" s="164" t="str">
        <f t="shared" si="29"/>
        <v>FS</v>
      </c>
      <c r="AK1875" s="115" t="b">
        <f>ISNUMBER(SEARCH("IRT",Table1[[#This Row],[Current_Status]]))</f>
        <v>0</v>
      </c>
      <c r="AL1875" s="116">
        <f>YEAR(Table1[[#This Row],[Project_Initiated]])</f>
        <v>2018</v>
      </c>
      <c r="AM1875" s="53">
        <v>44105</v>
      </c>
      <c r="AN1875" s="53" t="str">
        <f>IF(AND(Table1[[#This Row],[Completed Date]]&gt;="07/01/2020"+0,Table1[[#This Row],[Completed Date]]&lt;="6/30/2021"+0),"FY 20-21",IF(AND(Table1[[#This Row],[Completed Date]]&gt;="07/01/2019"+0,Table1[[#This Row],[Completed Date]]&lt;="6/30/2020"+0),"FY 19-20",""))</f>
        <v/>
      </c>
      <c r="AO1875" s="116" t="str">
        <f>IFERROR(FIND("R",Table1[[#This Row],[FS_Priority]]),"")</f>
        <v/>
      </c>
    </row>
    <row r="1876" spans="1:41" hidden="1" x14ac:dyDescent="0.25">
      <c r="A1876" s="48" t="s">
        <v>255</v>
      </c>
      <c r="B1876" s="203" t="s">
        <v>211</v>
      </c>
      <c r="C1876" s="203" t="s">
        <v>255</v>
      </c>
      <c r="D1876" s="203" t="b">
        <v>0</v>
      </c>
      <c r="E1876" s="48" t="s">
        <v>4299</v>
      </c>
      <c r="F1876" s="48" t="s">
        <v>2986</v>
      </c>
      <c r="G1876" s="48" t="s">
        <v>211</v>
      </c>
      <c r="H1876" s="48" t="s">
        <v>469</v>
      </c>
      <c r="I1876" s="48" t="s">
        <v>211</v>
      </c>
      <c r="J1876" s="48" t="s">
        <v>2661</v>
      </c>
      <c r="K1876" s="203" t="s">
        <v>3471</v>
      </c>
      <c r="L1876" s="203" t="s">
        <v>2636</v>
      </c>
      <c r="M1876" s="48" t="s">
        <v>3484</v>
      </c>
      <c r="N1876" s="203" t="s">
        <v>211</v>
      </c>
      <c r="O1876" s="48" t="s">
        <v>165</v>
      </c>
      <c r="P1876" s="48"/>
      <c r="Q1876" s="48" t="s">
        <v>227</v>
      </c>
      <c r="R1876" s="203" t="s">
        <v>211</v>
      </c>
      <c r="S1876" s="48" t="b">
        <v>0</v>
      </c>
      <c r="T1876" s="48"/>
      <c r="U1876" s="178"/>
      <c r="V1876" s="178">
        <v>43185</v>
      </c>
      <c r="W1876" s="48" t="s">
        <v>211</v>
      </c>
      <c r="X1876" s="48"/>
      <c r="Y1876" s="48"/>
      <c r="Z1876" s="48" t="s">
        <v>211</v>
      </c>
      <c r="AA1876" s="48"/>
      <c r="AB1876" s="48"/>
      <c r="AC1876" s="203" t="s">
        <v>539</v>
      </c>
      <c r="AD1876" s="205"/>
      <c r="AE1876" s="203" t="s">
        <v>165</v>
      </c>
      <c r="AF1876" s="203" t="s">
        <v>211</v>
      </c>
      <c r="AG1876" s="203" t="s">
        <v>539</v>
      </c>
      <c r="AH1876" s="208">
        <v>43412</v>
      </c>
      <c r="AI1876" s="210" t="s">
        <v>4347</v>
      </c>
      <c r="AJ1876" s="164" t="str">
        <f t="shared" si="29"/>
        <v>FS</v>
      </c>
      <c r="AK1876" s="115" t="b">
        <f>ISNUMBER(SEARCH("IRT",Table1[[#This Row],[Current_Status]]))</f>
        <v>0</v>
      </c>
      <c r="AL1876" s="116">
        <f>YEAR(Table1[[#This Row],[Project_Initiated]])</f>
        <v>2018</v>
      </c>
      <c r="AM1876" s="53">
        <v>44105</v>
      </c>
      <c r="AN1876" s="53" t="str">
        <f>IF(AND(Table1[[#This Row],[Completed Date]]&gt;="07/01/2020"+0,Table1[[#This Row],[Completed Date]]&lt;="6/30/2021"+0),"FY 20-21",IF(AND(Table1[[#This Row],[Completed Date]]&gt;="07/01/2019"+0,Table1[[#This Row],[Completed Date]]&lt;="6/30/2020"+0),"FY 19-20",""))</f>
        <v/>
      </c>
      <c r="AO1876" s="116" t="str">
        <f>IFERROR(FIND("R",Table1[[#This Row],[FS_Priority]]),"")</f>
        <v/>
      </c>
    </row>
    <row r="1877" spans="1:41" hidden="1" x14ac:dyDescent="0.25">
      <c r="A1877" s="48" t="s">
        <v>256</v>
      </c>
      <c r="B1877" s="203" t="s">
        <v>211</v>
      </c>
      <c r="C1877" s="203" t="s">
        <v>256</v>
      </c>
      <c r="D1877" s="203" t="b">
        <v>0</v>
      </c>
      <c r="E1877" s="48" t="s">
        <v>4299</v>
      </c>
      <c r="F1877" s="48" t="s">
        <v>2987</v>
      </c>
      <c r="G1877" s="48" t="s">
        <v>211</v>
      </c>
      <c r="H1877" s="48" t="s">
        <v>454</v>
      </c>
      <c r="I1877" s="48" t="s">
        <v>3485</v>
      </c>
      <c r="J1877" s="48" t="s">
        <v>2661</v>
      </c>
      <c r="K1877" s="203" t="s">
        <v>3471</v>
      </c>
      <c r="L1877" s="203" t="s">
        <v>2636</v>
      </c>
      <c r="M1877" s="48" t="s">
        <v>3486</v>
      </c>
      <c r="N1877" s="203" t="s">
        <v>211</v>
      </c>
      <c r="O1877" s="48" t="s">
        <v>534</v>
      </c>
      <c r="P1877" s="48"/>
      <c r="Q1877" s="48" t="s">
        <v>236</v>
      </c>
      <c r="R1877" s="203" t="s">
        <v>211</v>
      </c>
      <c r="S1877" s="48" t="b">
        <v>0</v>
      </c>
      <c r="T1877" s="48"/>
      <c r="U1877" s="178"/>
      <c r="V1877" s="178">
        <v>43329</v>
      </c>
      <c r="W1877" s="48" t="s">
        <v>211</v>
      </c>
      <c r="X1877" s="48"/>
      <c r="Y1877" s="48"/>
      <c r="Z1877" s="48" t="s">
        <v>211</v>
      </c>
      <c r="AA1877" s="48"/>
      <c r="AB1877" s="48"/>
      <c r="AC1877" s="203" t="s">
        <v>2888</v>
      </c>
      <c r="AD1877" s="206"/>
      <c r="AE1877" s="203" t="s">
        <v>178</v>
      </c>
      <c r="AF1877" s="203" t="s">
        <v>211</v>
      </c>
      <c r="AG1877" s="203" t="s">
        <v>2694</v>
      </c>
      <c r="AH1877" s="209">
        <v>43601</v>
      </c>
      <c r="AI1877" s="210" t="s">
        <v>4347</v>
      </c>
      <c r="AJ1877" s="164" t="str">
        <f t="shared" si="29"/>
        <v>FS</v>
      </c>
      <c r="AK1877" s="115" t="b">
        <f>ISNUMBER(SEARCH("IRT",Table1[[#This Row],[Current_Status]]))</f>
        <v>0</v>
      </c>
      <c r="AL1877" s="116">
        <f>YEAR(Table1[[#This Row],[Project_Initiated]])</f>
        <v>2018</v>
      </c>
      <c r="AM1877" s="53">
        <v>44105</v>
      </c>
      <c r="AN1877" s="53" t="str">
        <f>IF(AND(Table1[[#This Row],[Completed Date]]&gt;="07/01/2020"+0,Table1[[#This Row],[Completed Date]]&lt;="6/30/2021"+0),"FY 20-21",IF(AND(Table1[[#This Row],[Completed Date]]&gt;="07/01/2019"+0,Table1[[#This Row],[Completed Date]]&lt;="6/30/2020"+0),"FY 19-20",""))</f>
        <v/>
      </c>
      <c r="AO1877" s="116" t="str">
        <f>IFERROR(FIND("R",Table1[[#This Row],[FS_Priority]]),"")</f>
        <v/>
      </c>
    </row>
    <row r="1878" spans="1:41" hidden="1" x14ac:dyDescent="0.25">
      <c r="A1878" s="48" t="s">
        <v>4013</v>
      </c>
      <c r="B1878" s="203" t="s">
        <v>211</v>
      </c>
      <c r="C1878" s="203" t="s">
        <v>4013</v>
      </c>
      <c r="D1878" s="203" t="b">
        <v>0</v>
      </c>
      <c r="E1878" s="48" t="s">
        <v>4299</v>
      </c>
      <c r="F1878" s="48" t="s">
        <v>4014</v>
      </c>
      <c r="G1878" s="48" t="s">
        <v>4015</v>
      </c>
      <c r="H1878" s="48" t="s">
        <v>1611</v>
      </c>
      <c r="I1878" s="48" t="s">
        <v>211</v>
      </c>
      <c r="J1878" s="48" t="s">
        <v>2661</v>
      </c>
      <c r="K1878" s="203" t="s">
        <v>3471</v>
      </c>
      <c r="L1878" s="203" t="s">
        <v>2636</v>
      </c>
      <c r="M1878" s="48" t="s">
        <v>4016</v>
      </c>
      <c r="N1878" s="203" t="s">
        <v>3509</v>
      </c>
      <c r="O1878" s="48" t="s">
        <v>183</v>
      </c>
      <c r="P1878" s="48"/>
      <c r="Q1878" s="48" t="s">
        <v>236</v>
      </c>
      <c r="R1878" s="203" t="s">
        <v>211</v>
      </c>
      <c r="S1878" s="48" t="b">
        <v>0</v>
      </c>
      <c r="T1878" s="48"/>
      <c r="U1878" s="178"/>
      <c r="V1878" s="178">
        <v>43649</v>
      </c>
      <c r="W1878" s="48" t="s">
        <v>211</v>
      </c>
      <c r="X1878" s="48"/>
      <c r="Y1878" s="48"/>
      <c r="Z1878" s="48" t="s">
        <v>211</v>
      </c>
      <c r="AA1878" s="48"/>
      <c r="AB1878" s="48"/>
      <c r="AC1878" s="203" t="s">
        <v>4819</v>
      </c>
      <c r="AD1878" s="205"/>
      <c r="AE1878" s="203" t="s">
        <v>178</v>
      </c>
      <c r="AF1878" s="203" t="s">
        <v>211</v>
      </c>
      <c r="AG1878" s="203" t="s">
        <v>211</v>
      </c>
      <c r="AH1878" s="208">
        <v>43880</v>
      </c>
      <c r="AI1878" s="210" t="s">
        <v>4349</v>
      </c>
      <c r="AJ1878" s="164" t="str">
        <f t="shared" si="29"/>
        <v>FS</v>
      </c>
      <c r="AK1878" s="115" t="b">
        <f>ISNUMBER(SEARCH("IRT",Table1[[#This Row],[Current_Status]]))</f>
        <v>0</v>
      </c>
      <c r="AL1878" s="116">
        <f>YEAR(Table1[[#This Row],[Project_Initiated]])</f>
        <v>2019</v>
      </c>
      <c r="AM1878" s="53">
        <v>44105</v>
      </c>
      <c r="AN1878" s="53" t="str">
        <f>IF(AND(Table1[[#This Row],[Completed Date]]&gt;="07/01/2020"+0,Table1[[#This Row],[Completed Date]]&lt;="6/30/2021"+0),"FY 20-21",IF(AND(Table1[[#This Row],[Completed Date]]&gt;="07/01/2019"+0,Table1[[#This Row],[Completed Date]]&lt;="6/30/2020"+0),"FY 19-20",""))</f>
        <v>FY 19-20</v>
      </c>
      <c r="AO1878" s="116" t="str">
        <f>IFERROR(FIND("R",Table1[[#This Row],[FS_Priority]]),"")</f>
        <v/>
      </c>
    </row>
    <row r="1879" spans="1:41" hidden="1" x14ac:dyDescent="0.25">
      <c r="A1879" s="48" t="s">
        <v>257</v>
      </c>
      <c r="B1879" s="203" t="s">
        <v>211</v>
      </c>
      <c r="C1879" s="203" t="s">
        <v>257</v>
      </c>
      <c r="D1879" s="203" t="b">
        <v>0</v>
      </c>
      <c r="E1879" s="48" t="s">
        <v>4299</v>
      </c>
      <c r="F1879" s="48" t="s">
        <v>2988</v>
      </c>
      <c r="G1879" s="48" t="s">
        <v>211</v>
      </c>
      <c r="H1879" s="48" t="s">
        <v>456</v>
      </c>
      <c r="I1879" s="48" t="s">
        <v>211</v>
      </c>
      <c r="J1879" s="48" t="s">
        <v>2661</v>
      </c>
      <c r="K1879" s="203" t="s">
        <v>3471</v>
      </c>
      <c r="L1879" s="203" t="s">
        <v>2636</v>
      </c>
      <c r="M1879" s="48" t="s">
        <v>3487</v>
      </c>
      <c r="N1879" s="203" t="s">
        <v>211</v>
      </c>
      <c r="O1879" s="48" t="s">
        <v>165</v>
      </c>
      <c r="P1879" s="48"/>
      <c r="Q1879" s="48" t="s">
        <v>184</v>
      </c>
      <c r="R1879" s="203" t="s">
        <v>211</v>
      </c>
      <c r="S1879" s="48" t="b">
        <v>0</v>
      </c>
      <c r="T1879" s="48"/>
      <c r="U1879" s="178"/>
      <c r="V1879" s="178">
        <v>43340</v>
      </c>
      <c r="W1879" s="48" t="s">
        <v>211</v>
      </c>
      <c r="X1879" s="48"/>
      <c r="Y1879" s="48"/>
      <c r="Z1879" s="48" t="s">
        <v>211</v>
      </c>
      <c r="AA1879" s="48"/>
      <c r="AB1879" s="48"/>
      <c r="AC1879" s="203" t="s">
        <v>2881</v>
      </c>
      <c r="AD1879" s="205"/>
      <c r="AE1879" s="203" t="s">
        <v>165</v>
      </c>
      <c r="AF1879" s="203" t="s">
        <v>211</v>
      </c>
      <c r="AG1879" s="203" t="s">
        <v>539</v>
      </c>
      <c r="AH1879" s="208">
        <v>43592</v>
      </c>
      <c r="AI1879" s="210" t="s">
        <v>4347</v>
      </c>
      <c r="AJ1879" s="164" t="str">
        <f t="shared" si="29"/>
        <v>FS</v>
      </c>
      <c r="AK1879" s="115" t="b">
        <f>ISNUMBER(SEARCH("IRT",Table1[[#This Row],[Current_Status]]))</f>
        <v>0</v>
      </c>
      <c r="AL1879" s="116">
        <f>YEAR(Table1[[#This Row],[Project_Initiated]])</f>
        <v>2018</v>
      </c>
      <c r="AM1879" s="53">
        <v>44105</v>
      </c>
      <c r="AN1879" s="53" t="str">
        <f>IF(AND(Table1[[#This Row],[Completed Date]]&gt;="07/01/2020"+0,Table1[[#This Row],[Completed Date]]&lt;="6/30/2021"+0),"FY 20-21",IF(AND(Table1[[#This Row],[Completed Date]]&gt;="07/01/2019"+0,Table1[[#This Row],[Completed Date]]&lt;="6/30/2020"+0),"FY 19-20",""))</f>
        <v/>
      </c>
      <c r="AO1879" s="116" t="str">
        <f>IFERROR(FIND("R",Table1[[#This Row],[FS_Priority]]),"")</f>
        <v/>
      </c>
    </row>
    <row r="1880" spans="1:41" hidden="1" x14ac:dyDescent="0.25">
      <c r="A1880" s="48" t="s">
        <v>2748</v>
      </c>
      <c r="B1880" s="203" t="s">
        <v>211</v>
      </c>
      <c r="C1880" s="203" t="s">
        <v>2748</v>
      </c>
      <c r="D1880" s="203" t="b">
        <v>0</v>
      </c>
      <c r="E1880" s="48" t="s">
        <v>4299</v>
      </c>
      <c r="F1880" s="48" t="s">
        <v>3289</v>
      </c>
      <c r="G1880" s="48" t="s">
        <v>211</v>
      </c>
      <c r="H1880" s="48" t="s">
        <v>52</v>
      </c>
      <c r="I1880" s="48" t="s">
        <v>3814</v>
      </c>
      <c r="J1880" s="48" t="s">
        <v>2661</v>
      </c>
      <c r="K1880" s="203" t="s">
        <v>3471</v>
      </c>
      <c r="L1880" s="203" t="s">
        <v>2636</v>
      </c>
      <c r="M1880" s="48" t="s">
        <v>3815</v>
      </c>
      <c r="N1880" s="203" t="s">
        <v>211</v>
      </c>
      <c r="O1880" s="48" t="s">
        <v>165</v>
      </c>
      <c r="P1880" s="48"/>
      <c r="Q1880" s="48" t="s">
        <v>184</v>
      </c>
      <c r="R1880" s="203" t="s">
        <v>211</v>
      </c>
      <c r="S1880" s="48" t="b">
        <v>0</v>
      </c>
      <c r="T1880" s="48"/>
      <c r="U1880" s="178"/>
      <c r="V1880" s="178">
        <v>43454</v>
      </c>
      <c r="W1880" s="48" t="s">
        <v>211</v>
      </c>
      <c r="X1880" s="48"/>
      <c r="Y1880" s="48"/>
      <c r="Z1880" s="48" t="s">
        <v>211</v>
      </c>
      <c r="AA1880" s="48"/>
      <c r="AB1880" s="48"/>
      <c r="AC1880" s="203" t="s">
        <v>2818</v>
      </c>
      <c r="AD1880" s="205"/>
      <c r="AE1880" s="203" t="s">
        <v>211</v>
      </c>
      <c r="AF1880" s="203" t="s">
        <v>211</v>
      </c>
      <c r="AG1880" s="203" t="s">
        <v>211</v>
      </c>
      <c r="AH1880" s="208">
        <v>43528</v>
      </c>
      <c r="AI1880" s="210" t="s">
        <v>4346</v>
      </c>
      <c r="AJ1880" s="164" t="str">
        <f t="shared" si="29"/>
        <v>FS</v>
      </c>
      <c r="AK1880" s="115" t="b">
        <f>ISNUMBER(SEARCH("IRT",Table1[[#This Row],[Current_Status]]))</f>
        <v>0</v>
      </c>
      <c r="AL1880" s="116">
        <f>YEAR(Table1[[#This Row],[Project_Initiated]])</f>
        <v>2018</v>
      </c>
      <c r="AM1880" s="53">
        <v>44105</v>
      </c>
      <c r="AN1880" s="53" t="str">
        <f>IF(AND(Table1[[#This Row],[Completed Date]]&gt;="07/01/2020"+0,Table1[[#This Row],[Completed Date]]&lt;="6/30/2021"+0),"FY 20-21",IF(AND(Table1[[#This Row],[Completed Date]]&gt;="07/01/2019"+0,Table1[[#This Row],[Completed Date]]&lt;="6/30/2020"+0),"FY 19-20",""))</f>
        <v/>
      </c>
      <c r="AO1880" s="116" t="str">
        <f>IFERROR(FIND("R",Table1[[#This Row],[FS_Priority]]),"")</f>
        <v/>
      </c>
    </row>
    <row r="1881" spans="1:41" hidden="1" x14ac:dyDescent="0.25">
      <c r="A1881" s="48" t="s">
        <v>258</v>
      </c>
      <c r="B1881" s="203" t="s">
        <v>211</v>
      </c>
      <c r="C1881" s="203" t="s">
        <v>258</v>
      </c>
      <c r="D1881" s="203" t="b">
        <v>0</v>
      </c>
      <c r="E1881" s="48" t="s">
        <v>4299</v>
      </c>
      <c r="F1881" s="48" t="s">
        <v>2989</v>
      </c>
      <c r="G1881" s="48" t="s">
        <v>211</v>
      </c>
      <c r="H1881" s="48" t="s">
        <v>264</v>
      </c>
      <c r="I1881" s="48" t="s">
        <v>211</v>
      </c>
      <c r="J1881" s="48" t="s">
        <v>2661</v>
      </c>
      <c r="K1881" s="203" t="s">
        <v>3471</v>
      </c>
      <c r="L1881" s="203" t="s">
        <v>2636</v>
      </c>
      <c r="M1881" s="48" t="s">
        <v>3472</v>
      </c>
      <c r="N1881" s="203" t="s">
        <v>211</v>
      </c>
      <c r="O1881" s="48" t="s">
        <v>534</v>
      </c>
      <c r="P1881" s="48"/>
      <c r="Q1881" s="48" t="s">
        <v>239</v>
      </c>
      <c r="R1881" s="203" t="s">
        <v>211</v>
      </c>
      <c r="S1881" s="48" t="b">
        <v>0</v>
      </c>
      <c r="T1881" s="48"/>
      <c r="U1881" s="178"/>
      <c r="V1881" s="178">
        <v>43354</v>
      </c>
      <c r="W1881" s="48" t="s">
        <v>211</v>
      </c>
      <c r="X1881" s="48"/>
      <c r="Y1881" s="48"/>
      <c r="Z1881" s="48" t="s">
        <v>211</v>
      </c>
      <c r="AA1881" s="48"/>
      <c r="AB1881" s="48"/>
      <c r="AC1881" s="203" t="s">
        <v>2855</v>
      </c>
      <c r="AD1881" s="205"/>
      <c r="AE1881" s="203" t="s">
        <v>178</v>
      </c>
      <c r="AF1881" s="203" t="s">
        <v>211</v>
      </c>
      <c r="AG1881" s="203" t="s">
        <v>211</v>
      </c>
      <c r="AH1881" s="208">
        <v>43559</v>
      </c>
      <c r="AI1881" s="210" t="s">
        <v>4347</v>
      </c>
      <c r="AJ1881" s="164" t="str">
        <f t="shared" si="29"/>
        <v>FS</v>
      </c>
      <c r="AK1881" s="115" t="b">
        <f>ISNUMBER(SEARCH("IRT",Table1[[#This Row],[Current_Status]]))</f>
        <v>0</v>
      </c>
      <c r="AL1881" s="116">
        <f>YEAR(Table1[[#This Row],[Project_Initiated]])</f>
        <v>2018</v>
      </c>
      <c r="AM1881" s="53">
        <v>44105</v>
      </c>
      <c r="AN1881" s="53" t="str">
        <f>IF(AND(Table1[[#This Row],[Completed Date]]&gt;="07/01/2020"+0,Table1[[#This Row],[Completed Date]]&lt;="6/30/2021"+0),"FY 20-21",IF(AND(Table1[[#This Row],[Completed Date]]&gt;="07/01/2019"+0,Table1[[#This Row],[Completed Date]]&lt;="6/30/2020"+0),"FY 19-20",""))</f>
        <v/>
      </c>
      <c r="AO1881" s="116" t="str">
        <f>IFERROR(FIND("R",Table1[[#This Row],[FS_Priority]]),"")</f>
        <v/>
      </c>
    </row>
    <row r="1882" spans="1:41" hidden="1" x14ac:dyDescent="0.25">
      <c r="A1882" s="48" t="s">
        <v>259</v>
      </c>
      <c r="B1882" s="203" t="s">
        <v>211</v>
      </c>
      <c r="C1882" s="203" t="s">
        <v>259</v>
      </c>
      <c r="D1882" s="203" t="b">
        <v>0</v>
      </c>
      <c r="E1882" s="48" t="s">
        <v>4299</v>
      </c>
      <c r="F1882" s="48" t="s">
        <v>2990</v>
      </c>
      <c r="G1882" s="48" t="s">
        <v>211</v>
      </c>
      <c r="H1882" s="48" t="s">
        <v>265</v>
      </c>
      <c r="I1882" s="48" t="s">
        <v>211</v>
      </c>
      <c r="J1882" s="48" t="s">
        <v>2661</v>
      </c>
      <c r="K1882" s="203" t="s">
        <v>3471</v>
      </c>
      <c r="L1882" s="203" t="s">
        <v>2636</v>
      </c>
      <c r="M1882" s="48" t="s">
        <v>3472</v>
      </c>
      <c r="N1882" s="203" t="s">
        <v>211</v>
      </c>
      <c r="O1882" s="48" t="s">
        <v>534</v>
      </c>
      <c r="P1882" s="48"/>
      <c r="Q1882" s="48" t="s">
        <v>240</v>
      </c>
      <c r="R1882" s="203" t="s">
        <v>211</v>
      </c>
      <c r="S1882" s="48" t="b">
        <v>0</v>
      </c>
      <c r="T1882" s="48"/>
      <c r="U1882" s="178"/>
      <c r="V1882" s="178">
        <v>43354</v>
      </c>
      <c r="W1882" s="48" t="s">
        <v>211</v>
      </c>
      <c r="X1882" s="48"/>
      <c r="Y1882" s="48"/>
      <c r="Z1882" s="48" t="s">
        <v>211</v>
      </c>
      <c r="AA1882" s="48"/>
      <c r="AB1882" s="48"/>
      <c r="AC1882" s="203" t="s">
        <v>877</v>
      </c>
      <c r="AD1882" s="204">
        <v>43376</v>
      </c>
      <c r="AE1882" s="203" t="s">
        <v>178</v>
      </c>
      <c r="AF1882" s="203" t="s">
        <v>211</v>
      </c>
      <c r="AG1882" s="203" t="s">
        <v>539</v>
      </c>
      <c r="AH1882" s="208">
        <v>43466</v>
      </c>
      <c r="AI1882" s="210" t="s">
        <v>4347</v>
      </c>
      <c r="AJ1882" s="164" t="str">
        <f t="shared" si="29"/>
        <v>FS</v>
      </c>
      <c r="AK1882" s="115" t="b">
        <f>ISNUMBER(SEARCH("IRT",Table1[[#This Row],[Current_Status]]))</f>
        <v>0</v>
      </c>
      <c r="AL1882" s="116">
        <f>YEAR(Table1[[#This Row],[Project_Initiated]])</f>
        <v>2018</v>
      </c>
      <c r="AM1882" s="53">
        <v>44105</v>
      </c>
      <c r="AN1882" s="53" t="str">
        <f>IF(AND(Table1[[#This Row],[Completed Date]]&gt;="07/01/2020"+0,Table1[[#This Row],[Completed Date]]&lt;="6/30/2021"+0),"FY 20-21",IF(AND(Table1[[#This Row],[Completed Date]]&gt;="07/01/2019"+0,Table1[[#This Row],[Completed Date]]&lt;="6/30/2020"+0),"FY 19-20",""))</f>
        <v/>
      </c>
      <c r="AO1882" s="116" t="str">
        <f>IFERROR(FIND("R",Table1[[#This Row],[FS_Priority]]),"")</f>
        <v/>
      </c>
    </row>
    <row r="1883" spans="1:41" hidden="1" x14ac:dyDescent="0.25">
      <c r="A1883" s="48" t="s">
        <v>260</v>
      </c>
      <c r="B1883" s="203" t="s">
        <v>211</v>
      </c>
      <c r="C1883" s="203" t="s">
        <v>260</v>
      </c>
      <c r="D1883" s="203" t="b">
        <v>0</v>
      </c>
      <c r="E1883" s="48" t="s">
        <v>4299</v>
      </c>
      <c r="F1883" s="48" t="s">
        <v>2991</v>
      </c>
      <c r="G1883" s="48" t="s">
        <v>2889</v>
      </c>
      <c r="H1883" s="48" t="s">
        <v>463</v>
      </c>
      <c r="I1883" s="48" t="s">
        <v>3488</v>
      </c>
      <c r="J1883" s="48" t="s">
        <v>2661</v>
      </c>
      <c r="K1883" s="203" t="s">
        <v>3471</v>
      </c>
      <c r="L1883" s="203" t="s">
        <v>2636</v>
      </c>
      <c r="M1883" s="48" t="s">
        <v>3474</v>
      </c>
      <c r="N1883" s="203" t="s">
        <v>211</v>
      </c>
      <c r="O1883" s="48" t="s">
        <v>534</v>
      </c>
      <c r="P1883" s="48"/>
      <c r="Q1883" s="48" t="s">
        <v>242</v>
      </c>
      <c r="R1883" s="203" t="s">
        <v>211</v>
      </c>
      <c r="S1883" s="48" t="b">
        <v>0</v>
      </c>
      <c r="T1883" s="48"/>
      <c r="U1883" s="178"/>
      <c r="V1883" s="178">
        <v>43347</v>
      </c>
      <c r="W1883" s="48" t="s">
        <v>211</v>
      </c>
      <c r="X1883" s="48"/>
      <c r="Y1883" s="48"/>
      <c r="Z1883" s="48" t="s">
        <v>211</v>
      </c>
      <c r="AA1883" s="48"/>
      <c r="AB1883" s="48"/>
      <c r="AC1883" s="203" t="s">
        <v>4046</v>
      </c>
      <c r="AD1883" s="205"/>
      <c r="AE1883" s="203" t="s">
        <v>178</v>
      </c>
      <c r="AF1883" s="203" t="s">
        <v>211</v>
      </c>
      <c r="AG1883" s="203" t="s">
        <v>2694</v>
      </c>
      <c r="AH1883" s="208">
        <v>43630</v>
      </c>
      <c r="AI1883" s="210" t="s">
        <v>4347</v>
      </c>
      <c r="AJ1883" s="164" t="str">
        <f t="shared" si="29"/>
        <v>FS</v>
      </c>
      <c r="AK1883" s="115" t="b">
        <f>ISNUMBER(SEARCH("IRT",Table1[[#This Row],[Current_Status]]))</f>
        <v>0</v>
      </c>
      <c r="AL1883" s="116">
        <f>YEAR(Table1[[#This Row],[Project_Initiated]])</f>
        <v>2018</v>
      </c>
      <c r="AM1883" s="53">
        <v>44105</v>
      </c>
      <c r="AN1883" s="53" t="str">
        <f>IF(AND(Table1[[#This Row],[Completed Date]]&gt;="07/01/2020"+0,Table1[[#This Row],[Completed Date]]&lt;="6/30/2021"+0),"FY 20-21",IF(AND(Table1[[#This Row],[Completed Date]]&gt;="07/01/2019"+0,Table1[[#This Row],[Completed Date]]&lt;="6/30/2020"+0),"FY 19-20",""))</f>
        <v/>
      </c>
      <c r="AO1883" s="116" t="str">
        <f>IFERROR(FIND("R",Table1[[#This Row],[FS_Priority]]),"")</f>
        <v/>
      </c>
    </row>
    <row r="1884" spans="1:41" hidden="1" x14ac:dyDescent="0.25">
      <c r="A1884" s="48" t="s">
        <v>802</v>
      </c>
      <c r="B1884" s="203" t="s">
        <v>211</v>
      </c>
      <c r="C1884" s="203" t="s">
        <v>802</v>
      </c>
      <c r="D1884" s="203" t="b">
        <v>0</v>
      </c>
      <c r="E1884" s="48" t="s">
        <v>4299</v>
      </c>
      <c r="F1884" s="48" t="s">
        <v>2993</v>
      </c>
      <c r="G1884" s="48" t="s">
        <v>211</v>
      </c>
      <c r="H1884" s="48" t="s">
        <v>267</v>
      </c>
      <c r="I1884" s="48" t="s">
        <v>2612</v>
      </c>
      <c r="J1884" s="48" t="s">
        <v>2661</v>
      </c>
      <c r="K1884" s="203" t="s">
        <v>3471</v>
      </c>
      <c r="L1884" s="203" t="s">
        <v>2636</v>
      </c>
      <c r="M1884" s="48" t="s">
        <v>3490</v>
      </c>
      <c r="N1884" s="203" t="s">
        <v>211</v>
      </c>
      <c r="O1884" s="48" t="s">
        <v>165</v>
      </c>
      <c r="P1884" s="48"/>
      <c r="Q1884" s="48" t="s">
        <v>244</v>
      </c>
      <c r="R1884" s="203" t="s">
        <v>211</v>
      </c>
      <c r="S1884" s="48" t="b">
        <v>0</v>
      </c>
      <c r="T1884" s="48"/>
      <c r="U1884" s="178"/>
      <c r="V1884" s="178">
        <v>43293</v>
      </c>
      <c r="W1884" s="48" t="s">
        <v>211</v>
      </c>
      <c r="X1884" s="48"/>
      <c r="Y1884" s="48"/>
      <c r="Z1884" s="48" t="s">
        <v>211</v>
      </c>
      <c r="AA1884" s="48"/>
      <c r="AB1884" s="48"/>
      <c r="AC1884" s="203" t="s">
        <v>539</v>
      </c>
      <c r="AD1884" s="205"/>
      <c r="AE1884" s="203" t="s">
        <v>165</v>
      </c>
      <c r="AF1884" s="203" t="s">
        <v>211</v>
      </c>
      <c r="AG1884" s="203" t="s">
        <v>539</v>
      </c>
      <c r="AH1884" s="208">
        <v>43360</v>
      </c>
      <c r="AI1884" s="210" t="s">
        <v>4350</v>
      </c>
      <c r="AJ1884" s="164" t="str">
        <f t="shared" si="29"/>
        <v>FS</v>
      </c>
      <c r="AK1884" s="115" t="b">
        <f>ISNUMBER(SEARCH("IRT",Table1[[#This Row],[Current_Status]]))</f>
        <v>0</v>
      </c>
      <c r="AL1884" s="116">
        <f>YEAR(Table1[[#This Row],[Project_Initiated]])</f>
        <v>2018</v>
      </c>
      <c r="AM1884" s="53">
        <v>44105</v>
      </c>
      <c r="AN1884" s="53" t="str">
        <f>IF(AND(Table1[[#This Row],[Completed Date]]&gt;="07/01/2020"+0,Table1[[#This Row],[Completed Date]]&lt;="6/30/2021"+0),"FY 20-21",IF(AND(Table1[[#This Row],[Completed Date]]&gt;="07/01/2019"+0,Table1[[#This Row],[Completed Date]]&lt;="6/30/2020"+0),"FY 19-20",""))</f>
        <v/>
      </c>
      <c r="AO1884" s="116" t="str">
        <f>IFERROR(FIND("R",Table1[[#This Row],[FS_Priority]]),"")</f>
        <v/>
      </c>
    </row>
    <row r="1885" spans="1:41" hidden="1" x14ac:dyDescent="0.25">
      <c r="A1885" s="48" t="s">
        <v>262</v>
      </c>
      <c r="B1885" s="203" t="s">
        <v>211</v>
      </c>
      <c r="C1885" s="203" t="s">
        <v>262</v>
      </c>
      <c r="D1885" s="203" t="b">
        <v>0</v>
      </c>
      <c r="E1885" s="48" t="s">
        <v>4299</v>
      </c>
      <c r="F1885" s="48" t="s">
        <v>2994</v>
      </c>
      <c r="G1885" s="48" t="s">
        <v>211</v>
      </c>
      <c r="H1885" s="48" t="s">
        <v>267</v>
      </c>
      <c r="I1885" s="48" t="s">
        <v>3491</v>
      </c>
      <c r="J1885" s="48" t="s">
        <v>2661</v>
      </c>
      <c r="K1885" s="203" t="s">
        <v>3471</v>
      </c>
      <c r="L1885" s="203" t="s">
        <v>2636</v>
      </c>
      <c r="M1885" s="48" t="s">
        <v>3492</v>
      </c>
      <c r="N1885" s="203" t="s">
        <v>211</v>
      </c>
      <c r="O1885" s="48" t="s">
        <v>534</v>
      </c>
      <c r="P1885" s="48"/>
      <c r="Q1885" s="48" t="s">
        <v>108</v>
      </c>
      <c r="R1885" s="203" t="s">
        <v>211</v>
      </c>
      <c r="S1885" s="48" t="b">
        <v>0</v>
      </c>
      <c r="T1885" s="48"/>
      <c r="U1885" s="178"/>
      <c r="V1885" s="178">
        <v>43336</v>
      </c>
      <c r="W1885" s="48" t="s">
        <v>211</v>
      </c>
      <c r="X1885" s="48"/>
      <c r="Y1885" s="48"/>
      <c r="Z1885" s="48" t="s">
        <v>211</v>
      </c>
      <c r="AA1885" s="48"/>
      <c r="AB1885" s="48"/>
      <c r="AC1885" s="203" t="s">
        <v>2679</v>
      </c>
      <c r="AD1885" s="205"/>
      <c r="AE1885" s="203" t="s">
        <v>178</v>
      </c>
      <c r="AF1885" s="203" t="s">
        <v>211</v>
      </c>
      <c r="AG1885" s="203" t="s">
        <v>2694</v>
      </c>
      <c r="AH1885" s="208">
        <v>43446</v>
      </c>
      <c r="AI1885" s="210" t="s">
        <v>4347</v>
      </c>
      <c r="AJ1885" s="164" t="str">
        <f t="shared" si="29"/>
        <v>FS</v>
      </c>
      <c r="AK1885" s="115" t="b">
        <f>ISNUMBER(SEARCH("IRT",Table1[[#This Row],[Current_Status]]))</f>
        <v>0</v>
      </c>
      <c r="AL1885" s="116">
        <f>YEAR(Table1[[#This Row],[Project_Initiated]])</f>
        <v>2018</v>
      </c>
      <c r="AM1885" s="53">
        <v>44105</v>
      </c>
      <c r="AN1885" s="53" t="str">
        <f>IF(AND(Table1[[#This Row],[Completed Date]]&gt;="07/01/2020"+0,Table1[[#This Row],[Completed Date]]&lt;="6/30/2021"+0),"FY 20-21",IF(AND(Table1[[#This Row],[Completed Date]]&gt;="07/01/2019"+0,Table1[[#This Row],[Completed Date]]&lt;="6/30/2020"+0),"FY 19-20",""))</f>
        <v/>
      </c>
      <c r="AO1885" s="116" t="str">
        <f>IFERROR(FIND("R",Table1[[#This Row],[FS_Priority]]),"")</f>
        <v/>
      </c>
    </row>
    <row r="1886" spans="1:41" hidden="1" x14ac:dyDescent="0.25">
      <c r="A1886" s="48" t="s">
        <v>3389</v>
      </c>
      <c r="B1886" s="203" t="s">
        <v>211</v>
      </c>
      <c r="C1886" s="203" t="s">
        <v>3389</v>
      </c>
      <c r="D1886" s="203" t="b">
        <v>0</v>
      </c>
      <c r="E1886" s="48" t="s">
        <v>4299</v>
      </c>
      <c r="F1886" s="48" t="s">
        <v>3392</v>
      </c>
      <c r="G1886" s="48" t="s">
        <v>3393</v>
      </c>
      <c r="H1886" s="48" t="s">
        <v>267</v>
      </c>
      <c r="I1886" s="48" t="s">
        <v>3969</v>
      </c>
      <c r="J1886" s="48" t="s">
        <v>2661</v>
      </c>
      <c r="K1886" s="203" t="s">
        <v>3471</v>
      </c>
      <c r="L1886" s="203" t="s">
        <v>2636</v>
      </c>
      <c r="M1886" s="48" t="s">
        <v>3970</v>
      </c>
      <c r="N1886" s="203" t="s">
        <v>3888</v>
      </c>
      <c r="O1886" s="48" t="s">
        <v>183</v>
      </c>
      <c r="P1886" s="48"/>
      <c r="Q1886" s="48" t="s">
        <v>3291</v>
      </c>
      <c r="R1886" s="203" t="s">
        <v>211</v>
      </c>
      <c r="S1886" s="48" t="b">
        <v>0</v>
      </c>
      <c r="T1886" s="48"/>
      <c r="U1886" s="178"/>
      <c r="V1886" s="178">
        <v>43642</v>
      </c>
      <c r="W1886" s="48" t="s">
        <v>211</v>
      </c>
      <c r="X1886" s="48"/>
      <c r="Y1886" s="48"/>
      <c r="Z1886" s="48" t="s">
        <v>211</v>
      </c>
      <c r="AA1886" s="48"/>
      <c r="AB1886" s="48"/>
      <c r="AC1886" s="203" t="s">
        <v>5041</v>
      </c>
      <c r="AD1886" s="205"/>
      <c r="AE1886" s="203" t="s">
        <v>183</v>
      </c>
      <c r="AF1886" s="203" t="s">
        <v>3393</v>
      </c>
      <c r="AG1886" s="203" t="s">
        <v>211</v>
      </c>
      <c r="AH1886" s="208">
        <v>44048</v>
      </c>
      <c r="AI1886" s="210" t="s">
        <v>4349</v>
      </c>
      <c r="AJ1886" s="164" t="str">
        <f t="shared" si="29"/>
        <v>FS</v>
      </c>
      <c r="AK1886" s="115" t="b">
        <f>ISNUMBER(SEARCH("IRT",Table1[[#This Row],[Current_Status]]))</f>
        <v>0</v>
      </c>
      <c r="AL1886" s="116">
        <f>YEAR(Table1[[#This Row],[Project_Initiated]])</f>
        <v>2019</v>
      </c>
      <c r="AM1886" s="53">
        <v>44105</v>
      </c>
      <c r="AN1886" s="53" t="str">
        <f>IF(AND(Table1[[#This Row],[Completed Date]]&gt;="07/01/2020"+0,Table1[[#This Row],[Completed Date]]&lt;="6/30/2021"+0),"FY 20-21",IF(AND(Table1[[#This Row],[Completed Date]]&gt;="07/01/2019"+0,Table1[[#This Row],[Completed Date]]&lt;="6/30/2020"+0),"FY 19-20",""))</f>
        <v>FY 20-21</v>
      </c>
      <c r="AO1886" s="116">
        <f>IFERROR(FIND("R",Table1[[#This Row],[FS_Priority]]),"")</f>
        <v>1</v>
      </c>
    </row>
    <row r="1887" spans="1:41" hidden="1" x14ac:dyDescent="0.25">
      <c r="A1887" s="48" t="s">
        <v>4112</v>
      </c>
      <c r="B1887" s="203" t="s">
        <v>211</v>
      </c>
      <c r="C1887" s="203" t="s">
        <v>4112</v>
      </c>
      <c r="D1887" s="203" t="b">
        <v>0</v>
      </c>
      <c r="E1887" s="48" t="s">
        <v>4299</v>
      </c>
      <c r="F1887" s="48" t="s">
        <v>4191</v>
      </c>
      <c r="G1887" s="48" t="s">
        <v>211</v>
      </c>
      <c r="H1887" s="48" t="s">
        <v>211</v>
      </c>
      <c r="I1887" s="48" t="s">
        <v>3955</v>
      </c>
      <c r="J1887" s="48" t="s">
        <v>2661</v>
      </c>
      <c r="K1887" s="203" t="s">
        <v>3471</v>
      </c>
      <c r="L1887" s="203" t="s">
        <v>2636</v>
      </c>
      <c r="M1887" s="48" t="s">
        <v>3956</v>
      </c>
      <c r="N1887" s="203" t="s">
        <v>211</v>
      </c>
      <c r="O1887" s="48" t="s">
        <v>165</v>
      </c>
      <c r="P1887" s="48"/>
      <c r="Q1887" s="48" t="s">
        <v>3291</v>
      </c>
      <c r="R1887" s="203" t="s">
        <v>211</v>
      </c>
      <c r="S1887" s="48" t="b">
        <v>0</v>
      </c>
      <c r="T1887" s="48"/>
      <c r="U1887" s="178"/>
      <c r="V1887" s="178">
        <v>43669</v>
      </c>
      <c r="W1887" s="48" t="s">
        <v>211</v>
      </c>
      <c r="X1887" s="48"/>
      <c r="Y1887" s="48"/>
      <c r="Z1887" s="48" t="s">
        <v>211</v>
      </c>
      <c r="AA1887" s="48"/>
      <c r="AB1887" s="48"/>
      <c r="AC1887" s="203" t="s">
        <v>4436</v>
      </c>
      <c r="AD1887" s="206"/>
      <c r="AE1887" s="203" t="s">
        <v>165</v>
      </c>
      <c r="AF1887" s="203" t="s">
        <v>211</v>
      </c>
      <c r="AG1887" s="203" t="s">
        <v>211</v>
      </c>
      <c r="AH1887" s="208">
        <v>43732</v>
      </c>
      <c r="AI1887" s="210" t="s">
        <v>4284</v>
      </c>
      <c r="AJ1887" s="164" t="str">
        <f t="shared" si="29"/>
        <v>FS</v>
      </c>
      <c r="AK1887" s="115" t="b">
        <f>ISNUMBER(SEARCH("IRT",Table1[[#This Row],[Current_Status]]))</f>
        <v>0</v>
      </c>
      <c r="AL1887" s="116">
        <f>YEAR(Table1[[#This Row],[Project_Initiated]])</f>
        <v>2019</v>
      </c>
      <c r="AM1887" s="53">
        <v>44105</v>
      </c>
      <c r="AN1887" s="53" t="str">
        <f>IF(AND(Table1[[#This Row],[Completed Date]]&gt;="07/01/2020"+0,Table1[[#This Row],[Completed Date]]&lt;="6/30/2021"+0),"FY 20-21",IF(AND(Table1[[#This Row],[Completed Date]]&gt;="07/01/2019"+0,Table1[[#This Row],[Completed Date]]&lt;="6/30/2020"+0),"FY 19-20",""))</f>
        <v>FY 19-20</v>
      </c>
      <c r="AO1887" s="116">
        <f>IFERROR(FIND("R",Table1[[#This Row],[FS_Priority]]),"")</f>
        <v>1</v>
      </c>
    </row>
    <row r="1888" spans="1:41" hidden="1" x14ac:dyDescent="0.25">
      <c r="A1888" s="48" t="s">
        <v>3450</v>
      </c>
      <c r="B1888" s="203" t="s">
        <v>211</v>
      </c>
      <c r="C1888" s="203" t="s">
        <v>3450</v>
      </c>
      <c r="D1888" s="203" t="b">
        <v>0</v>
      </c>
      <c r="E1888" s="48" t="s">
        <v>4299</v>
      </c>
      <c r="F1888" s="48" t="s">
        <v>3451</v>
      </c>
      <c r="G1888" s="48" t="s">
        <v>4031</v>
      </c>
      <c r="H1888" s="48" t="s">
        <v>736</v>
      </c>
      <c r="I1888" s="48" t="s">
        <v>3994</v>
      </c>
      <c r="J1888" s="48" t="s">
        <v>2661</v>
      </c>
      <c r="K1888" s="203" t="s">
        <v>3471</v>
      </c>
      <c r="L1888" s="203" t="s">
        <v>2636</v>
      </c>
      <c r="M1888" s="48" t="s">
        <v>3472</v>
      </c>
      <c r="N1888" s="203" t="s">
        <v>211</v>
      </c>
      <c r="O1888" s="48" t="s">
        <v>183</v>
      </c>
      <c r="P1888" s="48"/>
      <c r="Q1888" s="48" t="s">
        <v>3291</v>
      </c>
      <c r="R1888" s="203" t="s">
        <v>211</v>
      </c>
      <c r="S1888" s="48" t="b">
        <v>0</v>
      </c>
      <c r="T1888" s="48"/>
      <c r="U1888" s="178"/>
      <c r="V1888" s="178">
        <v>43538</v>
      </c>
      <c r="W1888" s="48" t="s">
        <v>211</v>
      </c>
      <c r="X1888" s="48"/>
      <c r="Y1888" s="48"/>
      <c r="Z1888" s="48" t="s">
        <v>211</v>
      </c>
      <c r="AA1888" s="48"/>
      <c r="AB1888" s="48"/>
      <c r="AC1888" s="203" t="s">
        <v>211</v>
      </c>
      <c r="AD1888" s="207">
        <v>43654</v>
      </c>
      <c r="AE1888" s="203" t="s">
        <v>178</v>
      </c>
      <c r="AF1888" s="203" t="s">
        <v>4031</v>
      </c>
      <c r="AG1888" s="203" t="s">
        <v>2694</v>
      </c>
      <c r="AH1888" s="208">
        <v>43672</v>
      </c>
      <c r="AI1888" s="210" t="s">
        <v>4349</v>
      </c>
      <c r="AJ1888" s="164" t="str">
        <f t="shared" si="29"/>
        <v>FS</v>
      </c>
      <c r="AK1888" s="115" t="b">
        <f>ISNUMBER(SEARCH("IRT",Table1[[#This Row],[Current_Status]]))</f>
        <v>0</v>
      </c>
      <c r="AL1888" s="116">
        <f>YEAR(Table1[[#This Row],[Project_Initiated]])</f>
        <v>2019</v>
      </c>
      <c r="AM1888" s="53">
        <v>44105</v>
      </c>
      <c r="AN1888" s="53" t="str">
        <f>IF(AND(Table1[[#This Row],[Completed Date]]&gt;="07/01/2020"+0,Table1[[#This Row],[Completed Date]]&lt;="6/30/2021"+0),"FY 20-21",IF(AND(Table1[[#This Row],[Completed Date]]&gt;="07/01/2019"+0,Table1[[#This Row],[Completed Date]]&lt;="6/30/2020"+0),"FY 19-20",""))</f>
        <v>FY 19-20</v>
      </c>
      <c r="AO1888" s="116">
        <f>IFERROR(FIND("R",Table1[[#This Row],[FS_Priority]]),"")</f>
        <v>1</v>
      </c>
    </row>
    <row r="1889" spans="1:41" hidden="1" x14ac:dyDescent="0.25">
      <c r="A1889" s="48" t="s">
        <v>2944</v>
      </c>
      <c r="B1889" s="203" t="s">
        <v>211</v>
      </c>
      <c r="C1889" s="203" t="s">
        <v>2944</v>
      </c>
      <c r="D1889" s="203" t="b">
        <v>0</v>
      </c>
      <c r="E1889" s="48" t="s">
        <v>4299</v>
      </c>
      <c r="F1889" s="48" t="s">
        <v>3290</v>
      </c>
      <c r="G1889" s="48" t="s">
        <v>211</v>
      </c>
      <c r="H1889" s="48" t="s">
        <v>469</v>
      </c>
      <c r="I1889" s="48" t="s">
        <v>3955</v>
      </c>
      <c r="J1889" s="48" t="s">
        <v>2661</v>
      </c>
      <c r="K1889" s="203" t="s">
        <v>3471</v>
      </c>
      <c r="L1889" s="203" t="s">
        <v>2636</v>
      </c>
      <c r="M1889" s="48" t="s">
        <v>3956</v>
      </c>
      <c r="N1889" s="203" t="s">
        <v>211</v>
      </c>
      <c r="O1889" s="48" t="s">
        <v>165</v>
      </c>
      <c r="P1889" s="48"/>
      <c r="Q1889" s="48" t="s">
        <v>3291</v>
      </c>
      <c r="R1889" s="203" t="s">
        <v>211</v>
      </c>
      <c r="S1889" s="48" t="b">
        <v>0</v>
      </c>
      <c r="T1889" s="48"/>
      <c r="U1889" s="178"/>
      <c r="V1889" s="178">
        <v>43594</v>
      </c>
      <c r="W1889" s="48" t="s">
        <v>211</v>
      </c>
      <c r="X1889" s="48"/>
      <c r="Y1889" s="48"/>
      <c r="Z1889" s="48" t="s">
        <v>211</v>
      </c>
      <c r="AA1889" s="48"/>
      <c r="AB1889" s="48"/>
      <c r="AC1889" s="203" t="s">
        <v>4000</v>
      </c>
      <c r="AD1889" s="205"/>
      <c r="AE1889" s="203" t="s">
        <v>211</v>
      </c>
      <c r="AF1889" s="203" t="s">
        <v>211</v>
      </c>
      <c r="AG1889" s="203" t="s">
        <v>211</v>
      </c>
      <c r="AH1889" s="208">
        <v>43668</v>
      </c>
      <c r="AI1889" s="210" t="s">
        <v>4349</v>
      </c>
      <c r="AJ1889" s="164" t="str">
        <f t="shared" si="29"/>
        <v>FS</v>
      </c>
      <c r="AK1889" s="115" t="b">
        <f>ISNUMBER(SEARCH("IRT",Table1[[#This Row],[Current_Status]]))</f>
        <v>0</v>
      </c>
      <c r="AL1889" s="116">
        <f>YEAR(Table1[[#This Row],[Project_Initiated]])</f>
        <v>2019</v>
      </c>
      <c r="AM1889" s="53">
        <v>44105</v>
      </c>
      <c r="AN1889" s="53" t="str">
        <f>IF(AND(Table1[[#This Row],[Completed Date]]&gt;="07/01/2020"+0,Table1[[#This Row],[Completed Date]]&lt;="6/30/2021"+0),"FY 20-21",IF(AND(Table1[[#This Row],[Completed Date]]&gt;="07/01/2019"+0,Table1[[#This Row],[Completed Date]]&lt;="6/30/2020"+0),"FY 19-20",""))</f>
        <v>FY 19-20</v>
      </c>
      <c r="AO1889" s="116">
        <f>IFERROR(FIND("R",Table1[[#This Row],[FS_Priority]]),"")</f>
        <v>1</v>
      </c>
    </row>
    <row r="1890" spans="1:41" hidden="1" x14ac:dyDescent="0.25">
      <c r="A1890" s="48" t="s">
        <v>4659</v>
      </c>
      <c r="B1890" s="203" t="s">
        <v>211</v>
      </c>
      <c r="C1890" s="203" t="s">
        <v>4659</v>
      </c>
      <c r="D1890" s="203" t="b">
        <v>0</v>
      </c>
      <c r="E1890" s="48" t="s">
        <v>4299</v>
      </c>
      <c r="F1890" s="48" t="s">
        <v>4660</v>
      </c>
      <c r="G1890" s="48" t="s">
        <v>211</v>
      </c>
      <c r="H1890" s="48" t="s">
        <v>211</v>
      </c>
      <c r="I1890" s="48" t="s">
        <v>4661</v>
      </c>
      <c r="J1890" s="48" t="s">
        <v>2661</v>
      </c>
      <c r="K1890" s="203" t="s">
        <v>3471</v>
      </c>
      <c r="L1890" s="203" t="s">
        <v>2636</v>
      </c>
      <c r="M1890" s="48" t="s">
        <v>4242</v>
      </c>
      <c r="N1890" s="203" t="s">
        <v>211</v>
      </c>
      <c r="O1890" s="48" t="s">
        <v>534</v>
      </c>
      <c r="P1890" s="48"/>
      <c r="Q1890" s="48" t="s">
        <v>3291</v>
      </c>
      <c r="R1890" s="203" t="s">
        <v>211</v>
      </c>
      <c r="S1890" s="48" t="b">
        <v>0</v>
      </c>
      <c r="T1890" s="48"/>
      <c r="U1890" s="178"/>
      <c r="V1890" s="178">
        <v>43721</v>
      </c>
      <c r="W1890" s="48" t="s">
        <v>211</v>
      </c>
      <c r="X1890" s="48"/>
      <c r="Y1890" s="48"/>
      <c r="Z1890" s="48" t="s">
        <v>211</v>
      </c>
      <c r="AA1890" s="48"/>
      <c r="AB1890" s="48"/>
      <c r="AC1890" s="203" t="s">
        <v>4993</v>
      </c>
      <c r="AD1890" s="205"/>
      <c r="AE1890" s="203" t="s">
        <v>534</v>
      </c>
      <c r="AF1890" s="203" t="s">
        <v>211</v>
      </c>
      <c r="AG1890" s="203" t="s">
        <v>211</v>
      </c>
      <c r="AH1890" s="209">
        <v>43831</v>
      </c>
      <c r="AI1890" s="210" t="s">
        <v>4364</v>
      </c>
      <c r="AJ1890" s="164" t="str">
        <f t="shared" si="29"/>
        <v>FS</v>
      </c>
      <c r="AK1890" s="115" t="b">
        <f>ISNUMBER(SEARCH("IRT",Table1[[#This Row],[Current_Status]]))</f>
        <v>0</v>
      </c>
      <c r="AL1890" s="116">
        <f>YEAR(Table1[[#This Row],[Project_Initiated]])</f>
        <v>2019</v>
      </c>
      <c r="AM1890" s="53">
        <v>44105</v>
      </c>
      <c r="AN1890" s="53" t="str">
        <f>IF(AND(Table1[[#This Row],[Completed Date]]&gt;="07/01/2020"+0,Table1[[#This Row],[Completed Date]]&lt;="6/30/2021"+0),"FY 20-21",IF(AND(Table1[[#This Row],[Completed Date]]&gt;="07/01/2019"+0,Table1[[#This Row],[Completed Date]]&lt;="6/30/2020"+0),"FY 19-20",""))</f>
        <v>FY 19-20</v>
      </c>
      <c r="AO1890" s="116">
        <f>IFERROR(FIND("R",Table1[[#This Row],[FS_Priority]]),"")</f>
        <v>1</v>
      </c>
    </row>
    <row r="1891" spans="1:41" hidden="1" x14ac:dyDescent="0.25">
      <c r="A1891" s="48" t="s">
        <v>4111</v>
      </c>
      <c r="B1891" s="203" t="s">
        <v>211</v>
      </c>
      <c r="C1891" s="203" t="s">
        <v>4111</v>
      </c>
      <c r="D1891" s="203" t="b">
        <v>0</v>
      </c>
      <c r="E1891" s="48" t="s">
        <v>4299</v>
      </c>
      <c r="F1891" s="48" t="s">
        <v>4241</v>
      </c>
      <c r="G1891" s="48" t="s">
        <v>211</v>
      </c>
      <c r="H1891" s="48" t="s">
        <v>884</v>
      </c>
      <c r="I1891" s="48" t="s">
        <v>211</v>
      </c>
      <c r="J1891" s="48" t="s">
        <v>2661</v>
      </c>
      <c r="K1891" s="203" t="s">
        <v>3471</v>
      </c>
      <c r="L1891" s="203" t="s">
        <v>2636</v>
      </c>
      <c r="M1891" s="48" t="s">
        <v>4242</v>
      </c>
      <c r="N1891" s="203" t="s">
        <v>211</v>
      </c>
      <c r="O1891" s="48" t="s">
        <v>534</v>
      </c>
      <c r="P1891" s="48"/>
      <c r="Q1891" s="48" t="s">
        <v>3291</v>
      </c>
      <c r="R1891" s="203" t="s">
        <v>211</v>
      </c>
      <c r="S1891" s="48" t="b">
        <v>0</v>
      </c>
      <c r="T1891" s="48"/>
      <c r="U1891" s="178"/>
      <c r="V1891" s="178">
        <v>43713</v>
      </c>
      <c r="W1891" s="48" t="s">
        <v>211</v>
      </c>
      <c r="X1891" s="48"/>
      <c r="Y1891" s="48"/>
      <c r="Z1891" s="48" t="s">
        <v>211</v>
      </c>
      <c r="AA1891" s="48"/>
      <c r="AB1891" s="48"/>
      <c r="AC1891" s="203" t="s">
        <v>211</v>
      </c>
      <c r="AD1891" s="205"/>
      <c r="AE1891" s="203" t="s">
        <v>534</v>
      </c>
      <c r="AF1891" s="203" t="s">
        <v>211</v>
      </c>
      <c r="AG1891" s="203" t="s">
        <v>211</v>
      </c>
      <c r="AH1891" s="208">
        <v>43726</v>
      </c>
      <c r="AI1891" s="210" t="s">
        <v>4284</v>
      </c>
      <c r="AJ1891" s="164" t="str">
        <f t="shared" si="29"/>
        <v>FS</v>
      </c>
      <c r="AK1891" s="115" t="b">
        <f>ISNUMBER(SEARCH("IRT",Table1[[#This Row],[Current_Status]]))</f>
        <v>0</v>
      </c>
      <c r="AL1891" s="116">
        <f>YEAR(Table1[[#This Row],[Project_Initiated]])</f>
        <v>2019</v>
      </c>
      <c r="AM1891" s="53">
        <v>44105</v>
      </c>
      <c r="AN1891" s="53" t="str">
        <f>IF(AND(Table1[[#This Row],[Completed Date]]&gt;="07/01/2020"+0,Table1[[#This Row],[Completed Date]]&lt;="6/30/2021"+0),"FY 20-21",IF(AND(Table1[[#This Row],[Completed Date]]&gt;="07/01/2019"+0,Table1[[#This Row],[Completed Date]]&lt;="6/30/2020"+0),"FY 19-20",""))</f>
        <v>FY 19-20</v>
      </c>
      <c r="AO1891" s="116">
        <f>IFERROR(FIND("R",Table1[[#This Row],[FS_Priority]]),"")</f>
        <v>1</v>
      </c>
    </row>
    <row r="1892" spans="1:41" hidden="1" x14ac:dyDescent="0.25">
      <c r="A1892" s="48" t="s">
        <v>4113</v>
      </c>
      <c r="B1892" s="203" t="s">
        <v>211</v>
      </c>
      <c r="C1892" s="203" t="s">
        <v>4113</v>
      </c>
      <c r="D1892" s="203" t="b">
        <v>0</v>
      </c>
      <c r="E1892" s="48" t="s">
        <v>4299</v>
      </c>
      <c r="F1892" s="48" t="s">
        <v>4243</v>
      </c>
      <c r="G1892" s="48" t="s">
        <v>211</v>
      </c>
      <c r="H1892" s="48" t="s">
        <v>266</v>
      </c>
      <c r="I1892" s="48" t="s">
        <v>4244</v>
      </c>
      <c r="J1892" s="48" t="s">
        <v>2661</v>
      </c>
      <c r="K1892" s="203" t="s">
        <v>3471</v>
      </c>
      <c r="L1892" s="203" t="s">
        <v>2636</v>
      </c>
      <c r="M1892" s="48" t="s">
        <v>4242</v>
      </c>
      <c r="N1892" s="203" t="s">
        <v>211</v>
      </c>
      <c r="O1892" s="48" t="s">
        <v>534</v>
      </c>
      <c r="P1892" s="48"/>
      <c r="Q1892" s="48" t="s">
        <v>3293</v>
      </c>
      <c r="R1892" s="203" t="s">
        <v>211</v>
      </c>
      <c r="S1892" s="48" t="b">
        <v>0</v>
      </c>
      <c r="T1892" s="48"/>
      <c r="U1892" s="178"/>
      <c r="V1892" s="178">
        <v>43713</v>
      </c>
      <c r="W1892" s="48" t="s">
        <v>211</v>
      </c>
      <c r="X1892" s="48"/>
      <c r="Y1892" s="48"/>
      <c r="Z1892" s="48" t="s">
        <v>211</v>
      </c>
      <c r="AA1892" s="48"/>
      <c r="AB1892" s="48"/>
      <c r="AC1892" s="203" t="s">
        <v>211</v>
      </c>
      <c r="AD1892" s="205"/>
      <c r="AE1892" s="203" t="s">
        <v>534</v>
      </c>
      <c r="AF1892" s="203" t="s">
        <v>211</v>
      </c>
      <c r="AG1892" s="203" t="s">
        <v>211</v>
      </c>
      <c r="AH1892" s="208">
        <v>43726</v>
      </c>
      <c r="AI1892" s="210" t="s">
        <v>4284</v>
      </c>
      <c r="AJ1892" s="164" t="str">
        <f t="shared" si="29"/>
        <v>FS</v>
      </c>
      <c r="AK1892" s="115" t="b">
        <f>ISNUMBER(SEARCH("IRT",Table1[[#This Row],[Current_Status]]))</f>
        <v>0</v>
      </c>
      <c r="AL1892" s="116">
        <f>YEAR(Table1[[#This Row],[Project_Initiated]])</f>
        <v>2019</v>
      </c>
      <c r="AM1892" s="53">
        <v>44105</v>
      </c>
      <c r="AN1892" s="53" t="str">
        <f>IF(AND(Table1[[#This Row],[Completed Date]]&gt;="07/01/2020"+0,Table1[[#This Row],[Completed Date]]&lt;="6/30/2021"+0),"FY 20-21",IF(AND(Table1[[#This Row],[Completed Date]]&gt;="07/01/2019"+0,Table1[[#This Row],[Completed Date]]&lt;="6/30/2020"+0),"FY 19-20",""))</f>
        <v>FY 19-20</v>
      </c>
      <c r="AO1892" s="116">
        <f>IFERROR(FIND("R",Table1[[#This Row],[FS_Priority]]),"")</f>
        <v>1</v>
      </c>
    </row>
    <row r="1893" spans="1:41" hidden="1" x14ac:dyDescent="0.25">
      <c r="A1893" s="48" t="s">
        <v>4662</v>
      </c>
      <c r="B1893" s="203" t="s">
        <v>211</v>
      </c>
      <c r="C1893" s="203" t="s">
        <v>4662</v>
      </c>
      <c r="D1893" s="203" t="b">
        <v>0</v>
      </c>
      <c r="E1893" s="48" t="s">
        <v>4299</v>
      </c>
      <c r="F1893" s="48" t="s">
        <v>4663</v>
      </c>
      <c r="G1893" s="48" t="s">
        <v>4749</v>
      </c>
      <c r="H1893" s="48" t="s">
        <v>211</v>
      </c>
      <c r="I1893" s="48" t="s">
        <v>4664</v>
      </c>
      <c r="J1893" s="48" t="s">
        <v>2661</v>
      </c>
      <c r="K1893" s="203" t="s">
        <v>3471</v>
      </c>
      <c r="L1893" s="203" t="s">
        <v>2636</v>
      </c>
      <c r="M1893" s="48" t="s">
        <v>4242</v>
      </c>
      <c r="N1893" s="203" t="s">
        <v>4665</v>
      </c>
      <c r="O1893" s="48" t="s">
        <v>534</v>
      </c>
      <c r="P1893" s="48"/>
      <c r="Q1893" s="48" t="s">
        <v>3293</v>
      </c>
      <c r="R1893" s="203" t="s">
        <v>211</v>
      </c>
      <c r="S1893" s="48" t="b">
        <v>0</v>
      </c>
      <c r="T1893" s="48"/>
      <c r="U1893" s="178"/>
      <c r="V1893" s="178">
        <v>43770</v>
      </c>
      <c r="W1893" s="48" t="s">
        <v>211</v>
      </c>
      <c r="X1893" s="48"/>
      <c r="Y1893" s="48"/>
      <c r="Z1893" s="48" t="s">
        <v>211</v>
      </c>
      <c r="AA1893" s="48"/>
      <c r="AB1893" s="48"/>
      <c r="AC1893" s="203" t="s">
        <v>4993</v>
      </c>
      <c r="AD1893" s="205"/>
      <c r="AE1893" s="203" t="s">
        <v>534</v>
      </c>
      <c r="AF1893" s="203" t="s">
        <v>211</v>
      </c>
      <c r="AG1893" s="203" t="s">
        <v>211</v>
      </c>
      <c r="AH1893" s="208">
        <v>43831</v>
      </c>
      <c r="AI1893" s="210" t="s">
        <v>4364</v>
      </c>
      <c r="AJ1893" s="164" t="str">
        <f t="shared" si="29"/>
        <v>FS</v>
      </c>
      <c r="AK1893" s="115" t="b">
        <f>ISNUMBER(SEARCH("IRT",Table1[[#This Row],[Current_Status]]))</f>
        <v>0</v>
      </c>
      <c r="AL1893" s="116">
        <f>YEAR(Table1[[#This Row],[Project_Initiated]])</f>
        <v>2019</v>
      </c>
      <c r="AM1893" s="53">
        <v>44105</v>
      </c>
      <c r="AN1893" s="53" t="str">
        <f>IF(AND(Table1[[#This Row],[Completed Date]]&gt;="07/01/2020"+0,Table1[[#This Row],[Completed Date]]&lt;="6/30/2021"+0),"FY 20-21",IF(AND(Table1[[#This Row],[Completed Date]]&gt;="07/01/2019"+0,Table1[[#This Row],[Completed Date]]&lt;="6/30/2020"+0),"FY 19-20",""))</f>
        <v>FY 19-20</v>
      </c>
      <c r="AO1893" s="116">
        <f>IFERROR(FIND("R",Table1[[#This Row],[FS_Priority]]),"")</f>
        <v>1</v>
      </c>
    </row>
    <row r="1894" spans="1:41" hidden="1" x14ac:dyDescent="0.25">
      <c r="A1894" s="48" t="s">
        <v>4114</v>
      </c>
      <c r="B1894" s="203" t="s">
        <v>211</v>
      </c>
      <c r="C1894" s="203" t="s">
        <v>4114</v>
      </c>
      <c r="D1894" s="203" t="b">
        <v>0</v>
      </c>
      <c r="E1894" s="48" t="s">
        <v>4299</v>
      </c>
      <c r="F1894" s="48" t="s">
        <v>4245</v>
      </c>
      <c r="G1894" s="48" t="s">
        <v>211</v>
      </c>
      <c r="H1894" s="48" t="s">
        <v>266</v>
      </c>
      <c r="I1894" s="48" t="s">
        <v>4244</v>
      </c>
      <c r="J1894" s="48" t="s">
        <v>2661</v>
      </c>
      <c r="K1894" s="203" t="s">
        <v>3471</v>
      </c>
      <c r="L1894" s="203" t="s">
        <v>2636</v>
      </c>
      <c r="M1894" s="48" t="s">
        <v>4242</v>
      </c>
      <c r="N1894" s="203" t="s">
        <v>211</v>
      </c>
      <c r="O1894" s="48" t="s">
        <v>534</v>
      </c>
      <c r="P1894" s="48"/>
      <c r="Q1894" s="48" t="s">
        <v>3429</v>
      </c>
      <c r="R1894" s="203" t="s">
        <v>211</v>
      </c>
      <c r="S1894" s="48" t="b">
        <v>0</v>
      </c>
      <c r="T1894" s="48"/>
      <c r="U1894" s="178"/>
      <c r="V1894" s="178">
        <v>43713</v>
      </c>
      <c r="W1894" s="48" t="s">
        <v>211</v>
      </c>
      <c r="X1894" s="48"/>
      <c r="Y1894" s="48"/>
      <c r="Z1894" s="48" t="s">
        <v>211</v>
      </c>
      <c r="AA1894" s="48"/>
      <c r="AB1894" s="48"/>
      <c r="AC1894" s="203" t="s">
        <v>211</v>
      </c>
      <c r="AD1894" s="205"/>
      <c r="AE1894" s="203" t="s">
        <v>534</v>
      </c>
      <c r="AF1894" s="203" t="s">
        <v>211</v>
      </c>
      <c r="AG1894" s="203" t="s">
        <v>211</v>
      </c>
      <c r="AH1894" s="208">
        <v>43726</v>
      </c>
      <c r="AI1894" s="210" t="s">
        <v>4284</v>
      </c>
      <c r="AJ1894" s="164" t="str">
        <f t="shared" si="29"/>
        <v>FS</v>
      </c>
      <c r="AK1894" s="115" t="b">
        <f>ISNUMBER(SEARCH("IRT",Table1[[#This Row],[Current_Status]]))</f>
        <v>0</v>
      </c>
      <c r="AL1894" s="116">
        <f>YEAR(Table1[[#This Row],[Project_Initiated]])</f>
        <v>2019</v>
      </c>
      <c r="AM1894" s="53">
        <v>44105</v>
      </c>
      <c r="AN1894" s="53" t="str">
        <f>IF(AND(Table1[[#This Row],[Completed Date]]&gt;="07/01/2020"+0,Table1[[#This Row],[Completed Date]]&lt;="6/30/2021"+0),"FY 20-21",IF(AND(Table1[[#This Row],[Completed Date]]&gt;="07/01/2019"+0,Table1[[#This Row],[Completed Date]]&lt;="6/30/2020"+0),"FY 19-20",""))</f>
        <v>FY 19-20</v>
      </c>
      <c r="AO1894" s="116">
        <f>IFERROR(FIND("R",Table1[[#This Row],[FS_Priority]]),"")</f>
        <v>1</v>
      </c>
    </row>
    <row r="1895" spans="1:41" hidden="1" x14ac:dyDescent="0.25">
      <c r="A1895" s="48" t="s">
        <v>4666</v>
      </c>
      <c r="B1895" s="203" t="s">
        <v>211</v>
      </c>
      <c r="C1895" s="203" t="s">
        <v>4666</v>
      </c>
      <c r="D1895" s="203" t="b">
        <v>0</v>
      </c>
      <c r="E1895" s="48" t="s">
        <v>4299</v>
      </c>
      <c r="F1895" s="48" t="s">
        <v>4667</v>
      </c>
      <c r="G1895" s="48" t="s">
        <v>4750</v>
      </c>
      <c r="H1895" s="48" t="s">
        <v>211</v>
      </c>
      <c r="I1895" s="48" t="s">
        <v>4668</v>
      </c>
      <c r="J1895" s="48" t="s">
        <v>2661</v>
      </c>
      <c r="K1895" s="203" t="s">
        <v>3471</v>
      </c>
      <c r="L1895" s="203" t="s">
        <v>2636</v>
      </c>
      <c r="M1895" s="48" t="s">
        <v>4242</v>
      </c>
      <c r="N1895" s="203" t="s">
        <v>4665</v>
      </c>
      <c r="O1895" s="48" t="s">
        <v>534</v>
      </c>
      <c r="P1895" s="48"/>
      <c r="Q1895" s="48" t="s">
        <v>3429</v>
      </c>
      <c r="R1895" s="203" t="s">
        <v>211</v>
      </c>
      <c r="S1895" s="48" t="b">
        <v>0</v>
      </c>
      <c r="T1895" s="48"/>
      <c r="U1895" s="178"/>
      <c r="V1895" s="178">
        <v>43784</v>
      </c>
      <c r="W1895" s="48" t="s">
        <v>211</v>
      </c>
      <c r="X1895" s="48"/>
      <c r="Y1895" s="48"/>
      <c r="Z1895" s="48" t="s">
        <v>211</v>
      </c>
      <c r="AA1895" s="48"/>
      <c r="AB1895" s="48"/>
      <c r="AC1895" s="203" t="s">
        <v>4994</v>
      </c>
      <c r="AD1895" s="205"/>
      <c r="AE1895" s="203" t="s">
        <v>534</v>
      </c>
      <c r="AF1895" s="203" t="s">
        <v>211</v>
      </c>
      <c r="AG1895" s="203" t="s">
        <v>211</v>
      </c>
      <c r="AH1895" s="208">
        <v>43709</v>
      </c>
      <c r="AI1895" s="210" t="s">
        <v>4364</v>
      </c>
      <c r="AJ1895" s="164" t="str">
        <f t="shared" si="29"/>
        <v>FS</v>
      </c>
      <c r="AK1895" s="115" t="b">
        <f>ISNUMBER(SEARCH("IRT",Table1[[#This Row],[Current_Status]]))</f>
        <v>0</v>
      </c>
      <c r="AL1895" s="116">
        <f>YEAR(Table1[[#This Row],[Project_Initiated]])</f>
        <v>2019</v>
      </c>
      <c r="AM1895" s="53">
        <v>44105</v>
      </c>
      <c r="AN1895" s="53" t="str">
        <f>IF(AND(Table1[[#This Row],[Completed Date]]&gt;="07/01/2020"+0,Table1[[#This Row],[Completed Date]]&lt;="6/30/2021"+0),"FY 20-21",IF(AND(Table1[[#This Row],[Completed Date]]&gt;="07/01/2019"+0,Table1[[#This Row],[Completed Date]]&lt;="6/30/2020"+0),"FY 19-20",""))</f>
        <v>FY 19-20</v>
      </c>
      <c r="AO1895" s="116">
        <f>IFERROR(FIND("R",Table1[[#This Row],[FS_Priority]]),"")</f>
        <v>1</v>
      </c>
    </row>
    <row r="1896" spans="1:41" hidden="1" x14ac:dyDescent="0.25">
      <c r="A1896" s="48" t="s">
        <v>4669</v>
      </c>
      <c r="B1896" s="203" t="s">
        <v>211</v>
      </c>
      <c r="C1896" s="203" t="s">
        <v>4669</v>
      </c>
      <c r="D1896" s="203" t="b">
        <v>0</v>
      </c>
      <c r="E1896" s="48" t="s">
        <v>4299</v>
      </c>
      <c r="F1896" s="48" t="s">
        <v>4670</v>
      </c>
      <c r="G1896" s="48" t="s">
        <v>4751</v>
      </c>
      <c r="H1896" s="48" t="s">
        <v>211</v>
      </c>
      <c r="I1896" s="48" t="s">
        <v>4671</v>
      </c>
      <c r="J1896" s="48" t="s">
        <v>2661</v>
      </c>
      <c r="K1896" s="203" t="s">
        <v>3471</v>
      </c>
      <c r="L1896" s="203" t="s">
        <v>2636</v>
      </c>
      <c r="M1896" s="48" t="s">
        <v>4672</v>
      </c>
      <c r="N1896" s="203" t="s">
        <v>211</v>
      </c>
      <c r="O1896" s="48" t="s">
        <v>534</v>
      </c>
      <c r="P1896" s="48"/>
      <c r="Q1896" s="48" t="s">
        <v>3431</v>
      </c>
      <c r="R1896" s="203" t="s">
        <v>211</v>
      </c>
      <c r="S1896" s="48" t="b">
        <v>0</v>
      </c>
      <c r="T1896" s="48"/>
      <c r="U1896" s="178"/>
      <c r="V1896" s="178">
        <v>43785</v>
      </c>
      <c r="W1896" s="48" t="s">
        <v>211</v>
      </c>
      <c r="X1896" s="48"/>
      <c r="Y1896" s="48"/>
      <c r="Z1896" s="48" t="s">
        <v>211</v>
      </c>
      <c r="AA1896" s="48"/>
      <c r="AB1896" s="48"/>
      <c r="AC1896" s="203" t="s">
        <v>4995</v>
      </c>
      <c r="AD1896" s="205"/>
      <c r="AE1896" s="203" t="s">
        <v>534</v>
      </c>
      <c r="AF1896" s="203" t="s">
        <v>211</v>
      </c>
      <c r="AG1896" s="203" t="s">
        <v>211</v>
      </c>
      <c r="AH1896" s="208">
        <v>43983</v>
      </c>
      <c r="AI1896" s="210" t="s">
        <v>4364</v>
      </c>
      <c r="AJ1896" s="164" t="str">
        <f t="shared" si="29"/>
        <v>FS</v>
      </c>
      <c r="AK1896" s="115" t="b">
        <f>ISNUMBER(SEARCH("IRT",Table1[[#This Row],[Current_Status]]))</f>
        <v>0</v>
      </c>
      <c r="AL1896" s="116">
        <f>YEAR(Table1[[#This Row],[Project_Initiated]])</f>
        <v>2019</v>
      </c>
      <c r="AM1896" s="53">
        <v>44105</v>
      </c>
      <c r="AN1896" s="53" t="str">
        <f>IF(AND(Table1[[#This Row],[Completed Date]]&gt;="07/01/2020"+0,Table1[[#This Row],[Completed Date]]&lt;="6/30/2021"+0),"FY 20-21",IF(AND(Table1[[#This Row],[Completed Date]]&gt;="07/01/2019"+0,Table1[[#This Row],[Completed Date]]&lt;="6/30/2020"+0),"FY 19-20",""))</f>
        <v>FY 19-20</v>
      </c>
      <c r="AO1896" s="116">
        <f>IFERROR(FIND("R",Table1[[#This Row],[FS_Priority]]),"")</f>
        <v>1</v>
      </c>
    </row>
    <row r="1897" spans="1:41" hidden="1" x14ac:dyDescent="0.25">
      <c r="A1897" s="48" t="s">
        <v>4115</v>
      </c>
      <c r="B1897" s="203" t="s">
        <v>211</v>
      </c>
      <c r="C1897" s="203" t="s">
        <v>4115</v>
      </c>
      <c r="D1897" s="203" t="b">
        <v>0</v>
      </c>
      <c r="E1897" s="48" t="s">
        <v>4299</v>
      </c>
      <c r="F1897" s="48" t="s">
        <v>4246</v>
      </c>
      <c r="G1897" s="48" t="s">
        <v>211</v>
      </c>
      <c r="H1897" s="48" t="s">
        <v>884</v>
      </c>
      <c r="I1897" s="48" t="s">
        <v>4247</v>
      </c>
      <c r="J1897" s="48" t="s">
        <v>2661</v>
      </c>
      <c r="K1897" s="203" t="s">
        <v>3471</v>
      </c>
      <c r="L1897" s="203" t="s">
        <v>2636</v>
      </c>
      <c r="M1897" s="48" t="s">
        <v>4242</v>
      </c>
      <c r="N1897" s="203" t="s">
        <v>211</v>
      </c>
      <c r="O1897" s="48" t="s">
        <v>534</v>
      </c>
      <c r="P1897" s="48"/>
      <c r="Q1897" s="48" t="s">
        <v>3431</v>
      </c>
      <c r="R1897" s="203" t="s">
        <v>211</v>
      </c>
      <c r="S1897" s="48" t="b">
        <v>0</v>
      </c>
      <c r="T1897" s="48"/>
      <c r="U1897" s="178"/>
      <c r="V1897" s="178">
        <v>43713</v>
      </c>
      <c r="W1897" s="48" t="s">
        <v>211</v>
      </c>
      <c r="X1897" s="48"/>
      <c r="Y1897" s="48"/>
      <c r="Z1897" s="48" t="s">
        <v>211</v>
      </c>
      <c r="AA1897" s="48"/>
      <c r="AB1897" s="48"/>
      <c r="AC1897" s="203" t="s">
        <v>211</v>
      </c>
      <c r="AD1897" s="206"/>
      <c r="AE1897" s="203" t="s">
        <v>534</v>
      </c>
      <c r="AF1897" s="203" t="s">
        <v>211</v>
      </c>
      <c r="AG1897" s="203" t="s">
        <v>211</v>
      </c>
      <c r="AH1897" s="208">
        <v>43726</v>
      </c>
      <c r="AI1897" s="210" t="s">
        <v>4284</v>
      </c>
      <c r="AJ1897" s="164" t="str">
        <f t="shared" si="29"/>
        <v>FS</v>
      </c>
      <c r="AK1897" s="115" t="b">
        <f>ISNUMBER(SEARCH("IRT",Table1[[#This Row],[Current_Status]]))</f>
        <v>0</v>
      </c>
      <c r="AL1897" s="116">
        <f>YEAR(Table1[[#This Row],[Project_Initiated]])</f>
        <v>2019</v>
      </c>
      <c r="AM1897" s="53">
        <v>44105</v>
      </c>
      <c r="AN1897" s="53" t="str">
        <f>IF(AND(Table1[[#This Row],[Completed Date]]&gt;="07/01/2020"+0,Table1[[#This Row],[Completed Date]]&lt;="6/30/2021"+0),"FY 20-21",IF(AND(Table1[[#This Row],[Completed Date]]&gt;="07/01/2019"+0,Table1[[#This Row],[Completed Date]]&lt;="6/30/2020"+0),"FY 19-20",""))</f>
        <v>FY 19-20</v>
      </c>
      <c r="AO1897" s="116">
        <f>IFERROR(FIND("R",Table1[[#This Row],[FS_Priority]]),"")</f>
        <v>1</v>
      </c>
    </row>
    <row r="1898" spans="1:41" hidden="1" x14ac:dyDescent="0.25">
      <c r="A1898" s="48" t="s">
        <v>4062</v>
      </c>
      <c r="B1898" s="203" t="s">
        <v>211</v>
      </c>
      <c r="C1898" s="203" t="s">
        <v>4062</v>
      </c>
      <c r="D1898" s="203" t="b">
        <v>0</v>
      </c>
      <c r="E1898" s="48" t="s">
        <v>4299</v>
      </c>
      <c r="F1898" s="48" t="s">
        <v>4248</v>
      </c>
      <c r="G1898" s="48" t="s">
        <v>211</v>
      </c>
      <c r="H1898" s="48" t="s">
        <v>266</v>
      </c>
      <c r="I1898" s="48" t="s">
        <v>4249</v>
      </c>
      <c r="J1898" s="48" t="s">
        <v>2661</v>
      </c>
      <c r="K1898" s="203" t="s">
        <v>3471</v>
      </c>
      <c r="L1898" s="203" t="s">
        <v>2636</v>
      </c>
      <c r="M1898" s="48" t="s">
        <v>4242</v>
      </c>
      <c r="N1898" s="203" t="s">
        <v>211</v>
      </c>
      <c r="O1898" s="48" t="s">
        <v>534</v>
      </c>
      <c r="P1898" s="48"/>
      <c r="Q1898" s="48" t="s">
        <v>3434</v>
      </c>
      <c r="R1898" s="203" t="s">
        <v>211</v>
      </c>
      <c r="S1898" s="48" t="b">
        <v>0</v>
      </c>
      <c r="T1898" s="48"/>
      <c r="U1898" s="178"/>
      <c r="V1898" s="178">
        <v>43713</v>
      </c>
      <c r="W1898" s="48" t="s">
        <v>211</v>
      </c>
      <c r="X1898" s="48"/>
      <c r="Y1898" s="48"/>
      <c r="Z1898" s="48" t="s">
        <v>211</v>
      </c>
      <c r="AA1898" s="48"/>
      <c r="AB1898" s="48"/>
      <c r="AC1898" s="203" t="s">
        <v>211</v>
      </c>
      <c r="AD1898" s="206"/>
      <c r="AE1898" s="203" t="s">
        <v>534</v>
      </c>
      <c r="AF1898" s="203" t="s">
        <v>211</v>
      </c>
      <c r="AG1898" s="203" t="s">
        <v>211</v>
      </c>
      <c r="AH1898" s="208">
        <v>43726</v>
      </c>
      <c r="AI1898" s="210" t="s">
        <v>4284</v>
      </c>
      <c r="AJ1898" s="164" t="str">
        <f t="shared" si="29"/>
        <v>FS</v>
      </c>
      <c r="AK1898" s="115" t="b">
        <f>ISNUMBER(SEARCH("IRT",Table1[[#This Row],[Current_Status]]))</f>
        <v>0</v>
      </c>
      <c r="AL1898" s="116">
        <f>YEAR(Table1[[#This Row],[Project_Initiated]])</f>
        <v>2019</v>
      </c>
      <c r="AM1898" s="53">
        <v>44105</v>
      </c>
      <c r="AN1898" s="53" t="str">
        <f>IF(AND(Table1[[#This Row],[Completed Date]]&gt;="07/01/2020"+0,Table1[[#This Row],[Completed Date]]&lt;="6/30/2021"+0),"FY 20-21",IF(AND(Table1[[#This Row],[Completed Date]]&gt;="07/01/2019"+0,Table1[[#This Row],[Completed Date]]&lt;="6/30/2020"+0),"FY 19-20",""))</f>
        <v>FY 19-20</v>
      </c>
      <c r="AO1898" s="116">
        <f>IFERROR(FIND("R",Table1[[#This Row],[FS_Priority]]),"")</f>
        <v>1</v>
      </c>
    </row>
    <row r="1899" spans="1:41" hidden="1" x14ac:dyDescent="0.25">
      <c r="A1899" s="48" t="s">
        <v>2749</v>
      </c>
      <c r="B1899" s="203" t="s">
        <v>211</v>
      </c>
      <c r="C1899" s="203" t="s">
        <v>2749</v>
      </c>
      <c r="D1899" s="203" t="b">
        <v>0</v>
      </c>
      <c r="E1899" s="48" t="s">
        <v>2771</v>
      </c>
      <c r="F1899" s="48" t="s">
        <v>3295</v>
      </c>
      <c r="G1899" s="48" t="s">
        <v>211</v>
      </c>
      <c r="H1899" s="48" t="s">
        <v>447</v>
      </c>
      <c r="I1899" s="48" t="s">
        <v>3826</v>
      </c>
      <c r="J1899" s="48" t="s">
        <v>2661</v>
      </c>
      <c r="K1899" s="203" t="s">
        <v>3786</v>
      </c>
      <c r="L1899" s="203" t="s">
        <v>2772</v>
      </c>
      <c r="M1899" s="48" t="s">
        <v>3827</v>
      </c>
      <c r="N1899" s="203" t="s">
        <v>211</v>
      </c>
      <c r="O1899" s="48" t="s">
        <v>183</v>
      </c>
      <c r="P1899" s="48"/>
      <c r="Q1899" s="48" t="s">
        <v>288</v>
      </c>
      <c r="R1899" s="203" t="s">
        <v>211</v>
      </c>
      <c r="S1899" s="48" t="b">
        <v>0</v>
      </c>
      <c r="T1899" s="48"/>
      <c r="U1899" s="178"/>
      <c r="V1899" s="178">
        <v>43424</v>
      </c>
      <c r="W1899" s="48" t="s">
        <v>211</v>
      </c>
      <c r="X1899" s="48"/>
      <c r="Y1899" s="48"/>
      <c r="Z1899" s="48" t="s">
        <v>211</v>
      </c>
      <c r="AA1899" s="48"/>
      <c r="AB1899" s="48"/>
      <c r="AC1899" s="203" t="s">
        <v>2868</v>
      </c>
      <c r="AD1899" s="207">
        <v>43503</v>
      </c>
      <c r="AE1899" s="203" t="s">
        <v>498</v>
      </c>
      <c r="AF1899" s="203" t="s">
        <v>211</v>
      </c>
      <c r="AG1899" s="203" t="s">
        <v>2694</v>
      </c>
      <c r="AH1899" s="208">
        <v>43570</v>
      </c>
      <c r="AI1899" s="210" t="s">
        <v>4346</v>
      </c>
      <c r="AJ1899" s="164" t="str">
        <f t="shared" si="29"/>
        <v>FS</v>
      </c>
      <c r="AK1899" s="115" t="b">
        <f>ISNUMBER(SEARCH("IRT",Table1[[#This Row],[Current_Status]]))</f>
        <v>0</v>
      </c>
      <c r="AL1899" s="116">
        <f>YEAR(Table1[[#This Row],[Project_Initiated]])</f>
        <v>2018</v>
      </c>
      <c r="AM1899" s="53">
        <v>44105</v>
      </c>
      <c r="AN1899" s="53" t="str">
        <f>IF(AND(Table1[[#This Row],[Completed Date]]&gt;="07/01/2020"+0,Table1[[#This Row],[Completed Date]]&lt;="6/30/2021"+0),"FY 20-21",IF(AND(Table1[[#This Row],[Completed Date]]&gt;="07/01/2019"+0,Table1[[#This Row],[Completed Date]]&lt;="6/30/2020"+0),"FY 19-20",""))</f>
        <v/>
      </c>
      <c r="AO1899" s="116" t="str">
        <f>IFERROR(FIND("R",Table1[[#This Row],[FS_Priority]]),"")</f>
        <v/>
      </c>
    </row>
    <row r="1900" spans="1:41" hidden="1" x14ac:dyDescent="0.25">
      <c r="A1900" s="48" t="s">
        <v>4116</v>
      </c>
      <c r="B1900" s="203" t="s">
        <v>211</v>
      </c>
      <c r="C1900" s="203" t="s">
        <v>4116</v>
      </c>
      <c r="D1900" s="203" t="b">
        <v>0</v>
      </c>
      <c r="E1900" s="48" t="s">
        <v>2771</v>
      </c>
      <c r="F1900" s="48" t="s">
        <v>4163</v>
      </c>
      <c r="G1900" s="48" t="s">
        <v>211</v>
      </c>
      <c r="H1900" s="48" t="s">
        <v>465</v>
      </c>
      <c r="I1900" s="48" t="s">
        <v>4164</v>
      </c>
      <c r="J1900" s="48" t="s">
        <v>2661</v>
      </c>
      <c r="K1900" s="203" t="s">
        <v>3786</v>
      </c>
      <c r="L1900" s="203" t="s">
        <v>2772</v>
      </c>
      <c r="M1900" s="48" t="s">
        <v>3597</v>
      </c>
      <c r="N1900" s="203" t="s">
        <v>211</v>
      </c>
      <c r="O1900" s="48" t="s">
        <v>165</v>
      </c>
      <c r="P1900" s="48"/>
      <c r="Q1900" s="48" t="s">
        <v>218</v>
      </c>
      <c r="R1900" s="203" t="s">
        <v>211</v>
      </c>
      <c r="S1900" s="48" t="b">
        <v>0</v>
      </c>
      <c r="T1900" s="48"/>
      <c r="U1900" s="178"/>
      <c r="V1900" s="178">
        <v>43641</v>
      </c>
      <c r="W1900" s="48" t="s">
        <v>211</v>
      </c>
      <c r="X1900" s="48"/>
      <c r="Y1900" s="48"/>
      <c r="Z1900" s="48" t="s">
        <v>211</v>
      </c>
      <c r="AA1900" s="48"/>
      <c r="AB1900" s="48"/>
      <c r="AC1900" s="203" t="s">
        <v>4436</v>
      </c>
      <c r="AD1900" s="205"/>
      <c r="AE1900" s="203" t="s">
        <v>165</v>
      </c>
      <c r="AF1900" s="203" t="s">
        <v>211</v>
      </c>
      <c r="AG1900" s="203" t="s">
        <v>211</v>
      </c>
      <c r="AH1900" s="208">
        <v>43741</v>
      </c>
      <c r="AI1900" s="210" t="s">
        <v>4284</v>
      </c>
      <c r="AJ1900" s="164" t="str">
        <f t="shared" si="29"/>
        <v>FS</v>
      </c>
      <c r="AK1900" s="115" t="b">
        <f>ISNUMBER(SEARCH("IRT",Table1[[#This Row],[Current_Status]]))</f>
        <v>0</v>
      </c>
      <c r="AL1900" s="116">
        <f>YEAR(Table1[[#This Row],[Project_Initiated]])</f>
        <v>2019</v>
      </c>
      <c r="AM1900" s="53">
        <v>44105</v>
      </c>
      <c r="AN1900" s="53" t="str">
        <f>IF(AND(Table1[[#This Row],[Completed Date]]&gt;="07/01/2020"+0,Table1[[#This Row],[Completed Date]]&lt;="6/30/2021"+0),"FY 20-21",IF(AND(Table1[[#This Row],[Completed Date]]&gt;="07/01/2019"+0,Table1[[#This Row],[Completed Date]]&lt;="6/30/2020"+0),"FY 19-20",""))</f>
        <v>FY 19-20</v>
      </c>
      <c r="AO1900" s="116" t="str">
        <f>IFERROR(FIND("R",Table1[[#This Row],[FS_Priority]]),"")</f>
        <v/>
      </c>
    </row>
    <row r="1901" spans="1:41" hidden="1" x14ac:dyDescent="0.25">
      <c r="A1901" s="48" t="s">
        <v>3391</v>
      </c>
      <c r="B1901" s="203" t="s">
        <v>211</v>
      </c>
      <c r="C1901" s="203" t="s">
        <v>3391</v>
      </c>
      <c r="D1901" s="203" t="b">
        <v>0</v>
      </c>
      <c r="E1901" s="48" t="s">
        <v>2771</v>
      </c>
      <c r="F1901" s="48" t="s">
        <v>3401</v>
      </c>
      <c r="G1901" s="48" t="s">
        <v>211</v>
      </c>
      <c r="H1901" s="48" t="s">
        <v>52</v>
      </c>
      <c r="I1901" s="48" t="s">
        <v>3976</v>
      </c>
      <c r="J1901" s="48" t="s">
        <v>2661</v>
      </c>
      <c r="K1901" s="203" t="s">
        <v>3786</v>
      </c>
      <c r="L1901" s="203" t="s">
        <v>2772</v>
      </c>
      <c r="M1901" s="48" t="s">
        <v>3977</v>
      </c>
      <c r="N1901" s="203" t="s">
        <v>3978</v>
      </c>
      <c r="O1901" s="48" t="s">
        <v>165</v>
      </c>
      <c r="P1901" s="48"/>
      <c r="Q1901" s="48" t="s">
        <v>218</v>
      </c>
      <c r="R1901" s="203" t="s">
        <v>211</v>
      </c>
      <c r="S1901" s="48" t="b">
        <v>0</v>
      </c>
      <c r="T1901" s="48"/>
      <c r="U1901" s="178"/>
      <c r="V1901" s="178">
        <v>43494</v>
      </c>
      <c r="W1901" s="48" t="s">
        <v>211</v>
      </c>
      <c r="X1901" s="48"/>
      <c r="Y1901" s="48"/>
      <c r="Z1901" s="48" t="s">
        <v>211</v>
      </c>
      <c r="AA1901" s="48"/>
      <c r="AB1901" s="48"/>
      <c r="AC1901" s="203" t="s">
        <v>4436</v>
      </c>
      <c r="AD1901" s="205"/>
      <c r="AE1901" s="203" t="s">
        <v>165</v>
      </c>
      <c r="AF1901" s="203" t="s">
        <v>211</v>
      </c>
      <c r="AG1901" s="203" t="s">
        <v>211</v>
      </c>
      <c r="AH1901" s="208">
        <v>43766</v>
      </c>
      <c r="AI1901" s="210" t="s">
        <v>4349</v>
      </c>
      <c r="AJ1901" s="164" t="str">
        <f t="shared" si="29"/>
        <v>FS</v>
      </c>
      <c r="AK1901" s="115" t="b">
        <f>ISNUMBER(SEARCH("IRT",Table1[[#This Row],[Current_Status]]))</f>
        <v>0</v>
      </c>
      <c r="AL1901" s="116">
        <f>YEAR(Table1[[#This Row],[Project_Initiated]])</f>
        <v>2019</v>
      </c>
      <c r="AM1901" s="53">
        <v>44105</v>
      </c>
      <c r="AN1901" s="53" t="str">
        <f>IF(AND(Table1[[#This Row],[Completed Date]]&gt;="07/01/2020"+0,Table1[[#This Row],[Completed Date]]&lt;="6/30/2021"+0),"FY 20-21",IF(AND(Table1[[#This Row],[Completed Date]]&gt;="07/01/2019"+0,Table1[[#This Row],[Completed Date]]&lt;="6/30/2020"+0),"FY 19-20",""))</f>
        <v>FY 19-20</v>
      </c>
      <c r="AO1901" s="116" t="str">
        <f>IFERROR(FIND("R",Table1[[#This Row],[FS_Priority]]),"")</f>
        <v/>
      </c>
    </row>
    <row r="1902" spans="1:41" hidden="1" x14ac:dyDescent="0.25">
      <c r="A1902" s="48" t="s">
        <v>3418</v>
      </c>
      <c r="B1902" s="203" t="s">
        <v>211</v>
      </c>
      <c r="C1902" s="203" t="s">
        <v>3418</v>
      </c>
      <c r="D1902" s="203" t="b">
        <v>0</v>
      </c>
      <c r="E1902" s="48" t="s">
        <v>2771</v>
      </c>
      <c r="F1902" s="48" t="s">
        <v>3419</v>
      </c>
      <c r="G1902" s="48" t="s">
        <v>3979</v>
      </c>
      <c r="H1902" s="48" t="s">
        <v>3531</v>
      </c>
      <c r="I1902" s="48" t="s">
        <v>3980</v>
      </c>
      <c r="J1902" s="48" t="s">
        <v>2661</v>
      </c>
      <c r="K1902" s="203" t="s">
        <v>3786</v>
      </c>
      <c r="L1902" s="203" t="s">
        <v>2772</v>
      </c>
      <c r="M1902" s="48" t="s">
        <v>3977</v>
      </c>
      <c r="N1902" s="203" t="s">
        <v>3981</v>
      </c>
      <c r="O1902" s="48" t="s">
        <v>165</v>
      </c>
      <c r="P1902" s="48"/>
      <c r="Q1902" s="48" t="s">
        <v>236</v>
      </c>
      <c r="R1902" s="203" t="s">
        <v>211</v>
      </c>
      <c r="S1902" s="48" t="b">
        <v>0</v>
      </c>
      <c r="T1902" s="48"/>
      <c r="U1902" s="178"/>
      <c r="V1902" s="178">
        <v>43472</v>
      </c>
      <c r="W1902" s="48" t="s">
        <v>211</v>
      </c>
      <c r="X1902" s="48"/>
      <c r="Y1902" s="48"/>
      <c r="Z1902" s="48" t="s">
        <v>211</v>
      </c>
      <c r="AA1902" s="48"/>
      <c r="AB1902" s="48"/>
      <c r="AC1902" s="203" t="s">
        <v>4007</v>
      </c>
      <c r="AD1902" s="205"/>
      <c r="AE1902" s="203" t="s">
        <v>165</v>
      </c>
      <c r="AF1902" s="203" t="s">
        <v>211</v>
      </c>
      <c r="AG1902" s="203" t="s">
        <v>211</v>
      </c>
      <c r="AH1902" s="208">
        <v>43668</v>
      </c>
      <c r="AI1902" s="210" t="s">
        <v>4349</v>
      </c>
      <c r="AJ1902" s="164" t="str">
        <f t="shared" si="29"/>
        <v>FS</v>
      </c>
      <c r="AK1902" s="115" t="b">
        <f>ISNUMBER(SEARCH("IRT",Table1[[#This Row],[Current_Status]]))</f>
        <v>0</v>
      </c>
      <c r="AL1902" s="116">
        <f>YEAR(Table1[[#This Row],[Project_Initiated]])</f>
        <v>2019</v>
      </c>
      <c r="AM1902" s="53">
        <v>44105</v>
      </c>
      <c r="AN1902" s="53" t="str">
        <f>IF(AND(Table1[[#This Row],[Completed Date]]&gt;="07/01/2020"+0,Table1[[#This Row],[Completed Date]]&lt;="6/30/2021"+0),"FY 20-21",IF(AND(Table1[[#This Row],[Completed Date]]&gt;="07/01/2019"+0,Table1[[#This Row],[Completed Date]]&lt;="6/30/2020"+0),"FY 19-20",""))</f>
        <v>FY 19-20</v>
      </c>
      <c r="AO1902" s="116" t="str">
        <f>IFERROR(FIND("R",Table1[[#This Row],[FS_Priority]]),"")</f>
        <v/>
      </c>
    </row>
    <row r="1903" spans="1:41" hidden="1" x14ac:dyDescent="0.25">
      <c r="A1903" s="48" t="s">
        <v>694</v>
      </c>
      <c r="B1903" s="203" t="s">
        <v>211</v>
      </c>
      <c r="C1903" s="203" t="s">
        <v>694</v>
      </c>
      <c r="D1903" s="203" t="b">
        <v>0</v>
      </c>
      <c r="E1903" s="48" t="s">
        <v>442</v>
      </c>
      <c r="F1903" s="48" t="s">
        <v>3300</v>
      </c>
      <c r="G1903" s="48" t="s">
        <v>695</v>
      </c>
      <c r="H1903" s="48" t="s">
        <v>4018</v>
      </c>
      <c r="I1903" s="48" t="s">
        <v>286</v>
      </c>
      <c r="J1903" s="48" t="s">
        <v>2661</v>
      </c>
      <c r="K1903" s="203" t="s">
        <v>3829</v>
      </c>
      <c r="L1903" s="203" t="s">
        <v>141</v>
      </c>
      <c r="M1903" s="48" t="s">
        <v>3830</v>
      </c>
      <c r="N1903" s="203" t="s">
        <v>211</v>
      </c>
      <c r="O1903" s="48" t="s">
        <v>183</v>
      </c>
      <c r="P1903" s="48"/>
      <c r="Q1903" s="48" t="s">
        <v>211</v>
      </c>
      <c r="R1903" s="203" t="s">
        <v>184</v>
      </c>
      <c r="S1903" s="48" t="b">
        <v>0</v>
      </c>
      <c r="T1903" s="48"/>
      <c r="U1903" s="178"/>
      <c r="V1903" s="178">
        <v>43178</v>
      </c>
      <c r="W1903" s="48" t="s">
        <v>211</v>
      </c>
      <c r="X1903" s="48"/>
      <c r="Y1903" s="48"/>
      <c r="Z1903" s="48" t="s">
        <v>211</v>
      </c>
      <c r="AA1903" s="48"/>
      <c r="AB1903" s="48"/>
      <c r="AC1903" s="203" t="s">
        <v>4019</v>
      </c>
      <c r="AD1903" s="205"/>
      <c r="AE1903" s="203" t="s">
        <v>178</v>
      </c>
      <c r="AF1903" s="203" t="s">
        <v>211</v>
      </c>
      <c r="AG1903" s="203" t="s">
        <v>2694</v>
      </c>
      <c r="AH1903" s="209">
        <v>43678</v>
      </c>
      <c r="AI1903" s="210" t="s">
        <v>4348</v>
      </c>
      <c r="AJ1903" s="164" t="str">
        <f t="shared" si="29"/>
        <v>FS</v>
      </c>
      <c r="AK1903" s="115" t="b">
        <f>ISNUMBER(SEARCH("IRT",Table1[[#This Row],[Current_Status]]))</f>
        <v>0</v>
      </c>
      <c r="AL1903" s="116">
        <f>YEAR(Table1[[#This Row],[Project_Initiated]])</f>
        <v>2018</v>
      </c>
      <c r="AM1903" s="53">
        <v>44105</v>
      </c>
      <c r="AN1903" s="53" t="str">
        <f>IF(AND(Table1[[#This Row],[Completed Date]]&gt;="07/01/2020"+0,Table1[[#This Row],[Completed Date]]&lt;="6/30/2021"+0),"FY 20-21",IF(AND(Table1[[#This Row],[Completed Date]]&gt;="07/01/2019"+0,Table1[[#This Row],[Completed Date]]&lt;="6/30/2020"+0),"FY 19-20",""))</f>
        <v>FY 19-20</v>
      </c>
      <c r="AO1903" s="116" t="str">
        <f>IFERROR(FIND("R",Table1[[#This Row],[FS_Priority]]),"")</f>
        <v/>
      </c>
    </row>
    <row r="1904" spans="1:41" hidden="1" x14ac:dyDescent="0.25">
      <c r="A1904" s="48" t="s">
        <v>766</v>
      </c>
      <c r="B1904" s="203" t="s">
        <v>211</v>
      </c>
      <c r="C1904" s="203" t="s">
        <v>766</v>
      </c>
      <c r="D1904" s="203" t="b">
        <v>0</v>
      </c>
      <c r="E1904" s="48" t="s">
        <v>442</v>
      </c>
      <c r="F1904" s="48" t="s">
        <v>3302</v>
      </c>
      <c r="G1904" s="48" t="s">
        <v>211</v>
      </c>
      <c r="H1904" s="48" t="s">
        <v>4018</v>
      </c>
      <c r="I1904" s="48" t="s">
        <v>211</v>
      </c>
      <c r="J1904" s="48" t="s">
        <v>2661</v>
      </c>
      <c r="K1904" s="203" t="s">
        <v>3829</v>
      </c>
      <c r="L1904" s="203" t="s">
        <v>141</v>
      </c>
      <c r="M1904" s="48" t="s">
        <v>3830</v>
      </c>
      <c r="N1904" s="203" t="s">
        <v>211</v>
      </c>
      <c r="O1904" s="48" t="s">
        <v>183</v>
      </c>
      <c r="P1904" s="48"/>
      <c r="Q1904" s="48" t="s">
        <v>211</v>
      </c>
      <c r="R1904" s="203" t="s">
        <v>218</v>
      </c>
      <c r="S1904" s="48" t="b">
        <v>0</v>
      </c>
      <c r="T1904" s="48"/>
      <c r="U1904" s="178"/>
      <c r="V1904" s="178">
        <v>43277</v>
      </c>
      <c r="W1904" s="48" t="s">
        <v>211</v>
      </c>
      <c r="X1904" s="48"/>
      <c r="Y1904" s="48"/>
      <c r="Z1904" s="48" t="s">
        <v>211</v>
      </c>
      <c r="AA1904" s="48"/>
      <c r="AB1904" s="48"/>
      <c r="AC1904" s="203" t="s">
        <v>767</v>
      </c>
      <c r="AD1904" s="205"/>
      <c r="AE1904" s="203" t="s">
        <v>183</v>
      </c>
      <c r="AF1904" s="203" t="s">
        <v>211</v>
      </c>
      <c r="AG1904" s="203" t="s">
        <v>2694</v>
      </c>
      <c r="AH1904" s="208">
        <v>43314</v>
      </c>
      <c r="AI1904" s="210" t="s">
        <v>4350</v>
      </c>
      <c r="AJ1904" s="164" t="str">
        <f t="shared" si="29"/>
        <v>FS</v>
      </c>
      <c r="AK1904" s="115" t="b">
        <f>ISNUMBER(SEARCH("IRT",Table1[[#This Row],[Current_Status]]))</f>
        <v>0</v>
      </c>
      <c r="AL1904" s="116">
        <f>YEAR(Table1[[#This Row],[Project_Initiated]])</f>
        <v>2018</v>
      </c>
      <c r="AM1904" s="53">
        <v>44105</v>
      </c>
      <c r="AN1904" s="53" t="str">
        <f>IF(AND(Table1[[#This Row],[Completed Date]]&gt;="07/01/2020"+0,Table1[[#This Row],[Completed Date]]&lt;="6/30/2021"+0),"FY 20-21",IF(AND(Table1[[#This Row],[Completed Date]]&gt;="07/01/2019"+0,Table1[[#This Row],[Completed Date]]&lt;="6/30/2020"+0),"FY 19-20",""))</f>
        <v/>
      </c>
      <c r="AO1904" s="116" t="str">
        <f>IFERROR(FIND("R",Table1[[#This Row],[FS_Priority]]),"")</f>
        <v/>
      </c>
    </row>
    <row r="1905" spans="1:41" hidden="1" x14ac:dyDescent="0.25">
      <c r="A1905" s="48" t="s">
        <v>732</v>
      </c>
      <c r="B1905" s="203" t="s">
        <v>211</v>
      </c>
      <c r="C1905" s="203" t="s">
        <v>732</v>
      </c>
      <c r="D1905" s="203" t="b">
        <v>0</v>
      </c>
      <c r="E1905" s="48" t="s">
        <v>442</v>
      </c>
      <c r="F1905" s="48" t="s">
        <v>3299</v>
      </c>
      <c r="G1905" s="48" t="s">
        <v>211</v>
      </c>
      <c r="H1905" s="48" t="s">
        <v>464</v>
      </c>
      <c r="I1905" s="48" t="s">
        <v>3828</v>
      </c>
      <c r="J1905" s="48" t="s">
        <v>2661</v>
      </c>
      <c r="K1905" s="203" t="s">
        <v>3829</v>
      </c>
      <c r="L1905" s="203" t="s">
        <v>141</v>
      </c>
      <c r="M1905" s="48" t="s">
        <v>3830</v>
      </c>
      <c r="N1905" s="203" t="s">
        <v>211</v>
      </c>
      <c r="O1905" s="48" t="s">
        <v>165</v>
      </c>
      <c r="P1905" s="48"/>
      <c r="Q1905" s="48" t="s">
        <v>211</v>
      </c>
      <c r="R1905" s="203" t="s">
        <v>240</v>
      </c>
      <c r="S1905" s="48" t="b">
        <v>0</v>
      </c>
      <c r="T1905" s="48"/>
      <c r="U1905" s="178"/>
      <c r="V1905" s="178">
        <v>43222</v>
      </c>
      <c r="W1905" s="48" t="s">
        <v>211</v>
      </c>
      <c r="X1905" s="48"/>
      <c r="Y1905" s="48"/>
      <c r="Z1905" s="48" t="s">
        <v>211</v>
      </c>
      <c r="AA1905" s="48"/>
      <c r="AB1905" s="48"/>
      <c r="AC1905" s="203" t="s">
        <v>211</v>
      </c>
      <c r="AD1905" s="205"/>
      <c r="AE1905" s="203" t="s">
        <v>165</v>
      </c>
      <c r="AF1905" s="203" t="s">
        <v>211</v>
      </c>
      <c r="AG1905" s="203" t="s">
        <v>539</v>
      </c>
      <c r="AH1905" s="209">
        <v>43329</v>
      </c>
      <c r="AI1905" s="210" t="s">
        <v>4350</v>
      </c>
      <c r="AJ1905" s="164" t="str">
        <f t="shared" si="29"/>
        <v>FS</v>
      </c>
      <c r="AK1905" s="115" t="b">
        <f>ISNUMBER(SEARCH("IRT",Table1[[#This Row],[Current_Status]]))</f>
        <v>0</v>
      </c>
      <c r="AL1905" s="116">
        <f>YEAR(Table1[[#This Row],[Project_Initiated]])</f>
        <v>2018</v>
      </c>
      <c r="AM1905" s="53">
        <v>44105</v>
      </c>
      <c r="AN1905" s="53" t="str">
        <f>IF(AND(Table1[[#This Row],[Completed Date]]&gt;="07/01/2020"+0,Table1[[#This Row],[Completed Date]]&lt;="6/30/2021"+0),"FY 20-21",IF(AND(Table1[[#This Row],[Completed Date]]&gt;="07/01/2019"+0,Table1[[#This Row],[Completed Date]]&lt;="6/30/2020"+0),"FY 19-20",""))</f>
        <v/>
      </c>
      <c r="AO1905" s="116" t="str">
        <f>IFERROR(FIND("R",Table1[[#This Row],[FS_Priority]]),"")</f>
        <v/>
      </c>
    </row>
    <row r="1906" spans="1:41" hidden="1" x14ac:dyDescent="0.25">
      <c r="A1906" s="48" t="s">
        <v>801</v>
      </c>
      <c r="B1906" s="203" t="s">
        <v>211</v>
      </c>
      <c r="C1906" s="203" t="s">
        <v>801</v>
      </c>
      <c r="D1906" s="203" t="b">
        <v>0</v>
      </c>
      <c r="E1906" s="48" t="s">
        <v>442</v>
      </c>
      <c r="F1906" s="48" t="s">
        <v>3297</v>
      </c>
      <c r="G1906" s="48" t="s">
        <v>211</v>
      </c>
      <c r="H1906" s="48" t="s">
        <v>3833</v>
      </c>
      <c r="I1906" s="48" t="s">
        <v>3832</v>
      </c>
      <c r="J1906" s="48" t="s">
        <v>2661</v>
      </c>
      <c r="K1906" s="203" t="s">
        <v>3829</v>
      </c>
      <c r="L1906" s="203" t="s">
        <v>141</v>
      </c>
      <c r="M1906" s="48" t="s">
        <v>3830</v>
      </c>
      <c r="N1906" s="203" t="s">
        <v>211</v>
      </c>
      <c r="O1906" s="48" t="s">
        <v>165</v>
      </c>
      <c r="P1906" s="48"/>
      <c r="Q1906" s="48" t="s">
        <v>211</v>
      </c>
      <c r="R1906" s="203" t="s">
        <v>211</v>
      </c>
      <c r="S1906" s="48" t="b">
        <v>0</v>
      </c>
      <c r="T1906" s="48"/>
      <c r="U1906" s="178"/>
      <c r="V1906" s="178">
        <v>43292</v>
      </c>
      <c r="W1906" s="48" t="s">
        <v>211</v>
      </c>
      <c r="X1906" s="48"/>
      <c r="Y1906" s="48"/>
      <c r="Z1906" s="48" t="s">
        <v>211</v>
      </c>
      <c r="AA1906" s="48"/>
      <c r="AB1906" s="48"/>
      <c r="AC1906" s="203" t="s">
        <v>539</v>
      </c>
      <c r="AD1906" s="205"/>
      <c r="AE1906" s="203" t="s">
        <v>165</v>
      </c>
      <c r="AF1906" s="203" t="s">
        <v>211</v>
      </c>
      <c r="AG1906" s="203" t="s">
        <v>539</v>
      </c>
      <c r="AH1906" s="209">
        <v>43336</v>
      </c>
      <c r="AI1906" s="210" t="s">
        <v>4350</v>
      </c>
      <c r="AJ1906" s="164" t="str">
        <f t="shared" si="29"/>
        <v>FS</v>
      </c>
      <c r="AK1906" s="115" t="b">
        <f>ISNUMBER(SEARCH("IRT",Table1[[#This Row],[Current_Status]]))</f>
        <v>0</v>
      </c>
      <c r="AL1906" s="116">
        <f>YEAR(Table1[[#This Row],[Project_Initiated]])</f>
        <v>2018</v>
      </c>
      <c r="AM1906" s="53">
        <v>44105</v>
      </c>
      <c r="AN1906" s="53" t="str">
        <f>IF(AND(Table1[[#This Row],[Completed Date]]&gt;="07/01/2020"+0,Table1[[#This Row],[Completed Date]]&lt;="6/30/2021"+0),"FY 20-21",IF(AND(Table1[[#This Row],[Completed Date]]&gt;="07/01/2019"+0,Table1[[#This Row],[Completed Date]]&lt;="6/30/2020"+0),"FY 19-20",""))</f>
        <v/>
      </c>
      <c r="AO1906" s="116" t="str">
        <f>IFERROR(FIND("R",Table1[[#This Row],[FS_Priority]]),"")</f>
        <v/>
      </c>
    </row>
    <row r="1907" spans="1:41" hidden="1" x14ac:dyDescent="0.25">
      <c r="A1907" s="48" t="s">
        <v>817</v>
      </c>
      <c r="B1907" s="203" t="s">
        <v>211</v>
      </c>
      <c r="C1907" s="203" t="s">
        <v>817</v>
      </c>
      <c r="D1907" s="203" t="b">
        <v>0</v>
      </c>
      <c r="E1907" s="48" t="s">
        <v>442</v>
      </c>
      <c r="F1907" s="48" t="s">
        <v>3296</v>
      </c>
      <c r="G1907" s="48" t="s">
        <v>211</v>
      </c>
      <c r="H1907" s="48" t="s">
        <v>3833</v>
      </c>
      <c r="I1907" s="48" t="s">
        <v>211</v>
      </c>
      <c r="J1907" s="48" t="s">
        <v>2661</v>
      </c>
      <c r="K1907" s="203" t="s">
        <v>3829</v>
      </c>
      <c r="L1907" s="203" t="s">
        <v>141</v>
      </c>
      <c r="M1907" s="48" t="s">
        <v>3830</v>
      </c>
      <c r="N1907" s="203" t="s">
        <v>211</v>
      </c>
      <c r="O1907" s="48" t="s">
        <v>183</v>
      </c>
      <c r="P1907" s="48"/>
      <c r="Q1907" s="48" t="s">
        <v>211</v>
      </c>
      <c r="R1907" s="203" t="s">
        <v>236</v>
      </c>
      <c r="S1907" s="48" t="b">
        <v>0</v>
      </c>
      <c r="T1907" s="48"/>
      <c r="U1907" s="178"/>
      <c r="V1907" s="178">
        <v>43203</v>
      </c>
      <c r="W1907" s="48" t="s">
        <v>211</v>
      </c>
      <c r="X1907" s="48"/>
      <c r="Y1907" s="48"/>
      <c r="Z1907" s="48" t="s">
        <v>211</v>
      </c>
      <c r="AA1907" s="48"/>
      <c r="AB1907" s="48"/>
      <c r="AC1907" s="203" t="s">
        <v>818</v>
      </c>
      <c r="AD1907" s="205"/>
      <c r="AE1907" s="203" t="s">
        <v>178</v>
      </c>
      <c r="AF1907" s="203" t="s">
        <v>211</v>
      </c>
      <c r="AG1907" s="203" t="s">
        <v>2694</v>
      </c>
      <c r="AH1907" s="208">
        <v>43395</v>
      </c>
      <c r="AI1907" s="210" t="s">
        <v>4350</v>
      </c>
      <c r="AJ1907" s="164" t="str">
        <f t="shared" si="29"/>
        <v>FS</v>
      </c>
      <c r="AK1907" s="115" t="b">
        <f>ISNUMBER(SEARCH("IRT",Table1[[#This Row],[Current_Status]]))</f>
        <v>0</v>
      </c>
      <c r="AL1907" s="116">
        <f>YEAR(Table1[[#This Row],[Project_Initiated]])</f>
        <v>2018</v>
      </c>
      <c r="AM1907" s="53">
        <v>44105</v>
      </c>
      <c r="AN1907" s="53" t="str">
        <f>IF(AND(Table1[[#This Row],[Completed Date]]&gt;="07/01/2020"+0,Table1[[#This Row],[Completed Date]]&lt;="6/30/2021"+0),"FY 20-21",IF(AND(Table1[[#This Row],[Completed Date]]&gt;="07/01/2019"+0,Table1[[#This Row],[Completed Date]]&lt;="6/30/2020"+0),"FY 19-20",""))</f>
        <v/>
      </c>
      <c r="AO1907" s="116" t="str">
        <f>IFERROR(FIND("R",Table1[[#This Row],[FS_Priority]]),"")</f>
        <v/>
      </c>
    </row>
    <row r="1908" spans="1:41" hidden="1" x14ac:dyDescent="0.25">
      <c r="A1908" s="48" t="s">
        <v>749</v>
      </c>
      <c r="B1908" s="203" t="s">
        <v>211</v>
      </c>
      <c r="C1908" s="203" t="s">
        <v>749</v>
      </c>
      <c r="D1908" s="203" t="b">
        <v>0</v>
      </c>
      <c r="E1908" s="48" t="s">
        <v>442</v>
      </c>
      <c r="F1908" s="48" t="s">
        <v>3303</v>
      </c>
      <c r="G1908" s="48" t="s">
        <v>211</v>
      </c>
      <c r="H1908" s="48" t="s">
        <v>3833</v>
      </c>
      <c r="I1908" s="48" t="s">
        <v>3831</v>
      </c>
      <c r="J1908" s="48" t="s">
        <v>2661</v>
      </c>
      <c r="K1908" s="203" t="s">
        <v>3829</v>
      </c>
      <c r="L1908" s="203" t="s">
        <v>141</v>
      </c>
      <c r="M1908" s="48" t="s">
        <v>3830</v>
      </c>
      <c r="N1908" s="203" t="s">
        <v>211</v>
      </c>
      <c r="O1908" s="48" t="s">
        <v>165</v>
      </c>
      <c r="P1908" s="48"/>
      <c r="Q1908" s="48" t="s">
        <v>211</v>
      </c>
      <c r="R1908" s="203" t="s">
        <v>239</v>
      </c>
      <c r="S1908" s="48" t="b">
        <v>0</v>
      </c>
      <c r="T1908" s="48"/>
      <c r="U1908" s="178"/>
      <c r="V1908" s="178">
        <v>43255</v>
      </c>
      <c r="W1908" s="48" t="s">
        <v>211</v>
      </c>
      <c r="X1908" s="48"/>
      <c r="Y1908" s="48"/>
      <c r="Z1908" s="48" t="s">
        <v>211</v>
      </c>
      <c r="AA1908" s="48"/>
      <c r="AB1908" s="48"/>
      <c r="AC1908" s="203" t="s">
        <v>211</v>
      </c>
      <c r="AD1908" s="205"/>
      <c r="AE1908" s="203" t="s">
        <v>165</v>
      </c>
      <c r="AF1908" s="203" t="s">
        <v>211</v>
      </c>
      <c r="AG1908" s="203" t="s">
        <v>539</v>
      </c>
      <c r="AH1908" s="208">
        <v>43336</v>
      </c>
      <c r="AI1908" s="210" t="s">
        <v>4350</v>
      </c>
      <c r="AJ1908" s="164" t="str">
        <f t="shared" si="29"/>
        <v>FS</v>
      </c>
      <c r="AK1908" s="115" t="b">
        <f>ISNUMBER(SEARCH("IRT",Table1[[#This Row],[Current_Status]]))</f>
        <v>0</v>
      </c>
      <c r="AL1908" s="116">
        <f>YEAR(Table1[[#This Row],[Project_Initiated]])</f>
        <v>2018</v>
      </c>
      <c r="AM1908" s="53">
        <v>44105</v>
      </c>
      <c r="AN1908" s="53" t="str">
        <f>IF(AND(Table1[[#This Row],[Completed Date]]&gt;="07/01/2020"+0,Table1[[#This Row],[Completed Date]]&lt;="6/30/2021"+0),"FY 20-21",IF(AND(Table1[[#This Row],[Completed Date]]&gt;="07/01/2019"+0,Table1[[#This Row],[Completed Date]]&lt;="6/30/2020"+0),"FY 19-20",""))</f>
        <v/>
      </c>
      <c r="AO1908" s="116" t="str">
        <f>IFERROR(FIND("R",Table1[[#This Row],[FS_Priority]]),"")</f>
        <v/>
      </c>
    </row>
    <row r="1909" spans="1:41" hidden="1" x14ac:dyDescent="0.25">
      <c r="A1909" s="48" t="s">
        <v>799</v>
      </c>
      <c r="B1909" s="203" t="s">
        <v>211</v>
      </c>
      <c r="C1909" s="203" t="s">
        <v>799</v>
      </c>
      <c r="D1909" s="203" t="b">
        <v>0</v>
      </c>
      <c r="E1909" s="48" t="s">
        <v>442</v>
      </c>
      <c r="F1909" s="48" t="s">
        <v>3301</v>
      </c>
      <c r="G1909" s="48" t="s">
        <v>211</v>
      </c>
      <c r="H1909" s="48" t="s">
        <v>3833</v>
      </c>
      <c r="I1909" s="48" t="s">
        <v>3832</v>
      </c>
      <c r="J1909" s="48" t="s">
        <v>2661</v>
      </c>
      <c r="K1909" s="203" t="s">
        <v>3829</v>
      </c>
      <c r="L1909" s="203" t="s">
        <v>141</v>
      </c>
      <c r="M1909" s="48" t="s">
        <v>3830</v>
      </c>
      <c r="N1909" s="203" t="s">
        <v>211</v>
      </c>
      <c r="O1909" s="48" t="s">
        <v>183</v>
      </c>
      <c r="P1909" s="48"/>
      <c r="Q1909" s="48" t="s">
        <v>211</v>
      </c>
      <c r="R1909" s="203" t="s">
        <v>211</v>
      </c>
      <c r="S1909" s="48" t="b">
        <v>0</v>
      </c>
      <c r="T1909" s="48"/>
      <c r="U1909" s="178"/>
      <c r="V1909" s="178">
        <v>43292</v>
      </c>
      <c r="W1909" s="48" t="s">
        <v>211</v>
      </c>
      <c r="X1909" s="48"/>
      <c r="Y1909" s="48"/>
      <c r="Z1909" s="48" t="s">
        <v>211</v>
      </c>
      <c r="AA1909" s="48"/>
      <c r="AB1909" s="48"/>
      <c r="AC1909" s="203" t="s">
        <v>800</v>
      </c>
      <c r="AD1909" s="205"/>
      <c r="AE1909" s="203" t="s">
        <v>178</v>
      </c>
      <c r="AF1909" s="203" t="s">
        <v>211</v>
      </c>
      <c r="AG1909" s="203" t="s">
        <v>2694</v>
      </c>
      <c r="AH1909" s="208">
        <v>43336</v>
      </c>
      <c r="AI1909" s="210" t="s">
        <v>4350</v>
      </c>
      <c r="AJ1909" s="164" t="str">
        <f t="shared" si="29"/>
        <v>FS</v>
      </c>
      <c r="AK1909" s="115" t="b">
        <f>ISNUMBER(SEARCH("IRT",Table1[[#This Row],[Current_Status]]))</f>
        <v>0</v>
      </c>
      <c r="AL1909" s="116">
        <f>YEAR(Table1[[#This Row],[Project_Initiated]])</f>
        <v>2018</v>
      </c>
      <c r="AM1909" s="53">
        <v>44105</v>
      </c>
      <c r="AN1909" s="53" t="str">
        <f>IF(AND(Table1[[#This Row],[Completed Date]]&gt;="07/01/2020"+0,Table1[[#This Row],[Completed Date]]&lt;="6/30/2021"+0),"FY 20-21",IF(AND(Table1[[#This Row],[Completed Date]]&gt;="07/01/2019"+0,Table1[[#This Row],[Completed Date]]&lt;="6/30/2020"+0),"FY 19-20",""))</f>
        <v/>
      </c>
      <c r="AO1909" s="116" t="str">
        <f>IFERROR(FIND("R",Table1[[#This Row],[FS_Priority]]),"")</f>
        <v/>
      </c>
    </row>
    <row r="1910" spans="1:41" hidden="1" x14ac:dyDescent="0.25">
      <c r="A1910" s="48" t="s">
        <v>4680</v>
      </c>
      <c r="B1910" s="203" t="s">
        <v>211</v>
      </c>
      <c r="C1910" s="203" t="s">
        <v>4680</v>
      </c>
      <c r="D1910" s="203" t="b">
        <v>0</v>
      </c>
      <c r="E1910" s="48" t="s">
        <v>442</v>
      </c>
      <c r="F1910" s="48" t="s">
        <v>4681</v>
      </c>
      <c r="G1910" s="48" t="s">
        <v>211</v>
      </c>
      <c r="H1910" s="48" t="s">
        <v>211</v>
      </c>
      <c r="I1910" s="48" t="s">
        <v>3835</v>
      </c>
      <c r="J1910" s="48" t="s">
        <v>2661</v>
      </c>
      <c r="K1910" s="203" t="s">
        <v>3829</v>
      </c>
      <c r="L1910" s="203" t="s">
        <v>141</v>
      </c>
      <c r="M1910" s="48" t="s">
        <v>3830</v>
      </c>
      <c r="N1910" s="203" t="s">
        <v>211</v>
      </c>
      <c r="O1910" s="48" t="s">
        <v>165</v>
      </c>
      <c r="P1910" s="48"/>
      <c r="Q1910" s="48" t="s">
        <v>218</v>
      </c>
      <c r="R1910" s="203" t="s">
        <v>211</v>
      </c>
      <c r="S1910" s="48" t="b">
        <v>0</v>
      </c>
      <c r="T1910" s="48"/>
      <c r="U1910" s="178"/>
      <c r="V1910" s="178">
        <v>43738</v>
      </c>
      <c r="W1910" s="48" t="s">
        <v>211</v>
      </c>
      <c r="X1910" s="48"/>
      <c r="Y1910" s="48"/>
      <c r="Z1910" s="48" t="s">
        <v>211</v>
      </c>
      <c r="AA1910" s="48"/>
      <c r="AB1910" s="48"/>
      <c r="AC1910" s="203" t="s">
        <v>4913</v>
      </c>
      <c r="AD1910" s="205"/>
      <c r="AE1910" s="203" t="s">
        <v>165</v>
      </c>
      <c r="AF1910" s="203" t="s">
        <v>211</v>
      </c>
      <c r="AG1910" s="203" t="s">
        <v>211</v>
      </c>
      <c r="AH1910" s="209">
        <v>43868</v>
      </c>
      <c r="AI1910" s="210" t="s">
        <v>4364</v>
      </c>
      <c r="AJ1910" s="164" t="str">
        <f t="shared" si="29"/>
        <v>FS</v>
      </c>
      <c r="AK1910" s="115" t="b">
        <f>ISNUMBER(SEARCH("IRT",Table1[[#This Row],[Current_Status]]))</f>
        <v>0</v>
      </c>
      <c r="AL1910" s="116">
        <f>YEAR(Table1[[#This Row],[Project_Initiated]])</f>
        <v>2019</v>
      </c>
      <c r="AM1910" s="53">
        <v>44105</v>
      </c>
      <c r="AN1910" s="53" t="str">
        <f>IF(AND(Table1[[#This Row],[Completed Date]]&gt;="07/01/2020"+0,Table1[[#This Row],[Completed Date]]&lt;="6/30/2021"+0),"FY 20-21",IF(AND(Table1[[#This Row],[Completed Date]]&gt;="07/01/2019"+0,Table1[[#This Row],[Completed Date]]&lt;="6/30/2020"+0),"FY 19-20",""))</f>
        <v>FY 19-20</v>
      </c>
      <c r="AO1910" s="116" t="str">
        <f>IFERROR(FIND("R",Table1[[#This Row],[FS_Priority]]),"")</f>
        <v/>
      </c>
    </row>
    <row r="1911" spans="1:41" hidden="1" x14ac:dyDescent="0.25">
      <c r="A1911" s="48" t="s">
        <v>2945</v>
      </c>
      <c r="B1911" s="203" t="s">
        <v>211</v>
      </c>
      <c r="C1911" s="203" t="s">
        <v>2945</v>
      </c>
      <c r="D1911" s="203" t="b">
        <v>0</v>
      </c>
      <c r="E1911" s="48" t="s">
        <v>442</v>
      </c>
      <c r="F1911" s="48" t="s">
        <v>3304</v>
      </c>
      <c r="G1911" s="48" t="s">
        <v>211</v>
      </c>
      <c r="H1911" s="48" t="s">
        <v>3833</v>
      </c>
      <c r="I1911" s="48" t="s">
        <v>3959</v>
      </c>
      <c r="J1911" s="48" t="s">
        <v>2661</v>
      </c>
      <c r="K1911" s="203" t="s">
        <v>3829</v>
      </c>
      <c r="L1911" s="203" t="s">
        <v>141</v>
      </c>
      <c r="M1911" s="48" t="s">
        <v>3830</v>
      </c>
      <c r="N1911" s="203" t="s">
        <v>211</v>
      </c>
      <c r="O1911" s="48" t="s">
        <v>165</v>
      </c>
      <c r="P1911" s="48"/>
      <c r="Q1911" s="48" t="s">
        <v>218</v>
      </c>
      <c r="R1911" s="203" t="s">
        <v>211</v>
      </c>
      <c r="S1911" s="48" t="b">
        <v>0</v>
      </c>
      <c r="T1911" s="48"/>
      <c r="U1911" s="178"/>
      <c r="V1911" s="178">
        <v>43532</v>
      </c>
      <c r="W1911" s="48" t="s">
        <v>211</v>
      </c>
      <c r="X1911" s="48"/>
      <c r="Y1911" s="48"/>
      <c r="Z1911" s="48" t="s">
        <v>211</v>
      </c>
      <c r="AA1911" s="48"/>
      <c r="AB1911" s="48"/>
      <c r="AC1911" s="203" t="s">
        <v>3414</v>
      </c>
      <c r="AD1911" s="205"/>
      <c r="AE1911" s="203" t="s">
        <v>211</v>
      </c>
      <c r="AF1911" s="203" t="s">
        <v>211</v>
      </c>
      <c r="AG1911" s="203" t="s">
        <v>211</v>
      </c>
      <c r="AH1911" s="209">
        <v>43655</v>
      </c>
      <c r="AI1911" s="210" t="s">
        <v>4349</v>
      </c>
      <c r="AJ1911" s="164" t="str">
        <f t="shared" si="29"/>
        <v>FS</v>
      </c>
      <c r="AK1911" s="115" t="b">
        <f>ISNUMBER(SEARCH("IRT",Table1[[#This Row],[Current_Status]]))</f>
        <v>0</v>
      </c>
      <c r="AL1911" s="116">
        <f>YEAR(Table1[[#This Row],[Project_Initiated]])</f>
        <v>2019</v>
      </c>
      <c r="AM1911" s="53">
        <v>44105</v>
      </c>
      <c r="AN1911" s="53" t="str">
        <f>IF(AND(Table1[[#This Row],[Completed Date]]&gt;="07/01/2020"+0,Table1[[#This Row],[Completed Date]]&lt;="6/30/2021"+0),"FY 20-21",IF(AND(Table1[[#This Row],[Completed Date]]&gt;="07/01/2019"+0,Table1[[#This Row],[Completed Date]]&lt;="6/30/2020"+0),"FY 19-20",""))</f>
        <v>FY 19-20</v>
      </c>
      <c r="AO1911" s="116" t="str">
        <f>IFERROR(FIND("R",Table1[[#This Row],[FS_Priority]]),"")</f>
        <v/>
      </c>
    </row>
    <row r="1912" spans="1:41" hidden="1" x14ac:dyDescent="0.25">
      <c r="A1912" s="48" t="s">
        <v>810</v>
      </c>
      <c r="B1912" s="203" t="s">
        <v>211</v>
      </c>
      <c r="C1912" s="203" t="s">
        <v>810</v>
      </c>
      <c r="D1912" s="203" t="b">
        <v>0</v>
      </c>
      <c r="E1912" s="48" t="s">
        <v>442</v>
      </c>
      <c r="F1912" s="48" t="s">
        <v>3298</v>
      </c>
      <c r="G1912" s="48" t="s">
        <v>211</v>
      </c>
      <c r="H1912" s="48" t="s">
        <v>464</v>
      </c>
      <c r="I1912" s="48" t="s">
        <v>3766</v>
      </c>
      <c r="J1912" s="48" t="s">
        <v>2661</v>
      </c>
      <c r="K1912" s="203" t="s">
        <v>3829</v>
      </c>
      <c r="L1912" s="203" t="s">
        <v>141</v>
      </c>
      <c r="M1912" s="48" t="s">
        <v>3830</v>
      </c>
      <c r="N1912" s="203" t="s">
        <v>211</v>
      </c>
      <c r="O1912" s="48" t="s">
        <v>165</v>
      </c>
      <c r="P1912" s="48"/>
      <c r="Q1912" s="48" t="s">
        <v>218</v>
      </c>
      <c r="R1912" s="203" t="s">
        <v>211</v>
      </c>
      <c r="S1912" s="48" t="b">
        <v>0</v>
      </c>
      <c r="T1912" s="48"/>
      <c r="U1912" s="178"/>
      <c r="V1912" s="178">
        <v>43297</v>
      </c>
      <c r="W1912" s="48" t="s">
        <v>211</v>
      </c>
      <c r="X1912" s="48"/>
      <c r="Y1912" s="48"/>
      <c r="Z1912" s="48" t="s">
        <v>211</v>
      </c>
      <c r="AA1912" s="48"/>
      <c r="AB1912" s="48"/>
      <c r="AC1912" s="203" t="s">
        <v>539</v>
      </c>
      <c r="AD1912" s="205"/>
      <c r="AE1912" s="203" t="s">
        <v>165</v>
      </c>
      <c r="AF1912" s="203" t="s">
        <v>211</v>
      </c>
      <c r="AG1912" s="203" t="s">
        <v>539</v>
      </c>
      <c r="AH1912" s="208">
        <v>43383</v>
      </c>
      <c r="AI1912" s="210" t="s">
        <v>4347</v>
      </c>
      <c r="AJ1912" s="164" t="str">
        <f t="shared" si="29"/>
        <v>FS</v>
      </c>
      <c r="AK1912" s="115" t="b">
        <f>ISNUMBER(SEARCH("IRT",Table1[[#This Row],[Current_Status]]))</f>
        <v>0</v>
      </c>
      <c r="AL1912" s="116">
        <f>YEAR(Table1[[#This Row],[Project_Initiated]])</f>
        <v>2018</v>
      </c>
      <c r="AM1912" s="53">
        <v>44105</v>
      </c>
      <c r="AN1912" s="53" t="str">
        <f>IF(AND(Table1[[#This Row],[Completed Date]]&gt;="07/01/2020"+0,Table1[[#This Row],[Completed Date]]&lt;="6/30/2021"+0),"FY 20-21",IF(AND(Table1[[#This Row],[Completed Date]]&gt;="07/01/2019"+0,Table1[[#This Row],[Completed Date]]&lt;="6/30/2020"+0),"FY 19-20",""))</f>
        <v/>
      </c>
      <c r="AO1912" s="116" t="str">
        <f>IFERROR(FIND("R",Table1[[#This Row],[FS_Priority]]),"")</f>
        <v/>
      </c>
    </row>
    <row r="1913" spans="1:41" hidden="1" x14ac:dyDescent="0.25">
      <c r="A1913" s="48" t="s">
        <v>2750</v>
      </c>
      <c r="B1913" s="203" t="s">
        <v>211</v>
      </c>
      <c r="C1913" s="203" t="s">
        <v>2750</v>
      </c>
      <c r="D1913" s="203" t="b">
        <v>0</v>
      </c>
      <c r="E1913" s="48" t="s">
        <v>198</v>
      </c>
      <c r="F1913" s="48" t="s">
        <v>3305</v>
      </c>
      <c r="G1913" s="48" t="s">
        <v>211</v>
      </c>
      <c r="H1913" s="48" t="s">
        <v>3833</v>
      </c>
      <c r="I1913" s="48" t="s">
        <v>3834</v>
      </c>
      <c r="J1913" s="48" t="s">
        <v>2661</v>
      </c>
      <c r="K1913" s="203" t="s">
        <v>3829</v>
      </c>
      <c r="L1913" s="203" t="s">
        <v>141</v>
      </c>
      <c r="M1913" s="48" t="s">
        <v>3830</v>
      </c>
      <c r="N1913" s="203" t="s">
        <v>211</v>
      </c>
      <c r="O1913" s="48" t="s">
        <v>165</v>
      </c>
      <c r="P1913" s="48"/>
      <c r="Q1913" s="48" t="s">
        <v>218</v>
      </c>
      <c r="R1913" s="203" t="s">
        <v>211</v>
      </c>
      <c r="S1913" s="48" t="b">
        <v>1</v>
      </c>
      <c r="T1913" s="48"/>
      <c r="U1913" s="178"/>
      <c r="V1913" s="178">
        <v>43480</v>
      </c>
      <c r="W1913" s="48" t="s">
        <v>211</v>
      </c>
      <c r="X1913" s="48"/>
      <c r="Y1913" s="48"/>
      <c r="Z1913" s="48" t="s">
        <v>211</v>
      </c>
      <c r="AA1913" s="48"/>
      <c r="AB1913" s="48"/>
      <c r="AC1913" s="203" t="s">
        <v>2785</v>
      </c>
      <c r="AD1913" s="205"/>
      <c r="AE1913" s="203" t="s">
        <v>211</v>
      </c>
      <c r="AF1913" s="203" t="s">
        <v>211</v>
      </c>
      <c r="AG1913" s="203" t="s">
        <v>211</v>
      </c>
      <c r="AH1913" s="209">
        <v>43497</v>
      </c>
      <c r="AI1913" s="210" t="s">
        <v>4346</v>
      </c>
      <c r="AJ1913" s="164" t="str">
        <f t="shared" si="29"/>
        <v>FS</v>
      </c>
      <c r="AK1913" s="115" t="b">
        <f>ISNUMBER(SEARCH("IRT",Table1[[#This Row],[Current_Status]]))</f>
        <v>0</v>
      </c>
      <c r="AL1913" s="116">
        <f>YEAR(Table1[[#This Row],[Project_Initiated]])</f>
        <v>2019</v>
      </c>
      <c r="AM1913" s="53">
        <v>44105</v>
      </c>
      <c r="AN1913" s="53" t="str">
        <f>IF(AND(Table1[[#This Row],[Completed Date]]&gt;="07/01/2020"+0,Table1[[#This Row],[Completed Date]]&lt;="6/30/2021"+0),"FY 20-21",IF(AND(Table1[[#This Row],[Completed Date]]&gt;="07/01/2019"+0,Table1[[#This Row],[Completed Date]]&lt;="6/30/2020"+0),"FY 19-20",""))</f>
        <v/>
      </c>
      <c r="AO1913" s="116" t="str">
        <f>IFERROR(FIND("R",Table1[[#This Row],[FS_Priority]]),"")</f>
        <v/>
      </c>
    </row>
    <row r="1914" spans="1:41" hidden="1" x14ac:dyDescent="0.25">
      <c r="A1914" s="48" t="s">
        <v>865</v>
      </c>
      <c r="B1914" s="203" t="s">
        <v>211</v>
      </c>
      <c r="C1914" s="203" t="s">
        <v>865</v>
      </c>
      <c r="D1914" s="203" t="b">
        <v>0</v>
      </c>
      <c r="E1914" s="48" t="s">
        <v>442</v>
      </c>
      <c r="F1914" s="48" t="s">
        <v>3306</v>
      </c>
      <c r="G1914" s="48" t="s">
        <v>211</v>
      </c>
      <c r="H1914" s="48" t="s">
        <v>4018</v>
      </c>
      <c r="I1914" s="48" t="s">
        <v>3835</v>
      </c>
      <c r="J1914" s="48" t="s">
        <v>2661</v>
      </c>
      <c r="K1914" s="203" t="s">
        <v>3829</v>
      </c>
      <c r="L1914" s="203" t="s">
        <v>141</v>
      </c>
      <c r="M1914" s="48" t="s">
        <v>3830</v>
      </c>
      <c r="N1914" s="203" t="s">
        <v>211</v>
      </c>
      <c r="O1914" s="48" t="s">
        <v>165</v>
      </c>
      <c r="P1914" s="48"/>
      <c r="Q1914" s="48" t="s">
        <v>236</v>
      </c>
      <c r="R1914" s="203" t="s">
        <v>211</v>
      </c>
      <c r="S1914" s="48" t="b">
        <v>0</v>
      </c>
      <c r="T1914" s="48"/>
      <c r="U1914" s="178"/>
      <c r="V1914" s="178">
        <v>43356</v>
      </c>
      <c r="W1914" s="48" t="s">
        <v>211</v>
      </c>
      <c r="X1914" s="48"/>
      <c r="Y1914" s="48"/>
      <c r="Z1914" s="48" t="s">
        <v>211</v>
      </c>
      <c r="AA1914" s="48"/>
      <c r="AB1914" s="48"/>
      <c r="AC1914" s="203" t="s">
        <v>2785</v>
      </c>
      <c r="AD1914" s="205"/>
      <c r="AE1914" s="203" t="s">
        <v>165</v>
      </c>
      <c r="AF1914" s="203" t="s">
        <v>211</v>
      </c>
      <c r="AG1914" s="203" t="s">
        <v>539</v>
      </c>
      <c r="AH1914" s="208">
        <v>43497</v>
      </c>
      <c r="AI1914" s="210" t="s">
        <v>4352</v>
      </c>
      <c r="AJ1914" s="164" t="str">
        <f t="shared" ref="AJ1914:AJ1977" si="30">IF(LEN(A1914)&gt;6,"FS","PD&amp;C")</f>
        <v>FS</v>
      </c>
      <c r="AK1914" s="115" t="b">
        <f>ISNUMBER(SEARCH("IRT",Table1[[#This Row],[Current_Status]]))</f>
        <v>0</v>
      </c>
      <c r="AL1914" s="116">
        <f>YEAR(Table1[[#This Row],[Project_Initiated]])</f>
        <v>2018</v>
      </c>
      <c r="AM1914" s="53">
        <v>44105</v>
      </c>
      <c r="AN1914" s="53" t="str">
        <f>IF(AND(Table1[[#This Row],[Completed Date]]&gt;="07/01/2020"+0,Table1[[#This Row],[Completed Date]]&lt;="6/30/2021"+0),"FY 20-21",IF(AND(Table1[[#This Row],[Completed Date]]&gt;="07/01/2019"+0,Table1[[#This Row],[Completed Date]]&lt;="6/30/2020"+0),"FY 19-20",""))</f>
        <v/>
      </c>
      <c r="AO1914" s="116" t="str">
        <f>IFERROR(FIND("R",Table1[[#This Row],[FS_Priority]]),"")</f>
        <v/>
      </c>
    </row>
    <row r="1915" spans="1:41" hidden="1" x14ac:dyDescent="0.25">
      <c r="A1915" s="48" t="s">
        <v>898</v>
      </c>
      <c r="B1915" s="203" t="s">
        <v>211</v>
      </c>
      <c r="C1915" s="203" t="s">
        <v>898</v>
      </c>
      <c r="D1915" s="203" t="b">
        <v>0</v>
      </c>
      <c r="E1915" s="48" t="s">
        <v>442</v>
      </c>
      <c r="F1915" s="48" t="s">
        <v>3307</v>
      </c>
      <c r="G1915" s="48" t="s">
        <v>211</v>
      </c>
      <c r="H1915" s="48" t="s">
        <v>464</v>
      </c>
      <c r="I1915" s="48" t="s">
        <v>3836</v>
      </c>
      <c r="J1915" s="48" t="s">
        <v>2661</v>
      </c>
      <c r="K1915" s="203" t="s">
        <v>3829</v>
      </c>
      <c r="L1915" s="203" t="s">
        <v>141</v>
      </c>
      <c r="M1915" s="48" t="s">
        <v>3830</v>
      </c>
      <c r="N1915" s="203" t="s">
        <v>211</v>
      </c>
      <c r="O1915" s="48" t="s">
        <v>165</v>
      </c>
      <c r="P1915" s="48"/>
      <c r="Q1915" s="48" t="s">
        <v>184</v>
      </c>
      <c r="R1915" s="203" t="s">
        <v>211</v>
      </c>
      <c r="S1915" s="48" t="b">
        <v>0</v>
      </c>
      <c r="T1915" s="48"/>
      <c r="U1915" s="178"/>
      <c r="V1915" s="178">
        <v>43392</v>
      </c>
      <c r="W1915" s="48" t="s">
        <v>211</v>
      </c>
      <c r="X1915" s="48"/>
      <c r="Y1915" s="48"/>
      <c r="Z1915" s="48" t="s">
        <v>211</v>
      </c>
      <c r="AA1915" s="48"/>
      <c r="AB1915" s="48"/>
      <c r="AC1915" s="203" t="s">
        <v>2881</v>
      </c>
      <c r="AD1915" s="205"/>
      <c r="AE1915" s="203" t="s">
        <v>165</v>
      </c>
      <c r="AF1915" s="203" t="s">
        <v>211</v>
      </c>
      <c r="AG1915" s="203" t="s">
        <v>539</v>
      </c>
      <c r="AH1915" s="208">
        <v>43592</v>
      </c>
      <c r="AI1915" s="210" t="s">
        <v>4352</v>
      </c>
      <c r="AJ1915" s="164" t="str">
        <f t="shared" si="30"/>
        <v>FS</v>
      </c>
      <c r="AK1915" s="115" t="b">
        <f>ISNUMBER(SEARCH("IRT",Table1[[#This Row],[Current_Status]]))</f>
        <v>0</v>
      </c>
      <c r="AL1915" s="116">
        <f>YEAR(Table1[[#This Row],[Project_Initiated]])</f>
        <v>2018</v>
      </c>
      <c r="AM1915" s="53">
        <v>44105</v>
      </c>
      <c r="AN1915" s="53" t="str">
        <f>IF(AND(Table1[[#This Row],[Completed Date]]&gt;="07/01/2020"+0,Table1[[#This Row],[Completed Date]]&lt;="6/30/2021"+0),"FY 20-21",IF(AND(Table1[[#This Row],[Completed Date]]&gt;="07/01/2019"+0,Table1[[#This Row],[Completed Date]]&lt;="6/30/2020"+0),"FY 19-20",""))</f>
        <v/>
      </c>
      <c r="AO1915" s="116" t="str">
        <f>IFERROR(FIND("R",Table1[[#This Row],[FS_Priority]]),"")</f>
        <v/>
      </c>
    </row>
    <row r="1916" spans="1:41" hidden="1" x14ac:dyDescent="0.25">
      <c r="A1916" s="48" t="s">
        <v>4684</v>
      </c>
      <c r="B1916" s="203" t="s">
        <v>211</v>
      </c>
      <c r="C1916" s="203" t="s">
        <v>4684</v>
      </c>
      <c r="D1916" s="203" t="b">
        <v>0</v>
      </c>
      <c r="E1916" s="48" t="s">
        <v>442</v>
      </c>
      <c r="F1916" s="48" t="s">
        <v>4683</v>
      </c>
      <c r="G1916" s="48" t="s">
        <v>211</v>
      </c>
      <c r="H1916" s="48" t="s">
        <v>211</v>
      </c>
      <c r="I1916" s="48" t="s">
        <v>4685</v>
      </c>
      <c r="J1916" s="48" t="s">
        <v>2661</v>
      </c>
      <c r="K1916" s="203" t="s">
        <v>3829</v>
      </c>
      <c r="L1916" s="203" t="s">
        <v>141</v>
      </c>
      <c r="M1916" s="48" t="s">
        <v>3830</v>
      </c>
      <c r="N1916" s="203" t="s">
        <v>211</v>
      </c>
      <c r="O1916" s="48" t="s">
        <v>165</v>
      </c>
      <c r="P1916" s="48"/>
      <c r="Q1916" s="48" t="s">
        <v>184</v>
      </c>
      <c r="R1916" s="203" t="s">
        <v>211</v>
      </c>
      <c r="S1916" s="48" t="b">
        <v>0</v>
      </c>
      <c r="T1916" s="48"/>
      <c r="U1916" s="178"/>
      <c r="V1916" s="178">
        <v>43761</v>
      </c>
      <c r="W1916" s="48" t="s">
        <v>211</v>
      </c>
      <c r="X1916" s="48"/>
      <c r="Y1916" s="48"/>
      <c r="Z1916" s="48" t="s">
        <v>211</v>
      </c>
      <c r="AA1916" s="48"/>
      <c r="AB1916" s="48"/>
      <c r="AC1916" s="203" t="s">
        <v>4774</v>
      </c>
      <c r="AD1916" s="205"/>
      <c r="AE1916" s="203" t="s">
        <v>165</v>
      </c>
      <c r="AF1916" s="203" t="s">
        <v>211</v>
      </c>
      <c r="AG1916" s="203" t="s">
        <v>211</v>
      </c>
      <c r="AH1916" s="208">
        <v>43832</v>
      </c>
      <c r="AI1916" s="210" t="s">
        <v>4364</v>
      </c>
      <c r="AJ1916" s="164" t="str">
        <f t="shared" si="30"/>
        <v>FS</v>
      </c>
      <c r="AK1916" s="115" t="b">
        <f>ISNUMBER(SEARCH("IRT",Table1[[#This Row],[Current_Status]]))</f>
        <v>0</v>
      </c>
      <c r="AL1916" s="116">
        <f>YEAR(Table1[[#This Row],[Project_Initiated]])</f>
        <v>2019</v>
      </c>
      <c r="AM1916" s="53">
        <v>44105</v>
      </c>
      <c r="AN1916" s="53" t="str">
        <f>IF(AND(Table1[[#This Row],[Completed Date]]&gt;="07/01/2020"+0,Table1[[#This Row],[Completed Date]]&lt;="6/30/2021"+0),"FY 20-21",IF(AND(Table1[[#This Row],[Completed Date]]&gt;="07/01/2019"+0,Table1[[#This Row],[Completed Date]]&lt;="6/30/2020"+0),"FY 19-20",""))</f>
        <v>FY 19-20</v>
      </c>
      <c r="AO1916" s="116" t="str">
        <f>IFERROR(FIND("R",Table1[[#This Row],[FS_Priority]]),"")</f>
        <v/>
      </c>
    </row>
    <row r="1917" spans="1:41" hidden="1" x14ac:dyDescent="0.25">
      <c r="A1917" s="48" t="s">
        <v>774</v>
      </c>
      <c r="B1917" s="203" t="s">
        <v>211</v>
      </c>
      <c r="C1917" s="203" t="s">
        <v>774</v>
      </c>
      <c r="D1917" s="203" t="b">
        <v>0</v>
      </c>
      <c r="E1917" s="48" t="s">
        <v>147</v>
      </c>
      <c r="F1917" s="48" t="s">
        <v>775</v>
      </c>
      <c r="G1917" s="48" t="s">
        <v>211</v>
      </c>
      <c r="H1917" s="48" t="s">
        <v>458</v>
      </c>
      <c r="I1917" s="48" t="s">
        <v>3838</v>
      </c>
      <c r="J1917" s="48" t="s">
        <v>2661</v>
      </c>
      <c r="K1917" s="203" t="s">
        <v>3839</v>
      </c>
      <c r="L1917" s="203" t="s">
        <v>4330</v>
      </c>
      <c r="M1917" s="48" t="s">
        <v>3840</v>
      </c>
      <c r="N1917" s="203" t="s">
        <v>211</v>
      </c>
      <c r="O1917" s="48" t="s">
        <v>183</v>
      </c>
      <c r="P1917" s="48"/>
      <c r="Q1917" s="48" t="s">
        <v>211</v>
      </c>
      <c r="R1917" s="203" t="s">
        <v>211</v>
      </c>
      <c r="S1917" s="48" t="b">
        <v>0</v>
      </c>
      <c r="T1917" s="48"/>
      <c r="U1917" s="178"/>
      <c r="V1917" s="178">
        <v>43035</v>
      </c>
      <c r="W1917" s="48" t="s">
        <v>211</v>
      </c>
      <c r="X1917" s="48"/>
      <c r="Y1917" s="48"/>
      <c r="Z1917" s="48" t="s">
        <v>211</v>
      </c>
      <c r="AA1917" s="48"/>
      <c r="AB1917" s="48"/>
      <c r="AC1917" s="203" t="s">
        <v>776</v>
      </c>
      <c r="AD1917" s="205"/>
      <c r="AE1917" s="203" t="s">
        <v>178</v>
      </c>
      <c r="AF1917" s="203" t="s">
        <v>211</v>
      </c>
      <c r="AG1917" s="203" t="s">
        <v>2694</v>
      </c>
      <c r="AH1917" s="208">
        <v>43292</v>
      </c>
      <c r="AI1917" s="210" t="s">
        <v>4348</v>
      </c>
      <c r="AJ1917" s="164" t="str">
        <f t="shared" si="30"/>
        <v>FS</v>
      </c>
      <c r="AK1917" s="115" t="b">
        <f>ISNUMBER(SEARCH("IRT",Table1[[#This Row],[Current_Status]]))</f>
        <v>0</v>
      </c>
      <c r="AL1917" s="116">
        <f>YEAR(Table1[[#This Row],[Project_Initiated]])</f>
        <v>2017</v>
      </c>
      <c r="AM1917" s="53">
        <v>44105</v>
      </c>
      <c r="AN1917" s="53" t="str">
        <f>IF(AND(Table1[[#This Row],[Completed Date]]&gt;="07/01/2020"+0,Table1[[#This Row],[Completed Date]]&lt;="6/30/2021"+0),"FY 20-21",IF(AND(Table1[[#This Row],[Completed Date]]&gt;="07/01/2019"+0,Table1[[#This Row],[Completed Date]]&lt;="6/30/2020"+0),"FY 19-20",""))</f>
        <v/>
      </c>
      <c r="AO1917" s="116" t="str">
        <f>IFERROR(FIND("R",Table1[[#This Row],[FS_Priority]]),"")</f>
        <v/>
      </c>
    </row>
    <row r="1918" spans="1:41" hidden="1" x14ac:dyDescent="0.25">
      <c r="A1918" s="48" t="s">
        <v>648</v>
      </c>
      <c r="B1918" s="203" t="s">
        <v>211</v>
      </c>
      <c r="C1918" s="203" t="s">
        <v>648</v>
      </c>
      <c r="D1918" s="203" t="b">
        <v>0</v>
      </c>
      <c r="E1918" s="48" t="s">
        <v>147</v>
      </c>
      <c r="F1918" s="48" t="s">
        <v>3308</v>
      </c>
      <c r="G1918" s="48" t="s">
        <v>211</v>
      </c>
      <c r="H1918" s="48" t="s">
        <v>490</v>
      </c>
      <c r="I1918" s="48" t="s">
        <v>3841</v>
      </c>
      <c r="J1918" s="48" t="s">
        <v>2661</v>
      </c>
      <c r="K1918" s="203" t="s">
        <v>3839</v>
      </c>
      <c r="L1918" s="203" t="s">
        <v>4330</v>
      </c>
      <c r="M1918" s="48" t="s">
        <v>3842</v>
      </c>
      <c r="N1918" s="203" t="s">
        <v>211</v>
      </c>
      <c r="O1918" s="48" t="s">
        <v>183</v>
      </c>
      <c r="P1918" s="48"/>
      <c r="Q1918" s="48" t="s">
        <v>211</v>
      </c>
      <c r="R1918" s="203" t="s">
        <v>211</v>
      </c>
      <c r="S1918" s="48" t="b">
        <v>0</v>
      </c>
      <c r="T1918" s="48"/>
      <c r="U1918" s="178"/>
      <c r="V1918" s="178">
        <v>43091</v>
      </c>
      <c r="W1918" s="48" t="s">
        <v>211</v>
      </c>
      <c r="X1918" s="48"/>
      <c r="Y1918" s="48"/>
      <c r="Z1918" s="48" t="s">
        <v>211</v>
      </c>
      <c r="AA1918" s="48"/>
      <c r="AB1918" s="48"/>
      <c r="AC1918" s="203" t="s">
        <v>649</v>
      </c>
      <c r="AD1918" s="205"/>
      <c r="AE1918" s="203" t="s">
        <v>183</v>
      </c>
      <c r="AF1918" s="203" t="s">
        <v>211</v>
      </c>
      <c r="AG1918" s="203" t="s">
        <v>2694</v>
      </c>
      <c r="AH1918" s="208">
        <v>43353</v>
      </c>
      <c r="AI1918" s="210" t="s">
        <v>4348</v>
      </c>
      <c r="AJ1918" s="164" t="str">
        <f t="shared" si="30"/>
        <v>FS</v>
      </c>
      <c r="AK1918" s="115" t="b">
        <f>ISNUMBER(SEARCH("IRT",Table1[[#This Row],[Current_Status]]))</f>
        <v>0</v>
      </c>
      <c r="AL1918" s="116">
        <f>YEAR(Table1[[#This Row],[Project_Initiated]])</f>
        <v>2017</v>
      </c>
      <c r="AM1918" s="53">
        <v>44105</v>
      </c>
      <c r="AN1918" s="53" t="str">
        <f>IF(AND(Table1[[#This Row],[Completed Date]]&gt;="07/01/2020"+0,Table1[[#This Row],[Completed Date]]&lt;="6/30/2021"+0),"FY 20-21",IF(AND(Table1[[#This Row],[Completed Date]]&gt;="07/01/2019"+0,Table1[[#This Row],[Completed Date]]&lt;="6/30/2020"+0),"FY 19-20",""))</f>
        <v/>
      </c>
      <c r="AO1918" s="116" t="str">
        <f>IFERROR(FIND("R",Table1[[#This Row],[FS_Priority]]),"")</f>
        <v/>
      </c>
    </row>
    <row r="1919" spans="1:41" hidden="1" x14ac:dyDescent="0.25">
      <c r="A1919" s="48" t="s">
        <v>4686</v>
      </c>
      <c r="B1919" s="203" t="s">
        <v>211</v>
      </c>
      <c r="C1919" s="203" t="s">
        <v>4686</v>
      </c>
      <c r="D1919" s="203" t="b">
        <v>0</v>
      </c>
      <c r="E1919" s="48" t="s">
        <v>147</v>
      </c>
      <c r="F1919" s="48" t="s">
        <v>4687</v>
      </c>
      <c r="G1919" s="48" t="s">
        <v>211</v>
      </c>
      <c r="H1919" s="48" t="s">
        <v>211</v>
      </c>
      <c r="I1919" s="48" t="s">
        <v>4688</v>
      </c>
      <c r="J1919" s="48" t="s">
        <v>2661</v>
      </c>
      <c r="K1919" s="203" t="s">
        <v>3839</v>
      </c>
      <c r="L1919" s="203" t="s">
        <v>4330</v>
      </c>
      <c r="M1919" s="48" t="s">
        <v>3849</v>
      </c>
      <c r="N1919" s="203" t="s">
        <v>4689</v>
      </c>
      <c r="O1919" s="48" t="s">
        <v>165</v>
      </c>
      <c r="P1919" s="48"/>
      <c r="Q1919" s="48" t="s">
        <v>4502</v>
      </c>
      <c r="R1919" s="203" t="s">
        <v>211</v>
      </c>
      <c r="S1919" s="48" t="b">
        <v>0</v>
      </c>
      <c r="T1919" s="48"/>
      <c r="U1919" s="178"/>
      <c r="V1919" s="178">
        <v>43738</v>
      </c>
      <c r="W1919" s="48" t="s">
        <v>211</v>
      </c>
      <c r="X1919" s="48"/>
      <c r="Y1919" s="48"/>
      <c r="Z1919" s="48" t="s">
        <v>211</v>
      </c>
      <c r="AA1919" s="48"/>
      <c r="AB1919" s="48"/>
      <c r="AC1919" s="203" t="s">
        <v>211</v>
      </c>
      <c r="AD1919" s="205"/>
      <c r="AE1919" s="203" t="s">
        <v>165</v>
      </c>
      <c r="AF1919" s="203" t="s">
        <v>211</v>
      </c>
      <c r="AG1919" s="203" t="s">
        <v>211</v>
      </c>
      <c r="AH1919" s="209">
        <v>43741</v>
      </c>
      <c r="AI1919" s="210" t="s">
        <v>4364</v>
      </c>
      <c r="AJ1919" s="164" t="str">
        <f t="shared" si="30"/>
        <v>FS</v>
      </c>
      <c r="AK1919" s="115" t="b">
        <f>ISNUMBER(SEARCH("IRT",Table1[[#This Row],[Current_Status]]))</f>
        <v>0</v>
      </c>
      <c r="AL1919" s="116">
        <f>YEAR(Table1[[#This Row],[Project_Initiated]])</f>
        <v>2019</v>
      </c>
      <c r="AM1919" s="53">
        <v>44105</v>
      </c>
      <c r="AN1919" s="53" t="str">
        <f>IF(AND(Table1[[#This Row],[Completed Date]]&gt;="07/01/2020"+0,Table1[[#This Row],[Completed Date]]&lt;="6/30/2021"+0),"FY 20-21",IF(AND(Table1[[#This Row],[Completed Date]]&gt;="07/01/2019"+0,Table1[[#This Row],[Completed Date]]&lt;="6/30/2020"+0),"FY 19-20",""))</f>
        <v>FY 19-20</v>
      </c>
      <c r="AO1919" s="116" t="str">
        <f>IFERROR(FIND("R",Table1[[#This Row],[FS_Priority]]),"")</f>
        <v/>
      </c>
    </row>
    <row r="1920" spans="1:41" hidden="1" x14ac:dyDescent="0.25">
      <c r="A1920" s="48" t="s">
        <v>4119</v>
      </c>
      <c r="B1920" s="203" t="s">
        <v>211</v>
      </c>
      <c r="C1920" s="203" t="s">
        <v>4119</v>
      </c>
      <c r="D1920" s="203" t="b">
        <v>0</v>
      </c>
      <c r="E1920" s="48" t="s">
        <v>147</v>
      </c>
      <c r="F1920" s="48" t="s">
        <v>4914</v>
      </c>
      <c r="G1920" s="48" t="s">
        <v>4915</v>
      </c>
      <c r="H1920" s="48" t="s">
        <v>458</v>
      </c>
      <c r="I1920" s="48" t="s">
        <v>4144</v>
      </c>
      <c r="J1920" s="48" t="s">
        <v>2661</v>
      </c>
      <c r="K1920" s="203" t="s">
        <v>3839</v>
      </c>
      <c r="L1920" s="203" t="s">
        <v>4330</v>
      </c>
      <c r="M1920" s="48" t="s">
        <v>3788</v>
      </c>
      <c r="N1920" s="203" t="s">
        <v>211</v>
      </c>
      <c r="O1920" s="48" t="s">
        <v>183</v>
      </c>
      <c r="P1920" s="48"/>
      <c r="Q1920" s="48" t="s">
        <v>218</v>
      </c>
      <c r="R1920" s="203" t="s">
        <v>211</v>
      </c>
      <c r="S1920" s="48" t="b">
        <v>0</v>
      </c>
      <c r="T1920" s="48"/>
      <c r="U1920" s="178"/>
      <c r="V1920" s="178">
        <v>43627</v>
      </c>
      <c r="W1920" s="48" t="s">
        <v>211</v>
      </c>
      <c r="X1920" s="48"/>
      <c r="Y1920" s="48"/>
      <c r="Z1920" s="48" t="s">
        <v>211</v>
      </c>
      <c r="AA1920" s="48"/>
      <c r="AB1920" s="48"/>
      <c r="AC1920" s="203" t="s">
        <v>5085</v>
      </c>
      <c r="AD1920" s="205"/>
      <c r="AE1920" s="203" t="s">
        <v>498</v>
      </c>
      <c r="AF1920" s="203" t="s">
        <v>2636</v>
      </c>
      <c r="AG1920" s="203" t="s">
        <v>2693</v>
      </c>
      <c r="AH1920" s="208">
        <v>44104</v>
      </c>
      <c r="AI1920" s="210" t="s">
        <v>4284</v>
      </c>
      <c r="AJ1920" s="164" t="str">
        <f t="shared" si="30"/>
        <v>FS</v>
      </c>
      <c r="AK1920" s="115" t="b">
        <f>ISNUMBER(SEARCH("IRT",Table1[[#This Row],[Current_Status]]))</f>
        <v>0</v>
      </c>
      <c r="AL1920" s="116">
        <f>YEAR(Table1[[#This Row],[Project_Initiated]])</f>
        <v>2019</v>
      </c>
      <c r="AM1920" s="53">
        <v>44105</v>
      </c>
      <c r="AN1920" s="53" t="str">
        <f>IF(AND(Table1[[#This Row],[Completed Date]]&gt;="07/01/2020"+0,Table1[[#This Row],[Completed Date]]&lt;="6/30/2021"+0),"FY 20-21",IF(AND(Table1[[#This Row],[Completed Date]]&gt;="07/01/2019"+0,Table1[[#This Row],[Completed Date]]&lt;="6/30/2020"+0),"FY 19-20",""))</f>
        <v>FY 20-21</v>
      </c>
      <c r="AO1920" s="116" t="str">
        <f>IFERROR(FIND("R",Table1[[#This Row],[FS_Priority]]),"")</f>
        <v/>
      </c>
    </row>
    <row r="1921" spans="1:41" hidden="1" x14ac:dyDescent="0.25">
      <c r="A1921" s="48" t="s">
        <v>2752</v>
      </c>
      <c r="B1921" s="203" t="s">
        <v>211</v>
      </c>
      <c r="C1921" s="203" t="s">
        <v>2752</v>
      </c>
      <c r="D1921" s="203" t="b">
        <v>0</v>
      </c>
      <c r="E1921" s="48" t="s">
        <v>147</v>
      </c>
      <c r="F1921" s="48" t="s">
        <v>3312</v>
      </c>
      <c r="G1921" s="48" t="s">
        <v>211</v>
      </c>
      <c r="H1921" s="48" t="s">
        <v>451</v>
      </c>
      <c r="I1921" s="48" t="s">
        <v>3848</v>
      </c>
      <c r="J1921" s="48" t="s">
        <v>2661</v>
      </c>
      <c r="K1921" s="203" t="s">
        <v>3839</v>
      </c>
      <c r="L1921" s="203" t="s">
        <v>4330</v>
      </c>
      <c r="M1921" s="48" t="s">
        <v>3849</v>
      </c>
      <c r="N1921" s="203" t="s">
        <v>211</v>
      </c>
      <c r="O1921" s="48" t="s">
        <v>165</v>
      </c>
      <c r="P1921" s="48"/>
      <c r="Q1921" s="48" t="s">
        <v>218</v>
      </c>
      <c r="R1921" s="203" t="s">
        <v>211</v>
      </c>
      <c r="S1921" s="48" t="b">
        <v>1</v>
      </c>
      <c r="T1921" s="48"/>
      <c r="U1921" s="178"/>
      <c r="V1921" s="178">
        <v>43446</v>
      </c>
      <c r="W1921" s="48" t="s">
        <v>211</v>
      </c>
      <c r="X1921" s="48"/>
      <c r="Y1921" s="48"/>
      <c r="Z1921" s="48" t="s">
        <v>211</v>
      </c>
      <c r="AA1921" s="48"/>
      <c r="AB1921" s="48"/>
      <c r="AC1921" s="203" t="s">
        <v>2788</v>
      </c>
      <c r="AD1921" s="205"/>
      <c r="AE1921" s="203" t="s">
        <v>211</v>
      </c>
      <c r="AF1921" s="203" t="s">
        <v>211</v>
      </c>
      <c r="AG1921" s="203" t="s">
        <v>211</v>
      </c>
      <c r="AH1921" s="208">
        <v>43504</v>
      </c>
      <c r="AI1921" s="210" t="s">
        <v>4346</v>
      </c>
      <c r="AJ1921" s="164" t="str">
        <f t="shared" si="30"/>
        <v>FS</v>
      </c>
      <c r="AK1921" s="115" t="b">
        <f>ISNUMBER(SEARCH("IRT",Table1[[#This Row],[Current_Status]]))</f>
        <v>0</v>
      </c>
      <c r="AL1921" s="116">
        <f>YEAR(Table1[[#This Row],[Project_Initiated]])</f>
        <v>2018</v>
      </c>
      <c r="AM1921" s="53">
        <v>44105</v>
      </c>
      <c r="AN1921" s="53" t="str">
        <f>IF(AND(Table1[[#This Row],[Completed Date]]&gt;="07/01/2020"+0,Table1[[#This Row],[Completed Date]]&lt;="6/30/2021"+0),"FY 20-21",IF(AND(Table1[[#This Row],[Completed Date]]&gt;="07/01/2019"+0,Table1[[#This Row],[Completed Date]]&lt;="6/30/2020"+0),"FY 19-20",""))</f>
        <v/>
      </c>
      <c r="AO1921" s="116" t="str">
        <f>IFERROR(FIND("R",Table1[[#This Row],[FS_Priority]]),"")</f>
        <v/>
      </c>
    </row>
    <row r="1922" spans="1:41" hidden="1" x14ac:dyDescent="0.25">
      <c r="A1922" s="48" t="s">
        <v>795</v>
      </c>
      <c r="B1922" s="203" t="s">
        <v>211</v>
      </c>
      <c r="C1922" s="203" t="s">
        <v>795</v>
      </c>
      <c r="D1922" s="203" t="b">
        <v>0</v>
      </c>
      <c r="E1922" s="48" t="s">
        <v>147</v>
      </c>
      <c r="F1922" s="48" t="s">
        <v>3311</v>
      </c>
      <c r="G1922" s="48" t="s">
        <v>211</v>
      </c>
      <c r="H1922" s="48" t="s">
        <v>451</v>
      </c>
      <c r="I1922" s="48" t="s">
        <v>3844</v>
      </c>
      <c r="J1922" s="48" t="s">
        <v>2661</v>
      </c>
      <c r="K1922" s="203" t="s">
        <v>3839</v>
      </c>
      <c r="L1922" s="203" t="s">
        <v>4330</v>
      </c>
      <c r="M1922" s="48" t="s">
        <v>3845</v>
      </c>
      <c r="N1922" s="203" t="s">
        <v>211</v>
      </c>
      <c r="O1922" s="48" t="s">
        <v>165</v>
      </c>
      <c r="P1922" s="48"/>
      <c r="Q1922" s="48" t="s">
        <v>218</v>
      </c>
      <c r="R1922" s="203" t="s">
        <v>211</v>
      </c>
      <c r="S1922" s="48" t="b">
        <v>1</v>
      </c>
      <c r="T1922" s="48"/>
      <c r="U1922" s="178"/>
      <c r="V1922" s="178">
        <v>43283</v>
      </c>
      <c r="W1922" s="48" t="s">
        <v>211</v>
      </c>
      <c r="X1922" s="48"/>
      <c r="Y1922" s="48"/>
      <c r="Z1922" s="48" t="s">
        <v>211</v>
      </c>
      <c r="AA1922" s="48"/>
      <c r="AB1922" s="48"/>
      <c r="AC1922" s="203" t="s">
        <v>539</v>
      </c>
      <c r="AD1922" s="205"/>
      <c r="AE1922" s="203" t="s">
        <v>165</v>
      </c>
      <c r="AF1922" s="203" t="s">
        <v>211</v>
      </c>
      <c r="AG1922" s="203" t="s">
        <v>539</v>
      </c>
      <c r="AH1922" s="208">
        <v>43383</v>
      </c>
      <c r="AI1922" s="210" t="s">
        <v>4347</v>
      </c>
      <c r="AJ1922" s="164" t="str">
        <f t="shared" si="30"/>
        <v>FS</v>
      </c>
      <c r="AK1922" s="115" t="b">
        <f>ISNUMBER(SEARCH("IRT",Table1[[#This Row],[Current_Status]]))</f>
        <v>0</v>
      </c>
      <c r="AL1922" s="116">
        <f>YEAR(Table1[[#This Row],[Project_Initiated]])</f>
        <v>2018</v>
      </c>
      <c r="AM1922" s="53">
        <v>44105</v>
      </c>
      <c r="AN1922" s="53" t="str">
        <f>IF(AND(Table1[[#This Row],[Completed Date]]&gt;="07/01/2020"+0,Table1[[#This Row],[Completed Date]]&lt;="6/30/2021"+0),"FY 20-21",IF(AND(Table1[[#This Row],[Completed Date]]&gt;="07/01/2019"+0,Table1[[#This Row],[Completed Date]]&lt;="6/30/2020"+0),"FY 19-20",""))</f>
        <v/>
      </c>
      <c r="AO1922" s="116" t="str">
        <f>IFERROR(FIND("R",Table1[[#This Row],[FS_Priority]]),"")</f>
        <v/>
      </c>
    </row>
    <row r="1923" spans="1:41" hidden="1" x14ac:dyDescent="0.25">
      <c r="A1923" s="48" t="s">
        <v>899</v>
      </c>
      <c r="B1923" s="203" t="s">
        <v>211</v>
      </c>
      <c r="C1923" s="203" t="s">
        <v>899</v>
      </c>
      <c r="D1923" s="203" t="b">
        <v>0</v>
      </c>
      <c r="E1923" s="48" t="s">
        <v>147</v>
      </c>
      <c r="F1923" s="48" t="s">
        <v>3310</v>
      </c>
      <c r="G1923" s="48" t="s">
        <v>211</v>
      </c>
      <c r="H1923" s="48" t="s">
        <v>490</v>
      </c>
      <c r="I1923" s="48" t="s">
        <v>3846</v>
      </c>
      <c r="J1923" s="48" t="s">
        <v>2661</v>
      </c>
      <c r="K1923" s="203" t="s">
        <v>3839</v>
      </c>
      <c r="L1923" s="203" t="s">
        <v>4330</v>
      </c>
      <c r="M1923" s="48" t="s">
        <v>3847</v>
      </c>
      <c r="N1923" s="203" t="s">
        <v>211</v>
      </c>
      <c r="O1923" s="48" t="s">
        <v>165</v>
      </c>
      <c r="P1923" s="48"/>
      <c r="Q1923" s="48" t="s">
        <v>218</v>
      </c>
      <c r="R1923" s="203" t="s">
        <v>211</v>
      </c>
      <c r="S1923" s="48" t="b">
        <v>0</v>
      </c>
      <c r="T1923" s="48"/>
      <c r="U1923" s="178"/>
      <c r="V1923" s="178">
        <v>43392</v>
      </c>
      <c r="W1923" s="48" t="s">
        <v>211</v>
      </c>
      <c r="X1923" s="48"/>
      <c r="Y1923" s="48"/>
      <c r="Z1923" s="48" t="s">
        <v>211</v>
      </c>
      <c r="AA1923" s="48"/>
      <c r="AB1923" s="48"/>
      <c r="AC1923" s="203" t="s">
        <v>2881</v>
      </c>
      <c r="AD1923" s="205"/>
      <c r="AE1923" s="203" t="s">
        <v>165</v>
      </c>
      <c r="AF1923" s="203" t="s">
        <v>211</v>
      </c>
      <c r="AG1923" s="203" t="s">
        <v>539</v>
      </c>
      <c r="AH1923" s="208">
        <v>43592</v>
      </c>
      <c r="AI1923" s="210" t="s">
        <v>4352</v>
      </c>
      <c r="AJ1923" s="164" t="str">
        <f t="shared" si="30"/>
        <v>FS</v>
      </c>
      <c r="AK1923" s="115" t="b">
        <f>ISNUMBER(SEARCH("IRT",Table1[[#This Row],[Current_Status]]))</f>
        <v>0</v>
      </c>
      <c r="AL1923" s="116">
        <f>YEAR(Table1[[#This Row],[Project_Initiated]])</f>
        <v>2018</v>
      </c>
      <c r="AM1923" s="53">
        <v>44105</v>
      </c>
      <c r="AN1923" s="53" t="str">
        <f>IF(AND(Table1[[#This Row],[Completed Date]]&gt;="07/01/2020"+0,Table1[[#This Row],[Completed Date]]&lt;="6/30/2021"+0),"FY 20-21",IF(AND(Table1[[#This Row],[Completed Date]]&gt;="07/01/2019"+0,Table1[[#This Row],[Completed Date]]&lt;="6/30/2020"+0),"FY 19-20",""))</f>
        <v/>
      </c>
      <c r="AO1923" s="116" t="str">
        <f>IFERROR(FIND("R",Table1[[#This Row],[FS_Priority]]),"")</f>
        <v/>
      </c>
    </row>
    <row r="1924" spans="1:41" hidden="1" x14ac:dyDescent="0.25">
      <c r="A1924" s="48" t="s">
        <v>4121</v>
      </c>
      <c r="B1924" s="203" t="s">
        <v>211</v>
      </c>
      <c r="C1924" s="203" t="s">
        <v>4121</v>
      </c>
      <c r="D1924" s="203" t="b">
        <v>0</v>
      </c>
      <c r="E1924" s="48" t="s">
        <v>147</v>
      </c>
      <c r="F1924" s="48" t="s">
        <v>4145</v>
      </c>
      <c r="G1924" s="48" t="s">
        <v>211</v>
      </c>
      <c r="H1924" s="48" t="s">
        <v>451</v>
      </c>
      <c r="I1924" s="48" t="s">
        <v>4146</v>
      </c>
      <c r="J1924" s="48" t="s">
        <v>2661</v>
      </c>
      <c r="K1924" s="203" t="s">
        <v>3839</v>
      </c>
      <c r="L1924" s="203" t="s">
        <v>4330</v>
      </c>
      <c r="M1924" s="48" t="s">
        <v>3849</v>
      </c>
      <c r="N1924" s="203" t="s">
        <v>211</v>
      </c>
      <c r="O1924" s="48" t="s">
        <v>165</v>
      </c>
      <c r="P1924" s="48"/>
      <c r="Q1924" s="48" t="s">
        <v>236</v>
      </c>
      <c r="R1924" s="203" t="s">
        <v>211</v>
      </c>
      <c r="S1924" s="48" t="b">
        <v>0</v>
      </c>
      <c r="T1924" s="48"/>
      <c r="U1924" s="178"/>
      <c r="V1924" s="178">
        <v>43627</v>
      </c>
      <c r="W1924" s="48" t="s">
        <v>211</v>
      </c>
      <c r="X1924" s="48"/>
      <c r="Y1924" s="48"/>
      <c r="Z1924" s="48" t="s">
        <v>211</v>
      </c>
      <c r="AA1924" s="48"/>
      <c r="AB1924" s="48"/>
      <c r="AC1924" s="203" t="s">
        <v>4436</v>
      </c>
      <c r="AD1924" s="205"/>
      <c r="AE1924" s="203" t="s">
        <v>165</v>
      </c>
      <c r="AF1924" s="203" t="s">
        <v>211</v>
      </c>
      <c r="AG1924" s="203" t="s">
        <v>211</v>
      </c>
      <c r="AH1924" s="208">
        <v>43738</v>
      </c>
      <c r="AI1924" s="210" t="s">
        <v>4284</v>
      </c>
      <c r="AJ1924" s="164" t="str">
        <f t="shared" si="30"/>
        <v>FS</v>
      </c>
      <c r="AK1924" s="115" t="b">
        <f>ISNUMBER(SEARCH("IRT",Table1[[#This Row],[Current_Status]]))</f>
        <v>0</v>
      </c>
      <c r="AL1924" s="116">
        <f>YEAR(Table1[[#This Row],[Project_Initiated]])</f>
        <v>2019</v>
      </c>
      <c r="AM1924" s="53">
        <v>44105</v>
      </c>
      <c r="AN1924" s="53" t="str">
        <f>IF(AND(Table1[[#This Row],[Completed Date]]&gt;="07/01/2020"+0,Table1[[#This Row],[Completed Date]]&lt;="6/30/2021"+0),"FY 20-21",IF(AND(Table1[[#This Row],[Completed Date]]&gt;="07/01/2019"+0,Table1[[#This Row],[Completed Date]]&lt;="6/30/2020"+0),"FY 19-20",""))</f>
        <v>FY 19-20</v>
      </c>
      <c r="AO1924" s="116" t="str">
        <f>IFERROR(FIND("R",Table1[[#This Row],[FS_Priority]]),"")</f>
        <v/>
      </c>
    </row>
    <row r="1925" spans="1:41" hidden="1" x14ac:dyDescent="0.25">
      <c r="A1925" s="48" t="s">
        <v>4120</v>
      </c>
      <c r="B1925" s="203" t="s">
        <v>211</v>
      </c>
      <c r="C1925" s="203" t="s">
        <v>4120</v>
      </c>
      <c r="D1925" s="203" t="b">
        <v>0</v>
      </c>
      <c r="E1925" s="48" t="s">
        <v>147</v>
      </c>
      <c r="F1925" s="48" t="s">
        <v>4203</v>
      </c>
      <c r="G1925" s="48" t="s">
        <v>4380</v>
      </c>
      <c r="H1925" s="48" t="s">
        <v>451</v>
      </c>
      <c r="I1925" s="48" t="s">
        <v>4204</v>
      </c>
      <c r="J1925" s="48" t="s">
        <v>2661</v>
      </c>
      <c r="K1925" s="203" t="s">
        <v>3839</v>
      </c>
      <c r="L1925" s="203" t="s">
        <v>4330</v>
      </c>
      <c r="M1925" s="48" t="s">
        <v>4929</v>
      </c>
      <c r="N1925" s="203" t="s">
        <v>211</v>
      </c>
      <c r="O1925" s="48" t="s">
        <v>183</v>
      </c>
      <c r="P1925" s="48"/>
      <c r="Q1925" s="48" t="s">
        <v>236</v>
      </c>
      <c r="R1925" s="203" t="s">
        <v>211</v>
      </c>
      <c r="S1925" s="48" t="b">
        <v>0</v>
      </c>
      <c r="T1925" s="48"/>
      <c r="U1925" s="178"/>
      <c r="V1925" s="178">
        <v>43677</v>
      </c>
      <c r="W1925" s="48" t="s">
        <v>211</v>
      </c>
      <c r="X1925" s="48"/>
      <c r="Y1925" s="48"/>
      <c r="Z1925" s="48" t="s">
        <v>211</v>
      </c>
      <c r="AA1925" s="48"/>
      <c r="AB1925" s="48"/>
      <c r="AC1925" s="203" t="s">
        <v>5086</v>
      </c>
      <c r="AD1925" s="205"/>
      <c r="AE1925" s="203" t="s">
        <v>498</v>
      </c>
      <c r="AF1925" s="203" t="s">
        <v>4690</v>
      </c>
      <c r="AG1925" s="203" t="s">
        <v>211</v>
      </c>
      <c r="AH1925" s="208">
        <v>44104</v>
      </c>
      <c r="AI1925" s="210" t="s">
        <v>4284</v>
      </c>
      <c r="AJ1925" s="164" t="str">
        <f t="shared" si="30"/>
        <v>FS</v>
      </c>
      <c r="AK1925" s="115" t="b">
        <f>ISNUMBER(SEARCH("IRT",Table1[[#This Row],[Current_Status]]))</f>
        <v>0</v>
      </c>
      <c r="AL1925" s="116">
        <f>YEAR(Table1[[#This Row],[Project_Initiated]])</f>
        <v>2019</v>
      </c>
      <c r="AM1925" s="53">
        <v>44105</v>
      </c>
      <c r="AN1925" s="53" t="str">
        <f>IF(AND(Table1[[#This Row],[Completed Date]]&gt;="07/01/2020"+0,Table1[[#This Row],[Completed Date]]&lt;="6/30/2021"+0),"FY 20-21",IF(AND(Table1[[#This Row],[Completed Date]]&gt;="07/01/2019"+0,Table1[[#This Row],[Completed Date]]&lt;="6/30/2020"+0),"FY 19-20",""))</f>
        <v>FY 20-21</v>
      </c>
      <c r="AO1925" s="116" t="str">
        <f>IFERROR(FIND("R",Table1[[#This Row],[FS_Priority]]),"")</f>
        <v/>
      </c>
    </row>
    <row r="1926" spans="1:41" hidden="1" x14ac:dyDescent="0.25">
      <c r="A1926" s="48" t="s">
        <v>420</v>
      </c>
      <c r="B1926" s="203" t="s">
        <v>211</v>
      </c>
      <c r="C1926" s="203" t="s">
        <v>420</v>
      </c>
      <c r="D1926" s="203" t="b">
        <v>0</v>
      </c>
      <c r="E1926" s="48" t="s">
        <v>147</v>
      </c>
      <c r="F1926" s="48" t="s">
        <v>3313</v>
      </c>
      <c r="G1926" s="48" t="s">
        <v>211</v>
      </c>
      <c r="H1926" s="48" t="s">
        <v>451</v>
      </c>
      <c r="I1926" s="48" t="s">
        <v>3850</v>
      </c>
      <c r="J1926" s="48" t="s">
        <v>2661</v>
      </c>
      <c r="K1926" s="203" t="s">
        <v>3839</v>
      </c>
      <c r="L1926" s="203" t="s">
        <v>4330</v>
      </c>
      <c r="M1926" s="48" t="s">
        <v>3849</v>
      </c>
      <c r="N1926" s="203" t="s">
        <v>211</v>
      </c>
      <c r="O1926" s="48" t="s">
        <v>211</v>
      </c>
      <c r="P1926" s="48"/>
      <c r="Q1926" s="48" t="s">
        <v>236</v>
      </c>
      <c r="R1926" s="203" t="s">
        <v>211</v>
      </c>
      <c r="S1926" s="48" t="b">
        <v>0</v>
      </c>
      <c r="T1926" s="48"/>
      <c r="U1926" s="178"/>
      <c r="V1926" s="178">
        <v>43353</v>
      </c>
      <c r="W1926" s="48" t="s">
        <v>211</v>
      </c>
      <c r="X1926" s="48"/>
      <c r="Y1926" s="48"/>
      <c r="Z1926" s="48" t="s">
        <v>211</v>
      </c>
      <c r="AA1926" s="48"/>
      <c r="AB1926" s="48"/>
      <c r="AC1926" s="203" t="s">
        <v>2799</v>
      </c>
      <c r="AD1926" s="205"/>
      <c r="AE1926" s="203" t="s">
        <v>498</v>
      </c>
      <c r="AF1926" s="203" t="s">
        <v>211</v>
      </c>
      <c r="AG1926" s="203" t="s">
        <v>2694</v>
      </c>
      <c r="AH1926" s="208">
        <v>43510</v>
      </c>
      <c r="AI1926" s="210" t="s">
        <v>4347</v>
      </c>
      <c r="AJ1926" s="164" t="str">
        <f t="shared" si="30"/>
        <v>FS</v>
      </c>
      <c r="AK1926" s="115" t="b">
        <f>ISNUMBER(SEARCH("IRT",Table1[[#This Row],[Current_Status]]))</f>
        <v>0</v>
      </c>
      <c r="AL1926" s="116">
        <f>YEAR(Table1[[#This Row],[Project_Initiated]])</f>
        <v>2018</v>
      </c>
      <c r="AM1926" s="53">
        <v>44105</v>
      </c>
      <c r="AN1926" s="53" t="str">
        <f>IF(AND(Table1[[#This Row],[Completed Date]]&gt;="07/01/2020"+0,Table1[[#This Row],[Completed Date]]&lt;="6/30/2021"+0),"FY 20-21",IF(AND(Table1[[#This Row],[Completed Date]]&gt;="07/01/2019"+0,Table1[[#This Row],[Completed Date]]&lt;="6/30/2020"+0),"FY 19-20",""))</f>
        <v/>
      </c>
      <c r="AO1926" s="116" t="str">
        <f>IFERROR(FIND("R",Table1[[#This Row],[FS_Priority]]),"")</f>
        <v/>
      </c>
    </row>
    <row r="1927" spans="1:41" hidden="1" x14ac:dyDescent="0.25">
      <c r="A1927" s="48" t="s">
        <v>4122</v>
      </c>
      <c r="B1927" s="203" t="s">
        <v>211</v>
      </c>
      <c r="C1927" s="203" t="s">
        <v>4122</v>
      </c>
      <c r="D1927" s="203" t="b">
        <v>0</v>
      </c>
      <c r="E1927" s="48" t="s">
        <v>147</v>
      </c>
      <c r="F1927" s="48" t="s">
        <v>4207</v>
      </c>
      <c r="G1927" s="48" t="s">
        <v>211</v>
      </c>
      <c r="H1927" s="48" t="s">
        <v>490</v>
      </c>
      <c r="I1927" s="48" t="s">
        <v>4208</v>
      </c>
      <c r="J1927" s="48" t="s">
        <v>2661</v>
      </c>
      <c r="K1927" s="203" t="s">
        <v>3839</v>
      </c>
      <c r="L1927" s="203" t="s">
        <v>4330</v>
      </c>
      <c r="M1927" s="48" t="s">
        <v>3840</v>
      </c>
      <c r="N1927" s="203" t="s">
        <v>211</v>
      </c>
      <c r="O1927" s="48" t="s">
        <v>165</v>
      </c>
      <c r="P1927" s="48"/>
      <c r="Q1927" s="48" t="s">
        <v>184</v>
      </c>
      <c r="R1927" s="203" t="s">
        <v>211</v>
      </c>
      <c r="S1927" s="48" t="b">
        <v>0</v>
      </c>
      <c r="T1927" s="48"/>
      <c r="U1927" s="178"/>
      <c r="V1927" s="178">
        <v>43682</v>
      </c>
      <c r="W1927" s="48" t="s">
        <v>211</v>
      </c>
      <c r="X1927" s="48"/>
      <c r="Y1927" s="48"/>
      <c r="Z1927" s="48" t="s">
        <v>211</v>
      </c>
      <c r="AA1927" s="48"/>
      <c r="AB1927" s="48"/>
      <c r="AC1927" s="203" t="s">
        <v>4436</v>
      </c>
      <c r="AD1927" s="205"/>
      <c r="AE1927" s="203" t="s">
        <v>165</v>
      </c>
      <c r="AF1927" s="203" t="s">
        <v>211</v>
      </c>
      <c r="AG1927" s="203" t="s">
        <v>211</v>
      </c>
      <c r="AH1927" s="208">
        <v>43736</v>
      </c>
      <c r="AI1927" s="210" t="s">
        <v>4284</v>
      </c>
      <c r="AJ1927" s="164" t="str">
        <f t="shared" si="30"/>
        <v>FS</v>
      </c>
      <c r="AK1927" s="115" t="b">
        <f>ISNUMBER(SEARCH("IRT",Table1[[#This Row],[Current_Status]]))</f>
        <v>0</v>
      </c>
      <c r="AL1927" s="116">
        <f>YEAR(Table1[[#This Row],[Project_Initiated]])</f>
        <v>2019</v>
      </c>
      <c r="AM1927" s="53">
        <v>44105</v>
      </c>
      <c r="AN1927" s="53" t="str">
        <f>IF(AND(Table1[[#This Row],[Completed Date]]&gt;="07/01/2020"+0,Table1[[#This Row],[Completed Date]]&lt;="6/30/2021"+0),"FY 20-21",IF(AND(Table1[[#This Row],[Completed Date]]&gt;="07/01/2019"+0,Table1[[#This Row],[Completed Date]]&lt;="6/30/2020"+0),"FY 19-20",""))</f>
        <v>FY 19-20</v>
      </c>
      <c r="AO1927" s="116" t="str">
        <f>IFERROR(FIND("R",Table1[[#This Row],[FS_Priority]]),"")</f>
        <v/>
      </c>
    </row>
    <row r="1928" spans="1:41" hidden="1" x14ac:dyDescent="0.25">
      <c r="A1928" s="48" t="s">
        <v>4124</v>
      </c>
      <c r="B1928" s="203" t="s">
        <v>211</v>
      </c>
      <c r="C1928" s="203" t="s">
        <v>4124</v>
      </c>
      <c r="D1928" s="203" t="b">
        <v>0</v>
      </c>
      <c r="E1928" s="48" t="s">
        <v>147</v>
      </c>
      <c r="F1928" s="48" t="s">
        <v>4151</v>
      </c>
      <c r="G1928" s="48" t="s">
        <v>4381</v>
      </c>
      <c r="H1928" s="48" t="s">
        <v>490</v>
      </c>
      <c r="I1928" s="48" t="s">
        <v>4152</v>
      </c>
      <c r="J1928" s="48" t="s">
        <v>2661</v>
      </c>
      <c r="K1928" s="203" t="s">
        <v>3839</v>
      </c>
      <c r="L1928" s="203" t="s">
        <v>4330</v>
      </c>
      <c r="M1928" s="48" t="s">
        <v>3849</v>
      </c>
      <c r="N1928" s="203" t="s">
        <v>211</v>
      </c>
      <c r="O1928" s="48" t="s">
        <v>165</v>
      </c>
      <c r="P1928" s="48"/>
      <c r="Q1928" s="48" t="s">
        <v>239</v>
      </c>
      <c r="R1928" s="203" t="s">
        <v>211</v>
      </c>
      <c r="S1928" s="48" t="b">
        <v>0</v>
      </c>
      <c r="T1928" s="48"/>
      <c r="U1928" s="178"/>
      <c r="V1928" s="178">
        <v>43633</v>
      </c>
      <c r="W1928" s="48" t="s">
        <v>211</v>
      </c>
      <c r="X1928" s="48"/>
      <c r="Y1928" s="48"/>
      <c r="Z1928" s="48" t="s">
        <v>211</v>
      </c>
      <c r="AA1928" s="48"/>
      <c r="AB1928" s="48"/>
      <c r="AC1928" s="203" t="s">
        <v>4436</v>
      </c>
      <c r="AD1928" s="205"/>
      <c r="AE1928" s="203" t="s">
        <v>165</v>
      </c>
      <c r="AF1928" s="203" t="s">
        <v>211</v>
      </c>
      <c r="AG1928" s="203" t="s">
        <v>211</v>
      </c>
      <c r="AH1928" s="209">
        <v>43749</v>
      </c>
      <c r="AI1928" s="210" t="s">
        <v>4284</v>
      </c>
      <c r="AJ1928" s="164" t="str">
        <f t="shared" si="30"/>
        <v>FS</v>
      </c>
      <c r="AK1928" s="115" t="b">
        <f>ISNUMBER(SEARCH("IRT",Table1[[#This Row],[Current_Status]]))</f>
        <v>0</v>
      </c>
      <c r="AL1928" s="116">
        <f>YEAR(Table1[[#This Row],[Project_Initiated]])</f>
        <v>2019</v>
      </c>
      <c r="AM1928" s="53">
        <v>44105</v>
      </c>
      <c r="AN1928" s="53" t="str">
        <f>IF(AND(Table1[[#This Row],[Completed Date]]&gt;="07/01/2020"+0,Table1[[#This Row],[Completed Date]]&lt;="6/30/2021"+0),"FY 20-21",IF(AND(Table1[[#This Row],[Completed Date]]&gt;="07/01/2019"+0,Table1[[#This Row],[Completed Date]]&lt;="6/30/2020"+0),"FY 19-20",""))</f>
        <v>FY 19-20</v>
      </c>
      <c r="AO1928" s="116" t="str">
        <f>IFERROR(FIND("R",Table1[[#This Row],[FS_Priority]]),"")</f>
        <v/>
      </c>
    </row>
    <row r="1929" spans="1:41" hidden="1" x14ac:dyDescent="0.25">
      <c r="A1929" s="48" t="s">
        <v>422</v>
      </c>
      <c r="B1929" s="203" t="s">
        <v>211</v>
      </c>
      <c r="C1929" s="203" t="s">
        <v>422</v>
      </c>
      <c r="D1929" s="203" t="b">
        <v>0</v>
      </c>
      <c r="E1929" s="48" t="s">
        <v>147</v>
      </c>
      <c r="F1929" s="48" t="s">
        <v>3316</v>
      </c>
      <c r="G1929" s="48" t="s">
        <v>211</v>
      </c>
      <c r="H1929" s="48" t="s">
        <v>458</v>
      </c>
      <c r="I1929" s="48" t="s">
        <v>211</v>
      </c>
      <c r="J1929" s="48" t="s">
        <v>2661</v>
      </c>
      <c r="K1929" s="203" t="s">
        <v>3839</v>
      </c>
      <c r="L1929" s="203" t="s">
        <v>4330</v>
      </c>
      <c r="M1929" s="48" t="s">
        <v>3849</v>
      </c>
      <c r="N1929" s="203" t="s">
        <v>211</v>
      </c>
      <c r="O1929" s="48" t="s">
        <v>183</v>
      </c>
      <c r="P1929" s="48"/>
      <c r="Q1929" s="48" t="s">
        <v>239</v>
      </c>
      <c r="R1929" s="203" t="s">
        <v>211</v>
      </c>
      <c r="S1929" s="48" t="b">
        <v>0</v>
      </c>
      <c r="T1929" s="48"/>
      <c r="U1929" s="178"/>
      <c r="V1929" s="178">
        <v>43350</v>
      </c>
      <c r="W1929" s="48" t="s">
        <v>211</v>
      </c>
      <c r="X1929" s="48"/>
      <c r="Y1929" s="48"/>
      <c r="Z1929" s="48" t="s">
        <v>211</v>
      </c>
      <c r="AA1929" s="48"/>
      <c r="AB1929" s="48"/>
      <c r="AC1929" s="203" t="s">
        <v>3413</v>
      </c>
      <c r="AD1929" s="204">
        <v>43402</v>
      </c>
      <c r="AE1929" s="203" t="s">
        <v>498</v>
      </c>
      <c r="AF1929" s="203" t="s">
        <v>4411</v>
      </c>
      <c r="AG1929" s="203" t="s">
        <v>2694</v>
      </c>
      <c r="AH1929" s="208">
        <v>43647</v>
      </c>
      <c r="AI1929" s="210" t="s">
        <v>4347</v>
      </c>
      <c r="AJ1929" s="164" t="str">
        <f t="shared" si="30"/>
        <v>FS</v>
      </c>
      <c r="AK1929" s="115" t="b">
        <f>ISNUMBER(SEARCH("IRT",Table1[[#This Row],[Current_Status]]))</f>
        <v>0</v>
      </c>
      <c r="AL1929" s="116">
        <f>YEAR(Table1[[#This Row],[Project_Initiated]])</f>
        <v>2018</v>
      </c>
      <c r="AM1929" s="53">
        <v>44105</v>
      </c>
      <c r="AN1929" s="53" t="str">
        <f>IF(AND(Table1[[#This Row],[Completed Date]]&gt;="07/01/2020"+0,Table1[[#This Row],[Completed Date]]&lt;="6/30/2021"+0),"FY 20-21",IF(AND(Table1[[#This Row],[Completed Date]]&gt;="07/01/2019"+0,Table1[[#This Row],[Completed Date]]&lt;="6/30/2020"+0),"FY 19-20",""))</f>
        <v>FY 19-20</v>
      </c>
      <c r="AO1929" s="116" t="str">
        <f>IFERROR(FIND("R",Table1[[#This Row],[FS_Priority]]),"")</f>
        <v/>
      </c>
    </row>
    <row r="1930" spans="1:41" hidden="1" x14ac:dyDescent="0.25">
      <c r="A1930" s="48" t="s">
        <v>423</v>
      </c>
      <c r="B1930" s="203" t="s">
        <v>211</v>
      </c>
      <c r="C1930" s="203" t="s">
        <v>423</v>
      </c>
      <c r="D1930" s="203" t="b">
        <v>0</v>
      </c>
      <c r="E1930" s="48" t="s">
        <v>147</v>
      </c>
      <c r="F1930" s="48" t="s">
        <v>3317</v>
      </c>
      <c r="G1930" s="48" t="s">
        <v>211</v>
      </c>
      <c r="H1930" s="48" t="s">
        <v>451</v>
      </c>
      <c r="I1930" s="48" t="s">
        <v>3851</v>
      </c>
      <c r="J1930" s="48" t="s">
        <v>2661</v>
      </c>
      <c r="K1930" s="203" t="s">
        <v>3839</v>
      </c>
      <c r="L1930" s="203" t="s">
        <v>4330</v>
      </c>
      <c r="M1930" s="48" t="s">
        <v>3788</v>
      </c>
      <c r="N1930" s="203" t="s">
        <v>211</v>
      </c>
      <c r="O1930" s="48" t="s">
        <v>183</v>
      </c>
      <c r="P1930" s="48"/>
      <c r="Q1930" s="48" t="s">
        <v>240</v>
      </c>
      <c r="R1930" s="203" t="s">
        <v>218</v>
      </c>
      <c r="S1930" s="48" t="b">
        <v>0</v>
      </c>
      <c r="T1930" s="48"/>
      <c r="U1930" s="178"/>
      <c r="V1930" s="178">
        <v>43298</v>
      </c>
      <c r="W1930" s="48" t="s">
        <v>211</v>
      </c>
      <c r="X1930" s="48"/>
      <c r="Y1930" s="48"/>
      <c r="Z1930" s="48" t="s">
        <v>211</v>
      </c>
      <c r="AA1930" s="48"/>
      <c r="AB1930" s="48"/>
      <c r="AC1930" s="203" t="s">
        <v>2879</v>
      </c>
      <c r="AD1930" s="204">
        <v>43390</v>
      </c>
      <c r="AE1930" s="203" t="s">
        <v>498</v>
      </c>
      <c r="AF1930" s="203" t="s">
        <v>4404</v>
      </c>
      <c r="AG1930" s="203" t="s">
        <v>2694</v>
      </c>
      <c r="AH1930" s="208">
        <v>43586</v>
      </c>
      <c r="AI1930" s="210" t="s">
        <v>4350</v>
      </c>
      <c r="AJ1930" s="164" t="str">
        <f t="shared" si="30"/>
        <v>FS</v>
      </c>
      <c r="AK1930" s="115" t="b">
        <f>ISNUMBER(SEARCH("IRT",Table1[[#This Row],[Current_Status]]))</f>
        <v>0</v>
      </c>
      <c r="AL1930" s="116">
        <f>YEAR(Table1[[#This Row],[Project_Initiated]])</f>
        <v>2018</v>
      </c>
      <c r="AM1930" s="53">
        <v>44105</v>
      </c>
      <c r="AN1930" s="53" t="str">
        <f>IF(AND(Table1[[#This Row],[Completed Date]]&gt;="07/01/2020"+0,Table1[[#This Row],[Completed Date]]&lt;="6/30/2021"+0),"FY 20-21",IF(AND(Table1[[#This Row],[Completed Date]]&gt;="07/01/2019"+0,Table1[[#This Row],[Completed Date]]&lt;="6/30/2020"+0),"FY 19-20",""))</f>
        <v/>
      </c>
      <c r="AO1930" s="116" t="str">
        <f>IFERROR(FIND("R",Table1[[#This Row],[FS_Priority]]),"")</f>
        <v/>
      </c>
    </row>
    <row r="1931" spans="1:41" hidden="1" x14ac:dyDescent="0.25">
      <c r="A1931" s="48" t="s">
        <v>4126</v>
      </c>
      <c r="B1931" s="203" t="s">
        <v>211</v>
      </c>
      <c r="C1931" s="203" t="s">
        <v>4126</v>
      </c>
      <c r="D1931" s="203" t="b">
        <v>0</v>
      </c>
      <c r="E1931" s="48" t="s">
        <v>147</v>
      </c>
      <c r="F1931" s="48" t="s">
        <v>4201</v>
      </c>
      <c r="G1931" s="48" t="s">
        <v>211</v>
      </c>
      <c r="H1931" s="48" t="s">
        <v>451</v>
      </c>
      <c r="I1931" s="48" t="s">
        <v>4202</v>
      </c>
      <c r="J1931" s="48" t="s">
        <v>2661</v>
      </c>
      <c r="K1931" s="203" t="s">
        <v>3839</v>
      </c>
      <c r="L1931" s="203" t="s">
        <v>4330</v>
      </c>
      <c r="M1931" s="48" t="s">
        <v>3849</v>
      </c>
      <c r="N1931" s="203" t="s">
        <v>211</v>
      </c>
      <c r="O1931" s="48" t="s">
        <v>165</v>
      </c>
      <c r="P1931" s="48"/>
      <c r="Q1931" s="48" t="s">
        <v>240</v>
      </c>
      <c r="R1931" s="203" t="s">
        <v>211</v>
      </c>
      <c r="S1931" s="48" t="b">
        <v>0</v>
      </c>
      <c r="T1931" s="48"/>
      <c r="U1931" s="178"/>
      <c r="V1931" s="178">
        <v>43677</v>
      </c>
      <c r="W1931" s="48" t="s">
        <v>211</v>
      </c>
      <c r="X1931" s="48"/>
      <c r="Y1931" s="48"/>
      <c r="Z1931" s="48" t="s">
        <v>211</v>
      </c>
      <c r="AA1931" s="48"/>
      <c r="AB1931" s="48"/>
      <c r="AC1931" s="203" t="s">
        <v>4436</v>
      </c>
      <c r="AD1931" s="205"/>
      <c r="AE1931" s="203" t="s">
        <v>165</v>
      </c>
      <c r="AF1931" s="203" t="s">
        <v>211</v>
      </c>
      <c r="AG1931" s="203" t="s">
        <v>211</v>
      </c>
      <c r="AH1931" s="208">
        <v>43739</v>
      </c>
      <c r="AI1931" s="210" t="s">
        <v>4284</v>
      </c>
      <c r="AJ1931" s="164" t="str">
        <f t="shared" si="30"/>
        <v>FS</v>
      </c>
      <c r="AK1931" s="115" t="b">
        <f>ISNUMBER(SEARCH("IRT",Table1[[#This Row],[Current_Status]]))</f>
        <v>0</v>
      </c>
      <c r="AL1931" s="116">
        <f>YEAR(Table1[[#This Row],[Project_Initiated]])</f>
        <v>2019</v>
      </c>
      <c r="AM1931" s="53">
        <v>44105</v>
      </c>
      <c r="AN1931" s="53" t="str">
        <f>IF(AND(Table1[[#This Row],[Completed Date]]&gt;="07/01/2020"+0,Table1[[#This Row],[Completed Date]]&lt;="6/30/2021"+0),"FY 20-21",IF(AND(Table1[[#This Row],[Completed Date]]&gt;="07/01/2019"+0,Table1[[#This Row],[Completed Date]]&lt;="6/30/2020"+0),"FY 19-20",""))</f>
        <v>FY 19-20</v>
      </c>
      <c r="AO1931" s="116" t="str">
        <f>IFERROR(FIND("R",Table1[[#This Row],[FS_Priority]]),"")</f>
        <v/>
      </c>
    </row>
    <row r="1932" spans="1:41" hidden="1" x14ac:dyDescent="0.25">
      <c r="A1932" s="48" t="s">
        <v>769</v>
      </c>
      <c r="B1932" s="203" t="s">
        <v>211</v>
      </c>
      <c r="C1932" s="203" t="s">
        <v>769</v>
      </c>
      <c r="D1932" s="203" t="b">
        <v>0</v>
      </c>
      <c r="E1932" s="48" t="s">
        <v>147</v>
      </c>
      <c r="F1932" s="48" t="s">
        <v>3318</v>
      </c>
      <c r="G1932" s="48" t="s">
        <v>211</v>
      </c>
      <c r="H1932" s="48" t="s">
        <v>458</v>
      </c>
      <c r="I1932" s="48" t="s">
        <v>211</v>
      </c>
      <c r="J1932" s="48" t="s">
        <v>2661</v>
      </c>
      <c r="K1932" s="203" t="s">
        <v>3839</v>
      </c>
      <c r="L1932" s="203" t="s">
        <v>4330</v>
      </c>
      <c r="M1932" s="48" t="s">
        <v>3852</v>
      </c>
      <c r="N1932" s="203" t="s">
        <v>211</v>
      </c>
      <c r="O1932" s="48" t="s">
        <v>165</v>
      </c>
      <c r="P1932" s="48"/>
      <c r="Q1932" s="48" t="s">
        <v>242</v>
      </c>
      <c r="R1932" s="203" t="s">
        <v>211</v>
      </c>
      <c r="S1932" s="48" t="b">
        <v>1</v>
      </c>
      <c r="T1932" s="48"/>
      <c r="U1932" s="178"/>
      <c r="V1932" s="178">
        <v>43279</v>
      </c>
      <c r="W1932" s="48" t="s">
        <v>211</v>
      </c>
      <c r="X1932" s="48"/>
      <c r="Y1932" s="48"/>
      <c r="Z1932" s="48" t="s">
        <v>211</v>
      </c>
      <c r="AA1932" s="48"/>
      <c r="AB1932" s="48"/>
      <c r="AC1932" s="203" t="s">
        <v>539</v>
      </c>
      <c r="AD1932" s="205"/>
      <c r="AE1932" s="203" t="s">
        <v>165</v>
      </c>
      <c r="AF1932" s="203" t="s">
        <v>211</v>
      </c>
      <c r="AG1932" s="203" t="s">
        <v>539</v>
      </c>
      <c r="AH1932" s="209">
        <v>43383</v>
      </c>
      <c r="AI1932" s="210" t="s">
        <v>4347</v>
      </c>
      <c r="AJ1932" s="164" t="str">
        <f t="shared" si="30"/>
        <v>FS</v>
      </c>
      <c r="AK1932" s="115" t="b">
        <f>ISNUMBER(SEARCH("IRT",Table1[[#This Row],[Current_Status]]))</f>
        <v>0</v>
      </c>
      <c r="AL1932" s="116">
        <f>YEAR(Table1[[#This Row],[Project_Initiated]])</f>
        <v>2018</v>
      </c>
      <c r="AM1932" s="53">
        <v>44105</v>
      </c>
      <c r="AN1932" s="53" t="str">
        <f>IF(AND(Table1[[#This Row],[Completed Date]]&gt;="07/01/2020"+0,Table1[[#This Row],[Completed Date]]&lt;="6/30/2021"+0),"FY 20-21",IF(AND(Table1[[#This Row],[Completed Date]]&gt;="07/01/2019"+0,Table1[[#This Row],[Completed Date]]&lt;="6/30/2020"+0),"FY 19-20",""))</f>
        <v/>
      </c>
      <c r="AO1932" s="116" t="str">
        <f>IFERROR(FIND("R",Table1[[#This Row],[FS_Priority]]),"")</f>
        <v/>
      </c>
    </row>
    <row r="1933" spans="1:41" hidden="1" x14ac:dyDescent="0.25">
      <c r="A1933" s="48" t="s">
        <v>797</v>
      </c>
      <c r="B1933" s="203" t="s">
        <v>211</v>
      </c>
      <c r="C1933" s="203" t="s">
        <v>797</v>
      </c>
      <c r="D1933" s="203" t="b">
        <v>0</v>
      </c>
      <c r="E1933" s="48" t="s">
        <v>147</v>
      </c>
      <c r="F1933" s="48" t="s">
        <v>3319</v>
      </c>
      <c r="G1933" s="48" t="s">
        <v>211</v>
      </c>
      <c r="H1933" s="48" t="s">
        <v>451</v>
      </c>
      <c r="I1933" s="48" t="s">
        <v>3853</v>
      </c>
      <c r="J1933" s="48" t="s">
        <v>2661</v>
      </c>
      <c r="K1933" s="203" t="s">
        <v>3839</v>
      </c>
      <c r="L1933" s="203" t="s">
        <v>4330</v>
      </c>
      <c r="M1933" s="48" t="s">
        <v>3854</v>
      </c>
      <c r="N1933" s="203" t="s">
        <v>211</v>
      </c>
      <c r="O1933" s="48" t="s">
        <v>165</v>
      </c>
      <c r="P1933" s="48"/>
      <c r="Q1933" s="48" t="s">
        <v>243</v>
      </c>
      <c r="R1933" s="203" t="s">
        <v>211</v>
      </c>
      <c r="S1933" s="48" t="b">
        <v>1</v>
      </c>
      <c r="T1933" s="48"/>
      <c r="U1933" s="178"/>
      <c r="V1933" s="178">
        <v>43287</v>
      </c>
      <c r="W1933" s="48" t="s">
        <v>211</v>
      </c>
      <c r="X1933" s="48"/>
      <c r="Y1933" s="48"/>
      <c r="Z1933" s="48" t="s">
        <v>211</v>
      </c>
      <c r="AA1933" s="48"/>
      <c r="AB1933" s="48"/>
      <c r="AC1933" s="203" t="s">
        <v>539</v>
      </c>
      <c r="AD1933" s="205"/>
      <c r="AE1933" s="203" t="s">
        <v>165</v>
      </c>
      <c r="AF1933" s="203" t="s">
        <v>211</v>
      </c>
      <c r="AG1933" s="203" t="s">
        <v>539</v>
      </c>
      <c r="AH1933" s="208">
        <v>43383</v>
      </c>
      <c r="AI1933" s="210" t="s">
        <v>4347</v>
      </c>
      <c r="AJ1933" s="164" t="str">
        <f t="shared" si="30"/>
        <v>FS</v>
      </c>
      <c r="AK1933" s="115" t="b">
        <f>ISNUMBER(SEARCH("IRT",Table1[[#This Row],[Current_Status]]))</f>
        <v>0</v>
      </c>
      <c r="AL1933" s="116">
        <f>YEAR(Table1[[#This Row],[Project_Initiated]])</f>
        <v>2018</v>
      </c>
      <c r="AM1933" s="53">
        <v>44105</v>
      </c>
      <c r="AN1933" s="53" t="str">
        <f>IF(AND(Table1[[#This Row],[Completed Date]]&gt;="07/01/2020"+0,Table1[[#This Row],[Completed Date]]&lt;="6/30/2021"+0),"FY 20-21",IF(AND(Table1[[#This Row],[Completed Date]]&gt;="07/01/2019"+0,Table1[[#This Row],[Completed Date]]&lt;="6/30/2020"+0),"FY 19-20",""))</f>
        <v/>
      </c>
      <c r="AO1933" s="116" t="str">
        <f>IFERROR(FIND("R",Table1[[#This Row],[FS_Priority]]),"")</f>
        <v/>
      </c>
    </row>
    <row r="1934" spans="1:41" hidden="1" x14ac:dyDescent="0.25">
      <c r="A1934" s="48" t="s">
        <v>798</v>
      </c>
      <c r="B1934" s="203" t="s">
        <v>211</v>
      </c>
      <c r="C1934" s="203" t="s">
        <v>798</v>
      </c>
      <c r="D1934" s="203" t="b">
        <v>0</v>
      </c>
      <c r="E1934" s="48" t="s">
        <v>147</v>
      </c>
      <c r="F1934" s="48" t="s">
        <v>3320</v>
      </c>
      <c r="G1934" s="48" t="s">
        <v>211</v>
      </c>
      <c r="H1934" s="48" t="s">
        <v>451</v>
      </c>
      <c r="I1934" s="48" t="s">
        <v>3855</v>
      </c>
      <c r="J1934" s="48" t="s">
        <v>2661</v>
      </c>
      <c r="K1934" s="203" t="s">
        <v>3839</v>
      </c>
      <c r="L1934" s="203" t="s">
        <v>4330</v>
      </c>
      <c r="M1934" s="48" t="s">
        <v>3854</v>
      </c>
      <c r="N1934" s="203" t="s">
        <v>211</v>
      </c>
      <c r="O1934" s="48" t="s">
        <v>165</v>
      </c>
      <c r="P1934" s="48"/>
      <c r="Q1934" s="48" t="s">
        <v>244</v>
      </c>
      <c r="R1934" s="203" t="s">
        <v>211</v>
      </c>
      <c r="S1934" s="48" t="b">
        <v>1</v>
      </c>
      <c r="T1934" s="48"/>
      <c r="U1934" s="178"/>
      <c r="V1934" s="178">
        <v>43290</v>
      </c>
      <c r="W1934" s="48" t="s">
        <v>211</v>
      </c>
      <c r="X1934" s="48"/>
      <c r="Y1934" s="48"/>
      <c r="Z1934" s="48" t="s">
        <v>211</v>
      </c>
      <c r="AA1934" s="48"/>
      <c r="AB1934" s="48"/>
      <c r="AC1934" s="203" t="s">
        <v>539</v>
      </c>
      <c r="AD1934" s="205"/>
      <c r="AE1934" s="203" t="s">
        <v>165</v>
      </c>
      <c r="AF1934" s="203" t="s">
        <v>211</v>
      </c>
      <c r="AG1934" s="203" t="s">
        <v>539</v>
      </c>
      <c r="AH1934" s="208">
        <v>43383</v>
      </c>
      <c r="AI1934" s="210" t="s">
        <v>4347</v>
      </c>
      <c r="AJ1934" s="164" t="str">
        <f t="shared" si="30"/>
        <v>FS</v>
      </c>
      <c r="AK1934" s="115" t="b">
        <f>ISNUMBER(SEARCH("IRT",Table1[[#This Row],[Current_Status]]))</f>
        <v>0</v>
      </c>
      <c r="AL1934" s="116">
        <f>YEAR(Table1[[#This Row],[Project_Initiated]])</f>
        <v>2018</v>
      </c>
      <c r="AM1934" s="53">
        <v>44105</v>
      </c>
      <c r="AN1934" s="53" t="str">
        <f>IF(AND(Table1[[#This Row],[Completed Date]]&gt;="07/01/2020"+0,Table1[[#This Row],[Completed Date]]&lt;="6/30/2021"+0),"FY 20-21",IF(AND(Table1[[#This Row],[Completed Date]]&gt;="07/01/2019"+0,Table1[[#This Row],[Completed Date]]&lt;="6/30/2020"+0),"FY 19-20",""))</f>
        <v/>
      </c>
      <c r="AO1934" s="116" t="str">
        <f>IFERROR(FIND("R",Table1[[#This Row],[FS_Priority]]),"")</f>
        <v/>
      </c>
    </row>
    <row r="1935" spans="1:41" hidden="1" x14ac:dyDescent="0.25">
      <c r="A1935" s="48" t="s">
        <v>752</v>
      </c>
      <c r="B1935" s="203" t="s">
        <v>211</v>
      </c>
      <c r="C1935" s="203" t="s">
        <v>752</v>
      </c>
      <c r="D1935" s="203" t="b">
        <v>0</v>
      </c>
      <c r="E1935" s="48" t="s">
        <v>652</v>
      </c>
      <c r="F1935" s="48" t="s">
        <v>3322</v>
      </c>
      <c r="G1935" s="48" t="s">
        <v>211</v>
      </c>
      <c r="H1935" s="48" t="s">
        <v>445</v>
      </c>
      <c r="I1935" s="48" t="s">
        <v>3858</v>
      </c>
      <c r="J1935" s="48" t="s">
        <v>2661</v>
      </c>
      <c r="K1935" s="203" t="s">
        <v>3859</v>
      </c>
      <c r="L1935" s="203" t="s">
        <v>450</v>
      </c>
      <c r="M1935" s="48" t="s">
        <v>3860</v>
      </c>
      <c r="N1935" s="203" t="s">
        <v>211</v>
      </c>
      <c r="O1935" s="48" t="s">
        <v>183</v>
      </c>
      <c r="P1935" s="48"/>
      <c r="Q1935" s="48" t="s">
        <v>211</v>
      </c>
      <c r="R1935" s="203" t="s">
        <v>218</v>
      </c>
      <c r="S1935" s="48" t="b">
        <v>0</v>
      </c>
      <c r="T1935" s="48"/>
      <c r="U1935" s="178"/>
      <c r="V1935" s="178">
        <v>43262</v>
      </c>
      <c r="W1935" s="48" t="s">
        <v>211</v>
      </c>
      <c r="X1935" s="48"/>
      <c r="Y1935" s="48"/>
      <c r="Z1935" s="48" t="s">
        <v>211</v>
      </c>
      <c r="AA1935" s="48"/>
      <c r="AB1935" s="48"/>
      <c r="AC1935" s="203" t="s">
        <v>753</v>
      </c>
      <c r="AD1935" s="205"/>
      <c r="AE1935" s="203" t="s">
        <v>183</v>
      </c>
      <c r="AF1935" s="203" t="s">
        <v>211</v>
      </c>
      <c r="AG1935" s="203" t="s">
        <v>2694</v>
      </c>
      <c r="AH1935" s="208">
        <v>43335</v>
      </c>
      <c r="AI1935" s="210" t="s">
        <v>4348</v>
      </c>
      <c r="AJ1935" s="164" t="str">
        <f t="shared" si="30"/>
        <v>FS</v>
      </c>
      <c r="AK1935" s="115" t="b">
        <f>ISNUMBER(SEARCH("IRT",Table1[[#This Row],[Current_Status]]))</f>
        <v>0</v>
      </c>
      <c r="AL1935" s="116">
        <f>YEAR(Table1[[#This Row],[Project_Initiated]])</f>
        <v>2018</v>
      </c>
      <c r="AM1935" s="53">
        <v>44105</v>
      </c>
      <c r="AN1935" s="53" t="str">
        <f>IF(AND(Table1[[#This Row],[Completed Date]]&gt;="07/01/2020"+0,Table1[[#This Row],[Completed Date]]&lt;="6/30/2021"+0),"FY 20-21",IF(AND(Table1[[#This Row],[Completed Date]]&gt;="07/01/2019"+0,Table1[[#This Row],[Completed Date]]&lt;="6/30/2020"+0),"FY 19-20",""))</f>
        <v/>
      </c>
      <c r="AO1935" s="116" t="str">
        <f>IFERROR(FIND("R",Table1[[#This Row],[FS_Priority]]),"")</f>
        <v/>
      </c>
    </row>
    <row r="1936" spans="1:41" hidden="1" x14ac:dyDescent="0.25">
      <c r="A1936" s="48" t="s">
        <v>2809</v>
      </c>
      <c r="B1936" s="203" t="s">
        <v>211</v>
      </c>
      <c r="C1936" s="203" t="s">
        <v>2809</v>
      </c>
      <c r="D1936" s="203" t="b">
        <v>0</v>
      </c>
      <c r="E1936" s="48" t="s">
        <v>652</v>
      </c>
      <c r="F1936" s="48" t="s">
        <v>3323</v>
      </c>
      <c r="G1936" s="48" t="s">
        <v>211</v>
      </c>
      <c r="H1936" s="48" t="s">
        <v>445</v>
      </c>
      <c r="I1936" s="48" t="s">
        <v>3861</v>
      </c>
      <c r="J1936" s="48" t="s">
        <v>2661</v>
      </c>
      <c r="K1936" s="203" t="s">
        <v>3859</v>
      </c>
      <c r="L1936" s="203" t="s">
        <v>450</v>
      </c>
      <c r="M1936" s="48" t="s">
        <v>3860</v>
      </c>
      <c r="N1936" s="203" t="s">
        <v>3862</v>
      </c>
      <c r="O1936" s="48" t="s">
        <v>183</v>
      </c>
      <c r="P1936" s="48"/>
      <c r="Q1936" s="48" t="s">
        <v>288</v>
      </c>
      <c r="R1936" s="203" t="s">
        <v>211</v>
      </c>
      <c r="S1936" s="48" t="b">
        <v>0</v>
      </c>
      <c r="T1936" s="48"/>
      <c r="U1936" s="178"/>
      <c r="V1936" s="178">
        <v>43484</v>
      </c>
      <c r="W1936" s="48" t="s">
        <v>211</v>
      </c>
      <c r="X1936" s="48"/>
      <c r="Y1936" s="48"/>
      <c r="Z1936" s="48" t="s">
        <v>211</v>
      </c>
      <c r="AA1936" s="48"/>
      <c r="AB1936" s="48"/>
      <c r="AC1936" s="203" t="s">
        <v>3324</v>
      </c>
      <c r="AD1936" s="204">
        <v>43493</v>
      </c>
      <c r="AE1936" s="203" t="s">
        <v>178</v>
      </c>
      <c r="AF1936" s="203" t="s">
        <v>4437</v>
      </c>
      <c r="AG1936" s="203" t="s">
        <v>2694</v>
      </c>
      <c r="AH1936" s="208">
        <v>43633</v>
      </c>
      <c r="AI1936" s="210" t="s">
        <v>4351</v>
      </c>
      <c r="AJ1936" s="164" t="str">
        <f t="shared" si="30"/>
        <v>FS</v>
      </c>
      <c r="AK1936" s="115" t="b">
        <f>ISNUMBER(SEARCH("IRT",Table1[[#This Row],[Current_Status]]))</f>
        <v>0</v>
      </c>
      <c r="AL1936" s="116">
        <f>YEAR(Table1[[#This Row],[Project_Initiated]])</f>
        <v>2019</v>
      </c>
      <c r="AM1936" s="53">
        <v>44105</v>
      </c>
      <c r="AN1936" s="53" t="str">
        <f>IF(AND(Table1[[#This Row],[Completed Date]]&gt;="07/01/2020"+0,Table1[[#This Row],[Completed Date]]&lt;="6/30/2021"+0),"FY 20-21",IF(AND(Table1[[#This Row],[Completed Date]]&gt;="07/01/2019"+0,Table1[[#This Row],[Completed Date]]&lt;="6/30/2020"+0),"FY 19-20",""))</f>
        <v/>
      </c>
      <c r="AO1936" s="116" t="str">
        <f>IFERROR(FIND("R",Table1[[#This Row],[FS_Priority]]),"")</f>
        <v/>
      </c>
    </row>
    <row r="1937" spans="1:41" hidden="1" x14ac:dyDescent="0.25">
      <c r="A1937" s="48" t="s">
        <v>859</v>
      </c>
      <c r="B1937" s="203" t="s">
        <v>211</v>
      </c>
      <c r="C1937" s="203" t="s">
        <v>859</v>
      </c>
      <c r="D1937" s="203" t="b">
        <v>0</v>
      </c>
      <c r="E1937" s="48" t="s">
        <v>652</v>
      </c>
      <c r="F1937" s="48" t="s">
        <v>3325</v>
      </c>
      <c r="G1937" s="48" t="s">
        <v>211</v>
      </c>
      <c r="H1937" s="48" t="s">
        <v>324</v>
      </c>
      <c r="I1937" s="48" t="s">
        <v>3863</v>
      </c>
      <c r="J1937" s="48" t="s">
        <v>2661</v>
      </c>
      <c r="K1937" s="203" t="s">
        <v>3859</v>
      </c>
      <c r="L1937" s="203" t="s">
        <v>450</v>
      </c>
      <c r="M1937" s="48" t="s">
        <v>3864</v>
      </c>
      <c r="N1937" s="203" t="s">
        <v>211</v>
      </c>
      <c r="O1937" s="48" t="s">
        <v>165</v>
      </c>
      <c r="P1937" s="48"/>
      <c r="Q1937" s="48" t="s">
        <v>218</v>
      </c>
      <c r="R1937" s="203" t="s">
        <v>211</v>
      </c>
      <c r="S1937" s="48" t="b">
        <v>1</v>
      </c>
      <c r="T1937" s="48"/>
      <c r="U1937" s="178"/>
      <c r="V1937" s="178">
        <v>43353</v>
      </c>
      <c r="W1937" s="48" t="s">
        <v>211</v>
      </c>
      <c r="X1937" s="48"/>
      <c r="Y1937" s="48"/>
      <c r="Z1937" s="48" t="s">
        <v>211</v>
      </c>
      <c r="AA1937" s="48"/>
      <c r="AB1937" s="48"/>
      <c r="AC1937" s="203" t="s">
        <v>211</v>
      </c>
      <c r="AD1937" s="205"/>
      <c r="AE1937" s="203" t="s">
        <v>165</v>
      </c>
      <c r="AF1937" s="203" t="s">
        <v>211</v>
      </c>
      <c r="AG1937" s="203" t="s">
        <v>211</v>
      </c>
      <c r="AH1937" s="208">
        <v>43383</v>
      </c>
      <c r="AI1937" s="210" t="s">
        <v>4347</v>
      </c>
      <c r="AJ1937" s="164" t="str">
        <f t="shared" si="30"/>
        <v>FS</v>
      </c>
      <c r="AK1937" s="115" t="b">
        <f>ISNUMBER(SEARCH("IRT",Table1[[#This Row],[Current_Status]]))</f>
        <v>0</v>
      </c>
      <c r="AL1937" s="116">
        <f>YEAR(Table1[[#This Row],[Project_Initiated]])</f>
        <v>2018</v>
      </c>
      <c r="AM1937" s="53">
        <v>44105</v>
      </c>
      <c r="AN1937" s="53" t="str">
        <f>IF(AND(Table1[[#This Row],[Completed Date]]&gt;="07/01/2020"+0,Table1[[#This Row],[Completed Date]]&lt;="6/30/2021"+0),"FY 20-21",IF(AND(Table1[[#This Row],[Completed Date]]&gt;="07/01/2019"+0,Table1[[#This Row],[Completed Date]]&lt;="6/30/2020"+0),"FY 19-20",""))</f>
        <v/>
      </c>
      <c r="AO1937" s="116" t="str">
        <f>IFERROR(FIND("R",Table1[[#This Row],[FS_Priority]]),"")</f>
        <v/>
      </c>
    </row>
    <row r="1938" spans="1:41" hidden="1" x14ac:dyDescent="0.25">
      <c r="A1938" s="48" t="s">
        <v>426</v>
      </c>
      <c r="B1938" s="203" t="s">
        <v>211</v>
      </c>
      <c r="C1938" s="203" t="s">
        <v>426</v>
      </c>
      <c r="D1938" s="203" t="b">
        <v>0</v>
      </c>
      <c r="E1938" s="48" t="s">
        <v>652</v>
      </c>
      <c r="F1938" s="48" t="s">
        <v>3326</v>
      </c>
      <c r="G1938" s="48" t="s">
        <v>211</v>
      </c>
      <c r="H1938" s="48" t="s">
        <v>324</v>
      </c>
      <c r="I1938" s="48" t="s">
        <v>3865</v>
      </c>
      <c r="J1938" s="48" t="s">
        <v>2661</v>
      </c>
      <c r="K1938" s="203" t="s">
        <v>3859</v>
      </c>
      <c r="L1938" s="203" t="s">
        <v>450</v>
      </c>
      <c r="M1938" s="48" t="s">
        <v>3864</v>
      </c>
      <c r="N1938" s="203" t="s">
        <v>211</v>
      </c>
      <c r="O1938" s="48" t="s">
        <v>165</v>
      </c>
      <c r="P1938" s="48"/>
      <c r="Q1938" s="48" t="s">
        <v>236</v>
      </c>
      <c r="R1938" s="203" t="s">
        <v>211</v>
      </c>
      <c r="S1938" s="48" t="b">
        <v>1</v>
      </c>
      <c r="T1938" s="48"/>
      <c r="U1938" s="178"/>
      <c r="V1938" s="178">
        <v>43354</v>
      </c>
      <c r="W1938" s="48" t="s">
        <v>211</v>
      </c>
      <c r="X1938" s="48"/>
      <c r="Y1938" s="48"/>
      <c r="Z1938" s="48" t="s">
        <v>211</v>
      </c>
      <c r="AA1938" s="48"/>
      <c r="AB1938" s="48"/>
      <c r="AC1938" s="203" t="s">
        <v>211</v>
      </c>
      <c r="AD1938" s="205"/>
      <c r="AE1938" s="203" t="s">
        <v>165</v>
      </c>
      <c r="AF1938" s="203" t="s">
        <v>211</v>
      </c>
      <c r="AG1938" s="203" t="s">
        <v>211</v>
      </c>
      <c r="AH1938" s="208">
        <v>43412</v>
      </c>
      <c r="AI1938" s="210" t="s">
        <v>4347</v>
      </c>
      <c r="AJ1938" s="164" t="str">
        <f t="shared" si="30"/>
        <v>FS</v>
      </c>
      <c r="AK1938" s="115" t="b">
        <f>ISNUMBER(SEARCH("IRT",Table1[[#This Row],[Current_Status]]))</f>
        <v>0</v>
      </c>
      <c r="AL1938" s="116">
        <f>YEAR(Table1[[#This Row],[Project_Initiated]])</f>
        <v>2018</v>
      </c>
      <c r="AM1938" s="53">
        <v>44105</v>
      </c>
      <c r="AN1938" s="53" t="str">
        <f>IF(AND(Table1[[#This Row],[Completed Date]]&gt;="07/01/2020"+0,Table1[[#This Row],[Completed Date]]&lt;="6/30/2021"+0),"FY 20-21",IF(AND(Table1[[#This Row],[Completed Date]]&gt;="07/01/2019"+0,Table1[[#This Row],[Completed Date]]&lt;="6/30/2020"+0),"FY 19-20",""))</f>
        <v/>
      </c>
      <c r="AO1938" s="116" t="str">
        <f>IFERROR(FIND("R",Table1[[#This Row],[FS_Priority]]),"")</f>
        <v/>
      </c>
    </row>
    <row r="1939" spans="1:41" hidden="1" x14ac:dyDescent="0.25">
      <c r="A1939" s="48" t="s">
        <v>427</v>
      </c>
      <c r="B1939" s="203" t="s">
        <v>211</v>
      </c>
      <c r="C1939" s="203" t="s">
        <v>427</v>
      </c>
      <c r="D1939" s="203" t="b">
        <v>0</v>
      </c>
      <c r="E1939" s="48" t="s">
        <v>652</v>
      </c>
      <c r="F1939" s="48" t="s">
        <v>3327</v>
      </c>
      <c r="G1939" s="48" t="s">
        <v>211</v>
      </c>
      <c r="H1939" s="48" t="s">
        <v>445</v>
      </c>
      <c r="I1939" s="48" t="s">
        <v>3861</v>
      </c>
      <c r="J1939" s="48" t="s">
        <v>2661</v>
      </c>
      <c r="K1939" s="203" t="s">
        <v>3859</v>
      </c>
      <c r="L1939" s="203" t="s">
        <v>450</v>
      </c>
      <c r="M1939" s="48" t="s">
        <v>3864</v>
      </c>
      <c r="N1939" s="203" t="s">
        <v>211</v>
      </c>
      <c r="O1939" s="48" t="s">
        <v>211</v>
      </c>
      <c r="P1939" s="48"/>
      <c r="Q1939" s="48" t="s">
        <v>184</v>
      </c>
      <c r="R1939" s="203" t="s">
        <v>211</v>
      </c>
      <c r="S1939" s="48" t="b">
        <v>1</v>
      </c>
      <c r="T1939" s="48"/>
      <c r="U1939" s="178"/>
      <c r="V1939" s="178">
        <v>43353</v>
      </c>
      <c r="W1939" s="48" t="s">
        <v>211</v>
      </c>
      <c r="X1939" s="48"/>
      <c r="Y1939" s="48"/>
      <c r="Z1939" s="48" t="s">
        <v>211</v>
      </c>
      <c r="AA1939" s="48"/>
      <c r="AB1939" s="48"/>
      <c r="AC1939" s="203" t="s">
        <v>211</v>
      </c>
      <c r="AD1939" s="207">
        <v>43382</v>
      </c>
      <c r="AE1939" s="203" t="s">
        <v>178</v>
      </c>
      <c r="AF1939" s="203" t="s">
        <v>211</v>
      </c>
      <c r="AG1939" s="203" t="s">
        <v>2694</v>
      </c>
      <c r="AH1939" s="208">
        <v>43469</v>
      </c>
      <c r="AI1939" s="210" t="s">
        <v>4347</v>
      </c>
      <c r="AJ1939" s="164" t="str">
        <f t="shared" si="30"/>
        <v>FS</v>
      </c>
      <c r="AK1939" s="115" t="b">
        <f>ISNUMBER(SEARCH("IRT",Table1[[#This Row],[Current_Status]]))</f>
        <v>0</v>
      </c>
      <c r="AL1939" s="116">
        <f>YEAR(Table1[[#This Row],[Project_Initiated]])</f>
        <v>2018</v>
      </c>
      <c r="AM1939" s="53">
        <v>44105</v>
      </c>
      <c r="AN1939" s="53" t="str">
        <f>IF(AND(Table1[[#This Row],[Completed Date]]&gt;="07/01/2020"+0,Table1[[#This Row],[Completed Date]]&lt;="6/30/2021"+0),"FY 20-21",IF(AND(Table1[[#This Row],[Completed Date]]&gt;="07/01/2019"+0,Table1[[#This Row],[Completed Date]]&lt;="6/30/2020"+0),"FY 19-20",""))</f>
        <v/>
      </c>
      <c r="AO1939" s="116" t="str">
        <f>IFERROR(FIND("R",Table1[[#This Row],[FS_Priority]]),"")</f>
        <v/>
      </c>
    </row>
    <row r="1940" spans="1:41" hidden="1" x14ac:dyDescent="0.25">
      <c r="A1940" s="48" t="s">
        <v>762</v>
      </c>
      <c r="B1940" s="203" t="s">
        <v>211</v>
      </c>
      <c r="C1940" s="203" t="s">
        <v>762</v>
      </c>
      <c r="D1940" s="203" t="b">
        <v>0</v>
      </c>
      <c r="E1940" s="48" t="s">
        <v>2647</v>
      </c>
      <c r="F1940" s="48" t="s">
        <v>3329</v>
      </c>
      <c r="G1940" s="48" t="s">
        <v>211</v>
      </c>
      <c r="H1940" s="48" t="s">
        <v>52</v>
      </c>
      <c r="I1940" s="48" t="s">
        <v>3867</v>
      </c>
      <c r="J1940" s="48" t="s">
        <v>2661</v>
      </c>
      <c r="K1940" s="203" t="s">
        <v>211</v>
      </c>
      <c r="L1940" s="203" t="s">
        <v>211</v>
      </c>
      <c r="M1940" s="48" t="s">
        <v>3868</v>
      </c>
      <c r="N1940" s="203" t="s">
        <v>211</v>
      </c>
      <c r="O1940" s="48" t="s">
        <v>183</v>
      </c>
      <c r="P1940" s="48"/>
      <c r="Q1940" s="48" t="s">
        <v>211</v>
      </c>
      <c r="R1940" s="203" t="s">
        <v>218</v>
      </c>
      <c r="S1940" s="48" t="b">
        <v>0</v>
      </c>
      <c r="T1940" s="48"/>
      <c r="U1940" s="178"/>
      <c r="V1940" s="178">
        <v>43267</v>
      </c>
      <c r="W1940" s="48" t="s">
        <v>211</v>
      </c>
      <c r="X1940" s="48"/>
      <c r="Y1940" s="48"/>
      <c r="Z1940" s="48" t="s">
        <v>211</v>
      </c>
      <c r="AA1940" s="48"/>
      <c r="AB1940" s="48"/>
      <c r="AC1940" s="203" t="s">
        <v>763</v>
      </c>
      <c r="AD1940" s="205"/>
      <c r="AE1940" s="203" t="s">
        <v>183</v>
      </c>
      <c r="AF1940" s="203" t="s">
        <v>211</v>
      </c>
      <c r="AG1940" s="203" t="s">
        <v>2694</v>
      </c>
      <c r="AH1940" s="208">
        <v>43395</v>
      </c>
      <c r="AI1940" s="210" t="s">
        <v>4350</v>
      </c>
      <c r="AJ1940" s="164" t="str">
        <f t="shared" si="30"/>
        <v>FS</v>
      </c>
      <c r="AK1940" s="115" t="b">
        <f>ISNUMBER(SEARCH("IRT",Table1[[#This Row],[Current_Status]]))</f>
        <v>0</v>
      </c>
      <c r="AL1940" s="116">
        <f>YEAR(Table1[[#This Row],[Project_Initiated]])</f>
        <v>2018</v>
      </c>
      <c r="AM1940" s="53">
        <v>44105</v>
      </c>
      <c r="AN1940" s="53" t="str">
        <f>IF(AND(Table1[[#This Row],[Completed Date]]&gt;="07/01/2020"+0,Table1[[#This Row],[Completed Date]]&lt;="6/30/2021"+0),"FY 20-21",IF(AND(Table1[[#This Row],[Completed Date]]&gt;="07/01/2019"+0,Table1[[#This Row],[Completed Date]]&lt;="6/30/2020"+0),"FY 19-20",""))</f>
        <v/>
      </c>
      <c r="AO1940" s="116" t="str">
        <f>IFERROR(FIND("R",Table1[[#This Row],[FS_Priority]]),"")</f>
        <v/>
      </c>
    </row>
    <row r="1941" spans="1:41" hidden="1" x14ac:dyDescent="0.25">
      <c r="A1941" s="48" t="s">
        <v>741</v>
      </c>
      <c r="B1941" s="203" t="s">
        <v>211</v>
      </c>
      <c r="C1941" s="203" t="s">
        <v>741</v>
      </c>
      <c r="D1941" s="203" t="b">
        <v>0</v>
      </c>
      <c r="E1941" s="48" t="s">
        <v>148</v>
      </c>
      <c r="F1941" s="48" t="s">
        <v>3333</v>
      </c>
      <c r="G1941" s="48" t="s">
        <v>211</v>
      </c>
      <c r="H1941" s="48" t="s">
        <v>393</v>
      </c>
      <c r="I1941" s="48" t="s">
        <v>3872</v>
      </c>
      <c r="J1941" s="48" t="s">
        <v>2661</v>
      </c>
      <c r="K1941" s="203" t="s">
        <v>4320</v>
      </c>
      <c r="L1941" s="203" t="s">
        <v>434</v>
      </c>
      <c r="M1941" s="48" t="s">
        <v>3871</v>
      </c>
      <c r="N1941" s="203" t="s">
        <v>211</v>
      </c>
      <c r="O1941" s="48" t="s">
        <v>165</v>
      </c>
      <c r="P1941" s="48"/>
      <c r="Q1941" s="48" t="s">
        <v>211</v>
      </c>
      <c r="R1941" s="203" t="s">
        <v>184</v>
      </c>
      <c r="S1941" s="48" t="b">
        <v>0</v>
      </c>
      <c r="T1941" s="48"/>
      <c r="U1941" s="178"/>
      <c r="V1941" s="178">
        <v>43238</v>
      </c>
      <c r="W1941" s="48" t="s">
        <v>211</v>
      </c>
      <c r="X1941" s="48"/>
      <c r="Y1941" s="48"/>
      <c r="Z1941" s="48" t="s">
        <v>211</v>
      </c>
      <c r="AA1941" s="48"/>
      <c r="AB1941" s="48"/>
      <c r="AC1941" s="203" t="s">
        <v>211</v>
      </c>
      <c r="AD1941" s="206"/>
      <c r="AE1941" s="203" t="s">
        <v>165</v>
      </c>
      <c r="AF1941" s="203" t="s">
        <v>211</v>
      </c>
      <c r="AG1941" s="203" t="s">
        <v>539</v>
      </c>
      <c r="AH1941" s="208">
        <v>43336</v>
      </c>
      <c r="AI1941" s="210" t="s">
        <v>4350</v>
      </c>
      <c r="AJ1941" s="164" t="str">
        <f t="shared" si="30"/>
        <v>FS</v>
      </c>
      <c r="AK1941" s="115" t="b">
        <f>ISNUMBER(SEARCH("IRT",Table1[[#This Row],[Current_Status]]))</f>
        <v>0</v>
      </c>
      <c r="AL1941" s="116">
        <f>YEAR(Table1[[#This Row],[Project_Initiated]])</f>
        <v>2018</v>
      </c>
      <c r="AM1941" s="53">
        <v>44105</v>
      </c>
      <c r="AN1941" s="53" t="str">
        <f>IF(AND(Table1[[#This Row],[Completed Date]]&gt;="07/01/2020"+0,Table1[[#This Row],[Completed Date]]&lt;="6/30/2021"+0),"FY 20-21",IF(AND(Table1[[#This Row],[Completed Date]]&gt;="07/01/2019"+0,Table1[[#This Row],[Completed Date]]&lt;="6/30/2020"+0),"FY 19-20",""))</f>
        <v/>
      </c>
      <c r="AO1941" s="116" t="str">
        <f>IFERROR(FIND("R",Table1[[#This Row],[FS_Priority]]),"")</f>
        <v/>
      </c>
    </row>
    <row r="1942" spans="1:41" hidden="1" x14ac:dyDescent="0.25">
      <c r="A1942" s="48" t="s">
        <v>791</v>
      </c>
      <c r="B1942" s="203" t="s">
        <v>211</v>
      </c>
      <c r="C1942" s="203" t="s">
        <v>791</v>
      </c>
      <c r="D1942" s="203" t="b">
        <v>0</v>
      </c>
      <c r="E1942" s="48" t="s">
        <v>148</v>
      </c>
      <c r="F1942" s="48" t="s">
        <v>3332</v>
      </c>
      <c r="G1942" s="48" t="s">
        <v>211</v>
      </c>
      <c r="H1942" s="48" t="s">
        <v>466</v>
      </c>
      <c r="I1942" s="48" t="s">
        <v>3869</v>
      </c>
      <c r="J1942" s="48" t="s">
        <v>2661</v>
      </c>
      <c r="K1942" s="203" t="s">
        <v>4320</v>
      </c>
      <c r="L1942" s="203" t="s">
        <v>434</v>
      </c>
      <c r="M1942" s="48" t="s">
        <v>3870</v>
      </c>
      <c r="N1942" s="203" t="s">
        <v>211</v>
      </c>
      <c r="O1942" s="48" t="s">
        <v>211</v>
      </c>
      <c r="P1942" s="48"/>
      <c r="Q1942" s="48" t="s">
        <v>211</v>
      </c>
      <c r="R1942" s="203" t="s">
        <v>218</v>
      </c>
      <c r="S1942" s="48" t="b">
        <v>0</v>
      </c>
      <c r="T1942" s="48"/>
      <c r="U1942" s="178"/>
      <c r="V1942" s="178">
        <v>43250</v>
      </c>
      <c r="W1942" s="48" t="s">
        <v>211</v>
      </c>
      <c r="X1942" s="48"/>
      <c r="Y1942" s="48"/>
      <c r="Z1942" s="48" t="s">
        <v>211</v>
      </c>
      <c r="AA1942" s="48"/>
      <c r="AB1942" s="48"/>
      <c r="AC1942" s="203" t="s">
        <v>792</v>
      </c>
      <c r="AD1942" s="205"/>
      <c r="AE1942" s="203" t="s">
        <v>183</v>
      </c>
      <c r="AF1942" s="203" t="s">
        <v>211</v>
      </c>
      <c r="AG1942" s="203" t="s">
        <v>2694</v>
      </c>
      <c r="AH1942" s="208">
        <v>43292</v>
      </c>
      <c r="AI1942" s="210" t="s">
        <v>4350</v>
      </c>
      <c r="AJ1942" s="164" t="str">
        <f t="shared" si="30"/>
        <v>FS</v>
      </c>
      <c r="AK1942" s="115" t="b">
        <f>ISNUMBER(SEARCH("IRT",Table1[[#This Row],[Current_Status]]))</f>
        <v>0</v>
      </c>
      <c r="AL1942" s="116">
        <f>YEAR(Table1[[#This Row],[Project_Initiated]])</f>
        <v>2018</v>
      </c>
      <c r="AM1942" s="53">
        <v>44105</v>
      </c>
      <c r="AN1942" s="53" t="str">
        <f>IF(AND(Table1[[#This Row],[Completed Date]]&gt;="07/01/2020"+0,Table1[[#This Row],[Completed Date]]&lt;="6/30/2021"+0),"FY 20-21",IF(AND(Table1[[#This Row],[Completed Date]]&gt;="07/01/2019"+0,Table1[[#This Row],[Completed Date]]&lt;="6/30/2020"+0),"FY 19-20",""))</f>
        <v/>
      </c>
      <c r="AO1942" s="116" t="str">
        <f>IFERROR(FIND("R",Table1[[#This Row],[FS_Priority]]),"")</f>
        <v/>
      </c>
    </row>
    <row r="1943" spans="1:41" hidden="1" x14ac:dyDescent="0.25">
      <c r="A1943" s="48" t="s">
        <v>789</v>
      </c>
      <c r="B1943" s="203" t="s">
        <v>211</v>
      </c>
      <c r="C1943" s="203" t="s">
        <v>789</v>
      </c>
      <c r="D1943" s="203" t="b">
        <v>0</v>
      </c>
      <c r="E1943" s="48" t="s">
        <v>148</v>
      </c>
      <c r="F1943" s="48" t="s">
        <v>3330</v>
      </c>
      <c r="G1943" s="48" t="s">
        <v>211</v>
      </c>
      <c r="H1943" s="48" t="s">
        <v>457</v>
      </c>
      <c r="I1943" s="48" t="s">
        <v>211</v>
      </c>
      <c r="J1943" s="48" t="s">
        <v>2661</v>
      </c>
      <c r="K1943" s="203" t="s">
        <v>4320</v>
      </c>
      <c r="L1943" s="203" t="s">
        <v>434</v>
      </c>
      <c r="M1943" s="48" t="s">
        <v>3871</v>
      </c>
      <c r="N1943" s="203" t="s">
        <v>211</v>
      </c>
      <c r="O1943" s="48" t="s">
        <v>178</v>
      </c>
      <c r="P1943" s="48"/>
      <c r="Q1943" s="48" t="s">
        <v>211</v>
      </c>
      <c r="R1943" s="203" t="s">
        <v>236</v>
      </c>
      <c r="S1943" s="48" t="b">
        <v>0</v>
      </c>
      <c r="T1943" s="48"/>
      <c r="U1943" s="178"/>
      <c r="V1943" s="178">
        <v>43209</v>
      </c>
      <c r="W1943" s="48" t="s">
        <v>211</v>
      </c>
      <c r="X1943" s="48"/>
      <c r="Y1943" s="48"/>
      <c r="Z1943" s="48" t="s">
        <v>211</v>
      </c>
      <c r="AA1943" s="48"/>
      <c r="AB1943" s="48"/>
      <c r="AC1943" s="203" t="s">
        <v>790</v>
      </c>
      <c r="AD1943" s="205"/>
      <c r="AE1943" s="203" t="s">
        <v>178</v>
      </c>
      <c r="AF1943" s="203" t="s">
        <v>211</v>
      </c>
      <c r="AG1943" s="203" t="s">
        <v>2694</v>
      </c>
      <c r="AH1943" s="208">
        <v>43367</v>
      </c>
      <c r="AI1943" s="210" t="s">
        <v>4350</v>
      </c>
      <c r="AJ1943" s="164" t="str">
        <f t="shared" si="30"/>
        <v>FS</v>
      </c>
      <c r="AK1943" s="115" t="b">
        <f>ISNUMBER(SEARCH("IRT",Table1[[#This Row],[Current_Status]]))</f>
        <v>0</v>
      </c>
      <c r="AL1943" s="116">
        <f>YEAR(Table1[[#This Row],[Project_Initiated]])</f>
        <v>2018</v>
      </c>
      <c r="AM1943" s="53">
        <v>44105</v>
      </c>
      <c r="AN1943" s="53" t="str">
        <f>IF(AND(Table1[[#This Row],[Completed Date]]&gt;="07/01/2020"+0,Table1[[#This Row],[Completed Date]]&lt;="6/30/2021"+0),"FY 20-21",IF(AND(Table1[[#This Row],[Completed Date]]&gt;="07/01/2019"+0,Table1[[#This Row],[Completed Date]]&lt;="6/30/2020"+0),"FY 19-20",""))</f>
        <v/>
      </c>
      <c r="AO1943" s="116" t="str">
        <f>IFERROR(FIND("R",Table1[[#This Row],[FS_Priority]]),"")</f>
        <v/>
      </c>
    </row>
    <row r="1944" spans="1:41" hidden="1" x14ac:dyDescent="0.25">
      <c r="A1944" s="48" t="s">
        <v>704</v>
      </c>
      <c r="B1944" s="203" t="s">
        <v>211</v>
      </c>
      <c r="C1944" s="203" t="s">
        <v>704</v>
      </c>
      <c r="D1944" s="203" t="b">
        <v>0</v>
      </c>
      <c r="E1944" s="48" t="s">
        <v>148</v>
      </c>
      <c r="F1944" s="48" t="s">
        <v>3334</v>
      </c>
      <c r="G1944" s="48" t="s">
        <v>211</v>
      </c>
      <c r="H1944" s="48" t="s">
        <v>457</v>
      </c>
      <c r="I1944" s="48" t="s">
        <v>211</v>
      </c>
      <c r="J1944" s="48" t="s">
        <v>2661</v>
      </c>
      <c r="K1944" s="203" t="s">
        <v>4320</v>
      </c>
      <c r="L1944" s="203" t="s">
        <v>434</v>
      </c>
      <c r="M1944" s="48" t="s">
        <v>3871</v>
      </c>
      <c r="N1944" s="203" t="s">
        <v>211</v>
      </c>
      <c r="O1944" s="48" t="s">
        <v>165</v>
      </c>
      <c r="P1944" s="48"/>
      <c r="Q1944" s="48" t="s">
        <v>211</v>
      </c>
      <c r="R1944" s="203" t="s">
        <v>239</v>
      </c>
      <c r="S1944" s="48" t="b">
        <v>0</v>
      </c>
      <c r="T1944" s="48"/>
      <c r="U1944" s="178"/>
      <c r="V1944" s="178">
        <v>43195</v>
      </c>
      <c r="W1944" s="48" t="s">
        <v>211</v>
      </c>
      <c r="X1944" s="48"/>
      <c r="Y1944" s="48"/>
      <c r="Z1944" s="48" t="s">
        <v>211</v>
      </c>
      <c r="AA1944" s="48"/>
      <c r="AB1944" s="48"/>
      <c r="AC1944" s="203" t="s">
        <v>211</v>
      </c>
      <c r="AD1944" s="205"/>
      <c r="AE1944" s="203" t="s">
        <v>165</v>
      </c>
      <c r="AF1944" s="203" t="s">
        <v>211</v>
      </c>
      <c r="AG1944" s="203" t="s">
        <v>539</v>
      </c>
      <c r="AH1944" s="208">
        <v>43336</v>
      </c>
      <c r="AI1944" s="210" t="s">
        <v>4350</v>
      </c>
      <c r="AJ1944" s="164" t="str">
        <f t="shared" si="30"/>
        <v>FS</v>
      </c>
      <c r="AK1944" s="115" t="b">
        <f>ISNUMBER(SEARCH("IRT",Table1[[#This Row],[Current_Status]]))</f>
        <v>0</v>
      </c>
      <c r="AL1944" s="116">
        <f>YEAR(Table1[[#This Row],[Project_Initiated]])</f>
        <v>2018</v>
      </c>
      <c r="AM1944" s="53">
        <v>44105</v>
      </c>
      <c r="AN1944" s="53" t="str">
        <f>IF(AND(Table1[[#This Row],[Completed Date]]&gt;="07/01/2020"+0,Table1[[#This Row],[Completed Date]]&lt;="6/30/2021"+0),"FY 20-21",IF(AND(Table1[[#This Row],[Completed Date]]&gt;="07/01/2019"+0,Table1[[#This Row],[Completed Date]]&lt;="6/30/2020"+0),"FY 19-20",""))</f>
        <v/>
      </c>
      <c r="AO1944" s="116" t="str">
        <f>IFERROR(FIND("R",Table1[[#This Row],[FS_Priority]]),"")</f>
        <v/>
      </c>
    </row>
    <row r="1945" spans="1:41" hidden="1" x14ac:dyDescent="0.25">
      <c r="A1945" s="48" t="s">
        <v>4700</v>
      </c>
      <c r="B1945" s="203" t="s">
        <v>211</v>
      </c>
      <c r="C1945" s="203" t="s">
        <v>4700</v>
      </c>
      <c r="D1945" s="203" t="b">
        <v>0</v>
      </c>
      <c r="E1945" s="48" t="s">
        <v>148</v>
      </c>
      <c r="F1945" s="48" t="s">
        <v>4701</v>
      </c>
      <c r="G1945" s="48" t="s">
        <v>211</v>
      </c>
      <c r="H1945" s="48" t="s">
        <v>211</v>
      </c>
      <c r="I1945" s="48" t="s">
        <v>3663</v>
      </c>
      <c r="J1945" s="48" t="s">
        <v>2661</v>
      </c>
      <c r="K1945" s="203" t="s">
        <v>4320</v>
      </c>
      <c r="L1945" s="203" t="s">
        <v>434</v>
      </c>
      <c r="M1945" s="48" t="s">
        <v>3879</v>
      </c>
      <c r="N1945" s="203" t="s">
        <v>211</v>
      </c>
      <c r="O1945" s="48" t="s">
        <v>165</v>
      </c>
      <c r="P1945" s="48"/>
      <c r="Q1945" s="48" t="s">
        <v>4502</v>
      </c>
      <c r="R1945" s="203" t="s">
        <v>211</v>
      </c>
      <c r="S1945" s="48" t="b">
        <v>0</v>
      </c>
      <c r="T1945" s="48"/>
      <c r="U1945" s="178"/>
      <c r="V1945" s="178">
        <v>43733</v>
      </c>
      <c r="W1945" s="48" t="s">
        <v>211</v>
      </c>
      <c r="X1945" s="48"/>
      <c r="Y1945" s="48"/>
      <c r="Z1945" s="48" t="s">
        <v>211</v>
      </c>
      <c r="AA1945" s="48"/>
      <c r="AB1945" s="48"/>
      <c r="AC1945" s="203" t="s">
        <v>211</v>
      </c>
      <c r="AD1945" s="205"/>
      <c r="AE1945" s="203" t="s">
        <v>165</v>
      </c>
      <c r="AF1945" s="203" t="s">
        <v>211</v>
      </c>
      <c r="AG1945" s="203" t="s">
        <v>211</v>
      </c>
      <c r="AH1945" s="208">
        <v>43738</v>
      </c>
      <c r="AI1945" s="210" t="s">
        <v>4364</v>
      </c>
      <c r="AJ1945" s="164" t="str">
        <f t="shared" si="30"/>
        <v>FS</v>
      </c>
      <c r="AK1945" s="115" t="b">
        <f>ISNUMBER(SEARCH("IRT",Table1[[#This Row],[Current_Status]]))</f>
        <v>0</v>
      </c>
      <c r="AL1945" s="116">
        <f>YEAR(Table1[[#This Row],[Project_Initiated]])</f>
        <v>2019</v>
      </c>
      <c r="AM1945" s="53">
        <v>44105</v>
      </c>
      <c r="AN1945" s="53" t="str">
        <f>IF(AND(Table1[[#This Row],[Completed Date]]&gt;="07/01/2020"+0,Table1[[#This Row],[Completed Date]]&lt;="6/30/2021"+0),"FY 20-21",IF(AND(Table1[[#This Row],[Completed Date]]&gt;="07/01/2019"+0,Table1[[#This Row],[Completed Date]]&lt;="6/30/2020"+0),"FY 19-20",""))</f>
        <v>FY 19-20</v>
      </c>
      <c r="AO1945" s="116" t="str">
        <f>IFERROR(FIND("R",Table1[[#This Row],[FS_Priority]]),"")</f>
        <v/>
      </c>
    </row>
    <row r="1946" spans="1:41" hidden="1" x14ac:dyDescent="0.25">
      <c r="A1946" s="48" t="s">
        <v>4698</v>
      </c>
      <c r="B1946" s="203" t="s">
        <v>211</v>
      </c>
      <c r="C1946" s="203" t="s">
        <v>4698</v>
      </c>
      <c r="D1946" s="203" t="b">
        <v>0</v>
      </c>
      <c r="E1946" s="48" t="s">
        <v>148</v>
      </c>
      <c r="F1946" s="48" t="s">
        <v>4699</v>
      </c>
      <c r="G1946" s="48" t="s">
        <v>211</v>
      </c>
      <c r="H1946" s="48" t="s">
        <v>211</v>
      </c>
      <c r="I1946" s="48" t="s">
        <v>3737</v>
      </c>
      <c r="J1946" s="48" t="s">
        <v>2661</v>
      </c>
      <c r="K1946" s="203" t="s">
        <v>4320</v>
      </c>
      <c r="L1946" s="203" t="s">
        <v>434</v>
      </c>
      <c r="M1946" s="48" t="s">
        <v>3879</v>
      </c>
      <c r="N1946" s="203" t="s">
        <v>211</v>
      </c>
      <c r="O1946" s="48" t="s">
        <v>165</v>
      </c>
      <c r="P1946" s="48"/>
      <c r="Q1946" s="48" t="s">
        <v>4502</v>
      </c>
      <c r="R1946" s="203" t="s">
        <v>211</v>
      </c>
      <c r="S1946" s="48" t="b">
        <v>0</v>
      </c>
      <c r="T1946" s="48"/>
      <c r="U1946" s="178"/>
      <c r="V1946" s="178">
        <v>43733</v>
      </c>
      <c r="W1946" s="48" t="s">
        <v>211</v>
      </c>
      <c r="X1946" s="48"/>
      <c r="Y1946" s="48"/>
      <c r="Z1946" s="48" t="s">
        <v>211</v>
      </c>
      <c r="AA1946" s="48"/>
      <c r="AB1946" s="48"/>
      <c r="AC1946" s="203" t="s">
        <v>211</v>
      </c>
      <c r="AD1946" s="205"/>
      <c r="AE1946" s="203" t="s">
        <v>165</v>
      </c>
      <c r="AF1946" s="203" t="s">
        <v>211</v>
      </c>
      <c r="AG1946" s="203" t="s">
        <v>211</v>
      </c>
      <c r="AH1946" s="208">
        <v>43810</v>
      </c>
      <c r="AI1946" s="210" t="s">
        <v>4364</v>
      </c>
      <c r="AJ1946" s="164" t="str">
        <f t="shared" si="30"/>
        <v>FS</v>
      </c>
      <c r="AK1946" s="115" t="b">
        <f>ISNUMBER(SEARCH("IRT",Table1[[#This Row],[Current_Status]]))</f>
        <v>0</v>
      </c>
      <c r="AL1946" s="116">
        <f>YEAR(Table1[[#This Row],[Project_Initiated]])</f>
        <v>2019</v>
      </c>
      <c r="AM1946" s="53">
        <v>44105</v>
      </c>
      <c r="AN1946" s="53" t="str">
        <f>IF(AND(Table1[[#This Row],[Completed Date]]&gt;="07/01/2020"+0,Table1[[#This Row],[Completed Date]]&lt;="6/30/2021"+0),"FY 20-21",IF(AND(Table1[[#This Row],[Completed Date]]&gt;="07/01/2019"+0,Table1[[#This Row],[Completed Date]]&lt;="6/30/2020"+0),"FY 19-20",""))</f>
        <v>FY 19-20</v>
      </c>
      <c r="AO1946" s="116" t="str">
        <f>IFERROR(FIND("R",Table1[[#This Row],[FS_Priority]]),"")</f>
        <v/>
      </c>
    </row>
    <row r="1947" spans="1:41" hidden="1" x14ac:dyDescent="0.25">
      <c r="A1947" s="48" t="s">
        <v>816</v>
      </c>
      <c r="B1947" s="203" t="s">
        <v>211</v>
      </c>
      <c r="C1947" s="203" t="s">
        <v>816</v>
      </c>
      <c r="D1947" s="203" t="b">
        <v>0</v>
      </c>
      <c r="E1947" s="48" t="s">
        <v>148</v>
      </c>
      <c r="F1947" s="48" t="s">
        <v>3083</v>
      </c>
      <c r="G1947" s="48" t="s">
        <v>211</v>
      </c>
      <c r="H1947" s="48" t="s">
        <v>474</v>
      </c>
      <c r="I1947" s="48" t="s">
        <v>3875</v>
      </c>
      <c r="J1947" s="48" t="s">
        <v>2661</v>
      </c>
      <c r="K1947" s="203" t="s">
        <v>4320</v>
      </c>
      <c r="L1947" s="203" t="s">
        <v>434</v>
      </c>
      <c r="M1947" s="48" t="s">
        <v>3874</v>
      </c>
      <c r="N1947" s="203" t="s">
        <v>211</v>
      </c>
      <c r="O1947" s="48" t="s">
        <v>165</v>
      </c>
      <c r="P1947" s="48"/>
      <c r="Q1947" s="48" t="s">
        <v>218</v>
      </c>
      <c r="R1947" s="203" t="s">
        <v>211</v>
      </c>
      <c r="S1947" s="48" t="b">
        <v>0</v>
      </c>
      <c r="T1947" s="48"/>
      <c r="U1947" s="178"/>
      <c r="V1947" s="178">
        <v>43304</v>
      </c>
      <c r="W1947" s="48" t="s">
        <v>211</v>
      </c>
      <c r="X1947" s="48"/>
      <c r="Y1947" s="48"/>
      <c r="Z1947" s="48" t="s">
        <v>211</v>
      </c>
      <c r="AA1947" s="48"/>
      <c r="AB1947" s="48"/>
      <c r="AC1947" s="203" t="s">
        <v>539</v>
      </c>
      <c r="AD1947" s="205"/>
      <c r="AE1947" s="203" t="s">
        <v>165</v>
      </c>
      <c r="AF1947" s="203" t="s">
        <v>211</v>
      </c>
      <c r="AG1947" s="203" t="s">
        <v>539</v>
      </c>
      <c r="AH1947" s="208">
        <v>43383</v>
      </c>
      <c r="AI1947" s="210" t="s">
        <v>4347</v>
      </c>
      <c r="AJ1947" s="164" t="str">
        <f t="shared" si="30"/>
        <v>FS</v>
      </c>
      <c r="AK1947" s="115" t="b">
        <f>ISNUMBER(SEARCH("IRT",Table1[[#This Row],[Current_Status]]))</f>
        <v>0</v>
      </c>
      <c r="AL1947" s="116">
        <f>YEAR(Table1[[#This Row],[Project_Initiated]])</f>
        <v>2018</v>
      </c>
      <c r="AM1947" s="53">
        <v>44105</v>
      </c>
      <c r="AN1947" s="53" t="str">
        <f>IF(AND(Table1[[#This Row],[Completed Date]]&gt;="07/01/2020"+0,Table1[[#This Row],[Completed Date]]&lt;="6/30/2021"+0),"FY 20-21",IF(AND(Table1[[#This Row],[Completed Date]]&gt;="07/01/2019"+0,Table1[[#This Row],[Completed Date]]&lt;="6/30/2020"+0),"FY 19-20",""))</f>
        <v/>
      </c>
      <c r="AO1947" s="116" t="str">
        <f>IFERROR(FIND("R",Table1[[#This Row],[FS_Priority]]),"")</f>
        <v/>
      </c>
    </row>
    <row r="1948" spans="1:41" hidden="1" x14ac:dyDescent="0.25">
      <c r="A1948" s="48" t="s">
        <v>2946</v>
      </c>
      <c r="B1948" s="203" t="s">
        <v>211</v>
      </c>
      <c r="C1948" s="203" t="s">
        <v>2946</v>
      </c>
      <c r="D1948" s="203" t="b">
        <v>0</v>
      </c>
      <c r="E1948" s="48" t="s">
        <v>148</v>
      </c>
      <c r="F1948" s="48" t="s">
        <v>3336</v>
      </c>
      <c r="G1948" s="48" t="s">
        <v>211</v>
      </c>
      <c r="H1948" s="48" t="s">
        <v>474</v>
      </c>
      <c r="I1948" s="48" t="s">
        <v>3960</v>
      </c>
      <c r="J1948" s="48" t="s">
        <v>2661</v>
      </c>
      <c r="K1948" s="203" t="s">
        <v>4320</v>
      </c>
      <c r="L1948" s="203" t="s">
        <v>434</v>
      </c>
      <c r="M1948" s="48" t="s">
        <v>3874</v>
      </c>
      <c r="N1948" s="203" t="s">
        <v>211</v>
      </c>
      <c r="O1948" s="48" t="s">
        <v>165</v>
      </c>
      <c r="P1948" s="48"/>
      <c r="Q1948" s="48" t="s">
        <v>218</v>
      </c>
      <c r="R1948" s="203" t="s">
        <v>211</v>
      </c>
      <c r="S1948" s="48" t="b">
        <v>0</v>
      </c>
      <c r="T1948" s="48"/>
      <c r="U1948" s="178"/>
      <c r="V1948" s="178">
        <v>43556</v>
      </c>
      <c r="W1948" s="48" t="s">
        <v>211</v>
      </c>
      <c r="X1948" s="48"/>
      <c r="Y1948" s="48"/>
      <c r="Z1948" s="48" t="s">
        <v>211</v>
      </c>
      <c r="AA1948" s="48"/>
      <c r="AB1948" s="48"/>
      <c r="AC1948" s="203" t="s">
        <v>4035</v>
      </c>
      <c r="AD1948" s="205"/>
      <c r="AE1948" s="203" t="s">
        <v>211</v>
      </c>
      <c r="AF1948" s="203" t="s">
        <v>211</v>
      </c>
      <c r="AG1948" s="203" t="s">
        <v>211</v>
      </c>
      <c r="AH1948" s="208">
        <v>43672</v>
      </c>
      <c r="AI1948" s="210" t="s">
        <v>4349</v>
      </c>
      <c r="AJ1948" s="164" t="str">
        <f t="shared" si="30"/>
        <v>FS</v>
      </c>
      <c r="AK1948" s="115" t="b">
        <f>ISNUMBER(SEARCH("IRT",Table1[[#This Row],[Current_Status]]))</f>
        <v>0</v>
      </c>
      <c r="AL1948" s="116">
        <f>YEAR(Table1[[#This Row],[Project_Initiated]])</f>
        <v>2019</v>
      </c>
      <c r="AM1948" s="53">
        <v>44105</v>
      </c>
      <c r="AN1948" s="53" t="str">
        <f>IF(AND(Table1[[#This Row],[Completed Date]]&gt;="07/01/2020"+0,Table1[[#This Row],[Completed Date]]&lt;="6/30/2021"+0),"FY 20-21",IF(AND(Table1[[#This Row],[Completed Date]]&gt;="07/01/2019"+0,Table1[[#This Row],[Completed Date]]&lt;="6/30/2020"+0),"FY 19-20",""))</f>
        <v>FY 19-20</v>
      </c>
      <c r="AO1948" s="116" t="str">
        <f>IFERROR(FIND("R",Table1[[#This Row],[FS_Priority]]),"")</f>
        <v/>
      </c>
    </row>
    <row r="1949" spans="1:41" hidden="1" x14ac:dyDescent="0.25">
      <c r="A1949" s="48" t="s">
        <v>2753</v>
      </c>
      <c r="B1949" s="203" t="s">
        <v>211</v>
      </c>
      <c r="C1949" s="203" t="s">
        <v>2753</v>
      </c>
      <c r="D1949" s="203" t="b">
        <v>0</v>
      </c>
      <c r="E1949" s="48" t="s">
        <v>148</v>
      </c>
      <c r="F1949" s="48" t="s">
        <v>3335</v>
      </c>
      <c r="G1949" s="48" t="s">
        <v>211</v>
      </c>
      <c r="H1949" s="48" t="s">
        <v>474</v>
      </c>
      <c r="I1949" s="48" t="s">
        <v>3873</v>
      </c>
      <c r="J1949" s="48" t="s">
        <v>2661</v>
      </c>
      <c r="K1949" s="203" t="s">
        <v>4320</v>
      </c>
      <c r="L1949" s="203" t="s">
        <v>434</v>
      </c>
      <c r="M1949" s="48" t="s">
        <v>3874</v>
      </c>
      <c r="N1949" s="203" t="s">
        <v>211</v>
      </c>
      <c r="O1949" s="48" t="s">
        <v>165</v>
      </c>
      <c r="P1949" s="48"/>
      <c r="Q1949" s="48" t="s">
        <v>218</v>
      </c>
      <c r="R1949" s="203" t="s">
        <v>211</v>
      </c>
      <c r="S1949" s="48" t="b">
        <v>0</v>
      </c>
      <c r="T1949" s="48"/>
      <c r="U1949" s="178"/>
      <c r="V1949" s="178">
        <v>43473</v>
      </c>
      <c r="W1949" s="48" t="s">
        <v>211</v>
      </c>
      <c r="X1949" s="48"/>
      <c r="Y1949" s="48"/>
      <c r="Z1949" s="48" t="s">
        <v>211</v>
      </c>
      <c r="AA1949" s="48"/>
      <c r="AB1949" s="48"/>
      <c r="AC1949" s="203" t="s">
        <v>2818</v>
      </c>
      <c r="AD1949" s="206"/>
      <c r="AE1949" s="203" t="s">
        <v>211</v>
      </c>
      <c r="AF1949" s="203" t="s">
        <v>211</v>
      </c>
      <c r="AG1949" s="203" t="s">
        <v>211</v>
      </c>
      <c r="AH1949" s="208">
        <v>43528</v>
      </c>
      <c r="AI1949" s="210" t="s">
        <v>4346</v>
      </c>
      <c r="AJ1949" s="164" t="str">
        <f t="shared" si="30"/>
        <v>FS</v>
      </c>
      <c r="AK1949" s="115" t="b">
        <f>ISNUMBER(SEARCH("IRT",Table1[[#This Row],[Current_Status]]))</f>
        <v>0</v>
      </c>
      <c r="AL1949" s="116">
        <f>YEAR(Table1[[#This Row],[Project_Initiated]])</f>
        <v>2019</v>
      </c>
      <c r="AM1949" s="53">
        <v>44105</v>
      </c>
      <c r="AN1949" s="53" t="str">
        <f>IF(AND(Table1[[#This Row],[Completed Date]]&gt;="07/01/2020"+0,Table1[[#This Row],[Completed Date]]&lt;="6/30/2021"+0),"FY 20-21",IF(AND(Table1[[#This Row],[Completed Date]]&gt;="07/01/2019"+0,Table1[[#This Row],[Completed Date]]&lt;="6/30/2020"+0),"FY 19-20",""))</f>
        <v/>
      </c>
      <c r="AO1949" s="116" t="str">
        <f>IFERROR(FIND("R",Table1[[#This Row],[FS_Priority]]),"")</f>
        <v/>
      </c>
    </row>
    <row r="1950" spans="1:41" hidden="1" x14ac:dyDescent="0.25">
      <c r="A1950" s="48" t="s">
        <v>2947</v>
      </c>
      <c r="B1950" s="203" t="s">
        <v>211</v>
      </c>
      <c r="C1950" s="203" t="s">
        <v>2947</v>
      </c>
      <c r="D1950" s="203" t="b">
        <v>0</v>
      </c>
      <c r="E1950" s="48" t="s">
        <v>148</v>
      </c>
      <c r="F1950" s="48" t="s">
        <v>3338</v>
      </c>
      <c r="G1950" s="48" t="s">
        <v>211</v>
      </c>
      <c r="H1950" s="48" t="s">
        <v>457</v>
      </c>
      <c r="I1950" s="48" t="s">
        <v>3732</v>
      </c>
      <c r="J1950" s="48" t="s">
        <v>2661</v>
      </c>
      <c r="K1950" s="203" t="s">
        <v>4320</v>
      </c>
      <c r="L1950" s="203" t="s">
        <v>434</v>
      </c>
      <c r="M1950" s="48" t="s">
        <v>3871</v>
      </c>
      <c r="N1950" s="203" t="s">
        <v>211</v>
      </c>
      <c r="O1950" s="48" t="s">
        <v>165</v>
      </c>
      <c r="P1950" s="48"/>
      <c r="Q1950" s="48" t="s">
        <v>236</v>
      </c>
      <c r="R1950" s="203" t="s">
        <v>211</v>
      </c>
      <c r="S1950" s="48" t="b">
        <v>0</v>
      </c>
      <c r="T1950" s="48"/>
      <c r="U1950" s="178"/>
      <c r="V1950" s="178">
        <v>43504</v>
      </c>
      <c r="W1950" s="48" t="s">
        <v>211</v>
      </c>
      <c r="X1950" s="48"/>
      <c r="Y1950" s="48"/>
      <c r="Z1950" s="48" t="s">
        <v>211</v>
      </c>
      <c r="AA1950" s="48"/>
      <c r="AB1950" s="48"/>
      <c r="AC1950" s="203" t="s">
        <v>4028</v>
      </c>
      <c r="AD1950" s="205"/>
      <c r="AE1950" s="203" t="s">
        <v>211</v>
      </c>
      <c r="AF1950" s="203" t="s">
        <v>211</v>
      </c>
      <c r="AG1950" s="203" t="s">
        <v>211</v>
      </c>
      <c r="AH1950" s="208">
        <v>43676</v>
      </c>
      <c r="AI1950" s="210" t="s">
        <v>4349</v>
      </c>
      <c r="AJ1950" s="164" t="str">
        <f t="shared" si="30"/>
        <v>FS</v>
      </c>
      <c r="AK1950" s="115" t="b">
        <f>ISNUMBER(SEARCH("IRT",Table1[[#This Row],[Current_Status]]))</f>
        <v>0</v>
      </c>
      <c r="AL1950" s="116">
        <f>YEAR(Table1[[#This Row],[Project_Initiated]])</f>
        <v>2019</v>
      </c>
      <c r="AM1950" s="53">
        <v>44105</v>
      </c>
      <c r="AN1950" s="53" t="str">
        <f>IF(AND(Table1[[#This Row],[Completed Date]]&gt;="07/01/2020"+0,Table1[[#This Row],[Completed Date]]&lt;="6/30/2021"+0),"FY 20-21",IF(AND(Table1[[#This Row],[Completed Date]]&gt;="07/01/2019"+0,Table1[[#This Row],[Completed Date]]&lt;="6/30/2020"+0),"FY 19-20",""))</f>
        <v>FY 19-20</v>
      </c>
      <c r="AO1950" s="116" t="str">
        <f>IFERROR(FIND("R",Table1[[#This Row],[FS_Priority]]),"")</f>
        <v/>
      </c>
    </row>
    <row r="1951" spans="1:41" hidden="1" x14ac:dyDescent="0.25">
      <c r="A1951" s="48" t="s">
        <v>903</v>
      </c>
      <c r="B1951" s="203" t="s">
        <v>211</v>
      </c>
      <c r="C1951" s="203" t="s">
        <v>903</v>
      </c>
      <c r="D1951" s="203" t="b">
        <v>0</v>
      </c>
      <c r="E1951" s="48" t="s">
        <v>148</v>
      </c>
      <c r="F1951" s="48" t="s">
        <v>3337</v>
      </c>
      <c r="G1951" s="48" t="s">
        <v>211</v>
      </c>
      <c r="H1951" s="48" t="s">
        <v>474</v>
      </c>
      <c r="I1951" s="48" t="s">
        <v>3876</v>
      </c>
      <c r="J1951" s="48" t="s">
        <v>2661</v>
      </c>
      <c r="K1951" s="203" t="s">
        <v>4320</v>
      </c>
      <c r="L1951" s="203" t="s">
        <v>434</v>
      </c>
      <c r="M1951" s="48" t="s">
        <v>3874</v>
      </c>
      <c r="N1951" s="203" t="s">
        <v>211</v>
      </c>
      <c r="O1951" s="48" t="s">
        <v>165</v>
      </c>
      <c r="P1951" s="48"/>
      <c r="Q1951" s="48" t="s">
        <v>236</v>
      </c>
      <c r="R1951" s="203" t="s">
        <v>211</v>
      </c>
      <c r="S1951" s="48" t="b">
        <v>0</v>
      </c>
      <c r="T1951" s="48"/>
      <c r="U1951" s="178"/>
      <c r="V1951" s="178">
        <v>43333</v>
      </c>
      <c r="W1951" s="48" t="s">
        <v>211</v>
      </c>
      <c r="X1951" s="48"/>
      <c r="Y1951" s="48"/>
      <c r="Z1951" s="48" t="s">
        <v>211</v>
      </c>
      <c r="AA1951" s="48"/>
      <c r="AB1951" s="48"/>
      <c r="AC1951" s="203" t="s">
        <v>539</v>
      </c>
      <c r="AD1951" s="206"/>
      <c r="AE1951" s="203" t="s">
        <v>165</v>
      </c>
      <c r="AF1951" s="203" t="s">
        <v>211</v>
      </c>
      <c r="AG1951" s="203" t="s">
        <v>539</v>
      </c>
      <c r="AH1951" s="208">
        <v>43383</v>
      </c>
      <c r="AI1951" s="210" t="s">
        <v>4347</v>
      </c>
      <c r="AJ1951" s="164" t="str">
        <f t="shared" si="30"/>
        <v>FS</v>
      </c>
      <c r="AK1951" s="115" t="b">
        <f>ISNUMBER(SEARCH("IRT",Table1[[#This Row],[Current_Status]]))</f>
        <v>0</v>
      </c>
      <c r="AL1951" s="116">
        <f>YEAR(Table1[[#This Row],[Project_Initiated]])</f>
        <v>2018</v>
      </c>
      <c r="AM1951" s="53">
        <v>44105</v>
      </c>
      <c r="AN1951" s="53" t="str">
        <f>IF(AND(Table1[[#This Row],[Completed Date]]&gt;="07/01/2020"+0,Table1[[#This Row],[Completed Date]]&lt;="6/30/2021"+0),"FY 20-21",IF(AND(Table1[[#This Row],[Completed Date]]&gt;="07/01/2019"+0,Table1[[#This Row],[Completed Date]]&lt;="6/30/2020"+0),"FY 19-20",""))</f>
        <v/>
      </c>
      <c r="AO1951" s="116" t="str">
        <f>IFERROR(FIND("R",Table1[[#This Row],[FS_Priority]]),"")</f>
        <v/>
      </c>
    </row>
    <row r="1952" spans="1:41" hidden="1" x14ac:dyDescent="0.25">
      <c r="A1952" s="48" t="s">
        <v>4273</v>
      </c>
      <c r="B1952" s="203" t="s">
        <v>211</v>
      </c>
      <c r="C1952" s="203" t="s">
        <v>4273</v>
      </c>
      <c r="D1952" s="203" t="b">
        <v>0</v>
      </c>
      <c r="E1952" s="48" t="s">
        <v>148</v>
      </c>
      <c r="F1952" s="48" t="s">
        <v>4306</v>
      </c>
      <c r="G1952" s="48" t="s">
        <v>211</v>
      </c>
      <c r="H1952" s="48" t="s">
        <v>4307</v>
      </c>
      <c r="I1952" s="48" t="s">
        <v>4308</v>
      </c>
      <c r="J1952" s="48" t="s">
        <v>2661</v>
      </c>
      <c r="K1952" s="203" t="s">
        <v>4320</v>
      </c>
      <c r="L1952" s="203" t="s">
        <v>434</v>
      </c>
      <c r="M1952" s="48" t="s">
        <v>3983</v>
      </c>
      <c r="N1952" s="203" t="s">
        <v>211</v>
      </c>
      <c r="O1952" s="48" t="s">
        <v>183</v>
      </c>
      <c r="P1952" s="48"/>
      <c r="Q1952" s="48" t="s">
        <v>236</v>
      </c>
      <c r="R1952" s="203" t="s">
        <v>211</v>
      </c>
      <c r="S1952" s="48" t="b">
        <v>0</v>
      </c>
      <c r="T1952" s="48"/>
      <c r="U1952" s="178"/>
      <c r="V1952" s="178">
        <v>43676</v>
      </c>
      <c r="W1952" s="48" t="s">
        <v>211</v>
      </c>
      <c r="X1952" s="48"/>
      <c r="Y1952" s="48"/>
      <c r="Z1952" s="48" t="s">
        <v>211</v>
      </c>
      <c r="AA1952" s="48"/>
      <c r="AB1952" s="48"/>
      <c r="AC1952" s="203" t="s">
        <v>4470</v>
      </c>
      <c r="AD1952" s="205"/>
      <c r="AE1952" s="203" t="s">
        <v>498</v>
      </c>
      <c r="AF1952" s="203" t="s">
        <v>4471</v>
      </c>
      <c r="AG1952" s="203" t="s">
        <v>2693</v>
      </c>
      <c r="AH1952" s="208">
        <v>43780</v>
      </c>
      <c r="AI1952" s="210" t="s">
        <v>4284</v>
      </c>
      <c r="AJ1952" s="164" t="str">
        <f t="shared" si="30"/>
        <v>FS</v>
      </c>
      <c r="AK1952" s="115" t="b">
        <f>ISNUMBER(SEARCH("IRT",Table1[[#This Row],[Current_Status]]))</f>
        <v>0</v>
      </c>
      <c r="AL1952" s="116">
        <f>YEAR(Table1[[#This Row],[Project_Initiated]])</f>
        <v>2019</v>
      </c>
      <c r="AM1952" s="53">
        <v>44105</v>
      </c>
      <c r="AN1952" s="53" t="str">
        <f>IF(AND(Table1[[#This Row],[Completed Date]]&gt;="07/01/2020"+0,Table1[[#This Row],[Completed Date]]&lt;="6/30/2021"+0),"FY 20-21",IF(AND(Table1[[#This Row],[Completed Date]]&gt;="07/01/2019"+0,Table1[[#This Row],[Completed Date]]&lt;="6/30/2020"+0),"FY 19-20",""))</f>
        <v>FY 19-20</v>
      </c>
      <c r="AO1952" s="116" t="str">
        <f>IFERROR(FIND("R",Table1[[#This Row],[FS_Priority]]),"")</f>
        <v/>
      </c>
    </row>
    <row r="1953" spans="1:41" hidden="1" x14ac:dyDescent="0.25">
      <c r="A1953" s="48" t="s">
        <v>415</v>
      </c>
      <c r="B1953" s="203" t="s">
        <v>211</v>
      </c>
      <c r="C1953" s="203" t="s">
        <v>415</v>
      </c>
      <c r="D1953" s="203" t="b">
        <v>0</v>
      </c>
      <c r="E1953" s="48" t="s">
        <v>148</v>
      </c>
      <c r="F1953" s="48" t="s">
        <v>3340</v>
      </c>
      <c r="G1953" s="48" t="s">
        <v>211</v>
      </c>
      <c r="H1953" s="48" t="s">
        <v>457</v>
      </c>
      <c r="I1953" s="48" t="s">
        <v>3878</v>
      </c>
      <c r="J1953" s="48" t="s">
        <v>2661</v>
      </c>
      <c r="K1953" s="203" t="s">
        <v>4320</v>
      </c>
      <c r="L1953" s="203" t="s">
        <v>434</v>
      </c>
      <c r="M1953" s="48" t="s">
        <v>3879</v>
      </c>
      <c r="N1953" s="203" t="s">
        <v>211</v>
      </c>
      <c r="O1953" s="48" t="s">
        <v>165</v>
      </c>
      <c r="P1953" s="48"/>
      <c r="Q1953" s="48" t="s">
        <v>239</v>
      </c>
      <c r="R1953" s="203" t="s">
        <v>211</v>
      </c>
      <c r="S1953" s="48" t="b">
        <v>0</v>
      </c>
      <c r="T1953" s="48"/>
      <c r="U1953" s="178"/>
      <c r="V1953" s="178">
        <v>43326</v>
      </c>
      <c r="W1953" s="48" t="s">
        <v>211</v>
      </c>
      <c r="X1953" s="48"/>
      <c r="Y1953" s="48"/>
      <c r="Z1953" s="48" t="s">
        <v>211</v>
      </c>
      <c r="AA1953" s="48"/>
      <c r="AB1953" s="48"/>
      <c r="AC1953" s="203" t="s">
        <v>539</v>
      </c>
      <c r="AD1953" s="205"/>
      <c r="AE1953" s="203" t="s">
        <v>165</v>
      </c>
      <c r="AF1953" s="203" t="s">
        <v>211</v>
      </c>
      <c r="AG1953" s="203" t="s">
        <v>539</v>
      </c>
      <c r="AH1953" s="208">
        <v>43392</v>
      </c>
      <c r="AI1953" s="210" t="s">
        <v>4347</v>
      </c>
      <c r="AJ1953" s="164" t="str">
        <f t="shared" si="30"/>
        <v>FS</v>
      </c>
      <c r="AK1953" s="115" t="b">
        <f>ISNUMBER(SEARCH("IRT",Table1[[#This Row],[Current_Status]]))</f>
        <v>0</v>
      </c>
      <c r="AL1953" s="116">
        <f>YEAR(Table1[[#This Row],[Project_Initiated]])</f>
        <v>2018</v>
      </c>
      <c r="AM1953" s="53">
        <v>44105</v>
      </c>
      <c r="AN1953" s="53" t="str">
        <f>IF(AND(Table1[[#This Row],[Completed Date]]&gt;="07/01/2020"+0,Table1[[#This Row],[Completed Date]]&lt;="6/30/2021"+0),"FY 20-21",IF(AND(Table1[[#This Row],[Completed Date]]&gt;="07/01/2019"+0,Table1[[#This Row],[Completed Date]]&lt;="6/30/2020"+0),"FY 19-20",""))</f>
        <v/>
      </c>
      <c r="AO1953" s="116" t="str">
        <f>IFERROR(FIND("R",Table1[[#This Row],[FS_Priority]]),"")</f>
        <v/>
      </c>
    </row>
    <row r="1954" spans="1:41" hidden="1" x14ac:dyDescent="0.25">
      <c r="A1954" s="48" t="s">
        <v>643</v>
      </c>
      <c r="B1954" s="203" t="s">
        <v>211</v>
      </c>
      <c r="C1954" s="203" t="s">
        <v>643</v>
      </c>
      <c r="D1954" s="203" t="b">
        <v>0</v>
      </c>
      <c r="E1954" s="48" t="s">
        <v>4313</v>
      </c>
      <c r="F1954" s="48" t="s">
        <v>3343</v>
      </c>
      <c r="G1954" s="48" t="s">
        <v>211</v>
      </c>
      <c r="H1954" s="48" t="s">
        <v>461</v>
      </c>
      <c r="I1954" s="48" t="s">
        <v>211</v>
      </c>
      <c r="J1954" s="48" t="s">
        <v>2661</v>
      </c>
      <c r="K1954" s="203" t="s">
        <v>3883</v>
      </c>
      <c r="L1954" s="203" t="s">
        <v>437</v>
      </c>
      <c r="M1954" s="48" t="s">
        <v>3885</v>
      </c>
      <c r="N1954" s="203" t="s">
        <v>211</v>
      </c>
      <c r="O1954" s="48" t="s">
        <v>183</v>
      </c>
      <c r="P1954" s="48"/>
      <c r="Q1954" s="48" t="s">
        <v>211</v>
      </c>
      <c r="R1954" s="203" t="s">
        <v>184</v>
      </c>
      <c r="S1954" s="48" t="b">
        <v>0</v>
      </c>
      <c r="T1954" s="48"/>
      <c r="U1954" s="178"/>
      <c r="V1954" s="178">
        <v>43077</v>
      </c>
      <c r="W1954" s="48" t="s">
        <v>211</v>
      </c>
      <c r="X1954" s="48"/>
      <c r="Y1954" s="48"/>
      <c r="Z1954" s="48" t="s">
        <v>211</v>
      </c>
      <c r="AA1954" s="48"/>
      <c r="AB1954" s="48"/>
      <c r="AC1954" s="203" t="s">
        <v>3344</v>
      </c>
      <c r="AD1954" s="205"/>
      <c r="AE1954" s="203" t="s">
        <v>178</v>
      </c>
      <c r="AF1954" s="203" t="s">
        <v>211</v>
      </c>
      <c r="AG1954" s="203" t="s">
        <v>2694</v>
      </c>
      <c r="AH1954" s="208">
        <v>43633</v>
      </c>
      <c r="AI1954" s="210" t="s">
        <v>4353</v>
      </c>
      <c r="AJ1954" s="164" t="str">
        <f t="shared" si="30"/>
        <v>FS</v>
      </c>
      <c r="AK1954" s="115" t="b">
        <f>ISNUMBER(SEARCH("IRT",Table1[[#This Row],[Current_Status]]))</f>
        <v>0</v>
      </c>
      <c r="AL1954" s="116">
        <f>YEAR(Table1[[#This Row],[Project_Initiated]])</f>
        <v>2017</v>
      </c>
      <c r="AM1954" s="53">
        <v>44105</v>
      </c>
      <c r="AN1954" s="53" t="str">
        <f>IF(AND(Table1[[#This Row],[Completed Date]]&gt;="07/01/2020"+0,Table1[[#This Row],[Completed Date]]&lt;="6/30/2021"+0),"FY 20-21",IF(AND(Table1[[#This Row],[Completed Date]]&gt;="07/01/2019"+0,Table1[[#This Row],[Completed Date]]&lt;="6/30/2020"+0),"FY 19-20",""))</f>
        <v/>
      </c>
      <c r="AO1954" s="116" t="str">
        <f>IFERROR(FIND("R",Table1[[#This Row],[FS_Priority]]),"")</f>
        <v/>
      </c>
    </row>
    <row r="1955" spans="1:41" hidden="1" x14ac:dyDescent="0.25">
      <c r="A1955" s="48" t="s">
        <v>688</v>
      </c>
      <c r="B1955" s="203" t="s">
        <v>211</v>
      </c>
      <c r="C1955" s="203" t="s">
        <v>688</v>
      </c>
      <c r="D1955" s="203" t="b">
        <v>0</v>
      </c>
      <c r="E1955" s="48" t="s">
        <v>4313</v>
      </c>
      <c r="F1955" s="48" t="s">
        <v>3341</v>
      </c>
      <c r="G1955" s="48" t="s">
        <v>211</v>
      </c>
      <c r="H1955" s="48" t="s">
        <v>461</v>
      </c>
      <c r="I1955" s="48" t="s">
        <v>3882</v>
      </c>
      <c r="J1955" s="48" t="s">
        <v>2661</v>
      </c>
      <c r="K1955" s="203" t="s">
        <v>3883</v>
      </c>
      <c r="L1955" s="203" t="s">
        <v>437</v>
      </c>
      <c r="M1955" s="48" t="s">
        <v>3884</v>
      </c>
      <c r="N1955" s="203" t="s">
        <v>211</v>
      </c>
      <c r="O1955" s="48" t="s">
        <v>183</v>
      </c>
      <c r="P1955" s="48"/>
      <c r="Q1955" s="48" t="s">
        <v>211</v>
      </c>
      <c r="R1955" s="203" t="s">
        <v>239</v>
      </c>
      <c r="S1955" s="48" t="b">
        <v>0</v>
      </c>
      <c r="T1955" s="48"/>
      <c r="U1955" s="178"/>
      <c r="V1955" s="178">
        <v>43171</v>
      </c>
      <c r="W1955" s="48" t="s">
        <v>211</v>
      </c>
      <c r="X1955" s="48"/>
      <c r="Y1955" s="48"/>
      <c r="Z1955" s="48" t="s">
        <v>211</v>
      </c>
      <c r="AA1955" s="48"/>
      <c r="AB1955" s="48"/>
      <c r="AC1955" s="203" t="s">
        <v>2692</v>
      </c>
      <c r="AD1955" s="205"/>
      <c r="AE1955" s="203" t="s">
        <v>178</v>
      </c>
      <c r="AF1955" s="203" t="s">
        <v>211</v>
      </c>
      <c r="AG1955" s="203" t="s">
        <v>2694</v>
      </c>
      <c r="AH1955" s="208">
        <v>43448</v>
      </c>
      <c r="AI1955" s="210" t="s">
        <v>4348</v>
      </c>
      <c r="AJ1955" s="164" t="str">
        <f t="shared" si="30"/>
        <v>FS</v>
      </c>
      <c r="AK1955" s="115" t="b">
        <f>ISNUMBER(SEARCH("IRT",Table1[[#This Row],[Current_Status]]))</f>
        <v>0</v>
      </c>
      <c r="AL1955" s="116">
        <f>YEAR(Table1[[#This Row],[Project_Initiated]])</f>
        <v>2018</v>
      </c>
      <c r="AM1955" s="53">
        <v>44105</v>
      </c>
      <c r="AN1955" s="53" t="str">
        <f>IF(AND(Table1[[#This Row],[Completed Date]]&gt;="07/01/2020"+0,Table1[[#This Row],[Completed Date]]&lt;="6/30/2021"+0),"FY 20-21",IF(AND(Table1[[#This Row],[Completed Date]]&gt;="07/01/2019"+0,Table1[[#This Row],[Completed Date]]&lt;="6/30/2020"+0),"FY 19-20",""))</f>
        <v/>
      </c>
      <c r="AO1955" s="116" t="str">
        <f>IFERROR(FIND("R",Table1[[#This Row],[FS_Priority]]),"")</f>
        <v/>
      </c>
    </row>
    <row r="1956" spans="1:41" hidden="1" x14ac:dyDescent="0.25">
      <c r="A1956" s="48" t="s">
        <v>4712</v>
      </c>
      <c r="B1956" s="203" t="s">
        <v>211</v>
      </c>
      <c r="C1956" s="203" t="s">
        <v>4712</v>
      </c>
      <c r="D1956" s="203" t="b">
        <v>0</v>
      </c>
      <c r="E1956" s="48" t="s">
        <v>4313</v>
      </c>
      <c r="F1956" s="48" t="s">
        <v>4713</v>
      </c>
      <c r="G1956" s="48" t="s">
        <v>211</v>
      </c>
      <c r="H1956" s="48" t="s">
        <v>211</v>
      </c>
      <c r="I1956" s="48" t="s">
        <v>3591</v>
      </c>
      <c r="J1956" s="48" t="s">
        <v>2661</v>
      </c>
      <c r="K1956" s="203" t="s">
        <v>3883</v>
      </c>
      <c r="L1956" s="203" t="s">
        <v>437</v>
      </c>
      <c r="M1956" s="48" t="s">
        <v>4714</v>
      </c>
      <c r="N1956" s="203" t="s">
        <v>4715</v>
      </c>
      <c r="O1956" s="48" t="s">
        <v>165</v>
      </c>
      <c r="P1956" s="48"/>
      <c r="Q1956" s="48" t="s">
        <v>218</v>
      </c>
      <c r="R1956" s="203" t="s">
        <v>211</v>
      </c>
      <c r="S1956" s="48" t="b">
        <v>0</v>
      </c>
      <c r="T1956" s="48"/>
      <c r="U1956" s="178"/>
      <c r="V1956" s="178">
        <v>43740</v>
      </c>
      <c r="W1956" s="48" t="s">
        <v>211</v>
      </c>
      <c r="X1956" s="48"/>
      <c r="Y1956" s="48"/>
      <c r="Z1956" s="48" t="s">
        <v>211</v>
      </c>
      <c r="AA1956" s="48"/>
      <c r="AB1956" s="48"/>
      <c r="AC1956" s="203" t="s">
        <v>4835</v>
      </c>
      <c r="AD1956" s="205"/>
      <c r="AE1956" s="203" t="s">
        <v>165</v>
      </c>
      <c r="AF1956" s="203" t="s">
        <v>211</v>
      </c>
      <c r="AG1956" s="203" t="s">
        <v>211</v>
      </c>
      <c r="AH1956" s="208">
        <v>43861</v>
      </c>
      <c r="AI1956" s="210" t="s">
        <v>4364</v>
      </c>
      <c r="AJ1956" s="164" t="str">
        <f t="shared" si="30"/>
        <v>FS</v>
      </c>
      <c r="AK1956" s="115" t="b">
        <f>ISNUMBER(SEARCH("IRT",Table1[[#This Row],[Current_Status]]))</f>
        <v>0</v>
      </c>
      <c r="AL1956" s="116">
        <f>YEAR(Table1[[#This Row],[Project_Initiated]])</f>
        <v>2019</v>
      </c>
      <c r="AM1956" s="53">
        <v>44105</v>
      </c>
      <c r="AN1956" s="53" t="str">
        <f>IF(AND(Table1[[#This Row],[Completed Date]]&gt;="07/01/2020"+0,Table1[[#This Row],[Completed Date]]&lt;="6/30/2021"+0),"FY 20-21",IF(AND(Table1[[#This Row],[Completed Date]]&gt;="07/01/2019"+0,Table1[[#This Row],[Completed Date]]&lt;="6/30/2020"+0),"FY 19-20",""))</f>
        <v>FY 19-20</v>
      </c>
      <c r="AO1956" s="116" t="str">
        <f>IFERROR(FIND("R",Table1[[#This Row],[FS_Priority]]),"")</f>
        <v/>
      </c>
    </row>
    <row r="1957" spans="1:41" hidden="1" x14ac:dyDescent="0.25">
      <c r="A1957" s="48" t="s">
        <v>4923</v>
      </c>
      <c r="B1957" s="203" t="s">
        <v>211</v>
      </c>
      <c r="C1957" s="203" t="s">
        <v>4923</v>
      </c>
      <c r="D1957" s="203" t="b">
        <v>0</v>
      </c>
      <c r="E1957" s="48" t="s">
        <v>4313</v>
      </c>
      <c r="F1957" s="48" t="s">
        <v>4924</v>
      </c>
      <c r="G1957" s="48" t="s">
        <v>211</v>
      </c>
      <c r="H1957" s="48" t="s">
        <v>461</v>
      </c>
      <c r="I1957" s="48" t="s">
        <v>4601</v>
      </c>
      <c r="J1957" s="48" t="s">
        <v>2661</v>
      </c>
      <c r="K1957" s="203" t="s">
        <v>3883</v>
      </c>
      <c r="L1957" s="203" t="s">
        <v>437</v>
      </c>
      <c r="M1957" s="48" t="s">
        <v>3884</v>
      </c>
      <c r="N1957" s="203" t="s">
        <v>211</v>
      </c>
      <c r="O1957" s="48" t="s">
        <v>4852</v>
      </c>
      <c r="P1957" s="48"/>
      <c r="Q1957" s="48" t="s">
        <v>218</v>
      </c>
      <c r="R1957" s="203" t="s">
        <v>211</v>
      </c>
      <c r="S1957" s="48" t="b">
        <v>0</v>
      </c>
      <c r="T1957" s="48"/>
      <c r="U1957" s="178"/>
      <c r="V1957" s="178">
        <v>43853</v>
      </c>
      <c r="W1957" s="48" t="s">
        <v>211</v>
      </c>
      <c r="X1957" s="48"/>
      <c r="Y1957" s="48"/>
      <c r="Z1957" s="48" t="s">
        <v>211</v>
      </c>
      <c r="AA1957" s="48"/>
      <c r="AB1957" s="48"/>
      <c r="AC1957" s="203" t="s">
        <v>5049</v>
      </c>
      <c r="AD1957" s="206"/>
      <c r="AE1957" s="203" t="s">
        <v>4852</v>
      </c>
      <c r="AF1957" s="203" t="s">
        <v>211</v>
      </c>
      <c r="AG1957" s="203" t="s">
        <v>211</v>
      </c>
      <c r="AH1957" s="208">
        <v>43872</v>
      </c>
      <c r="AI1957" s="210" t="s">
        <v>4360</v>
      </c>
      <c r="AJ1957" s="164" t="str">
        <f t="shared" si="30"/>
        <v>FS</v>
      </c>
      <c r="AK1957" s="115" t="b">
        <f>ISNUMBER(SEARCH("IRT",Table1[[#This Row],[Current_Status]]))</f>
        <v>0</v>
      </c>
      <c r="AL1957" s="116">
        <f>YEAR(Table1[[#This Row],[Project_Initiated]])</f>
        <v>2020</v>
      </c>
      <c r="AM1957" s="53">
        <v>44105</v>
      </c>
      <c r="AN1957" s="53" t="str">
        <f>IF(AND(Table1[[#This Row],[Completed Date]]&gt;="07/01/2020"+0,Table1[[#This Row],[Completed Date]]&lt;="6/30/2021"+0),"FY 20-21",IF(AND(Table1[[#This Row],[Completed Date]]&gt;="07/01/2019"+0,Table1[[#This Row],[Completed Date]]&lt;="6/30/2020"+0),"FY 19-20",""))</f>
        <v>FY 19-20</v>
      </c>
      <c r="AO1957" s="116" t="str">
        <f>IFERROR(FIND("R",Table1[[#This Row],[FS_Priority]]),"")</f>
        <v/>
      </c>
    </row>
    <row r="1958" spans="1:41" hidden="1" x14ac:dyDescent="0.25">
      <c r="A1958" s="48" t="s">
        <v>2754</v>
      </c>
      <c r="B1958" s="203" t="s">
        <v>211</v>
      </c>
      <c r="C1958" s="203" t="s">
        <v>2754</v>
      </c>
      <c r="D1958" s="203" t="b">
        <v>0</v>
      </c>
      <c r="E1958" s="48" t="s">
        <v>4313</v>
      </c>
      <c r="F1958" s="48" t="s">
        <v>3349</v>
      </c>
      <c r="G1958" s="48" t="s">
        <v>211</v>
      </c>
      <c r="H1958" s="48" t="s">
        <v>461</v>
      </c>
      <c r="I1958" s="48" t="s">
        <v>3889</v>
      </c>
      <c r="J1958" s="48" t="s">
        <v>2661</v>
      </c>
      <c r="K1958" s="203" t="s">
        <v>3883</v>
      </c>
      <c r="L1958" s="203" t="s">
        <v>437</v>
      </c>
      <c r="M1958" s="48" t="s">
        <v>3890</v>
      </c>
      <c r="N1958" s="203" t="s">
        <v>211</v>
      </c>
      <c r="O1958" s="48" t="s">
        <v>165</v>
      </c>
      <c r="P1958" s="48"/>
      <c r="Q1958" s="48" t="s">
        <v>218</v>
      </c>
      <c r="R1958" s="203" t="s">
        <v>211</v>
      </c>
      <c r="S1958" s="48" t="b">
        <v>0</v>
      </c>
      <c r="T1958" s="48"/>
      <c r="U1958" s="178"/>
      <c r="V1958" s="178">
        <v>43423</v>
      </c>
      <c r="W1958" s="48" t="s">
        <v>211</v>
      </c>
      <c r="X1958" s="48"/>
      <c r="Y1958" s="48"/>
      <c r="Z1958" s="48" t="s">
        <v>211</v>
      </c>
      <c r="AA1958" s="48"/>
      <c r="AB1958" s="48"/>
      <c r="AC1958" s="203" t="s">
        <v>2818</v>
      </c>
      <c r="AD1958" s="205"/>
      <c r="AE1958" s="203" t="s">
        <v>211</v>
      </c>
      <c r="AF1958" s="203" t="s">
        <v>211</v>
      </c>
      <c r="AG1958" s="203" t="s">
        <v>211</v>
      </c>
      <c r="AH1958" s="208">
        <v>43528</v>
      </c>
      <c r="AI1958" s="210" t="s">
        <v>4346</v>
      </c>
      <c r="AJ1958" s="164" t="str">
        <f t="shared" si="30"/>
        <v>FS</v>
      </c>
      <c r="AK1958" s="115" t="b">
        <f>ISNUMBER(SEARCH("IRT",Table1[[#This Row],[Current_Status]]))</f>
        <v>0</v>
      </c>
      <c r="AL1958" s="116">
        <f>YEAR(Table1[[#This Row],[Project_Initiated]])</f>
        <v>2018</v>
      </c>
      <c r="AM1958" s="53">
        <v>44105</v>
      </c>
      <c r="AN1958" s="53" t="str">
        <f>IF(AND(Table1[[#This Row],[Completed Date]]&gt;="07/01/2020"+0,Table1[[#This Row],[Completed Date]]&lt;="6/30/2021"+0),"FY 20-21",IF(AND(Table1[[#This Row],[Completed Date]]&gt;="07/01/2019"+0,Table1[[#This Row],[Completed Date]]&lt;="6/30/2020"+0),"FY 19-20",""))</f>
        <v/>
      </c>
      <c r="AO1958" s="116" t="str">
        <f>IFERROR(FIND("R",Table1[[#This Row],[FS_Priority]]),"")</f>
        <v/>
      </c>
    </row>
    <row r="1959" spans="1:41" hidden="1" x14ac:dyDescent="0.25">
      <c r="A1959" s="48" t="s">
        <v>2949</v>
      </c>
      <c r="B1959" s="203" t="s">
        <v>211</v>
      </c>
      <c r="C1959" s="203" t="s">
        <v>2949</v>
      </c>
      <c r="D1959" s="203" t="b">
        <v>0</v>
      </c>
      <c r="E1959" s="48" t="s">
        <v>4313</v>
      </c>
      <c r="F1959" s="48" t="s">
        <v>3347</v>
      </c>
      <c r="G1959" s="48" t="s">
        <v>211</v>
      </c>
      <c r="H1959" s="48" t="s">
        <v>461</v>
      </c>
      <c r="I1959" s="48" t="s">
        <v>3470</v>
      </c>
      <c r="J1959" s="48" t="s">
        <v>2661</v>
      </c>
      <c r="K1959" s="203" t="s">
        <v>3883</v>
      </c>
      <c r="L1959" s="203" t="s">
        <v>437</v>
      </c>
      <c r="M1959" s="48" t="s">
        <v>3892</v>
      </c>
      <c r="N1959" s="203" t="s">
        <v>211</v>
      </c>
      <c r="O1959" s="48" t="s">
        <v>165</v>
      </c>
      <c r="P1959" s="48"/>
      <c r="Q1959" s="48" t="s">
        <v>218</v>
      </c>
      <c r="R1959" s="203" t="s">
        <v>211</v>
      </c>
      <c r="S1959" s="48" t="b">
        <v>0</v>
      </c>
      <c r="T1959" s="48"/>
      <c r="U1959" s="178"/>
      <c r="V1959" s="178">
        <v>43482</v>
      </c>
      <c r="W1959" s="48" t="s">
        <v>211</v>
      </c>
      <c r="X1959" s="48"/>
      <c r="Y1959" s="48"/>
      <c r="Z1959" s="48" t="s">
        <v>211</v>
      </c>
      <c r="AA1959" s="48"/>
      <c r="AB1959" s="48"/>
      <c r="AC1959" s="203" t="s">
        <v>4758</v>
      </c>
      <c r="AD1959" s="205"/>
      <c r="AE1959" s="203" t="s">
        <v>211</v>
      </c>
      <c r="AF1959" s="203" t="s">
        <v>211</v>
      </c>
      <c r="AG1959" s="203" t="s">
        <v>211</v>
      </c>
      <c r="AH1959" s="208">
        <v>43826</v>
      </c>
      <c r="AI1959" s="210" t="s">
        <v>4349</v>
      </c>
      <c r="AJ1959" s="164" t="str">
        <f t="shared" si="30"/>
        <v>FS</v>
      </c>
      <c r="AK1959" s="115" t="b">
        <f>ISNUMBER(SEARCH("IRT",Table1[[#This Row],[Current_Status]]))</f>
        <v>0</v>
      </c>
      <c r="AL1959" s="116">
        <f>YEAR(Table1[[#This Row],[Project_Initiated]])</f>
        <v>2019</v>
      </c>
      <c r="AM1959" s="53">
        <v>44105</v>
      </c>
      <c r="AN1959" s="53" t="str">
        <f>IF(AND(Table1[[#This Row],[Completed Date]]&gt;="07/01/2020"+0,Table1[[#This Row],[Completed Date]]&lt;="6/30/2021"+0),"FY 20-21",IF(AND(Table1[[#This Row],[Completed Date]]&gt;="07/01/2019"+0,Table1[[#This Row],[Completed Date]]&lt;="6/30/2020"+0),"FY 19-20",""))</f>
        <v>FY 19-20</v>
      </c>
      <c r="AO1959" s="116" t="str">
        <f>IFERROR(FIND("R",Table1[[#This Row],[FS_Priority]]),"")</f>
        <v/>
      </c>
    </row>
    <row r="1960" spans="1:41" hidden="1" x14ac:dyDescent="0.25">
      <c r="A1960" s="48" t="s">
        <v>2755</v>
      </c>
      <c r="B1960" s="203" t="s">
        <v>211</v>
      </c>
      <c r="C1960" s="203" t="s">
        <v>2755</v>
      </c>
      <c r="D1960" s="203" t="b">
        <v>0</v>
      </c>
      <c r="E1960" s="48" t="s">
        <v>4313</v>
      </c>
      <c r="F1960" s="48" t="s">
        <v>2773</v>
      </c>
      <c r="G1960" s="48" t="s">
        <v>211</v>
      </c>
      <c r="H1960" s="48" t="s">
        <v>461</v>
      </c>
      <c r="I1960" s="48" t="s">
        <v>3891</v>
      </c>
      <c r="J1960" s="48" t="s">
        <v>2661</v>
      </c>
      <c r="K1960" s="203" t="s">
        <v>3883</v>
      </c>
      <c r="L1960" s="203" t="s">
        <v>437</v>
      </c>
      <c r="M1960" s="48" t="s">
        <v>3892</v>
      </c>
      <c r="N1960" s="203" t="s">
        <v>211</v>
      </c>
      <c r="O1960" s="48" t="s">
        <v>165</v>
      </c>
      <c r="P1960" s="48"/>
      <c r="Q1960" s="48" t="s">
        <v>236</v>
      </c>
      <c r="R1960" s="203" t="s">
        <v>211</v>
      </c>
      <c r="S1960" s="48" t="b">
        <v>0</v>
      </c>
      <c r="T1960" s="48"/>
      <c r="U1960" s="178"/>
      <c r="V1960" s="178">
        <v>43445</v>
      </c>
      <c r="W1960" s="48" t="s">
        <v>211</v>
      </c>
      <c r="X1960" s="48"/>
      <c r="Y1960" s="48"/>
      <c r="Z1960" s="48" t="s">
        <v>211</v>
      </c>
      <c r="AA1960" s="48"/>
      <c r="AB1960" s="48"/>
      <c r="AC1960" s="203" t="s">
        <v>2881</v>
      </c>
      <c r="AD1960" s="205"/>
      <c r="AE1960" s="203" t="s">
        <v>211</v>
      </c>
      <c r="AF1960" s="203" t="s">
        <v>211</v>
      </c>
      <c r="AG1960" s="203" t="s">
        <v>211</v>
      </c>
      <c r="AH1960" s="208">
        <v>43592</v>
      </c>
      <c r="AI1960" s="210" t="s">
        <v>4346</v>
      </c>
      <c r="AJ1960" s="164" t="str">
        <f t="shared" si="30"/>
        <v>FS</v>
      </c>
      <c r="AK1960" s="115" t="b">
        <f>ISNUMBER(SEARCH("IRT",Table1[[#This Row],[Current_Status]]))</f>
        <v>0</v>
      </c>
      <c r="AL1960" s="116">
        <f>YEAR(Table1[[#This Row],[Project_Initiated]])</f>
        <v>2018</v>
      </c>
      <c r="AM1960" s="53">
        <v>44105</v>
      </c>
      <c r="AN1960" s="53" t="str">
        <f>IF(AND(Table1[[#This Row],[Completed Date]]&gt;="07/01/2020"+0,Table1[[#This Row],[Completed Date]]&lt;="6/30/2021"+0),"FY 20-21",IF(AND(Table1[[#This Row],[Completed Date]]&gt;="07/01/2019"+0,Table1[[#This Row],[Completed Date]]&lt;="6/30/2020"+0),"FY 19-20",""))</f>
        <v/>
      </c>
      <c r="AO1960" s="116" t="str">
        <f>IFERROR(FIND("R",Table1[[#This Row],[FS_Priority]]),"")</f>
        <v/>
      </c>
    </row>
    <row r="1961" spans="1:41" hidden="1" x14ac:dyDescent="0.25">
      <c r="A1961" s="48" t="s">
        <v>2951</v>
      </c>
      <c r="B1961" s="203" t="s">
        <v>211</v>
      </c>
      <c r="C1961" s="203" t="s">
        <v>2951</v>
      </c>
      <c r="D1961" s="203" t="b">
        <v>0</v>
      </c>
      <c r="E1961" s="48" t="s">
        <v>4313</v>
      </c>
      <c r="F1961" s="48" t="s">
        <v>3353</v>
      </c>
      <c r="G1961" s="48" t="s">
        <v>211</v>
      </c>
      <c r="H1961" s="48" t="s">
        <v>461</v>
      </c>
      <c r="I1961" s="48" t="s">
        <v>3964</v>
      </c>
      <c r="J1961" s="48" t="s">
        <v>2661</v>
      </c>
      <c r="K1961" s="203" t="s">
        <v>3883</v>
      </c>
      <c r="L1961" s="203" t="s">
        <v>437</v>
      </c>
      <c r="M1961" s="48" t="s">
        <v>3884</v>
      </c>
      <c r="N1961" s="203" t="s">
        <v>211</v>
      </c>
      <c r="O1961" s="48" t="s">
        <v>165</v>
      </c>
      <c r="P1961" s="48"/>
      <c r="Q1961" s="48" t="s">
        <v>184</v>
      </c>
      <c r="R1961" s="203" t="s">
        <v>211</v>
      </c>
      <c r="S1961" s="48" t="b">
        <v>0</v>
      </c>
      <c r="T1961" s="48"/>
      <c r="U1961" s="178"/>
      <c r="V1961" s="178">
        <v>43497</v>
      </c>
      <c r="W1961" s="48" t="s">
        <v>211</v>
      </c>
      <c r="X1961" s="48"/>
      <c r="Y1961" s="48"/>
      <c r="Z1961" s="48" t="s">
        <v>211</v>
      </c>
      <c r="AA1961" s="48"/>
      <c r="AB1961" s="48"/>
      <c r="AC1961" s="203" t="s">
        <v>4436</v>
      </c>
      <c r="AD1961" s="205"/>
      <c r="AE1961" s="203" t="s">
        <v>211</v>
      </c>
      <c r="AF1961" s="203" t="s">
        <v>211</v>
      </c>
      <c r="AG1961" s="203" t="s">
        <v>211</v>
      </c>
      <c r="AH1961" s="208">
        <v>43791</v>
      </c>
      <c r="AI1961" s="210" t="s">
        <v>4349</v>
      </c>
      <c r="AJ1961" s="164" t="str">
        <f t="shared" si="30"/>
        <v>FS</v>
      </c>
      <c r="AK1961" s="115" t="b">
        <f>ISNUMBER(SEARCH("IRT",Table1[[#This Row],[Current_Status]]))</f>
        <v>0</v>
      </c>
      <c r="AL1961" s="116">
        <f>YEAR(Table1[[#This Row],[Project_Initiated]])</f>
        <v>2019</v>
      </c>
      <c r="AM1961" s="53">
        <v>44105</v>
      </c>
      <c r="AN1961" s="53" t="str">
        <f>IF(AND(Table1[[#This Row],[Completed Date]]&gt;="07/01/2020"+0,Table1[[#This Row],[Completed Date]]&lt;="6/30/2021"+0),"FY 20-21",IF(AND(Table1[[#This Row],[Completed Date]]&gt;="07/01/2019"+0,Table1[[#This Row],[Completed Date]]&lt;="6/30/2020"+0),"FY 19-20",""))</f>
        <v>FY 19-20</v>
      </c>
      <c r="AO1961" s="116" t="str">
        <f>IFERROR(FIND("R",Table1[[#This Row],[FS_Priority]]),"")</f>
        <v/>
      </c>
    </row>
    <row r="1962" spans="1:41" hidden="1" x14ac:dyDescent="0.25">
      <c r="A1962" s="48" t="s">
        <v>814</v>
      </c>
      <c r="B1962" s="203" t="s">
        <v>211</v>
      </c>
      <c r="C1962" s="203" t="s">
        <v>814</v>
      </c>
      <c r="D1962" s="203" t="b">
        <v>0</v>
      </c>
      <c r="E1962" s="48" t="s">
        <v>4313</v>
      </c>
      <c r="F1962" s="48" t="s">
        <v>3352</v>
      </c>
      <c r="G1962" s="48" t="s">
        <v>211</v>
      </c>
      <c r="H1962" s="48" t="s">
        <v>461</v>
      </c>
      <c r="I1962" s="48" t="s">
        <v>211</v>
      </c>
      <c r="J1962" s="48" t="s">
        <v>2661</v>
      </c>
      <c r="K1962" s="203" t="s">
        <v>3883</v>
      </c>
      <c r="L1962" s="203" t="s">
        <v>437</v>
      </c>
      <c r="M1962" s="48" t="s">
        <v>3884</v>
      </c>
      <c r="N1962" s="203" t="s">
        <v>211</v>
      </c>
      <c r="O1962" s="48" t="s">
        <v>165</v>
      </c>
      <c r="P1962" s="48"/>
      <c r="Q1962" s="48" t="s">
        <v>184</v>
      </c>
      <c r="R1962" s="203" t="s">
        <v>211</v>
      </c>
      <c r="S1962" s="48" t="b">
        <v>0</v>
      </c>
      <c r="T1962" s="48"/>
      <c r="U1962" s="178"/>
      <c r="V1962" s="178">
        <v>43298</v>
      </c>
      <c r="W1962" s="48" t="s">
        <v>211</v>
      </c>
      <c r="X1962" s="48"/>
      <c r="Y1962" s="48"/>
      <c r="Z1962" s="48" t="s">
        <v>211</v>
      </c>
      <c r="AA1962" s="48"/>
      <c r="AB1962" s="48"/>
      <c r="AC1962" s="203" t="s">
        <v>539</v>
      </c>
      <c r="AD1962" s="205"/>
      <c r="AE1962" s="203" t="s">
        <v>165</v>
      </c>
      <c r="AF1962" s="203" t="s">
        <v>211</v>
      </c>
      <c r="AG1962" s="203" t="s">
        <v>539</v>
      </c>
      <c r="AH1962" s="208">
        <v>43395</v>
      </c>
      <c r="AI1962" s="210" t="s">
        <v>4347</v>
      </c>
      <c r="AJ1962" s="164" t="str">
        <f t="shared" si="30"/>
        <v>FS</v>
      </c>
      <c r="AK1962" s="115" t="b">
        <f>ISNUMBER(SEARCH("IRT",Table1[[#This Row],[Current_Status]]))</f>
        <v>0</v>
      </c>
      <c r="AL1962" s="116">
        <f>YEAR(Table1[[#This Row],[Project_Initiated]])</f>
        <v>2018</v>
      </c>
      <c r="AM1962" s="53">
        <v>44105</v>
      </c>
      <c r="AN1962" s="53" t="str">
        <f>IF(AND(Table1[[#This Row],[Completed Date]]&gt;="07/01/2020"+0,Table1[[#This Row],[Completed Date]]&lt;="6/30/2021"+0),"FY 20-21",IF(AND(Table1[[#This Row],[Completed Date]]&gt;="07/01/2019"+0,Table1[[#This Row],[Completed Date]]&lt;="6/30/2020"+0),"FY 19-20",""))</f>
        <v/>
      </c>
      <c r="AO1962" s="116" t="str">
        <f>IFERROR(FIND("R",Table1[[#This Row],[FS_Priority]]),"")</f>
        <v/>
      </c>
    </row>
    <row r="1963" spans="1:41" hidden="1" x14ac:dyDescent="0.25">
      <c r="A1963" s="48" t="s">
        <v>829</v>
      </c>
      <c r="B1963" s="203" t="s">
        <v>211</v>
      </c>
      <c r="C1963" s="203" t="s">
        <v>829</v>
      </c>
      <c r="D1963" s="203" t="b">
        <v>0</v>
      </c>
      <c r="E1963" s="48" t="s">
        <v>4313</v>
      </c>
      <c r="F1963" s="48" t="s">
        <v>3354</v>
      </c>
      <c r="G1963" s="48" t="s">
        <v>211</v>
      </c>
      <c r="H1963" s="48" t="s">
        <v>830</v>
      </c>
      <c r="I1963" s="48" t="s">
        <v>3894</v>
      </c>
      <c r="J1963" s="48" t="s">
        <v>2661</v>
      </c>
      <c r="K1963" s="203" t="s">
        <v>3883</v>
      </c>
      <c r="L1963" s="203" t="s">
        <v>437</v>
      </c>
      <c r="M1963" s="48" t="s">
        <v>3895</v>
      </c>
      <c r="N1963" s="203" t="s">
        <v>211</v>
      </c>
      <c r="O1963" s="48" t="s">
        <v>165</v>
      </c>
      <c r="P1963" s="48"/>
      <c r="Q1963" s="48" t="s">
        <v>239</v>
      </c>
      <c r="R1963" s="203" t="s">
        <v>211</v>
      </c>
      <c r="S1963" s="48" t="b">
        <v>0</v>
      </c>
      <c r="T1963" s="48"/>
      <c r="U1963" s="178"/>
      <c r="V1963" s="178">
        <v>43314</v>
      </c>
      <c r="W1963" s="48" t="s">
        <v>211</v>
      </c>
      <c r="X1963" s="48"/>
      <c r="Y1963" s="48"/>
      <c r="Z1963" s="48" t="s">
        <v>211</v>
      </c>
      <c r="AA1963" s="48"/>
      <c r="AB1963" s="48"/>
      <c r="AC1963" s="203" t="s">
        <v>539</v>
      </c>
      <c r="AD1963" s="205"/>
      <c r="AE1963" s="203" t="s">
        <v>165</v>
      </c>
      <c r="AF1963" s="203" t="s">
        <v>211</v>
      </c>
      <c r="AG1963" s="203" t="s">
        <v>539</v>
      </c>
      <c r="AH1963" s="208">
        <v>43395</v>
      </c>
      <c r="AI1963" s="210" t="s">
        <v>4347</v>
      </c>
      <c r="AJ1963" s="164" t="str">
        <f t="shared" si="30"/>
        <v>FS</v>
      </c>
      <c r="AK1963" s="115" t="b">
        <f>ISNUMBER(SEARCH("IRT",Table1[[#This Row],[Current_Status]]))</f>
        <v>0</v>
      </c>
      <c r="AL1963" s="116">
        <f>YEAR(Table1[[#This Row],[Project_Initiated]])</f>
        <v>2018</v>
      </c>
      <c r="AM1963" s="53">
        <v>44105</v>
      </c>
      <c r="AN1963" s="53" t="str">
        <f>IF(AND(Table1[[#This Row],[Completed Date]]&gt;="07/01/2020"+0,Table1[[#This Row],[Completed Date]]&lt;="6/30/2021"+0),"FY 20-21",IF(AND(Table1[[#This Row],[Completed Date]]&gt;="07/01/2019"+0,Table1[[#This Row],[Completed Date]]&lt;="6/30/2020"+0),"FY 19-20",""))</f>
        <v/>
      </c>
      <c r="AO1963" s="116" t="str">
        <f>IFERROR(FIND("R",Table1[[#This Row],[FS_Priority]]),"")</f>
        <v/>
      </c>
    </row>
    <row r="1964" spans="1:41" hidden="1" x14ac:dyDescent="0.25">
      <c r="A1964" s="48" t="s">
        <v>431</v>
      </c>
      <c r="B1964" s="203" t="s">
        <v>211</v>
      </c>
      <c r="C1964" s="203" t="s">
        <v>431</v>
      </c>
      <c r="D1964" s="203" t="b">
        <v>0</v>
      </c>
      <c r="E1964" s="48" t="s">
        <v>4313</v>
      </c>
      <c r="F1964" s="48" t="s">
        <v>3355</v>
      </c>
      <c r="G1964" s="48" t="s">
        <v>211</v>
      </c>
      <c r="H1964" s="48" t="s">
        <v>461</v>
      </c>
      <c r="I1964" s="48" t="s">
        <v>3896</v>
      </c>
      <c r="J1964" s="48" t="s">
        <v>2661</v>
      </c>
      <c r="K1964" s="203" t="s">
        <v>3883</v>
      </c>
      <c r="L1964" s="203" t="s">
        <v>437</v>
      </c>
      <c r="M1964" s="48" t="s">
        <v>3892</v>
      </c>
      <c r="N1964" s="203" t="s">
        <v>211</v>
      </c>
      <c r="O1964" s="48" t="s">
        <v>165</v>
      </c>
      <c r="P1964" s="48"/>
      <c r="Q1964" s="48" t="s">
        <v>240</v>
      </c>
      <c r="R1964" s="203" t="s">
        <v>211</v>
      </c>
      <c r="S1964" s="48" t="b">
        <v>0</v>
      </c>
      <c r="T1964" s="48"/>
      <c r="U1964" s="178"/>
      <c r="V1964" s="178">
        <v>43321</v>
      </c>
      <c r="W1964" s="48" t="s">
        <v>211</v>
      </c>
      <c r="X1964" s="48"/>
      <c r="Y1964" s="48"/>
      <c r="Z1964" s="48" t="s">
        <v>211</v>
      </c>
      <c r="AA1964" s="48"/>
      <c r="AB1964" s="48"/>
      <c r="AC1964" s="203" t="s">
        <v>539</v>
      </c>
      <c r="AD1964" s="205"/>
      <c r="AE1964" s="203" t="s">
        <v>165</v>
      </c>
      <c r="AF1964" s="203" t="s">
        <v>211</v>
      </c>
      <c r="AG1964" s="203" t="s">
        <v>539</v>
      </c>
      <c r="AH1964" s="208">
        <v>43412</v>
      </c>
      <c r="AI1964" s="210" t="s">
        <v>4347</v>
      </c>
      <c r="AJ1964" s="164" t="str">
        <f t="shared" si="30"/>
        <v>FS</v>
      </c>
      <c r="AK1964" s="115" t="b">
        <f>ISNUMBER(SEARCH("IRT",Table1[[#This Row],[Current_Status]]))</f>
        <v>0</v>
      </c>
      <c r="AL1964" s="116">
        <f>YEAR(Table1[[#This Row],[Project_Initiated]])</f>
        <v>2018</v>
      </c>
      <c r="AM1964" s="53">
        <v>44105</v>
      </c>
      <c r="AN1964" s="53" t="str">
        <f>IF(AND(Table1[[#This Row],[Completed Date]]&gt;="07/01/2020"+0,Table1[[#This Row],[Completed Date]]&lt;="6/30/2021"+0),"FY 20-21",IF(AND(Table1[[#This Row],[Completed Date]]&gt;="07/01/2019"+0,Table1[[#This Row],[Completed Date]]&lt;="6/30/2020"+0),"FY 19-20",""))</f>
        <v/>
      </c>
      <c r="AO1964" s="116" t="str">
        <f>IFERROR(FIND("R",Table1[[#This Row],[FS_Priority]]),"")</f>
        <v/>
      </c>
    </row>
    <row r="1965" spans="1:41" hidden="1" x14ac:dyDescent="0.25">
      <c r="A1965" s="48" t="s">
        <v>432</v>
      </c>
      <c r="B1965" s="203" t="s">
        <v>211</v>
      </c>
      <c r="C1965" s="203" t="s">
        <v>432</v>
      </c>
      <c r="D1965" s="203" t="b">
        <v>0</v>
      </c>
      <c r="E1965" s="48" t="s">
        <v>4257</v>
      </c>
      <c r="F1965" s="48" t="s">
        <v>3356</v>
      </c>
      <c r="G1965" s="48" t="s">
        <v>211</v>
      </c>
      <c r="H1965" s="48" t="s">
        <v>52</v>
      </c>
      <c r="I1965" s="48" t="s">
        <v>3902</v>
      </c>
      <c r="J1965" s="48" t="s">
        <v>2661</v>
      </c>
      <c r="K1965" s="203" t="s">
        <v>3901</v>
      </c>
      <c r="L1965" s="203" t="s">
        <v>439</v>
      </c>
      <c r="M1965" s="48" t="s">
        <v>3903</v>
      </c>
      <c r="N1965" s="203" t="s">
        <v>211</v>
      </c>
      <c r="O1965" s="48" t="s">
        <v>165</v>
      </c>
      <c r="P1965" s="48"/>
      <c r="Q1965" s="48" t="s">
        <v>218</v>
      </c>
      <c r="R1965" s="203" t="s">
        <v>211</v>
      </c>
      <c r="S1965" s="48" t="b">
        <v>0</v>
      </c>
      <c r="T1965" s="48"/>
      <c r="U1965" s="178"/>
      <c r="V1965" s="178">
        <v>43348</v>
      </c>
      <c r="W1965" s="48" t="s">
        <v>211</v>
      </c>
      <c r="X1965" s="48"/>
      <c r="Y1965" s="48"/>
      <c r="Z1965" s="48" t="s">
        <v>211</v>
      </c>
      <c r="AA1965" s="48"/>
      <c r="AB1965" s="48"/>
      <c r="AC1965" s="203" t="s">
        <v>2697</v>
      </c>
      <c r="AD1965" s="205"/>
      <c r="AE1965" s="203" t="s">
        <v>165</v>
      </c>
      <c r="AF1965" s="203" t="s">
        <v>211</v>
      </c>
      <c r="AG1965" s="203" t="s">
        <v>539</v>
      </c>
      <c r="AH1965" s="208">
        <v>43476</v>
      </c>
      <c r="AI1965" s="210" t="s">
        <v>4347</v>
      </c>
      <c r="AJ1965" s="164" t="str">
        <f t="shared" si="30"/>
        <v>FS</v>
      </c>
      <c r="AK1965" s="115" t="b">
        <f>ISNUMBER(SEARCH("IRT",Table1[[#This Row],[Current_Status]]))</f>
        <v>0</v>
      </c>
      <c r="AL1965" s="116">
        <f>YEAR(Table1[[#This Row],[Project_Initiated]])</f>
        <v>2018</v>
      </c>
      <c r="AM1965" s="53">
        <v>44105</v>
      </c>
      <c r="AN1965" s="53" t="str">
        <f>IF(AND(Table1[[#This Row],[Completed Date]]&gt;="07/01/2020"+0,Table1[[#This Row],[Completed Date]]&lt;="6/30/2021"+0),"FY 20-21",IF(AND(Table1[[#This Row],[Completed Date]]&gt;="07/01/2019"+0,Table1[[#This Row],[Completed Date]]&lt;="6/30/2020"+0),"FY 19-20",""))</f>
        <v/>
      </c>
      <c r="AO1965" s="116" t="str">
        <f>IFERROR(FIND("R",Table1[[#This Row],[FS_Priority]]),"")</f>
        <v/>
      </c>
    </row>
    <row r="1966" spans="1:41" hidden="1" x14ac:dyDescent="0.25">
      <c r="A1966" s="48" t="s">
        <v>3386</v>
      </c>
      <c r="B1966" s="203" t="s">
        <v>211</v>
      </c>
      <c r="C1966" s="203" t="s">
        <v>3386</v>
      </c>
      <c r="D1966" s="203" t="b">
        <v>0</v>
      </c>
      <c r="E1966" s="48" t="s">
        <v>4257</v>
      </c>
      <c r="F1966" s="48" t="s">
        <v>3387</v>
      </c>
      <c r="G1966" s="48" t="s">
        <v>3965</v>
      </c>
      <c r="H1966" s="48" t="s">
        <v>52</v>
      </c>
      <c r="I1966" s="48" t="s">
        <v>3966</v>
      </c>
      <c r="J1966" s="48" t="s">
        <v>2661</v>
      </c>
      <c r="K1966" s="203" t="s">
        <v>3901</v>
      </c>
      <c r="L1966" s="203" t="s">
        <v>439</v>
      </c>
      <c r="M1966" s="48" t="s">
        <v>3967</v>
      </c>
      <c r="N1966" s="203" t="s">
        <v>3968</v>
      </c>
      <c r="O1966" s="48" t="s">
        <v>165</v>
      </c>
      <c r="P1966" s="48"/>
      <c r="Q1966" s="48" t="s">
        <v>218</v>
      </c>
      <c r="R1966" s="203" t="s">
        <v>211</v>
      </c>
      <c r="S1966" s="48" t="b">
        <v>0</v>
      </c>
      <c r="T1966" s="48"/>
      <c r="U1966" s="178"/>
      <c r="V1966" s="178">
        <v>43563</v>
      </c>
      <c r="W1966" s="48" t="s">
        <v>211</v>
      </c>
      <c r="X1966" s="48"/>
      <c r="Y1966" s="48"/>
      <c r="Z1966" s="48" t="s">
        <v>211</v>
      </c>
      <c r="AA1966" s="48"/>
      <c r="AB1966" s="48"/>
      <c r="AC1966" s="203" t="s">
        <v>4436</v>
      </c>
      <c r="AD1966" s="205"/>
      <c r="AE1966" s="203" t="s">
        <v>211</v>
      </c>
      <c r="AF1966" s="203" t="s">
        <v>211</v>
      </c>
      <c r="AG1966" s="203" t="s">
        <v>211</v>
      </c>
      <c r="AH1966" s="208">
        <v>43715</v>
      </c>
      <c r="AI1966" s="210" t="s">
        <v>4349</v>
      </c>
      <c r="AJ1966" s="164" t="str">
        <f t="shared" si="30"/>
        <v>FS</v>
      </c>
      <c r="AK1966" s="115" t="b">
        <f>ISNUMBER(SEARCH("IRT",Table1[[#This Row],[Current_Status]]))</f>
        <v>0</v>
      </c>
      <c r="AL1966" s="116">
        <f>YEAR(Table1[[#This Row],[Project_Initiated]])</f>
        <v>2019</v>
      </c>
      <c r="AM1966" s="53">
        <v>44105</v>
      </c>
      <c r="AN1966" s="53" t="str">
        <f>IF(AND(Table1[[#This Row],[Completed Date]]&gt;="07/01/2020"+0,Table1[[#This Row],[Completed Date]]&lt;="6/30/2021"+0),"FY 20-21",IF(AND(Table1[[#This Row],[Completed Date]]&gt;="07/01/2019"+0,Table1[[#This Row],[Completed Date]]&lt;="6/30/2020"+0),"FY 19-20",""))</f>
        <v>FY 19-20</v>
      </c>
      <c r="AO1966" s="116" t="str">
        <f>IFERROR(FIND("R",Table1[[#This Row],[FS_Priority]]),"")</f>
        <v/>
      </c>
    </row>
    <row r="1967" spans="1:41" hidden="1" x14ac:dyDescent="0.25">
      <c r="A1967" s="48" t="s">
        <v>433</v>
      </c>
      <c r="B1967" s="203" t="s">
        <v>211</v>
      </c>
      <c r="C1967" s="203" t="s">
        <v>433</v>
      </c>
      <c r="D1967" s="203" t="b">
        <v>0</v>
      </c>
      <c r="E1967" s="48" t="s">
        <v>4257</v>
      </c>
      <c r="F1967" s="48" t="s">
        <v>3357</v>
      </c>
      <c r="G1967" s="48" t="s">
        <v>211</v>
      </c>
      <c r="H1967" s="48" t="s">
        <v>449</v>
      </c>
      <c r="I1967" s="48" t="s">
        <v>3904</v>
      </c>
      <c r="J1967" s="48" t="s">
        <v>2661</v>
      </c>
      <c r="K1967" s="203" t="s">
        <v>3901</v>
      </c>
      <c r="L1967" s="203" t="s">
        <v>439</v>
      </c>
      <c r="M1967" s="48" t="s">
        <v>3905</v>
      </c>
      <c r="N1967" s="203" t="s">
        <v>211</v>
      </c>
      <c r="O1967" s="48" t="s">
        <v>534</v>
      </c>
      <c r="P1967" s="48"/>
      <c r="Q1967" s="48" t="s">
        <v>236</v>
      </c>
      <c r="R1967" s="203" t="s">
        <v>211</v>
      </c>
      <c r="S1967" s="48" t="b">
        <v>0</v>
      </c>
      <c r="T1967" s="48"/>
      <c r="U1967" s="178"/>
      <c r="V1967" s="178">
        <v>43124</v>
      </c>
      <c r="W1967" s="48" t="s">
        <v>211</v>
      </c>
      <c r="X1967" s="48"/>
      <c r="Y1967" s="48"/>
      <c r="Z1967" s="48" t="s">
        <v>211</v>
      </c>
      <c r="AA1967" s="48"/>
      <c r="AB1967" s="48"/>
      <c r="AC1967" s="203" t="s">
        <v>2847</v>
      </c>
      <c r="AD1967" s="205"/>
      <c r="AE1967" s="203" t="s">
        <v>178</v>
      </c>
      <c r="AF1967" s="203" t="s">
        <v>211</v>
      </c>
      <c r="AG1967" s="203" t="s">
        <v>2694</v>
      </c>
      <c r="AH1967" s="208">
        <v>43552</v>
      </c>
      <c r="AI1967" s="210" t="s">
        <v>4348</v>
      </c>
      <c r="AJ1967" s="164" t="str">
        <f t="shared" si="30"/>
        <v>FS</v>
      </c>
      <c r="AK1967" s="115" t="b">
        <f>ISNUMBER(SEARCH("IRT",Table1[[#This Row],[Current_Status]]))</f>
        <v>0</v>
      </c>
      <c r="AL1967" s="116">
        <f>YEAR(Table1[[#This Row],[Project_Initiated]])</f>
        <v>2018</v>
      </c>
      <c r="AM1967" s="53">
        <v>44105</v>
      </c>
      <c r="AN1967" s="53" t="str">
        <f>IF(AND(Table1[[#This Row],[Completed Date]]&gt;="07/01/2020"+0,Table1[[#This Row],[Completed Date]]&lt;="6/30/2021"+0),"FY 20-21",IF(AND(Table1[[#This Row],[Completed Date]]&gt;="07/01/2019"+0,Table1[[#This Row],[Completed Date]]&lt;="6/30/2020"+0),"FY 19-20",""))</f>
        <v/>
      </c>
      <c r="AO1967" s="116" t="str">
        <f>IFERROR(FIND("R",Table1[[#This Row],[FS_Priority]]),"")</f>
        <v/>
      </c>
    </row>
    <row r="1968" spans="1:41" hidden="1" x14ac:dyDescent="0.25">
      <c r="A1968" s="48" t="s">
        <v>889</v>
      </c>
      <c r="B1968" s="203" t="s">
        <v>211</v>
      </c>
      <c r="C1968" s="203" t="s">
        <v>889</v>
      </c>
      <c r="D1968" s="203" t="b">
        <v>0</v>
      </c>
      <c r="E1968" s="48" t="s">
        <v>4257</v>
      </c>
      <c r="F1968" s="48" t="s">
        <v>3358</v>
      </c>
      <c r="G1968" s="48" t="s">
        <v>211</v>
      </c>
      <c r="H1968" s="48" t="s">
        <v>52</v>
      </c>
      <c r="I1968" s="48" t="s">
        <v>3902</v>
      </c>
      <c r="J1968" s="48" t="s">
        <v>2661</v>
      </c>
      <c r="K1968" s="203" t="s">
        <v>3901</v>
      </c>
      <c r="L1968" s="203" t="s">
        <v>439</v>
      </c>
      <c r="M1968" s="48" t="s">
        <v>3903</v>
      </c>
      <c r="N1968" s="203" t="s">
        <v>211</v>
      </c>
      <c r="O1968" s="48" t="s">
        <v>165</v>
      </c>
      <c r="P1968" s="48"/>
      <c r="Q1968" s="48" t="s">
        <v>236</v>
      </c>
      <c r="R1968" s="203" t="s">
        <v>211</v>
      </c>
      <c r="S1968" s="48" t="b">
        <v>0</v>
      </c>
      <c r="T1968" s="48"/>
      <c r="U1968" s="178"/>
      <c r="V1968" s="178">
        <v>43381</v>
      </c>
      <c r="W1968" s="48" t="s">
        <v>211</v>
      </c>
      <c r="X1968" s="48"/>
      <c r="Y1968" s="48"/>
      <c r="Z1968" s="48" t="s">
        <v>211</v>
      </c>
      <c r="AA1968" s="48"/>
      <c r="AB1968" s="48"/>
      <c r="AC1968" s="203" t="s">
        <v>2788</v>
      </c>
      <c r="AD1968" s="205"/>
      <c r="AE1968" s="203" t="s">
        <v>165</v>
      </c>
      <c r="AF1968" s="203" t="s">
        <v>211</v>
      </c>
      <c r="AG1968" s="203" t="s">
        <v>539</v>
      </c>
      <c r="AH1968" s="208">
        <v>43504</v>
      </c>
      <c r="AI1968" s="210" t="s">
        <v>4352</v>
      </c>
      <c r="AJ1968" s="164" t="str">
        <f t="shared" si="30"/>
        <v>FS</v>
      </c>
      <c r="AK1968" s="115" t="b">
        <f>ISNUMBER(SEARCH("IRT",Table1[[#This Row],[Current_Status]]))</f>
        <v>0</v>
      </c>
      <c r="AL1968" s="116">
        <f>YEAR(Table1[[#This Row],[Project_Initiated]])</f>
        <v>2018</v>
      </c>
      <c r="AM1968" s="53">
        <v>44105</v>
      </c>
      <c r="AN1968" s="53" t="str">
        <f>IF(AND(Table1[[#This Row],[Completed Date]]&gt;="07/01/2020"+0,Table1[[#This Row],[Completed Date]]&lt;="6/30/2021"+0),"FY 20-21",IF(AND(Table1[[#This Row],[Completed Date]]&gt;="07/01/2019"+0,Table1[[#This Row],[Completed Date]]&lt;="6/30/2020"+0),"FY 19-20",""))</f>
        <v/>
      </c>
      <c r="AO1968" s="116" t="str">
        <f>IFERROR(FIND("R",Table1[[#This Row],[FS_Priority]]),"")</f>
        <v/>
      </c>
    </row>
    <row r="1969" spans="1:41" hidden="1" x14ac:dyDescent="0.25">
      <c r="A1969" s="48" t="s">
        <v>3424</v>
      </c>
      <c r="B1969" s="203" t="s">
        <v>3424</v>
      </c>
      <c r="C1969" s="203" t="s">
        <v>211</v>
      </c>
      <c r="D1969" s="203" t="b">
        <v>0</v>
      </c>
      <c r="E1969" s="48" t="s">
        <v>99</v>
      </c>
      <c r="F1969" s="48" t="s">
        <v>4807</v>
      </c>
      <c r="G1969" s="48" t="s">
        <v>5087</v>
      </c>
      <c r="H1969" s="48" t="s">
        <v>478</v>
      </c>
      <c r="I1969" s="48" t="s">
        <v>4487</v>
      </c>
      <c r="J1969" s="48" t="s">
        <v>2698</v>
      </c>
      <c r="K1969" s="203" t="s">
        <v>4989</v>
      </c>
      <c r="L1969" s="203" t="s">
        <v>297</v>
      </c>
      <c r="M1969" s="48" t="s">
        <v>3671</v>
      </c>
      <c r="N1969" s="203" t="s">
        <v>211</v>
      </c>
      <c r="O1969" s="48" t="s">
        <v>67</v>
      </c>
      <c r="P1969" s="48">
        <v>1</v>
      </c>
      <c r="Q1969" s="48" t="s">
        <v>211</v>
      </c>
      <c r="R1969" s="203" t="s">
        <v>211</v>
      </c>
      <c r="S1969" s="48" t="b">
        <v>0</v>
      </c>
      <c r="T1969" s="48">
        <v>133500</v>
      </c>
      <c r="U1969" s="178"/>
      <c r="V1969" s="178">
        <v>43656</v>
      </c>
      <c r="W1969" s="48" t="s">
        <v>31</v>
      </c>
      <c r="X1969" s="48">
        <v>44105</v>
      </c>
      <c r="Y1969" s="48">
        <v>44136</v>
      </c>
      <c r="Z1969" s="48" t="s">
        <v>211</v>
      </c>
      <c r="AA1969" s="48"/>
      <c r="AB1969" s="48"/>
      <c r="AC1969" s="203" t="s">
        <v>211</v>
      </c>
      <c r="AD1969" s="205"/>
      <c r="AE1969" s="203" t="s">
        <v>211</v>
      </c>
      <c r="AF1969" s="203" t="s">
        <v>211</v>
      </c>
      <c r="AG1969" s="203" t="s">
        <v>211</v>
      </c>
      <c r="AH1969" s="209"/>
      <c r="AI1969" s="210" t="s">
        <v>211</v>
      </c>
      <c r="AJ1969" s="164" t="str">
        <f t="shared" si="30"/>
        <v>PD&amp;C</v>
      </c>
      <c r="AK1969" s="115" t="b">
        <f>ISNUMBER(SEARCH("IRT",Table1[[#This Row],[Current_Status]]))</f>
        <v>0</v>
      </c>
      <c r="AL1969" s="116">
        <f>YEAR(Table1[[#This Row],[Project_Initiated]])</f>
        <v>2019</v>
      </c>
      <c r="AM1969" s="53">
        <v>44105</v>
      </c>
      <c r="AN1969" s="53" t="str">
        <f>IF(AND(Table1[[#This Row],[Completed Date]]&gt;="07/01/2020"+0,Table1[[#This Row],[Completed Date]]&lt;="6/30/2021"+0),"FY 20-21",IF(AND(Table1[[#This Row],[Completed Date]]&gt;="07/01/2019"+0,Table1[[#This Row],[Completed Date]]&lt;="6/30/2020"+0),"FY 19-20",""))</f>
        <v/>
      </c>
      <c r="AO1969" s="116" t="str">
        <f>IFERROR(FIND("R",Table1[[#This Row],[FS_Priority]]),"")</f>
        <v/>
      </c>
    </row>
    <row r="1970" spans="1:41" hidden="1" x14ac:dyDescent="0.25">
      <c r="A1970" s="48" t="s">
        <v>4400</v>
      </c>
      <c r="B1970" s="203" t="s">
        <v>4400</v>
      </c>
      <c r="C1970" s="203" t="s">
        <v>211</v>
      </c>
      <c r="D1970" s="203" t="b">
        <v>0</v>
      </c>
      <c r="E1970" s="48" t="s">
        <v>99</v>
      </c>
      <c r="F1970" s="48" t="s">
        <v>4808</v>
      </c>
      <c r="G1970" s="48" t="s">
        <v>4488</v>
      </c>
      <c r="H1970" s="48" t="s">
        <v>211</v>
      </c>
      <c r="I1970" s="48" t="s">
        <v>211</v>
      </c>
      <c r="J1970" s="48" t="s">
        <v>2698</v>
      </c>
      <c r="K1970" s="203" t="s">
        <v>4989</v>
      </c>
      <c r="L1970" s="203" t="s">
        <v>297</v>
      </c>
      <c r="M1970" s="48" t="s">
        <v>4489</v>
      </c>
      <c r="N1970" s="203" t="s">
        <v>211</v>
      </c>
      <c r="O1970" s="48" t="s">
        <v>67</v>
      </c>
      <c r="P1970" s="48">
        <v>2</v>
      </c>
      <c r="Q1970" s="48" t="s">
        <v>211</v>
      </c>
      <c r="R1970" s="203" t="s">
        <v>211</v>
      </c>
      <c r="S1970" s="48" t="b">
        <v>0</v>
      </c>
      <c r="T1970" s="48">
        <v>82000</v>
      </c>
      <c r="U1970" s="178"/>
      <c r="V1970" s="178">
        <v>43796</v>
      </c>
      <c r="W1970" s="48" t="s">
        <v>31</v>
      </c>
      <c r="X1970" s="48">
        <v>44075</v>
      </c>
      <c r="Y1970" s="48">
        <v>44136</v>
      </c>
      <c r="Z1970" s="48" t="s">
        <v>211</v>
      </c>
      <c r="AA1970" s="48"/>
      <c r="AB1970" s="48"/>
      <c r="AC1970" s="203" t="s">
        <v>211</v>
      </c>
      <c r="AD1970" s="205"/>
      <c r="AE1970" s="203" t="s">
        <v>211</v>
      </c>
      <c r="AF1970" s="203" t="s">
        <v>211</v>
      </c>
      <c r="AG1970" s="203" t="s">
        <v>211</v>
      </c>
      <c r="AH1970" s="209"/>
      <c r="AI1970" s="210" t="s">
        <v>211</v>
      </c>
      <c r="AJ1970" s="164" t="str">
        <f t="shared" si="30"/>
        <v>PD&amp;C</v>
      </c>
      <c r="AK1970" s="115" t="b">
        <f>ISNUMBER(SEARCH("IRT",Table1[[#This Row],[Current_Status]]))</f>
        <v>0</v>
      </c>
      <c r="AL1970" s="116">
        <f>YEAR(Table1[[#This Row],[Project_Initiated]])</f>
        <v>2019</v>
      </c>
      <c r="AM1970" s="53">
        <v>44105</v>
      </c>
      <c r="AN1970" s="53" t="str">
        <f>IF(AND(Table1[[#This Row],[Completed Date]]&gt;="07/01/2020"+0,Table1[[#This Row],[Completed Date]]&lt;="6/30/2021"+0),"FY 20-21",IF(AND(Table1[[#This Row],[Completed Date]]&gt;="07/01/2019"+0,Table1[[#This Row],[Completed Date]]&lt;="6/30/2020"+0),"FY 19-20",""))</f>
        <v/>
      </c>
      <c r="AO1970" s="116" t="str">
        <f>IFERROR(FIND("R",Table1[[#This Row],[FS_Priority]]),"")</f>
        <v/>
      </c>
    </row>
    <row r="1971" spans="1:41" hidden="1" x14ac:dyDescent="0.25">
      <c r="A1971" s="48" t="s">
        <v>2895</v>
      </c>
      <c r="B1971" s="203" t="s">
        <v>2895</v>
      </c>
      <c r="C1971" s="203" t="s">
        <v>211</v>
      </c>
      <c r="D1971" s="203" t="b">
        <v>0</v>
      </c>
      <c r="E1971" s="48" t="s">
        <v>187</v>
      </c>
      <c r="F1971" s="48" t="s">
        <v>4493</v>
      </c>
      <c r="G1971" s="48" t="s">
        <v>2896</v>
      </c>
      <c r="H1971" s="48" t="s">
        <v>441</v>
      </c>
      <c r="I1971" s="48" t="s">
        <v>211</v>
      </c>
      <c r="J1971" s="48" t="s">
        <v>2698</v>
      </c>
      <c r="K1971" s="203" t="s">
        <v>30</v>
      </c>
      <c r="L1971" s="203" t="s">
        <v>394</v>
      </c>
      <c r="M1971" s="48" t="s">
        <v>120</v>
      </c>
      <c r="N1971" s="203" t="s">
        <v>211</v>
      </c>
      <c r="O1971" s="48" t="s">
        <v>120</v>
      </c>
      <c r="P1971" s="48">
        <v>2</v>
      </c>
      <c r="Q1971" s="48" t="s">
        <v>211</v>
      </c>
      <c r="R1971" s="203" t="s">
        <v>211</v>
      </c>
      <c r="S1971" s="48" t="b">
        <v>0</v>
      </c>
      <c r="T1971" s="48">
        <v>1340000</v>
      </c>
      <c r="U1971" s="178"/>
      <c r="V1971" s="178">
        <v>43600</v>
      </c>
      <c r="W1971" s="48" t="s">
        <v>31</v>
      </c>
      <c r="X1971" s="48">
        <v>44105</v>
      </c>
      <c r="Y1971" s="48">
        <v>44166</v>
      </c>
      <c r="Z1971" s="48" t="s">
        <v>211</v>
      </c>
      <c r="AA1971" s="48"/>
      <c r="AB1971" s="48"/>
      <c r="AC1971" s="203" t="s">
        <v>211</v>
      </c>
      <c r="AD1971" s="205"/>
      <c r="AE1971" s="203" t="s">
        <v>211</v>
      </c>
      <c r="AF1971" s="203" t="s">
        <v>211</v>
      </c>
      <c r="AG1971" s="203" t="s">
        <v>211</v>
      </c>
      <c r="AH1971" s="209"/>
      <c r="AI1971" s="210" t="s">
        <v>211</v>
      </c>
      <c r="AJ1971" s="164" t="str">
        <f t="shared" si="30"/>
        <v>PD&amp;C</v>
      </c>
      <c r="AK1971" s="115" t="b">
        <f>ISNUMBER(SEARCH("IRT",Table1[[#This Row],[Current_Status]]))</f>
        <v>0</v>
      </c>
      <c r="AL1971" s="116">
        <f>YEAR(Table1[[#This Row],[Project_Initiated]])</f>
        <v>2019</v>
      </c>
      <c r="AM1971" s="53">
        <v>44105</v>
      </c>
      <c r="AN1971" s="53" t="str">
        <f>IF(AND(Table1[[#This Row],[Completed Date]]&gt;="07/01/2020"+0,Table1[[#This Row],[Completed Date]]&lt;="6/30/2021"+0),"FY 20-21",IF(AND(Table1[[#This Row],[Completed Date]]&gt;="07/01/2019"+0,Table1[[#This Row],[Completed Date]]&lt;="6/30/2020"+0),"FY 19-20",""))</f>
        <v/>
      </c>
      <c r="AO1971" s="116" t="str">
        <f>IFERROR(FIND("R",Table1[[#This Row],[FS_Priority]]),"")</f>
        <v/>
      </c>
    </row>
    <row r="1972" spans="1:41" hidden="1" x14ac:dyDescent="0.25">
      <c r="A1972" s="48" t="s">
        <v>485</v>
      </c>
      <c r="B1972" s="203" t="s">
        <v>485</v>
      </c>
      <c r="C1972" s="203" t="s">
        <v>211</v>
      </c>
      <c r="D1972" s="203" t="b">
        <v>0</v>
      </c>
      <c r="E1972" s="48" t="s">
        <v>187</v>
      </c>
      <c r="F1972" s="48" t="s">
        <v>2904</v>
      </c>
      <c r="G1972" s="48" t="s">
        <v>486</v>
      </c>
      <c r="H1972" s="48" t="s">
        <v>285</v>
      </c>
      <c r="I1972" s="48" t="s">
        <v>211</v>
      </c>
      <c r="J1972" s="48" t="s">
        <v>2698</v>
      </c>
      <c r="K1972" s="203" t="s">
        <v>30</v>
      </c>
      <c r="L1972" s="203" t="s">
        <v>394</v>
      </c>
      <c r="M1972" s="48" t="s">
        <v>3778</v>
      </c>
      <c r="N1972" s="203" t="s">
        <v>211</v>
      </c>
      <c r="O1972" s="48" t="s">
        <v>118</v>
      </c>
      <c r="P1972" s="48">
        <v>6</v>
      </c>
      <c r="Q1972" s="48" t="s">
        <v>211</v>
      </c>
      <c r="R1972" s="203" t="s">
        <v>211</v>
      </c>
      <c r="S1972" s="48" t="b">
        <v>0</v>
      </c>
      <c r="T1972" s="48">
        <v>600000</v>
      </c>
      <c r="U1972" s="178"/>
      <c r="V1972" s="178">
        <v>43634</v>
      </c>
      <c r="W1972" s="48" t="s">
        <v>5088</v>
      </c>
      <c r="X1972" s="48">
        <v>44109</v>
      </c>
      <c r="Y1972" s="48">
        <v>44196</v>
      </c>
      <c r="Z1972" s="48" t="s">
        <v>211</v>
      </c>
      <c r="AA1972" s="48"/>
      <c r="AB1972" s="48"/>
      <c r="AC1972" s="203" t="s">
        <v>211</v>
      </c>
      <c r="AD1972" s="205"/>
      <c r="AE1972" s="203" t="s">
        <v>211</v>
      </c>
      <c r="AF1972" s="203" t="s">
        <v>211</v>
      </c>
      <c r="AG1972" s="203" t="s">
        <v>211</v>
      </c>
      <c r="AH1972" s="209"/>
      <c r="AI1972" s="210" t="s">
        <v>211</v>
      </c>
      <c r="AJ1972" s="164" t="str">
        <f t="shared" si="30"/>
        <v>PD&amp;C</v>
      </c>
      <c r="AK1972" s="115" t="b">
        <f>ISNUMBER(SEARCH("IRT",Table1[[#This Row],[Current_Status]]))</f>
        <v>0</v>
      </c>
      <c r="AL1972" s="116">
        <f>YEAR(Table1[[#This Row],[Project_Initiated]])</f>
        <v>2019</v>
      </c>
      <c r="AM1972" s="53">
        <v>44105</v>
      </c>
      <c r="AN1972" s="53" t="str">
        <f>IF(AND(Table1[[#This Row],[Completed Date]]&gt;="07/01/2020"+0,Table1[[#This Row],[Completed Date]]&lt;="6/30/2021"+0),"FY 20-21",IF(AND(Table1[[#This Row],[Completed Date]]&gt;="07/01/2019"+0,Table1[[#This Row],[Completed Date]]&lt;="6/30/2020"+0),"FY 19-20",""))</f>
        <v/>
      </c>
      <c r="AO1972" s="116" t="str">
        <f>IFERROR(FIND("R",Table1[[#This Row],[FS_Priority]]),"")</f>
        <v/>
      </c>
    </row>
    <row r="1973" spans="1:41" hidden="1" x14ac:dyDescent="0.25">
      <c r="A1973" s="48" t="s">
        <v>4864</v>
      </c>
      <c r="B1973" s="203" t="s">
        <v>4864</v>
      </c>
      <c r="C1973" s="203" t="s">
        <v>211</v>
      </c>
      <c r="D1973" s="203" t="b">
        <v>0</v>
      </c>
      <c r="E1973" s="48" t="s">
        <v>4285</v>
      </c>
      <c r="F1973" s="48" t="s">
        <v>4865</v>
      </c>
      <c r="G1973" s="48" t="s">
        <v>4866</v>
      </c>
      <c r="H1973" s="48" t="s">
        <v>211</v>
      </c>
      <c r="I1973" s="48" t="s">
        <v>211</v>
      </c>
      <c r="J1973" s="48" t="s">
        <v>50</v>
      </c>
      <c r="K1973" s="203" t="s">
        <v>59</v>
      </c>
      <c r="L1973" s="203" t="s">
        <v>28</v>
      </c>
      <c r="M1973" s="48" t="s">
        <v>4867</v>
      </c>
      <c r="N1973" s="203" t="s">
        <v>211</v>
      </c>
      <c r="O1973" s="48" t="s">
        <v>118</v>
      </c>
      <c r="P1973" s="48">
        <v>17</v>
      </c>
      <c r="Q1973" s="48" t="s">
        <v>211</v>
      </c>
      <c r="R1973" s="203" t="s">
        <v>211</v>
      </c>
      <c r="S1973" s="48" t="b">
        <v>0</v>
      </c>
      <c r="T1973" s="48">
        <v>780545</v>
      </c>
      <c r="U1973" s="178"/>
      <c r="V1973" s="178">
        <v>43901</v>
      </c>
      <c r="W1973" s="48" t="s">
        <v>5089</v>
      </c>
      <c r="X1973" s="48"/>
      <c r="Y1973" s="48"/>
      <c r="Z1973" s="48" t="s">
        <v>211</v>
      </c>
      <c r="AA1973" s="48"/>
      <c r="AB1973" s="48"/>
      <c r="AC1973" s="203" t="s">
        <v>211</v>
      </c>
      <c r="AD1973" s="205"/>
      <c r="AE1973" s="203" t="s">
        <v>211</v>
      </c>
      <c r="AF1973" s="203" t="s">
        <v>211</v>
      </c>
      <c r="AG1973" s="203" t="s">
        <v>211</v>
      </c>
      <c r="AH1973" s="209"/>
      <c r="AI1973" s="210" t="s">
        <v>211</v>
      </c>
      <c r="AJ1973" s="164" t="str">
        <f t="shared" si="30"/>
        <v>PD&amp;C</v>
      </c>
      <c r="AK1973" s="115" t="b">
        <f>ISNUMBER(SEARCH("IRT",Table1[[#This Row],[Current_Status]]))</f>
        <v>0</v>
      </c>
      <c r="AL1973" s="116">
        <f>YEAR(Table1[[#This Row],[Project_Initiated]])</f>
        <v>2020</v>
      </c>
      <c r="AM1973" s="53">
        <v>44105</v>
      </c>
      <c r="AN1973" s="53" t="str">
        <f>IF(AND(Table1[[#This Row],[Completed Date]]&gt;="07/01/2020"+0,Table1[[#This Row],[Completed Date]]&lt;="6/30/2021"+0),"FY 20-21",IF(AND(Table1[[#This Row],[Completed Date]]&gt;="07/01/2019"+0,Table1[[#This Row],[Completed Date]]&lt;="6/30/2020"+0),"FY 19-20",""))</f>
        <v/>
      </c>
      <c r="AO1973" s="116" t="str">
        <f>IFERROR(FIND("R",Table1[[#This Row],[FS_Priority]]),"")</f>
        <v/>
      </c>
    </row>
    <row r="1974" spans="1:41" hidden="1" x14ac:dyDescent="0.25">
      <c r="A1974" s="48" t="s">
        <v>4966</v>
      </c>
      <c r="B1974" s="203" t="s">
        <v>4966</v>
      </c>
      <c r="C1974" s="203" t="s">
        <v>211</v>
      </c>
      <c r="D1974" s="203" t="b">
        <v>0</v>
      </c>
      <c r="E1974" s="48" t="s">
        <v>4299</v>
      </c>
      <c r="F1974" s="48" t="s">
        <v>4956</v>
      </c>
      <c r="G1974" s="48" t="s">
        <v>4956</v>
      </c>
      <c r="H1974" s="48" t="s">
        <v>441</v>
      </c>
      <c r="I1974" s="48" t="s">
        <v>211</v>
      </c>
      <c r="J1974" s="48" t="s">
        <v>50</v>
      </c>
      <c r="K1974" s="203" t="s">
        <v>3471</v>
      </c>
      <c r="L1974" s="203" t="s">
        <v>2636</v>
      </c>
      <c r="M1974" s="48" t="s">
        <v>4957</v>
      </c>
      <c r="N1974" s="203" t="s">
        <v>211</v>
      </c>
      <c r="O1974" s="48" t="s">
        <v>118</v>
      </c>
      <c r="P1974" s="48"/>
      <c r="Q1974" s="48" t="s">
        <v>211</v>
      </c>
      <c r="R1974" s="203" t="s">
        <v>211</v>
      </c>
      <c r="S1974" s="48" t="b">
        <v>0</v>
      </c>
      <c r="T1974" s="48"/>
      <c r="U1974" s="178"/>
      <c r="V1974" s="178">
        <v>43796</v>
      </c>
      <c r="W1974" s="48" t="s">
        <v>5090</v>
      </c>
      <c r="X1974" s="48"/>
      <c r="Y1974" s="48"/>
      <c r="Z1974" s="48" t="s">
        <v>211</v>
      </c>
      <c r="AA1974" s="48"/>
      <c r="AB1974" s="48"/>
      <c r="AC1974" s="203" t="s">
        <v>211</v>
      </c>
      <c r="AD1974" s="205"/>
      <c r="AE1974" s="203" t="s">
        <v>211</v>
      </c>
      <c r="AF1974" s="203" t="s">
        <v>211</v>
      </c>
      <c r="AG1974" s="203" t="s">
        <v>211</v>
      </c>
      <c r="AH1974" s="209"/>
      <c r="AI1974" s="210" t="s">
        <v>211</v>
      </c>
      <c r="AJ1974" s="164" t="str">
        <f t="shared" si="30"/>
        <v>PD&amp;C</v>
      </c>
      <c r="AK1974" s="115" t="b">
        <f>ISNUMBER(SEARCH("IRT",Table1[[#This Row],[Current_Status]]))</f>
        <v>0</v>
      </c>
      <c r="AL1974" s="116">
        <f>YEAR(Table1[[#This Row],[Project_Initiated]])</f>
        <v>2019</v>
      </c>
      <c r="AM1974" s="53">
        <v>44105</v>
      </c>
      <c r="AN1974" s="53" t="str">
        <f>IF(AND(Table1[[#This Row],[Completed Date]]&gt;="07/01/2020"+0,Table1[[#This Row],[Completed Date]]&lt;="6/30/2021"+0),"FY 20-21",IF(AND(Table1[[#This Row],[Completed Date]]&gt;="07/01/2019"+0,Table1[[#This Row],[Completed Date]]&lt;="6/30/2020"+0),"FY 19-20",""))</f>
        <v/>
      </c>
      <c r="AO1974" s="116" t="str">
        <f>IFERROR(FIND("R",Table1[[#This Row],[FS_Priority]]),"")</f>
        <v/>
      </c>
    </row>
    <row r="1975" spans="1:41" hidden="1" x14ac:dyDescent="0.25">
      <c r="A1975" s="48" t="s">
        <v>43</v>
      </c>
      <c r="B1975" s="203" t="s">
        <v>43</v>
      </c>
      <c r="C1975" s="203" t="s">
        <v>211</v>
      </c>
      <c r="D1975" s="203" t="b">
        <v>0</v>
      </c>
      <c r="E1975" s="48" t="s">
        <v>4299</v>
      </c>
      <c r="F1975" s="48" t="s">
        <v>2656</v>
      </c>
      <c r="G1975" s="48" t="s">
        <v>3506</v>
      </c>
      <c r="H1975" s="48" t="s">
        <v>269</v>
      </c>
      <c r="I1975" s="48" t="s">
        <v>211</v>
      </c>
      <c r="J1975" s="48" t="s">
        <v>50</v>
      </c>
      <c r="K1975" s="203" t="s">
        <v>3471</v>
      </c>
      <c r="L1975" s="203" t="s">
        <v>2636</v>
      </c>
      <c r="M1975" s="48" t="s">
        <v>3476</v>
      </c>
      <c r="N1975" s="203" t="s">
        <v>211</v>
      </c>
      <c r="O1975" s="48" t="s">
        <v>3500</v>
      </c>
      <c r="P1975" s="48">
        <v>1</v>
      </c>
      <c r="Q1975" s="48" t="s">
        <v>211</v>
      </c>
      <c r="R1975" s="203" t="s">
        <v>211</v>
      </c>
      <c r="S1975" s="48" t="b">
        <v>0</v>
      </c>
      <c r="T1975" s="48">
        <v>315000</v>
      </c>
      <c r="U1975" s="178"/>
      <c r="V1975" s="178">
        <v>43312</v>
      </c>
      <c r="W1975" s="48" t="s">
        <v>51</v>
      </c>
      <c r="X1975" s="48">
        <v>44197</v>
      </c>
      <c r="Y1975" s="48">
        <v>44256</v>
      </c>
      <c r="Z1975" s="48" t="s">
        <v>211</v>
      </c>
      <c r="AA1975" s="48"/>
      <c r="AB1975" s="48"/>
      <c r="AC1975" s="203" t="s">
        <v>211</v>
      </c>
      <c r="AD1975" s="205"/>
      <c r="AE1975" s="203" t="s">
        <v>211</v>
      </c>
      <c r="AF1975" s="203" t="s">
        <v>211</v>
      </c>
      <c r="AG1975" s="203" t="s">
        <v>211</v>
      </c>
      <c r="AH1975" s="209"/>
      <c r="AI1975" s="210" t="s">
        <v>211</v>
      </c>
      <c r="AJ1975" s="164" t="str">
        <f t="shared" si="30"/>
        <v>PD&amp;C</v>
      </c>
      <c r="AK1975" s="115" t="b">
        <f>ISNUMBER(SEARCH("IRT",Table1[[#This Row],[Current_Status]]))</f>
        <v>0</v>
      </c>
      <c r="AL1975" s="116">
        <f>YEAR(Table1[[#This Row],[Project_Initiated]])</f>
        <v>2018</v>
      </c>
      <c r="AM1975" s="53">
        <v>44105</v>
      </c>
      <c r="AN1975" s="53" t="str">
        <f>IF(AND(Table1[[#This Row],[Completed Date]]&gt;="07/01/2020"+0,Table1[[#This Row],[Completed Date]]&lt;="6/30/2021"+0),"FY 20-21",IF(AND(Table1[[#This Row],[Completed Date]]&gt;="07/01/2019"+0,Table1[[#This Row],[Completed Date]]&lt;="6/30/2020"+0),"FY 19-20",""))</f>
        <v/>
      </c>
      <c r="AO1975" s="116" t="str">
        <f>IFERROR(FIND("R",Table1[[#This Row],[FS_Priority]]),"")</f>
        <v/>
      </c>
    </row>
    <row r="1976" spans="1:41" hidden="1" x14ac:dyDescent="0.25">
      <c r="A1976" s="48" t="s">
        <v>2815</v>
      </c>
      <c r="B1976" s="203" t="s">
        <v>2815</v>
      </c>
      <c r="C1976" s="203" t="s">
        <v>211</v>
      </c>
      <c r="D1976" s="203" t="b">
        <v>0</v>
      </c>
      <c r="E1976" s="48" t="s">
        <v>4299</v>
      </c>
      <c r="F1976" s="48" t="s">
        <v>4809</v>
      </c>
      <c r="G1976" s="48" t="s">
        <v>3818</v>
      </c>
      <c r="H1976" s="48" t="s">
        <v>451</v>
      </c>
      <c r="I1976" s="48" t="s">
        <v>211</v>
      </c>
      <c r="J1976" s="48" t="s">
        <v>50</v>
      </c>
      <c r="K1976" s="203" t="s">
        <v>3471</v>
      </c>
      <c r="L1976" s="203" t="s">
        <v>2636</v>
      </c>
      <c r="M1976" s="48" t="s">
        <v>3500</v>
      </c>
      <c r="N1976" s="203" t="s">
        <v>211</v>
      </c>
      <c r="O1976" s="48" t="s">
        <v>67</v>
      </c>
      <c r="P1976" s="48">
        <v>4</v>
      </c>
      <c r="Q1976" s="48" t="s">
        <v>211</v>
      </c>
      <c r="R1976" s="203" t="s">
        <v>211</v>
      </c>
      <c r="S1976" s="48" t="b">
        <v>0</v>
      </c>
      <c r="T1976" s="48">
        <v>1220000</v>
      </c>
      <c r="U1976" s="178"/>
      <c r="V1976" s="178">
        <v>43528</v>
      </c>
      <c r="W1976" s="48" t="s">
        <v>51</v>
      </c>
      <c r="X1976" s="48">
        <v>44197</v>
      </c>
      <c r="Y1976" s="48">
        <v>44317</v>
      </c>
      <c r="Z1976" s="48" t="s">
        <v>211</v>
      </c>
      <c r="AA1976" s="48"/>
      <c r="AB1976" s="48"/>
      <c r="AC1976" s="203" t="s">
        <v>211</v>
      </c>
      <c r="AD1976" s="205"/>
      <c r="AE1976" s="203" t="s">
        <v>211</v>
      </c>
      <c r="AF1976" s="203" t="s">
        <v>211</v>
      </c>
      <c r="AG1976" s="203" t="s">
        <v>211</v>
      </c>
      <c r="AH1976" s="209"/>
      <c r="AI1976" s="210" t="s">
        <v>211</v>
      </c>
      <c r="AJ1976" s="164" t="str">
        <f t="shared" si="30"/>
        <v>PD&amp;C</v>
      </c>
      <c r="AK1976" s="115" t="b">
        <f>ISNUMBER(SEARCH("IRT",Table1[[#This Row],[Current_Status]]))</f>
        <v>0</v>
      </c>
      <c r="AL1976" s="116">
        <f>YEAR(Table1[[#This Row],[Project_Initiated]])</f>
        <v>2019</v>
      </c>
      <c r="AM1976" s="53">
        <v>44105</v>
      </c>
      <c r="AN1976" s="53" t="str">
        <f>IF(AND(Table1[[#This Row],[Completed Date]]&gt;="07/01/2020"+0,Table1[[#This Row],[Completed Date]]&lt;="6/30/2021"+0),"FY 20-21",IF(AND(Table1[[#This Row],[Completed Date]]&gt;="07/01/2019"+0,Table1[[#This Row],[Completed Date]]&lt;="6/30/2020"+0),"FY 19-20",""))</f>
        <v/>
      </c>
      <c r="AO1976" s="116" t="str">
        <f>IFERROR(FIND("R",Table1[[#This Row],[FS_Priority]]),"")</f>
        <v/>
      </c>
    </row>
    <row r="1977" spans="1:41" hidden="1" x14ac:dyDescent="0.25">
      <c r="A1977" s="48" t="s">
        <v>2871</v>
      </c>
      <c r="B1977" s="203" t="s">
        <v>2871</v>
      </c>
      <c r="C1977" s="203" t="s">
        <v>211</v>
      </c>
      <c r="D1977" s="203" t="b">
        <v>0</v>
      </c>
      <c r="E1977" s="48" t="s">
        <v>4313</v>
      </c>
      <c r="F1977" s="48" t="s">
        <v>4486</v>
      </c>
      <c r="G1977" s="48" t="s">
        <v>3886</v>
      </c>
      <c r="H1977" s="48" t="s">
        <v>447</v>
      </c>
      <c r="I1977" s="48" t="s">
        <v>211</v>
      </c>
      <c r="J1977" s="48" t="s">
        <v>50</v>
      </c>
      <c r="K1977" s="203" t="s">
        <v>3883</v>
      </c>
      <c r="L1977" s="203" t="s">
        <v>437</v>
      </c>
      <c r="M1977" s="48" t="s">
        <v>3887</v>
      </c>
      <c r="N1977" s="203" t="s">
        <v>211</v>
      </c>
      <c r="O1977" s="48" t="s">
        <v>3500</v>
      </c>
      <c r="P1977" s="48">
        <v>1</v>
      </c>
      <c r="Q1977" s="48" t="s">
        <v>211</v>
      </c>
      <c r="R1977" s="203" t="s">
        <v>211</v>
      </c>
      <c r="S1977" s="48" t="b">
        <v>0</v>
      </c>
      <c r="T1977" s="48">
        <v>450000</v>
      </c>
      <c r="U1977" s="178"/>
      <c r="V1977" s="178">
        <v>43571</v>
      </c>
      <c r="W1977" s="48" t="s">
        <v>5054</v>
      </c>
      <c r="X1977" s="48">
        <v>44228</v>
      </c>
      <c r="Y1977" s="48">
        <v>44256</v>
      </c>
      <c r="Z1977" s="48" t="s">
        <v>211</v>
      </c>
      <c r="AA1977" s="48"/>
      <c r="AB1977" s="48"/>
      <c r="AC1977" s="203" t="s">
        <v>211</v>
      </c>
      <c r="AD1977" s="205"/>
      <c r="AE1977" s="203" t="s">
        <v>211</v>
      </c>
      <c r="AF1977" s="203" t="s">
        <v>211</v>
      </c>
      <c r="AG1977" s="203" t="s">
        <v>211</v>
      </c>
      <c r="AH1977" s="209"/>
      <c r="AI1977" s="210" t="s">
        <v>211</v>
      </c>
      <c r="AJ1977" s="164" t="str">
        <f t="shared" si="30"/>
        <v>PD&amp;C</v>
      </c>
      <c r="AK1977" s="115" t="b">
        <f>ISNUMBER(SEARCH("IRT",Table1[[#This Row],[Current_Status]]))</f>
        <v>0</v>
      </c>
      <c r="AL1977" s="116">
        <f>YEAR(Table1[[#This Row],[Project_Initiated]])</f>
        <v>2019</v>
      </c>
      <c r="AM1977" s="53">
        <v>44105</v>
      </c>
      <c r="AN1977" s="53" t="str">
        <f>IF(AND(Table1[[#This Row],[Completed Date]]&gt;="07/01/2020"+0,Table1[[#This Row],[Completed Date]]&lt;="6/30/2021"+0),"FY 20-21",IF(AND(Table1[[#This Row],[Completed Date]]&gt;="07/01/2019"+0,Table1[[#This Row],[Completed Date]]&lt;="6/30/2020"+0),"FY 19-20",""))</f>
        <v/>
      </c>
      <c r="AO1977" s="116" t="str">
        <f>IFERROR(FIND("R",Table1[[#This Row],[FS_Priority]]),"")</f>
        <v/>
      </c>
    </row>
    <row r="1978" spans="1:41" hidden="1" x14ac:dyDescent="0.25">
      <c r="A1978" s="48" t="s">
        <v>152</v>
      </c>
      <c r="B1978" s="203" t="s">
        <v>152</v>
      </c>
      <c r="C1978" s="203" t="s">
        <v>211</v>
      </c>
      <c r="D1978" s="203" t="b">
        <v>0</v>
      </c>
      <c r="E1978" s="48" t="s">
        <v>4313</v>
      </c>
      <c r="F1978" s="48" t="s">
        <v>4356</v>
      </c>
      <c r="G1978" s="48" t="s">
        <v>3899</v>
      </c>
      <c r="H1978" s="48" t="s">
        <v>267</v>
      </c>
      <c r="I1978" s="48" t="s">
        <v>211</v>
      </c>
      <c r="J1978" s="48" t="s">
        <v>50</v>
      </c>
      <c r="K1978" s="203" t="s">
        <v>3883</v>
      </c>
      <c r="L1978" s="203" t="s">
        <v>437</v>
      </c>
      <c r="M1978" s="48" t="s">
        <v>3900</v>
      </c>
      <c r="N1978" s="203" t="s">
        <v>211</v>
      </c>
      <c r="O1978" s="48" t="s">
        <v>67</v>
      </c>
      <c r="P1978" s="48">
        <v>3</v>
      </c>
      <c r="Q1978" s="48" t="s">
        <v>211</v>
      </c>
      <c r="R1978" s="203" t="s">
        <v>211</v>
      </c>
      <c r="S1978" s="48" t="b">
        <v>0</v>
      </c>
      <c r="T1978" s="48">
        <v>200000</v>
      </c>
      <c r="U1978" s="178"/>
      <c r="V1978" s="178">
        <v>43332</v>
      </c>
      <c r="W1978" s="48" t="s">
        <v>4969</v>
      </c>
      <c r="X1978" s="48"/>
      <c r="Y1978" s="48"/>
      <c r="Z1978" s="48" t="s">
        <v>211</v>
      </c>
      <c r="AA1978" s="48"/>
      <c r="AB1978" s="48"/>
      <c r="AC1978" s="203" t="s">
        <v>211</v>
      </c>
      <c r="AD1978" s="205"/>
      <c r="AE1978" s="203" t="s">
        <v>211</v>
      </c>
      <c r="AF1978" s="203" t="s">
        <v>211</v>
      </c>
      <c r="AG1978" s="203" t="s">
        <v>211</v>
      </c>
      <c r="AH1978" s="209"/>
      <c r="AI1978" s="210" t="s">
        <v>211</v>
      </c>
      <c r="AJ1978" s="164" t="str">
        <f t="shared" ref="AJ1978:AJ2041" si="31">IF(LEN(A1978)&gt;6,"FS","PD&amp;C")</f>
        <v>PD&amp;C</v>
      </c>
      <c r="AK1978" s="115" t="b">
        <f>ISNUMBER(SEARCH("IRT",Table1[[#This Row],[Current_Status]]))</f>
        <v>0</v>
      </c>
      <c r="AL1978" s="116">
        <f>YEAR(Table1[[#This Row],[Project_Initiated]])</f>
        <v>2018</v>
      </c>
      <c r="AM1978" s="53">
        <v>44105</v>
      </c>
      <c r="AN1978" s="53" t="str">
        <f>IF(AND(Table1[[#This Row],[Completed Date]]&gt;="07/01/2020"+0,Table1[[#This Row],[Completed Date]]&lt;="6/30/2021"+0),"FY 20-21",IF(AND(Table1[[#This Row],[Completed Date]]&gt;="07/01/2019"+0,Table1[[#This Row],[Completed Date]]&lt;="6/30/2020"+0),"FY 19-20",""))</f>
        <v/>
      </c>
      <c r="AO1978" s="116" t="str">
        <f>IFERROR(FIND("R",Table1[[#This Row],[FS_Priority]]),"")</f>
        <v/>
      </c>
    </row>
    <row r="1979" spans="1:41" hidden="1" x14ac:dyDescent="0.25">
      <c r="A1979" s="48" t="s">
        <v>41</v>
      </c>
      <c r="B1979" s="203" t="s">
        <v>41</v>
      </c>
      <c r="C1979" s="203" t="s">
        <v>211</v>
      </c>
      <c r="D1979" s="203" t="b">
        <v>0</v>
      </c>
      <c r="E1979" s="48" t="s">
        <v>4299</v>
      </c>
      <c r="F1979" s="48" t="s">
        <v>42</v>
      </c>
      <c r="G1979" s="48" t="s">
        <v>3505</v>
      </c>
      <c r="H1979" s="48" t="s">
        <v>275</v>
      </c>
      <c r="I1979" s="48" t="s">
        <v>211</v>
      </c>
      <c r="J1979" s="48" t="s">
        <v>5000</v>
      </c>
      <c r="K1979" s="203" t="s">
        <v>3471</v>
      </c>
      <c r="L1979" s="203" t="s">
        <v>2636</v>
      </c>
      <c r="M1979" s="48" t="s">
        <v>3476</v>
      </c>
      <c r="N1979" s="203" t="s">
        <v>211</v>
      </c>
      <c r="O1979" s="48" t="s">
        <v>3500</v>
      </c>
      <c r="P1979" s="48">
        <v>28</v>
      </c>
      <c r="Q1979" s="48" t="s">
        <v>211</v>
      </c>
      <c r="R1979" s="203" t="s">
        <v>211</v>
      </c>
      <c r="S1979" s="48" t="b">
        <v>0</v>
      </c>
      <c r="T1979" s="48">
        <v>235000</v>
      </c>
      <c r="U1979" s="178"/>
      <c r="V1979" s="178">
        <v>43312</v>
      </c>
      <c r="W1979" s="48" t="s">
        <v>51</v>
      </c>
      <c r="X1979" s="48">
        <v>44197</v>
      </c>
      <c r="Y1979" s="48">
        <v>44256</v>
      </c>
      <c r="Z1979" s="48" t="s">
        <v>211</v>
      </c>
      <c r="AA1979" s="48"/>
      <c r="AB1979" s="48"/>
      <c r="AC1979" s="203" t="s">
        <v>211</v>
      </c>
      <c r="AD1979" s="205"/>
      <c r="AE1979" s="203" t="s">
        <v>211</v>
      </c>
      <c r="AF1979" s="203" t="s">
        <v>211</v>
      </c>
      <c r="AG1979" s="203" t="s">
        <v>211</v>
      </c>
      <c r="AH1979" s="209"/>
      <c r="AI1979" s="210" t="s">
        <v>211</v>
      </c>
      <c r="AJ1979" s="164" t="str">
        <f t="shared" si="31"/>
        <v>PD&amp;C</v>
      </c>
      <c r="AK1979" s="115" t="b">
        <f>ISNUMBER(SEARCH("IRT",Table1[[#This Row],[Current_Status]]))</f>
        <v>0</v>
      </c>
      <c r="AL1979" s="116">
        <f>YEAR(Table1[[#This Row],[Project_Initiated]])</f>
        <v>2018</v>
      </c>
      <c r="AM1979" s="53">
        <v>44105</v>
      </c>
      <c r="AN1979" s="53" t="str">
        <f>IF(AND(Table1[[#This Row],[Completed Date]]&gt;="07/01/2020"+0,Table1[[#This Row],[Completed Date]]&lt;="6/30/2021"+0),"FY 20-21",IF(AND(Table1[[#This Row],[Completed Date]]&gt;="07/01/2019"+0,Table1[[#This Row],[Completed Date]]&lt;="6/30/2020"+0),"FY 19-20",""))</f>
        <v/>
      </c>
      <c r="AO1979" s="116" t="str">
        <f>IFERROR(FIND("R",Table1[[#This Row],[FS_Priority]]),"")</f>
        <v/>
      </c>
    </row>
    <row r="1980" spans="1:41" hidden="1" x14ac:dyDescent="0.25">
      <c r="A1980" s="48" t="s">
        <v>2817</v>
      </c>
      <c r="B1980" s="203" t="s">
        <v>2817</v>
      </c>
      <c r="C1980" s="203" t="s">
        <v>211</v>
      </c>
      <c r="D1980" s="203" t="b">
        <v>0</v>
      </c>
      <c r="E1980" s="48" t="s">
        <v>4299</v>
      </c>
      <c r="F1980" s="48" t="s">
        <v>2827</v>
      </c>
      <c r="G1980" s="48" t="s">
        <v>3816</v>
      </c>
      <c r="H1980" s="48" t="s">
        <v>211</v>
      </c>
      <c r="I1980" s="48" t="s">
        <v>211</v>
      </c>
      <c r="J1980" s="48" t="s">
        <v>4996</v>
      </c>
      <c r="K1980" s="203" t="s">
        <v>3471</v>
      </c>
      <c r="L1980" s="203" t="s">
        <v>2636</v>
      </c>
      <c r="M1980" s="48" t="s">
        <v>3503</v>
      </c>
      <c r="N1980" s="203" t="s">
        <v>211</v>
      </c>
      <c r="O1980" s="48" t="s">
        <v>4331</v>
      </c>
      <c r="P1980" s="48">
        <v>1</v>
      </c>
      <c r="Q1980" s="48" t="s">
        <v>211</v>
      </c>
      <c r="R1980" s="203" t="s">
        <v>211</v>
      </c>
      <c r="S1980" s="48" t="b">
        <v>0</v>
      </c>
      <c r="T1980" s="48">
        <v>33980000</v>
      </c>
      <c r="U1980" s="178"/>
      <c r="V1980" s="178">
        <v>43528</v>
      </c>
      <c r="W1980" s="48" t="s">
        <v>4997</v>
      </c>
      <c r="X1980" s="48">
        <v>44440</v>
      </c>
      <c r="Y1980" s="48">
        <v>44985</v>
      </c>
      <c r="Z1980" s="48" t="s">
        <v>211</v>
      </c>
      <c r="AA1980" s="48"/>
      <c r="AB1980" s="48"/>
      <c r="AC1980" s="203" t="s">
        <v>211</v>
      </c>
      <c r="AD1980" s="205"/>
      <c r="AE1980" s="203" t="s">
        <v>211</v>
      </c>
      <c r="AF1980" s="203" t="s">
        <v>211</v>
      </c>
      <c r="AG1980" s="203" t="s">
        <v>211</v>
      </c>
      <c r="AH1980" s="209"/>
      <c r="AI1980" s="210" t="s">
        <v>211</v>
      </c>
      <c r="AJ1980" s="164" t="str">
        <f t="shared" si="31"/>
        <v>PD&amp;C</v>
      </c>
      <c r="AK1980" s="115" t="b">
        <f>ISNUMBER(SEARCH("IRT",Table1[[#This Row],[Current_Status]]))</f>
        <v>0</v>
      </c>
      <c r="AL1980" s="116">
        <f>YEAR(Table1[[#This Row],[Project_Initiated]])</f>
        <v>2019</v>
      </c>
      <c r="AM1980" s="53">
        <v>44105</v>
      </c>
      <c r="AN1980" s="53" t="str">
        <f>IF(AND(Table1[[#This Row],[Completed Date]]&gt;="07/01/2020"+0,Table1[[#This Row],[Completed Date]]&lt;="6/30/2021"+0),"FY 20-21",IF(AND(Table1[[#This Row],[Completed Date]]&gt;="07/01/2019"+0,Table1[[#This Row],[Completed Date]]&lt;="6/30/2020"+0),"FY 19-20",""))</f>
        <v/>
      </c>
      <c r="AO1980" s="116" t="str">
        <f>IFERROR(FIND("R",Table1[[#This Row],[FS_Priority]]),"")</f>
        <v/>
      </c>
    </row>
    <row r="1981" spans="1:41" hidden="1" x14ac:dyDescent="0.25">
      <c r="A1981" s="48" t="s">
        <v>4076</v>
      </c>
      <c r="B1981" s="203" t="s">
        <v>211</v>
      </c>
      <c r="C1981" s="203" t="s">
        <v>4076</v>
      </c>
      <c r="D1981" s="203" t="b">
        <v>0</v>
      </c>
      <c r="E1981" s="48" t="s">
        <v>53</v>
      </c>
      <c r="F1981" s="48" t="s">
        <v>4822</v>
      </c>
      <c r="G1981" s="48" t="s">
        <v>4394</v>
      </c>
      <c r="H1981" s="48" t="s">
        <v>932</v>
      </c>
      <c r="I1981" s="48" t="s">
        <v>4131</v>
      </c>
      <c r="J1981" s="48" t="s">
        <v>2671</v>
      </c>
      <c r="K1981" s="203" t="s">
        <v>3514</v>
      </c>
      <c r="L1981" s="203" t="s">
        <v>2636</v>
      </c>
      <c r="M1981" s="48" t="s">
        <v>3517</v>
      </c>
      <c r="N1981" s="203" t="s">
        <v>211</v>
      </c>
      <c r="O1981" s="48" t="s">
        <v>183</v>
      </c>
      <c r="P1981" s="48"/>
      <c r="Q1981" s="48" t="s">
        <v>3293</v>
      </c>
      <c r="R1981" s="203" t="s">
        <v>211</v>
      </c>
      <c r="S1981" s="48" t="b">
        <v>0</v>
      </c>
      <c r="T1981" s="48"/>
      <c r="U1981" s="178"/>
      <c r="V1981" s="178">
        <v>43468</v>
      </c>
      <c r="W1981" s="48" t="s">
        <v>211</v>
      </c>
      <c r="X1981" s="48"/>
      <c r="Y1981" s="48"/>
      <c r="Z1981" s="48" t="s">
        <v>211</v>
      </c>
      <c r="AA1981" s="48"/>
      <c r="AB1981" s="48"/>
      <c r="AC1981" s="203" t="s">
        <v>5013</v>
      </c>
      <c r="AD1981" s="204">
        <v>43726</v>
      </c>
      <c r="AE1981" s="203" t="s">
        <v>498</v>
      </c>
      <c r="AF1981" s="203" t="s">
        <v>4428</v>
      </c>
      <c r="AG1981" s="203" t="s">
        <v>2694</v>
      </c>
      <c r="AH1981" s="209"/>
      <c r="AI1981" s="210" t="s">
        <v>4284</v>
      </c>
      <c r="AJ1981" s="164" t="str">
        <f t="shared" si="31"/>
        <v>FS</v>
      </c>
      <c r="AK1981" s="115" t="b">
        <f>ISNUMBER(SEARCH("IRT",Table1[[#This Row],[Current_Status]]))</f>
        <v>0</v>
      </c>
      <c r="AL1981" s="116">
        <f>YEAR(Table1[[#This Row],[Project_Initiated]])</f>
        <v>2019</v>
      </c>
      <c r="AM1981" s="53">
        <v>44105</v>
      </c>
      <c r="AN1981" s="53" t="str">
        <f>IF(AND(Table1[[#This Row],[Completed Date]]&gt;="07/01/2020"+0,Table1[[#This Row],[Completed Date]]&lt;="6/30/2021"+0),"FY 20-21",IF(AND(Table1[[#This Row],[Completed Date]]&gt;="07/01/2019"+0,Table1[[#This Row],[Completed Date]]&lt;="6/30/2020"+0),"FY 19-20",""))</f>
        <v/>
      </c>
      <c r="AO1981" s="116">
        <f>IFERROR(FIND("R",Table1[[#This Row],[FS_Priority]]),"")</f>
        <v>1</v>
      </c>
    </row>
    <row r="1982" spans="1:41" hidden="1" x14ac:dyDescent="0.25">
      <c r="A1982" s="48" t="s">
        <v>4648</v>
      </c>
      <c r="B1982" s="203" t="s">
        <v>211</v>
      </c>
      <c r="C1982" s="203" t="s">
        <v>4648</v>
      </c>
      <c r="D1982" s="203" t="b">
        <v>0</v>
      </c>
      <c r="E1982" s="48" t="s">
        <v>107</v>
      </c>
      <c r="F1982" s="48" t="s">
        <v>4649</v>
      </c>
      <c r="G1982" s="48" t="s">
        <v>211</v>
      </c>
      <c r="H1982" s="48" t="s">
        <v>211</v>
      </c>
      <c r="I1982" s="48" t="s">
        <v>3663</v>
      </c>
      <c r="J1982" s="48" t="s">
        <v>2671</v>
      </c>
      <c r="K1982" s="203" t="s">
        <v>3674</v>
      </c>
      <c r="L1982" s="203" t="s">
        <v>2636</v>
      </c>
      <c r="M1982" s="48" t="s">
        <v>3697</v>
      </c>
      <c r="N1982" s="203" t="s">
        <v>3701</v>
      </c>
      <c r="O1982" s="48" t="s">
        <v>165</v>
      </c>
      <c r="P1982" s="48"/>
      <c r="Q1982" s="48" t="s">
        <v>108</v>
      </c>
      <c r="R1982" s="203" t="s">
        <v>211</v>
      </c>
      <c r="S1982" s="48" t="b">
        <v>1</v>
      </c>
      <c r="T1982" s="48"/>
      <c r="U1982" s="178"/>
      <c r="V1982" s="178">
        <v>43794</v>
      </c>
      <c r="W1982" s="48" t="s">
        <v>211</v>
      </c>
      <c r="X1982" s="48"/>
      <c r="Y1982" s="48"/>
      <c r="Z1982" s="48" t="s">
        <v>211</v>
      </c>
      <c r="AA1982" s="48"/>
      <c r="AB1982" s="48"/>
      <c r="AC1982" s="203" t="s">
        <v>4951</v>
      </c>
      <c r="AD1982" s="205"/>
      <c r="AE1982" s="203" t="s">
        <v>165</v>
      </c>
      <c r="AF1982" s="203" t="s">
        <v>211</v>
      </c>
      <c r="AG1982" s="203" t="s">
        <v>211</v>
      </c>
      <c r="AH1982" s="209"/>
      <c r="AI1982" s="210" t="s">
        <v>4364</v>
      </c>
      <c r="AJ1982" s="164" t="str">
        <f t="shared" si="31"/>
        <v>FS</v>
      </c>
      <c r="AK1982" s="115" t="b">
        <f>ISNUMBER(SEARCH("IRT",Table1[[#This Row],[Current_Status]]))</f>
        <v>0</v>
      </c>
      <c r="AL1982" s="116">
        <f>YEAR(Table1[[#This Row],[Project_Initiated]])</f>
        <v>2019</v>
      </c>
      <c r="AM1982" s="53">
        <v>44105</v>
      </c>
      <c r="AN1982" s="53" t="str">
        <f>IF(AND(Table1[[#This Row],[Completed Date]]&gt;="07/01/2020"+0,Table1[[#This Row],[Completed Date]]&lt;="6/30/2021"+0),"FY 20-21",IF(AND(Table1[[#This Row],[Completed Date]]&gt;="07/01/2019"+0,Table1[[#This Row],[Completed Date]]&lt;="6/30/2020"+0),"FY 19-20",""))</f>
        <v/>
      </c>
      <c r="AO1982" s="116" t="str">
        <f>IFERROR(FIND("R",Table1[[#This Row],[FS_Priority]]),"")</f>
        <v/>
      </c>
    </row>
    <row r="1983" spans="1:41" hidden="1" x14ac:dyDescent="0.25">
      <c r="A1983" s="48" t="s">
        <v>414</v>
      </c>
      <c r="B1983" s="203" t="s">
        <v>211</v>
      </c>
      <c r="C1983" s="203" t="s">
        <v>414</v>
      </c>
      <c r="D1983" s="203" t="b">
        <v>0</v>
      </c>
      <c r="E1983" s="48" t="s">
        <v>148</v>
      </c>
      <c r="F1983" s="48" t="s">
        <v>3339</v>
      </c>
      <c r="G1983" s="48" t="s">
        <v>319</v>
      </c>
      <c r="H1983" s="48" t="s">
        <v>2338</v>
      </c>
      <c r="I1983" s="48" t="s">
        <v>3877</v>
      </c>
      <c r="J1983" s="48" t="s">
        <v>2671</v>
      </c>
      <c r="K1983" s="203" t="s">
        <v>4320</v>
      </c>
      <c r="L1983" s="203" t="s">
        <v>434</v>
      </c>
      <c r="M1983" s="48" t="s">
        <v>3871</v>
      </c>
      <c r="N1983" s="203" t="s">
        <v>211</v>
      </c>
      <c r="O1983" s="48" t="s">
        <v>183</v>
      </c>
      <c r="P1983" s="48"/>
      <c r="Q1983" s="48" t="s">
        <v>184</v>
      </c>
      <c r="R1983" s="203" t="s">
        <v>211</v>
      </c>
      <c r="S1983" s="48" t="b">
        <v>0</v>
      </c>
      <c r="T1983" s="48"/>
      <c r="U1983" s="178"/>
      <c r="V1983" s="178">
        <v>43340</v>
      </c>
      <c r="W1983" s="48" t="s">
        <v>211</v>
      </c>
      <c r="X1983" s="48"/>
      <c r="Y1983" s="48"/>
      <c r="Z1983" s="48" t="s">
        <v>211</v>
      </c>
      <c r="AA1983" s="48"/>
      <c r="AB1983" s="48"/>
      <c r="AC1983" s="203" t="s">
        <v>5047</v>
      </c>
      <c r="AD1983" s="204">
        <v>43370</v>
      </c>
      <c r="AE1983" s="203" t="s">
        <v>178</v>
      </c>
      <c r="AF1983" s="203" t="s">
        <v>211</v>
      </c>
      <c r="AG1983" s="203" t="s">
        <v>2694</v>
      </c>
      <c r="AH1983" s="209"/>
      <c r="AI1983" s="210" t="s">
        <v>4347</v>
      </c>
      <c r="AJ1983" s="164" t="str">
        <f t="shared" si="31"/>
        <v>FS</v>
      </c>
      <c r="AK1983" s="115" t="b">
        <f>ISNUMBER(SEARCH("IRT",Table1[[#This Row],[Current_Status]]))</f>
        <v>0</v>
      </c>
      <c r="AL1983" s="116">
        <f>YEAR(Table1[[#This Row],[Project_Initiated]])</f>
        <v>2018</v>
      </c>
      <c r="AM1983" s="53">
        <v>44105</v>
      </c>
      <c r="AN1983" s="53" t="str">
        <f>IF(AND(Table1[[#This Row],[Completed Date]]&gt;="07/01/2020"+0,Table1[[#This Row],[Completed Date]]&lt;="6/30/2021"+0),"FY 20-21",IF(AND(Table1[[#This Row],[Completed Date]]&gt;="07/01/2019"+0,Table1[[#This Row],[Completed Date]]&lt;="6/30/2020"+0),"FY 19-20",""))</f>
        <v/>
      </c>
      <c r="AO1983" s="116" t="str">
        <f>IFERROR(FIND("R",Table1[[#This Row],[FS_Priority]]),"")</f>
        <v/>
      </c>
    </row>
    <row r="1984" spans="1:41" hidden="1" x14ac:dyDescent="0.25">
      <c r="A1984" s="48" t="s">
        <v>4519</v>
      </c>
      <c r="B1984" s="203" t="s">
        <v>211</v>
      </c>
      <c r="C1984" s="203" t="s">
        <v>4519</v>
      </c>
      <c r="D1984" s="203" t="b">
        <v>0</v>
      </c>
      <c r="E1984" s="48" t="s">
        <v>53</v>
      </c>
      <c r="F1984" s="48" t="s">
        <v>4520</v>
      </c>
      <c r="G1984" s="48" t="s">
        <v>4814</v>
      </c>
      <c r="H1984" s="48" t="s">
        <v>211</v>
      </c>
      <c r="I1984" s="48" t="s">
        <v>4190</v>
      </c>
      <c r="J1984" s="48" t="s">
        <v>2657</v>
      </c>
      <c r="K1984" s="203" t="s">
        <v>3514</v>
      </c>
      <c r="L1984" s="203" t="s">
        <v>2636</v>
      </c>
      <c r="M1984" s="48" t="s">
        <v>3530</v>
      </c>
      <c r="N1984" s="203" t="s">
        <v>211</v>
      </c>
      <c r="O1984" s="48" t="s">
        <v>183</v>
      </c>
      <c r="P1984" s="48"/>
      <c r="Q1984" s="48" t="s">
        <v>236</v>
      </c>
      <c r="R1984" s="203" t="s">
        <v>211</v>
      </c>
      <c r="S1984" s="48" t="b">
        <v>0</v>
      </c>
      <c r="T1984" s="48"/>
      <c r="U1984" s="178"/>
      <c r="V1984" s="178">
        <v>43774</v>
      </c>
      <c r="W1984" s="48" t="s">
        <v>211</v>
      </c>
      <c r="X1984" s="48"/>
      <c r="Y1984" s="48"/>
      <c r="Z1984" s="48" t="s">
        <v>211</v>
      </c>
      <c r="AA1984" s="48"/>
      <c r="AB1984" s="48"/>
      <c r="AC1984" s="203" t="s">
        <v>5008</v>
      </c>
      <c r="AD1984" s="204">
        <v>43872</v>
      </c>
      <c r="AE1984" s="203" t="s">
        <v>498</v>
      </c>
      <c r="AF1984" s="203" t="s">
        <v>4815</v>
      </c>
      <c r="AG1984" s="203" t="s">
        <v>2694</v>
      </c>
      <c r="AH1984" s="209"/>
      <c r="AI1984" s="210" t="s">
        <v>4364</v>
      </c>
      <c r="AJ1984" s="164" t="str">
        <f t="shared" si="31"/>
        <v>FS</v>
      </c>
      <c r="AK1984" s="115" t="b">
        <f>ISNUMBER(SEARCH("IRT",Table1[[#This Row],[Current_Status]]))</f>
        <v>0</v>
      </c>
      <c r="AL1984" s="116">
        <f>YEAR(Table1[[#This Row],[Project_Initiated]])</f>
        <v>2019</v>
      </c>
      <c r="AM1984" s="53">
        <v>44105</v>
      </c>
      <c r="AN1984" s="53" t="str">
        <f>IF(AND(Table1[[#This Row],[Completed Date]]&gt;="07/01/2020"+0,Table1[[#This Row],[Completed Date]]&lt;="6/30/2021"+0),"FY 20-21",IF(AND(Table1[[#This Row],[Completed Date]]&gt;="07/01/2019"+0,Table1[[#This Row],[Completed Date]]&lt;="6/30/2020"+0),"FY 19-20",""))</f>
        <v/>
      </c>
      <c r="AO1984" s="116" t="str">
        <f>IFERROR(FIND("R",Table1[[#This Row],[FS_Priority]]),"")</f>
        <v/>
      </c>
    </row>
    <row r="1985" spans="1:41" hidden="1" x14ac:dyDescent="0.25">
      <c r="A1985" s="48" t="s">
        <v>4853</v>
      </c>
      <c r="B1985" s="203" t="s">
        <v>211</v>
      </c>
      <c r="C1985" s="203" t="s">
        <v>4853</v>
      </c>
      <c r="D1985" s="203" t="b">
        <v>0</v>
      </c>
      <c r="E1985" s="48" t="s">
        <v>53</v>
      </c>
      <c r="F1985" s="48" t="s">
        <v>4854</v>
      </c>
      <c r="G1985" s="48" t="s">
        <v>211</v>
      </c>
      <c r="H1985" s="48" t="s">
        <v>285</v>
      </c>
      <c r="I1985" s="48" t="s">
        <v>4855</v>
      </c>
      <c r="J1985" s="48" t="s">
        <v>2657</v>
      </c>
      <c r="K1985" s="203" t="s">
        <v>3514</v>
      </c>
      <c r="L1985" s="203" t="s">
        <v>2636</v>
      </c>
      <c r="M1985" s="48" t="s">
        <v>3517</v>
      </c>
      <c r="N1985" s="203" t="s">
        <v>211</v>
      </c>
      <c r="O1985" s="48" t="s">
        <v>4852</v>
      </c>
      <c r="P1985" s="48"/>
      <c r="Q1985" s="48" t="s">
        <v>236</v>
      </c>
      <c r="R1985" s="203" t="s">
        <v>211</v>
      </c>
      <c r="S1985" s="48" t="b">
        <v>0</v>
      </c>
      <c r="T1985" s="48"/>
      <c r="U1985" s="178"/>
      <c r="V1985" s="178">
        <v>43840</v>
      </c>
      <c r="W1985" s="48" t="s">
        <v>211</v>
      </c>
      <c r="X1985" s="48"/>
      <c r="Y1985" s="48"/>
      <c r="Z1985" s="48" t="s">
        <v>211</v>
      </c>
      <c r="AA1985" s="48"/>
      <c r="AB1985" s="48"/>
      <c r="AC1985" s="203" t="s">
        <v>5006</v>
      </c>
      <c r="AD1985" s="205"/>
      <c r="AE1985" s="203" t="s">
        <v>4852</v>
      </c>
      <c r="AF1985" s="203" t="s">
        <v>211</v>
      </c>
      <c r="AG1985" s="203" t="s">
        <v>211</v>
      </c>
      <c r="AH1985" s="209"/>
      <c r="AI1985" s="210" t="s">
        <v>4360</v>
      </c>
      <c r="AJ1985" s="164" t="str">
        <f t="shared" si="31"/>
        <v>FS</v>
      </c>
      <c r="AK1985" s="115" t="b">
        <f>ISNUMBER(SEARCH("IRT",Table1[[#This Row],[Current_Status]]))</f>
        <v>0</v>
      </c>
      <c r="AL1985" s="116">
        <f>YEAR(Table1[[#This Row],[Project_Initiated]])</f>
        <v>2020</v>
      </c>
      <c r="AM1985" s="53">
        <v>44105</v>
      </c>
      <c r="AN1985" s="53" t="str">
        <f>IF(AND(Table1[[#This Row],[Completed Date]]&gt;="07/01/2020"+0,Table1[[#This Row],[Completed Date]]&lt;="6/30/2021"+0),"FY 20-21",IF(AND(Table1[[#This Row],[Completed Date]]&gt;="07/01/2019"+0,Table1[[#This Row],[Completed Date]]&lt;="6/30/2020"+0),"FY 19-20",""))</f>
        <v/>
      </c>
      <c r="AO1985" s="116" t="str">
        <f>IFERROR(FIND("R",Table1[[#This Row],[FS_Priority]]),"")</f>
        <v/>
      </c>
    </row>
    <row r="1986" spans="1:41" hidden="1" x14ac:dyDescent="0.25">
      <c r="A1986" s="48" t="s">
        <v>4856</v>
      </c>
      <c r="B1986" s="203" t="s">
        <v>211</v>
      </c>
      <c r="C1986" s="203" t="s">
        <v>4856</v>
      </c>
      <c r="D1986" s="203" t="b">
        <v>0</v>
      </c>
      <c r="E1986" s="48" t="s">
        <v>53</v>
      </c>
      <c r="F1986" s="48" t="s">
        <v>4857</v>
      </c>
      <c r="G1986" s="48" t="s">
        <v>211</v>
      </c>
      <c r="H1986" s="48" t="s">
        <v>932</v>
      </c>
      <c r="I1986" s="48" t="s">
        <v>4858</v>
      </c>
      <c r="J1986" s="48" t="s">
        <v>2657</v>
      </c>
      <c r="K1986" s="203" t="s">
        <v>3514</v>
      </c>
      <c r="L1986" s="203" t="s">
        <v>2636</v>
      </c>
      <c r="M1986" s="48" t="s">
        <v>4859</v>
      </c>
      <c r="N1986" s="203" t="s">
        <v>4860</v>
      </c>
      <c r="O1986" s="48" t="s">
        <v>4852</v>
      </c>
      <c r="P1986" s="48"/>
      <c r="Q1986" s="48" t="s">
        <v>184</v>
      </c>
      <c r="R1986" s="203" t="s">
        <v>211</v>
      </c>
      <c r="S1986" s="48" t="b">
        <v>0</v>
      </c>
      <c r="T1986" s="48"/>
      <c r="U1986" s="178"/>
      <c r="V1986" s="178">
        <v>43874</v>
      </c>
      <c r="W1986" s="48" t="s">
        <v>211</v>
      </c>
      <c r="X1986" s="48"/>
      <c r="Y1986" s="48"/>
      <c r="Z1986" s="48" t="s">
        <v>211</v>
      </c>
      <c r="AA1986" s="48"/>
      <c r="AB1986" s="48"/>
      <c r="AC1986" s="203" t="s">
        <v>5006</v>
      </c>
      <c r="AD1986" s="205"/>
      <c r="AE1986" s="203" t="s">
        <v>4852</v>
      </c>
      <c r="AF1986" s="203" t="s">
        <v>211</v>
      </c>
      <c r="AG1986" s="203" t="s">
        <v>211</v>
      </c>
      <c r="AH1986" s="209"/>
      <c r="AI1986" s="210" t="s">
        <v>4360</v>
      </c>
      <c r="AJ1986" s="164" t="str">
        <f t="shared" si="31"/>
        <v>FS</v>
      </c>
      <c r="AK1986" s="115" t="b">
        <f>ISNUMBER(SEARCH("IRT",Table1[[#This Row],[Current_Status]]))</f>
        <v>0</v>
      </c>
      <c r="AL1986" s="116">
        <f>YEAR(Table1[[#This Row],[Project_Initiated]])</f>
        <v>2020</v>
      </c>
      <c r="AM1986" s="53">
        <v>44105</v>
      </c>
      <c r="AN1986" s="53" t="str">
        <f>IF(AND(Table1[[#This Row],[Completed Date]]&gt;="07/01/2020"+0,Table1[[#This Row],[Completed Date]]&lt;="6/30/2021"+0),"FY 20-21",IF(AND(Table1[[#This Row],[Completed Date]]&gt;="07/01/2019"+0,Table1[[#This Row],[Completed Date]]&lt;="6/30/2020"+0),"FY 19-20",""))</f>
        <v/>
      </c>
      <c r="AO1986" s="116" t="str">
        <f>IFERROR(FIND("R",Table1[[#This Row],[FS_Priority]]),"")</f>
        <v/>
      </c>
    </row>
    <row r="1987" spans="1:41" hidden="1" x14ac:dyDescent="0.25">
      <c r="A1987" s="48" t="s">
        <v>4070</v>
      </c>
      <c r="B1987" s="203" t="s">
        <v>211</v>
      </c>
      <c r="C1987" s="203" t="s">
        <v>4070</v>
      </c>
      <c r="D1987" s="203" t="b">
        <v>0</v>
      </c>
      <c r="E1987" s="48" t="s">
        <v>53</v>
      </c>
      <c r="F1987" s="48" t="s">
        <v>4457</v>
      </c>
      <c r="G1987" s="48" t="s">
        <v>4396</v>
      </c>
      <c r="H1987" s="48" t="s">
        <v>285</v>
      </c>
      <c r="I1987" s="48" t="s">
        <v>3516</v>
      </c>
      <c r="J1987" s="48" t="s">
        <v>2657</v>
      </c>
      <c r="K1987" s="203" t="s">
        <v>3514</v>
      </c>
      <c r="L1987" s="203" t="s">
        <v>2636</v>
      </c>
      <c r="M1987" s="48" t="s">
        <v>3515</v>
      </c>
      <c r="N1987" s="203" t="s">
        <v>211</v>
      </c>
      <c r="O1987" s="48" t="s">
        <v>183</v>
      </c>
      <c r="P1987" s="48"/>
      <c r="Q1987" s="48" t="s">
        <v>184</v>
      </c>
      <c r="R1987" s="203" t="s">
        <v>211</v>
      </c>
      <c r="S1987" s="48" t="b">
        <v>0</v>
      </c>
      <c r="T1987" s="48"/>
      <c r="U1987" s="178"/>
      <c r="V1987" s="178">
        <v>43600</v>
      </c>
      <c r="W1987" s="48" t="s">
        <v>211</v>
      </c>
      <c r="X1987" s="48"/>
      <c r="Y1987" s="48"/>
      <c r="Z1987" s="48" t="s">
        <v>211</v>
      </c>
      <c r="AA1987" s="48"/>
      <c r="AB1987" s="48"/>
      <c r="AC1987" s="203" t="s">
        <v>5009</v>
      </c>
      <c r="AD1987" s="204">
        <v>43776</v>
      </c>
      <c r="AE1987" s="203" t="s">
        <v>498</v>
      </c>
      <c r="AF1987" s="203" t="s">
        <v>4458</v>
      </c>
      <c r="AG1987" s="203" t="s">
        <v>2694</v>
      </c>
      <c r="AH1987" s="209"/>
      <c r="AI1987" s="210" t="s">
        <v>4284</v>
      </c>
      <c r="AJ1987" s="164" t="str">
        <f t="shared" si="31"/>
        <v>FS</v>
      </c>
      <c r="AK1987" s="115" t="b">
        <f>ISNUMBER(SEARCH("IRT",Table1[[#This Row],[Current_Status]]))</f>
        <v>0</v>
      </c>
      <c r="AL1987" s="116">
        <f>YEAR(Table1[[#This Row],[Project_Initiated]])</f>
        <v>2019</v>
      </c>
      <c r="AM1987" s="53">
        <v>44105</v>
      </c>
      <c r="AN1987" s="53" t="str">
        <f>IF(AND(Table1[[#This Row],[Completed Date]]&gt;="07/01/2020"+0,Table1[[#This Row],[Completed Date]]&lt;="6/30/2021"+0),"FY 20-21",IF(AND(Table1[[#This Row],[Completed Date]]&gt;="07/01/2019"+0,Table1[[#This Row],[Completed Date]]&lt;="6/30/2020"+0),"FY 19-20",""))</f>
        <v/>
      </c>
      <c r="AO1987" s="116" t="str">
        <f>IFERROR(FIND("R",Table1[[#This Row],[FS_Priority]]),"")</f>
        <v/>
      </c>
    </row>
    <row r="1988" spans="1:41" hidden="1" x14ac:dyDescent="0.25">
      <c r="A1988" s="48" t="s">
        <v>4071</v>
      </c>
      <c r="B1988" s="203" t="s">
        <v>211</v>
      </c>
      <c r="C1988" s="203" t="s">
        <v>4071</v>
      </c>
      <c r="D1988" s="203" t="b">
        <v>0</v>
      </c>
      <c r="E1988" s="48" t="s">
        <v>53</v>
      </c>
      <c r="F1988" s="48" t="s">
        <v>4468</v>
      </c>
      <c r="G1988" s="48" t="s">
        <v>211</v>
      </c>
      <c r="H1988" s="48" t="s">
        <v>285</v>
      </c>
      <c r="I1988" s="48" t="s">
        <v>4195</v>
      </c>
      <c r="J1988" s="48" t="s">
        <v>2657</v>
      </c>
      <c r="K1988" s="203" t="s">
        <v>3514</v>
      </c>
      <c r="L1988" s="203" t="s">
        <v>2636</v>
      </c>
      <c r="M1988" s="48" t="s">
        <v>4196</v>
      </c>
      <c r="N1988" s="203" t="s">
        <v>211</v>
      </c>
      <c r="O1988" s="48" t="s">
        <v>183</v>
      </c>
      <c r="P1988" s="48"/>
      <c r="Q1988" s="48" t="s">
        <v>239</v>
      </c>
      <c r="R1988" s="203" t="s">
        <v>211</v>
      </c>
      <c r="S1988" s="48" t="b">
        <v>0</v>
      </c>
      <c r="T1988" s="48"/>
      <c r="U1988" s="178"/>
      <c r="V1988" s="178">
        <v>43598</v>
      </c>
      <c r="W1988" s="48" t="s">
        <v>211</v>
      </c>
      <c r="X1988" s="48"/>
      <c r="Y1988" s="48"/>
      <c r="Z1988" s="48" t="s">
        <v>211</v>
      </c>
      <c r="AA1988" s="48"/>
      <c r="AB1988" s="48"/>
      <c r="AC1988" s="203" t="s">
        <v>5011</v>
      </c>
      <c r="AD1988" s="205"/>
      <c r="AE1988" s="203" t="s">
        <v>165</v>
      </c>
      <c r="AF1988" s="203" t="s">
        <v>211</v>
      </c>
      <c r="AG1988" s="203" t="s">
        <v>211</v>
      </c>
      <c r="AH1988" s="209"/>
      <c r="AI1988" s="210" t="s">
        <v>4284</v>
      </c>
      <c r="AJ1988" s="164" t="str">
        <f t="shared" si="31"/>
        <v>FS</v>
      </c>
      <c r="AK1988" s="115" t="b">
        <f>ISNUMBER(SEARCH("IRT",Table1[[#This Row],[Current_Status]]))</f>
        <v>0</v>
      </c>
      <c r="AL1988" s="116">
        <f>YEAR(Table1[[#This Row],[Project_Initiated]])</f>
        <v>2019</v>
      </c>
      <c r="AM1988" s="53">
        <v>44105</v>
      </c>
      <c r="AN1988" s="53" t="str">
        <f>IF(AND(Table1[[#This Row],[Completed Date]]&gt;="07/01/2020"+0,Table1[[#This Row],[Completed Date]]&lt;="6/30/2021"+0),"FY 20-21",IF(AND(Table1[[#This Row],[Completed Date]]&gt;="07/01/2019"+0,Table1[[#This Row],[Completed Date]]&lt;="6/30/2020"+0),"FY 19-20",""))</f>
        <v/>
      </c>
      <c r="AO1988" s="116" t="str">
        <f>IFERROR(FIND("R",Table1[[#This Row],[FS_Priority]]),"")</f>
        <v/>
      </c>
    </row>
    <row r="1989" spans="1:41" hidden="1" x14ac:dyDescent="0.25">
      <c r="A1989" s="48" t="s">
        <v>4525</v>
      </c>
      <c r="B1989" s="203" t="s">
        <v>211</v>
      </c>
      <c r="C1989" s="203" t="s">
        <v>4525</v>
      </c>
      <c r="D1989" s="203" t="b">
        <v>0</v>
      </c>
      <c r="E1989" s="48" t="s">
        <v>53</v>
      </c>
      <c r="F1989" s="48" t="s">
        <v>4526</v>
      </c>
      <c r="G1989" s="48" t="s">
        <v>4987</v>
      </c>
      <c r="H1989" s="48" t="s">
        <v>211</v>
      </c>
      <c r="I1989" s="48" t="s">
        <v>3917</v>
      </c>
      <c r="J1989" s="48" t="s">
        <v>2657</v>
      </c>
      <c r="K1989" s="203" t="s">
        <v>3514</v>
      </c>
      <c r="L1989" s="203" t="s">
        <v>2636</v>
      </c>
      <c r="M1989" s="48" t="s">
        <v>3530</v>
      </c>
      <c r="N1989" s="203" t="s">
        <v>211</v>
      </c>
      <c r="O1989" s="48" t="s">
        <v>183</v>
      </c>
      <c r="P1989" s="48"/>
      <c r="Q1989" s="48" t="s">
        <v>3291</v>
      </c>
      <c r="R1989" s="203" t="s">
        <v>211</v>
      </c>
      <c r="S1989" s="48" t="b">
        <v>0</v>
      </c>
      <c r="T1989" s="48"/>
      <c r="U1989" s="178"/>
      <c r="V1989" s="178">
        <v>43774</v>
      </c>
      <c r="W1989" s="48" t="s">
        <v>211</v>
      </c>
      <c r="X1989" s="48"/>
      <c r="Y1989" s="48"/>
      <c r="Z1989" s="48" t="s">
        <v>211</v>
      </c>
      <c r="AA1989" s="48"/>
      <c r="AB1989" s="48"/>
      <c r="AC1989" s="203" t="s">
        <v>5012</v>
      </c>
      <c r="AD1989" s="205"/>
      <c r="AE1989" s="203" t="s">
        <v>498</v>
      </c>
      <c r="AF1989" s="203" t="s">
        <v>4988</v>
      </c>
      <c r="AG1989" s="203" t="s">
        <v>211</v>
      </c>
      <c r="AH1989" s="209"/>
      <c r="AI1989" s="210" t="s">
        <v>4364</v>
      </c>
      <c r="AJ1989" s="164" t="str">
        <f t="shared" si="31"/>
        <v>FS</v>
      </c>
      <c r="AK1989" s="115" t="b">
        <f>ISNUMBER(SEARCH("IRT",Table1[[#This Row],[Current_Status]]))</f>
        <v>0</v>
      </c>
      <c r="AL1989" s="116">
        <f>YEAR(Table1[[#This Row],[Project_Initiated]])</f>
        <v>2019</v>
      </c>
      <c r="AM1989" s="53">
        <v>44105</v>
      </c>
      <c r="AN1989" s="53" t="str">
        <f>IF(AND(Table1[[#This Row],[Completed Date]]&gt;="07/01/2020"+0,Table1[[#This Row],[Completed Date]]&lt;="6/30/2021"+0),"FY 20-21",IF(AND(Table1[[#This Row],[Completed Date]]&gt;="07/01/2019"+0,Table1[[#This Row],[Completed Date]]&lt;="6/30/2020"+0),"FY 19-20",""))</f>
        <v/>
      </c>
      <c r="AO1989" s="116">
        <f>IFERROR(FIND("R",Table1[[#This Row],[FS_Priority]]),"")</f>
        <v>1</v>
      </c>
    </row>
    <row r="1990" spans="1:41" hidden="1" x14ac:dyDescent="0.25">
      <c r="A1990" s="48" t="s">
        <v>4075</v>
      </c>
      <c r="B1990" s="203" t="s">
        <v>211</v>
      </c>
      <c r="C1990" s="203" t="s">
        <v>4075</v>
      </c>
      <c r="D1990" s="203" t="b">
        <v>0</v>
      </c>
      <c r="E1990" s="48" t="s">
        <v>53</v>
      </c>
      <c r="F1990" s="48" t="s">
        <v>4214</v>
      </c>
      <c r="G1990" s="48" t="s">
        <v>4373</v>
      </c>
      <c r="H1990" s="48" t="s">
        <v>285</v>
      </c>
      <c r="I1990" s="48" t="s">
        <v>4215</v>
      </c>
      <c r="J1990" s="48" t="s">
        <v>2657</v>
      </c>
      <c r="K1990" s="203" t="s">
        <v>3514</v>
      </c>
      <c r="L1990" s="203" t="s">
        <v>2636</v>
      </c>
      <c r="M1990" s="48" t="s">
        <v>3530</v>
      </c>
      <c r="N1990" s="203" t="s">
        <v>211</v>
      </c>
      <c r="O1990" s="48" t="s">
        <v>183</v>
      </c>
      <c r="P1990" s="48"/>
      <c r="Q1990" s="48" t="s">
        <v>3291</v>
      </c>
      <c r="R1990" s="203" t="s">
        <v>211</v>
      </c>
      <c r="S1990" s="48" t="b">
        <v>0</v>
      </c>
      <c r="T1990" s="48"/>
      <c r="U1990" s="178"/>
      <c r="V1990" s="178">
        <v>42688</v>
      </c>
      <c r="W1990" s="48" t="s">
        <v>211</v>
      </c>
      <c r="X1990" s="48"/>
      <c r="Y1990" s="48"/>
      <c r="Z1990" s="48" t="s">
        <v>211</v>
      </c>
      <c r="AA1990" s="48"/>
      <c r="AB1990" s="48"/>
      <c r="AC1990" s="203" t="s">
        <v>5008</v>
      </c>
      <c r="AD1990" s="205"/>
      <c r="AE1990" s="203" t="s">
        <v>498</v>
      </c>
      <c r="AF1990" s="203" t="s">
        <v>4476</v>
      </c>
      <c r="AG1990" s="203" t="s">
        <v>211</v>
      </c>
      <c r="AH1990" s="209"/>
      <c r="AI1990" s="210" t="s">
        <v>4284</v>
      </c>
      <c r="AJ1990" s="164" t="str">
        <f t="shared" si="31"/>
        <v>FS</v>
      </c>
      <c r="AK1990" s="115" t="b">
        <f>ISNUMBER(SEARCH("IRT",Table1[[#This Row],[Current_Status]]))</f>
        <v>0</v>
      </c>
      <c r="AL1990" s="116">
        <f>YEAR(Table1[[#This Row],[Project_Initiated]])</f>
        <v>2016</v>
      </c>
      <c r="AM1990" s="53">
        <v>44105</v>
      </c>
      <c r="AN1990" s="53" t="str">
        <f>IF(AND(Table1[[#This Row],[Completed Date]]&gt;="07/01/2020"+0,Table1[[#This Row],[Completed Date]]&lt;="6/30/2021"+0),"FY 20-21",IF(AND(Table1[[#This Row],[Completed Date]]&gt;="07/01/2019"+0,Table1[[#This Row],[Completed Date]]&lt;="6/30/2020"+0),"FY 19-20",""))</f>
        <v/>
      </c>
      <c r="AO1990" s="116">
        <f>IFERROR(FIND("R",Table1[[#This Row],[FS_Priority]]),"")</f>
        <v>1</v>
      </c>
    </row>
    <row r="1991" spans="1:41" hidden="1" x14ac:dyDescent="0.25">
      <c r="A1991" s="48" t="s">
        <v>4077</v>
      </c>
      <c r="B1991" s="203" t="s">
        <v>211</v>
      </c>
      <c r="C1991" s="203" t="s">
        <v>4077</v>
      </c>
      <c r="D1991" s="203" t="b">
        <v>0</v>
      </c>
      <c r="E1991" s="48" t="s">
        <v>53</v>
      </c>
      <c r="F1991" s="48" t="s">
        <v>4823</v>
      </c>
      <c r="G1991" s="48" t="s">
        <v>4255</v>
      </c>
      <c r="H1991" s="48" t="s">
        <v>932</v>
      </c>
      <c r="I1991" s="48" t="s">
        <v>4132</v>
      </c>
      <c r="J1991" s="48" t="s">
        <v>2657</v>
      </c>
      <c r="K1991" s="203" t="s">
        <v>3514</v>
      </c>
      <c r="L1991" s="203" t="s">
        <v>2636</v>
      </c>
      <c r="M1991" s="48" t="s">
        <v>3551</v>
      </c>
      <c r="N1991" s="203" t="s">
        <v>211</v>
      </c>
      <c r="O1991" s="48" t="s">
        <v>183</v>
      </c>
      <c r="P1991" s="48"/>
      <c r="Q1991" s="48" t="s">
        <v>3429</v>
      </c>
      <c r="R1991" s="203" t="s">
        <v>211</v>
      </c>
      <c r="S1991" s="48" t="b">
        <v>0</v>
      </c>
      <c r="T1991" s="48"/>
      <c r="U1991" s="178"/>
      <c r="V1991" s="178">
        <v>43515</v>
      </c>
      <c r="W1991" s="48" t="s">
        <v>211</v>
      </c>
      <c r="X1991" s="48"/>
      <c r="Y1991" s="48"/>
      <c r="Z1991" s="48" t="s">
        <v>211</v>
      </c>
      <c r="AA1991" s="48"/>
      <c r="AB1991" s="48"/>
      <c r="AC1991" s="203" t="s">
        <v>5014</v>
      </c>
      <c r="AD1991" s="204">
        <v>43725</v>
      </c>
      <c r="AE1991" s="203" t="s">
        <v>498</v>
      </c>
      <c r="AF1991" s="203" t="s">
        <v>4439</v>
      </c>
      <c r="AG1991" s="203" t="s">
        <v>2694</v>
      </c>
      <c r="AH1991" s="208"/>
      <c r="AI1991" s="210" t="s">
        <v>4284</v>
      </c>
      <c r="AJ1991" s="164" t="str">
        <f t="shared" si="31"/>
        <v>FS</v>
      </c>
      <c r="AK1991" s="115" t="b">
        <f>ISNUMBER(SEARCH("IRT",Table1[[#This Row],[Current_Status]]))</f>
        <v>0</v>
      </c>
      <c r="AL1991" s="116">
        <f>YEAR(Table1[[#This Row],[Project_Initiated]])</f>
        <v>2019</v>
      </c>
      <c r="AM1991" s="53">
        <v>44105</v>
      </c>
      <c r="AN1991" s="53" t="str">
        <f>IF(AND(Table1[[#This Row],[Completed Date]]&gt;="07/01/2020"+0,Table1[[#This Row],[Completed Date]]&lt;="6/30/2021"+0),"FY 20-21",IF(AND(Table1[[#This Row],[Completed Date]]&gt;="07/01/2019"+0,Table1[[#This Row],[Completed Date]]&lt;="6/30/2020"+0),"FY 19-20",""))</f>
        <v/>
      </c>
      <c r="AO1991" s="116">
        <f>IFERROR(FIND("R",Table1[[#This Row],[FS_Priority]]),"")</f>
        <v>1</v>
      </c>
    </row>
    <row r="1992" spans="1:41" hidden="1" x14ac:dyDescent="0.25">
      <c r="A1992" s="48" t="s">
        <v>4544</v>
      </c>
      <c r="B1992" s="203" t="s">
        <v>211</v>
      </c>
      <c r="C1992" s="203" t="s">
        <v>4544</v>
      </c>
      <c r="D1992" s="203" t="b">
        <v>0</v>
      </c>
      <c r="E1992" s="48" t="s">
        <v>99</v>
      </c>
      <c r="F1992" s="48" t="s">
        <v>4545</v>
      </c>
      <c r="G1992" s="48" t="s">
        <v>4726</v>
      </c>
      <c r="H1992" s="48" t="s">
        <v>211</v>
      </c>
      <c r="I1992" s="48" t="s">
        <v>4540</v>
      </c>
      <c r="J1992" s="48" t="s">
        <v>2657</v>
      </c>
      <c r="K1992" s="203" t="s">
        <v>4989</v>
      </c>
      <c r="L1992" s="203" t="s">
        <v>297</v>
      </c>
      <c r="M1992" s="48" t="s">
        <v>3599</v>
      </c>
      <c r="N1992" s="203" t="s">
        <v>211</v>
      </c>
      <c r="O1992" s="48" t="s">
        <v>183</v>
      </c>
      <c r="P1992" s="48"/>
      <c r="Q1992" s="48" t="s">
        <v>218</v>
      </c>
      <c r="R1992" s="203" t="s">
        <v>211</v>
      </c>
      <c r="S1992" s="48" t="b">
        <v>0</v>
      </c>
      <c r="T1992" s="48"/>
      <c r="U1992" s="178"/>
      <c r="V1992" s="178">
        <v>43788</v>
      </c>
      <c r="W1992" s="48" t="s">
        <v>211</v>
      </c>
      <c r="X1992" s="48"/>
      <c r="Y1992" s="48"/>
      <c r="Z1992" s="48" t="s">
        <v>211</v>
      </c>
      <c r="AA1992" s="48"/>
      <c r="AB1992" s="48"/>
      <c r="AC1992" s="203" t="s">
        <v>5015</v>
      </c>
      <c r="AD1992" s="207">
        <v>43790</v>
      </c>
      <c r="AE1992" s="203" t="s">
        <v>178</v>
      </c>
      <c r="AF1992" s="203" t="s">
        <v>4727</v>
      </c>
      <c r="AG1992" s="203" t="s">
        <v>2694</v>
      </c>
      <c r="AH1992" s="208"/>
      <c r="AI1992" s="210" t="s">
        <v>4364</v>
      </c>
      <c r="AJ1992" s="164" t="str">
        <f t="shared" si="31"/>
        <v>FS</v>
      </c>
      <c r="AK1992" s="115" t="b">
        <f>ISNUMBER(SEARCH("IRT",Table1[[#This Row],[Current_Status]]))</f>
        <v>0</v>
      </c>
      <c r="AL1992" s="116">
        <f>YEAR(Table1[[#This Row],[Project_Initiated]])</f>
        <v>2019</v>
      </c>
      <c r="AM1992" s="53">
        <v>44105</v>
      </c>
      <c r="AN1992" s="53" t="str">
        <f>IF(AND(Table1[[#This Row],[Completed Date]]&gt;="07/01/2020"+0,Table1[[#This Row],[Completed Date]]&lt;="6/30/2021"+0),"FY 20-21",IF(AND(Table1[[#This Row],[Completed Date]]&gt;="07/01/2019"+0,Table1[[#This Row],[Completed Date]]&lt;="6/30/2020"+0),"FY 19-20",""))</f>
        <v/>
      </c>
      <c r="AO1992" s="116" t="str">
        <f>IFERROR(FIND("R",Table1[[#This Row],[FS_Priority]]),"")</f>
        <v/>
      </c>
    </row>
    <row r="1993" spans="1:41" hidden="1" x14ac:dyDescent="0.25">
      <c r="A1993" s="48" t="s">
        <v>4582</v>
      </c>
      <c r="B1993" s="203" t="s">
        <v>211</v>
      </c>
      <c r="C1993" s="203" t="s">
        <v>4582</v>
      </c>
      <c r="D1993" s="203" t="b">
        <v>0</v>
      </c>
      <c r="E1993" s="48" t="s">
        <v>99</v>
      </c>
      <c r="F1993" s="48" t="s">
        <v>4583</v>
      </c>
      <c r="G1993" s="48" t="s">
        <v>4740</v>
      </c>
      <c r="H1993" s="48" t="s">
        <v>211</v>
      </c>
      <c r="I1993" s="48" t="s">
        <v>3940</v>
      </c>
      <c r="J1993" s="48" t="s">
        <v>2657</v>
      </c>
      <c r="K1993" s="203" t="s">
        <v>4989</v>
      </c>
      <c r="L1993" s="203" t="s">
        <v>297</v>
      </c>
      <c r="M1993" s="48" t="s">
        <v>3599</v>
      </c>
      <c r="N1993" s="203" t="s">
        <v>211</v>
      </c>
      <c r="O1993" s="48" t="s">
        <v>183</v>
      </c>
      <c r="P1993" s="48"/>
      <c r="Q1993" s="48" t="s">
        <v>3293</v>
      </c>
      <c r="R1993" s="203" t="s">
        <v>211</v>
      </c>
      <c r="S1993" s="48" t="b">
        <v>0</v>
      </c>
      <c r="T1993" s="48"/>
      <c r="U1993" s="178"/>
      <c r="V1993" s="178">
        <v>43756</v>
      </c>
      <c r="W1993" s="48" t="s">
        <v>211</v>
      </c>
      <c r="X1993" s="48"/>
      <c r="Y1993" s="48"/>
      <c r="Z1993" s="48" t="s">
        <v>211</v>
      </c>
      <c r="AA1993" s="48"/>
      <c r="AB1993" s="48"/>
      <c r="AC1993" s="203" t="s">
        <v>5008</v>
      </c>
      <c r="AD1993" s="204">
        <v>43782</v>
      </c>
      <c r="AE1993" s="203" t="s">
        <v>178</v>
      </c>
      <c r="AF1993" s="203" t="s">
        <v>4741</v>
      </c>
      <c r="AG1993" s="203" t="s">
        <v>2694</v>
      </c>
      <c r="AH1993" s="208"/>
      <c r="AI1993" s="210" t="s">
        <v>4364</v>
      </c>
      <c r="AJ1993" s="164" t="str">
        <f t="shared" si="31"/>
        <v>FS</v>
      </c>
      <c r="AK1993" s="115" t="b">
        <f>ISNUMBER(SEARCH("IRT",Table1[[#This Row],[Current_Status]]))</f>
        <v>0</v>
      </c>
      <c r="AL1993" s="116">
        <f>YEAR(Table1[[#This Row],[Project_Initiated]])</f>
        <v>2019</v>
      </c>
      <c r="AM1993" s="53">
        <v>44105</v>
      </c>
      <c r="AN1993" s="53" t="str">
        <f>IF(AND(Table1[[#This Row],[Completed Date]]&gt;="07/01/2020"+0,Table1[[#This Row],[Completed Date]]&lt;="6/30/2021"+0),"FY 20-21",IF(AND(Table1[[#This Row],[Completed Date]]&gt;="07/01/2019"+0,Table1[[#This Row],[Completed Date]]&lt;="6/30/2020"+0),"FY 19-20",""))</f>
        <v/>
      </c>
      <c r="AO1993" s="116">
        <f>IFERROR(FIND("R",Table1[[#This Row],[FS_Priority]]),"")</f>
        <v>1</v>
      </c>
    </row>
    <row r="1994" spans="1:41" hidden="1" x14ac:dyDescent="0.25">
      <c r="A1994" s="48" t="s">
        <v>4584</v>
      </c>
      <c r="B1994" s="203" t="s">
        <v>211</v>
      </c>
      <c r="C1994" s="203" t="s">
        <v>4584</v>
      </c>
      <c r="D1994" s="203" t="b">
        <v>0</v>
      </c>
      <c r="E1994" s="48" t="s">
        <v>99</v>
      </c>
      <c r="F1994" s="48" t="s">
        <v>4585</v>
      </c>
      <c r="G1994" s="48" t="s">
        <v>4805</v>
      </c>
      <c r="H1994" s="48" t="s">
        <v>211</v>
      </c>
      <c r="I1994" s="48" t="s">
        <v>4540</v>
      </c>
      <c r="J1994" s="48" t="s">
        <v>2657</v>
      </c>
      <c r="K1994" s="203" t="s">
        <v>4989</v>
      </c>
      <c r="L1994" s="203" t="s">
        <v>297</v>
      </c>
      <c r="M1994" s="48" t="s">
        <v>3599</v>
      </c>
      <c r="N1994" s="203" t="s">
        <v>211</v>
      </c>
      <c r="O1994" s="48" t="s">
        <v>183</v>
      </c>
      <c r="P1994" s="48"/>
      <c r="Q1994" s="48" t="s">
        <v>3429</v>
      </c>
      <c r="R1994" s="203" t="s">
        <v>211</v>
      </c>
      <c r="S1994" s="48" t="b">
        <v>0</v>
      </c>
      <c r="T1994" s="48"/>
      <c r="U1994" s="178"/>
      <c r="V1994" s="178">
        <v>43776</v>
      </c>
      <c r="W1994" s="48" t="s">
        <v>211</v>
      </c>
      <c r="X1994" s="48"/>
      <c r="Y1994" s="48"/>
      <c r="Z1994" s="48" t="s">
        <v>211</v>
      </c>
      <c r="AA1994" s="48"/>
      <c r="AB1994" s="48"/>
      <c r="AC1994" s="203" t="s">
        <v>5008</v>
      </c>
      <c r="AD1994" s="204">
        <v>43850</v>
      </c>
      <c r="AE1994" s="203" t="s">
        <v>178</v>
      </c>
      <c r="AF1994" s="203" t="s">
        <v>4806</v>
      </c>
      <c r="AG1994" s="203" t="s">
        <v>2694</v>
      </c>
      <c r="AH1994" s="208"/>
      <c r="AI1994" s="210" t="s">
        <v>4364</v>
      </c>
      <c r="AJ1994" s="164" t="str">
        <f t="shared" si="31"/>
        <v>FS</v>
      </c>
      <c r="AK1994" s="115" t="b">
        <f>ISNUMBER(SEARCH("IRT",Table1[[#This Row],[Current_Status]]))</f>
        <v>0</v>
      </c>
      <c r="AL1994" s="116">
        <f>YEAR(Table1[[#This Row],[Project_Initiated]])</f>
        <v>2019</v>
      </c>
      <c r="AM1994" s="53">
        <v>44105</v>
      </c>
      <c r="AN1994" s="53" t="str">
        <f>IF(AND(Table1[[#This Row],[Completed Date]]&gt;="07/01/2020"+0,Table1[[#This Row],[Completed Date]]&lt;="6/30/2021"+0),"FY 20-21",IF(AND(Table1[[#This Row],[Completed Date]]&gt;="07/01/2019"+0,Table1[[#This Row],[Completed Date]]&lt;="6/30/2020"+0),"FY 19-20",""))</f>
        <v/>
      </c>
      <c r="AO1994" s="116">
        <f>IFERROR(FIND("R",Table1[[#This Row],[FS_Priority]]),"")</f>
        <v>1</v>
      </c>
    </row>
    <row r="1995" spans="1:41" hidden="1" x14ac:dyDescent="0.25">
      <c r="A1995" s="48" t="s">
        <v>4593</v>
      </c>
      <c r="B1995" s="203" t="s">
        <v>211</v>
      </c>
      <c r="C1995" s="203" t="s">
        <v>4593</v>
      </c>
      <c r="D1995" s="203" t="b">
        <v>0</v>
      </c>
      <c r="E1995" s="48" t="s">
        <v>107</v>
      </c>
      <c r="F1995" s="48" t="s">
        <v>4724</v>
      </c>
      <c r="G1995" s="48" t="s">
        <v>4744</v>
      </c>
      <c r="H1995" s="48" t="s">
        <v>211</v>
      </c>
      <c r="I1995" s="48" t="s">
        <v>4594</v>
      </c>
      <c r="J1995" s="48" t="s">
        <v>2657</v>
      </c>
      <c r="K1995" s="203" t="s">
        <v>3674</v>
      </c>
      <c r="L1995" s="203" t="s">
        <v>2636</v>
      </c>
      <c r="M1995" s="48" t="s">
        <v>3701</v>
      </c>
      <c r="N1995" s="203" t="s">
        <v>4595</v>
      </c>
      <c r="O1995" s="48" t="s">
        <v>183</v>
      </c>
      <c r="P1995" s="48"/>
      <c r="Q1995" s="48" t="s">
        <v>218</v>
      </c>
      <c r="R1995" s="203" t="s">
        <v>211</v>
      </c>
      <c r="S1995" s="48" t="b">
        <v>0</v>
      </c>
      <c r="T1995" s="48"/>
      <c r="U1995" s="178"/>
      <c r="V1995" s="178">
        <v>43768</v>
      </c>
      <c r="W1995" s="48" t="s">
        <v>211</v>
      </c>
      <c r="X1995" s="48"/>
      <c r="Y1995" s="48"/>
      <c r="Z1995" s="48" t="s">
        <v>211</v>
      </c>
      <c r="AA1995" s="48"/>
      <c r="AB1995" s="48"/>
      <c r="AC1995" s="203" t="s">
        <v>5020</v>
      </c>
      <c r="AD1995" s="205"/>
      <c r="AE1995" s="203" t="s">
        <v>498</v>
      </c>
      <c r="AF1995" s="203" t="s">
        <v>4725</v>
      </c>
      <c r="AG1995" s="203" t="s">
        <v>211</v>
      </c>
      <c r="AH1995" s="208"/>
      <c r="AI1995" s="210" t="s">
        <v>4364</v>
      </c>
      <c r="AJ1995" s="164" t="str">
        <f t="shared" si="31"/>
        <v>FS</v>
      </c>
      <c r="AK1995" s="115" t="b">
        <f>ISNUMBER(SEARCH("IRT",Table1[[#This Row],[Current_Status]]))</f>
        <v>0</v>
      </c>
      <c r="AL1995" s="116">
        <f>YEAR(Table1[[#This Row],[Project_Initiated]])</f>
        <v>2019</v>
      </c>
      <c r="AM1995" s="53">
        <v>44105</v>
      </c>
      <c r="AN1995" s="53" t="str">
        <f>IF(AND(Table1[[#This Row],[Completed Date]]&gt;="07/01/2020"+0,Table1[[#This Row],[Completed Date]]&lt;="6/30/2021"+0),"FY 20-21",IF(AND(Table1[[#This Row],[Completed Date]]&gt;="07/01/2019"+0,Table1[[#This Row],[Completed Date]]&lt;="6/30/2020"+0),"FY 19-20",""))</f>
        <v/>
      </c>
      <c r="AO1995" s="116" t="str">
        <f>IFERROR(FIND("R",Table1[[#This Row],[FS_Priority]]),"")</f>
        <v/>
      </c>
    </row>
    <row r="1996" spans="1:41" hidden="1" x14ac:dyDescent="0.25">
      <c r="A1996" s="48" t="s">
        <v>4876</v>
      </c>
      <c r="B1996" s="203" t="s">
        <v>211</v>
      </c>
      <c r="C1996" s="203" t="s">
        <v>4876</v>
      </c>
      <c r="D1996" s="203" t="b">
        <v>0</v>
      </c>
      <c r="E1996" s="48" t="s">
        <v>107</v>
      </c>
      <c r="F1996" s="48" t="s">
        <v>4877</v>
      </c>
      <c r="G1996" s="48" t="s">
        <v>211</v>
      </c>
      <c r="H1996" s="48" t="s">
        <v>473</v>
      </c>
      <c r="I1996" s="48" t="s">
        <v>4878</v>
      </c>
      <c r="J1996" s="48" t="s">
        <v>2657</v>
      </c>
      <c r="K1996" s="203" t="s">
        <v>3674</v>
      </c>
      <c r="L1996" s="203" t="s">
        <v>2636</v>
      </c>
      <c r="M1996" s="48" t="s">
        <v>3568</v>
      </c>
      <c r="N1996" s="203" t="s">
        <v>4879</v>
      </c>
      <c r="O1996" s="48" t="s">
        <v>4852</v>
      </c>
      <c r="P1996" s="48"/>
      <c r="Q1996" s="48" t="s">
        <v>221</v>
      </c>
      <c r="R1996" s="203" t="s">
        <v>211</v>
      </c>
      <c r="S1996" s="48" t="b">
        <v>0</v>
      </c>
      <c r="T1996" s="48"/>
      <c r="U1996" s="178"/>
      <c r="V1996" s="178">
        <v>43879</v>
      </c>
      <c r="W1996" s="48" t="s">
        <v>211</v>
      </c>
      <c r="X1996" s="48"/>
      <c r="Y1996" s="48"/>
      <c r="Z1996" s="48" t="s">
        <v>211</v>
      </c>
      <c r="AA1996" s="48"/>
      <c r="AB1996" s="48"/>
      <c r="AC1996" s="203" t="s">
        <v>5006</v>
      </c>
      <c r="AD1996" s="205"/>
      <c r="AE1996" s="203" t="s">
        <v>4852</v>
      </c>
      <c r="AF1996" s="203" t="s">
        <v>211</v>
      </c>
      <c r="AG1996" s="203" t="s">
        <v>211</v>
      </c>
      <c r="AH1996" s="208"/>
      <c r="AI1996" s="210" t="s">
        <v>4360</v>
      </c>
      <c r="AJ1996" s="164" t="str">
        <f t="shared" si="31"/>
        <v>FS</v>
      </c>
      <c r="AK1996" s="115" t="b">
        <f>ISNUMBER(SEARCH("IRT",Table1[[#This Row],[Current_Status]]))</f>
        <v>0</v>
      </c>
      <c r="AL1996" s="116">
        <f>YEAR(Table1[[#This Row],[Project_Initiated]])</f>
        <v>2020</v>
      </c>
      <c r="AM1996" s="53">
        <v>44105</v>
      </c>
      <c r="AN1996" s="53" t="str">
        <f>IF(AND(Table1[[#This Row],[Completed Date]]&gt;="07/01/2020"+0,Table1[[#This Row],[Completed Date]]&lt;="6/30/2021"+0),"FY 20-21",IF(AND(Table1[[#This Row],[Completed Date]]&gt;="07/01/2019"+0,Table1[[#This Row],[Completed Date]]&lt;="6/30/2020"+0),"FY 19-20",""))</f>
        <v/>
      </c>
      <c r="AO1996" s="116" t="str">
        <f>IFERROR(FIND("R",Table1[[#This Row],[FS_Priority]]),"")</f>
        <v/>
      </c>
    </row>
    <row r="1997" spans="1:41" hidden="1" x14ac:dyDescent="0.25">
      <c r="A1997" s="48" t="s">
        <v>331</v>
      </c>
      <c r="B1997" s="203" t="s">
        <v>211</v>
      </c>
      <c r="C1997" s="203" t="s">
        <v>331</v>
      </c>
      <c r="D1997" s="203" t="b">
        <v>0</v>
      </c>
      <c r="E1997" s="48" t="s">
        <v>107</v>
      </c>
      <c r="F1997" s="48" t="s">
        <v>3200</v>
      </c>
      <c r="G1997" s="48" t="s">
        <v>5065</v>
      </c>
      <c r="H1997" s="48" t="s">
        <v>471</v>
      </c>
      <c r="I1997" s="48" t="s">
        <v>211</v>
      </c>
      <c r="J1997" s="48" t="s">
        <v>2657</v>
      </c>
      <c r="K1997" s="203" t="s">
        <v>3674</v>
      </c>
      <c r="L1997" s="203" t="s">
        <v>2636</v>
      </c>
      <c r="M1997" s="48" t="s">
        <v>3698</v>
      </c>
      <c r="N1997" s="203" t="s">
        <v>211</v>
      </c>
      <c r="O1997" s="48" t="s">
        <v>183</v>
      </c>
      <c r="P1997" s="48"/>
      <c r="Q1997" s="48" t="s">
        <v>306</v>
      </c>
      <c r="R1997" s="203" t="s">
        <v>312</v>
      </c>
      <c r="S1997" s="48" t="b">
        <v>0</v>
      </c>
      <c r="T1997" s="48"/>
      <c r="U1997" s="178"/>
      <c r="V1997" s="178">
        <v>43245</v>
      </c>
      <c r="W1997" s="48" t="s">
        <v>211</v>
      </c>
      <c r="X1997" s="48"/>
      <c r="Y1997" s="48"/>
      <c r="Z1997" s="48" t="s">
        <v>211</v>
      </c>
      <c r="AA1997" s="48"/>
      <c r="AB1997" s="48"/>
      <c r="AC1997" s="203" t="s">
        <v>5091</v>
      </c>
      <c r="AD1997" s="205"/>
      <c r="AE1997" s="203" t="s">
        <v>183</v>
      </c>
      <c r="AF1997" s="203" t="s">
        <v>211</v>
      </c>
      <c r="AG1997" s="203" t="s">
        <v>2694</v>
      </c>
      <c r="AH1997" s="208"/>
      <c r="AI1997" s="210" t="s">
        <v>4350</v>
      </c>
      <c r="AJ1997" s="164" t="str">
        <f t="shared" si="31"/>
        <v>FS</v>
      </c>
      <c r="AK1997" s="115" t="b">
        <f>ISNUMBER(SEARCH("IRT",Table1[[#This Row],[Current_Status]]))</f>
        <v>0</v>
      </c>
      <c r="AL1997" s="116">
        <f>YEAR(Table1[[#This Row],[Project_Initiated]])</f>
        <v>2018</v>
      </c>
      <c r="AM1997" s="53">
        <v>44105</v>
      </c>
      <c r="AN1997" s="53" t="str">
        <f>IF(AND(Table1[[#This Row],[Completed Date]]&gt;="07/01/2020"+0,Table1[[#This Row],[Completed Date]]&lt;="6/30/2021"+0),"FY 20-21",IF(AND(Table1[[#This Row],[Completed Date]]&gt;="07/01/2019"+0,Table1[[#This Row],[Completed Date]]&lt;="6/30/2020"+0),"FY 19-20",""))</f>
        <v/>
      </c>
      <c r="AO1997" s="116" t="str">
        <f>IFERROR(FIND("R",Table1[[#This Row],[FS_Priority]]),"")</f>
        <v/>
      </c>
    </row>
    <row r="1998" spans="1:41" hidden="1" x14ac:dyDescent="0.25">
      <c r="A1998" s="48" t="s">
        <v>4614</v>
      </c>
      <c r="B1998" s="203" t="s">
        <v>211</v>
      </c>
      <c r="C1998" s="203" t="s">
        <v>4614</v>
      </c>
      <c r="D1998" s="203" t="b">
        <v>0</v>
      </c>
      <c r="E1998" s="48" t="s">
        <v>107</v>
      </c>
      <c r="F1998" s="48" t="s">
        <v>4615</v>
      </c>
      <c r="G1998" s="48" t="s">
        <v>4800</v>
      </c>
      <c r="H1998" s="48" t="s">
        <v>211</v>
      </c>
      <c r="I1998" s="48" t="s">
        <v>4616</v>
      </c>
      <c r="J1998" s="48" t="s">
        <v>2657</v>
      </c>
      <c r="K1998" s="203" t="s">
        <v>3674</v>
      </c>
      <c r="L1998" s="203" t="s">
        <v>2636</v>
      </c>
      <c r="M1998" s="48" t="s">
        <v>3675</v>
      </c>
      <c r="N1998" s="203" t="s">
        <v>4166</v>
      </c>
      <c r="O1998" s="48" t="s">
        <v>183</v>
      </c>
      <c r="P1998" s="48"/>
      <c r="Q1998" s="48" t="s">
        <v>236</v>
      </c>
      <c r="R1998" s="203" t="s">
        <v>211</v>
      </c>
      <c r="S1998" s="48" t="b">
        <v>1</v>
      </c>
      <c r="T1998" s="48"/>
      <c r="U1998" s="178"/>
      <c r="V1998" s="178">
        <v>43749</v>
      </c>
      <c r="W1998" s="48" t="s">
        <v>211</v>
      </c>
      <c r="X1998" s="48"/>
      <c r="Y1998" s="48"/>
      <c r="Z1998" s="48" t="s">
        <v>211</v>
      </c>
      <c r="AA1998" s="48"/>
      <c r="AB1998" s="48"/>
      <c r="AC1998" s="203" t="s">
        <v>5025</v>
      </c>
      <c r="AD1998" s="204">
        <v>43861</v>
      </c>
      <c r="AE1998" s="203" t="s">
        <v>498</v>
      </c>
      <c r="AF1998" s="203" t="s">
        <v>4801</v>
      </c>
      <c r="AG1998" s="203" t="s">
        <v>2694</v>
      </c>
      <c r="AH1998" s="208"/>
      <c r="AI1998" s="210" t="s">
        <v>4364</v>
      </c>
      <c r="AJ1998" s="164" t="str">
        <f t="shared" si="31"/>
        <v>FS</v>
      </c>
      <c r="AK1998" s="115" t="b">
        <f>ISNUMBER(SEARCH("IRT",Table1[[#This Row],[Current_Status]]))</f>
        <v>0</v>
      </c>
      <c r="AL1998" s="116">
        <f>YEAR(Table1[[#This Row],[Project_Initiated]])</f>
        <v>2019</v>
      </c>
      <c r="AM1998" s="53">
        <v>44105</v>
      </c>
      <c r="AN1998" s="53" t="str">
        <f>IF(AND(Table1[[#This Row],[Completed Date]]&gt;="07/01/2020"+0,Table1[[#This Row],[Completed Date]]&lt;="6/30/2021"+0),"FY 20-21",IF(AND(Table1[[#This Row],[Completed Date]]&gt;="07/01/2019"+0,Table1[[#This Row],[Completed Date]]&lt;="6/30/2020"+0),"FY 19-20",""))</f>
        <v/>
      </c>
      <c r="AO1998" s="116" t="str">
        <f>IFERROR(FIND("R",Table1[[#This Row],[FS_Priority]]),"")</f>
        <v/>
      </c>
    </row>
    <row r="1999" spans="1:41" hidden="1" x14ac:dyDescent="0.25">
      <c r="A1999" s="48" t="s">
        <v>4627</v>
      </c>
      <c r="B1999" s="203" t="s">
        <v>211</v>
      </c>
      <c r="C1999" s="203" t="s">
        <v>4627</v>
      </c>
      <c r="D1999" s="203" t="b">
        <v>0</v>
      </c>
      <c r="E1999" s="48" t="s">
        <v>107</v>
      </c>
      <c r="F1999" s="48" t="s">
        <v>4628</v>
      </c>
      <c r="G1999" s="48" t="s">
        <v>211</v>
      </c>
      <c r="H1999" s="48" t="s">
        <v>211</v>
      </c>
      <c r="I1999" s="48" t="s">
        <v>4629</v>
      </c>
      <c r="J1999" s="48" t="s">
        <v>2657</v>
      </c>
      <c r="K1999" s="203" t="s">
        <v>3674</v>
      </c>
      <c r="L1999" s="203" t="s">
        <v>2636</v>
      </c>
      <c r="M1999" s="48" t="s">
        <v>3724</v>
      </c>
      <c r="N1999" s="203" t="s">
        <v>3533</v>
      </c>
      <c r="O1999" s="48" t="s">
        <v>183</v>
      </c>
      <c r="P1999" s="48"/>
      <c r="Q1999" s="48" t="s">
        <v>239</v>
      </c>
      <c r="R1999" s="203" t="s">
        <v>211</v>
      </c>
      <c r="S1999" s="48" t="b">
        <v>0</v>
      </c>
      <c r="T1999" s="48"/>
      <c r="U1999" s="178"/>
      <c r="V1999" s="178">
        <v>43796</v>
      </c>
      <c r="W1999" s="48" t="s">
        <v>211</v>
      </c>
      <c r="X1999" s="48"/>
      <c r="Y1999" s="48"/>
      <c r="Z1999" s="48" t="s">
        <v>211</v>
      </c>
      <c r="AA1999" s="48"/>
      <c r="AB1999" s="48"/>
      <c r="AC1999" s="203" t="s">
        <v>5028</v>
      </c>
      <c r="AD1999" s="205"/>
      <c r="AE1999" s="203" t="s">
        <v>498</v>
      </c>
      <c r="AF1999" s="203" t="s">
        <v>4725</v>
      </c>
      <c r="AG1999" s="203" t="s">
        <v>211</v>
      </c>
      <c r="AH1999" s="208"/>
      <c r="AI1999" s="210" t="s">
        <v>4364</v>
      </c>
      <c r="AJ1999" s="164" t="str">
        <f t="shared" si="31"/>
        <v>FS</v>
      </c>
      <c r="AK1999" s="115" t="b">
        <f>ISNUMBER(SEARCH("IRT",Table1[[#This Row],[Current_Status]]))</f>
        <v>0</v>
      </c>
      <c r="AL1999" s="116">
        <f>YEAR(Table1[[#This Row],[Project_Initiated]])</f>
        <v>2019</v>
      </c>
      <c r="AM1999" s="53">
        <v>44105</v>
      </c>
      <c r="AN1999" s="53" t="str">
        <f>IF(AND(Table1[[#This Row],[Completed Date]]&gt;="07/01/2020"+0,Table1[[#This Row],[Completed Date]]&lt;="6/30/2021"+0),"FY 20-21",IF(AND(Table1[[#This Row],[Completed Date]]&gt;="07/01/2019"+0,Table1[[#This Row],[Completed Date]]&lt;="6/30/2020"+0),"FY 19-20",""))</f>
        <v/>
      </c>
      <c r="AO1999" s="116" t="str">
        <f>IFERROR(FIND("R",Table1[[#This Row],[FS_Priority]]),"")</f>
        <v/>
      </c>
    </row>
    <row r="2000" spans="1:41" hidden="1" x14ac:dyDescent="0.25">
      <c r="A2000" s="48" t="s">
        <v>3435</v>
      </c>
      <c r="B2000" s="203" t="s">
        <v>211</v>
      </c>
      <c r="C2000" s="203" t="s">
        <v>3435</v>
      </c>
      <c r="D2000" s="203" t="b">
        <v>0</v>
      </c>
      <c r="E2000" s="48" t="s">
        <v>107</v>
      </c>
      <c r="F2000" s="48" t="s">
        <v>3436</v>
      </c>
      <c r="G2000" s="48" t="s">
        <v>4334</v>
      </c>
      <c r="H2000" s="48" t="s">
        <v>474</v>
      </c>
      <c r="I2000" s="48" t="s">
        <v>3988</v>
      </c>
      <c r="J2000" s="48" t="s">
        <v>2657</v>
      </c>
      <c r="K2000" s="203" t="s">
        <v>3674</v>
      </c>
      <c r="L2000" s="203" t="s">
        <v>2636</v>
      </c>
      <c r="M2000" s="48" t="s">
        <v>3561</v>
      </c>
      <c r="N2000" s="203" t="s">
        <v>211</v>
      </c>
      <c r="O2000" s="48" t="s">
        <v>183</v>
      </c>
      <c r="P2000" s="48"/>
      <c r="Q2000" s="48" t="s">
        <v>240</v>
      </c>
      <c r="R2000" s="203" t="s">
        <v>211</v>
      </c>
      <c r="S2000" s="48" t="b">
        <v>0</v>
      </c>
      <c r="T2000" s="48"/>
      <c r="U2000" s="178"/>
      <c r="V2000" s="178">
        <v>43516</v>
      </c>
      <c r="W2000" s="48" t="s">
        <v>211</v>
      </c>
      <c r="X2000" s="48"/>
      <c r="Y2000" s="48"/>
      <c r="Z2000" s="48" t="s">
        <v>211</v>
      </c>
      <c r="AA2000" s="48"/>
      <c r="AB2000" s="48"/>
      <c r="AC2000" s="203" t="s">
        <v>5030</v>
      </c>
      <c r="AD2000" s="204">
        <v>43888</v>
      </c>
      <c r="AE2000" s="203" t="s">
        <v>498</v>
      </c>
      <c r="AF2000" s="203" t="s">
        <v>4440</v>
      </c>
      <c r="AG2000" s="203" t="s">
        <v>2694</v>
      </c>
      <c r="AH2000" s="208"/>
      <c r="AI2000" s="210" t="s">
        <v>4364</v>
      </c>
      <c r="AJ2000" s="164" t="str">
        <f t="shared" si="31"/>
        <v>FS</v>
      </c>
      <c r="AK2000" s="115" t="b">
        <f>ISNUMBER(SEARCH("IRT",Table1[[#This Row],[Current_Status]]))</f>
        <v>0</v>
      </c>
      <c r="AL2000" s="116">
        <f>YEAR(Table1[[#This Row],[Project_Initiated]])</f>
        <v>2019</v>
      </c>
      <c r="AM2000" s="53">
        <v>44105</v>
      </c>
      <c r="AN2000" s="53" t="str">
        <f>IF(AND(Table1[[#This Row],[Completed Date]]&gt;="07/01/2020"+0,Table1[[#This Row],[Completed Date]]&lt;="6/30/2021"+0),"FY 20-21",IF(AND(Table1[[#This Row],[Completed Date]]&gt;="07/01/2019"+0,Table1[[#This Row],[Completed Date]]&lt;="6/30/2020"+0),"FY 19-20",""))</f>
        <v/>
      </c>
      <c r="AO2000" s="116" t="str">
        <f>IFERROR(FIND("R",Table1[[#This Row],[FS_Priority]]),"")</f>
        <v/>
      </c>
    </row>
    <row r="2001" spans="1:41" hidden="1" x14ac:dyDescent="0.25">
      <c r="A2001" s="48" t="s">
        <v>4902</v>
      </c>
      <c r="B2001" s="203" t="s">
        <v>211</v>
      </c>
      <c r="C2001" s="203" t="s">
        <v>4902</v>
      </c>
      <c r="D2001" s="203" t="b">
        <v>0</v>
      </c>
      <c r="E2001" s="48" t="s">
        <v>107</v>
      </c>
      <c r="F2001" s="48" t="s">
        <v>4903</v>
      </c>
      <c r="G2001" s="48" t="s">
        <v>211</v>
      </c>
      <c r="H2001" s="48" t="s">
        <v>473</v>
      </c>
      <c r="I2001" s="48" t="s">
        <v>3555</v>
      </c>
      <c r="J2001" s="48" t="s">
        <v>2657</v>
      </c>
      <c r="K2001" s="203" t="s">
        <v>3674</v>
      </c>
      <c r="L2001" s="203" t="s">
        <v>2636</v>
      </c>
      <c r="M2001" s="48" t="s">
        <v>3568</v>
      </c>
      <c r="N2001" s="203" t="s">
        <v>4879</v>
      </c>
      <c r="O2001" s="48" t="s">
        <v>4852</v>
      </c>
      <c r="P2001" s="48"/>
      <c r="Q2001" s="48" t="s">
        <v>108</v>
      </c>
      <c r="R2001" s="203" t="s">
        <v>211</v>
      </c>
      <c r="S2001" s="48" t="b">
        <v>0</v>
      </c>
      <c r="T2001" s="48"/>
      <c r="U2001" s="178"/>
      <c r="V2001" s="178">
        <v>43880</v>
      </c>
      <c r="W2001" s="48" t="s">
        <v>211</v>
      </c>
      <c r="X2001" s="48"/>
      <c r="Y2001" s="48"/>
      <c r="Z2001" s="48" t="s">
        <v>211</v>
      </c>
      <c r="AA2001" s="48"/>
      <c r="AB2001" s="48"/>
      <c r="AC2001" s="203" t="s">
        <v>5006</v>
      </c>
      <c r="AD2001" s="205"/>
      <c r="AE2001" s="203" t="s">
        <v>4852</v>
      </c>
      <c r="AF2001" s="203" t="s">
        <v>211</v>
      </c>
      <c r="AG2001" s="203" t="s">
        <v>211</v>
      </c>
      <c r="AH2001" s="208"/>
      <c r="AI2001" s="210" t="s">
        <v>4360</v>
      </c>
      <c r="AJ2001" s="164" t="str">
        <f t="shared" si="31"/>
        <v>FS</v>
      </c>
      <c r="AK2001" s="115" t="b">
        <f>ISNUMBER(SEARCH("IRT",Table1[[#This Row],[Current_Status]]))</f>
        <v>0</v>
      </c>
      <c r="AL2001" s="116">
        <f>YEAR(Table1[[#This Row],[Project_Initiated]])</f>
        <v>2020</v>
      </c>
      <c r="AM2001" s="53">
        <v>44105</v>
      </c>
      <c r="AN2001" s="53" t="str">
        <f>IF(AND(Table1[[#This Row],[Completed Date]]&gt;="07/01/2020"+0,Table1[[#This Row],[Completed Date]]&lt;="6/30/2021"+0),"FY 20-21",IF(AND(Table1[[#This Row],[Completed Date]]&gt;="07/01/2019"+0,Table1[[#This Row],[Completed Date]]&lt;="6/30/2020"+0),"FY 19-20",""))</f>
        <v/>
      </c>
      <c r="AO2001" s="116" t="str">
        <f>IFERROR(FIND("R",Table1[[#This Row],[FS_Priority]]),"")</f>
        <v/>
      </c>
    </row>
    <row r="2002" spans="1:41" hidden="1" x14ac:dyDescent="0.25">
      <c r="A2002" s="48" t="s">
        <v>4103</v>
      </c>
      <c r="B2002" s="203" t="s">
        <v>211</v>
      </c>
      <c r="C2002" s="203" t="s">
        <v>4103</v>
      </c>
      <c r="D2002" s="203" t="b">
        <v>0</v>
      </c>
      <c r="E2002" s="48" t="s">
        <v>107</v>
      </c>
      <c r="F2002" s="48" t="s">
        <v>4198</v>
      </c>
      <c r="G2002" s="48" t="s">
        <v>4379</v>
      </c>
      <c r="H2002" s="48" t="s">
        <v>396</v>
      </c>
      <c r="I2002" s="48" t="s">
        <v>4199</v>
      </c>
      <c r="J2002" s="48" t="s">
        <v>2657</v>
      </c>
      <c r="K2002" s="203" t="s">
        <v>3674</v>
      </c>
      <c r="L2002" s="203" t="s">
        <v>2636</v>
      </c>
      <c r="M2002" s="48" t="s">
        <v>4200</v>
      </c>
      <c r="N2002" s="203" t="s">
        <v>211</v>
      </c>
      <c r="O2002" s="48" t="s">
        <v>183</v>
      </c>
      <c r="P2002" s="48"/>
      <c r="Q2002" s="48" t="s">
        <v>3293</v>
      </c>
      <c r="R2002" s="203" t="s">
        <v>211</v>
      </c>
      <c r="S2002" s="48" t="b">
        <v>0</v>
      </c>
      <c r="T2002" s="48"/>
      <c r="U2002" s="178"/>
      <c r="V2002" s="178">
        <v>43677</v>
      </c>
      <c r="W2002" s="48" t="s">
        <v>211</v>
      </c>
      <c r="X2002" s="48"/>
      <c r="Y2002" s="48"/>
      <c r="Z2002" s="48" t="s">
        <v>211</v>
      </c>
      <c r="AA2002" s="48"/>
      <c r="AB2002" s="48"/>
      <c r="AC2002" s="203" t="s">
        <v>5008</v>
      </c>
      <c r="AD2002" s="205"/>
      <c r="AE2002" s="203" t="s">
        <v>498</v>
      </c>
      <c r="AF2002" s="203" t="s">
        <v>4472</v>
      </c>
      <c r="AG2002" s="203" t="s">
        <v>2694</v>
      </c>
      <c r="AH2002" s="208"/>
      <c r="AI2002" s="210" t="s">
        <v>4284</v>
      </c>
      <c r="AJ2002" s="164" t="str">
        <f t="shared" si="31"/>
        <v>FS</v>
      </c>
      <c r="AK2002" s="115" t="b">
        <f>ISNUMBER(SEARCH("IRT",Table1[[#This Row],[Current_Status]]))</f>
        <v>0</v>
      </c>
      <c r="AL2002" s="116">
        <f>YEAR(Table1[[#This Row],[Project_Initiated]])</f>
        <v>2019</v>
      </c>
      <c r="AM2002" s="53">
        <v>44105</v>
      </c>
      <c r="AN2002" s="53" t="str">
        <f>IF(AND(Table1[[#This Row],[Completed Date]]&gt;="07/01/2020"+0,Table1[[#This Row],[Completed Date]]&lt;="6/30/2021"+0),"FY 20-21",IF(AND(Table1[[#This Row],[Completed Date]]&gt;="07/01/2019"+0,Table1[[#This Row],[Completed Date]]&lt;="6/30/2020"+0),"FY 19-20",""))</f>
        <v/>
      </c>
      <c r="AO2002" s="116">
        <f>IFERROR(FIND("R",Table1[[#This Row],[FS_Priority]]),"")</f>
        <v>1</v>
      </c>
    </row>
    <row r="2003" spans="1:41" hidden="1" x14ac:dyDescent="0.25">
      <c r="A2003" s="48" t="s">
        <v>3437</v>
      </c>
      <c r="B2003" s="203" t="s">
        <v>211</v>
      </c>
      <c r="C2003" s="203" t="s">
        <v>3437</v>
      </c>
      <c r="D2003" s="203" t="b">
        <v>0</v>
      </c>
      <c r="E2003" s="48" t="s">
        <v>107</v>
      </c>
      <c r="F2003" s="48" t="s">
        <v>3438</v>
      </c>
      <c r="G2003" s="48" t="s">
        <v>4030</v>
      </c>
      <c r="H2003" s="48" t="s">
        <v>3531</v>
      </c>
      <c r="I2003" s="48" t="s">
        <v>3989</v>
      </c>
      <c r="J2003" s="48" t="s">
        <v>2657</v>
      </c>
      <c r="K2003" s="203" t="s">
        <v>3674</v>
      </c>
      <c r="L2003" s="203" t="s">
        <v>2636</v>
      </c>
      <c r="M2003" s="48" t="s">
        <v>3701</v>
      </c>
      <c r="N2003" s="203" t="s">
        <v>211</v>
      </c>
      <c r="O2003" s="48" t="s">
        <v>183</v>
      </c>
      <c r="P2003" s="48"/>
      <c r="Q2003" s="48" t="s">
        <v>3439</v>
      </c>
      <c r="R2003" s="203" t="s">
        <v>211</v>
      </c>
      <c r="S2003" s="48" t="b">
        <v>0</v>
      </c>
      <c r="T2003" s="48"/>
      <c r="U2003" s="178"/>
      <c r="V2003" s="178">
        <v>43523</v>
      </c>
      <c r="W2003" s="48" t="s">
        <v>211</v>
      </c>
      <c r="X2003" s="48"/>
      <c r="Y2003" s="48"/>
      <c r="Z2003" s="48" t="s">
        <v>211</v>
      </c>
      <c r="AA2003" s="48"/>
      <c r="AB2003" s="48"/>
      <c r="AC2003" s="203" t="s">
        <v>5034</v>
      </c>
      <c r="AD2003" s="204">
        <v>43392</v>
      </c>
      <c r="AE2003" s="203" t="s">
        <v>178</v>
      </c>
      <c r="AF2003" s="203" t="s">
        <v>4441</v>
      </c>
      <c r="AG2003" s="203" t="s">
        <v>2694</v>
      </c>
      <c r="AH2003" s="208"/>
      <c r="AI2003" s="210" t="s">
        <v>4349</v>
      </c>
      <c r="AJ2003" s="164" t="str">
        <f t="shared" si="31"/>
        <v>FS</v>
      </c>
      <c r="AK2003" s="115" t="b">
        <f>ISNUMBER(SEARCH("IRT",Table1[[#This Row],[Current_Status]]))</f>
        <v>0</v>
      </c>
      <c r="AL2003" s="116">
        <f>YEAR(Table1[[#This Row],[Project_Initiated]])</f>
        <v>2019</v>
      </c>
      <c r="AM2003" s="53">
        <v>44105</v>
      </c>
      <c r="AN2003" s="53" t="str">
        <f>IF(AND(Table1[[#This Row],[Completed Date]]&gt;="07/01/2020"+0,Table1[[#This Row],[Completed Date]]&lt;="6/30/2021"+0),"FY 20-21",IF(AND(Table1[[#This Row],[Completed Date]]&gt;="07/01/2019"+0,Table1[[#This Row],[Completed Date]]&lt;="6/30/2020"+0),"FY 19-20",""))</f>
        <v/>
      </c>
      <c r="AO2003" s="116">
        <f>IFERROR(FIND("R",Table1[[#This Row],[FS_Priority]]),"")</f>
        <v>1</v>
      </c>
    </row>
    <row r="2004" spans="1:41" hidden="1" x14ac:dyDescent="0.25">
      <c r="A2004" s="48" t="s">
        <v>4270</v>
      </c>
      <c r="B2004" s="203" t="s">
        <v>211</v>
      </c>
      <c r="C2004" s="203" t="s">
        <v>4270</v>
      </c>
      <c r="D2004" s="203" t="b">
        <v>0</v>
      </c>
      <c r="E2004" s="48" t="s">
        <v>2651</v>
      </c>
      <c r="F2004" s="48" t="s">
        <v>4288</v>
      </c>
      <c r="G2004" s="48" t="s">
        <v>4289</v>
      </c>
      <c r="H2004" s="48" t="s">
        <v>447</v>
      </c>
      <c r="I2004" s="48" t="s">
        <v>4290</v>
      </c>
      <c r="J2004" s="48" t="s">
        <v>2657</v>
      </c>
      <c r="K2004" s="203" t="s">
        <v>3773</v>
      </c>
      <c r="L2004" s="203" t="s">
        <v>2636</v>
      </c>
      <c r="M2004" s="48" t="s">
        <v>3586</v>
      </c>
      <c r="N2004" s="203" t="s">
        <v>211</v>
      </c>
      <c r="O2004" s="48" t="s">
        <v>183</v>
      </c>
      <c r="P2004" s="48"/>
      <c r="Q2004" s="48" t="s">
        <v>218</v>
      </c>
      <c r="R2004" s="203" t="s">
        <v>211</v>
      </c>
      <c r="S2004" s="48" t="b">
        <v>0</v>
      </c>
      <c r="T2004" s="48"/>
      <c r="U2004" s="178"/>
      <c r="V2004" s="178">
        <v>43531</v>
      </c>
      <c r="W2004" s="48" t="s">
        <v>211</v>
      </c>
      <c r="X2004" s="48"/>
      <c r="Y2004" s="48"/>
      <c r="Z2004" s="48" t="s">
        <v>211</v>
      </c>
      <c r="AA2004" s="48"/>
      <c r="AB2004" s="48"/>
      <c r="AC2004" s="203" t="s">
        <v>5035</v>
      </c>
      <c r="AD2004" s="204">
        <v>43633</v>
      </c>
      <c r="AE2004" s="203" t="s">
        <v>178</v>
      </c>
      <c r="AF2004" s="203" t="s">
        <v>4442</v>
      </c>
      <c r="AG2004" s="203" t="s">
        <v>2694</v>
      </c>
      <c r="AH2004" s="208"/>
      <c r="AI2004" s="210" t="s">
        <v>4355</v>
      </c>
      <c r="AJ2004" s="164" t="str">
        <f t="shared" si="31"/>
        <v>FS</v>
      </c>
      <c r="AK2004" s="115" t="b">
        <f>ISNUMBER(SEARCH("IRT",Table1[[#This Row],[Current_Status]]))</f>
        <v>0</v>
      </c>
      <c r="AL2004" s="116">
        <f>YEAR(Table1[[#This Row],[Project_Initiated]])</f>
        <v>2019</v>
      </c>
      <c r="AM2004" s="53">
        <v>44105</v>
      </c>
      <c r="AN2004" s="53" t="str">
        <f>IF(AND(Table1[[#This Row],[Completed Date]]&gt;="07/01/2020"+0,Table1[[#This Row],[Completed Date]]&lt;="6/30/2021"+0),"FY 20-21",IF(AND(Table1[[#This Row],[Completed Date]]&gt;="07/01/2019"+0,Table1[[#This Row],[Completed Date]]&lt;="6/30/2020"+0),"FY 19-20",""))</f>
        <v/>
      </c>
      <c r="AO2004" s="116" t="str">
        <f>IFERROR(FIND("R",Table1[[#This Row],[FS_Priority]]),"")</f>
        <v/>
      </c>
    </row>
    <row r="2005" spans="1:41" hidden="1" x14ac:dyDescent="0.25">
      <c r="A2005" s="48" t="s">
        <v>4904</v>
      </c>
      <c r="B2005" s="203" t="s">
        <v>211</v>
      </c>
      <c r="C2005" s="203" t="s">
        <v>4904</v>
      </c>
      <c r="D2005" s="203" t="b">
        <v>0</v>
      </c>
      <c r="E2005" s="48" t="s">
        <v>2651</v>
      </c>
      <c r="F2005" s="48" t="s">
        <v>4905</v>
      </c>
      <c r="G2005" s="48" t="s">
        <v>211</v>
      </c>
      <c r="H2005" s="48" t="s">
        <v>447</v>
      </c>
      <c r="I2005" s="48" t="s">
        <v>4906</v>
      </c>
      <c r="J2005" s="48" t="s">
        <v>2657</v>
      </c>
      <c r="K2005" s="203" t="s">
        <v>3773</v>
      </c>
      <c r="L2005" s="203" t="s">
        <v>2636</v>
      </c>
      <c r="M2005" s="48" t="s">
        <v>4907</v>
      </c>
      <c r="N2005" s="203" t="s">
        <v>4908</v>
      </c>
      <c r="O2005" s="48" t="s">
        <v>4852</v>
      </c>
      <c r="P2005" s="48"/>
      <c r="Q2005" s="48" t="s">
        <v>218</v>
      </c>
      <c r="R2005" s="203" t="s">
        <v>211</v>
      </c>
      <c r="S2005" s="48" t="b">
        <v>0</v>
      </c>
      <c r="T2005" s="48"/>
      <c r="U2005" s="178"/>
      <c r="V2005" s="178">
        <v>43852</v>
      </c>
      <c r="W2005" s="48" t="s">
        <v>211</v>
      </c>
      <c r="X2005" s="48"/>
      <c r="Y2005" s="48"/>
      <c r="Z2005" s="48" t="s">
        <v>211</v>
      </c>
      <c r="AA2005" s="48"/>
      <c r="AB2005" s="48"/>
      <c r="AC2005" s="203" t="s">
        <v>5006</v>
      </c>
      <c r="AD2005" s="205"/>
      <c r="AE2005" s="203" t="s">
        <v>4852</v>
      </c>
      <c r="AF2005" s="203" t="s">
        <v>211</v>
      </c>
      <c r="AG2005" s="203" t="s">
        <v>211</v>
      </c>
      <c r="AH2005" s="208"/>
      <c r="AI2005" s="210" t="s">
        <v>4360</v>
      </c>
      <c r="AJ2005" s="164" t="str">
        <f t="shared" si="31"/>
        <v>FS</v>
      </c>
      <c r="AK2005" s="115" t="b">
        <f>ISNUMBER(SEARCH("IRT",Table1[[#This Row],[Current_Status]]))</f>
        <v>0</v>
      </c>
      <c r="AL2005" s="116">
        <f>YEAR(Table1[[#This Row],[Project_Initiated]])</f>
        <v>2020</v>
      </c>
      <c r="AM2005" s="53">
        <v>44105</v>
      </c>
      <c r="AN2005" s="53" t="str">
        <f>IF(AND(Table1[[#This Row],[Completed Date]]&gt;="07/01/2020"+0,Table1[[#This Row],[Completed Date]]&lt;="6/30/2021"+0),"FY 20-21",IF(AND(Table1[[#This Row],[Completed Date]]&gt;="07/01/2019"+0,Table1[[#This Row],[Completed Date]]&lt;="6/30/2020"+0),"FY 19-20",""))</f>
        <v/>
      </c>
      <c r="AO2005" s="116" t="str">
        <f>IFERROR(FIND("R",Table1[[#This Row],[FS_Priority]]),"")</f>
        <v/>
      </c>
    </row>
    <row r="2006" spans="1:41" hidden="1" x14ac:dyDescent="0.25">
      <c r="A2006" s="48" t="s">
        <v>4271</v>
      </c>
      <c r="B2006" s="203" t="s">
        <v>211</v>
      </c>
      <c r="C2006" s="203" t="s">
        <v>4271</v>
      </c>
      <c r="D2006" s="203" t="b">
        <v>0</v>
      </c>
      <c r="E2006" s="48" t="s">
        <v>4291</v>
      </c>
      <c r="F2006" s="48" t="s">
        <v>4292</v>
      </c>
      <c r="G2006" s="48" t="s">
        <v>4293</v>
      </c>
      <c r="H2006" s="48" t="s">
        <v>457</v>
      </c>
      <c r="I2006" s="48" t="s">
        <v>211</v>
      </c>
      <c r="J2006" s="48" t="s">
        <v>2657</v>
      </c>
      <c r="K2006" s="203" t="s">
        <v>3784</v>
      </c>
      <c r="L2006" s="203" t="s">
        <v>2769</v>
      </c>
      <c r="M2006" s="48" t="s">
        <v>3785</v>
      </c>
      <c r="N2006" s="203" t="s">
        <v>3689</v>
      </c>
      <c r="O2006" s="48" t="s">
        <v>183</v>
      </c>
      <c r="P2006" s="48"/>
      <c r="Q2006" s="48" t="s">
        <v>218</v>
      </c>
      <c r="R2006" s="203" t="s">
        <v>211</v>
      </c>
      <c r="S2006" s="48" t="b">
        <v>0</v>
      </c>
      <c r="T2006" s="48"/>
      <c r="U2006" s="178"/>
      <c r="V2006" s="178">
        <v>43648</v>
      </c>
      <c r="W2006" s="48" t="s">
        <v>211</v>
      </c>
      <c r="X2006" s="48"/>
      <c r="Y2006" s="48"/>
      <c r="Z2006" s="48" t="s">
        <v>211</v>
      </c>
      <c r="AA2006" s="48"/>
      <c r="AB2006" s="48"/>
      <c r="AC2006" s="203" t="s">
        <v>5037</v>
      </c>
      <c r="AD2006" s="204">
        <v>43629</v>
      </c>
      <c r="AE2006" s="203" t="s">
        <v>178</v>
      </c>
      <c r="AF2006" s="203" t="s">
        <v>4465</v>
      </c>
      <c r="AG2006" s="203" t="s">
        <v>2694</v>
      </c>
      <c r="AH2006" s="208"/>
      <c r="AI2006" s="210" t="s">
        <v>4355</v>
      </c>
      <c r="AJ2006" s="164" t="str">
        <f t="shared" si="31"/>
        <v>FS</v>
      </c>
      <c r="AK2006" s="115" t="b">
        <f>ISNUMBER(SEARCH("IRT",Table1[[#This Row],[Current_Status]]))</f>
        <v>0</v>
      </c>
      <c r="AL2006" s="116">
        <f>YEAR(Table1[[#This Row],[Project_Initiated]])</f>
        <v>2019</v>
      </c>
      <c r="AM2006" s="53">
        <v>44105</v>
      </c>
      <c r="AN2006" s="53" t="str">
        <f>IF(AND(Table1[[#This Row],[Completed Date]]&gt;="07/01/2020"+0,Table1[[#This Row],[Completed Date]]&lt;="6/30/2021"+0),"FY 20-21",IF(AND(Table1[[#This Row],[Completed Date]]&gt;="07/01/2019"+0,Table1[[#This Row],[Completed Date]]&lt;="6/30/2020"+0),"FY 19-20",""))</f>
        <v/>
      </c>
      <c r="AO2006" s="116" t="str">
        <f>IFERROR(FIND("R",Table1[[#This Row],[FS_Priority]]),"")</f>
        <v/>
      </c>
    </row>
    <row r="2007" spans="1:41" hidden="1" x14ac:dyDescent="0.25">
      <c r="A2007" s="48" t="s">
        <v>4651</v>
      </c>
      <c r="B2007" s="203" t="s">
        <v>211</v>
      </c>
      <c r="C2007" s="203" t="s">
        <v>4651</v>
      </c>
      <c r="D2007" s="203" t="b">
        <v>0</v>
      </c>
      <c r="E2007" s="48" t="s">
        <v>131</v>
      </c>
      <c r="F2007" s="48" t="s">
        <v>4652</v>
      </c>
      <c r="G2007" s="48" t="s">
        <v>211</v>
      </c>
      <c r="H2007" s="48" t="s">
        <v>292</v>
      </c>
      <c r="I2007" s="48" t="s">
        <v>3945</v>
      </c>
      <c r="J2007" s="48" t="s">
        <v>2657</v>
      </c>
      <c r="K2007" s="203" t="s">
        <v>3802</v>
      </c>
      <c r="L2007" s="203" t="s">
        <v>2770</v>
      </c>
      <c r="M2007" s="48" t="s">
        <v>3803</v>
      </c>
      <c r="N2007" s="203" t="s">
        <v>211</v>
      </c>
      <c r="O2007" s="48" t="s">
        <v>183</v>
      </c>
      <c r="P2007" s="48"/>
      <c r="Q2007" s="48" t="s">
        <v>218</v>
      </c>
      <c r="R2007" s="203" t="s">
        <v>211</v>
      </c>
      <c r="S2007" s="48" t="b">
        <v>0</v>
      </c>
      <c r="T2007" s="48"/>
      <c r="U2007" s="178"/>
      <c r="V2007" s="178">
        <v>43761</v>
      </c>
      <c r="W2007" s="48" t="s">
        <v>211</v>
      </c>
      <c r="X2007" s="48"/>
      <c r="Y2007" s="48"/>
      <c r="Z2007" s="48" t="s">
        <v>211</v>
      </c>
      <c r="AA2007" s="48"/>
      <c r="AB2007" s="48"/>
      <c r="AC2007" s="203" t="s">
        <v>5039</v>
      </c>
      <c r="AD2007" s="205"/>
      <c r="AE2007" s="203" t="s">
        <v>178</v>
      </c>
      <c r="AF2007" s="203" t="s">
        <v>211</v>
      </c>
      <c r="AG2007" s="203" t="s">
        <v>211</v>
      </c>
      <c r="AH2007" s="208"/>
      <c r="AI2007" s="210" t="s">
        <v>4364</v>
      </c>
      <c r="AJ2007" s="164" t="str">
        <f t="shared" si="31"/>
        <v>FS</v>
      </c>
      <c r="AK2007" s="115" t="b">
        <f>ISNUMBER(SEARCH("IRT",Table1[[#This Row],[Current_Status]]))</f>
        <v>0</v>
      </c>
      <c r="AL2007" s="116">
        <f>YEAR(Table1[[#This Row],[Project_Initiated]])</f>
        <v>2019</v>
      </c>
      <c r="AM2007" s="53">
        <v>44105</v>
      </c>
      <c r="AN2007" s="53" t="str">
        <f>IF(AND(Table1[[#This Row],[Completed Date]]&gt;="07/01/2020"+0,Table1[[#This Row],[Completed Date]]&lt;="6/30/2021"+0),"FY 20-21",IF(AND(Table1[[#This Row],[Completed Date]]&gt;="07/01/2019"+0,Table1[[#This Row],[Completed Date]]&lt;="6/30/2020"+0),"FY 19-20",""))</f>
        <v/>
      </c>
      <c r="AO2007" s="116" t="str">
        <f>IFERROR(FIND("R",Table1[[#This Row],[FS_Priority]]),"")</f>
        <v/>
      </c>
    </row>
    <row r="2008" spans="1:41" hidden="1" x14ac:dyDescent="0.25">
      <c r="A2008" s="48" t="s">
        <v>4909</v>
      </c>
      <c r="B2008" s="203" t="s">
        <v>211</v>
      </c>
      <c r="C2008" s="203" t="s">
        <v>4909</v>
      </c>
      <c r="D2008" s="203" t="b">
        <v>0</v>
      </c>
      <c r="E2008" s="48" t="s">
        <v>4299</v>
      </c>
      <c r="F2008" s="48" t="s">
        <v>4910</v>
      </c>
      <c r="G2008" s="48" t="s">
        <v>211</v>
      </c>
      <c r="H2008" s="48" t="s">
        <v>272</v>
      </c>
      <c r="I2008" s="48" t="s">
        <v>3482</v>
      </c>
      <c r="J2008" s="48" t="s">
        <v>2657</v>
      </c>
      <c r="K2008" s="203" t="s">
        <v>3471</v>
      </c>
      <c r="L2008" s="203" t="s">
        <v>2636</v>
      </c>
      <c r="M2008" s="48" t="s">
        <v>4911</v>
      </c>
      <c r="N2008" s="203" t="s">
        <v>4912</v>
      </c>
      <c r="O2008" s="48" t="s">
        <v>4852</v>
      </c>
      <c r="P2008" s="48"/>
      <c r="Q2008" s="48" t="s">
        <v>218</v>
      </c>
      <c r="R2008" s="203" t="s">
        <v>211</v>
      </c>
      <c r="S2008" s="48" t="b">
        <v>0</v>
      </c>
      <c r="T2008" s="48"/>
      <c r="U2008" s="178"/>
      <c r="V2008" s="178">
        <v>43803</v>
      </c>
      <c r="W2008" s="48" t="s">
        <v>211</v>
      </c>
      <c r="X2008" s="48"/>
      <c r="Y2008" s="48"/>
      <c r="Z2008" s="48" t="s">
        <v>211</v>
      </c>
      <c r="AA2008" s="48"/>
      <c r="AB2008" s="48"/>
      <c r="AC2008" s="203" t="s">
        <v>5006</v>
      </c>
      <c r="AD2008" s="205"/>
      <c r="AE2008" s="203" t="s">
        <v>4852</v>
      </c>
      <c r="AF2008" s="203" t="s">
        <v>211</v>
      </c>
      <c r="AG2008" s="203" t="s">
        <v>211</v>
      </c>
      <c r="AH2008" s="208"/>
      <c r="AI2008" s="210" t="s">
        <v>4360</v>
      </c>
      <c r="AJ2008" s="164" t="str">
        <f t="shared" si="31"/>
        <v>FS</v>
      </c>
      <c r="AK2008" s="115" t="b">
        <f>ISNUMBER(SEARCH("IRT",Table1[[#This Row],[Current_Status]]))</f>
        <v>0</v>
      </c>
      <c r="AL2008" s="116">
        <f>YEAR(Table1[[#This Row],[Project_Initiated]])</f>
        <v>2019</v>
      </c>
      <c r="AM2008" s="53">
        <v>44105</v>
      </c>
      <c r="AN2008" s="53" t="str">
        <f>IF(AND(Table1[[#This Row],[Completed Date]]&gt;="07/01/2020"+0,Table1[[#This Row],[Completed Date]]&lt;="6/30/2021"+0),"FY 20-21",IF(AND(Table1[[#This Row],[Completed Date]]&gt;="07/01/2019"+0,Table1[[#This Row],[Completed Date]]&lt;="6/30/2020"+0),"FY 19-20",""))</f>
        <v/>
      </c>
      <c r="AO2008" s="116" t="str">
        <f>IFERROR(FIND("R",Table1[[#This Row],[FS_Priority]]),"")</f>
        <v/>
      </c>
    </row>
    <row r="2009" spans="1:41" hidden="1" x14ac:dyDescent="0.25">
      <c r="A2009" s="48" t="s">
        <v>4921</v>
      </c>
      <c r="B2009" s="203" t="s">
        <v>211</v>
      </c>
      <c r="C2009" s="203" t="s">
        <v>4921</v>
      </c>
      <c r="D2009" s="203" t="b">
        <v>0</v>
      </c>
      <c r="E2009" s="48" t="s">
        <v>148</v>
      </c>
      <c r="F2009" s="48" t="s">
        <v>4922</v>
      </c>
      <c r="G2009" s="48" t="s">
        <v>211</v>
      </c>
      <c r="H2009" s="48" t="s">
        <v>457</v>
      </c>
      <c r="I2009" s="48" t="s">
        <v>3743</v>
      </c>
      <c r="J2009" s="48" t="s">
        <v>2657</v>
      </c>
      <c r="K2009" s="203" t="s">
        <v>4320</v>
      </c>
      <c r="L2009" s="203" t="s">
        <v>434</v>
      </c>
      <c r="M2009" s="48" t="s">
        <v>3854</v>
      </c>
      <c r="N2009" s="203" t="s">
        <v>211</v>
      </c>
      <c r="O2009" s="48" t="s">
        <v>4852</v>
      </c>
      <c r="P2009" s="48"/>
      <c r="Q2009" s="48" t="s">
        <v>218</v>
      </c>
      <c r="R2009" s="203" t="s">
        <v>211</v>
      </c>
      <c r="S2009" s="48" t="b">
        <v>0</v>
      </c>
      <c r="T2009" s="48"/>
      <c r="U2009" s="178"/>
      <c r="V2009" s="178">
        <v>43868</v>
      </c>
      <c r="W2009" s="48" t="s">
        <v>211</v>
      </c>
      <c r="X2009" s="48"/>
      <c r="Y2009" s="48"/>
      <c r="Z2009" s="48" t="s">
        <v>211</v>
      </c>
      <c r="AA2009" s="48"/>
      <c r="AB2009" s="48"/>
      <c r="AC2009" s="203" t="s">
        <v>5006</v>
      </c>
      <c r="AD2009" s="205"/>
      <c r="AE2009" s="203" t="s">
        <v>4852</v>
      </c>
      <c r="AF2009" s="203" t="s">
        <v>211</v>
      </c>
      <c r="AG2009" s="203" t="s">
        <v>211</v>
      </c>
      <c r="AH2009" s="208"/>
      <c r="AI2009" s="210" t="s">
        <v>4360</v>
      </c>
      <c r="AJ2009" s="164" t="str">
        <f t="shared" si="31"/>
        <v>FS</v>
      </c>
      <c r="AK2009" s="115" t="b">
        <f>ISNUMBER(SEARCH("IRT",Table1[[#This Row],[Current_Status]]))</f>
        <v>0</v>
      </c>
      <c r="AL2009" s="116">
        <f>YEAR(Table1[[#This Row],[Project_Initiated]])</f>
        <v>2020</v>
      </c>
      <c r="AM2009" s="53">
        <v>44105</v>
      </c>
      <c r="AN2009" s="53" t="str">
        <f>IF(AND(Table1[[#This Row],[Completed Date]]&gt;="07/01/2020"+0,Table1[[#This Row],[Completed Date]]&lt;="6/30/2021"+0),"FY 20-21",IF(AND(Table1[[#This Row],[Completed Date]]&gt;="07/01/2019"+0,Table1[[#This Row],[Completed Date]]&lt;="6/30/2020"+0),"FY 19-20",""))</f>
        <v/>
      </c>
      <c r="AO2009" s="116" t="str">
        <f>IFERROR(FIND("R",Table1[[#This Row],[FS_Priority]]),"")</f>
        <v/>
      </c>
    </row>
    <row r="2010" spans="1:41" hidden="1" x14ac:dyDescent="0.25">
      <c r="A2010" s="48" t="s">
        <v>4707</v>
      </c>
      <c r="B2010" s="203" t="s">
        <v>211</v>
      </c>
      <c r="C2010" s="203" t="s">
        <v>4707</v>
      </c>
      <c r="D2010" s="203" t="b">
        <v>0</v>
      </c>
      <c r="E2010" s="48" t="s">
        <v>148</v>
      </c>
      <c r="F2010" s="48" t="s">
        <v>4708</v>
      </c>
      <c r="G2010" s="48" t="s">
        <v>211</v>
      </c>
      <c r="H2010" s="48" t="s">
        <v>211</v>
      </c>
      <c r="I2010" s="48" t="s">
        <v>3740</v>
      </c>
      <c r="J2010" s="48" t="s">
        <v>2657</v>
      </c>
      <c r="K2010" s="203" t="s">
        <v>4320</v>
      </c>
      <c r="L2010" s="203" t="s">
        <v>434</v>
      </c>
      <c r="M2010" s="48" t="s">
        <v>3871</v>
      </c>
      <c r="N2010" s="203" t="s">
        <v>211</v>
      </c>
      <c r="O2010" s="48" t="s">
        <v>183</v>
      </c>
      <c r="P2010" s="48"/>
      <c r="Q2010" s="48" t="s">
        <v>236</v>
      </c>
      <c r="R2010" s="203" t="s">
        <v>211</v>
      </c>
      <c r="S2010" s="48" t="b">
        <v>0</v>
      </c>
      <c r="T2010" s="48"/>
      <c r="U2010" s="178"/>
      <c r="V2010" s="178">
        <v>43762</v>
      </c>
      <c r="W2010" s="48" t="s">
        <v>211</v>
      </c>
      <c r="X2010" s="48"/>
      <c r="Y2010" s="48"/>
      <c r="Z2010" s="48" t="s">
        <v>211</v>
      </c>
      <c r="AA2010" s="48"/>
      <c r="AB2010" s="48"/>
      <c r="AC2010" s="203" t="s">
        <v>5008</v>
      </c>
      <c r="AD2010" s="205"/>
      <c r="AE2010" s="203" t="s">
        <v>178</v>
      </c>
      <c r="AF2010" s="203" t="s">
        <v>211</v>
      </c>
      <c r="AG2010" s="203" t="s">
        <v>211</v>
      </c>
      <c r="AH2010" s="208"/>
      <c r="AI2010" s="210" t="s">
        <v>4364</v>
      </c>
      <c r="AJ2010" s="164" t="str">
        <f t="shared" si="31"/>
        <v>FS</v>
      </c>
      <c r="AK2010" s="115" t="b">
        <f>ISNUMBER(SEARCH("IRT",Table1[[#This Row],[Current_Status]]))</f>
        <v>0</v>
      </c>
      <c r="AL2010" s="116">
        <f>YEAR(Table1[[#This Row],[Project_Initiated]])</f>
        <v>2019</v>
      </c>
      <c r="AM2010" s="53">
        <v>44105</v>
      </c>
      <c r="AN2010" s="53" t="str">
        <f>IF(AND(Table1[[#This Row],[Completed Date]]&gt;="07/01/2020"+0,Table1[[#This Row],[Completed Date]]&lt;="6/30/2021"+0),"FY 20-21",IF(AND(Table1[[#This Row],[Completed Date]]&gt;="07/01/2019"+0,Table1[[#This Row],[Completed Date]]&lt;="6/30/2020"+0),"FY 19-20",""))</f>
        <v/>
      </c>
      <c r="AO2010" s="116" t="str">
        <f>IFERROR(FIND("R",Table1[[#This Row],[FS_Priority]]),"")</f>
        <v/>
      </c>
    </row>
    <row r="2011" spans="1:41" hidden="1" x14ac:dyDescent="0.25">
      <c r="A2011" s="48" t="s">
        <v>4274</v>
      </c>
      <c r="B2011" s="203" t="s">
        <v>211</v>
      </c>
      <c r="C2011" s="203" t="s">
        <v>4274</v>
      </c>
      <c r="D2011" s="203" t="b">
        <v>0</v>
      </c>
      <c r="E2011" s="48" t="s">
        <v>148</v>
      </c>
      <c r="F2011" s="48" t="s">
        <v>4309</v>
      </c>
      <c r="G2011" s="48" t="s">
        <v>4310</v>
      </c>
      <c r="H2011" s="48" t="s">
        <v>4311</v>
      </c>
      <c r="I2011" s="48" t="s">
        <v>211</v>
      </c>
      <c r="J2011" s="48" t="s">
        <v>2657</v>
      </c>
      <c r="K2011" s="203" t="s">
        <v>4320</v>
      </c>
      <c r="L2011" s="203" t="s">
        <v>434</v>
      </c>
      <c r="M2011" s="48" t="s">
        <v>4312</v>
      </c>
      <c r="N2011" s="203" t="s">
        <v>211</v>
      </c>
      <c r="O2011" s="48" t="s">
        <v>183</v>
      </c>
      <c r="P2011" s="48"/>
      <c r="Q2011" s="48" t="s">
        <v>184</v>
      </c>
      <c r="R2011" s="203" t="s">
        <v>211</v>
      </c>
      <c r="S2011" s="48" t="b">
        <v>0</v>
      </c>
      <c r="T2011" s="48"/>
      <c r="U2011" s="178"/>
      <c r="V2011" s="178">
        <v>43677</v>
      </c>
      <c r="W2011" s="48" t="s">
        <v>211</v>
      </c>
      <c r="X2011" s="48"/>
      <c r="Y2011" s="48"/>
      <c r="Z2011" s="48" t="s">
        <v>211</v>
      </c>
      <c r="AA2011" s="48"/>
      <c r="AB2011" s="48"/>
      <c r="AC2011" s="203" t="s">
        <v>5048</v>
      </c>
      <c r="AD2011" s="204">
        <v>43732</v>
      </c>
      <c r="AE2011" s="203" t="s">
        <v>498</v>
      </c>
      <c r="AF2011" s="203" t="s">
        <v>4473</v>
      </c>
      <c r="AG2011" s="203" t="s">
        <v>2694</v>
      </c>
      <c r="AH2011" s="208"/>
      <c r="AI2011" s="210" t="s">
        <v>4284</v>
      </c>
      <c r="AJ2011" s="164" t="str">
        <f t="shared" si="31"/>
        <v>FS</v>
      </c>
      <c r="AK2011" s="115" t="b">
        <f>ISNUMBER(SEARCH("IRT",Table1[[#This Row],[Current_Status]]))</f>
        <v>0</v>
      </c>
      <c r="AL2011" s="116">
        <f>YEAR(Table1[[#This Row],[Project_Initiated]])</f>
        <v>2019</v>
      </c>
      <c r="AM2011" s="53">
        <v>44105</v>
      </c>
      <c r="AN2011" s="53" t="str">
        <f>IF(AND(Table1[[#This Row],[Completed Date]]&gt;="07/01/2020"+0,Table1[[#This Row],[Completed Date]]&lt;="6/30/2021"+0),"FY 20-21",IF(AND(Table1[[#This Row],[Completed Date]]&gt;="07/01/2019"+0,Table1[[#This Row],[Completed Date]]&lt;="6/30/2020"+0),"FY 19-20",""))</f>
        <v/>
      </c>
      <c r="AO2011" s="116" t="str">
        <f>IFERROR(FIND("R",Table1[[#This Row],[FS_Priority]]),"")</f>
        <v/>
      </c>
    </row>
    <row r="2012" spans="1:41" hidden="1" x14ac:dyDescent="0.25">
      <c r="A2012" s="48" t="s">
        <v>4753</v>
      </c>
      <c r="B2012" s="203" t="s">
        <v>211</v>
      </c>
      <c r="C2012" s="203" t="s">
        <v>4753</v>
      </c>
      <c r="D2012" s="203" t="b">
        <v>0</v>
      </c>
      <c r="E2012" s="48" t="s">
        <v>4313</v>
      </c>
      <c r="F2012" s="48" t="s">
        <v>4792</v>
      </c>
      <c r="G2012" s="48" t="s">
        <v>4793</v>
      </c>
      <c r="H2012" s="48" t="s">
        <v>211</v>
      </c>
      <c r="I2012" s="48" t="s">
        <v>211</v>
      </c>
      <c r="J2012" s="48" t="s">
        <v>2657</v>
      </c>
      <c r="K2012" s="203" t="s">
        <v>3883</v>
      </c>
      <c r="L2012" s="203" t="s">
        <v>437</v>
      </c>
      <c r="M2012" s="48" t="s">
        <v>4791</v>
      </c>
      <c r="N2012" s="203" t="s">
        <v>211</v>
      </c>
      <c r="O2012" s="48" t="s">
        <v>183</v>
      </c>
      <c r="P2012" s="48"/>
      <c r="Q2012" s="48" t="s">
        <v>3293</v>
      </c>
      <c r="R2012" s="203" t="s">
        <v>211</v>
      </c>
      <c r="S2012" s="48" t="b">
        <v>0</v>
      </c>
      <c r="T2012" s="48"/>
      <c r="U2012" s="178"/>
      <c r="V2012" s="178">
        <v>43762</v>
      </c>
      <c r="W2012" s="48" t="s">
        <v>211</v>
      </c>
      <c r="X2012" s="48"/>
      <c r="Y2012" s="48"/>
      <c r="Z2012" s="48" t="s">
        <v>211</v>
      </c>
      <c r="AA2012" s="48"/>
      <c r="AB2012" s="48"/>
      <c r="AC2012" s="203" t="s">
        <v>5008</v>
      </c>
      <c r="AD2012" s="205"/>
      <c r="AE2012" s="203" t="s">
        <v>178</v>
      </c>
      <c r="AF2012" s="203" t="s">
        <v>211</v>
      </c>
      <c r="AG2012" s="203" t="s">
        <v>211</v>
      </c>
      <c r="AH2012" s="208"/>
      <c r="AI2012" s="210" t="s">
        <v>4364</v>
      </c>
      <c r="AJ2012" s="164" t="str">
        <f t="shared" si="31"/>
        <v>FS</v>
      </c>
      <c r="AK2012" s="115" t="b">
        <f>ISNUMBER(SEARCH("IRT",Table1[[#This Row],[Current_Status]]))</f>
        <v>0</v>
      </c>
      <c r="AL2012" s="116">
        <f>YEAR(Table1[[#This Row],[Project_Initiated]])</f>
        <v>2019</v>
      </c>
      <c r="AM2012" s="53">
        <v>44105</v>
      </c>
      <c r="AN2012" s="53" t="str">
        <f>IF(AND(Table1[[#This Row],[Completed Date]]&gt;="07/01/2020"+0,Table1[[#This Row],[Completed Date]]&lt;="6/30/2021"+0),"FY 20-21",IF(AND(Table1[[#This Row],[Completed Date]]&gt;="07/01/2019"+0,Table1[[#This Row],[Completed Date]]&lt;="6/30/2020"+0),"FY 19-20",""))</f>
        <v/>
      </c>
      <c r="AO2012" s="116">
        <f>IFERROR(FIND("R",Table1[[#This Row],[FS_Priority]]),"")</f>
        <v>1</v>
      </c>
    </row>
    <row r="2013" spans="1:41" hidden="1" x14ac:dyDescent="0.25">
      <c r="A2013" s="48" t="s">
        <v>4925</v>
      </c>
      <c r="B2013" s="203" t="s">
        <v>211</v>
      </c>
      <c r="C2013" s="203" t="s">
        <v>4925</v>
      </c>
      <c r="D2013" s="203" t="b">
        <v>0</v>
      </c>
      <c r="E2013" s="48" t="s">
        <v>4257</v>
      </c>
      <c r="F2013" s="48" t="s">
        <v>4926</v>
      </c>
      <c r="G2013" s="48" t="s">
        <v>211</v>
      </c>
      <c r="H2013" s="48" t="s">
        <v>2260</v>
      </c>
      <c r="I2013" s="48" t="s">
        <v>3743</v>
      </c>
      <c r="J2013" s="48" t="s">
        <v>2657</v>
      </c>
      <c r="K2013" s="203" t="s">
        <v>3901</v>
      </c>
      <c r="L2013" s="203" t="s">
        <v>439</v>
      </c>
      <c r="M2013" s="48" t="s">
        <v>4927</v>
      </c>
      <c r="N2013" s="203" t="s">
        <v>211</v>
      </c>
      <c r="O2013" s="48" t="s">
        <v>4852</v>
      </c>
      <c r="P2013" s="48"/>
      <c r="Q2013" s="48" t="s">
        <v>218</v>
      </c>
      <c r="R2013" s="203" t="s">
        <v>211</v>
      </c>
      <c r="S2013" s="48" t="b">
        <v>0</v>
      </c>
      <c r="T2013" s="48"/>
      <c r="U2013" s="178"/>
      <c r="V2013" s="178">
        <v>43840</v>
      </c>
      <c r="W2013" s="48" t="s">
        <v>211</v>
      </c>
      <c r="X2013" s="48"/>
      <c r="Y2013" s="48"/>
      <c r="Z2013" s="48" t="s">
        <v>211</v>
      </c>
      <c r="AA2013" s="48"/>
      <c r="AB2013" s="48"/>
      <c r="AC2013" s="203" t="s">
        <v>5006</v>
      </c>
      <c r="AD2013" s="205"/>
      <c r="AE2013" s="203" t="s">
        <v>4852</v>
      </c>
      <c r="AF2013" s="203" t="s">
        <v>211</v>
      </c>
      <c r="AG2013" s="203" t="s">
        <v>211</v>
      </c>
      <c r="AH2013" s="208"/>
      <c r="AI2013" s="210" t="s">
        <v>4360</v>
      </c>
      <c r="AJ2013" s="164" t="str">
        <f t="shared" si="31"/>
        <v>FS</v>
      </c>
      <c r="AK2013" s="115" t="b">
        <f>ISNUMBER(SEARCH("IRT",Table1[[#This Row],[Current_Status]]))</f>
        <v>0</v>
      </c>
      <c r="AL2013" s="116">
        <f>YEAR(Table1[[#This Row],[Project_Initiated]])</f>
        <v>2020</v>
      </c>
      <c r="AM2013" s="53">
        <v>44105</v>
      </c>
      <c r="AN2013" s="53" t="str">
        <f>IF(AND(Table1[[#This Row],[Completed Date]]&gt;="07/01/2020"+0,Table1[[#This Row],[Completed Date]]&lt;="6/30/2021"+0),"FY 20-21",IF(AND(Table1[[#This Row],[Completed Date]]&gt;="07/01/2019"+0,Table1[[#This Row],[Completed Date]]&lt;="6/30/2020"+0),"FY 19-20",""))</f>
        <v/>
      </c>
      <c r="AO2013" s="116" t="str">
        <f>IFERROR(FIND("R",Table1[[#This Row],[FS_Priority]]),"")</f>
        <v/>
      </c>
    </row>
    <row r="2014" spans="1:41" hidden="1" x14ac:dyDescent="0.25">
      <c r="A2014" s="48" t="s">
        <v>4010</v>
      </c>
      <c r="B2014" s="203" t="s">
        <v>4010</v>
      </c>
      <c r="C2014" s="203" t="s">
        <v>211</v>
      </c>
      <c r="D2014" s="203" t="b">
        <v>0</v>
      </c>
      <c r="E2014" s="48" t="s">
        <v>4285</v>
      </c>
      <c r="F2014" s="48" t="s">
        <v>4961</v>
      </c>
      <c r="G2014" s="48" t="s">
        <v>93</v>
      </c>
      <c r="H2014" s="48" t="s">
        <v>211</v>
      </c>
      <c r="I2014" s="48" t="s">
        <v>211</v>
      </c>
      <c r="J2014" s="48" t="s">
        <v>3499</v>
      </c>
      <c r="K2014" s="203" t="s">
        <v>59</v>
      </c>
      <c r="L2014" s="203" t="s">
        <v>28</v>
      </c>
      <c r="M2014" s="48" t="s">
        <v>63</v>
      </c>
      <c r="N2014" s="203" t="s">
        <v>211</v>
      </c>
      <c r="O2014" s="48" t="s">
        <v>67</v>
      </c>
      <c r="P2014" s="48">
        <v>15</v>
      </c>
      <c r="Q2014" s="48" t="s">
        <v>211</v>
      </c>
      <c r="R2014" s="203" t="s">
        <v>211</v>
      </c>
      <c r="S2014" s="48" t="b">
        <v>0</v>
      </c>
      <c r="T2014" s="48"/>
      <c r="U2014" s="178"/>
      <c r="V2014" s="178">
        <v>42340</v>
      </c>
      <c r="W2014" s="48" t="s">
        <v>27</v>
      </c>
      <c r="X2014" s="48">
        <v>44136</v>
      </c>
      <c r="Y2014" s="48">
        <v>44197</v>
      </c>
      <c r="Z2014" s="48" t="s">
        <v>211</v>
      </c>
      <c r="AA2014" s="48"/>
      <c r="AB2014" s="48"/>
      <c r="AC2014" s="203" t="s">
        <v>211</v>
      </c>
      <c r="AD2014" s="205"/>
      <c r="AE2014" s="203" t="s">
        <v>211</v>
      </c>
      <c r="AF2014" s="203" t="s">
        <v>211</v>
      </c>
      <c r="AG2014" s="203" t="s">
        <v>211</v>
      </c>
      <c r="AH2014" s="208"/>
      <c r="AI2014" s="210" t="s">
        <v>211</v>
      </c>
      <c r="AJ2014" s="164" t="str">
        <f t="shared" si="31"/>
        <v>PD&amp;C</v>
      </c>
      <c r="AK2014" s="115" t="b">
        <f>ISNUMBER(SEARCH("IRT",Table1[[#This Row],[Current_Status]]))</f>
        <v>0</v>
      </c>
      <c r="AL2014" s="116">
        <f>YEAR(Table1[[#This Row],[Project_Initiated]])</f>
        <v>2015</v>
      </c>
      <c r="AM2014" s="53">
        <v>44105</v>
      </c>
      <c r="AN2014" s="53" t="str">
        <f>IF(AND(Table1[[#This Row],[Completed Date]]&gt;="07/01/2020"+0,Table1[[#This Row],[Completed Date]]&lt;="6/30/2021"+0),"FY 20-21",IF(AND(Table1[[#This Row],[Completed Date]]&gt;="07/01/2019"+0,Table1[[#This Row],[Completed Date]]&lt;="6/30/2020"+0),"FY 19-20",""))</f>
        <v/>
      </c>
      <c r="AO2014" s="116" t="str">
        <f>IFERROR(FIND("R",Table1[[#This Row],[FS_Priority]]),"")</f>
        <v/>
      </c>
    </row>
    <row r="2015" spans="1:41" hidden="1" x14ac:dyDescent="0.25">
      <c r="A2015" s="48" t="s">
        <v>4105</v>
      </c>
      <c r="B2015" s="203" t="s">
        <v>4105</v>
      </c>
      <c r="C2015" s="203" t="s">
        <v>211</v>
      </c>
      <c r="D2015" s="203" t="b">
        <v>0</v>
      </c>
      <c r="E2015" s="48" t="s">
        <v>187</v>
      </c>
      <c r="F2015" s="48" t="s">
        <v>4495</v>
      </c>
      <c r="G2015" s="48" t="s">
        <v>4254</v>
      </c>
      <c r="H2015" s="48" t="s">
        <v>3531</v>
      </c>
      <c r="I2015" s="48" t="s">
        <v>211</v>
      </c>
      <c r="J2015" s="48" t="s">
        <v>3499</v>
      </c>
      <c r="K2015" s="203" t="s">
        <v>30</v>
      </c>
      <c r="L2015" s="203" t="s">
        <v>394</v>
      </c>
      <c r="M2015" s="48" t="s">
        <v>120</v>
      </c>
      <c r="N2015" s="203" t="s">
        <v>211</v>
      </c>
      <c r="O2015" s="48" t="s">
        <v>120</v>
      </c>
      <c r="P2015" s="48">
        <v>7</v>
      </c>
      <c r="Q2015" s="48" t="s">
        <v>211</v>
      </c>
      <c r="R2015" s="203" t="s">
        <v>211</v>
      </c>
      <c r="S2015" s="48" t="b">
        <v>0</v>
      </c>
      <c r="T2015" s="48">
        <v>1177000</v>
      </c>
      <c r="U2015" s="178"/>
      <c r="V2015" s="178">
        <v>43713</v>
      </c>
      <c r="W2015" s="48" t="s">
        <v>27</v>
      </c>
      <c r="X2015" s="48">
        <v>44136</v>
      </c>
      <c r="Y2015" s="48">
        <v>44256</v>
      </c>
      <c r="Z2015" s="48" t="s">
        <v>211</v>
      </c>
      <c r="AA2015" s="48"/>
      <c r="AB2015" s="48"/>
      <c r="AC2015" s="203" t="s">
        <v>211</v>
      </c>
      <c r="AD2015" s="205"/>
      <c r="AE2015" s="203" t="s">
        <v>211</v>
      </c>
      <c r="AF2015" s="203" t="s">
        <v>211</v>
      </c>
      <c r="AG2015" s="203" t="s">
        <v>211</v>
      </c>
      <c r="AH2015" s="209"/>
      <c r="AI2015" s="210" t="s">
        <v>211</v>
      </c>
      <c r="AJ2015" s="164" t="str">
        <f t="shared" si="31"/>
        <v>PD&amp;C</v>
      </c>
      <c r="AK2015" s="115" t="b">
        <f>ISNUMBER(SEARCH("IRT",Table1[[#This Row],[Current_Status]]))</f>
        <v>0</v>
      </c>
      <c r="AL2015" s="116">
        <f>YEAR(Table1[[#This Row],[Project_Initiated]])</f>
        <v>2019</v>
      </c>
      <c r="AM2015" s="53">
        <v>44105</v>
      </c>
      <c r="AN2015" s="53" t="str">
        <f>IF(AND(Table1[[#This Row],[Completed Date]]&gt;="07/01/2020"+0,Table1[[#This Row],[Completed Date]]&lt;="6/30/2021"+0),"FY 20-21",IF(AND(Table1[[#This Row],[Completed Date]]&gt;="07/01/2019"+0,Table1[[#This Row],[Completed Date]]&lt;="6/30/2020"+0),"FY 19-20",""))</f>
        <v/>
      </c>
      <c r="AO2015" s="116" t="str">
        <f>IFERROR(FIND("R",Table1[[#This Row],[FS_Priority]]),"")</f>
        <v/>
      </c>
    </row>
    <row r="2016" spans="1:41" hidden="1" x14ac:dyDescent="0.25">
      <c r="A2016" s="48" t="s">
        <v>5001</v>
      </c>
      <c r="B2016" s="203" t="s">
        <v>5001</v>
      </c>
      <c r="C2016" s="203" t="s">
        <v>211</v>
      </c>
      <c r="D2016" s="203" t="b">
        <v>0</v>
      </c>
      <c r="E2016" s="48" t="s">
        <v>147</v>
      </c>
      <c r="F2016" s="48" t="s">
        <v>5002</v>
      </c>
      <c r="G2016" s="48" t="s">
        <v>5003</v>
      </c>
      <c r="H2016" s="48" t="s">
        <v>211</v>
      </c>
      <c r="I2016" s="48" t="s">
        <v>211</v>
      </c>
      <c r="J2016" s="48" t="s">
        <v>3499</v>
      </c>
      <c r="K2016" s="203" t="s">
        <v>3839</v>
      </c>
      <c r="L2016" s="203" t="s">
        <v>4330</v>
      </c>
      <c r="M2016" s="48" t="s">
        <v>4330</v>
      </c>
      <c r="N2016" s="203" t="s">
        <v>211</v>
      </c>
      <c r="O2016" s="48" t="s">
        <v>4331</v>
      </c>
      <c r="P2016" s="48"/>
      <c r="Q2016" s="48" t="s">
        <v>211</v>
      </c>
      <c r="R2016" s="203" t="s">
        <v>211</v>
      </c>
      <c r="S2016" s="48" t="b">
        <v>0</v>
      </c>
      <c r="T2016" s="48">
        <v>1652000</v>
      </c>
      <c r="U2016" s="178"/>
      <c r="V2016" s="178">
        <v>44039</v>
      </c>
      <c r="W2016" s="48" t="s">
        <v>27</v>
      </c>
      <c r="X2016" s="48">
        <v>44197</v>
      </c>
      <c r="Y2016" s="48">
        <v>44228</v>
      </c>
      <c r="Z2016" s="48" t="s">
        <v>211</v>
      </c>
      <c r="AA2016" s="48"/>
      <c r="AB2016" s="48"/>
      <c r="AC2016" s="203" t="s">
        <v>211</v>
      </c>
      <c r="AD2016" s="205"/>
      <c r="AE2016" s="203" t="s">
        <v>211</v>
      </c>
      <c r="AF2016" s="203" t="s">
        <v>211</v>
      </c>
      <c r="AG2016" s="203" t="s">
        <v>211</v>
      </c>
      <c r="AH2016" s="208"/>
      <c r="AI2016" s="210" t="s">
        <v>211</v>
      </c>
      <c r="AJ2016" s="164" t="str">
        <f t="shared" si="31"/>
        <v>PD&amp;C</v>
      </c>
      <c r="AK2016" s="115" t="b">
        <f>ISNUMBER(SEARCH("IRT",Table1[[#This Row],[Current_Status]]))</f>
        <v>0</v>
      </c>
      <c r="AL2016" s="116">
        <f>YEAR(Table1[[#This Row],[Project_Initiated]])</f>
        <v>2020</v>
      </c>
      <c r="AM2016" s="53">
        <v>44105</v>
      </c>
      <c r="AN2016" s="53" t="str">
        <f>IF(AND(Table1[[#This Row],[Completed Date]]&gt;="07/01/2020"+0,Table1[[#This Row],[Completed Date]]&lt;="6/30/2021"+0),"FY 20-21",IF(AND(Table1[[#This Row],[Completed Date]]&gt;="07/01/2019"+0,Table1[[#This Row],[Completed Date]]&lt;="6/30/2020"+0),"FY 19-20",""))</f>
        <v/>
      </c>
      <c r="AO2016" s="116" t="str">
        <f>IFERROR(FIND("R",Table1[[#This Row],[FS_Priority]]),"")</f>
        <v/>
      </c>
    </row>
    <row r="2017" spans="1:41" hidden="1" x14ac:dyDescent="0.25">
      <c r="A2017" s="48" t="s">
        <v>91</v>
      </c>
      <c r="B2017" s="203" t="s">
        <v>91</v>
      </c>
      <c r="C2017" s="203" t="s">
        <v>211</v>
      </c>
      <c r="D2017" s="203" t="b">
        <v>0</v>
      </c>
      <c r="E2017" s="48" t="s">
        <v>4285</v>
      </c>
      <c r="F2017" s="48" t="s">
        <v>92</v>
      </c>
      <c r="G2017" s="48" t="s">
        <v>5092</v>
      </c>
      <c r="H2017" s="48" t="s">
        <v>294</v>
      </c>
      <c r="I2017" s="48" t="s">
        <v>211</v>
      </c>
      <c r="J2017" s="48" t="s">
        <v>5093</v>
      </c>
      <c r="K2017" s="203" t="s">
        <v>59</v>
      </c>
      <c r="L2017" s="203" t="s">
        <v>28</v>
      </c>
      <c r="M2017" s="48" t="s">
        <v>28</v>
      </c>
      <c r="N2017" s="203" t="s">
        <v>211</v>
      </c>
      <c r="O2017" s="48" t="s">
        <v>293</v>
      </c>
      <c r="P2017" s="48">
        <v>13</v>
      </c>
      <c r="Q2017" s="48" t="s">
        <v>211</v>
      </c>
      <c r="R2017" s="203" t="s">
        <v>211</v>
      </c>
      <c r="S2017" s="48" t="b">
        <v>0</v>
      </c>
      <c r="T2017" s="48">
        <v>8837000</v>
      </c>
      <c r="U2017" s="178"/>
      <c r="V2017" s="178">
        <v>42402</v>
      </c>
      <c r="W2017" s="48" t="s">
        <v>27</v>
      </c>
      <c r="X2017" s="48">
        <v>44197</v>
      </c>
      <c r="Y2017" s="48">
        <v>45139</v>
      </c>
      <c r="Z2017" s="48" t="s">
        <v>211</v>
      </c>
      <c r="AA2017" s="48"/>
      <c r="AB2017" s="48"/>
      <c r="AC2017" s="203" t="s">
        <v>211</v>
      </c>
      <c r="AD2017" s="205"/>
      <c r="AE2017" s="203" t="s">
        <v>211</v>
      </c>
      <c r="AF2017" s="203" t="s">
        <v>211</v>
      </c>
      <c r="AG2017" s="203" t="s">
        <v>211</v>
      </c>
      <c r="AH2017" s="208"/>
      <c r="AI2017" s="210" t="s">
        <v>211</v>
      </c>
      <c r="AJ2017" s="164" t="str">
        <f t="shared" si="31"/>
        <v>PD&amp;C</v>
      </c>
      <c r="AK2017" s="115" t="b">
        <f>ISNUMBER(SEARCH("IRT",Table1[[#This Row],[Current_Status]]))</f>
        <v>0</v>
      </c>
      <c r="AL2017" s="116">
        <f>YEAR(Table1[[#This Row],[Project_Initiated]])</f>
        <v>2016</v>
      </c>
      <c r="AM2017" s="53">
        <v>44105</v>
      </c>
      <c r="AN2017" s="53" t="str">
        <f>IF(AND(Table1[[#This Row],[Completed Date]]&gt;="07/01/2020"+0,Table1[[#This Row],[Completed Date]]&lt;="6/30/2021"+0),"FY 20-21",IF(AND(Table1[[#This Row],[Completed Date]]&gt;="07/01/2019"+0,Table1[[#This Row],[Completed Date]]&lt;="6/30/2020"+0),"FY 19-20",""))</f>
        <v/>
      </c>
      <c r="AO2017" s="116" t="str">
        <f>IFERROR(FIND("R",Table1[[#This Row],[FS_Priority]]),"")</f>
        <v/>
      </c>
    </row>
    <row r="2018" spans="1:41" hidden="1" x14ac:dyDescent="0.25">
      <c r="A2018" s="48" t="s">
        <v>87</v>
      </c>
      <c r="B2018" s="203" t="s">
        <v>87</v>
      </c>
      <c r="C2018" s="203" t="s">
        <v>211</v>
      </c>
      <c r="D2018" s="203" t="b">
        <v>0</v>
      </c>
      <c r="E2018" s="48" t="s">
        <v>4299</v>
      </c>
      <c r="F2018" s="48" t="s">
        <v>88</v>
      </c>
      <c r="G2018" s="48" t="s">
        <v>5094</v>
      </c>
      <c r="H2018" s="48" t="s">
        <v>294</v>
      </c>
      <c r="I2018" s="48" t="s">
        <v>211</v>
      </c>
      <c r="J2018" s="48" t="s">
        <v>5093</v>
      </c>
      <c r="K2018" s="203" t="s">
        <v>3471</v>
      </c>
      <c r="L2018" s="203" t="s">
        <v>2636</v>
      </c>
      <c r="M2018" s="48" t="s">
        <v>28</v>
      </c>
      <c r="N2018" s="203" t="s">
        <v>211</v>
      </c>
      <c r="O2018" s="48" t="s">
        <v>293</v>
      </c>
      <c r="P2018" s="48">
        <v>16</v>
      </c>
      <c r="Q2018" s="48" t="s">
        <v>211</v>
      </c>
      <c r="R2018" s="203" t="s">
        <v>211</v>
      </c>
      <c r="S2018" s="48" t="b">
        <v>0</v>
      </c>
      <c r="T2018" s="48">
        <v>18179000</v>
      </c>
      <c r="U2018" s="178"/>
      <c r="V2018" s="178">
        <v>42353</v>
      </c>
      <c r="W2018" s="48" t="s">
        <v>27</v>
      </c>
      <c r="X2018" s="48">
        <v>44197</v>
      </c>
      <c r="Y2018" s="48">
        <v>45139</v>
      </c>
      <c r="Z2018" s="48" t="s">
        <v>211</v>
      </c>
      <c r="AA2018" s="48"/>
      <c r="AB2018" s="48"/>
      <c r="AC2018" s="203" t="s">
        <v>211</v>
      </c>
      <c r="AD2018" s="205"/>
      <c r="AE2018" s="203" t="s">
        <v>211</v>
      </c>
      <c r="AF2018" s="203" t="s">
        <v>211</v>
      </c>
      <c r="AG2018" s="203" t="s">
        <v>211</v>
      </c>
      <c r="AH2018" s="208"/>
      <c r="AI2018" s="210" t="s">
        <v>211</v>
      </c>
      <c r="AJ2018" s="164" t="str">
        <f t="shared" si="31"/>
        <v>PD&amp;C</v>
      </c>
      <c r="AK2018" s="115" t="b">
        <f>ISNUMBER(SEARCH("IRT",Table1[[#This Row],[Current_Status]]))</f>
        <v>0</v>
      </c>
      <c r="AL2018" s="116">
        <f>YEAR(Table1[[#This Row],[Project_Initiated]])</f>
        <v>2015</v>
      </c>
      <c r="AM2018" s="53">
        <v>44105</v>
      </c>
      <c r="AN2018" s="53" t="str">
        <f>IF(AND(Table1[[#This Row],[Completed Date]]&gt;="07/01/2020"+0,Table1[[#This Row],[Completed Date]]&lt;="6/30/2021"+0),"FY 20-21",IF(AND(Table1[[#This Row],[Completed Date]]&gt;="07/01/2019"+0,Table1[[#This Row],[Completed Date]]&lt;="6/30/2020"+0),"FY 19-20",""))</f>
        <v/>
      </c>
      <c r="AO2018" s="116" t="str">
        <f>IFERROR(FIND("R",Table1[[#This Row],[FS_Priority]]),"")</f>
        <v/>
      </c>
    </row>
    <row r="2019" spans="1:41" hidden="1" x14ac:dyDescent="0.25">
      <c r="A2019" s="48" t="s">
        <v>89</v>
      </c>
      <c r="B2019" s="203" t="s">
        <v>89</v>
      </c>
      <c r="C2019" s="203" t="s">
        <v>211</v>
      </c>
      <c r="D2019" s="203" t="b">
        <v>0</v>
      </c>
      <c r="E2019" s="48" t="s">
        <v>4285</v>
      </c>
      <c r="F2019" s="48" t="s">
        <v>90</v>
      </c>
      <c r="G2019" s="48" t="s">
        <v>5095</v>
      </c>
      <c r="H2019" s="48" t="s">
        <v>211</v>
      </c>
      <c r="I2019" s="48" t="s">
        <v>211</v>
      </c>
      <c r="J2019" s="48" t="s">
        <v>3504</v>
      </c>
      <c r="K2019" s="203" t="s">
        <v>59</v>
      </c>
      <c r="L2019" s="203" t="s">
        <v>28</v>
      </c>
      <c r="M2019" s="48" t="s">
        <v>3503</v>
      </c>
      <c r="N2019" s="203" t="s">
        <v>211</v>
      </c>
      <c r="O2019" s="48" t="s">
        <v>189</v>
      </c>
      <c r="P2019" s="48">
        <v>12</v>
      </c>
      <c r="Q2019" s="48" t="s">
        <v>211</v>
      </c>
      <c r="R2019" s="203" t="s">
        <v>211</v>
      </c>
      <c r="S2019" s="48" t="b">
        <v>0</v>
      </c>
      <c r="T2019" s="48">
        <v>57950000</v>
      </c>
      <c r="U2019" s="178"/>
      <c r="V2019" s="178">
        <v>42887</v>
      </c>
      <c r="W2019" s="48" t="s">
        <v>31</v>
      </c>
      <c r="X2019" s="48">
        <v>43770</v>
      </c>
      <c r="Y2019" s="48">
        <v>44409</v>
      </c>
      <c r="Z2019" s="48" t="s">
        <v>211</v>
      </c>
      <c r="AA2019" s="48"/>
      <c r="AB2019" s="48"/>
      <c r="AC2019" s="203" t="s">
        <v>211</v>
      </c>
      <c r="AD2019" s="205"/>
      <c r="AE2019" s="203" t="s">
        <v>211</v>
      </c>
      <c r="AF2019" s="203" t="s">
        <v>211</v>
      </c>
      <c r="AG2019" s="203" t="s">
        <v>211</v>
      </c>
      <c r="AH2019" s="208"/>
      <c r="AI2019" s="210" t="s">
        <v>211</v>
      </c>
      <c r="AJ2019" s="164" t="str">
        <f t="shared" si="31"/>
        <v>PD&amp;C</v>
      </c>
      <c r="AK2019" s="115" t="b">
        <f>ISNUMBER(SEARCH("IRT",Table1[[#This Row],[Current_Status]]))</f>
        <v>0</v>
      </c>
      <c r="AL2019" s="116">
        <f>YEAR(Table1[[#This Row],[Project_Initiated]])</f>
        <v>2017</v>
      </c>
      <c r="AM2019" s="53">
        <v>44105</v>
      </c>
      <c r="AN2019" s="53" t="str">
        <f>IF(AND(Table1[[#This Row],[Completed Date]]&gt;="07/01/2020"+0,Table1[[#This Row],[Completed Date]]&lt;="6/30/2021"+0),"FY 20-21",IF(AND(Table1[[#This Row],[Completed Date]]&gt;="07/01/2019"+0,Table1[[#This Row],[Completed Date]]&lt;="6/30/2020"+0),"FY 19-20",""))</f>
        <v/>
      </c>
      <c r="AO2019" s="116" t="str">
        <f>IFERROR(FIND("R",Table1[[#This Row],[FS_Priority]]),"")</f>
        <v/>
      </c>
    </row>
    <row r="2020" spans="1:41" hidden="1" x14ac:dyDescent="0.25">
      <c r="A2020" s="48" t="s">
        <v>4012</v>
      </c>
      <c r="B2020" s="203" t="s">
        <v>4012</v>
      </c>
      <c r="C2020" s="203" t="s">
        <v>211</v>
      </c>
      <c r="D2020" s="203" t="b">
        <v>0</v>
      </c>
      <c r="E2020" s="48" t="s">
        <v>4285</v>
      </c>
      <c r="F2020" s="48" t="s">
        <v>4961</v>
      </c>
      <c r="G2020" s="48" t="s">
        <v>93</v>
      </c>
      <c r="H2020" s="48" t="s">
        <v>211</v>
      </c>
      <c r="I2020" s="48" t="s">
        <v>211</v>
      </c>
      <c r="J2020" s="48" t="s">
        <v>3504</v>
      </c>
      <c r="K2020" s="203" t="s">
        <v>59</v>
      </c>
      <c r="L2020" s="203" t="s">
        <v>28</v>
      </c>
      <c r="M2020" s="48" t="s">
        <v>63</v>
      </c>
      <c r="N2020" s="203" t="s">
        <v>211</v>
      </c>
      <c r="O2020" s="48" t="s">
        <v>67</v>
      </c>
      <c r="P2020" s="48">
        <v>15</v>
      </c>
      <c r="Q2020" s="48" t="s">
        <v>211</v>
      </c>
      <c r="R2020" s="203" t="s">
        <v>211</v>
      </c>
      <c r="S2020" s="48" t="b">
        <v>0</v>
      </c>
      <c r="T2020" s="48">
        <v>2842000</v>
      </c>
      <c r="U2020" s="178"/>
      <c r="V2020" s="178">
        <v>42340</v>
      </c>
      <c r="W2020" s="48" t="s">
        <v>31</v>
      </c>
      <c r="X2020" s="48">
        <v>44044</v>
      </c>
      <c r="Y2020" s="48">
        <v>44105</v>
      </c>
      <c r="Z2020" s="48" t="s">
        <v>211</v>
      </c>
      <c r="AA2020" s="48"/>
      <c r="AB2020" s="48"/>
      <c r="AC2020" s="203" t="s">
        <v>211</v>
      </c>
      <c r="AD2020" s="205"/>
      <c r="AE2020" s="203" t="s">
        <v>211</v>
      </c>
      <c r="AF2020" s="203" t="s">
        <v>211</v>
      </c>
      <c r="AG2020" s="203" t="s">
        <v>211</v>
      </c>
      <c r="AH2020" s="208"/>
      <c r="AI2020" s="210" t="s">
        <v>211</v>
      </c>
      <c r="AJ2020" s="164" t="str">
        <f t="shared" si="31"/>
        <v>PD&amp;C</v>
      </c>
      <c r="AK2020" s="115" t="b">
        <f>ISNUMBER(SEARCH("IRT",Table1[[#This Row],[Current_Status]]))</f>
        <v>0</v>
      </c>
      <c r="AL2020" s="116">
        <f>YEAR(Table1[[#This Row],[Project_Initiated]])</f>
        <v>2015</v>
      </c>
      <c r="AM2020" s="53">
        <v>44105</v>
      </c>
      <c r="AN2020" s="53" t="str">
        <f>IF(AND(Table1[[#This Row],[Completed Date]]&gt;="07/01/2020"+0,Table1[[#This Row],[Completed Date]]&lt;="6/30/2021"+0),"FY 20-21",IF(AND(Table1[[#This Row],[Completed Date]]&gt;="07/01/2019"+0,Table1[[#This Row],[Completed Date]]&lt;="6/30/2020"+0),"FY 19-20",""))</f>
        <v/>
      </c>
      <c r="AO2020" s="116" t="str">
        <f>IFERROR(FIND("R",Table1[[#This Row],[FS_Priority]]),"")</f>
        <v/>
      </c>
    </row>
    <row r="2021" spans="1:41" hidden="1" x14ac:dyDescent="0.25">
      <c r="A2021" s="48" t="s">
        <v>65</v>
      </c>
      <c r="B2021" s="203" t="s">
        <v>65</v>
      </c>
      <c r="C2021" s="203" t="s">
        <v>211</v>
      </c>
      <c r="D2021" s="203" t="b">
        <v>0</v>
      </c>
      <c r="E2021" s="48" t="s">
        <v>4285</v>
      </c>
      <c r="F2021" s="48" t="s">
        <v>2791</v>
      </c>
      <c r="G2021" s="48" t="s">
        <v>3574</v>
      </c>
      <c r="H2021" s="48" t="s">
        <v>292</v>
      </c>
      <c r="I2021" s="48" t="s">
        <v>211</v>
      </c>
      <c r="J2021" s="48" t="s">
        <v>3504</v>
      </c>
      <c r="K2021" s="203" t="s">
        <v>59</v>
      </c>
      <c r="L2021" s="203" t="s">
        <v>28</v>
      </c>
      <c r="M2021" s="48" t="s">
        <v>189</v>
      </c>
      <c r="N2021" s="203" t="s">
        <v>211</v>
      </c>
      <c r="O2021" s="48" t="s">
        <v>4331</v>
      </c>
      <c r="P2021" s="48">
        <v>16</v>
      </c>
      <c r="Q2021" s="48" t="s">
        <v>211</v>
      </c>
      <c r="R2021" s="203" t="s">
        <v>211</v>
      </c>
      <c r="S2021" s="48" t="b">
        <v>0</v>
      </c>
      <c r="T2021" s="48">
        <v>8754623.1099999994</v>
      </c>
      <c r="U2021" s="178"/>
      <c r="V2021" s="178">
        <v>43072</v>
      </c>
      <c r="W2021" s="48" t="s">
        <v>31</v>
      </c>
      <c r="X2021" s="48">
        <v>43952</v>
      </c>
      <c r="Y2021" s="48">
        <v>44197</v>
      </c>
      <c r="Z2021" s="48" t="s">
        <v>211</v>
      </c>
      <c r="AA2021" s="48"/>
      <c r="AB2021" s="48"/>
      <c r="AC2021" s="203" t="s">
        <v>211</v>
      </c>
      <c r="AD2021" s="205"/>
      <c r="AE2021" s="203" t="s">
        <v>211</v>
      </c>
      <c r="AF2021" s="203" t="s">
        <v>211</v>
      </c>
      <c r="AG2021" s="203" t="s">
        <v>211</v>
      </c>
      <c r="AH2021" s="209"/>
      <c r="AI2021" s="210" t="s">
        <v>211</v>
      </c>
      <c r="AJ2021" s="164" t="str">
        <f t="shared" si="31"/>
        <v>PD&amp;C</v>
      </c>
      <c r="AK2021" s="115" t="b">
        <f>ISNUMBER(SEARCH("IRT",Table1[[#This Row],[Current_Status]]))</f>
        <v>0</v>
      </c>
      <c r="AL2021" s="116">
        <f>YEAR(Table1[[#This Row],[Project_Initiated]])</f>
        <v>2017</v>
      </c>
      <c r="AM2021" s="53">
        <v>44105</v>
      </c>
      <c r="AN2021" s="53" t="str">
        <f>IF(AND(Table1[[#This Row],[Completed Date]]&gt;="07/01/2020"+0,Table1[[#This Row],[Completed Date]]&lt;="6/30/2021"+0),"FY 20-21",IF(AND(Table1[[#This Row],[Completed Date]]&gt;="07/01/2019"+0,Table1[[#This Row],[Completed Date]]&lt;="6/30/2020"+0),"FY 19-20",""))</f>
        <v/>
      </c>
      <c r="AO2021" s="116" t="str">
        <f>IFERROR(FIND("R",Table1[[#This Row],[FS_Priority]]),"")</f>
        <v/>
      </c>
    </row>
    <row r="2022" spans="1:41" hidden="1" x14ac:dyDescent="0.25">
      <c r="A2022" s="48" t="s">
        <v>94</v>
      </c>
      <c r="B2022" s="203" t="s">
        <v>94</v>
      </c>
      <c r="C2022" s="203" t="s">
        <v>211</v>
      </c>
      <c r="D2022" s="203" t="b">
        <v>0</v>
      </c>
      <c r="E2022" s="48" t="s">
        <v>4285</v>
      </c>
      <c r="F2022" s="48" t="s">
        <v>95</v>
      </c>
      <c r="G2022" s="48" t="s">
        <v>96</v>
      </c>
      <c r="H2022" s="48" t="s">
        <v>81</v>
      </c>
      <c r="I2022" s="48" t="s">
        <v>211</v>
      </c>
      <c r="J2022" s="48" t="s">
        <v>3504</v>
      </c>
      <c r="K2022" s="203" t="s">
        <v>59</v>
      </c>
      <c r="L2022" s="203" t="s">
        <v>28</v>
      </c>
      <c r="M2022" s="48" t="s">
        <v>3575</v>
      </c>
      <c r="N2022" s="203" t="s">
        <v>211</v>
      </c>
      <c r="O2022" s="48" t="s">
        <v>3469</v>
      </c>
      <c r="P2022" s="48">
        <v>17</v>
      </c>
      <c r="Q2022" s="48" t="s">
        <v>211</v>
      </c>
      <c r="R2022" s="203" t="s">
        <v>211</v>
      </c>
      <c r="S2022" s="48" t="b">
        <v>0</v>
      </c>
      <c r="T2022" s="48">
        <v>23895000</v>
      </c>
      <c r="U2022" s="178"/>
      <c r="V2022" s="178">
        <v>42258</v>
      </c>
      <c r="W2022" s="48" t="s">
        <v>4060</v>
      </c>
      <c r="X2022" s="48">
        <v>43467</v>
      </c>
      <c r="Y2022" s="48">
        <v>44409</v>
      </c>
      <c r="Z2022" s="48" t="s">
        <v>211</v>
      </c>
      <c r="AA2022" s="48"/>
      <c r="AB2022" s="48"/>
      <c r="AC2022" s="203" t="s">
        <v>211</v>
      </c>
      <c r="AD2022" s="205"/>
      <c r="AE2022" s="203" t="s">
        <v>211</v>
      </c>
      <c r="AF2022" s="203" t="s">
        <v>211</v>
      </c>
      <c r="AG2022" s="203" t="s">
        <v>211</v>
      </c>
      <c r="AH2022" s="208"/>
      <c r="AI2022" s="210" t="s">
        <v>211</v>
      </c>
      <c r="AJ2022" s="164" t="str">
        <f t="shared" si="31"/>
        <v>PD&amp;C</v>
      </c>
      <c r="AK2022" s="115" t="b">
        <f>ISNUMBER(SEARCH("IRT",Table1[[#This Row],[Current_Status]]))</f>
        <v>0</v>
      </c>
      <c r="AL2022" s="116">
        <f>YEAR(Table1[[#This Row],[Project_Initiated]])</f>
        <v>2015</v>
      </c>
      <c r="AM2022" s="53">
        <v>44105</v>
      </c>
      <c r="AN2022" s="53" t="str">
        <f>IF(AND(Table1[[#This Row],[Completed Date]]&gt;="07/01/2020"+0,Table1[[#This Row],[Completed Date]]&lt;="6/30/2021"+0),"FY 20-21",IF(AND(Table1[[#This Row],[Completed Date]]&gt;="07/01/2019"+0,Table1[[#This Row],[Completed Date]]&lt;="6/30/2020"+0),"FY 19-20",""))</f>
        <v/>
      </c>
      <c r="AO2022" s="116" t="str">
        <f>IFERROR(FIND("R",Table1[[#This Row],[FS_Priority]]),"")</f>
        <v/>
      </c>
    </row>
    <row r="2023" spans="1:41" hidden="1" x14ac:dyDescent="0.25">
      <c r="A2023" s="48" t="s">
        <v>4983</v>
      </c>
      <c r="B2023" s="203" t="s">
        <v>4983</v>
      </c>
      <c r="C2023" s="203" t="s">
        <v>211</v>
      </c>
      <c r="D2023" s="203" t="b">
        <v>0</v>
      </c>
      <c r="E2023" s="48" t="s">
        <v>107</v>
      </c>
      <c r="F2023" s="48" t="s">
        <v>4984</v>
      </c>
      <c r="G2023" s="48" t="s">
        <v>4990</v>
      </c>
      <c r="H2023" s="48" t="s">
        <v>211</v>
      </c>
      <c r="I2023" s="48" t="s">
        <v>211</v>
      </c>
      <c r="J2023" s="48" t="s">
        <v>3504</v>
      </c>
      <c r="K2023" s="203" t="s">
        <v>3674</v>
      </c>
      <c r="L2023" s="203" t="s">
        <v>2636</v>
      </c>
      <c r="M2023" s="48" t="s">
        <v>4985</v>
      </c>
      <c r="N2023" s="203" t="s">
        <v>211</v>
      </c>
      <c r="O2023" s="48" t="s">
        <v>120</v>
      </c>
      <c r="P2023" s="48"/>
      <c r="Q2023" s="48" t="s">
        <v>211</v>
      </c>
      <c r="R2023" s="203" t="s">
        <v>211</v>
      </c>
      <c r="S2023" s="48" t="b">
        <v>0</v>
      </c>
      <c r="T2023" s="48">
        <v>32871.65</v>
      </c>
      <c r="U2023" s="178"/>
      <c r="V2023" s="178">
        <v>44026</v>
      </c>
      <c r="W2023" s="48" t="s">
        <v>31</v>
      </c>
      <c r="X2023" s="48">
        <v>44105</v>
      </c>
      <c r="Y2023" s="48">
        <v>44105</v>
      </c>
      <c r="Z2023" s="48" t="s">
        <v>211</v>
      </c>
      <c r="AA2023" s="48"/>
      <c r="AB2023" s="48"/>
      <c r="AC2023" s="203" t="s">
        <v>211</v>
      </c>
      <c r="AD2023" s="205"/>
      <c r="AE2023" s="203" t="s">
        <v>211</v>
      </c>
      <c r="AF2023" s="203" t="s">
        <v>211</v>
      </c>
      <c r="AG2023" s="203" t="s">
        <v>211</v>
      </c>
      <c r="AH2023" s="208"/>
      <c r="AI2023" s="210" t="s">
        <v>211</v>
      </c>
      <c r="AJ2023" s="164" t="str">
        <f t="shared" si="31"/>
        <v>PD&amp;C</v>
      </c>
      <c r="AK2023" s="115" t="b">
        <f>ISNUMBER(SEARCH("IRT",Table1[[#This Row],[Current_Status]]))</f>
        <v>0</v>
      </c>
      <c r="AL2023" s="116">
        <f>YEAR(Table1[[#This Row],[Project_Initiated]])</f>
        <v>2020</v>
      </c>
      <c r="AM2023" s="53">
        <v>44105</v>
      </c>
      <c r="AN2023" s="53" t="str">
        <f>IF(AND(Table1[[#This Row],[Completed Date]]&gt;="07/01/2020"+0,Table1[[#This Row],[Completed Date]]&lt;="6/30/2021"+0),"FY 20-21",IF(AND(Table1[[#This Row],[Completed Date]]&gt;="07/01/2019"+0,Table1[[#This Row],[Completed Date]]&lt;="6/30/2020"+0),"FY 19-20",""))</f>
        <v/>
      </c>
      <c r="AO2023" s="116" t="str">
        <f>IFERROR(FIND("R",Table1[[#This Row],[FS_Priority]]),"")</f>
        <v/>
      </c>
    </row>
    <row r="2024" spans="1:41" hidden="1" x14ac:dyDescent="0.25">
      <c r="A2024" s="48" t="s">
        <v>110</v>
      </c>
      <c r="B2024" s="203" t="s">
        <v>110</v>
      </c>
      <c r="C2024" s="203" t="s">
        <v>211</v>
      </c>
      <c r="D2024" s="203" t="b">
        <v>0</v>
      </c>
      <c r="E2024" s="48" t="s">
        <v>107</v>
      </c>
      <c r="F2024" s="48" t="s">
        <v>111</v>
      </c>
      <c r="G2024" s="48" t="s">
        <v>112</v>
      </c>
      <c r="H2024" s="48" t="s">
        <v>392</v>
      </c>
      <c r="I2024" s="48" t="s">
        <v>211</v>
      </c>
      <c r="J2024" s="48" t="s">
        <v>3504</v>
      </c>
      <c r="K2024" s="203" t="s">
        <v>3674</v>
      </c>
      <c r="L2024" s="203" t="s">
        <v>2636</v>
      </c>
      <c r="M2024" s="48" t="s">
        <v>3769</v>
      </c>
      <c r="N2024" s="203" t="s">
        <v>211</v>
      </c>
      <c r="O2024" s="48" t="s">
        <v>120</v>
      </c>
      <c r="P2024" s="48">
        <v>1</v>
      </c>
      <c r="Q2024" s="48" t="s">
        <v>211</v>
      </c>
      <c r="R2024" s="203" t="s">
        <v>211</v>
      </c>
      <c r="S2024" s="48" t="b">
        <v>0</v>
      </c>
      <c r="T2024" s="48">
        <v>1080000</v>
      </c>
      <c r="U2024" s="178"/>
      <c r="V2024" s="178">
        <v>42710</v>
      </c>
      <c r="W2024" s="48" t="s">
        <v>31</v>
      </c>
      <c r="X2024" s="48">
        <v>44044</v>
      </c>
      <c r="Y2024" s="48">
        <v>44105</v>
      </c>
      <c r="Z2024" s="48" t="s">
        <v>211</v>
      </c>
      <c r="AA2024" s="48"/>
      <c r="AB2024" s="48"/>
      <c r="AC2024" s="203" t="s">
        <v>211</v>
      </c>
      <c r="AD2024" s="205"/>
      <c r="AE2024" s="203" t="s">
        <v>211</v>
      </c>
      <c r="AF2024" s="203" t="s">
        <v>211</v>
      </c>
      <c r="AG2024" s="203" t="s">
        <v>211</v>
      </c>
      <c r="AH2024" s="209"/>
      <c r="AI2024" s="210" t="s">
        <v>211</v>
      </c>
      <c r="AJ2024" s="164" t="str">
        <f t="shared" si="31"/>
        <v>PD&amp;C</v>
      </c>
      <c r="AK2024" s="115" t="b">
        <f>ISNUMBER(SEARCH("IRT",Table1[[#This Row],[Current_Status]]))</f>
        <v>0</v>
      </c>
      <c r="AL2024" s="116">
        <f>YEAR(Table1[[#This Row],[Project_Initiated]])</f>
        <v>2016</v>
      </c>
      <c r="AM2024" s="53">
        <v>44105</v>
      </c>
      <c r="AN2024" s="53" t="str">
        <f>IF(AND(Table1[[#This Row],[Completed Date]]&gt;="07/01/2020"+0,Table1[[#This Row],[Completed Date]]&lt;="6/30/2021"+0),"FY 20-21",IF(AND(Table1[[#This Row],[Completed Date]]&gt;="07/01/2019"+0,Table1[[#This Row],[Completed Date]]&lt;="6/30/2020"+0),"FY 19-20",""))</f>
        <v/>
      </c>
      <c r="AO2024" s="116" t="str">
        <f>IFERROR(FIND("R",Table1[[#This Row],[FS_Priority]]),"")</f>
        <v/>
      </c>
    </row>
    <row r="2025" spans="1:41" hidden="1" x14ac:dyDescent="0.25">
      <c r="A2025" s="48" t="s">
        <v>113</v>
      </c>
      <c r="B2025" s="203" t="s">
        <v>113</v>
      </c>
      <c r="C2025" s="203" t="s">
        <v>211</v>
      </c>
      <c r="D2025" s="203" t="b">
        <v>0</v>
      </c>
      <c r="E2025" s="48" t="s">
        <v>107</v>
      </c>
      <c r="F2025" s="48" t="s">
        <v>114</v>
      </c>
      <c r="G2025" s="48" t="s">
        <v>5096</v>
      </c>
      <c r="H2025" s="48" t="s">
        <v>211</v>
      </c>
      <c r="I2025" s="48" t="s">
        <v>211</v>
      </c>
      <c r="J2025" s="48" t="s">
        <v>3504</v>
      </c>
      <c r="K2025" s="203" t="s">
        <v>3674</v>
      </c>
      <c r="L2025" s="203" t="s">
        <v>2636</v>
      </c>
      <c r="M2025" s="48" t="s">
        <v>3771</v>
      </c>
      <c r="N2025" s="203" t="s">
        <v>211</v>
      </c>
      <c r="O2025" s="48" t="s">
        <v>120</v>
      </c>
      <c r="P2025" s="48">
        <v>2</v>
      </c>
      <c r="Q2025" s="48" t="s">
        <v>211</v>
      </c>
      <c r="R2025" s="203" t="s">
        <v>211</v>
      </c>
      <c r="S2025" s="48" t="b">
        <v>0</v>
      </c>
      <c r="T2025" s="48">
        <v>1575000</v>
      </c>
      <c r="U2025" s="178"/>
      <c r="V2025" s="178">
        <v>43108</v>
      </c>
      <c r="W2025" s="48" t="s">
        <v>31</v>
      </c>
      <c r="X2025" s="48">
        <v>44105</v>
      </c>
      <c r="Y2025" s="48">
        <v>44166</v>
      </c>
      <c r="Z2025" s="48" t="s">
        <v>211</v>
      </c>
      <c r="AA2025" s="48"/>
      <c r="AB2025" s="48"/>
      <c r="AC2025" s="203" t="s">
        <v>211</v>
      </c>
      <c r="AD2025" s="205"/>
      <c r="AE2025" s="203" t="s">
        <v>211</v>
      </c>
      <c r="AF2025" s="203" t="s">
        <v>211</v>
      </c>
      <c r="AG2025" s="203" t="s">
        <v>211</v>
      </c>
      <c r="AH2025" s="208"/>
      <c r="AI2025" s="210" t="s">
        <v>211</v>
      </c>
      <c r="AJ2025" s="164" t="str">
        <f t="shared" si="31"/>
        <v>PD&amp;C</v>
      </c>
      <c r="AK2025" s="115" t="b">
        <f>ISNUMBER(SEARCH("IRT",Table1[[#This Row],[Current_Status]]))</f>
        <v>0</v>
      </c>
      <c r="AL2025" s="116">
        <f>YEAR(Table1[[#This Row],[Project_Initiated]])</f>
        <v>2018</v>
      </c>
      <c r="AM2025" s="53">
        <v>44105</v>
      </c>
      <c r="AN2025" s="53" t="str">
        <f>IF(AND(Table1[[#This Row],[Completed Date]]&gt;="07/01/2020"+0,Table1[[#This Row],[Completed Date]]&lt;="6/30/2021"+0),"FY 20-21",IF(AND(Table1[[#This Row],[Completed Date]]&gt;="07/01/2019"+0,Table1[[#This Row],[Completed Date]]&lt;="6/30/2020"+0),"FY 19-20",""))</f>
        <v/>
      </c>
      <c r="AO2025" s="116" t="str">
        <f>IFERROR(FIND("R",Table1[[#This Row],[FS_Priority]]),"")</f>
        <v/>
      </c>
    </row>
    <row r="2026" spans="1:41" hidden="1" x14ac:dyDescent="0.25">
      <c r="A2026" s="48" t="s">
        <v>97</v>
      </c>
      <c r="B2026" s="203" t="s">
        <v>97</v>
      </c>
      <c r="C2026" s="203" t="s">
        <v>211</v>
      </c>
      <c r="D2026" s="203" t="b">
        <v>0</v>
      </c>
      <c r="E2026" s="48" t="s">
        <v>187</v>
      </c>
      <c r="F2026" s="48" t="s">
        <v>4781</v>
      </c>
      <c r="G2026" s="48" t="s">
        <v>98</v>
      </c>
      <c r="H2026" s="48" t="s">
        <v>211</v>
      </c>
      <c r="I2026" s="48" t="s">
        <v>211</v>
      </c>
      <c r="J2026" s="48" t="s">
        <v>3504</v>
      </c>
      <c r="K2026" s="203" t="s">
        <v>30</v>
      </c>
      <c r="L2026" s="203" t="s">
        <v>394</v>
      </c>
      <c r="M2026" s="48" t="s">
        <v>3825</v>
      </c>
      <c r="N2026" s="203" t="s">
        <v>211</v>
      </c>
      <c r="O2026" s="48" t="s">
        <v>274</v>
      </c>
      <c r="P2026" s="48">
        <v>99</v>
      </c>
      <c r="Q2026" s="48" t="s">
        <v>211</v>
      </c>
      <c r="R2026" s="203" t="s">
        <v>211</v>
      </c>
      <c r="S2026" s="48" t="b">
        <v>0</v>
      </c>
      <c r="T2026" s="48">
        <v>4146146.55</v>
      </c>
      <c r="U2026" s="178"/>
      <c r="V2026" s="178">
        <v>42669</v>
      </c>
      <c r="W2026" s="48" t="s">
        <v>31</v>
      </c>
      <c r="X2026" s="48">
        <v>43647</v>
      </c>
      <c r="Y2026" s="48">
        <v>44409</v>
      </c>
      <c r="Z2026" s="48" t="s">
        <v>211</v>
      </c>
      <c r="AA2026" s="48"/>
      <c r="AB2026" s="48"/>
      <c r="AC2026" s="203" t="s">
        <v>211</v>
      </c>
      <c r="AD2026" s="205"/>
      <c r="AE2026" s="203" t="s">
        <v>211</v>
      </c>
      <c r="AF2026" s="203" t="s">
        <v>211</v>
      </c>
      <c r="AG2026" s="203" t="s">
        <v>211</v>
      </c>
      <c r="AH2026" s="208"/>
      <c r="AI2026" s="210" t="s">
        <v>211</v>
      </c>
      <c r="AJ2026" s="164" t="str">
        <f t="shared" si="31"/>
        <v>PD&amp;C</v>
      </c>
      <c r="AK2026" s="115" t="b">
        <f>ISNUMBER(SEARCH("IRT",Table1[[#This Row],[Current_Status]]))</f>
        <v>0</v>
      </c>
      <c r="AL2026" s="116">
        <f>YEAR(Table1[[#This Row],[Project_Initiated]])</f>
        <v>2016</v>
      </c>
      <c r="AM2026" s="53">
        <v>44105</v>
      </c>
      <c r="AN2026" s="53" t="str">
        <f>IF(AND(Table1[[#This Row],[Completed Date]]&gt;="07/01/2020"+0,Table1[[#This Row],[Completed Date]]&lt;="6/30/2021"+0),"FY 20-21",IF(AND(Table1[[#This Row],[Completed Date]]&gt;="07/01/2019"+0,Table1[[#This Row],[Completed Date]]&lt;="6/30/2020"+0),"FY 19-20",""))</f>
        <v/>
      </c>
      <c r="AO2026" s="116" t="str">
        <f>IFERROR(FIND("R",Table1[[#This Row],[FS_Priority]]),"")</f>
        <v/>
      </c>
    </row>
    <row r="2027" spans="1:41" hidden="1" x14ac:dyDescent="0.25">
      <c r="A2027" s="48" t="s">
        <v>2813</v>
      </c>
      <c r="B2027" s="203" t="s">
        <v>2813</v>
      </c>
      <c r="C2027" s="203" t="s">
        <v>211</v>
      </c>
      <c r="D2027" s="203" t="b">
        <v>0</v>
      </c>
      <c r="E2027" s="48" t="s">
        <v>4299</v>
      </c>
      <c r="F2027" s="48" t="s">
        <v>4492</v>
      </c>
      <c r="G2027" s="48" t="s">
        <v>2826</v>
      </c>
      <c r="H2027" s="48" t="s">
        <v>452</v>
      </c>
      <c r="I2027" s="48" t="s">
        <v>211</v>
      </c>
      <c r="J2027" s="48" t="s">
        <v>3504</v>
      </c>
      <c r="K2027" s="203" t="s">
        <v>3471</v>
      </c>
      <c r="L2027" s="203" t="s">
        <v>2636</v>
      </c>
      <c r="M2027" s="48" t="s">
        <v>120</v>
      </c>
      <c r="N2027" s="203" t="s">
        <v>211</v>
      </c>
      <c r="O2027" s="48" t="s">
        <v>67</v>
      </c>
      <c r="P2027" s="48">
        <v>7</v>
      </c>
      <c r="Q2027" s="48" t="s">
        <v>211</v>
      </c>
      <c r="R2027" s="203" t="s">
        <v>211</v>
      </c>
      <c r="S2027" s="48" t="b">
        <v>0</v>
      </c>
      <c r="T2027" s="48">
        <v>750000</v>
      </c>
      <c r="U2027" s="178"/>
      <c r="V2027" s="178">
        <v>43528</v>
      </c>
      <c r="W2027" s="48" t="s">
        <v>31</v>
      </c>
      <c r="X2027" s="48">
        <v>44013</v>
      </c>
      <c r="Y2027" s="48">
        <v>44166</v>
      </c>
      <c r="Z2027" s="48" t="s">
        <v>211</v>
      </c>
      <c r="AA2027" s="48"/>
      <c r="AB2027" s="48"/>
      <c r="AC2027" s="203" t="s">
        <v>211</v>
      </c>
      <c r="AD2027" s="205"/>
      <c r="AE2027" s="203" t="s">
        <v>211</v>
      </c>
      <c r="AF2027" s="203" t="s">
        <v>211</v>
      </c>
      <c r="AG2027" s="203" t="s">
        <v>211</v>
      </c>
      <c r="AH2027" s="208"/>
      <c r="AI2027" s="210" t="s">
        <v>211</v>
      </c>
      <c r="AJ2027" s="164" t="str">
        <f t="shared" si="31"/>
        <v>PD&amp;C</v>
      </c>
      <c r="AK2027" s="115" t="b">
        <f>ISNUMBER(SEARCH("IRT",Table1[[#This Row],[Current_Status]]))</f>
        <v>0</v>
      </c>
      <c r="AL2027" s="116">
        <f>YEAR(Table1[[#This Row],[Project_Initiated]])</f>
        <v>2019</v>
      </c>
      <c r="AM2027" s="53">
        <v>44105</v>
      </c>
      <c r="AN2027" s="53" t="str">
        <f>IF(AND(Table1[[#This Row],[Completed Date]]&gt;="07/01/2020"+0,Table1[[#This Row],[Completed Date]]&lt;="6/30/2021"+0),"FY 20-21",IF(AND(Table1[[#This Row],[Completed Date]]&gt;="07/01/2019"+0,Table1[[#This Row],[Completed Date]]&lt;="6/30/2020"+0),"FY 19-20",""))</f>
        <v/>
      </c>
      <c r="AO2027" s="116" t="str">
        <f>IFERROR(FIND("R",Table1[[#This Row],[FS_Priority]]),"")</f>
        <v/>
      </c>
    </row>
    <row r="2028" spans="1:41" hidden="1" x14ac:dyDescent="0.25">
      <c r="A2028" s="48" t="s">
        <v>2675</v>
      </c>
      <c r="B2028" s="203" t="s">
        <v>2675</v>
      </c>
      <c r="C2028" s="203" t="s">
        <v>211</v>
      </c>
      <c r="D2028" s="203" t="b">
        <v>0</v>
      </c>
      <c r="E2028" s="48" t="s">
        <v>4299</v>
      </c>
      <c r="F2028" s="48" t="s">
        <v>2872</v>
      </c>
      <c r="G2028" s="48" t="s">
        <v>3512</v>
      </c>
      <c r="H2028" s="48" t="s">
        <v>4782</v>
      </c>
      <c r="I2028" s="48" t="s">
        <v>211</v>
      </c>
      <c r="J2028" s="48" t="s">
        <v>3504</v>
      </c>
      <c r="K2028" s="203" t="s">
        <v>3471</v>
      </c>
      <c r="L2028" s="203" t="s">
        <v>2636</v>
      </c>
      <c r="M2028" s="48" t="s">
        <v>3502</v>
      </c>
      <c r="N2028" s="203" t="s">
        <v>211</v>
      </c>
      <c r="O2028" s="48" t="s">
        <v>3496</v>
      </c>
      <c r="P2028" s="48">
        <v>8</v>
      </c>
      <c r="Q2028" s="48" t="s">
        <v>211</v>
      </c>
      <c r="R2028" s="203" t="s">
        <v>211</v>
      </c>
      <c r="S2028" s="48" t="b">
        <v>0</v>
      </c>
      <c r="T2028" s="48">
        <v>31844000</v>
      </c>
      <c r="U2028" s="178"/>
      <c r="V2028" s="178">
        <v>43440</v>
      </c>
      <c r="W2028" s="48" t="s">
        <v>31</v>
      </c>
      <c r="X2028" s="48">
        <v>43862</v>
      </c>
      <c r="Y2028" s="48">
        <v>44256</v>
      </c>
      <c r="Z2028" s="48" t="s">
        <v>211</v>
      </c>
      <c r="AA2028" s="48"/>
      <c r="AB2028" s="48"/>
      <c r="AC2028" s="203" t="s">
        <v>211</v>
      </c>
      <c r="AD2028" s="205"/>
      <c r="AE2028" s="203" t="s">
        <v>211</v>
      </c>
      <c r="AF2028" s="203" t="s">
        <v>211</v>
      </c>
      <c r="AG2028" s="203" t="s">
        <v>211</v>
      </c>
      <c r="AH2028" s="208"/>
      <c r="AI2028" s="210" t="s">
        <v>211</v>
      </c>
      <c r="AJ2028" s="164" t="str">
        <f t="shared" si="31"/>
        <v>PD&amp;C</v>
      </c>
      <c r="AK2028" s="115" t="b">
        <f>ISNUMBER(SEARCH("IRT",Table1[[#This Row],[Current_Status]]))</f>
        <v>0</v>
      </c>
      <c r="AL2028" s="116">
        <f>YEAR(Table1[[#This Row],[Project_Initiated]])</f>
        <v>2018</v>
      </c>
      <c r="AM2028" s="53">
        <v>44105</v>
      </c>
      <c r="AN2028" s="53" t="str">
        <f>IF(AND(Table1[[#This Row],[Completed Date]]&gt;="07/01/2020"+0,Table1[[#This Row],[Completed Date]]&lt;="6/30/2021"+0),"FY 20-21",IF(AND(Table1[[#This Row],[Completed Date]]&gt;="07/01/2019"+0,Table1[[#This Row],[Completed Date]]&lt;="6/30/2020"+0),"FY 19-20",""))</f>
        <v/>
      </c>
      <c r="AO2028" s="116" t="str">
        <f>IFERROR(FIND("R",Table1[[#This Row],[FS_Priority]]),"")</f>
        <v/>
      </c>
    </row>
    <row r="2029" spans="1:41" hidden="1" x14ac:dyDescent="0.25">
      <c r="A2029" s="48" t="s">
        <v>2901</v>
      </c>
      <c r="B2029" s="203" t="s">
        <v>2901</v>
      </c>
      <c r="C2029" s="203" t="s">
        <v>211</v>
      </c>
      <c r="D2029" s="203" t="b">
        <v>0</v>
      </c>
      <c r="E2029" s="48" t="s">
        <v>4299</v>
      </c>
      <c r="F2029" s="48" t="s">
        <v>2903</v>
      </c>
      <c r="G2029" s="48" t="s">
        <v>5097</v>
      </c>
      <c r="H2029" s="48" t="s">
        <v>4780</v>
      </c>
      <c r="I2029" s="48" t="s">
        <v>211</v>
      </c>
      <c r="J2029" s="48" t="s">
        <v>3504</v>
      </c>
      <c r="K2029" s="203" t="s">
        <v>3471</v>
      </c>
      <c r="L2029" s="203" t="s">
        <v>2636</v>
      </c>
      <c r="M2029" s="48" t="s">
        <v>3476</v>
      </c>
      <c r="N2029" s="203" t="s">
        <v>211</v>
      </c>
      <c r="O2029" s="48" t="s">
        <v>268</v>
      </c>
      <c r="P2029" s="48">
        <v>18</v>
      </c>
      <c r="Q2029" s="48" t="s">
        <v>211</v>
      </c>
      <c r="R2029" s="203" t="s">
        <v>211</v>
      </c>
      <c r="S2029" s="48" t="b">
        <v>0</v>
      </c>
      <c r="T2029" s="48">
        <v>2165000</v>
      </c>
      <c r="U2029" s="178"/>
      <c r="V2029" s="178">
        <v>43619</v>
      </c>
      <c r="W2029" s="48" t="s">
        <v>31</v>
      </c>
      <c r="X2029" s="48">
        <v>44105</v>
      </c>
      <c r="Y2029" s="48">
        <v>44197</v>
      </c>
      <c r="Z2029" s="48" t="s">
        <v>211</v>
      </c>
      <c r="AA2029" s="48"/>
      <c r="AB2029" s="48"/>
      <c r="AC2029" s="203" t="s">
        <v>211</v>
      </c>
      <c r="AD2029" s="205"/>
      <c r="AE2029" s="203" t="s">
        <v>211</v>
      </c>
      <c r="AF2029" s="203" t="s">
        <v>211</v>
      </c>
      <c r="AG2029" s="203" t="s">
        <v>211</v>
      </c>
      <c r="AH2029" s="208"/>
      <c r="AI2029" s="210" t="s">
        <v>211</v>
      </c>
      <c r="AJ2029" s="164" t="str">
        <f t="shared" si="31"/>
        <v>PD&amp;C</v>
      </c>
      <c r="AK2029" s="115" t="b">
        <f>ISNUMBER(SEARCH("IRT",Table1[[#This Row],[Current_Status]]))</f>
        <v>0</v>
      </c>
      <c r="AL2029" s="116">
        <f>YEAR(Table1[[#This Row],[Project_Initiated]])</f>
        <v>2019</v>
      </c>
      <c r="AM2029" s="53">
        <v>44105</v>
      </c>
      <c r="AN2029" s="53" t="str">
        <f>IF(AND(Table1[[#This Row],[Completed Date]]&gt;="07/01/2020"+0,Table1[[#This Row],[Completed Date]]&lt;="6/30/2021"+0),"FY 20-21",IF(AND(Table1[[#This Row],[Completed Date]]&gt;="07/01/2019"+0,Table1[[#This Row],[Completed Date]]&lt;="6/30/2020"+0),"FY 19-20",""))</f>
        <v/>
      </c>
      <c r="AO2029" s="116" t="str">
        <f>IFERROR(FIND("R",Table1[[#This Row],[FS_Priority]]),"")</f>
        <v/>
      </c>
    </row>
    <row r="2030" spans="1:41" hidden="1" x14ac:dyDescent="0.25">
      <c r="A2030" s="48" t="s">
        <v>55</v>
      </c>
      <c r="B2030" s="203" t="s">
        <v>55</v>
      </c>
      <c r="C2030" s="203" t="s">
        <v>211</v>
      </c>
      <c r="D2030" s="203" t="b">
        <v>0</v>
      </c>
      <c r="E2030" s="48" t="s">
        <v>53</v>
      </c>
      <c r="F2030" s="48" t="s">
        <v>2790</v>
      </c>
      <c r="G2030" s="48" t="s">
        <v>3559</v>
      </c>
      <c r="H2030" s="48" t="s">
        <v>182</v>
      </c>
      <c r="I2030" s="48" t="s">
        <v>211</v>
      </c>
      <c r="J2030" s="48" t="s">
        <v>4826</v>
      </c>
      <c r="K2030" s="203" t="s">
        <v>3514</v>
      </c>
      <c r="L2030" s="203" t="s">
        <v>2636</v>
      </c>
      <c r="M2030" s="48" t="s">
        <v>3558</v>
      </c>
      <c r="N2030" s="203" t="s">
        <v>211</v>
      </c>
      <c r="O2030" s="48" t="s">
        <v>120</v>
      </c>
      <c r="P2030" s="48">
        <v>1</v>
      </c>
      <c r="Q2030" s="48" t="s">
        <v>211</v>
      </c>
      <c r="R2030" s="203" t="s">
        <v>211</v>
      </c>
      <c r="S2030" s="48" t="b">
        <v>0</v>
      </c>
      <c r="T2030" s="48">
        <v>700000</v>
      </c>
      <c r="U2030" s="178"/>
      <c r="V2030" s="178">
        <v>43194</v>
      </c>
      <c r="W2030" s="48" t="s">
        <v>4374</v>
      </c>
      <c r="X2030" s="48">
        <v>43770</v>
      </c>
      <c r="Y2030" s="48">
        <v>44105</v>
      </c>
      <c r="Z2030" s="48" t="s">
        <v>211</v>
      </c>
      <c r="AA2030" s="48"/>
      <c r="AB2030" s="48"/>
      <c r="AC2030" s="203" t="s">
        <v>211</v>
      </c>
      <c r="AD2030" s="205"/>
      <c r="AE2030" s="203" t="s">
        <v>211</v>
      </c>
      <c r="AF2030" s="203" t="s">
        <v>211</v>
      </c>
      <c r="AG2030" s="203" t="s">
        <v>211</v>
      </c>
      <c r="AH2030" s="209"/>
      <c r="AI2030" s="210" t="s">
        <v>211</v>
      </c>
      <c r="AJ2030" s="164" t="str">
        <f t="shared" si="31"/>
        <v>PD&amp;C</v>
      </c>
      <c r="AK2030" s="115" t="b">
        <f>ISNUMBER(SEARCH("IRT",Table1[[#This Row],[Current_Status]]))</f>
        <v>0</v>
      </c>
      <c r="AL2030" s="116">
        <f>YEAR(Table1[[#This Row],[Project_Initiated]])</f>
        <v>2018</v>
      </c>
      <c r="AM2030" s="53">
        <v>44105</v>
      </c>
      <c r="AN2030" s="53" t="str">
        <f>IF(AND(Table1[[#This Row],[Completed Date]]&gt;="07/01/2020"+0,Table1[[#This Row],[Completed Date]]&lt;="6/30/2021"+0),"FY 20-21",IF(AND(Table1[[#This Row],[Completed Date]]&gt;="07/01/2019"+0,Table1[[#This Row],[Completed Date]]&lt;="6/30/2020"+0),"FY 19-20",""))</f>
        <v/>
      </c>
      <c r="AO2030" s="116" t="str">
        <f>IFERROR(FIND("R",Table1[[#This Row],[FS_Priority]]),"")</f>
        <v/>
      </c>
    </row>
    <row r="2031" spans="1:41" hidden="1" x14ac:dyDescent="0.25">
      <c r="A2031" s="48" t="s">
        <v>74</v>
      </c>
      <c r="B2031" s="203" t="s">
        <v>74</v>
      </c>
      <c r="C2031" s="203" t="s">
        <v>211</v>
      </c>
      <c r="D2031" s="203" t="b">
        <v>0</v>
      </c>
      <c r="E2031" s="48" t="s">
        <v>4285</v>
      </c>
      <c r="F2031" s="48" t="s">
        <v>4376</v>
      </c>
      <c r="G2031" s="48" t="s">
        <v>3569</v>
      </c>
      <c r="H2031" s="48" t="s">
        <v>211</v>
      </c>
      <c r="I2031" s="48" t="s">
        <v>211</v>
      </c>
      <c r="J2031" s="48" t="s">
        <v>3501</v>
      </c>
      <c r="K2031" s="203" t="s">
        <v>59</v>
      </c>
      <c r="L2031" s="203" t="s">
        <v>28</v>
      </c>
      <c r="M2031" s="48" t="s">
        <v>3570</v>
      </c>
      <c r="N2031" s="203" t="s">
        <v>211</v>
      </c>
      <c r="O2031" s="48" t="s">
        <v>3500</v>
      </c>
      <c r="P2031" s="48">
        <v>8</v>
      </c>
      <c r="Q2031" s="48" t="s">
        <v>211</v>
      </c>
      <c r="R2031" s="203" t="s">
        <v>211</v>
      </c>
      <c r="S2031" s="48" t="b">
        <v>0</v>
      </c>
      <c r="T2031" s="48">
        <v>15690389.32</v>
      </c>
      <c r="U2031" s="178"/>
      <c r="V2031" s="178">
        <v>42720</v>
      </c>
      <c r="W2031" s="48" t="s">
        <v>51</v>
      </c>
      <c r="X2031" s="48">
        <v>44228</v>
      </c>
      <c r="Y2031" s="48">
        <v>44378</v>
      </c>
      <c r="Z2031" s="48" t="s">
        <v>211</v>
      </c>
      <c r="AA2031" s="48"/>
      <c r="AB2031" s="48"/>
      <c r="AC2031" s="203" t="s">
        <v>211</v>
      </c>
      <c r="AD2031" s="205"/>
      <c r="AE2031" s="203" t="s">
        <v>211</v>
      </c>
      <c r="AF2031" s="203" t="s">
        <v>211</v>
      </c>
      <c r="AG2031" s="203" t="s">
        <v>211</v>
      </c>
      <c r="AH2031" s="208"/>
      <c r="AI2031" s="210" t="s">
        <v>211</v>
      </c>
      <c r="AJ2031" s="164" t="str">
        <f t="shared" si="31"/>
        <v>PD&amp;C</v>
      </c>
      <c r="AK2031" s="115" t="b">
        <f>ISNUMBER(SEARCH("IRT",Table1[[#This Row],[Current_Status]]))</f>
        <v>0</v>
      </c>
      <c r="AL2031" s="116">
        <f>YEAR(Table1[[#This Row],[Project_Initiated]])</f>
        <v>2016</v>
      </c>
      <c r="AM2031" s="53">
        <v>44105</v>
      </c>
      <c r="AN2031" s="53" t="str">
        <f>IF(AND(Table1[[#This Row],[Completed Date]]&gt;="07/01/2020"+0,Table1[[#This Row],[Completed Date]]&lt;="6/30/2021"+0),"FY 20-21",IF(AND(Table1[[#This Row],[Completed Date]]&gt;="07/01/2019"+0,Table1[[#This Row],[Completed Date]]&lt;="6/30/2020"+0),"FY 19-20",""))</f>
        <v/>
      </c>
      <c r="AO2031" s="116" t="str">
        <f>IFERROR(FIND("R",Table1[[#This Row],[FS_Priority]]),"")</f>
        <v/>
      </c>
    </row>
    <row r="2032" spans="1:41" hidden="1" x14ac:dyDescent="0.25">
      <c r="A2032" s="48" t="s">
        <v>4326</v>
      </c>
      <c r="B2032" s="203" t="s">
        <v>4326</v>
      </c>
      <c r="C2032" s="203" t="s">
        <v>211</v>
      </c>
      <c r="D2032" s="203" t="b">
        <v>0</v>
      </c>
      <c r="E2032" s="48" t="s">
        <v>107</v>
      </c>
      <c r="F2032" s="48" t="s">
        <v>4328</v>
      </c>
      <c r="G2032" s="48" t="s">
        <v>4335</v>
      </c>
      <c r="H2032" s="48" t="s">
        <v>291</v>
      </c>
      <c r="I2032" s="48" t="s">
        <v>211</v>
      </c>
      <c r="J2032" s="48" t="s">
        <v>3501</v>
      </c>
      <c r="K2032" s="203" t="s">
        <v>3674</v>
      </c>
      <c r="L2032" s="203" t="s">
        <v>2636</v>
      </c>
      <c r="M2032" s="48" t="s">
        <v>4058</v>
      </c>
      <c r="N2032" s="203" t="s">
        <v>211</v>
      </c>
      <c r="O2032" s="48" t="s">
        <v>120</v>
      </c>
      <c r="P2032" s="48">
        <v>3</v>
      </c>
      <c r="Q2032" s="48" t="s">
        <v>211</v>
      </c>
      <c r="R2032" s="203" t="s">
        <v>211</v>
      </c>
      <c r="S2032" s="48" t="b">
        <v>0</v>
      </c>
      <c r="T2032" s="48">
        <v>2500</v>
      </c>
      <c r="U2032" s="178"/>
      <c r="V2032" s="178">
        <v>43742</v>
      </c>
      <c r="W2032" s="48" t="s">
        <v>5098</v>
      </c>
      <c r="X2032" s="48"/>
      <c r="Y2032" s="48"/>
      <c r="Z2032" s="48" t="s">
        <v>211</v>
      </c>
      <c r="AA2032" s="48"/>
      <c r="AB2032" s="48"/>
      <c r="AC2032" s="203" t="s">
        <v>211</v>
      </c>
      <c r="AD2032" s="205"/>
      <c r="AE2032" s="203" t="s">
        <v>211</v>
      </c>
      <c r="AF2032" s="203" t="s">
        <v>211</v>
      </c>
      <c r="AG2032" s="203" t="s">
        <v>211</v>
      </c>
      <c r="AH2032" s="208"/>
      <c r="AI2032" s="210" t="s">
        <v>211</v>
      </c>
      <c r="AJ2032" s="164" t="str">
        <f t="shared" si="31"/>
        <v>PD&amp;C</v>
      </c>
      <c r="AK2032" s="115" t="b">
        <f>ISNUMBER(SEARCH("IRT",Table1[[#This Row],[Current_Status]]))</f>
        <v>0</v>
      </c>
      <c r="AL2032" s="116">
        <f>YEAR(Table1[[#This Row],[Project_Initiated]])</f>
        <v>2019</v>
      </c>
      <c r="AM2032" s="53">
        <v>44105</v>
      </c>
      <c r="AN2032" s="53" t="str">
        <f>IF(AND(Table1[[#This Row],[Completed Date]]&gt;="07/01/2020"+0,Table1[[#This Row],[Completed Date]]&lt;="6/30/2021"+0),"FY 20-21",IF(AND(Table1[[#This Row],[Completed Date]]&gt;="07/01/2019"+0,Table1[[#This Row],[Completed Date]]&lt;="6/30/2020"+0),"FY 19-20",""))</f>
        <v/>
      </c>
      <c r="AO2032" s="116" t="str">
        <f>IFERROR(FIND("R",Table1[[#This Row],[FS_Priority]]),"")</f>
        <v/>
      </c>
    </row>
    <row r="2033" spans="1:41" hidden="1" x14ac:dyDescent="0.25">
      <c r="A2033" s="48" t="s">
        <v>4338</v>
      </c>
      <c r="B2033" s="203" t="s">
        <v>4338</v>
      </c>
      <c r="C2033" s="203" t="s">
        <v>211</v>
      </c>
      <c r="D2033" s="203" t="b">
        <v>0</v>
      </c>
      <c r="E2033" s="48" t="s">
        <v>107</v>
      </c>
      <c r="F2033" s="48" t="s">
        <v>4339</v>
      </c>
      <c r="G2033" s="48" t="s">
        <v>4340</v>
      </c>
      <c r="H2033" s="48" t="s">
        <v>291</v>
      </c>
      <c r="I2033" s="48" t="s">
        <v>211</v>
      </c>
      <c r="J2033" s="48" t="s">
        <v>3501</v>
      </c>
      <c r="K2033" s="203" t="s">
        <v>3674</v>
      </c>
      <c r="L2033" s="203" t="s">
        <v>2636</v>
      </c>
      <c r="M2033" s="48" t="s">
        <v>4058</v>
      </c>
      <c r="N2033" s="203" t="s">
        <v>211</v>
      </c>
      <c r="O2033" s="48" t="s">
        <v>120</v>
      </c>
      <c r="P2033" s="48">
        <v>4</v>
      </c>
      <c r="Q2033" s="48" t="s">
        <v>211</v>
      </c>
      <c r="R2033" s="203" t="s">
        <v>211</v>
      </c>
      <c r="S2033" s="48" t="b">
        <v>0</v>
      </c>
      <c r="T2033" s="48">
        <v>2500</v>
      </c>
      <c r="U2033" s="178"/>
      <c r="V2033" s="178">
        <v>43742</v>
      </c>
      <c r="W2033" s="48" t="s">
        <v>5098</v>
      </c>
      <c r="X2033" s="48">
        <v>44136</v>
      </c>
      <c r="Y2033" s="48">
        <v>44256</v>
      </c>
      <c r="Z2033" s="48" t="s">
        <v>211</v>
      </c>
      <c r="AA2033" s="48"/>
      <c r="AB2033" s="48"/>
      <c r="AC2033" s="203" t="s">
        <v>211</v>
      </c>
      <c r="AD2033" s="205"/>
      <c r="AE2033" s="203" t="s">
        <v>211</v>
      </c>
      <c r="AF2033" s="203" t="s">
        <v>211</v>
      </c>
      <c r="AG2033" s="203" t="s">
        <v>211</v>
      </c>
      <c r="AH2033" s="208"/>
      <c r="AI2033" s="210" t="s">
        <v>211</v>
      </c>
      <c r="AJ2033" s="164" t="str">
        <f t="shared" si="31"/>
        <v>PD&amp;C</v>
      </c>
      <c r="AK2033" s="115" t="b">
        <f>ISNUMBER(SEARCH("IRT",Table1[[#This Row],[Current_Status]]))</f>
        <v>0</v>
      </c>
      <c r="AL2033" s="116">
        <f>YEAR(Table1[[#This Row],[Project_Initiated]])</f>
        <v>2019</v>
      </c>
      <c r="AM2033" s="53">
        <v>44105</v>
      </c>
      <c r="AN2033" s="53" t="str">
        <f>IF(AND(Table1[[#This Row],[Completed Date]]&gt;="07/01/2020"+0,Table1[[#This Row],[Completed Date]]&lt;="6/30/2021"+0),"FY 20-21",IF(AND(Table1[[#This Row],[Completed Date]]&gt;="07/01/2019"+0,Table1[[#This Row],[Completed Date]]&lt;="6/30/2020"+0),"FY 19-20",""))</f>
        <v/>
      </c>
      <c r="AO2033" s="116" t="str">
        <f>IFERROR(FIND("R",Table1[[#This Row],[FS_Priority]]),"")</f>
        <v/>
      </c>
    </row>
    <row r="2034" spans="1:41" hidden="1" x14ac:dyDescent="0.25">
      <c r="A2034" s="48" t="s">
        <v>4964</v>
      </c>
      <c r="B2034" s="203" t="s">
        <v>4964</v>
      </c>
      <c r="C2034" s="203" t="s">
        <v>211</v>
      </c>
      <c r="D2034" s="203" t="b">
        <v>0</v>
      </c>
      <c r="E2034" s="48" t="s">
        <v>107</v>
      </c>
      <c r="F2034" s="48" t="s">
        <v>5099</v>
      </c>
      <c r="G2034" s="48" t="s">
        <v>4976</v>
      </c>
      <c r="H2034" s="48" t="s">
        <v>211</v>
      </c>
      <c r="I2034" s="48" t="s">
        <v>4977</v>
      </c>
      <c r="J2034" s="48" t="s">
        <v>3501</v>
      </c>
      <c r="K2034" s="203" t="s">
        <v>3674</v>
      </c>
      <c r="L2034" s="203" t="s">
        <v>2636</v>
      </c>
      <c r="M2034" s="48" t="s">
        <v>4978</v>
      </c>
      <c r="N2034" s="203" t="s">
        <v>211</v>
      </c>
      <c r="O2034" s="48" t="s">
        <v>120</v>
      </c>
      <c r="P2034" s="48">
        <v>7</v>
      </c>
      <c r="Q2034" s="48" t="s">
        <v>211</v>
      </c>
      <c r="R2034" s="203" t="s">
        <v>211</v>
      </c>
      <c r="S2034" s="48" t="b">
        <v>0</v>
      </c>
      <c r="T2034" s="48"/>
      <c r="U2034" s="178"/>
      <c r="V2034" s="178">
        <v>44001</v>
      </c>
      <c r="W2034" s="48" t="s">
        <v>51</v>
      </c>
      <c r="X2034" s="48">
        <v>44166</v>
      </c>
      <c r="Y2034" s="48">
        <v>44197</v>
      </c>
      <c r="Z2034" s="48" t="s">
        <v>211</v>
      </c>
      <c r="AA2034" s="48"/>
      <c r="AB2034" s="48"/>
      <c r="AC2034" s="203" t="s">
        <v>211</v>
      </c>
      <c r="AD2034" s="205"/>
      <c r="AE2034" s="203" t="s">
        <v>211</v>
      </c>
      <c r="AF2034" s="203" t="s">
        <v>211</v>
      </c>
      <c r="AG2034" s="203" t="s">
        <v>211</v>
      </c>
      <c r="AH2034" s="208"/>
      <c r="AI2034" s="210" t="s">
        <v>211</v>
      </c>
      <c r="AJ2034" s="164" t="str">
        <f t="shared" si="31"/>
        <v>PD&amp;C</v>
      </c>
      <c r="AK2034" s="115" t="b">
        <f>ISNUMBER(SEARCH("IRT",Table1[[#This Row],[Current_Status]]))</f>
        <v>0</v>
      </c>
      <c r="AL2034" s="116">
        <f>YEAR(Table1[[#This Row],[Project_Initiated]])</f>
        <v>2020</v>
      </c>
      <c r="AM2034" s="53">
        <v>44105</v>
      </c>
      <c r="AN2034" s="53" t="str">
        <f>IF(AND(Table1[[#This Row],[Completed Date]]&gt;="07/01/2020"+0,Table1[[#This Row],[Completed Date]]&lt;="6/30/2021"+0),"FY 20-21",IF(AND(Table1[[#This Row],[Completed Date]]&gt;="07/01/2019"+0,Table1[[#This Row],[Completed Date]]&lt;="6/30/2020"+0),"FY 19-20",""))</f>
        <v/>
      </c>
      <c r="AO2034" s="116" t="str">
        <f>IFERROR(FIND("R",Table1[[#This Row],[FS_Priority]]),"")</f>
        <v/>
      </c>
    </row>
    <row r="2035" spans="1:41" hidden="1" x14ac:dyDescent="0.25">
      <c r="A2035" s="48" t="s">
        <v>85</v>
      </c>
      <c r="B2035" s="203" t="s">
        <v>85</v>
      </c>
      <c r="C2035" s="203" t="s">
        <v>211</v>
      </c>
      <c r="D2035" s="203" t="b">
        <v>0</v>
      </c>
      <c r="E2035" s="48" t="s">
        <v>187</v>
      </c>
      <c r="F2035" s="48" t="s">
        <v>86</v>
      </c>
      <c r="G2035" s="48" t="s">
        <v>5100</v>
      </c>
      <c r="H2035" s="48" t="s">
        <v>211</v>
      </c>
      <c r="I2035" s="48" t="s">
        <v>211</v>
      </c>
      <c r="J2035" s="48" t="s">
        <v>3501</v>
      </c>
      <c r="K2035" s="203" t="s">
        <v>30</v>
      </c>
      <c r="L2035" s="203" t="s">
        <v>394</v>
      </c>
      <c r="M2035" s="48" t="s">
        <v>3824</v>
      </c>
      <c r="N2035" s="203" t="s">
        <v>211</v>
      </c>
      <c r="O2035" s="48" t="s">
        <v>3469</v>
      </c>
      <c r="P2035" s="48">
        <v>20</v>
      </c>
      <c r="Q2035" s="48" t="s">
        <v>211</v>
      </c>
      <c r="R2035" s="203" t="s">
        <v>211</v>
      </c>
      <c r="S2035" s="48" t="b">
        <v>0</v>
      </c>
      <c r="T2035" s="48">
        <v>2600000</v>
      </c>
      <c r="U2035" s="178"/>
      <c r="V2035" s="178">
        <v>42509</v>
      </c>
      <c r="W2035" s="48" t="s">
        <v>5101</v>
      </c>
      <c r="X2035" s="48"/>
      <c r="Y2035" s="48"/>
      <c r="Z2035" s="48" t="s">
        <v>211</v>
      </c>
      <c r="AA2035" s="48"/>
      <c r="AB2035" s="48"/>
      <c r="AC2035" s="203" t="s">
        <v>211</v>
      </c>
      <c r="AD2035" s="205"/>
      <c r="AE2035" s="203" t="s">
        <v>211</v>
      </c>
      <c r="AF2035" s="203" t="s">
        <v>211</v>
      </c>
      <c r="AG2035" s="203" t="s">
        <v>211</v>
      </c>
      <c r="AH2035" s="208"/>
      <c r="AI2035" s="210" t="s">
        <v>211</v>
      </c>
      <c r="AJ2035" s="164" t="str">
        <f t="shared" si="31"/>
        <v>PD&amp;C</v>
      </c>
      <c r="AK2035" s="115" t="b">
        <f>ISNUMBER(SEARCH("IRT",Table1[[#This Row],[Current_Status]]))</f>
        <v>0</v>
      </c>
      <c r="AL2035" s="116">
        <f>YEAR(Table1[[#This Row],[Project_Initiated]])</f>
        <v>2016</v>
      </c>
      <c r="AM2035" s="53">
        <v>44105</v>
      </c>
      <c r="AN2035" s="53" t="str">
        <f>IF(AND(Table1[[#This Row],[Completed Date]]&gt;="07/01/2020"+0,Table1[[#This Row],[Completed Date]]&lt;="6/30/2021"+0),"FY 20-21",IF(AND(Table1[[#This Row],[Completed Date]]&gt;="07/01/2019"+0,Table1[[#This Row],[Completed Date]]&lt;="6/30/2020"+0),"FY 19-20",""))</f>
        <v/>
      </c>
      <c r="AO2035" s="116" t="str">
        <f>IFERROR(FIND("R",Table1[[#This Row],[FS_Priority]]),"")</f>
        <v/>
      </c>
    </row>
    <row r="2036" spans="1:41" hidden="1" x14ac:dyDescent="0.25">
      <c r="A2036" s="48" t="s">
        <v>4963</v>
      </c>
      <c r="B2036" s="203" t="s">
        <v>4963</v>
      </c>
      <c r="C2036" s="203" t="s">
        <v>211</v>
      </c>
      <c r="D2036" s="203" t="b">
        <v>0</v>
      </c>
      <c r="E2036" s="48" t="s">
        <v>4299</v>
      </c>
      <c r="F2036" s="48" t="s">
        <v>4971</v>
      </c>
      <c r="G2036" s="48" t="s">
        <v>4972</v>
      </c>
      <c r="H2036" s="48" t="s">
        <v>211</v>
      </c>
      <c r="I2036" s="48" t="s">
        <v>211</v>
      </c>
      <c r="J2036" s="48" t="s">
        <v>3501</v>
      </c>
      <c r="K2036" s="203" t="s">
        <v>3471</v>
      </c>
      <c r="L2036" s="203" t="s">
        <v>2636</v>
      </c>
      <c r="M2036" s="48" t="s">
        <v>4973</v>
      </c>
      <c r="N2036" s="203" t="s">
        <v>211</v>
      </c>
      <c r="O2036" s="48" t="s">
        <v>268</v>
      </c>
      <c r="P2036" s="48">
        <v>21</v>
      </c>
      <c r="Q2036" s="48" t="s">
        <v>211</v>
      </c>
      <c r="R2036" s="203" t="s">
        <v>211</v>
      </c>
      <c r="S2036" s="48" t="b">
        <v>0</v>
      </c>
      <c r="T2036" s="48"/>
      <c r="U2036" s="178"/>
      <c r="V2036" s="178">
        <v>43999</v>
      </c>
      <c r="W2036" s="48" t="s">
        <v>5071</v>
      </c>
      <c r="X2036" s="48"/>
      <c r="Y2036" s="48"/>
      <c r="Z2036" s="48" t="s">
        <v>211</v>
      </c>
      <c r="AA2036" s="48"/>
      <c r="AB2036" s="48"/>
      <c r="AC2036" s="203" t="s">
        <v>211</v>
      </c>
      <c r="AD2036" s="205"/>
      <c r="AE2036" s="203" t="s">
        <v>211</v>
      </c>
      <c r="AF2036" s="203" t="s">
        <v>211</v>
      </c>
      <c r="AG2036" s="203" t="s">
        <v>211</v>
      </c>
      <c r="AH2036" s="208"/>
      <c r="AI2036" s="210" t="s">
        <v>211</v>
      </c>
      <c r="AJ2036" s="164" t="str">
        <f t="shared" si="31"/>
        <v>PD&amp;C</v>
      </c>
      <c r="AK2036" s="115" t="b">
        <f>ISNUMBER(SEARCH("IRT",Table1[[#This Row],[Current_Status]]))</f>
        <v>0</v>
      </c>
      <c r="AL2036" s="116">
        <f>YEAR(Table1[[#This Row],[Project_Initiated]])</f>
        <v>2020</v>
      </c>
      <c r="AM2036" s="53">
        <v>44105</v>
      </c>
      <c r="AN2036" s="53" t="str">
        <f>IF(AND(Table1[[#This Row],[Completed Date]]&gt;="07/01/2020"+0,Table1[[#This Row],[Completed Date]]&lt;="6/30/2021"+0),"FY 20-21",IF(AND(Table1[[#This Row],[Completed Date]]&gt;="07/01/2019"+0,Table1[[#This Row],[Completed Date]]&lt;="6/30/2020"+0),"FY 19-20",""))</f>
        <v/>
      </c>
      <c r="AO2036" s="116" t="str">
        <f>IFERROR(FIND("R",Table1[[#This Row],[FS_Priority]]),"")</f>
        <v/>
      </c>
    </row>
    <row r="2037" spans="1:41" hidden="1" x14ac:dyDescent="0.25">
      <c r="A2037" s="48" t="s">
        <v>4917</v>
      </c>
      <c r="B2037" s="203" t="s">
        <v>4917</v>
      </c>
      <c r="C2037" s="203" t="s">
        <v>211</v>
      </c>
      <c r="D2037" s="203" t="b">
        <v>0</v>
      </c>
      <c r="E2037" s="48" t="s">
        <v>147</v>
      </c>
      <c r="F2037" s="48" t="s">
        <v>4918</v>
      </c>
      <c r="G2037" s="48" t="s">
        <v>5102</v>
      </c>
      <c r="H2037" s="48" t="s">
        <v>211</v>
      </c>
      <c r="I2037" s="48" t="s">
        <v>211</v>
      </c>
      <c r="J2037" s="48" t="s">
        <v>3501</v>
      </c>
      <c r="K2037" s="203" t="s">
        <v>3839</v>
      </c>
      <c r="L2037" s="203" t="s">
        <v>4330</v>
      </c>
      <c r="M2037" s="48" t="s">
        <v>4920</v>
      </c>
      <c r="N2037" s="203" t="s">
        <v>211</v>
      </c>
      <c r="O2037" s="48" t="s">
        <v>67</v>
      </c>
      <c r="P2037" s="48">
        <v>1</v>
      </c>
      <c r="Q2037" s="48" t="s">
        <v>211</v>
      </c>
      <c r="R2037" s="203" t="s">
        <v>211</v>
      </c>
      <c r="S2037" s="48" t="b">
        <v>0</v>
      </c>
      <c r="T2037" s="48"/>
      <c r="U2037" s="178"/>
      <c r="V2037" s="178">
        <v>43894</v>
      </c>
      <c r="W2037" s="48" t="s">
        <v>5071</v>
      </c>
      <c r="X2037" s="48"/>
      <c r="Y2037" s="48"/>
      <c r="Z2037" s="48" t="s">
        <v>211</v>
      </c>
      <c r="AA2037" s="48"/>
      <c r="AB2037" s="48"/>
      <c r="AC2037" s="203" t="s">
        <v>211</v>
      </c>
      <c r="AD2037" s="205"/>
      <c r="AE2037" s="203" t="s">
        <v>211</v>
      </c>
      <c r="AF2037" s="203" t="s">
        <v>211</v>
      </c>
      <c r="AG2037" s="203" t="s">
        <v>211</v>
      </c>
      <c r="AH2037" s="208"/>
      <c r="AI2037" s="210" t="s">
        <v>211</v>
      </c>
      <c r="AJ2037" s="164" t="str">
        <f t="shared" si="31"/>
        <v>PD&amp;C</v>
      </c>
      <c r="AK2037" s="115" t="b">
        <f>ISNUMBER(SEARCH("IRT",Table1[[#This Row],[Current_Status]]))</f>
        <v>0</v>
      </c>
      <c r="AL2037" s="116">
        <f>YEAR(Table1[[#This Row],[Project_Initiated]])</f>
        <v>2020</v>
      </c>
      <c r="AM2037" s="53">
        <v>44105</v>
      </c>
      <c r="AN2037" s="53" t="str">
        <f>IF(AND(Table1[[#This Row],[Completed Date]]&gt;="07/01/2020"+0,Table1[[#This Row],[Completed Date]]&lt;="6/30/2021"+0),"FY 20-21",IF(AND(Table1[[#This Row],[Completed Date]]&gt;="07/01/2019"+0,Table1[[#This Row],[Completed Date]]&lt;="6/30/2020"+0),"FY 19-20",""))</f>
        <v/>
      </c>
      <c r="AO2037" s="116" t="str">
        <f>IFERROR(FIND("R",Table1[[#This Row],[FS_Priority]]),"")</f>
        <v/>
      </c>
    </row>
    <row r="2038" spans="1:41" hidden="1" x14ac:dyDescent="0.25">
      <c r="A2038" s="48" t="s">
        <v>122</v>
      </c>
      <c r="B2038" s="203" t="s">
        <v>122</v>
      </c>
      <c r="C2038" s="203" t="s">
        <v>211</v>
      </c>
      <c r="D2038" s="203" t="b">
        <v>0</v>
      </c>
      <c r="E2038" s="48" t="s">
        <v>187</v>
      </c>
      <c r="F2038" s="48" t="s">
        <v>4825</v>
      </c>
      <c r="G2038" s="48" t="s">
        <v>5103</v>
      </c>
      <c r="H2038" s="48" t="s">
        <v>397</v>
      </c>
      <c r="I2038" s="48" t="s">
        <v>211</v>
      </c>
      <c r="J2038" s="48" t="s">
        <v>3573</v>
      </c>
      <c r="K2038" s="203" t="s">
        <v>30</v>
      </c>
      <c r="L2038" s="203" t="s">
        <v>394</v>
      </c>
      <c r="M2038" s="48" t="s">
        <v>3781</v>
      </c>
      <c r="N2038" s="203" t="s">
        <v>211</v>
      </c>
      <c r="O2038" s="48" t="s">
        <v>120</v>
      </c>
      <c r="P2038" s="48">
        <v>34</v>
      </c>
      <c r="Q2038" s="48" t="s">
        <v>211</v>
      </c>
      <c r="R2038" s="203" t="s">
        <v>211</v>
      </c>
      <c r="S2038" s="48" t="b">
        <v>0</v>
      </c>
      <c r="T2038" s="48">
        <v>110000</v>
      </c>
      <c r="U2038" s="178"/>
      <c r="V2038" s="178">
        <v>42480</v>
      </c>
      <c r="W2038" s="48" t="s">
        <v>4483</v>
      </c>
      <c r="X2038" s="48"/>
      <c r="Y2038" s="48"/>
      <c r="Z2038" s="48" t="s">
        <v>211</v>
      </c>
      <c r="AA2038" s="48"/>
      <c r="AB2038" s="48"/>
      <c r="AC2038" s="203" t="s">
        <v>211</v>
      </c>
      <c r="AD2038" s="206"/>
      <c r="AE2038" s="203" t="s">
        <v>211</v>
      </c>
      <c r="AF2038" s="203" t="s">
        <v>211</v>
      </c>
      <c r="AG2038" s="203" t="s">
        <v>211</v>
      </c>
      <c r="AH2038" s="208"/>
      <c r="AI2038" s="210" t="s">
        <v>211</v>
      </c>
      <c r="AJ2038" s="164" t="str">
        <f t="shared" si="31"/>
        <v>PD&amp;C</v>
      </c>
      <c r="AK2038" s="115" t="b">
        <f>ISNUMBER(SEARCH("IRT",Table1[[#This Row],[Current_Status]]))</f>
        <v>0</v>
      </c>
      <c r="AL2038" s="116">
        <f>YEAR(Table1[[#This Row],[Project_Initiated]])</f>
        <v>2016</v>
      </c>
      <c r="AM2038" s="53">
        <v>44105</v>
      </c>
      <c r="AN2038" s="53" t="str">
        <f>IF(AND(Table1[[#This Row],[Completed Date]]&gt;="07/01/2020"+0,Table1[[#This Row],[Completed Date]]&lt;="6/30/2021"+0),"FY 20-21",IF(AND(Table1[[#This Row],[Completed Date]]&gt;="07/01/2019"+0,Table1[[#This Row],[Completed Date]]&lt;="6/30/2020"+0),"FY 19-20",""))</f>
        <v/>
      </c>
      <c r="AO2038" s="116" t="str">
        <f>IFERROR(FIND("R",Table1[[#This Row],[FS_Priority]]),"")</f>
        <v/>
      </c>
    </row>
    <row r="2039" spans="1:41" hidden="1" x14ac:dyDescent="0.25">
      <c r="A2039" s="48" t="s">
        <v>4316</v>
      </c>
      <c r="B2039" s="203" t="s">
        <v>4316</v>
      </c>
      <c r="C2039" s="203" t="s">
        <v>211</v>
      </c>
      <c r="D2039" s="203" t="b">
        <v>0</v>
      </c>
      <c r="E2039" s="48" t="s">
        <v>4341</v>
      </c>
      <c r="F2039" s="48" t="s">
        <v>4342</v>
      </c>
      <c r="G2039" s="48" t="s">
        <v>4343</v>
      </c>
      <c r="H2039" s="48" t="s">
        <v>452</v>
      </c>
      <c r="I2039" s="48" t="s">
        <v>211</v>
      </c>
      <c r="J2039" s="48" t="s">
        <v>3573</v>
      </c>
      <c r="K2039" s="203" t="s">
        <v>3471</v>
      </c>
      <c r="L2039" s="203" t="s">
        <v>28</v>
      </c>
      <c r="M2039" s="48" t="s">
        <v>3469</v>
      </c>
      <c r="N2039" s="203" t="s">
        <v>211</v>
      </c>
      <c r="O2039" s="48" t="s">
        <v>3500</v>
      </c>
      <c r="P2039" s="48">
        <v>2</v>
      </c>
      <c r="Q2039" s="48" t="s">
        <v>211</v>
      </c>
      <c r="R2039" s="203" t="s">
        <v>211</v>
      </c>
      <c r="S2039" s="48" t="b">
        <v>0</v>
      </c>
      <c r="T2039" s="48">
        <v>50000</v>
      </c>
      <c r="U2039" s="178"/>
      <c r="V2039" s="178">
        <v>43676</v>
      </c>
      <c r="W2039" s="48" t="s">
        <v>5104</v>
      </c>
      <c r="X2039" s="48">
        <v>44166</v>
      </c>
      <c r="Y2039" s="48">
        <v>44166</v>
      </c>
      <c r="Z2039" s="48" t="s">
        <v>211</v>
      </c>
      <c r="AA2039" s="48"/>
      <c r="AB2039" s="48"/>
      <c r="AC2039" s="203" t="s">
        <v>211</v>
      </c>
      <c r="AD2039" s="206"/>
      <c r="AE2039" s="203" t="s">
        <v>211</v>
      </c>
      <c r="AF2039" s="203" t="s">
        <v>211</v>
      </c>
      <c r="AG2039" s="203" t="s">
        <v>211</v>
      </c>
      <c r="AH2039" s="208"/>
      <c r="AI2039" s="210" t="s">
        <v>211</v>
      </c>
      <c r="AJ2039" s="164" t="str">
        <f t="shared" si="31"/>
        <v>PD&amp;C</v>
      </c>
      <c r="AK2039" s="115" t="b">
        <f>ISNUMBER(SEARCH("IRT",Table1[[#This Row],[Current_Status]]))</f>
        <v>0</v>
      </c>
      <c r="AL2039" s="116">
        <f>YEAR(Table1[[#This Row],[Project_Initiated]])</f>
        <v>2019</v>
      </c>
      <c r="AM2039" s="53">
        <v>44105</v>
      </c>
      <c r="AN2039" s="53" t="str">
        <f>IF(AND(Table1[[#This Row],[Completed Date]]&gt;="07/01/2020"+0,Table1[[#This Row],[Completed Date]]&lt;="6/30/2021"+0),"FY 20-21",IF(AND(Table1[[#This Row],[Completed Date]]&gt;="07/01/2019"+0,Table1[[#This Row],[Completed Date]]&lt;="6/30/2020"+0),"FY 19-20",""))</f>
        <v/>
      </c>
      <c r="AO2039" s="116" t="str">
        <f>IFERROR(FIND("R",Table1[[#This Row],[FS_Priority]]),"")</f>
        <v/>
      </c>
    </row>
    <row r="2040" spans="1:41" hidden="1" x14ac:dyDescent="0.25">
      <c r="A2040" s="48" t="s">
        <v>136</v>
      </c>
      <c r="B2040" s="203" t="s">
        <v>136</v>
      </c>
      <c r="C2040" s="203" t="s">
        <v>211</v>
      </c>
      <c r="D2040" s="203" t="b">
        <v>0</v>
      </c>
      <c r="E2040" s="48" t="s">
        <v>443</v>
      </c>
      <c r="F2040" s="48" t="s">
        <v>137</v>
      </c>
      <c r="G2040" s="48" t="s">
        <v>138</v>
      </c>
      <c r="H2040" s="48" t="s">
        <v>409</v>
      </c>
      <c r="I2040" s="48" t="s">
        <v>211</v>
      </c>
      <c r="J2040" s="48" t="s">
        <v>3573</v>
      </c>
      <c r="K2040" s="203" t="s">
        <v>2781</v>
      </c>
      <c r="L2040" s="203" t="s">
        <v>3805</v>
      </c>
      <c r="M2040" s="48" t="s">
        <v>3805</v>
      </c>
      <c r="N2040" s="203" t="s">
        <v>211</v>
      </c>
      <c r="O2040" s="48" t="s">
        <v>120</v>
      </c>
      <c r="P2040" s="48">
        <v>2</v>
      </c>
      <c r="Q2040" s="48" t="s">
        <v>211</v>
      </c>
      <c r="R2040" s="203" t="s">
        <v>211</v>
      </c>
      <c r="S2040" s="48" t="b">
        <v>0</v>
      </c>
      <c r="T2040" s="48">
        <v>22000</v>
      </c>
      <c r="U2040" s="178"/>
      <c r="V2040" s="178">
        <v>42502</v>
      </c>
      <c r="W2040" s="48" t="s">
        <v>5072</v>
      </c>
      <c r="X2040" s="48"/>
      <c r="Y2040" s="48"/>
      <c r="Z2040" s="48" t="s">
        <v>211</v>
      </c>
      <c r="AA2040" s="48"/>
      <c r="AB2040" s="48"/>
      <c r="AC2040" s="203" t="s">
        <v>211</v>
      </c>
      <c r="AD2040" s="205"/>
      <c r="AE2040" s="203" t="s">
        <v>211</v>
      </c>
      <c r="AF2040" s="203" t="s">
        <v>211</v>
      </c>
      <c r="AG2040" s="203" t="s">
        <v>211</v>
      </c>
      <c r="AH2040" s="208"/>
      <c r="AI2040" s="210" t="s">
        <v>211</v>
      </c>
      <c r="AJ2040" s="164" t="str">
        <f t="shared" si="31"/>
        <v>PD&amp;C</v>
      </c>
      <c r="AK2040" s="115" t="b">
        <f>ISNUMBER(SEARCH("IRT",Table1[[#This Row],[Current_Status]]))</f>
        <v>0</v>
      </c>
      <c r="AL2040" s="116">
        <f>YEAR(Table1[[#This Row],[Project_Initiated]])</f>
        <v>2016</v>
      </c>
      <c r="AM2040" s="53">
        <v>44105</v>
      </c>
      <c r="AN2040" s="53" t="str">
        <f>IF(AND(Table1[[#This Row],[Completed Date]]&gt;="07/01/2020"+0,Table1[[#This Row],[Completed Date]]&lt;="6/30/2021"+0),"FY 20-21",IF(AND(Table1[[#This Row],[Completed Date]]&gt;="07/01/2019"+0,Table1[[#This Row],[Completed Date]]&lt;="6/30/2020"+0),"FY 19-20",""))</f>
        <v/>
      </c>
      <c r="AO2040" s="116" t="str">
        <f>IFERROR(FIND("R",Table1[[#This Row],[FS_Priority]]),"")</f>
        <v/>
      </c>
    </row>
    <row r="2041" spans="1:41" hidden="1" x14ac:dyDescent="0.25">
      <c r="A2041" s="48" t="s">
        <v>2869</v>
      </c>
      <c r="B2041" s="203" t="s">
        <v>2869</v>
      </c>
      <c r="C2041" s="203" t="s">
        <v>211</v>
      </c>
      <c r="D2041" s="203" t="b">
        <v>0</v>
      </c>
      <c r="E2041" s="48" t="s">
        <v>4299</v>
      </c>
      <c r="F2041" s="48" t="s">
        <v>5055</v>
      </c>
      <c r="G2041" s="48" t="s">
        <v>3511</v>
      </c>
      <c r="H2041" s="48" t="s">
        <v>275</v>
      </c>
      <c r="I2041" s="48" t="s">
        <v>211</v>
      </c>
      <c r="J2041" s="48" t="s">
        <v>3573</v>
      </c>
      <c r="K2041" s="203" t="s">
        <v>3471</v>
      </c>
      <c r="L2041" s="203" t="s">
        <v>2636</v>
      </c>
      <c r="M2041" s="48" t="s">
        <v>3476</v>
      </c>
      <c r="N2041" s="203" t="s">
        <v>211</v>
      </c>
      <c r="O2041" s="48" t="s">
        <v>3500</v>
      </c>
      <c r="P2041" s="48">
        <v>6</v>
      </c>
      <c r="Q2041" s="48" t="s">
        <v>211</v>
      </c>
      <c r="R2041" s="203" t="s">
        <v>211</v>
      </c>
      <c r="S2041" s="48" t="b">
        <v>0</v>
      </c>
      <c r="T2041" s="48"/>
      <c r="U2041" s="178"/>
      <c r="V2041" s="178">
        <v>42653</v>
      </c>
      <c r="W2041" s="48" t="s">
        <v>5104</v>
      </c>
      <c r="X2041" s="48"/>
      <c r="Y2041" s="48"/>
      <c r="Z2041" s="48" t="s">
        <v>211</v>
      </c>
      <c r="AA2041" s="48"/>
      <c r="AB2041" s="48"/>
      <c r="AC2041" s="203" t="s">
        <v>211</v>
      </c>
      <c r="AD2041" s="205"/>
      <c r="AE2041" s="203" t="s">
        <v>211</v>
      </c>
      <c r="AF2041" s="203" t="s">
        <v>211</v>
      </c>
      <c r="AG2041" s="203" t="s">
        <v>211</v>
      </c>
      <c r="AH2041" s="208"/>
      <c r="AI2041" s="210" t="s">
        <v>211</v>
      </c>
      <c r="AJ2041" s="164" t="str">
        <f t="shared" si="31"/>
        <v>PD&amp;C</v>
      </c>
      <c r="AK2041" s="115" t="b">
        <f>ISNUMBER(SEARCH("IRT",Table1[[#This Row],[Current_Status]]))</f>
        <v>0</v>
      </c>
      <c r="AL2041" s="116">
        <f>YEAR(Table1[[#This Row],[Project_Initiated]])</f>
        <v>2016</v>
      </c>
      <c r="AM2041" s="53">
        <v>44105</v>
      </c>
      <c r="AN2041" s="53" t="str">
        <f>IF(AND(Table1[[#This Row],[Completed Date]]&gt;="07/01/2020"+0,Table1[[#This Row],[Completed Date]]&lt;="6/30/2021"+0),"FY 20-21",IF(AND(Table1[[#This Row],[Completed Date]]&gt;="07/01/2019"+0,Table1[[#This Row],[Completed Date]]&lt;="6/30/2020"+0),"FY 19-20",""))</f>
        <v/>
      </c>
      <c r="AO2041" s="116" t="str">
        <f>IFERROR(FIND("R",Table1[[#This Row],[FS_Priority]]),"")</f>
        <v/>
      </c>
    </row>
    <row r="2042" spans="1:41" hidden="1" x14ac:dyDescent="0.25">
      <c r="A2042" s="48" t="s">
        <v>5105</v>
      </c>
      <c r="B2042" s="203" t="s">
        <v>5105</v>
      </c>
      <c r="C2042" s="203" t="s">
        <v>211</v>
      </c>
      <c r="D2042" s="203" t="b">
        <v>0</v>
      </c>
      <c r="E2042" s="48" t="s">
        <v>4299</v>
      </c>
      <c r="F2042" s="48" t="s">
        <v>5106</v>
      </c>
      <c r="G2042" s="48" t="s">
        <v>211</v>
      </c>
      <c r="H2042" s="48" t="s">
        <v>211</v>
      </c>
      <c r="I2042" s="48" t="s">
        <v>211</v>
      </c>
      <c r="J2042" s="48" t="s">
        <v>5107</v>
      </c>
      <c r="K2042" s="203" t="s">
        <v>3471</v>
      </c>
      <c r="L2042" s="203" t="s">
        <v>2636</v>
      </c>
      <c r="M2042" s="48" t="s">
        <v>4973</v>
      </c>
      <c r="N2042" s="203" t="s">
        <v>211</v>
      </c>
      <c r="O2042" s="48" t="s">
        <v>268</v>
      </c>
      <c r="P2042" s="48"/>
      <c r="Q2042" s="48" t="s">
        <v>211</v>
      </c>
      <c r="R2042" s="203" t="s">
        <v>211</v>
      </c>
      <c r="S2042" s="48" t="b">
        <v>0</v>
      </c>
      <c r="T2042" s="48">
        <v>835000</v>
      </c>
      <c r="U2042" s="178"/>
      <c r="V2042" s="178">
        <v>44097</v>
      </c>
      <c r="W2042" s="48" t="s">
        <v>50</v>
      </c>
      <c r="X2042" s="48"/>
      <c r="Y2042" s="48"/>
      <c r="Z2042" s="48" t="s">
        <v>211</v>
      </c>
      <c r="AA2042" s="48"/>
      <c r="AB2042" s="48"/>
      <c r="AC2042" s="203" t="s">
        <v>211</v>
      </c>
      <c r="AD2042" s="205"/>
      <c r="AE2042" s="203" t="s">
        <v>211</v>
      </c>
      <c r="AF2042" s="203" t="s">
        <v>211</v>
      </c>
      <c r="AG2042" s="203" t="s">
        <v>211</v>
      </c>
      <c r="AH2042" s="208"/>
      <c r="AI2042" s="210" t="s">
        <v>211</v>
      </c>
      <c r="AJ2042" s="164" t="str">
        <f t="shared" ref="AJ2042:AJ2106" si="32">IF(LEN(A2042)&gt;6,"FS","PD&amp;C")</f>
        <v>PD&amp;C</v>
      </c>
      <c r="AK2042" s="115" t="b">
        <f>ISNUMBER(SEARCH("IRT",Table1[[#This Row],[Current_Status]]))</f>
        <v>0</v>
      </c>
      <c r="AL2042" s="116">
        <f>YEAR(Table1[[#This Row],[Project_Initiated]])</f>
        <v>2020</v>
      </c>
      <c r="AM2042" s="53">
        <v>44105</v>
      </c>
      <c r="AN2042" s="53" t="str">
        <f>IF(AND(Table1[[#This Row],[Completed Date]]&gt;="07/01/2020"+0,Table1[[#This Row],[Completed Date]]&lt;="6/30/2021"+0),"FY 20-21",IF(AND(Table1[[#This Row],[Completed Date]]&gt;="07/01/2019"+0,Table1[[#This Row],[Completed Date]]&lt;="6/30/2020"+0),"FY 19-20",""))</f>
        <v/>
      </c>
      <c r="AO2042" s="116" t="str">
        <f>IFERROR(FIND("R",Table1[[#This Row],[FS_Priority]]),"")</f>
        <v/>
      </c>
    </row>
    <row r="2043" spans="1:41" hidden="1" x14ac:dyDescent="0.25">
      <c r="A2043" s="48" t="s">
        <v>57</v>
      </c>
      <c r="B2043" s="203" t="s">
        <v>57</v>
      </c>
      <c r="C2043" s="203" t="s">
        <v>211</v>
      </c>
      <c r="D2043" s="203" t="b">
        <v>0</v>
      </c>
      <c r="E2043" s="48" t="s">
        <v>4285</v>
      </c>
      <c r="F2043" s="48" t="s">
        <v>2659</v>
      </c>
      <c r="G2043" s="48" t="s">
        <v>58</v>
      </c>
      <c r="H2043" s="48" t="s">
        <v>211</v>
      </c>
      <c r="I2043" s="48" t="s">
        <v>211</v>
      </c>
      <c r="J2043" s="48" t="s">
        <v>3465</v>
      </c>
      <c r="K2043" s="203" t="s">
        <v>59</v>
      </c>
      <c r="L2043" s="203" t="s">
        <v>28</v>
      </c>
      <c r="M2043" s="48" t="s">
        <v>59</v>
      </c>
      <c r="N2043" s="203" t="s">
        <v>211</v>
      </c>
      <c r="O2043" s="48" t="s">
        <v>289</v>
      </c>
      <c r="P2043" s="48">
        <v>12</v>
      </c>
      <c r="Q2043" s="48" t="s">
        <v>211</v>
      </c>
      <c r="R2043" s="203" t="s">
        <v>211</v>
      </c>
      <c r="S2043" s="48" t="b">
        <v>0</v>
      </c>
      <c r="T2043" s="48">
        <v>2400000</v>
      </c>
      <c r="U2043" s="178"/>
      <c r="V2043" s="178">
        <v>43297</v>
      </c>
      <c r="W2043" s="48" t="s">
        <v>290</v>
      </c>
      <c r="X2043" s="48"/>
      <c r="Y2043" s="48"/>
      <c r="Z2043" s="48" t="s">
        <v>211</v>
      </c>
      <c r="AA2043" s="48"/>
      <c r="AB2043" s="48"/>
      <c r="AC2043" s="203" t="s">
        <v>211</v>
      </c>
      <c r="AD2043" s="205"/>
      <c r="AE2043" s="203" t="s">
        <v>211</v>
      </c>
      <c r="AF2043" s="203" t="s">
        <v>211</v>
      </c>
      <c r="AG2043" s="203" t="s">
        <v>211</v>
      </c>
      <c r="AH2043" s="208"/>
      <c r="AI2043" s="210" t="s">
        <v>211</v>
      </c>
      <c r="AJ2043" s="164" t="str">
        <f t="shared" si="32"/>
        <v>PD&amp;C</v>
      </c>
      <c r="AK2043" s="115" t="b">
        <f>ISNUMBER(SEARCH("IRT",Table1[[#This Row],[Current_Status]]))</f>
        <v>0</v>
      </c>
      <c r="AL2043" s="116">
        <f>YEAR(Table1[[#This Row],[Project_Initiated]])</f>
        <v>2018</v>
      </c>
      <c r="AM2043" s="53">
        <v>44105</v>
      </c>
      <c r="AN2043" s="53" t="str">
        <f>IF(AND(Table1[[#This Row],[Completed Date]]&gt;="07/01/2020"+0,Table1[[#This Row],[Completed Date]]&lt;="6/30/2021"+0),"FY 20-21",IF(AND(Table1[[#This Row],[Completed Date]]&gt;="07/01/2019"+0,Table1[[#This Row],[Completed Date]]&lt;="6/30/2020"+0),"FY 19-20",""))</f>
        <v/>
      </c>
      <c r="AO2043" s="116" t="str">
        <f>IFERROR(FIND("R",Table1[[#This Row],[FS_Priority]]),"")</f>
        <v/>
      </c>
    </row>
    <row r="2044" spans="1:41" hidden="1" x14ac:dyDescent="0.25">
      <c r="A2044" s="48" t="s">
        <v>4948</v>
      </c>
      <c r="B2044" s="203" t="s">
        <v>4948</v>
      </c>
      <c r="C2044" s="203" t="s">
        <v>211</v>
      </c>
      <c r="D2044" s="203" t="b">
        <v>0</v>
      </c>
      <c r="E2044" s="48" t="s">
        <v>107</v>
      </c>
      <c r="F2044" s="48" t="s">
        <v>4949</v>
      </c>
      <c r="G2044" s="48" t="s">
        <v>4950</v>
      </c>
      <c r="H2044" s="48" t="s">
        <v>211</v>
      </c>
      <c r="I2044" s="48" t="s">
        <v>211</v>
      </c>
      <c r="J2044" s="48" t="s">
        <v>3465</v>
      </c>
      <c r="K2044" s="203" t="s">
        <v>3674</v>
      </c>
      <c r="L2044" s="203" t="s">
        <v>2636</v>
      </c>
      <c r="M2044" s="48" t="s">
        <v>4947</v>
      </c>
      <c r="N2044" s="203" t="s">
        <v>211</v>
      </c>
      <c r="O2044" s="48" t="s">
        <v>120</v>
      </c>
      <c r="P2044" s="48">
        <v>5</v>
      </c>
      <c r="Q2044" s="48" t="s">
        <v>211</v>
      </c>
      <c r="R2044" s="203" t="s">
        <v>211</v>
      </c>
      <c r="S2044" s="48" t="b">
        <v>0</v>
      </c>
      <c r="T2044" s="48"/>
      <c r="U2044" s="178"/>
      <c r="V2044" s="178">
        <v>43959</v>
      </c>
      <c r="W2044" s="48" t="s">
        <v>50</v>
      </c>
      <c r="X2044" s="48"/>
      <c r="Y2044" s="48"/>
      <c r="Z2044" s="48" t="s">
        <v>211</v>
      </c>
      <c r="AA2044" s="48"/>
      <c r="AB2044" s="48"/>
      <c r="AC2044" s="203" t="s">
        <v>211</v>
      </c>
      <c r="AD2044" s="205"/>
      <c r="AE2044" s="203" t="s">
        <v>211</v>
      </c>
      <c r="AF2044" s="203" t="s">
        <v>211</v>
      </c>
      <c r="AG2044" s="203" t="s">
        <v>211</v>
      </c>
      <c r="AH2044" s="208"/>
      <c r="AI2044" s="210" t="s">
        <v>211</v>
      </c>
      <c r="AJ2044" s="164" t="str">
        <f t="shared" si="32"/>
        <v>PD&amp;C</v>
      </c>
      <c r="AK2044" s="115" t="b">
        <f>ISNUMBER(SEARCH("IRT",Table1[[#This Row],[Current_Status]]))</f>
        <v>0</v>
      </c>
      <c r="AL2044" s="116">
        <f>YEAR(Table1[[#This Row],[Project_Initiated]])</f>
        <v>2020</v>
      </c>
      <c r="AM2044" s="53">
        <v>44105</v>
      </c>
      <c r="AN2044" s="53" t="str">
        <f>IF(AND(Table1[[#This Row],[Completed Date]]&gt;="07/01/2020"+0,Table1[[#This Row],[Completed Date]]&lt;="6/30/2021"+0),"FY 20-21",IF(AND(Table1[[#This Row],[Completed Date]]&gt;="07/01/2019"+0,Table1[[#This Row],[Completed Date]]&lt;="6/30/2020"+0),"FY 19-20",""))</f>
        <v/>
      </c>
      <c r="AO2044" s="116" t="str">
        <f>IFERROR(FIND("R",Table1[[#This Row],[FS_Priority]]),"")</f>
        <v/>
      </c>
    </row>
    <row r="2045" spans="1:41" hidden="1" x14ac:dyDescent="0.25">
      <c r="A2045" s="48" t="s">
        <v>4107</v>
      </c>
      <c r="B2045" s="203" t="s">
        <v>4107</v>
      </c>
      <c r="C2045" s="203" t="s">
        <v>211</v>
      </c>
      <c r="D2045" s="203" t="b">
        <v>0</v>
      </c>
      <c r="E2045" s="48" t="s">
        <v>187</v>
      </c>
      <c r="F2045" s="48" t="s">
        <v>4494</v>
      </c>
      <c r="G2045" s="48" t="s">
        <v>4253</v>
      </c>
      <c r="H2045" s="48" t="s">
        <v>177</v>
      </c>
      <c r="I2045" s="48" t="s">
        <v>211</v>
      </c>
      <c r="J2045" s="48" t="s">
        <v>3465</v>
      </c>
      <c r="K2045" s="203" t="s">
        <v>30</v>
      </c>
      <c r="L2045" s="203" t="s">
        <v>394</v>
      </c>
      <c r="M2045" s="48" t="s">
        <v>120</v>
      </c>
      <c r="N2045" s="203" t="s">
        <v>211</v>
      </c>
      <c r="O2045" s="48" t="s">
        <v>67</v>
      </c>
      <c r="P2045" s="48">
        <v>8</v>
      </c>
      <c r="Q2045" s="48" t="s">
        <v>211</v>
      </c>
      <c r="R2045" s="203" t="s">
        <v>211</v>
      </c>
      <c r="S2045" s="48" t="b">
        <v>0</v>
      </c>
      <c r="T2045" s="48">
        <v>600000</v>
      </c>
      <c r="U2045" s="178"/>
      <c r="V2045" s="178">
        <v>43713</v>
      </c>
      <c r="W2045" s="48" t="s">
        <v>2897</v>
      </c>
      <c r="X2045" s="48"/>
      <c r="Y2045" s="48"/>
      <c r="Z2045" s="48" t="s">
        <v>211</v>
      </c>
      <c r="AA2045" s="48"/>
      <c r="AB2045" s="48"/>
      <c r="AC2045" s="203" t="s">
        <v>211</v>
      </c>
      <c r="AD2045" s="205"/>
      <c r="AE2045" s="203" t="s">
        <v>211</v>
      </c>
      <c r="AF2045" s="203" t="s">
        <v>211</v>
      </c>
      <c r="AG2045" s="203" t="s">
        <v>211</v>
      </c>
      <c r="AH2045" s="209"/>
      <c r="AI2045" s="210" t="s">
        <v>211</v>
      </c>
      <c r="AJ2045" s="164" t="str">
        <f t="shared" si="32"/>
        <v>PD&amp;C</v>
      </c>
      <c r="AK2045" s="115" t="b">
        <f>ISNUMBER(SEARCH("IRT",Table1[[#This Row],[Current_Status]]))</f>
        <v>0</v>
      </c>
      <c r="AL2045" s="116">
        <f>YEAR(Table1[[#This Row],[Project_Initiated]])</f>
        <v>2019</v>
      </c>
      <c r="AM2045" s="53">
        <v>44105</v>
      </c>
      <c r="AN2045" s="53" t="str">
        <f>IF(AND(Table1[[#This Row],[Completed Date]]&gt;="07/01/2020"+0,Table1[[#This Row],[Completed Date]]&lt;="6/30/2021"+0),"FY 20-21",IF(AND(Table1[[#This Row],[Completed Date]]&gt;="07/01/2019"+0,Table1[[#This Row],[Completed Date]]&lt;="6/30/2020"+0),"FY 19-20",""))</f>
        <v/>
      </c>
      <c r="AO2045" s="116" t="str">
        <f>IFERROR(FIND("R",Table1[[#This Row],[FS_Priority]]),"")</f>
        <v/>
      </c>
    </row>
    <row r="2046" spans="1:41" hidden="1" x14ac:dyDescent="0.25">
      <c r="A2046" s="48" t="s">
        <v>4106</v>
      </c>
      <c r="B2046" s="203" t="s">
        <v>4106</v>
      </c>
      <c r="C2046" s="203" t="s">
        <v>211</v>
      </c>
      <c r="D2046" s="203" t="b">
        <v>0</v>
      </c>
      <c r="E2046" s="48" t="s">
        <v>187</v>
      </c>
      <c r="F2046" s="48" t="s">
        <v>4974</v>
      </c>
      <c r="G2046" s="48" t="s">
        <v>4252</v>
      </c>
      <c r="H2046" s="48" t="s">
        <v>177</v>
      </c>
      <c r="I2046" s="48" t="s">
        <v>211</v>
      </c>
      <c r="J2046" s="48" t="s">
        <v>3465</v>
      </c>
      <c r="K2046" s="203" t="s">
        <v>30</v>
      </c>
      <c r="L2046" s="203" t="s">
        <v>394</v>
      </c>
      <c r="M2046" s="48" t="s">
        <v>120</v>
      </c>
      <c r="N2046" s="203" t="s">
        <v>211</v>
      </c>
      <c r="O2046" s="48" t="s">
        <v>67</v>
      </c>
      <c r="P2046" s="48">
        <v>9</v>
      </c>
      <c r="Q2046" s="48" t="s">
        <v>211</v>
      </c>
      <c r="R2046" s="203" t="s">
        <v>211</v>
      </c>
      <c r="S2046" s="48" t="b">
        <v>0</v>
      </c>
      <c r="T2046" s="48">
        <v>500000</v>
      </c>
      <c r="U2046" s="178"/>
      <c r="V2046" s="178">
        <v>43713</v>
      </c>
      <c r="W2046" s="48" t="s">
        <v>2897</v>
      </c>
      <c r="X2046" s="48"/>
      <c r="Y2046" s="48"/>
      <c r="Z2046" s="48" t="s">
        <v>211</v>
      </c>
      <c r="AA2046" s="48"/>
      <c r="AB2046" s="48"/>
      <c r="AC2046" s="203" t="s">
        <v>211</v>
      </c>
      <c r="AD2046" s="205"/>
      <c r="AE2046" s="203" t="s">
        <v>211</v>
      </c>
      <c r="AF2046" s="203" t="s">
        <v>211</v>
      </c>
      <c r="AG2046" s="203" t="s">
        <v>211</v>
      </c>
      <c r="AH2046" s="208"/>
      <c r="AI2046" s="210" t="s">
        <v>211</v>
      </c>
      <c r="AJ2046" s="164" t="str">
        <f t="shared" si="32"/>
        <v>PD&amp;C</v>
      </c>
      <c r="AK2046" s="115" t="b">
        <f>ISNUMBER(SEARCH("IRT",Table1[[#This Row],[Current_Status]]))</f>
        <v>0</v>
      </c>
      <c r="AL2046" s="116">
        <f>YEAR(Table1[[#This Row],[Project_Initiated]])</f>
        <v>2019</v>
      </c>
      <c r="AM2046" s="53">
        <v>44105</v>
      </c>
      <c r="AN2046" s="53" t="str">
        <f>IF(AND(Table1[[#This Row],[Completed Date]]&gt;="07/01/2020"+0,Table1[[#This Row],[Completed Date]]&lt;="6/30/2021"+0),"FY 20-21",IF(AND(Table1[[#This Row],[Completed Date]]&gt;="07/01/2019"+0,Table1[[#This Row],[Completed Date]]&lt;="6/30/2020"+0),"FY 19-20",""))</f>
        <v/>
      </c>
      <c r="AO2046" s="116" t="str">
        <f>IFERROR(FIND("R",Table1[[#This Row],[FS_Priority]]),"")</f>
        <v/>
      </c>
    </row>
    <row r="2047" spans="1:41" hidden="1" x14ac:dyDescent="0.25">
      <c r="A2047" s="48" t="s">
        <v>4388</v>
      </c>
      <c r="B2047" s="203" t="s">
        <v>4388</v>
      </c>
      <c r="C2047" s="203" t="s">
        <v>211</v>
      </c>
      <c r="D2047" s="203" t="b">
        <v>0</v>
      </c>
      <c r="E2047" s="48" t="s">
        <v>4299</v>
      </c>
      <c r="F2047" s="48" t="s">
        <v>4960</v>
      </c>
      <c r="G2047" s="48" t="s">
        <v>4251</v>
      </c>
      <c r="H2047" s="48" t="s">
        <v>211</v>
      </c>
      <c r="I2047" s="48" t="s">
        <v>211</v>
      </c>
      <c r="J2047" s="48" t="s">
        <v>3465</v>
      </c>
      <c r="K2047" s="203" t="s">
        <v>3471</v>
      </c>
      <c r="L2047" s="203" t="s">
        <v>2636</v>
      </c>
      <c r="M2047" s="48" t="s">
        <v>3777</v>
      </c>
      <c r="N2047" s="203" t="s">
        <v>211</v>
      </c>
      <c r="O2047" s="48" t="s">
        <v>3974</v>
      </c>
      <c r="P2047" s="48">
        <v>1</v>
      </c>
      <c r="Q2047" s="48" t="s">
        <v>211</v>
      </c>
      <c r="R2047" s="203" t="s">
        <v>211</v>
      </c>
      <c r="S2047" s="48" t="b">
        <v>0</v>
      </c>
      <c r="T2047" s="48"/>
      <c r="U2047" s="178"/>
      <c r="V2047" s="178">
        <v>43532</v>
      </c>
      <c r="W2047" s="48" t="s">
        <v>5067</v>
      </c>
      <c r="X2047" s="48"/>
      <c r="Y2047" s="48"/>
      <c r="Z2047" s="48" t="s">
        <v>211</v>
      </c>
      <c r="AA2047" s="48"/>
      <c r="AB2047" s="48"/>
      <c r="AC2047" s="203" t="s">
        <v>211</v>
      </c>
      <c r="AD2047" s="206"/>
      <c r="AE2047" s="203" t="s">
        <v>211</v>
      </c>
      <c r="AF2047" s="203" t="s">
        <v>211</v>
      </c>
      <c r="AG2047" s="203" t="s">
        <v>211</v>
      </c>
      <c r="AH2047" s="208"/>
      <c r="AI2047" s="210" t="s">
        <v>211</v>
      </c>
      <c r="AJ2047" s="164" t="str">
        <f t="shared" si="32"/>
        <v>PD&amp;C</v>
      </c>
      <c r="AK2047" s="115" t="b">
        <f>ISNUMBER(SEARCH("IRT",Table1[[#This Row],[Current_Status]]))</f>
        <v>0</v>
      </c>
      <c r="AL2047" s="116">
        <f>YEAR(Table1[[#This Row],[Project_Initiated]])</f>
        <v>2019</v>
      </c>
      <c r="AM2047" s="53">
        <v>44105</v>
      </c>
      <c r="AN2047" s="53" t="str">
        <f>IF(AND(Table1[[#This Row],[Completed Date]]&gt;="07/01/2020"+0,Table1[[#This Row],[Completed Date]]&lt;="6/30/2021"+0),"FY 20-21",IF(AND(Table1[[#This Row],[Completed Date]]&gt;="07/01/2019"+0,Table1[[#This Row],[Completed Date]]&lt;="6/30/2020"+0),"FY 19-20",""))</f>
        <v/>
      </c>
      <c r="AO2047" s="116" t="str">
        <f>IFERROR(FIND("R",Table1[[#This Row],[FS_Priority]]),"")</f>
        <v/>
      </c>
    </row>
    <row r="2048" spans="1:41" hidden="1" x14ac:dyDescent="0.25">
      <c r="A2048" s="48" t="s">
        <v>5069</v>
      </c>
      <c r="B2048" s="203" t="s">
        <v>5069</v>
      </c>
      <c r="C2048" s="203" t="s">
        <v>211</v>
      </c>
      <c r="D2048" s="203" t="b">
        <v>0</v>
      </c>
      <c r="E2048" s="48" t="s">
        <v>107</v>
      </c>
      <c r="F2048" s="48" t="s">
        <v>5108</v>
      </c>
      <c r="G2048" s="48" t="s">
        <v>5075</v>
      </c>
      <c r="H2048" s="48" t="s">
        <v>211</v>
      </c>
      <c r="I2048" s="48" t="s">
        <v>211</v>
      </c>
      <c r="J2048" s="48" t="s">
        <v>5109</v>
      </c>
      <c r="K2048" s="203" t="s">
        <v>3674</v>
      </c>
      <c r="L2048" s="203" t="s">
        <v>2636</v>
      </c>
      <c r="M2048" s="48" t="s">
        <v>5077</v>
      </c>
      <c r="N2048" s="203" t="s">
        <v>211</v>
      </c>
      <c r="O2048" s="48" t="s">
        <v>120</v>
      </c>
      <c r="P2048" s="48"/>
      <c r="Q2048" s="48" t="s">
        <v>211</v>
      </c>
      <c r="R2048" s="203" t="s">
        <v>211</v>
      </c>
      <c r="S2048" s="48" t="b">
        <v>0</v>
      </c>
      <c r="T2048" s="48"/>
      <c r="U2048" s="178"/>
      <c r="V2048" s="178">
        <v>44085</v>
      </c>
      <c r="W2048" s="48" t="s">
        <v>5110</v>
      </c>
      <c r="X2048" s="48"/>
      <c r="Y2048" s="48"/>
      <c r="Z2048" s="48" t="s">
        <v>211</v>
      </c>
      <c r="AA2048" s="48"/>
      <c r="AB2048" s="48"/>
      <c r="AC2048" s="203" t="s">
        <v>211</v>
      </c>
      <c r="AD2048" s="205"/>
      <c r="AE2048" s="203" t="s">
        <v>211</v>
      </c>
      <c r="AF2048" s="203" t="s">
        <v>211</v>
      </c>
      <c r="AG2048" s="203" t="s">
        <v>211</v>
      </c>
      <c r="AH2048" s="208"/>
      <c r="AI2048" s="210" t="s">
        <v>211</v>
      </c>
      <c r="AJ2048" s="164" t="str">
        <f t="shared" si="32"/>
        <v>PD&amp;C</v>
      </c>
      <c r="AK2048" s="115" t="b">
        <f>ISNUMBER(SEARCH("IRT",Table1[[#This Row],[Current_Status]]))</f>
        <v>0</v>
      </c>
      <c r="AL2048" s="116">
        <f>YEAR(Table1[[#This Row],[Project_Initiated]])</f>
        <v>2020</v>
      </c>
      <c r="AM2048" s="53">
        <v>44105</v>
      </c>
      <c r="AN2048" s="53" t="str">
        <f>IF(AND(Table1[[#This Row],[Completed Date]]&gt;="07/01/2020"+0,Table1[[#This Row],[Completed Date]]&lt;="6/30/2021"+0),"FY 20-21",IF(AND(Table1[[#This Row],[Completed Date]]&gt;="07/01/2019"+0,Table1[[#This Row],[Completed Date]]&lt;="6/30/2020"+0),"FY 19-20",""))</f>
        <v/>
      </c>
      <c r="AO2048" s="116" t="str">
        <f>IFERROR(FIND("R",Table1[[#This Row],[FS_Priority]]),"")</f>
        <v/>
      </c>
    </row>
    <row r="2049" spans="1:41" hidden="1" x14ac:dyDescent="0.25">
      <c r="A2049" s="48" t="s">
        <v>2797</v>
      </c>
      <c r="B2049" s="203" t="s">
        <v>2797</v>
      </c>
      <c r="C2049" s="203" t="s">
        <v>211</v>
      </c>
      <c r="D2049" s="203" t="b">
        <v>0</v>
      </c>
      <c r="E2049" s="48" t="s">
        <v>187</v>
      </c>
      <c r="F2049" s="48" t="s">
        <v>2798</v>
      </c>
      <c r="G2049" s="48" t="s">
        <v>3821</v>
      </c>
      <c r="H2049" s="48" t="s">
        <v>211</v>
      </c>
      <c r="I2049" s="48" t="s">
        <v>211</v>
      </c>
      <c r="J2049" s="48" t="s">
        <v>5109</v>
      </c>
      <c r="K2049" s="203" t="s">
        <v>30</v>
      </c>
      <c r="L2049" s="203" t="s">
        <v>394</v>
      </c>
      <c r="M2049" s="48" t="s">
        <v>63</v>
      </c>
      <c r="N2049" s="203" t="s">
        <v>211</v>
      </c>
      <c r="O2049" s="48" t="s">
        <v>4017</v>
      </c>
      <c r="P2049" s="48">
        <v>13</v>
      </c>
      <c r="Q2049" s="48" t="s">
        <v>211</v>
      </c>
      <c r="R2049" s="203" t="s">
        <v>211</v>
      </c>
      <c r="S2049" s="48" t="b">
        <v>0</v>
      </c>
      <c r="T2049" s="48"/>
      <c r="U2049" s="178"/>
      <c r="V2049" s="178">
        <v>43510</v>
      </c>
      <c r="W2049" s="48" t="s">
        <v>2897</v>
      </c>
      <c r="X2049" s="48"/>
      <c r="Y2049" s="48"/>
      <c r="Z2049" s="48" t="s">
        <v>211</v>
      </c>
      <c r="AA2049" s="48"/>
      <c r="AB2049" s="48"/>
      <c r="AC2049" s="203" t="s">
        <v>211</v>
      </c>
      <c r="AD2049" s="205"/>
      <c r="AE2049" s="203" t="s">
        <v>211</v>
      </c>
      <c r="AF2049" s="203" t="s">
        <v>211</v>
      </c>
      <c r="AG2049" s="203" t="s">
        <v>211</v>
      </c>
      <c r="AH2049" s="208"/>
      <c r="AI2049" s="210" t="s">
        <v>211</v>
      </c>
      <c r="AJ2049" s="164" t="str">
        <f t="shared" si="32"/>
        <v>PD&amp;C</v>
      </c>
      <c r="AK2049" s="115" t="b">
        <f>ISNUMBER(SEARCH("IRT",Table1[[#This Row],[Current_Status]]))</f>
        <v>0</v>
      </c>
      <c r="AL2049" s="116">
        <f>YEAR(Table1[[#This Row],[Project_Initiated]])</f>
        <v>2019</v>
      </c>
      <c r="AM2049" s="53">
        <v>44105</v>
      </c>
      <c r="AN2049" s="53" t="str">
        <f>IF(AND(Table1[[#This Row],[Completed Date]]&gt;="07/01/2020"+0,Table1[[#This Row],[Completed Date]]&lt;="6/30/2021"+0),"FY 20-21",IF(AND(Table1[[#This Row],[Completed Date]]&gt;="07/01/2019"+0,Table1[[#This Row],[Completed Date]]&lt;="6/30/2020"+0),"FY 19-20",""))</f>
        <v/>
      </c>
      <c r="AO2049" s="116" t="str">
        <f>IFERROR(FIND("R",Table1[[#This Row],[FS_Priority]]),"")</f>
        <v/>
      </c>
    </row>
    <row r="2050" spans="1:41" hidden="1" x14ac:dyDescent="0.25">
      <c r="A2050" s="48" t="s">
        <v>2640</v>
      </c>
      <c r="B2050" s="203" t="s">
        <v>2640</v>
      </c>
      <c r="C2050" s="203" t="s">
        <v>211</v>
      </c>
      <c r="D2050" s="203" t="b">
        <v>0</v>
      </c>
      <c r="E2050" s="48" t="s">
        <v>4299</v>
      </c>
      <c r="F2050" s="48" t="s">
        <v>2641</v>
      </c>
      <c r="G2050" s="48" t="s">
        <v>5111</v>
      </c>
      <c r="H2050" s="48" t="s">
        <v>211</v>
      </c>
      <c r="I2050" s="48" t="s">
        <v>211</v>
      </c>
      <c r="J2050" s="48" t="s">
        <v>5109</v>
      </c>
      <c r="K2050" s="203" t="s">
        <v>3471</v>
      </c>
      <c r="L2050" s="203" t="s">
        <v>2636</v>
      </c>
      <c r="M2050" s="48" t="s">
        <v>3778</v>
      </c>
      <c r="N2050" s="203" t="s">
        <v>211</v>
      </c>
      <c r="O2050" s="48" t="s">
        <v>4017</v>
      </c>
      <c r="P2050" s="48">
        <v>14</v>
      </c>
      <c r="Q2050" s="48" t="s">
        <v>211</v>
      </c>
      <c r="R2050" s="203" t="s">
        <v>211</v>
      </c>
      <c r="S2050" s="48" t="b">
        <v>0</v>
      </c>
      <c r="T2050" s="48">
        <v>0</v>
      </c>
      <c r="U2050" s="178"/>
      <c r="V2050" s="178">
        <v>43404</v>
      </c>
      <c r="W2050" s="48" t="s">
        <v>3400</v>
      </c>
      <c r="X2050" s="48"/>
      <c r="Y2050" s="48"/>
      <c r="Z2050" s="48" t="s">
        <v>211</v>
      </c>
      <c r="AA2050" s="48"/>
      <c r="AB2050" s="48"/>
      <c r="AC2050" s="203" t="s">
        <v>211</v>
      </c>
      <c r="AD2050" s="206"/>
      <c r="AE2050" s="203" t="s">
        <v>211</v>
      </c>
      <c r="AF2050" s="203" t="s">
        <v>211</v>
      </c>
      <c r="AG2050" s="203" t="s">
        <v>211</v>
      </c>
      <c r="AH2050" s="208"/>
      <c r="AI2050" s="210" t="s">
        <v>211</v>
      </c>
      <c r="AJ2050" s="164" t="str">
        <f t="shared" si="32"/>
        <v>PD&amp;C</v>
      </c>
      <c r="AK2050" s="115" t="b">
        <f>ISNUMBER(SEARCH("IRT",Table1[[#This Row],[Current_Status]]))</f>
        <v>0</v>
      </c>
      <c r="AL2050" s="116">
        <f>YEAR(Table1[[#This Row],[Project_Initiated]])</f>
        <v>2018</v>
      </c>
      <c r="AM2050" s="53">
        <v>44105</v>
      </c>
      <c r="AN2050" s="53" t="str">
        <f>IF(AND(Table1[[#This Row],[Completed Date]]&gt;="07/01/2020"+0,Table1[[#This Row],[Completed Date]]&lt;="6/30/2021"+0),"FY 20-21",IF(AND(Table1[[#This Row],[Completed Date]]&gt;="07/01/2019"+0,Table1[[#This Row],[Completed Date]]&lt;="6/30/2020"+0),"FY 19-20",""))</f>
        <v/>
      </c>
      <c r="AO2050" s="116" t="str">
        <f>IFERROR(FIND("R",Table1[[#This Row],[FS_Priority]]),"")</f>
        <v/>
      </c>
    </row>
    <row r="2051" spans="1:41" hidden="1" x14ac:dyDescent="0.25">
      <c r="A2051" s="48" t="s">
        <v>4497</v>
      </c>
      <c r="B2051" s="203" t="s">
        <v>211</v>
      </c>
      <c r="C2051" s="203" t="s">
        <v>4497</v>
      </c>
      <c r="D2051" s="203" t="b">
        <v>0</v>
      </c>
      <c r="E2051" s="48" t="s">
        <v>21</v>
      </c>
      <c r="F2051" s="48" t="s">
        <v>4498</v>
      </c>
      <c r="G2051" s="48" t="s">
        <v>4735</v>
      </c>
      <c r="H2051" s="48" t="s">
        <v>211</v>
      </c>
      <c r="I2051" s="48" t="s">
        <v>386</v>
      </c>
      <c r="J2051" s="48" t="s">
        <v>2648</v>
      </c>
      <c r="K2051" s="203" t="s">
        <v>3455</v>
      </c>
      <c r="L2051" s="203" t="s">
        <v>4315</v>
      </c>
      <c r="M2051" s="48" t="s">
        <v>3456</v>
      </c>
      <c r="N2051" s="203" t="s">
        <v>4499</v>
      </c>
      <c r="O2051" s="48" t="s">
        <v>183</v>
      </c>
      <c r="P2051" s="48"/>
      <c r="Q2051" s="48" t="s">
        <v>218</v>
      </c>
      <c r="R2051" s="203" t="s">
        <v>211</v>
      </c>
      <c r="S2051" s="48" t="b">
        <v>0</v>
      </c>
      <c r="T2051" s="48"/>
      <c r="U2051" s="178"/>
      <c r="V2051" s="178">
        <v>43773</v>
      </c>
      <c r="W2051" s="48" t="s">
        <v>211</v>
      </c>
      <c r="X2051" s="48"/>
      <c r="Y2051" s="48"/>
      <c r="Z2051" s="48" t="s">
        <v>211</v>
      </c>
      <c r="AA2051" s="48"/>
      <c r="AB2051" s="48"/>
      <c r="AC2051" s="203" t="s">
        <v>5112</v>
      </c>
      <c r="AD2051" s="205"/>
      <c r="AE2051" s="203" t="s">
        <v>183</v>
      </c>
      <c r="AF2051" s="203" t="s">
        <v>211</v>
      </c>
      <c r="AG2051" s="203" t="s">
        <v>211</v>
      </c>
      <c r="AH2051" s="208"/>
      <c r="AI2051" s="210" t="s">
        <v>4364</v>
      </c>
      <c r="AJ2051" s="164" t="str">
        <f t="shared" si="32"/>
        <v>FS</v>
      </c>
      <c r="AK2051" s="115" t="b">
        <f>ISNUMBER(SEARCH("IRT",Table1[[#This Row],[Current_Status]]))</f>
        <v>0</v>
      </c>
      <c r="AL2051" s="116">
        <f>YEAR(Table1[[#This Row],[Project_Initiated]])</f>
        <v>2019</v>
      </c>
      <c r="AM2051" s="53">
        <v>44105</v>
      </c>
      <c r="AN2051" s="53" t="str">
        <f>IF(AND(Table1[[#This Row],[Completed Date]]&gt;="07/01/2020"+0,Table1[[#This Row],[Completed Date]]&lt;="6/30/2021"+0),"FY 20-21",IF(AND(Table1[[#This Row],[Completed Date]]&gt;="07/01/2019"+0,Table1[[#This Row],[Completed Date]]&lt;="6/30/2020"+0),"FY 19-20",""))</f>
        <v/>
      </c>
      <c r="AO2051" s="116" t="str">
        <f>IFERROR(FIND("R",Table1[[#This Row],[FS_Priority]]),"")</f>
        <v/>
      </c>
    </row>
    <row r="2052" spans="1:41" hidden="1" x14ac:dyDescent="0.25">
      <c r="A2052" s="48" t="s">
        <v>4521</v>
      </c>
      <c r="B2052" s="203" t="s">
        <v>211</v>
      </c>
      <c r="C2052" s="203" t="s">
        <v>4521</v>
      </c>
      <c r="D2052" s="203" t="b">
        <v>0</v>
      </c>
      <c r="E2052" s="48" t="s">
        <v>53</v>
      </c>
      <c r="F2052" s="48" t="s">
        <v>4522</v>
      </c>
      <c r="G2052" s="48" t="s">
        <v>4839</v>
      </c>
      <c r="H2052" s="48" t="s">
        <v>285</v>
      </c>
      <c r="I2052" s="48" t="s">
        <v>4523</v>
      </c>
      <c r="J2052" s="48" t="s">
        <v>2648</v>
      </c>
      <c r="K2052" s="203" t="s">
        <v>3514</v>
      </c>
      <c r="L2052" s="203" t="s">
        <v>2636</v>
      </c>
      <c r="M2052" s="48" t="s">
        <v>3678</v>
      </c>
      <c r="N2052" s="203" t="s">
        <v>4524</v>
      </c>
      <c r="O2052" s="48" t="s">
        <v>183</v>
      </c>
      <c r="P2052" s="48"/>
      <c r="Q2052" s="48" t="s">
        <v>184</v>
      </c>
      <c r="R2052" s="203" t="s">
        <v>211</v>
      </c>
      <c r="S2052" s="48" t="b">
        <v>0</v>
      </c>
      <c r="T2052" s="48"/>
      <c r="U2052" s="178"/>
      <c r="V2052" s="178">
        <v>43784</v>
      </c>
      <c r="W2052" s="48" t="s">
        <v>211</v>
      </c>
      <c r="X2052" s="48"/>
      <c r="Y2052" s="48"/>
      <c r="Z2052" s="48" t="s">
        <v>211</v>
      </c>
      <c r="AA2052" s="48"/>
      <c r="AB2052" s="48"/>
      <c r="AC2052" s="203" t="s">
        <v>5113</v>
      </c>
      <c r="AD2052" s="204">
        <v>43886</v>
      </c>
      <c r="AE2052" s="203" t="s">
        <v>498</v>
      </c>
      <c r="AF2052" s="203" t="s">
        <v>4986</v>
      </c>
      <c r="AG2052" s="203" t="s">
        <v>2694</v>
      </c>
      <c r="AH2052" s="208"/>
      <c r="AI2052" s="210" t="s">
        <v>4364</v>
      </c>
      <c r="AJ2052" s="164" t="str">
        <f t="shared" si="32"/>
        <v>FS</v>
      </c>
      <c r="AK2052" s="115" t="b">
        <f>ISNUMBER(SEARCH("IRT",Table1[[#This Row],[Current_Status]]))</f>
        <v>0</v>
      </c>
      <c r="AL2052" s="116">
        <f>YEAR(Table1[[#This Row],[Project_Initiated]])</f>
        <v>2019</v>
      </c>
      <c r="AM2052" s="53">
        <v>44105</v>
      </c>
      <c r="AN2052" s="53" t="str">
        <f>IF(AND(Table1[[#This Row],[Completed Date]]&gt;="07/01/2020"+0,Table1[[#This Row],[Completed Date]]&lt;="6/30/2021"+0),"FY 20-21",IF(AND(Table1[[#This Row],[Completed Date]]&gt;="07/01/2019"+0,Table1[[#This Row],[Completed Date]]&lt;="6/30/2020"+0),"FY 19-20",""))</f>
        <v/>
      </c>
      <c r="AO2052" s="116" t="str">
        <f>IFERROR(FIND("R",Table1[[#This Row],[FS_Priority]]),"")</f>
        <v/>
      </c>
    </row>
    <row r="2053" spans="1:41" hidden="1" x14ac:dyDescent="0.25">
      <c r="A2053" s="48" t="s">
        <v>4555</v>
      </c>
      <c r="B2053" s="203" t="s">
        <v>211</v>
      </c>
      <c r="C2053" s="203" t="s">
        <v>4555</v>
      </c>
      <c r="D2053" s="203" t="b">
        <v>0</v>
      </c>
      <c r="E2053" s="48" t="s">
        <v>99</v>
      </c>
      <c r="F2053" s="48" t="s">
        <v>4556</v>
      </c>
      <c r="G2053" s="48" t="s">
        <v>4837</v>
      </c>
      <c r="H2053" s="48" t="s">
        <v>211</v>
      </c>
      <c r="I2053" s="48" t="s">
        <v>4228</v>
      </c>
      <c r="J2053" s="48" t="s">
        <v>2648</v>
      </c>
      <c r="K2053" s="203" t="s">
        <v>4989</v>
      </c>
      <c r="L2053" s="203" t="s">
        <v>297</v>
      </c>
      <c r="M2053" s="48" t="s">
        <v>4548</v>
      </c>
      <c r="N2053" s="203" t="s">
        <v>211</v>
      </c>
      <c r="O2053" s="48" t="s">
        <v>183</v>
      </c>
      <c r="P2053" s="48"/>
      <c r="Q2053" s="48" t="s">
        <v>184</v>
      </c>
      <c r="R2053" s="203" t="s">
        <v>211</v>
      </c>
      <c r="S2053" s="48" t="b">
        <v>0</v>
      </c>
      <c r="T2053" s="48"/>
      <c r="U2053" s="178"/>
      <c r="V2053" s="178">
        <v>43776</v>
      </c>
      <c r="W2053" s="48" t="s">
        <v>211</v>
      </c>
      <c r="X2053" s="48"/>
      <c r="Y2053" s="48"/>
      <c r="Z2053" s="48" t="s">
        <v>211</v>
      </c>
      <c r="AA2053" s="48"/>
      <c r="AB2053" s="48"/>
      <c r="AC2053" s="203" t="s">
        <v>5114</v>
      </c>
      <c r="AD2053" s="204">
        <v>43885</v>
      </c>
      <c r="AE2053" s="203" t="s">
        <v>178</v>
      </c>
      <c r="AF2053" s="203" t="s">
        <v>4838</v>
      </c>
      <c r="AG2053" s="203" t="s">
        <v>2694</v>
      </c>
      <c r="AH2053" s="209"/>
      <c r="AI2053" s="210" t="s">
        <v>4364</v>
      </c>
      <c r="AJ2053" s="164" t="str">
        <f t="shared" si="32"/>
        <v>FS</v>
      </c>
      <c r="AK2053" s="115" t="b">
        <f>ISNUMBER(SEARCH("IRT",Table1[[#This Row],[Current_Status]]))</f>
        <v>0</v>
      </c>
      <c r="AL2053" s="116">
        <f>YEAR(Table1[[#This Row],[Project_Initiated]])</f>
        <v>2019</v>
      </c>
      <c r="AM2053" s="53">
        <v>44105</v>
      </c>
      <c r="AN2053" s="53" t="str">
        <f>IF(AND(Table1[[#This Row],[Completed Date]]&gt;="07/01/2020"+0,Table1[[#This Row],[Completed Date]]&lt;="6/30/2021"+0),"FY 20-21",IF(AND(Table1[[#This Row],[Completed Date]]&gt;="07/01/2019"+0,Table1[[#This Row],[Completed Date]]&lt;="6/30/2020"+0),"FY 19-20",""))</f>
        <v/>
      </c>
      <c r="AO2053" s="116" t="str">
        <f>IFERROR(FIND("R",Table1[[#This Row],[FS_Priority]]),"")</f>
        <v/>
      </c>
    </row>
    <row r="2054" spans="1:41" hidden="1" x14ac:dyDescent="0.25">
      <c r="A2054" s="48" t="s">
        <v>4829</v>
      </c>
      <c r="B2054" s="203" t="s">
        <v>211</v>
      </c>
      <c r="C2054" s="203" t="s">
        <v>4829</v>
      </c>
      <c r="D2054" s="203" t="b">
        <v>0</v>
      </c>
      <c r="E2054" s="48" t="s">
        <v>107</v>
      </c>
      <c r="F2054" s="48" t="s">
        <v>4830</v>
      </c>
      <c r="G2054" s="48" t="s">
        <v>4831</v>
      </c>
      <c r="H2054" s="48" t="s">
        <v>396</v>
      </c>
      <c r="I2054" s="48" t="s">
        <v>108</v>
      </c>
      <c r="J2054" s="48" t="s">
        <v>2648</v>
      </c>
      <c r="K2054" s="203" t="s">
        <v>3674</v>
      </c>
      <c r="L2054" s="203" t="s">
        <v>2636</v>
      </c>
      <c r="M2054" s="48" t="s">
        <v>3679</v>
      </c>
      <c r="N2054" s="203" t="s">
        <v>211</v>
      </c>
      <c r="O2054" s="48" t="s">
        <v>183</v>
      </c>
      <c r="P2054" s="48"/>
      <c r="Q2054" s="48" t="s">
        <v>218</v>
      </c>
      <c r="R2054" s="203" t="s">
        <v>211</v>
      </c>
      <c r="S2054" s="48" t="b">
        <v>0</v>
      </c>
      <c r="T2054" s="48"/>
      <c r="U2054" s="178"/>
      <c r="V2054" s="178">
        <v>43494</v>
      </c>
      <c r="W2054" s="48" t="s">
        <v>211</v>
      </c>
      <c r="X2054" s="48"/>
      <c r="Y2054" s="48"/>
      <c r="Z2054" s="48" t="s">
        <v>211</v>
      </c>
      <c r="AA2054" s="48"/>
      <c r="AB2054" s="48"/>
      <c r="AC2054" s="203" t="s">
        <v>5115</v>
      </c>
      <c r="AD2054" s="204">
        <v>43871</v>
      </c>
      <c r="AE2054" s="203" t="s">
        <v>498</v>
      </c>
      <c r="AF2054" s="203" t="s">
        <v>4832</v>
      </c>
      <c r="AG2054" s="203" t="s">
        <v>2694</v>
      </c>
      <c r="AH2054" s="208"/>
      <c r="AI2054" s="210" t="s">
        <v>4360</v>
      </c>
      <c r="AJ2054" s="164" t="str">
        <f t="shared" si="32"/>
        <v>FS</v>
      </c>
      <c r="AK2054" s="115" t="b">
        <f>ISNUMBER(SEARCH("IRT",Table1[[#This Row],[Current_Status]]))</f>
        <v>0</v>
      </c>
      <c r="AL2054" s="116">
        <f>YEAR(Table1[[#This Row],[Project_Initiated]])</f>
        <v>2019</v>
      </c>
      <c r="AM2054" s="53">
        <v>44105</v>
      </c>
      <c r="AN2054" s="53" t="str">
        <f>IF(AND(Table1[[#This Row],[Completed Date]]&gt;="07/01/2020"+0,Table1[[#This Row],[Completed Date]]&lt;="6/30/2021"+0),"FY 20-21",IF(AND(Table1[[#This Row],[Completed Date]]&gt;="07/01/2019"+0,Table1[[#This Row],[Completed Date]]&lt;="6/30/2020"+0),"FY 19-20",""))</f>
        <v/>
      </c>
      <c r="AO2054" s="116" t="str">
        <f>IFERROR(FIND("R",Table1[[#This Row],[FS_Priority]]),"")</f>
        <v/>
      </c>
    </row>
    <row r="2055" spans="1:41" hidden="1" x14ac:dyDescent="0.25">
      <c r="A2055" s="48" t="s">
        <v>4622</v>
      </c>
      <c r="B2055" s="203" t="s">
        <v>211</v>
      </c>
      <c r="C2055" s="203" t="s">
        <v>4622</v>
      </c>
      <c r="D2055" s="203" t="b">
        <v>0</v>
      </c>
      <c r="E2055" s="48" t="s">
        <v>107</v>
      </c>
      <c r="F2055" s="48" t="s">
        <v>4623</v>
      </c>
      <c r="G2055" s="48" t="s">
        <v>4818</v>
      </c>
      <c r="H2055" s="48" t="s">
        <v>211</v>
      </c>
      <c r="I2055" s="48" t="s">
        <v>4624</v>
      </c>
      <c r="J2055" s="48" t="s">
        <v>2648</v>
      </c>
      <c r="K2055" s="203" t="s">
        <v>3674</v>
      </c>
      <c r="L2055" s="203" t="s">
        <v>2636</v>
      </c>
      <c r="M2055" s="48" t="s">
        <v>3698</v>
      </c>
      <c r="N2055" s="203" t="s">
        <v>3689</v>
      </c>
      <c r="O2055" s="48" t="s">
        <v>183</v>
      </c>
      <c r="P2055" s="48"/>
      <c r="Q2055" s="48" t="s">
        <v>184</v>
      </c>
      <c r="R2055" s="203" t="s">
        <v>211</v>
      </c>
      <c r="S2055" s="48" t="b">
        <v>0</v>
      </c>
      <c r="T2055" s="48"/>
      <c r="U2055" s="178"/>
      <c r="V2055" s="178">
        <v>43734</v>
      </c>
      <c r="W2055" s="48" t="s">
        <v>211</v>
      </c>
      <c r="X2055" s="48"/>
      <c r="Y2055" s="48"/>
      <c r="Z2055" s="48" t="s">
        <v>211</v>
      </c>
      <c r="AA2055" s="48"/>
      <c r="AB2055" s="48"/>
      <c r="AC2055" s="203" t="s">
        <v>5116</v>
      </c>
      <c r="AD2055" s="204">
        <v>43879</v>
      </c>
      <c r="AE2055" s="203" t="s">
        <v>498</v>
      </c>
      <c r="AF2055" s="203" t="s">
        <v>4722</v>
      </c>
      <c r="AG2055" s="203" t="s">
        <v>2694</v>
      </c>
      <c r="AH2055" s="208"/>
      <c r="AI2055" s="210" t="s">
        <v>4364</v>
      </c>
      <c r="AJ2055" s="164" t="str">
        <f t="shared" si="32"/>
        <v>FS</v>
      </c>
      <c r="AK2055" s="115" t="b">
        <f>ISNUMBER(SEARCH("IRT",Table1[[#This Row],[Current_Status]]))</f>
        <v>0</v>
      </c>
      <c r="AL2055" s="116">
        <f>YEAR(Table1[[#This Row],[Project_Initiated]])</f>
        <v>2019</v>
      </c>
      <c r="AM2055" s="53">
        <v>44105</v>
      </c>
      <c r="AN2055" s="53" t="str">
        <f>IF(AND(Table1[[#This Row],[Completed Date]]&gt;="07/01/2020"+0,Table1[[#This Row],[Completed Date]]&lt;="6/30/2021"+0),"FY 20-21",IF(AND(Table1[[#This Row],[Completed Date]]&gt;="07/01/2019"+0,Table1[[#This Row],[Completed Date]]&lt;="6/30/2020"+0),"FY 19-20",""))</f>
        <v/>
      </c>
      <c r="AO2055" s="116" t="str">
        <f>IFERROR(FIND("R",Table1[[#This Row],[FS_Priority]]),"")</f>
        <v/>
      </c>
    </row>
    <row r="2056" spans="1:41" hidden="1" x14ac:dyDescent="0.25">
      <c r="A2056" s="48" t="s">
        <v>4636</v>
      </c>
      <c r="B2056" s="203" t="s">
        <v>211</v>
      </c>
      <c r="C2056" s="203" t="s">
        <v>4636</v>
      </c>
      <c r="D2056" s="203" t="b">
        <v>0</v>
      </c>
      <c r="E2056" s="48" t="s">
        <v>107</v>
      </c>
      <c r="F2056" s="48" t="s">
        <v>4637</v>
      </c>
      <c r="G2056" s="48" t="s">
        <v>4941</v>
      </c>
      <c r="H2056" s="48" t="s">
        <v>211</v>
      </c>
      <c r="I2056" s="48" t="s">
        <v>4638</v>
      </c>
      <c r="J2056" s="48" t="s">
        <v>2648</v>
      </c>
      <c r="K2056" s="203" t="s">
        <v>3674</v>
      </c>
      <c r="L2056" s="203" t="s">
        <v>2636</v>
      </c>
      <c r="M2056" s="48" t="s">
        <v>3561</v>
      </c>
      <c r="N2056" s="203" t="s">
        <v>4639</v>
      </c>
      <c r="O2056" s="48" t="s">
        <v>183</v>
      </c>
      <c r="P2056" s="48"/>
      <c r="Q2056" s="48" t="s">
        <v>242</v>
      </c>
      <c r="R2056" s="203" t="s">
        <v>211</v>
      </c>
      <c r="S2056" s="48" t="b">
        <v>1</v>
      </c>
      <c r="T2056" s="48"/>
      <c r="U2056" s="178"/>
      <c r="V2056" s="178">
        <v>43796</v>
      </c>
      <c r="W2056" s="48" t="s">
        <v>211</v>
      </c>
      <c r="X2056" s="48"/>
      <c r="Y2056" s="48"/>
      <c r="Z2056" s="48" t="s">
        <v>211</v>
      </c>
      <c r="AA2056" s="48"/>
      <c r="AB2056" s="48"/>
      <c r="AC2056" s="203" t="s">
        <v>5117</v>
      </c>
      <c r="AD2056" s="204">
        <v>43938</v>
      </c>
      <c r="AE2056" s="203" t="s">
        <v>498</v>
      </c>
      <c r="AF2056" s="203" t="s">
        <v>4942</v>
      </c>
      <c r="AG2056" s="203" t="s">
        <v>2694</v>
      </c>
      <c r="AH2056" s="208"/>
      <c r="AI2056" s="210" t="s">
        <v>4364</v>
      </c>
      <c r="AJ2056" s="164" t="str">
        <f t="shared" si="32"/>
        <v>FS</v>
      </c>
      <c r="AK2056" s="115" t="b">
        <f>ISNUMBER(SEARCH("IRT",Table1[[#This Row],[Current_Status]]))</f>
        <v>0</v>
      </c>
      <c r="AL2056" s="116">
        <f>YEAR(Table1[[#This Row],[Project_Initiated]])</f>
        <v>2019</v>
      </c>
      <c r="AM2056" s="53">
        <v>44105</v>
      </c>
      <c r="AN2056" s="53" t="str">
        <f>IF(AND(Table1[[#This Row],[Completed Date]]&gt;="07/01/2020"+0,Table1[[#This Row],[Completed Date]]&lt;="6/30/2021"+0),"FY 20-21",IF(AND(Table1[[#This Row],[Completed Date]]&gt;="07/01/2019"+0,Table1[[#This Row],[Completed Date]]&lt;="6/30/2020"+0),"FY 19-20",""))</f>
        <v/>
      </c>
      <c r="AO2056" s="116" t="str">
        <f>IFERROR(FIND("R",Table1[[#This Row],[FS_Priority]]),"")</f>
        <v/>
      </c>
    </row>
    <row r="2057" spans="1:41" hidden="1" x14ac:dyDescent="0.25">
      <c r="A2057" s="48" t="s">
        <v>3432</v>
      </c>
      <c r="B2057" s="203" t="s">
        <v>211</v>
      </c>
      <c r="C2057" s="203" t="s">
        <v>3432</v>
      </c>
      <c r="D2057" s="203" t="b">
        <v>0</v>
      </c>
      <c r="E2057" s="48" t="s">
        <v>107</v>
      </c>
      <c r="F2057" s="48" t="s">
        <v>3433</v>
      </c>
      <c r="G2057" s="48" t="s">
        <v>4027</v>
      </c>
      <c r="H2057" s="48" t="s">
        <v>1042</v>
      </c>
      <c r="I2057" s="48" t="s">
        <v>3798</v>
      </c>
      <c r="J2057" s="48" t="s">
        <v>2648</v>
      </c>
      <c r="K2057" s="203" t="s">
        <v>3674</v>
      </c>
      <c r="L2057" s="203" t="s">
        <v>2636</v>
      </c>
      <c r="M2057" s="48" t="s">
        <v>3987</v>
      </c>
      <c r="N2057" s="203" t="s">
        <v>211</v>
      </c>
      <c r="O2057" s="48" t="s">
        <v>183</v>
      </c>
      <c r="P2057" s="48"/>
      <c r="Q2057" s="48" t="s">
        <v>243</v>
      </c>
      <c r="R2057" s="203" t="s">
        <v>211</v>
      </c>
      <c r="S2057" s="48" t="b">
        <v>0</v>
      </c>
      <c r="T2057" s="48"/>
      <c r="U2057" s="178"/>
      <c r="V2057" s="178">
        <v>43494</v>
      </c>
      <c r="W2057" s="48" t="s">
        <v>211</v>
      </c>
      <c r="X2057" s="48"/>
      <c r="Y2057" s="48"/>
      <c r="Z2057" s="48" t="s">
        <v>211</v>
      </c>
      <c r="AA2057" s="48"/>
      <c r="AB2057" s="48"/>
      <c r="AC2057" s="203" t="s">
        <v>5032</v>
      </c>
      <c r="AD2057" s="204">
        <v>43894</v>
      </c>
      <c r="AE2057" s="203" t="s">
        <v>498</v>
      </c>
      <c r="AF2057" s="203" t="s">
        <v>4438</v>
      </c>
      <c r="AG2057" s="203" t="s">
        <v>2694</v>
      </c>
      <c r="AH2057" s="208"/>
      <c r="AI2057" s="210" t="s">
        <v>4364</v>
      </c>
      <c r="AJ2057" s="164" t="str">
        <f t="shared" si="32"/>
        <v>FS</v>
      </c>
      <c r="AK2057" s="115" t="b">
        <f>ISNUMBER(SEARCH("IRT",Table1[[#This Row],[Current_Status]]))</f>
        <v>0</v>
      </c>
      <c r="AL2057" s="116">
        <f>YEAR(Table1[[#This Row],[Project_Initiated]])</f>
        <v>2019</v>
      </c>
      <c r="AM2057" s="53">
        <v>44105</v>
      </c>
      <c r="AN2057" s="53" t="str">
        <f>IF(AND(Table1[[#This Row],[Completed Date]]&gt;="07/01/2020"+0,Table1[[#This Row],[Completed Date]]&lt;="6/30/2021"+0),"FY 20-21",IF(AND(Table1[[#This Row],[Completed Date]]&gt;="07/01/2019"+0,Table1[[#This Row],[Completed Date]]&lt;="6/30/2020"+0),"FY 19-20",""))</f>
        <v/>
      </c>
      <c r="AO2057" s="116" t="str">
        <f>IFERROR(FIND("R",Table1[[#This Row],[FS_Priority]]),"")</f>
        <v/>
      </c>
    </row>
    <row r="2058" spans="1:41" hidden="1" x14ac:dyDescent="0.25">
      <c r="A2058" s="48" t="s">
        <v>642</v>
      </c>
      <c r="B2058" s="203" t="s">
        <v>211</v>
      </c>
      <c r="C2058" s="203" t="s">
        <v>642</v>
      </c>
      <c r="D2058" s="203" t="b">
        <v>0</v>
      </c>
      <c r="E2058" s="48" t="s">
        <v>4313</v>
      </c>
      <c r="F2058" s="48" t="s">
        <v>3345</v>
      </c>
      <c r="G2058" s="48" t="s">
        <v>4729</v>
      </c>
      <c r="H2058" s="48" t="s">
        <v>461</v>
      </c>
      <c r="I2058" s="48" t="s">
        <v>211</v>
      </c>
      <c r="J2058" s="48" t="s">
        <v>2648</v>
      </c>
      <c r="K2058" s="203" t="s">
        <v>3883</v>
      </c>
      <c r="L2058" s="203" t="s">
        <v>437</v>
      </c>
      <c r="M2058" s="48" t="s">
        <v>3884</v>
      </c>
      <c r="N2058" s="203" t="s">
        <v>211</v>
      </c>
      <c r="O2058" s="48" t="s">
        <v>183</v>
      </c>
      <c r="P2058" s="48"/>
      <c r="Q2058" s="48" t="s">
        <v>236</v>
      </c>
      <c r="R2058" s="203" t="s">
        <v>236</v>
      </c>
      <c r="S2058" s="48" t="b">
        <v>0</v>
      </c>
      <c r="T2058" s="48"/>
      <c r="U2058" s="178"/>
      <c r="V2058" s="178">
        <v>43077</v>
      </c>
      <c r="W2058" s="48" t="s">
        <v>211</v>
      </c>
      <c r="X2058" s="48"/>
      <c r="Y2058" s="48"/>
      <c r="Z2058" s="48" t="s">
        <v>211</v>
      </c>
      <c r="AA2058" s="48"/>
      <c r="AB2058" s="48"/>
      <c r="AC2058" s="203" t="s">
        <v>5118</v>
      </c>
      <c r="AD2058" s="205"/>
      <c r="AE2058" s="203" t="s">
        <v>178</v>
      </c>
      <c r="AF2058" s="203" t="s">
        <v>211</v>
      </c>
      <c r="AG2058" s="203" t="s">
        <v>2694</v>
      </c>
      <c r="AH2058" s="208"/>
      <c r="AI2058" s="210" t="s">
        <v>4353</v>
      </c>
      <c r="AJ2058" s="164" t="str">
        <f t="shared" si="32"/>
        <v>FS</v>
      </c>
      <c r="AK2058" s="115" t="b">
        <f>ISNUMBER(SEARCH("IRT",Table1[[#This Row],[Current_Status]]))</f>
        <v>0</v>
      </c>
      <c r="AL2058" s="116">
        <f>YEAR(Table1[[#This Row],[Project_Initiated]])</f>
        <v>2017</v>
      </c>
      <c r="AM2058" s="53">
        <v>44105</v>
      </c>
      <c r="AN2058" s="53" t="str">
        <f>IF(AND(Table1[[#This Row],[Completed Date]]&gt;="07/01/2020"+0,Table1[[#This Row],[Completed Date]]&lt;="6/30/2021"+0),"FY 20-21",IF(AND(Table1[[#This Row],[Completed Date]]&gt;="07/01/2019"+0,Table1[[#This Row],[Completed Date]]&lt;="6/30/2020"+0),"FY 19-20",""))</f>
        <v/>
      </c>
      <c r="AO2058" s="116" t="str">
        <f>IFERROR(FIND("R",Table1[[#This Row],[FS_Priority]]),"")</f>
        <v/>
      </c>
    </row>
    <row r="2059" spans="1:41" hidden="1" x14ac:dyDescent="0.25">
      <c r="A2059" s="48" t="s">
        <v>5119</v>
      </c>
      <c r="B2059" s="203" t="s">
        <v>5119</v>
      </c>
      <c r="C2059" s="203" t="s">
        <v>211</v>
      </c>
      <c r="D2059" s="203" t="b">
        <v>0</v>
      </c>
      <c r="E2059" s="48" t="s">
        <v>4299</v>
      </c>
      <c r="F2059" s="48" t="s">
        <v>5120</v>
      </c>
      <c r="G2059" s="48" t="s">
        <v>5121</v>
      </c>
      <c r="H2059" s="48" t="s">
        <v>211</v>
      </c>
      <c r="I2059" s="48" t="s">
        <v>211</v>
      </c>
      <c r="J2059" s="48" t="s">
        <v>5122</v>
      </c>
      <c r="K2059" s="203" t="s">
        <v>3471</v>
      </c>
      <c r="L2059" s="203" t="s">
        <v>2636</v>
      </c>
      <c r="M2059" s="48" t="s">
        <v>4867</v>
      </c>
      <c r="N2059" s="203" t="s">
        <v>211</v>
      </c>
      <c r="O2059" s="48" t="s">
        <v>268</v>
      </c>
      <c r="P2059" s="48"/>
      <c r="Q2059" s="48" t="s">
        <v>211</v>
      </c>
      <c r="R2059" s="203" t="s">
        <v>211</v>
      </c>
      <c r="S2059" s="48" t="b">
        <v>0</v>
      </c>
      <c r="T2059" s="48">
        <v>500000</v>
      </c>
      <c r="U2059" s="178"/>
      <c r="V2059" s="178">
        <v>44096</v>
      </c>
      <c r="W2059" s="48" t="s">
        <v>5122</v>
      </c>
      <c r="X2059" s="48"/>
      <c r="Y2059" s="48"/>
      <c r="Z2059" s="48" t="s">
        <v>211</v>
      </c>
      <c r="AA2059" s="48"/>
      <c r="AB2059" s="48"/>
      <c r="AC2059" s="203" t="s">
        <v>211</v>
      </c>
      <c r="AD2059" s="205"/>
      <c r="AE2059" s="203" t="s">
        <v>211</v>
      </c>
      <c r="AF2059" s="203" t="s">
        <v>211</v>
      </c>
      <c r="AG2059" s="203" t="s">
        <v>211</v>
      </c>
      <c r="AH2059" s="208"/>
      <c r="AI2059" s="210" t="s">
        <v>211</v>
      </c>
      <c r="AJ2059" s="164" t="str">
        <f t="shared" si="32"/>
        <v>PD&amp;C</v>
      </c>
      <c r="AK2059" s="115" t="b">
        <f>ISNUMBER(SEARCH("IRT",Table1[[#This Row],[Current_Status]]))</f>
        <v>0</v>
      </c>
      <c r="AL2059" s="116">
        <f>YEAR(Table1[[#This Row],[Project_Initiated]])</f>
        <v>2020</v>
      </c>
      <c r="AM2059" s="53">
        <v>44105</v>
      </c>
      <c r="AN2059" s="53" t="str">
        <f>IF(AND(Table1[[#This Row],[Completed Date]]&gt;="07/01/2020"+0,Table1[[#This Row],[Completed Date]]&lt;="6/30/2021"+0),"FY 20-21",IF(AND(Table1[[#This Row],[Completed Date]]&gt;="07/01/2019"+0,Table1[[#This Row],[Completed Date]]&lt;="6/30/2020"+0),"FY 19-20",""))</f>
        <v/>
      </c>
      <c r="AO2059" s="116" t="str">
        <f>IFERROR(FIND("R",Table1[[#This Row],[FS_Priority]]),"")</f>
        <v/>
      </c>
    </row>
    <row r="2060" spans="1:41" hidden="1" x14ac:dyDescent="0.25">
      <c r="A2060" s="48" t="s">
        <v>5123</v>
      </c>
      <c r="B2060" s="203" t="s">
        <v>5123</v>
      </c>
      <c r="C2060" s="203" t="s">
        <v>211</v>
      </c>
      <c r="D2060" s="203" t="b">
        <v>0</v>
      </c>
      <c r="E2060" s="48" t="s">
        <v>4299</v>
      </c>
      <c r="F2060" s="48" t="s">
        <v>5124</v>
      </c>
      <c r="G2060" s="48" t="s">
        <v>211</v>
      </c>
      <c r="H2060" s="48" t="s">
        <v>211</v>
      </c>
      <c r="I2060" s="48" t="s">
        <v>211</v>
      </c>
      <c r="J2060" s="48" t="s">
        <v>5122</v>
      </c>
      <c r="K2060" s="203" t="s">
        <v>3471</v>
      </c>
      <c r="L2060" s="203" t="s">
        <v>2636</v>
      </c>
      <c r="M2060" s="48" t="s">
        <v>211</v>
      </c>
      <c r="N2060" s="203" t="s">
        <v>211</v>
      </c>
      <c r="O2060" s="48" t="s">
        <v>3500</v>
      </c>
      <c r="P2060" s="48"/>
      <c r="Q2060" s="48" t="s">
        <v>211</v>
      </c>
      <c r="R2060" s="203" t="s">
        <v>211</v>
      </c>
      <c r="S2060" s="48" t="b">
        <v>0</v>
      </c>
      <c r="T2060" s="48">
        <v>116000</v>
      </c>
      <c r="U2060" s="178"/>
      <c r="V2060" s="178">
        <v>44089</v>
      </c>
      <c r="W2060" s="48" t="s">
        <v>5122</v>
      </c>
      <c r="X2060" s="48"/>
      <c r="Y2060" s="48"/>
      <c r="Z2060" s="48" t="s">
        <v>211</v>
      </c>
      <c r="AA2060" s="48"/>
      <c r="AB2060" s="48"/>
      <c r="AC2060" s="203" t="s">
        <v>211</v>
      </c>
      <c r="AD2060" s="205"/>
      <c r="AE2060" s="203" t="s">
        <v>211</v>
      </c>
      <c r="AF2060" s="203" t="s">
        <v>211</v>
      </c>
      <c r="AG2060" s="203" t="s">
        <v>211</v>
      </c>
      <c r="AH2060" s="208"/>
      <c r="AI2060" s="210" t="s">
        <v>211</v>
      </c>
      <c r="AJ2060" s="164" t="str">
        <f t="shared" si="32"/>
        <v>PD&amp;C</v>
      </c>
      <c r="AK2060" s="115" t="b">
        <f>ISNUMBER(SEARCH("IRT",Table1[[#This Row],[Current_Status]]))</f>
        <v>0</v>
      </c>
      <c r="AL2060" s="116">
        <f>YEAR(Table1[[#This Row],[Project_Initiated]])</f>
        <v>2020</v>
      </c>
      <c r="AM2060" s="53">
        <v>44105</v>
      </c>
      <c r="AN2060" s="53" t="str">
        <f>IF(AND(Table1[[#This Row],[Completed Date]]&gt;="07/01/2020"+0,Table1[[#This Row],[Completed Date]]&lt;="6/30/2021"+0),"FY 20-21",IF(AND(Table1[[#This Row],[Completed Date]]&gt;="07/01/2019"+0,Table1[[#This Row],[Completed Date]]&lt;="6/30/2020"+0),"FY 19-20",""))</f>
        <v/>
      </c>
      <c r="AO2060" s="116" t="str">
        <f>IFERROR(FIND("R",Table1[[#This Row],[FS_Priority]]),"")</f>
        <v/>
      </c>
    </row>
    <row r="2061" spans="1:41" hidden="1" x14ac:dyDescent="0.25">
      <c r="A2061" s="48" t="s">
        <v>5125</v>
      </c>
      <c r="B2061" s="203" t="s">
        <v>5125</v>
      </c>
      <c r="C2061" s="203" t="s">
        <v>211</v>
      </c>
      <c r="D2061" s="203" t="b">
        <v>0</v>
      </c>
      <c r="E2061" s="48" t="s">
        <v>4299</v>
      </c>
      <c r="F2061" s="48" t="s">
        <v>5126</v>
      </c>
      <c r="G2061" s="48" t="s">
        <v>211</v>
      </c>
      <c r="H2061" s="48" t="s">
        <v>211</v>
      </c>
      <c r="I2061" s="48" t="s">
        <v>211</v>
      </c>
      <c r="J2061" s="48" t="s">
        <v>5122</v>
      </c>
      <c r="K2061" s="203" t="s">
        <v>3471</v>
      </c>
      <c r="L2061" s="203" t="s">
        <v>2636</v>
      </c>
      <c r="M2061" s="48" t="s">
        <v>211</v>
      </c>
      <c r="N2061" s="203" t="s">
        <v>211</v>
      </c>
      <c r="O2061" s="48" t="s">
        <v>67</v>
      </c>
      <c r="P2061" s="48"/>
      <c r="Q2061" s="48" t="s">
        <v>211</v>
      </c>
      <c r="R2061" s="203" t="s">
        <v>211</v>
      </c>
      <c r="S2061" s="48" t="b">
        <v>0</v>
      </c>
      <c r="T2061" s="48">
        <v>250000</v>
      </c>
      <c r="U2061" s="178"/>
      <c r="V2061" s="178"/>
      <c r="W2061" s="48" t="s">
        <v>5122</v>
      </c>
      <c r="X2061" s="48"/>
      <c r="Y2061" s="48"/>
      <c r="Z2061" s="48" t="s">
        <v>211</v>
      </c>
      <c r="AA2061" s="48"/>
      <c r="AB2061" s="48"/>
      <c r="AC2061" s="203" t="s">
        <v>211</v>
      </c>
      <c r="AD2061" s="206"/>
      <c r="AE2061" s="203" t="s">
        <v>211</v>
      </c>
      <c r="AF2061" s="203" t="s">
        <v>211</v>
      </c>
      <c r="AG2061" s="203" t="s">
        <v>211</v>
      </c>
      <c r="AH2061" s="209"/>
      <c r="AI2061" s="210" t="s">
        <v>211</v>
      </c>
      <c r="AJ2061" s="164" t="str">
        <f t="shared" si="32"/>
        <v>PD&amp;C</v>
      </c>
      <c r="AK2061" s="115" t="b">
        <f>ISNUMBER(SEARCH("IRT",Table1[[#This Row],[Current_Status]]))</f>
        <v>0</v>
      </c>
      <c r="AL2061" s="116">
        <f>YEAR(Table1[[#This Row],[Project_Initiated]])</f>
        <v>1900</v>
      </c>
      <c r="AM2061" s="53">
        <v>44105</v>
      </c>
      <c r="AN2061" s="53" t="str">
        <f>IF(AND(Table1[[#This Row],[Completed Date]]&gt;="07/01/2020"+0,Table1[[#This Row],[Completed Date]]&lt;="6/30/2021"+0),"FY 20-21",IF(AND(Table1[[#This Row],[Completed Date]]&gt;="07/01/2019"+0,Table1[[#This Row],[Completed Date]]&lt;="6/30/2020"+0),"FY 19-20",""))</f>
        <v/>
      </c>
      <c r="AO2061" s="116" t="str">
        <f>IFERROR(FIND("R",Table1[[#This Row],[FS_Priority]]),"")</f>
        <v/>
      </c>
    </row>
    <row r="2062" spans="1:41" hidden="1" x14ac:dyDescent="0.25">
      <c r="A2062" s="48" t="s">
        <v>5127</v>
      </c>
      <c r="B2062" s="203" t="s">
        <v>5127</v>
      </c>
      <c r="C2062" s="203" t="s">
        <v>211</v>
      </c>
      <c r="D2062" s="203" t="b">
        <v>0</v>
      </c>
      <c r="E2062" s="48" t="s">
        <v>4299</v>
      </c>
      <c r="F2062" s="48" t="s">
        <v>5128</v>
      </c>
      <c r="G2062" s="48" t="s">
        <v>211</v>
      </c>
      <c r="H2062" s="48" t="s">
        <v>211</v>
      </c>
      <c r="I2062" s="48" t="s">
        <v>211</v>
      </c>
      <c r="J2062" s="48" t="s">
        <v>5122</v>
      </c>
      <c r="K2062" s="203" t="s">
        <v>3471</v>
      </c>
      <c r="L2062" s="203" t="s">
        <v>2636</v>
      </c>
      <c r="M2062" s="48" t="s">
        <v>211</v>
      </c>
      <c r="N2062" s="203" t="s">
        <v>211</v>
      </c>
      <c r="O2062" s="48" t="s">
        <v>3500</v>
      </c>
      <c r="P2062" s="48"/>
      <c r="Q2062" s="48" t="s">
        <v>211</v>
      </c>
      <c r="R2062" s="203" t="s">
        <v>211</v>
      </c>
      <c r="S2062" s="48" t="b">
        <v>0</v>
      </c>
      <c r="T2062" s="48">
        <v>594000</v>
      </c>
      <c r="U2062" s="178"/>
      <c r="V2062" s="178">
        <v>44089</v>
      </c>
      <c r="W2062" s="48" t="s">
        <v>5122</v>
      </c>
      <c r="X2062" s="48"/>
      <c r="Y2062" s="48"/>
      <c r="Z2062" s="48" t="s">
        <v>211</v>
      </c>
      <c r="AA2062" s="48"/>
      <c r="AB2062" s="48"/>
      <c r="AC2062" s="203" t="s">
        <v>211</v>
      </c>
      <c r="AD2062" s="205"/>
      <c r="AE2062" s="203" t="s">
        <v>211</v>
      </c>
      <c r="AF2062" s="203" t="s">
        <v>211</v>
      </c>
      <c r="AG2062" s="203" t="s">
        <v>211</v>
      </c>
      <c r="AH2062" s="208"/>
      <c r="AI2062" s="210" t="s">
        <v>211</v>
      </c>
      <c r="AJ2062" s="164" t="str">
        <f t="shared" si="32"/>
        <v>PD&amp;C</v>
      </c>
      <c r="AK2062" s="115" t="b">
        <f>ISNUMBER(SEARCH("IRT",Table1[[#This Row],[Current_Status]]))</f>
        <v>0</v>
      </c>
      <c r="AL2062" s="116">
        <f>YEAR(Table1[[#This Row],[Project_Initiated]])</f>
        <v>2020</v>
      </c>
      <c r="AM2062" s="53">
        <v>44105</v>
      </c>
      <c r="AN2062" s="53" t="str">
        <f>IF(AND(Table1[[#This Row],[Completed Date]]&gt;="07/01/2020"+0,Table1[[#This Row],[Completed Date]]&lt;="6/30/2021"+0),"FY 20-21",IF(AND(Table1[[#This Row],[Completed Date]]&gt;="07/01/2019"+0,Table1[[#This Row],[Completed Date]]&lt;="6/30/2020"+0),"FY 19-20",""))</f>
        <v/>
      </c>
      <c r="AO2062" s="116" t="str">
        <f>IFERROR(FIND("R",Table1[[#This Row],[FS_Priority]]),"")</f>
        <v/>
      </c>
    </row>
    <row r="2063" spans="1:41" hidden="1" x14ac:dyDescent="0.25">
      <c r="A2063" s="48" t="s">
        <v>5129</v>
      </c>
      <c r="B2063" s="203" t="s">
        <v>5129</v>
      </c>
      <c r="C2063" s="203" t="s">
        <v>211</v>
      </c>
      <c r="D2063" s="203" t="b">
        <v>0</v>
      </c>
      <c r="E2063" s="48" t="s">
        <v>4313</v>
      </c>
      <c r="F2063" s="48" t="s">
        <v>5130</v>
      </c>
      <c r="G2063" s="48" t="s">
        <v>5131</v>
      </c>
      <c r="H2063" s="48" t="s">
        <v>211</v>
      </c>
      <c r="I2063" s="48" t="s">
        <v>211</v>
      </c>
      <c r="J2063" s="48" t="s">
        <v>5132</v>
      </c>
      <c r="K2063" s="203" t="s">
        <v>3883</v>
      </c>
      <c r="L2063" s="203" t="s">
        <v>437</v>
      </c>
      <c r="M2063" s="48" t="s">
        <v>3900</v>
      </c>
      <c r="N2063" s="203" t="s">
        <v>211</v>
      </c>
      <c r="O2063" s="48" t="s">
        <v>67</v>
      </c>
      <c r="P2063" s="48"/>
      <c r="Q2063" s="48" t="s">
        <v>211</v>
      </c>
      <c r="R2063" s="203" t="s">
        <v>211</v>
      </c>
      <c r="S2063" s="48" t="b">
        <v>0</v>
      </c>
      <c r="T2063" s="48"/>
      <c r="U2063" s="178"/>
      <c r="V2063" s="178">
        <v>44095</v>
      </c>
      <c r="W2063" s="48" t="s">
        <v>5132</v>
      </c>
      <c r="X2063" s="48"/>
      <c r="Y2063" s="48"/>
      <c r="Z2063" s="48" t="s">
        <v>211</v>
      </c>
      <c r="AA2063" s="48"/>
      <c r="AB2063" s="48"/>
      <c r="AC2063" s="203" t="s">
        <v>211</v>
      </c>
      <c r="AD2063" s="205"/>
      <c r="AE2063" s="203" t="s">
        <v>211</v>
      </c>
      <c r="AF2063" s="203" t="s">
        <v>211</v>
      </c>
      <c r="AG2063" s="203" t="s">
        <v>211</v>
      </c>
      <c r="AH2063" s="208"/>
      <c r="AI2063" s="210" t="s">
        <v>211</v>
      </c>
      <c r="AJ2063" s="164" t="str">
        <f t="shared" si="32"/>
        <v>PD&amp;C</v>
      </c>
      <c r="AK2063" s="115" t="b">
        <f>ISNUMBER(SEARCH("IRT",Table1[[#This Row],[Current_Status]]))</f>
        <v>0</v>
      </c>
      <c r="AL2063" s="116">
        <f>YEAR(Table1[[#This Row],[Project_Initiated]])</f>
        <v>2020</v>
      </c>
      <c r="AM2063" s="53">
        <v>44105</v>
      </c>
      <c r="AN2063" s="53" t="str">
        <f>IF(AND(Table1[[#This Row],[Completed Date]]&gt;="07/01/2020"+0,Table1[[#This Row],[Completed Date]]&lt;="6/30/2021"+0),"FY 20-21",IF(AND(Table1[[#This Row],[Completed Date]]&gt;="07/01/2019"+0,Table1[[#This Row],[Completed Date]]&lt;="6/30/2020"+0),"FY 19-20",""))</f>
        <v/>
      </c>
      <c r="AO2063" s="116" t="str">
        <f>IFERROR(FIND("R",Table1[[#This Row],[FS_Priority]]),"")</f>
        <v/>
      </c>
    </row>
    <row r="2064" spans="1:41" hidden="1" x14ac:dyDescent="0.25">
      <c r="A2064" s="48" t="s">
        <v>23</v>
      </c>
      <c r="B2064" s="203" t="s">
        <v>23</v>
      </c>
      <c r="C2064" s="203" t="s">
        <v>211</v>
      </c>
      <c r="D2064" s="203" t="b">
        <v>0</v>
      </c>
      <c r="E2064" s="48" t="s">
        <v>21</v>
      </c>
      <c r="F2064" s="48" t="s">
        <v>2674</v>
      </c>
      <c r="G2064" s="48" t="s">
        <v>5133</v>
      </c>
      <c r="H2064" s="48" t="s">
        <v>246</v>
      </c>
      <c r="I2064" s="48" t="s">
        <v>211</v>
      </c>
      <c r="J2064" s="48" t="s">
        <v>105</v>
      </c>
      <c r="K2064" s="203" t="s">
        <v>3455</v>
      </c>
      <c r="L2064" s="203" t="s">
        <v>4315</v>
      </c>
      <c r="M2064" s="48" t="s">
        <v>3466</v>
      </c>
      <c r="N2064" s="203" t="s">
        <v>211</v>
      </c>
      <c r="O2064" s="48" t="s">
        <v>118</v>
      </c>
      <c r="P2064" s="48">
        <v>2</v>
      </c>
      <c r="Q2064" s="48" t="s">
        <v>211</v>
      </c>
      <c r="R2064" s="203" t="s">
        <v>211</v>
      </c>
      <c r="S2064" s="48" t="b">
        <v>0</v>
      </c>
      <c r="T2064" s="48">
        <v>0</v>
      </c>
      <c r="U2064" s="178"/>
      <c r="V2064" s="178">
        <v>43335</v>
      </c>
      <c r="W2064" s="48" t="s">
        <v>4384</v>
      </c>
      <c r="X2064" s="48"/>
      <c r="Y2064" s="48"/>
      <c r="Z2064" s="48" t="s">
        <v>211</v>
      </c>
      <c r="AA2064" s="48"/>
      <c r="AB2064" s="48"/>
      <c r="AC2064" s="203" t="s">
        <v>211</v>
      </c>
      <c r="AD2064" s="206"/>
      <c r="AE2064" s="203" t="s">
        <v>211</v>
      </c>
      <c r="AF2064" s="203" t="s">
        <v>211</v>
      </c>
      <c r="AG2064" s="203" t="s">
        <v>211</v>
      </c>
      <c r="AH2064" s="208"/>
      <c r="AI2064" s="210" t="s">
        <v>211</v>
      </c>
      <c r="AJ2064" s="164" t="str">
        <f t="shared" si="32"/>
        <v>PD&amp;C</v>
      </c>
      <c r="AK2064" s="115" t="b">
        <f>ISNUMBER(SEARCH("IRT",Table1[[#This Row],[Current_Status]]))</f>
        <v>0</v>
      </c>
      <c r="AL2064" s="116">
        <f>YEAR(Table1[[#This Row],[Project_Initiated]])</f>
        <v>2018</v>
      </c>
      <c r="AM2064" s="53">
        <v>44105</v>
      </c>
      <c r="AN2064" s="53" t="str">
        <f>IF(AND(Table1[[#This Row],[Completed Date]]&gt;="07/01/2020"+0,Table1[[#This Row],[Completed Date]]&lt;="6/30/2021"+0),"FY 20-21",IF(AND(Table1[[#This Row],[Completed Date]]&gt;="07/01/2019"+0,Table1[[#This Row],[Completed Date]]&lt;="6/30/2020"+0),"FY 19-20",""))</f>
        <v/>
      </c>
      <c r="AO2064" s="116" t="str">
        <f>IFERROR(FIND("R",Table1[[#This Row],[FS_Priority]]),"")</f>
        <v/>
      </c>
    </row>
    <row r="2065" spans="1:41" hidden="1" x14ac:dyDescent="0.25">
      <c r="A2065" s="48" t="s">
        <v>24</v>
      </c>
      <c r="B2065" s="203" t="s">
        <v>24</v>
      </c>
      <c r="C2065" s="203" t="s">
        <v>211</v>
      </c>
      <c r="D2065" s="203" t="b">
        <v>0</v>
      </c>
      <c r="E2065" s="48" t="s">
        <v>21</v>
      </c>
      <c r="F2065" s="48" t="s">
        <v>25</v>
      </c>
      <c r="G2065" s="48" t="s">
        <v>3467</v>
      </c>
      <c r="H2065" s="48" t="s">
        <v>4784</v>
      </c>
      <c r="I2065" s="48" t="s">
        <v>211</v>
      </c>
      <c r="J2065" s="48" t="s">
        <v>105</v>
      </c>
      <c r="K2065" s="203" t="s">
        <v>3455</v>
      </c>
      <c r="L2065" s="203" t="s">
        <v>4315</v>
      </c>
      <c r="M2065" s="48" t="s">
        <v>3468</v>
      </c>
      <c r="N2065" s="203" t="s">
        <v>211</v>
      </c>
      <c r="O2065" s="48" t="s">
        <v>3469</v>
      </c>
      <c r="P2065" s="48">
        <v>3</v>
      </c>
      <c r="Q2065" s="48" t="s">
        <v>211</v>
      </c>
      <c r="R2065" s="203" t="s">
        <v>211</v>
      </c>
      <c r="S2065" s="48" t="b">
        <v>0</v>
      </c>
      <c r="T2065" s="48">
        <v>0</v>
      </c>
      <c r="U2065" s="178"/>
      <c r="V2065" s="178">
        <v>41739</v>
      </c>
      <c r="W2065" s="48" t="s">
        <v>5078</v>
      </c>
      <c r="X2065" s="48"/>
      <c r="Y2065" s="48"/>
      <c r="Z2065" s="48" t="s">
        <v>211</v>
      </c>
      <c r="AA2065" s="48"/>
      <c r="AB2065" s="48"/>
      <c r="AC2065" s="203" t="s">
        <v>211</v>
      </c>
      <c r="AD2065" s="205"/>
      <c r="AE2065" s="203" t="s">
        <v>211</v>
      </c>
      <c r="AF2065" s="203" t="s">
        <v>211</v>
      </c>
      <c r="AG2065" s="203" t="s">
        <v>211</v>
      </c>
      <c r="AH2065" s="209"/>
      <c r="AI2065" s="210" t="s">
        <v>211</v>
      </c>
      <c r="AJ2065" s="164" t="str">
        <f t="shared" si="32"/>
        <v>PD&amp;C</v>
      </c>
      <c r="AK2065" s="115" t="b">
        <f>ISNUMBER(SEARCH("IRT",Table1[[#This Row],[Current_Status]]))</f>
        <v>0</v>
      </c>
      <c r="AL2065" s="116">
        <f>YEAR(Table1[[#This Row],[Project_Initiated]])</f>
        <v>2014</v>
      </c>
      <c r="AM2065" s="53">
        <v>44105</v>
      </c>
      <c r="AN2065" s="53" t="str">
        <f>IF(AND(Table1[[#This Row],[Completed Date]]&gt;="07/01/2020"+0,Table1[[#This Row],[Completed Date]]&lt;="6/30/2021"+0),"FY 20-21",IF(AND(Table1[[#This Row],[Completed Date]]&gt;="07/01/2019"+0,Table1[[#This Row],[Completed Date]]&lt;="6/30/2020"+0),"FY 19-20",""))</f>
        <v/>
      </c>
      <c r="AO2065" s="116" t="str">
        <f>IFERROR(FIND("R",Table1[[#This Row],[FS_Priority]]),"")</f>
        <v/>
      </c>
    </row>
    <row r="2066" spans="1:41" hidden="1" x14ac:dyDescent="0.25">
      <c r="A2066" s="48" t="s">
        <v>60</v>
      </c>
      <c r="B2066" s="203" t="s">
        <v>60</v>
      </c>
      <c r="C2066" s="203" t="s">
        <v>211</v>
      </c>
      <c r="D2066" s="203" t="b">
        <v>0</v>
      </c>
      <c r="E2066" s="48" t="s">
        <v>4285</v>
      </c>
      <c r="F2066" s="48" t="s">
        <v>61</v>
      </c>
      <c r="G2066" s="48" t="s">
        <v>62</v>
      </c>
      <c r="H2066" s="48" t="s">
        <v>211</v>
      </c>
      <c r="I2066" s="48" t="s">
        <v>211</v>
      </c>
      <c r="J2066" s="48" t="s">
        <v>105</v>
      </c>
      <c r="K2066" s="203" t="s">
        <v>59</v>
      </c>
      <c r="L2066" s="203" t="s">
        <v>28</v>
      </c>
      <c r="M2066" s="48" t="s">
        <v>63</v>
      </c>
      <c r="N2066" s="203" t="s">
        <v>211</v>
      </c>
      <c r="O2066" s="48" t="s">
        <v>63</v>
      </c>
      <c r="P2066" s="48">
        <v>17</v>
      </c>
      <c r="Q2066" s="48" t="s">
        <v>211</v>
      </c>
      <c r="R2066" s="203" t="s">
        <v>211</v>
      </c>
      <c r="S2066" s="48" t="b">
        <v>0</v>
      </c>
      <c r="T2066" s="48">
        <v>0</v>
      </c>
      <c r="U2066" s="178"/>
      <c r="V2066" s="178">
        <v>43297</v>
      </c>
      <c r="W2066" s="48" t="s">
        <v>5060</v>
      </c>
      <c r="X2066" s="48"/>
      <c r="Y2066" s="48"/>
      <c r="Z2066" s="48" t="s">
        <v>211</v>
      </c>
      <c r="AA2066" s="48"/>
      <c r="AB2066" s="48"/>
      <c r="AC2066" s="203" t="s">
        <v>211</v>
      </c>
      <c r="AD2066" s="205"/>
      <c r="AE2066" s="203" t="s">
        <v>211</v>
      </c>
      <c r="AF2066" s="203" t="s">
        <v>211</v>
      </c>
      <c r="AG2066" s="203" t="s">
        <v>211</v>
      </c>
      <c r="AH2066" s="208"/>
      <c r="AI2066" s="210" t="s">
        <v>211</v>
      </c>
      <c r="AJ2066" s="164" t="str">
        <f t="shared" si="32"/>
        <v>PD&amp;C</v>
      </c>
      <c r="AK2066" s="115" t="b">
        <f>ISNUMBER(SEARCH("IRT",Table1[[#This Row],[Current_Status]]))</f>
        <v>0</v>
      </c>
      <c r="AL2066" s="116">
        <f>YEAR(Table1[[#This Row],[Project_Initiated]])</f>
        <v>2018</v>
      </c>
      <c r="AM2066" s="53">
        <v>44105</v>
      </c>
      <c r="AN2066" s="53" t="str">
        <f>IF(AND(Table1[[#This Row],[Completed Date]]&gt;="07/01/2020"+0,Table1[[#This Row],[Completed Date]]&lt;="6/30/2021"+0),"FY 20-21",IF(AND(Table1[[#This Row],[Completed Date]]&gt;="07/01/2019"+0,Table1[[#This Row],[Completed Date]]&lt;="6/30/2020"+0),"FY 19-20",""))</f>
        <v/>
      </c>
      <c r="AO2066" s="116" t="str">
        <f>IFERROR(FIND("R",Table1[[#This Row],[FS_Priority]]),"")</f>
        <v/>
      </c>
    </row>
    <row r="2067" spans="1:41" hidden="1" x14ac:dyDescent="0.25">
      <c r="A2067" s="48" t="s">
        <v>66</v>
      </c>
      <c r="B2067" s="203" t="s">
        <v>66</v>
      </c>
      <c r="C2067" s="203" t="s">
        <v>211</v>
      </c>
      <c r="D2067" s="203" t="b">
        <v>0</v>
      </c>
      <c r="E2067" s="48" t="s">
        <v>4285</v>
      </c>
      <c r="F2067" s="48" t="s">
        <v>4733</v>
      </c>
      <c r="G2067" s="48" t="s">
        <v>3576</v>
      </c>
      <c r="H2067" s="48" t="s">
        <v>211</v>
      </c>
      <c r="I2067" s="48" t="s">
        <v>211</v>
      </c>
      <c r="J2067" s="48" t="s">
        <v>105</v>
      </c>
      <c r="K2067" s="203" t="s">
        <v>59</v>
      </c>
      <c r="L2067" s="203" t="s">
        <v>28</v>
      </c>
      <c r="M2067" s="48" t="s">
        <v>67</v>
      </c>
      <c r="N2067" s="203" t="s">
        <v>211</v>
      </c>
      <c r="O2067" s="48" t="s">
        <v>3500</v>
      </c>
      <c r="P2067" s="48">
        <v>18</v>
      </c>
      <c r="Q2067" s="48" t="s">
        <v>211</v>
      </c>
      <c r="R2067" s="203" t="s">
        <v>211</v>
      </c>
      <c r="S2067" s="48" t="b">
        <v>0</v>
      </c>
      <c r="T2067" s="48">
        <v>0</v>
      </c>
      <c r="U2067" s="178"/>
      <c r="V2067" s="178">
        <v>43072</v>
      </c>
      <c r="W2067" s="48" t="s">
        <v>105</v>
      </c>
      <c r="X2067" s="48"/>
      <c r="Y2067" s="48"/>
      <c r="Z2067" s="48" t="s">
        <v>211</v>
      </c>
      <c r="AA2067" s="48"/>
      <c r="AB2067" s="48"/>
      <c r="AC2067" s="203" t="s">
        <v>211</v>
      </c>
      <c r="AD2067" s="205"/>
      <c r="AE2067" s="203" t="s">
        <v>211</v>
      </c>
      <c r="AF2067" s="203" t="s">
        <v>211</v>
      </c>
      <c r="AG2067" s="203" t="s">
        <v>211</v>
      </c>
      <c r="AH2067" s="208"/>
      <c r="AI2067" s="210" t="s">
        <v>211</v>
      </c>
      <c r="AJ2067" s="164" t="str">
        <f t="shared" si="32"/>
        <v>PD&amp;C</v>
      </c>
      <c r="AK2067" s="115" t="b">
        <f>ISNUMBER(SEARCH("IRT",Table1[[#This Row],[Current_Status]]))</f>
        <v>0</v>
      </c>
      <c r="AL2067" s="116">
        <f>YEAR(Table1[[#This Row],[Project_Initiated]])</f>
        <v>2017</v>
      </c>
      <c r="AM2067" s="53">
        <v>44105</v>
      </c>
      <c r="AN2067" s="53" t="str">
        <f>IF(AND(Table1[[#This Row],[Completed Date]]&gt;="07/01/2020"+0,Table1[[#This Row],[Completed Date]]&lt;="6/30/2021"+0),"FY 20-21",IF(AND(Table1[[#This Row],[Completed Date]]&gt;="07/01/2019"+0,Table1[[#This Row],[Completed Date]]&lt;="6/30/2020"+0),"FY 19-20",""))</f>
        <v/>
      </c>
      <c r="AO2067" s="116" t="str">
        <f>IFERROR(FIND("R",Table1[[#This Row],[FS_Priority]]),"")</f>
        <v/>
      </c>
    </row>
    <row r="2068" spans="1:41" hidden="1" x14ac:dyDescent="0.25">
      <c r="A2068" s="48" t="s">
        <v>4945</v>
      </c>
      <c r="B2068" s="203" t="s">
        <v>4945</v>
      </c>
      <c r="C2068" s="203" t="s">
        <v>211</v>
      </c>
      <c r="D2068" s="203" t="b">
        <v>0</v>
      </c>
      <c r="E2068" s="48" t="s">
        <v>107</v>
      </c>
      <c r="F2068" s="48" t="s">
        <v>4962</v>
      </c>
      <c r="G2068" s="48" t="s">
        <v>4946</v>
      </c>
      <c r="H2068" s="48" t="s">
        <v>211</v>
      </c>
      <c r="I2068" s="48" t="s">
        <v>211</v>
      </c>
      <c r="J2068" s="48" t="s">
        <v>105</v>
      </c>
      <c r="K2068" s="203" t="s">
        <v>3674</v>
      </c>
      <c r="L2068" s="203" t="s">
        <v>2636</v>
      </c>
      <c r="M2068" s="48" t="s">
        <v>4947</v>
      </c>
      <c r="N2068" s="203" t="s">
        <v>211</v>
      </c>
      <c r="O2068" s="48" t="s">
        <v>120</v>
      </c>
      <c r="P2068" s="48">
        <v>6</v>
      </c>
      <c r="Q2068" s="48" t="s">
        <v>211</v>
      </c>
      <c r="R2068" s="203" t="s">
        <v>211</v>
      </c>
      <c r="S2068" s="48" t="b">
        <v>0</v>
      </c>
      <c r="T2068" s="48"/>
      <c r="U2068" s="178"/>
      <c r="V2068" s="178">
        <v>43972</v>
      </c>
      <c r="W2068" s="48" t="s">
        <v>5104</v>
      </c>
      <c r="X2068" s="48"/>
      <c r="Y2068" s="48"/>
      <c r="Z2068" s="48" t="s">
        <v>211</v>
      </c>
      <c r="AA2068" s="48"/>
      <c r="AB2068" s="48"/>
      <c r="AC2068" s="203" t="s">
        <v>211</v>
      </c>
      <c r="AD2068" s="205"/>
      <c r="AE2068" s="203" t="s">
        <v>211</v>
      </c>
      <c r="AF2068" s="203" t="s">
        <v>211</v>
      </c>
      <c r="AG2068" s="203" t="s">
        <v>211</v>
      </c>
      <c r="AH2068" s="208"/>
      <c r="AI2068" s="210" t="s">
        <v>211</v>
      </c>
      <c r="AJ2068" s="164" t="str">
        <f t="shared" si="32"/>
        <v>PD&amp;C</v>
      </c>
      <c r="AK2068" s="115" t="b">
        <f>ISNUMBER(SEARCH("IRT",Table1[[#This Row],[Current_Status]]))</f>
        <v>0</v>
      </c>
      <c r="AL2068" s="116">
        <f>YEAR(Table1[[#This Row],[Project_Initiated]])</f>
        <v>2020</v>
      </c>
      <c r="AM2068" s="53">
        <v>44105</v>
      </c>
      <c r="AN2068" s="53" t="str">
        <f>IF(AND(Table1[[#This Row],[Completed Date]]&gt;="07/01/2020"+0,Table1[[#This Row],[Completed Date]]&lt;="6/30/2021"+0),"FY 20-21",IF(AND(Table1[[#This Row],[Completed Date]]&gt;="07/01/2019"+0,Table1[[#This Row],[Completed Date]]&lt;="6/30/2020"+0),"FY 19-20",""))</f>
        <v/>
      </c>
      <c r="AO2068" s="116" t="str">
        <f>IFERROR(FIND("R",Table1[[#This Row],[FS_Priority]]),"")</f>
        <v/>
      </c>
    </row>
    <row r="2069" spans="1:41" hidden="1" x14ac:dyDescent="0.25">
      <c r="A2069" s="48" t="s">
        <v>4390</v>
      </c>
      <c r="B2069" s="203" t="s">
        <v>4390</v>
      </c>
      <c r="C2069" s="203" t="s">
        <v>211</v>
      </c>
      <c r="D2069" s="203" t="b">
        <v>0</v>
      </c>
      <c r="E2069" s="48" t="s">
        <v>187</v>
      </c>
      <c r="F2069" s="48" t="s">
        <v>4496</v>
      </c>
      <c r="G2069" s="48" t="s">
        <v>4395</v>
      </c>
      <c r="H2069" s="48" t="s">
        <v>273</v>
      </c>
      <c r="I2069" s="48" t="s">
        <v>211</v>
      </c>
      <c r="J2069" s="48" t="s">
        <v>105</v>
      </c>
      <c r="K2069" s="203" t="s">
        <v>30</v>
      </c>
      <c r="L2069" s="203" t="s">
        <v>394</v>
      </c>
      <c r="M2069" s="48" t="s">
        <v>120</v>
      </c>
      <c r="N2069" s="203" t="s">
        <v>211</v>
      </c>
      <c r="O2069" s="48" t="s">
        <v>118</v>
      </c>
      <c r="P2069" s="48">
        <v>10</v>
      </c>
      <c r="Q2069" s="48" t="s">
        <v>211</v>
      </c>
      <c r="R2069" s="203" t="s">
        <v>211</v>
      </c>
      <c r="S2069" s="48" t="b">
        <v>0</v>
      </c>
      <c r="T2069" s="48">
        <v>1500000</v>
      </c>
      <c r="U2069" s="178"/>
      <c r="V2069" s="178">
        <v>43775</v>
      </c>
      <c r="W2069" s="48" t="s">
        <v>105</v>
      </c>
      <c r="X2069" s="48"/>
      <c r="Y2069" s="48"/>
      <c r="Z2069" s="48" t="s">
        <v>211</v>
      </c>
      <c r="AA2069" s="48"/>
      <c r="AB2069" s="48"/>
      <c r="AC2069" s="203" t="s">
        <v>211</v>
      </c>
      <c r="AD2069" s="205"/>
      <c r="AE2069" s="203" t="s">
        <v>211</v>
      </c>
      <c r="AF2069" s="203" t="s">
        <v>211</v>
      </c>
      <c r="AG2069" s="203" t="s">
        <v>211</v>
      </c>
      <c r="AH2069" s="209"/>
      <c r="AI2069" s="210" t="s">
        <v>211</v>
      </c>
      <c r="AJ2069" s="164" t="str">
        <f t="shared" si="32"/>
        <v>PD&amp;C</v>
      </c>
      <c r="AK2069" s="115" t="b">
        <f>ISNUMBER(SEARCH("IRT",Table1[[#This Row],[Current_Status]]))</f>
        <v>0</v>
      </c>
      <c r="AL2069" s="116">
        <f>YEAR(Table1[[#This Row],[Project_Initiated]])</f>
        <v>2019</v>
      </c>
      <c r="AM2069" s="53">
        <v>44105</v>
      </c>
      <c r="AN2069" s="53" t="str">
        <f>IF(AND(Table1[[#This Row],[Completed Date]]&gt;="07/01/2020"+0,Table1[[#This Row],[Completed Date]]&lt;="6/30/2021"+0),"FY 20-21",IF(AND(Table1[[#This Row],[Completed Date]]&gt;="07/01/2019"+0,Table1[[#This Row],[Completed Date]]&lt;="6/30/2020"+0),"FY 19-20",""))</f>
        <v/>
      </c>
      <c r="AO2069" s="116" t="str">
        <f>IFERROR(FIND("R",Table1[[#This Row],[FS_Priority]]),"")</f>
        <v/>
      </c>
    </row>
    <row r="2070" spans="1:41" hidden="1" x14ac:dyDescent="0.25">
      <c r="A2070" s="48" t="s">
        <v>2665</v>
      </c>
      <c r="B2070" s="203" t="s">
        <v>2665</v>
      </c>
      <c r="C2070" s="203" t="s">
        <v>211</v>
      </c>
      <c r="D2070" s="203" t="b">
        <v>0</v>
      </c>
      <c r="E2070" s="48" t="s">
        <v>131</v>
      </c>
      <c r="F2070" s="48" t="s">
        <v>2666</v>
      </c>
      <c r="G2070" s="48" t="s">
        <v>2667</v>
      </c>
      <c r="H2070" s="48" t="s">
        <v>273</v>
      </c>
      <c r="I2070" s="48" t="s">
        <v>211</v>
      </c>
      <c r="J2070" s="48" t="s">
        <v>105</v>
      </c>
      <c r="K2070" s="203" t="s">
        <v>3802</v>
      </c>
      <c r="L2070" s="203" t="s">
        <v>2770</v>
      </c>
      <c r="M2070" s="48" t="s">
        <v>3804</v>
      </c>
      <c r="N2070" s="203" t="s">
        <v>211</v>
      </c>
      <c r="O2070" s="48" t="s">
        <v>268</v>
      </c>
      <c r="P2070" s="48">
        <v>1</v>
      </c>
      <c r="Q2070" s="48" t="s">
        <v>211</v>
      </c>
      <c r="R2070" s="203" t="s">
        <v>211</v>
      </c>
      <c r="S2070" s="48" t="b">
        <v>0</v>
      </c>
      <c r="T2070" s="48"/>
      <c r="U2070" s="178"/>
      <c r="V2070" s="178">
        <v>43431</v>
      </c>
      <c r="W2070" s="48" t="s">
        <v>2696</v>
      </c>
      <c r="X2070" s="48"/>
      <c r="Y2070" s="48"/>
      <c r="Z2070" s="48" t="s">
        <v>211</v>
      </c>
      <c r="AA2070" s="48"/>
      <c r="AB2070" s="48"/>
      <c r="AC2070" s="203" t="s">
        <v>211</v>
      </c>
      <c r="AD2070" s="205"/>
      <c r="AE2070" s="203" t="s">
        <v>211</v>
      </c>
      <c r="AF2070" s="203" t="s">
        <v>211</v>
      </c>
      <c r="AG2070" s="203" t="s">
        <v>211</v>
      </c>
      <c r="AH2070" s="208"/>
      <c r="AI2070" s="210" t="s">
        <v>211</v>
      </c>
      <c r="AJ2070" s="164" t="str">
        <f t="shared" si="32"/>
        <v>PD&amp;C</v>
      </c>
      <c r="AK2070" s="115" t="b">
        <f>ISNUMBER(SEARCH("IRT",Table1[[#This Row],[Current_Status]]))</f>
        <v>0</v>
      </c>
      <c r="AL2070" s="116">
        <f>YEAR(Table1[[#This Row],[Project_Initiated]])</f>
        <v>2018</v>
      </c>
      <c r="AM2070" s="53">
        <v>44105</v>
      </c>
      <c r="AN2070" s="53" t="str">
        <f>IF(AND(Table1[[#This Row],[Completed Date]]&gt;="07/01/2020"+0,Table1[[#This Row],[Completed Date]]&lt;="6/30/2021"+0),"FY 20-21",IF(AND(Table1[[#This Row],[Completed Date]]&gt;="07/01/2019"+0,Table1[[#This Row],[Completed Date]]&lt;="6/30/2020"+0),"FY 19-20",""))</f>
        <v/>
      </c>
      <c r="AO2070" s="116" t="str">
        <f>IFERROR(FIND("R",Table1[[#This Row],[FS_Priority]]),"")</f>
        <v/>
      </c>
    </row>
    <row r="2071" spans="1:41" hidden="1" x14ac:dyDescent="0.25">
      <c r="A2071" s="48" t="s">
        <v>4691</v>
      </c>
      <c r="B2071" s="203" t="s">
        <v>4691</v>
      </c>
      <c r="C2071" s="203" t="s">
        <v>211</v>
      </c>
      <c r="D2071" s="203" t="b">
        <v>0</v>
      </c>
      <c r="E2071" s="48" t="s">
        <v>4692</v>
      </c>
      <c r="F2071" s="48" t="s">
        <v>4693</v>
      </c>
      <c r="G2071" s="48" t="s">
        <v>4694</v>
      </c>
      <c r="H2071" s="48" t="s">
        <v>2065</v>
      </c>
      <c r="I2071" s="48" t="s">
        <v>211</v>
      </c>
      <c r="J2071" s="48" t="s">
        <v>105</v>
      </c>
      <c r="K2071" s="203" t="s">
        <v>4695</v>
      </c>
      <c r="L2071" s="203" t="s">
        <v>4696</v>
      </c>
      <c r="M2071" s="48" t="s">
        <v>4697</v>
      </c>
      <c r="N2071" s="203" t="s">
        <v>211</v>
      </c>
      <c r="O2071" s="48" t="s">
        <v>67</v>
      </c>
      <c r="P2071" s="48">
        <v>2</v>
      </c>
      <c r="Q2071" s="48" t="s">
        <v>211</v>
      </c>
      <c r="R2071" s="203" t="s">
        <v>211</v>
      </c>
      <c r="S2071" s="48" t="b">
        <v>0</v>
      </c>
      <c r="T2071" s="48"/>
      <c r="U2071" s="178"/>
      <c r="V2071" s="178">
        <v>43809</v>
      </c>
      <c r="W2071" s="48" t="s">
        <v>4938</v>
      </c>
      <c r="X2071" s="48"/>
      <c r="Y2071" s="48"/>
      <c r="Z2071" s="48" t="s">
        <v>211</v>
      </c>
      <c r="AA2071" s="48"/>
      <c r="AB2071" s="48"/>
      <c r="AC2071" s="203" t="s">
        <v>211</v>
      </c>
      <c r="AD2071" s="206"/>
      <c r="AE2071" s="203" t="s">
        <v>211</v>
      </c>
      <c r="AF2071" s="203" t="s">
        <v>211</v>
      </c>
      <c r="AG2071" s="203" t="s">
        <v>211</v>
      </c>
      <c r="AH2071" s="209"/>
      <c r="AI2071" s="210" t="s">
        <v>211</v>
      </c>
      <c r="AJ2071" s="164" t="str">
        <f t="shared" si="32"/>
        <v>PD&amp;C</v>
      </c>
      <c r="AK2071" s="115" t="b">
        <f>ISNUMBER(SEARCH("IRT",Table1[[#This Row],[Current_Status]]))</f>
        <v>0</v>
      </c>
      <c r="AL2071" s="116">
        <f>YEAR(Table1[[#This Row],[Project_Initiated]])</f>
        <v>2019</v>
      </c>
      <c r="AM2071" s="53">
        <v>44105</v>
      </c>
      <c r="AN2071" s="53" t="str">
        <f>IF(AND(Table1[[#This Row],[Completed Date]]&gt;="07/01/2020"+0,Table1[[#This Row],[Completed Date]]&lt;="6/30/2021"+0),"FY 20-21",IF(AND(Table1[[#This Row],[Completed Date]]&gt;="07/01/2019"+0,Table1[[#This Row],[Completed Date]]&lt;="6/30/2020"+0),"FY 19-20",""))</f>
        <v/>
      </c>
      <c r="AO2071" s="116" t="str">
        <f>IFERROR(FIND("R",Table1[[#This Row],[FS_Priority]]),"")</f>
        <v/>
      </c>
    </row>
    <row r="2072" spans="1:41" hidden="1" x14ac:dyDescent="0.25">
      <c r="A2072" s="48" t="s">
        <v>149</v>
      </c>
      <c r="B2072" s="203" t="s">
        <v>149</v>
      </c>
      <c r="C2072" s="203" t="s">
        <v>211</v>
      </c>
      <c r="D2072" s="203" t="b">
        <v>0</v>
      </c>
      <c r="E2072" s="48" t="s">
        <v>148</v>
      </c>
      <c r="F2072" s="48" t="s">
        <v>150</v>
      </c>
      <c r="G2072" s="48" t="s">
        <v>3880</v>
      </c>
      <c r="H2072" s="48" t="s">
        <v>435</v>
      </c>
      <c r="I2072" s="48" t="s">
        <v>211</v>
      </c>
      <c r="J2072" s="48" t="s">
        <v>105</v>
      </c>
      <c r="K2072" s="203" t="s">
        <v>4320</v>
      </c>
      <c r="L2072" s="203" t="s">
        <v>434</v>
      </c>
      <c r="M2072" s="48" t="s">
        <v>3881</v>
      </c>
      <c r="N2072" s="203" t="s">
        <v>211</v>
      </c>
      <c r="O2072" s="48" t="s">
        <v>3500</v>
      </c>
      <c r="P2072" s="48">
        <v>1</v>
      </c>
      <c r="Q2072" s="48" t="s">
        <v>211</v>
      </c>
      <c r="R2072" s="203" t="s">
        <v>211</v>
      </c>
      <c r="S2072" s="48" t="b">
        <v>0</v>
      </c>
      <c r="T2072" s="48">
        <v>45000</v>
      </c>
      <c r="U2072" s="178"/>
      <c r="V2072" s="178">
        <v>42899</v>
      </c>
      <c r="W2072" s="48" t="s">
        <v>105</v>
      </c>
      <c r="X2072" s="48"/>
      <c r="Y2072" s="48"/>
      <c r="Z2072" s="48" t="s">
        <v>211</v>
      </c>
      <c r="AA2072" s="48"/>
      <c r="AB2072" s="48"/>
      <c r="AC2072" s="203" t="s">
        <v>211</v>
      </c>
      <c r="AD2072" s="206"/>
      <c r="AE2072" s="203" t="s">
        <v>211</v>
      </c>
      <c r="AF2072" s="203" t="s">
        <v>211</v>
      </c>
      <c r="AG2072" s="203" t="s">
        <v>211</v>
      </c>
      <c r="AH2072" s="209"/>
      <c r="AI2072" s="210" t="s">
        <v>211</v>
      </c>
      <c r="AJ2072" s="164" t="str">
        <f t="shared" si="32"/>
        <v>PD&amp;C</v>
      </c>
      <c r="AK2072" s="115" t="b">
        <f>ISNUMBER(SEARCH("IRT",Table1[[#This Row],[Current_Status]]))</f>
        <v>0</v>
      </c>
      <c r="AL2072" s="116">
        <f>YEAR(Table1[[#This Row],[Project_Initiated]])</f>
        <v>2017</v>
      </c>
      <c r="AM2072" s="53">
        <v>44105</v>
      </c>
      <c r="AN2072" s="53" t="str">
        <f>IF(AND(Table1[[#This Row],[Completed Date]]&gt;="07/01/2020"+0,Table1[[#This Row],[Completed Date]]&lt;="6/30/2021"+0),"FY 20-21",IF(AND(Table1[[#This Row],[Completed Date]]&gt;="07/01/2019"+0,Table1[[#This Row],[Completed Date]]&lt;="6/30/2020"+0),"FY 19-20",""))</f>
        <v/>
      </c>
      <c r="AO2072" s="116" t="str">
        <f>IFERROR(FIND("R",Table1[[#This Row],[FS_Priority]]),"")</f>
        <v/>
      </c>
    </row>
    <row r="2073" spans="1:41" hidden="1" x14ac:dyDescent="0.25">
      <c r="A2073" s="48" t="s">
        <v>4803</v>
      </c>
      <c r="B2073" s="203" t="s">
        <v>4803</v>
      </c>
      <c r="C2073" s="203" t="s">
        <v>211</v>
      </c>
      <c r="D2073" s="203" t="b">
        <v>0</v>
      </c>
      <c r="E2073" s="48" t="s">
        <v>21</v>
      </c>
      <c r="F2073" s="48" t="s">
        <v>4804</v>
      </c>
      <c r="G2073" s="48" t="s">
        <v>5134</v>
      </c>
      <c r="H2073" s="48" t="s">
        <v>211</v>
      </c>
      <c r="I2073" s="48" t="s">
        <v>211</v>
      </c>
      <c r="J2073" s="48" t="s">
        <v>5061</v>
      </c>
      <c r="K2073" s="203" t="s">
        <v>3455</v>
      </c>
      <c r="L2073" s="203" t="s">
        <v>4315</v>
      </c>
      <c r="M2073" s="48" t="s">
        <v>22</v>
      </c>
      <c r="N2073" s="203" t="s">
        <v>211</v>
      </c>
      <c r="O2073" s="48" t="s">
        <v>67</v>
      </c>
      <c r="P2073" s="48">
        <v>99</v>
      </c>
      <c r="Q2073" s="48" t="s">
        <v>211</v>
      </c>
      <c r="R2073" s="203" t="s">
        <v>211</v>
      </c>
      <c r="S2073" s="48" t="b">
        <v>0</v>
      </c>
      <c r="T2073" s="48">
        <v>28395</v>
      </c>
      <c r="U2073" s="178"/>
      <c r="V2073" s="178">
        <v>42327</v>
      </c>
      <c r="W2073" s="48" t="s">
        <v>5061</v>
      </c>
      <c r="X2073" s="48"/>
      <c r="Y2073" s="48"/>
      <c r="Z2073" s="48" t="s">
        <v>211</v>
      </c>
      <c r="AA2073" s="48"/>
      <c r="AB2073" s="48"/>
      <c r="AC2073" s="203" t="s">
        <v>211</v>
      </c>
      <c r="AD2073" s="205"/>
      <c r="AE2073" s="203" t="s">
        <v>211</v>
      </c>
      <c r="AF2073" s="203" t="s">
        <v>211</v>
      </c>
      <c r="AG2073" s="203" t="s">
        <v>211</v>
      </c>
      <c r="AH2073" s="208"/>
      <c r="AI2073" s="210" t="s">
        <v>211</v>
      </c>
      <c r="AJ2073" s="164" t="str">
        <f t="shared" si="32"/>
        <v>PD&amp;C</v>
      </c>
      <c r="AK2073" s="115" t="b">
        <f>ISNUMBER(SEARCH("IRT",Table1[[#This Row],[Current_Status]]))</f>
        <v>0</v>
      </c>
      <c r="AL2073" s="116">
        <f>YEAR(Table1[[#This Row],[Project_Initiated]])</f>
        <v>2015</v>
      </c>
      <c r="AM2073" s="53">
        <v>44105</v>
      </c>
      <c r="AN2073" s="53" t="str">
        <f>IF(AND(Table1[[#This Row],[Completed Date]]&gt;="07/01/2020"+0,Table1[[#This Row],[Completed Date]]&lt;="6/30/2021"+0),"FY 20-21",IF(AND(Table1[[#This Row],[Completed Date]]&gt;="07/01/2019"+0,Table1[[#This Row],[Completed Date]]&lt;="6/30/2020"+0),"FY 19-20",""))</f>
        <v/>
      </c>
      <c r="AO2073" s="116" t="str">
        <f>IFERROR(FIND("R",Table1[[#This Row],[FS_Priority]]),"")</f>
        <v/>
      </c>
    </row>
    <row r="2074" spans="1:41" hidden="1" x14ac:dyDescent="0.25">
      <c r="A2074" s="48" t="s">
        <v>100</v>
      </c>
      <c r="B2074" s="203" t="s">
        <v>100</v>
      </c>
      <c r="C2074" s="203" t="s">
        <v>211</v>
      </c>
      <c r="D2074" s="203" t="b">
        <v>0</v>
      </c>
      <c r="E2074" s="48" t="s">
        <v>99</v>
      </c>
      <c r="F2074" s="48" t="s">
        <v>4057</v>
      </c>
      <c r="G2074" s="48" t="s">
        <v>5135</v>
      </c>
      <c r="H2074" s="48" t="s">
        <v>445</v>
      </c>
      <c r="I2074" s="48" t="s">
        <v>211</v>
      </c>
      <c r="J2074" s="48" t="s">
        <v>5061</v>
      </c>
      <c r="K2074" s="203" t="s">
        <v>4989</v>
      </c>
      <c r="L2074" s="203" t="s">
        <v>297</v>
      </c>
      <c r="M2074" s="48" t="s">
        <v>3672</v>
      </c>
      <c r="N2074" s="203" t="s">
        <v>211</v>
      </c>
      <c r="O2074" s="48" t="s">
        <v>3500</v>
      </c>
      <c r="P2074" s="48">
        <v>11</v>
      </c>
      <c r="Q2074" s="48" t="s">
        <v>211</v>
      </c>
      <c r="R2074" s="203" t="s">
        <v>211</v>
      </c>
      <c r="S2074" s="48" t="b">
        <v>0</v>
      </c>
      <c r="T2074" s="48">
        <v>388000</v>
      </c>
      <c r="U2074" s="178"/>
      <c r="V2074" s="178">
        <v>43273</v>
      </c>
      <c r="W2074" s="48" t="s">
        <v>5061</v>
      </c>
      <c r="X2074" s="48"/>
      <c r="Y2074" s="48"/>
      <c r="Z2074" s="48" t="s">
        <v>211</v>
      </c>
      <c r="AA2074" s="48"/>
      <c r="AB2074" s="48"/>
      <c r="AC2074" s="203" t="s">
        <v>211</v>
      </c>
      <c r="AD2074" s="205"/>
      <c r="AE2074" s="203" t="s">
        <v>211</v>
      </c>
      <c r="AF2074" s="203" t="s">
        <v>211</v>
      </c>
      <c r="AG2074" s="203" t="s">
        <v>211</v>
      </c>
      <c r="AH2074" s="209"/>
      <c r="AI2074" s="210" t="s">
        <v>211</v>
      </c>
      <c r="AJ2074" s="164" t="str">
        <f t="shared" si="32"/>
        <v>PD&amp;C</v>
      </c>
      <c r="AK2074" s="115" t="b">
        <f>ISNUMBER(SEARCH("IRT",Table1[[#This Row],[Current_Status]]))</f>
        <v>0</v>
      </c>
      <c r="AL2074" s="116">
        <f>YEAR(Table1[[#This Row],[Project_Initiated]])</f>
        <v>2018</v>
      </c>
      <c r="AM2074" s="53">
        <v>44105</v>
      </c>
      <c r="AN2074" s="53" t="str">
        <f>IF(AND(Table1[[#This Row],[Completed Date]]&gt;="07/01/2020"+0,Table1[[#This Row],[Completed Date]]&lt;="6/30/2021"+0),"FY 20-21",IF(AND(Table1[[#This Row],[Completed Date]]&gt;="07/01/2019"+0,Table1[[#This Row],[Completed Date]]&lt;="6/30/2020"+0),"FY 19-20",""))</f>
        <v/>
      </c>
      <c r="AO2074" s="116" t="str">
        <f>IFERROR(FIND("R",Table1[[#This Row],[FS_Priority]]),"")</f>
        <v/>
      </c>
    </row>
    <row r="2075" spans="1:41" hidden="1" x14ac:dyDescent="0.25">
      <c r="A2075" s="48" t="s">
        <v>2833</v>
      </c>
      <c r="B2075" s="203" t="s">
        <v>2833</v>
      </c>
      <c r="C2075" s="203" t="s">
        <v>211</v>
      </c>
      <c r="D2075" s="203" t="b">
        <v>0</v>
      </c>
      <c r="E2075" s="48" t="s">
        <v>4313</v>
      </c>
      <c r="F2075" s="48" t="s">
        <v>2845</v>
      </c>
      <c r="G2075" s="48" t="s">
        <v>2846</v>
      </c>
      <c r="H2075" s="48" t="s">
        <v>52</v>
      </c>
      <c r="I2075" s="48" t="s">
        <v>3897</v>
      </c>
      <c r="J2075" s="48" t="s">
        <v>5061</v>
      </c>
      <c r="K2075" s="203" t="s">
        <v>3883</v>
      </c>
      <c r="L2075" s="203" t="s">
        <v>437</v>
      </c>
      <c r="M2075" s="48" t="s">
        <v>3898</v>
      </c>
      <c r="N2075" s="203" t="s">
        <v>211</v>
      </c>
      <c r="O2075" s="48" t="s">
        <v>67</v>
      </c>
      <c r="P2075" s="48">
        <v>2</v>
      </c>
      <c r="Q2075" s="48" t="s">
        <v>211</v>
      </c>
      <c r="R2075" s="203" t="s">
        <v>211</v>
      </c>
      <c r="S2075" s="48" t="b">
        <v>0</v>
      </c>
      <c r="T2075" s="48">
        <v>130000</v>
      </c>
      <c r="U2075" s="178"/>
      <c r="V2075" s="178">
        <v>43543</v>
      </c>
      <c r="W2075" s="48" t="s">
        <v>4937</v>
      </c>
      <c r="X2075" s="48"/>
      <c r="Y2075" s="48"/>
      <c r="Z2075" s="48" t="s">
        <v>211</v>
      </c>
      <c r="AA2075" s="48"/>
      <c r="AB2075" s="48"/>
      <c r="AC2075" s="203" t="s">
        <v>211</v>
      </c>
      <c r="AD2075" s="205"/>
      <c r="AE2075" s="203" t="s">
        <v>211</v>
      </c>
      <c r="AF2075" s="203" t="s">
        <v>211</v>
      </c>
      <c r="AG2075" s="203" t="s">
        <v>211</v>
      </c>
      <c r="AH2075" s="208"/>
      <c r="AI2075" s="210" t="s">
        <v>211</v>
      </c>
      <c r="AJ2075" s="164" t="str">
        <f t="shared" si="32"/>
        <v>PD&amp;C</v>
      </c>
      <c r="AK2075" s="115" t="b">
        <f>ISNUMBER(SEARCH("IRT",Table1[[#This Row],[Current_Status]]))</f>
        <v>0</v>
      </c>
      <c r="AL2075" s="116">
        <f>YEAR(Table1[[#This Row],[Project_Initiated]])</f>
        <v>2019</v>
      </c>
      <c r="AM2075" s="53">
        <v>44105</v>
      </c>
      <c r="AN2075" s="53" t="str">
        <f>IF(AND(Table1[[#This Row],[Completed Date]]&gt;="07/01/2020"+0,Table1[[#This Row],[Completed Date]]&lt;="6/30/2021"+0),"FY 20-21",IF(AND(Table1[[#This Row],[Completed Date]]&gt;="07/01/2019"+0,Table1[[#This Row],[Completed Date]]&lt;="6/30/2020"+0),"FY 19-20",""))</f>
        <v/>
      </c>
      <c r="AO2075" s="116" t="str">
        <f>IFERROR(FIND("R",Table1[[#This Row],[FS_Priority]]),"")</f>
        <v/>
      </c>
    </row>
    <row r="2076" spans="1:41" hidden="1" x14ac:dyDescent="0.25">
      <c r="A2076" s="48" t="s">
        <v>102</v>
      </c>
      <c r="B2076" s="203" t="s">
        <v>102</v>
      </c>
      <c r="C2076" s="203" t="s">
        <v>211</v>
      </c>
      <c r="D2076" s="203" t="b">
        <v>0</v>
      </c>
      <c r="E2076" s="48" t="s">
        <v>99</v>
      </c>
      <c r="F2076" s="48" t="s">
        <v>103</v>
      </c>
      <c r="G2076" s="48" t="s">
        <v>104</v>
      </c>
      <c r="H2076" s="48" t="s">
        <v>323</v>
      </c>
      <c r="I2076" s="48" t="s">
        <v>211</v>
      </c>
      <c r="J2076" s="48" t="s">
        <v>5063</v>
      </c>
      <c r="K2076" s="203" t="s">
        <v>4989</v>
      </c>
      <c r="L2076" s="203" t="s">
        <v>297</v>
      </c>
      <c r="M2076" s="48" t="s">
        <v>3671</v>
      </c>
      <c r="N2076" s="203" t="s">
        <v>211</v>
      </c>
      <c r="O2076" s="48" t="s">
        <v>118</v>
      </c>
      <c r="P2076" s="48">
        <v>3</v>
      </c>
      <c r="Q2076" s="48" t="s">
        <v>211</v>
      </c>
      <c r="R2076" s="203" t="s">
        <v>211</v>
      </c>
      <c r="S2076" s="48" t="b">
        <v>0</v>
      </c>
      <c r="T2076" s="48">
        <v>0</v>
      </c>
      <c r="U2076" s="178"/>
      <c r="V2076" s="178">
        <v>42886</v>
      </c>
      <c r="W2076" s="48" t="s">
        <v>2695</v>
      </c>
      <c r="X2076" s="48"/>
      <c r="Y2076" s="48"/>
      <c r="Z2076" s="48" t="s">
        <v>211</v>
      </c>
      <c r="AA2076" s="48"/>
      <c r="AB2076" s="48"/>
      <c r="AC2076" s="203" t="s">
        <v>211</v>
      </c>
      <c r="AD2076" s="205"/>
      <c r="AE2076" s="203" t="s">
        <v>211</v>
      </c>
      <c r="AF2076" s="203" t="s">
        <v>211</v>
      </c>
      <c r="AG2076" s="203" t="s">
        <v>211</v>
      </c>
      <c r="AH2076" s="208"/>
      <c r="AI2076" s="210" t="s">
        <v>211</v>
      </c>
      <c r="AJ2076" s="164" t="str">
        <f t="shared" si="32"/>
        <v>PD&amp;C</v>
      </c>
      <c r="AK2076" s="115" t="b">
        <f>ISNUMBER(SEARCH("IRT",Table1[[#This Row],[Current_Status]]))</f>
        <v>0</v>
      </c>
      <c r="AL2076" s="116">
        <f>YEAR(Table1[[#This Row],[Project_Initiated]])</f>
        <v>2017</v>
      </c>
      <c r="AM2076" s="53">
        <v>44105</v>
      </c>
      <c r="AN2076" s="53" t="str">
        <f>IF(AND(Table1[[#This Row],[Completed Date]]&gt;="07/01/2020"+0,Table1[[#This Row],[Completed Date]]&lt;="6/30/2021"+0),"FY 20-21",IF(AND(Table1[[#This Row],[Completed Date]]&gt;="07/01/2019"+0,Table1[[#This Row],[Completed Date]]&lt;="6/30/2020"+0),"FY 19-20",""))</f>
        <v/>
      </c>
      <c r="AO2076" s="116" t="str">
        <f>IFERROR(FIND("R",Table1[[#This Row],[FS_Priority]]),"")</f>
        <v/>
      </c>
    </row>
    <row r="2077" spans="1:41" hidden="1" x14ac:dyDescent="0.25">
      <c r="A2077" s="48" t="s">
        <v>32</v>
      </c>
      <c r="B2077" s="203" t="s">
        <v>32</v>
      </c>
      <c r="C2077" s="203" t="s">
        <v>211</v>
      </c>
      <c r="D2077" s="203" t="b">
        <v>0</v>
      </c>
      <c r="E2077" s="48" t="s">
        <v>4299</v>
      </c>
      <c r="F2077" s="48" t="s">
        <v>33</v>
      </c>
      <c r="G2077" s="48" t="s">
        <v>3497</v>
      </c>
      <c r="H2077" s="48" t="s">
        <v>264</v>
      </c>
      <c r="I2077" s="48" t="s">
        <v>211</v>
      </c>
      <c r="J2077" s="48" t="s">
        <v>3498</v>
      </c>
      <c r="K2077" s="203" t="s">
        <v>3471</v>
      </c>
      <c r="L2077" s="203" t="s">
        <v>2636</v>
      </c>
      <c r="M2077" s="48" t="s">
        <v>3476</v>
      </c>
      <c r="N2077" s="203" t="s">
        <v>211</v>
      </c>
      <c r="O2077" s="48" t="s">
        <v>268</v>
      </c>
      <c r="P2077" s="48">
        <v>14</v>
      </c>
      <c r="Q2077" s="48" t="s">
        <v>211</v>
      </c>
      <c r="R2077" s="203" t="s">
        <v>211</v>
      </c>
      <c r="S2077" s="48" t="b">
        <v>0</v>
      </c>
      <c r="T2077" s="48">
        <v>0</v>
      </c>
      <c r="U2077" s="178"/>
      <c r="V2077" s="178">
        <v>43178</v>
      </c>
      <c r="W2077" s="48" t="s">
        <v>611</v>
      </c>
      <c r="X2077" s="48"/>
      <c r="Y2077" s="48"/>
      <c r="Z2077" s="48" t="s">
        <v>211</v>
      </c>
      <c r="AA2077" s="48"/>
      <c r="AB2077" s="48"/>
      <c r="AC2077" s="203" t="s">
        <v>211</v>
      </c>
      <c r="AD2077" s="205"/>
      <c r="AE2077" s="203" t="s">
        <v>211</v>
      </c>
      <c r="AF2077" s="203" t="s">
        <v>211</v>
      </c>
      <c r="AG2077" s="203" t="s">
        <v>211</v>
      </c>
      <c r="AH2077" s="208"/>
      <c r="AI2077" s="210" t="s">
        <v>211</v>
      </c>
      <c r="AJ2077" s="164" t="str">
        <f t="shared" si="32"/>
        <v>PD&amp;C</v>
      </c>
      <c r="AK2077" s="115" t="b">
        <f>ISNUMBER(SEARCH("IRT",Table1[[#This Row],[Current_Status]]))</f>
        <v>0</v>
      </c>
      <c r="AL2077" s="116">
        <f>YEAR(Table1[[#This Row],[Project_Initiated]])</f>
        <v>2018</v>
      </c>
      <c r="AM2077" s="53">
        <v>44105</v>
      </c>
      <c r="AN2077" s="53" t="str">
        <f>IF(AND(Table1[[#This Row],[Completed Date]]&gt;="07/01/2020"+0,Table1[[#This Row],[Completed Date]]&lt;="6/30/2021"+0),"FY 20-21",IF(AND(Table1[[#This Row],[Completed Date]]&gt;="07/01/2019"+0,Table1[[#This Row],[Completed Date]]&lt;="6/30/2020"+0),"FY 19-20",""))</f>
        <v/>
      </c>
      <c r="AO2077" s="116" t="str">
        <f>IFERROR(FIND("R",Table1[[#This Row],[FS_Priority]]),"")</f>
        <v/>
      </c>
    </row>
    <row r="2078" spans="1:41" hidden="1" x14ac:dyDescent="0.25">
      <c r="A2078" s="48" t="s">
        <v>127</v>
      </c>
      <c r="B2078" s="203" t="s">
        <v>127</v>
      </c>
      <c r="C2078" s="203" t="s">
        <v>211</v>
      </c>
      <c r="D2078" s="203" t="b">
        <v>0</v>
      </c>
      <c r="E2078" s="48" t="s">
        <v>4299</v>
      </c>
      <c r="F2078" s="48" t="s">
        <v>128</v>
      </c>
      <c r="G2078" s="48" t="s">
        <v>129</v>
      </c>
      <c r="H2078" s="48" t="s">
        <v>266</v>
      </c>
      <c r="I2078" s="48" t="s">
        <v>211</v>
      </c>
      <c r="J2078" s="48" t="s">
        <v>5064</v>
      </c>
      <c r="K2078" s="203" t="s">
        <v>3471</v>
      </c>
      <c r="L2078" s="203" t="s">
        <v>2636</v>
      </c>
      <c r="M2078" s="48" t="s">
        <v>4973</v>
      </c>
      <c r="N2078" s="203" t="s">
        <v>211</v>
      </c>
      <c r="O2078" s="48" t="s">
        <v>268</v>
      </c>
      <c r="P2078" s="48">
        <v>19</v>
      </c>
      <c r="Q2078" s="48" t="s">
        <v>211</v>
      </c>
      <c r="R2078" s="203" t="s">
        <v>211</v>
      </c>
      <c r="S2078" s="48" t="b">
        <v>0</v>
      </c>
      <c r="T2078" s="48">
        <v>3375000</v>
      </c>
      <c r="U2078" s="178"/>
      <c r="V2078" s="178">
        <v>42823</v>
      </c>
      <c r="W2078" s="48" t="s">
        <v>4980</v>
      </c>
      <c r="X2078" s="48">
        <v>44166</v>
      </c>
      <c r="Y2078" s="48">
        <v>43862</v>
      </c>
      <c r="Z2078" s="48" t="s">
        <v>211</v>
      </c>
      <c r="AA2078" s="48"/>
      <c r="AB2078" s="48"/>
      <c r="AC2078" s="203" t="s">
        <v>211</v>
      </c>
      <c r="AD2078" s="205"/>
      <c r="AE2078" s="203" t="s">
        <v>211</v>
      </c>
      <c r="AF2078" s="203" t="s">
        <v>211</v>
      </c>
      <c r="AG2078" s="203" t="s">
        <v>211</v>
      </c>
      <c r="AH2078" s="209"/>
      <c r="AI2078" s="210" t="s">
        <v>211</v>
      </c>
      <c r="AJ2078" s="164" t="str">
        <f t="shared" si="32"/>
        <v>PD&amp;C</v>
      </c>
      <c r="AK2078" s="115" t="b">
        <f>ISNUMBER(SEARCH("IRT",Table1[[#This Row],[Current_Status]]))</f>
        <v>0</v>
      </c>
      <c r="AL2078" s="116">
        <f>YEAR(Table1[[#This Row],[Project_Initiated]])</f>
        <v>2017</v>
      </c>
      <c r="AM2078" s="53">
        <v>44105</v>
      </c>
      <c r="AN2078" s="53" t="str">
        <f>IF(AND(Table1[[#This Row],[Completed Date]]&gt;="07/01/2020"+0,Table1[[#This Row],[Completed Date]]&lt;="6/30/2021"+0),"FY 20-21",IF(AND(Table1[[#This Row],[Completed Date]]&gt;="07/01/2019"+0,Table1[[#This Row],[Completed Date]]&lt;="6/30/2020"+0),"FY 19-20",""))</f>
        <v/>
      </c>
      <c r="AO2078" s="116" t="str">
        <f>IFERROR(FIND("R",Table1[[#This Row],[FS_Priority]]),"")</f>
        <v/>
      </c>
    </row>
    <row r="2079" spans="1:41" hidden="1" x14ac:dyDescent="0.25">
      <c r="A2079" s="48" t="s">
        <v>78</v>
      </c>
      <c r="B2079" s="203" t="s">
        <v>78</v>
      </c>
      <c r="C2079" s="203" t="s">
        <v>211</v>
      </c>
      <c r="D2079" s="203" t="b">
        <v>0</v>
      </c>
      <c r="E2079" s="48" t="s">
        <v>4299</v>
      </c>
      <c r="F2079" s="48" t="s">
        <v>79</v>
      </c>
      <c r="G2079" s="48" t="s">
        <v>80</v>
      </c>
      <c r="H2079" s="48" t="s">
        <v>81</v>
      </c>
      <c r="I2079" s="48" t="s">
        <v>211</v>
      </c>
      <c r="J2079" s="48" t="s">
        <v>4939</v>
      </c>
      <c r="K2079" s="203" t="s">
        <v>3471</v>
      </c>
      <c r="L2079" s="203" t="s">
        <v>2636</v>
      </c>
      <c r="M2079" s="48" t="s">
        <v>3575</v>
      </c>
      <c r="N2079" s="203" t="s">
        <v>211</v>
      </c>
      <c r="O2079" s="48" t="s">
        <v>3469</v>
      </c>
      <c r="P2079" s="48">
        <v>18</v>
      </c>
      <c r="Q2079" s="48" t="s">
        <v>211</v>
      </c>
      <c r="R2079" s="203" t="s">
        <v>211</v>
      </c>
      <c r="S2079" s="48" t="b">
        <v>0</v>
      </c>
      <c r="T2079" s="48">
        <v>38560000</v>
      </c>
      <c r="U2079" s="178"/>
      <c r="V2079" s="178">
        <v>42222</v>
      </c>
      <c r="W2079" s="48" t="s">
        <v>4060</v>
      </c>
      <c r="X2079" s="48">
        <v>43466</v>
      </c>
      <c r="Y2079" s="48">
        <v>44197</v>
      </c>
      <c r="Z2079" s="48" t="s">
        <v>211</v>
      </c>
      <c r="AA2079" s="48"/>
      <c r="AB2079" s="48"/>
      <c r="AC2079" s="203" t="s">
        <v>211</v>
      </c>
      <c r="AD2079" s="205"/>
      <c r="AE2079" s="203" t="s">
        <v>211</v>
      </c>
      <c r="AF2079" s="203" t="s">
        <v>211</v>
      </c>
      <c r="AG2079" s="203" t="s">
        <v>211</v>
      </c>
      <c r="AH2079" s="208"/>
      <c r="AI2079" s="210" t="s">
        <v>211</v>
      </c>
      <c r="AJ2079" s="164" t="str">
        <f t="shared" si="32"/>
        <v>PD&amp;C</v>
      </c>
      <c r="AK2079" s="115" t="b">
        <f>ISNUMBER(SEARCH("IRT",Table1[[#This Row],[Current_Status]]))</f>
        <v>0</v>
      </c>
      <c r="AL2079" s="116">
        <f>YEAR(Table1[[#This Row],[Project_Initiated]])</f>
        <v>2015</v>
      </c>
      <c r="AM2079" s="53">
        <v>44105</v>
      </c>
      <c r="AN2079" s="53" t="str">
        <f>IF(AND(Table1[[#This Row],[Completed Date]]&gt;="07/01/2020"+0,Table1[[#This Row],[Completed Date]]&lt;="6/30/2021"+0),"FY 20-21",IF(AND(Table1[[#This Row],[Completed Date]]&gt;="07/01/2019"+0,Table1[[#This Row],[Completed Date]]&lt;="6/30/2020"+0),"FY 19-20",""))</f>
        <v/>
      </c>
      <c r="AO2079" s="116" t="str">
        <f>IFERROR(FIND("R",Table1[[#This Row],[FS_Priority]]),"")</f>
        <v/>
      </c>
    </row>
    <row r="2080" spans="1:41" hidden="1" x14ac:dyDescent="0.25">
      <c r="A2080" s="48" t="s">
        <v>3380</v>
      </c>
      <c r="B2080" s="203" t="s">
        <v>211</v>
      </c>
      <c r="C2080" s="203" t="s">
        <v>3380</v>
      </c>
      <c r="D2080" s="203" t="b">
        <v>0</v>
      </c>
      <c r="E2080" s="48" t="s">
        <v>107</v>
      </c>
      <c r="F2080" s="48" t="s">
        <v>3381</v>
      </c>
      <c r="G2080" s="48" t="s">
        <v>4443</v>
      </c>
      <c r="H2080" s="48" t="s">
        <v>441</v>
      </c>
      <c r="I2080" s="48" t="s">
        <v>3692</v>
      </c>
      <c r="J2080" s="48" t="s">
        <v>2680</v>
      </c>
      <c r="K2080" s="203" t="s">
        <v>3674</v>
      </c>
      <c r="L2080" s="203" t="s">
        <v>2636</v>
      </c>
      <c r="M2080" s="48" t="s">
        <v>3675</v>
      </c>
      <c r="N2080" s="203" t="s">
        <v>211</v>
      </c>
      <c r="O2080" s="48" t="s">
        <v>183</v>
      </c>
      <c r="P2080" s="48"/>
      <c r="Q2080" s="48" t="s">
        <v>184</v>
      </c>
      <c r="R2080" s="203" t="s">
        <v>211</v>
      </c>
      <c r="S2080" s="48" t="b">
        <v>0</v>
      </c>
      <c r="T2080" s="48"/>
      <c r="U2080" s="178"/>
      <c r="V2080" s="178">
        <v>43543</v>
      </c>
      <c r="W2080" s="48" t="s">
        <v>211</v>
      </c>
      <c r="X2080" s="48"/>
      <c r="Y2080" s="48"/>
      <c r="Z2080" s="48" t="s">
        <v>211</v>
      </c>
      <c r="AA2080" s="48"/>
      <c r="AB2080" s="48"/>
      <c r="AC2080" s="203" t="s">
        <v>5136</v>
      </c>
      <c r="AD2080" s="204">
        <v>43753</v>
      </c>
      <c r="AE2080" s="203" t="s">
        <v>498</v>
      </c>
      <c r="AF2080" s="203" t="s">
        <v>4032</v>
      </c>
      <c r="AG2080" s="203" t="s">
        <v>2694</v>
      </c>
      <c r="AH2080" s="208"/>
      <c r="AI2080" s="210" t="s">
        <v>4349</v>
      </c>
      <c r="AJ2080" s="164" t="str">
        <f t="shared" si="32"/>
        <v>FS</v>
      </c>
      <c r="AK2080" s="115" t="b">
        <f>ISNUMBER(SEARCH("IRT",Table1[[#This Row],[Current_Status]]))</f>
        <v>0</v>
      </c>
      <c r="AL2080" s="116">
        <f>YEAR(Table1[[#This Row],[Project_Initiated]])</f>
        <v>2019</v>
      </c>
      <c r="AM2080" s="53">
        <v>44105</v>
      </c>
      <c r="AN2080" s="53" t="str">
        <f>IF(AND(Table1[[#This Row],[Completed Date]]&gt;="07/01/2020"+0,Table1[[#This Row],[Completed Date]]&lt;="6/30/2021"+0),"FY 20-21",IF(AND(Table1[[#This Row],[Completed Date]]&gt;="07/01/2019"+0,Table1[[#This Row],[Completed Date]]&lt;="6/30/2020"+0),"FY 19-20",""))</f>
        <v/>
      </c>
      <c r="AO2080" s="116" t="str">
        <f>IFERROR(FIND("R",Table1[[#This Row],[FS_Priority]]),"")</f>
        <v/>
      </c>
    </row>
    <row r="2081" spans="1:41" hidden="1" x14ac:dyDescent="0.25">
      <c r="A2081" s="48" t="s">
        <v>4702</v>
      </c>
      <c r="B2081" s="203" t="s">
        <v>211</v>
      </c>
      <c r="C2081" s="203" t="s">
        <v>4702</v>
      </c>
      <c r="D2081" s="203" t="b">
        <v>0</v>
      </c>
      <c r="E2081" s="48" t="s">
        <v>148</v>
      </c>
      <c r="F2081" s="48" t="s">
        <v>4703</v>
      </c>
      <c r="G2081" s="48" t="s">
        <v>4786</v>
      </c>
      <c r="H2081" s="48" t="s">
        <v>211</v>
      </c>
      <c r="I2081" s="48" t="s">
        <v>4704</v>
      </c>
      <c r="J2081" s="48" t="s">
        <v>2680</v>
      </c>
      <c r="K2081" s="203" t="s">
        <v>4320</v>
      </c>
      <c r="L2081" s="203" t="s">
        <v>434</v>
      </c>
      <c r="M2081" s="48" t="s">
        <v>4705</v>
      </c>
      <c r="N2081" s="203" t="s">
        <v>4706</v>
      </c>
      <c r="O2081" s="48" t="s">
        <v>183</v>
      </c>
      <c r="P2081" s="48"/>
      <c r="Q2081" s="48" t="s">
        <v>218</v>
      </c>
      <c r="R2081" s="203" t="s">
        <v>211</v>
      </c>
      <c r="S2081" s="48" t="b">
        <v>0</v>
      </c>
      <c r="T2081" s="48"/>
      <c r="U2081" s="178"/>
      <c r="V2081" s="178">
        <v>43787</v>
      </c>
      <c r="W2081" s="48" t="s">
        <v>211</v>
      </c>
      <c r="X2081" s="48"/>
      <c r="Y2081" s="48"/>
      <c r="Z2081" s="48" t="s">
        <v>211</v>
      </c>
      <c r="AA2081" s="48"/>
      <c r="AB2081" s="48"/>
      <c r="AC2081" s="203" t="s">
        <v>5137</v>
      </c>
      <c r="AD2081" s="204">
        <v>43853</v>
      </c>
      <c r="AE2081" s="203" t="s">
        <v>498</v>
      </c>
      <c r="AF2081" s="203" t="s">
        <v>4787</v>
      </c>
      <c r="AG2081" s="203" t="s">
        <v>2694</v>
      </c>
      <c r="AH2081" s="208"/>
      <c r="AI2081" s="210" t="s">
        <v>4364</v>
      </c>
      <c r="AJ2081" s="164" t="str">
        <f t="shared" si="32"/>
        <v>FS</v>
      </c>
      <c r="AK2081" s="115" t="b">
        <f>ISNUMBER(SEARCH("IRT",Table1[[#This Row],[Current_Status]]))</f>
        <v>0</v>
      </c>
      <c r="AL2081" s="116">
        <f>YEAR(Table1[[#This Row],[Project_Initiated]])</f>
        <v>2019</v>
      </c>
      <c r="AM2081" s="53">
        <v>44105</v>
      </c>
      <c r="AN2081" s="53" t="str">
        <f>IF(AND(Table1[[#This Row],[Completed Date]]&gt;="07/01/2020"+0,Table1[[#This Row],[Completed Date]]&lt;="6/30/2021"+0),"FY 20-21",IF(AND(Table1[[#This Row],[Completed Date]]&gt;="07/01/2019"+0,Table1[[#This Row],[Completed Date]]&lt;="6/30/2020"+0),"FY 19-20",""))</f>
        <v/>
      </c>
      <c r="AO2081" s="116" t="str">
        <f>IFERROR(FIND("R",Table1[[#This Row],[FS_Priority]]),"")</f>
        <v/>
      </c>
    </row>
    <row r="2082" spans="1:41" hidden="1" x14ac:dyDescent="0.25">
      <c r="A2082" s="48" t="s">
        <v>4272</v>
      </c>
      <c r="B2082" s="203" t="s">
        <v>211</v>
      </c>
      <c r="C2082" s="203" t="s">
        <v>4272</v>
      </c>
      <c r="D2082" s="203" t="b">
        <v>0</v>
      </c>
      <c r="E2082" s="48" t="s">
        <v>148</v>
      </c>
      <c r="F2082" s="48" t="s">
        <v>4304</v>
      </c>
      <c r="G2082" s="48" t="s">
        <v>4337</v>
      </c>
      <c r="H2082" s="48" t="s">
        <v>478</v>
      </c>
      <c r="I2082" s="48" t="s">
        <v>4305</v>
      </c>
      <c r="J2082" s="48" t="s">
        <v>2680</v>
      </c>
      <c r="K2082" s="203" t="s">
        <v>4320</v>
      </c>
      <c r="L2082" s="203" t="s">
        <v>434</v>
      </c>
      <c r="M2082" s="48" t="s">
        <v>3870</v>
      </c>
      <c r="N2082" s="203" t="s">
        <v>211</v>
      </c>
      <c r="O2082" s="48" t="s">
        <v>183</v>
      </c>
      <c r="P2082" s="48"/>
      <c r="Q2082" s="48" t="s">
        <v>218</v>
      </c>
      <c r="R2082" s="203" t="s">
        <v>211</v>
      </c>
      <c r="S2082" s="48" t="b">
        <v>0</v>
      </c>
      <c r="T2082" s="48"/>
      <c r="U2082" s="178"/>
      <c r="V2082" s="178">
        <v>43665</v>
      </c>
      <c r="W2082" s="48" t="s">
        <v>211</v>
      </c>
      <c r="X2082" s="48"/>
      <c r="Y2082" s="48"/>
      <c r="Z2082" s="48" t="s">
        <v>211</v>
      </c>
      <c r="AA2082" s="48"/>
      <c r="AB2082" s="48"/>
      <c r="AC2082" s="203" t="s">
        <v>5138</v>
      </c>
      <c r="AD2082" s="204">
        <v>43861</v>
      </c>
      <c r="AE2082" s="203" t="s">
        <v>498</v>
      </c>
      <c r="AF2082" s="203" t="s">
        <v>4799</v>
      </c>
      <c r="AG2082" s="203" t="s">
        <v>2694</v>
      </c>
      <c r="AH2082" s="208">
        <v>44048</v>
      </c>
      <c r="AI2082" s="210" t="s">
        <v>4284</v>
      </c>
      <c r="AJ2082" s="164" t="str">
        <f t="shared" si="32"/>
        <v>FS</v>
      </c>
      <c r="AK2082" s="115" t="b">
        <f>ISNUMBER(SEARCH("IRT",Table1[[#This Row],[Current_Status]]))</f>
        <v>0</v>
      </c>
      <c r="AL2082" s="116">
        <f>YEAR(Table1[[#This Row],[Project_Initiated]])</f>
        <v>2019</v>
      </c>
      <c r="AM2082" s="53">
        <v>44105</v>
      </c>
      <c r="AN2082" s="53" t="str">
        <f>IF(AND(Table1[[#This Row],[Completed Date]]&gt;="07/01/2020"+0,Table1[[#This Row],[Completed Date]]&lt;="6/30/2021"+0),"FY 20-21",IF(AND(Table1[[#This Row],[Completed Date]]&gt;="07/01/2019"+0,Table1[[#This Row],[Completed Date]]&lt;="6/30/2020"+0),"FY 19-20",""))</f>
        <v>FY 20-21</v>
      </c>
      <c r="AO2082" s="116" t="str">
        <f>IFERROR(FIND("R",Table1[[#This Row],[FS_Priority]]),"")</f>
        <v/>
      </c>
    </row>
    <row r="2083" spans="1:41" hidden="1" x14ac:dyDescent="0.25">
      <c r="A2083" s="48" t="s">
        <v>4011</v>
      </c>
      <c r="B2083" s="203" t="s">
        <v>4011</v>
      </c>
      <c r="C2083" s="203" t="s">
        <v>211</v>
      </c>
      <c r="D2083" s="203" t="b">
        <v>0</v>
      </c>
      <c r="E2083" s="48" t="s">
        <v>4285</v>
      </c>
      <c r="F2083" s="48" t="s">
        <v>4961</v>
      </c>
      <c r="G2083" s="48" t="s">
        <v>93</v>
      </c>
      <c r="H2083" s="48" t="s">
        <v>211</v>
      </c>
      <c r="I2083" s="48" t="s">
        <v>211</v>
      </c>
      <c r="J2083" s="48" t="s">
        <v>3508</v>
      </c>
      <c r="K2083" s="203" t="s">
        <v>59</v>
      </c>
      <c r="L2083" s="203" t="s">
        <v>28</v>
      </c>
      <c r="M2083" s="48" t="s">
        <v>63</v>
      </c>
      <c r="N2083" s="203" t="s">
        <v>211</v>
      </c>
      <c r="O2083" s="48" t="s">
        <v>67</v>
      </c>
      <c r="P2083" s="48">
        <v>15</v>
      </c>
      <c r="Q2083" s="48" t="s">
        <v>211</v>
      </c>
      <c r="R2083" s="203" t="s">
        <v>211</v>
      </c>
      <c r="S2083" s="48" t="b">
        <v>0</v>
      </c>
      <c r="T2083" s="48"/>
      <c r="U2083" s="178"/>
      <c r="V2083" s="178">
        <v>42340</v>
      </c>
      <c r="W2083" s="48" t="s">
        <v>50</v>
      </c>
      <c r="X2083" s="48"/>
      <c r="Y2083" s="48"/>
      <c r="Z2083" s="48" t="s">
        <v>211</v>
      </c>
      <c r="AA2083" s="48"/>
      <c r="AB2083" s="48"/>
      <c r="AC2083" s="203" t="s">
        <v>211</v>
      </c>
      <c r="AD2083" s="205"/>
      <c r="AE2083" s="203" t="s">
        <v>211</v>
      </c>
      <c r="AF2083" s="203" t="s">
        <v>211</v>
      </c>
      <c r="AG2083" s="203" t="s">
        <v>211</v>
      </c>
      <c r="AH2083" s="208"/>
      <c r="AI2083" s="210" t="s">
        <v>211</v>
      </c>
      <c r="AJ2083" s="164" t="str">
        <f t="shared" si="32"/>
        <v>PD&amp;C</v>
      </c>
      <c r="AK2083" s="115" t="b">
        <f>ISNUMBER(SEARCH("IRT",Table1[[#This Row],[Current_Status]]))</f>
        <v>0</v>
      </c>
      <c r="AL2083" s="116">
        <f>YEAR(Table1[[#This Row],[Project_Initiated]])</f>
        <v>2015</v>
      </c>
      <c r="AM2083" s="53">
        <v>44105</v>
      </c>
      <c r="AN2083" s="53" t="str">
        <f>IF(AND(Table1[[#This Row],[Completed Date]]&gt;="07/01/2020"+0,Table1[[#This Row],[Completed Date]]&lt;="6/30/2021"+0),"FY 20-21",IF(AND(Table1[[#This Row],[Completed Date]]&gt;="07/01/2019"+0,Table1[[#This Row],[Completed Date]]&lt;="6/30/2020"+0),"FY 19-20",""))</f>
        <v/>
      </c>
      <c r="AO2083" s="116" t="str">
        <f>IFERROR(FIND("R",Table1[[#This Row],[FS_Priority]]),"")</f>
        <v/>
      </c>
    </row>
    <row r="2084" spans="1:41" hidden="1" x14ac:dyDescent="0.25">
      <c r="A2084" s="48" t="s">
        <v>5139</v>
      </c>
      <c r="B2084" s="203" t="s">
        <v>5139</v>
      </c>
      <c r="C2084" s="203" t="s">
        <v>211</v>
      </c>
      <c r="D2084" s="203" t="b">
        <v>0</v>
      </c>
      <c r="E2084" s="48" t="s">
        <v>187</v>
      </c>
      <c r="F2084" s="48" t="s">
        <v>5140</v>
      </c>
      <c r="G2084" s="48" t="s">
        <v>5141</v>
      </c>
      <c r="H2084" s="48" t="s">
        <v>211</v>
      </c>
      <c r="I2084" s="48" t="s">
        <v>211</v>
      </c>
      <c r="J2084" s="48" t="s">
        <v>3508</v>
      </c>
      <c r="K2084" s="203" t="s">
        <v>30</v>
      </c>
      <c r="L2084" s="203" t="s">
        <v>394</v>
      </c>
      <c r="M2084" s="48" t="s">
        <v>4867</v>
      </c>
      <c r="N2084" s="203" t="s">
        <v>211</v>
      </c>
      <c r="O2084" s="48" t="s">
        <v>118</v>
      </c>
      <c r="P2084" s="48"/>
      <c r="Q2084" s="48" t="s">
        <v>211</v>
      </c>
      <c r="R2084" s="203" t="s">
        <v>211</v>
      </c>
      <c r="S2084" s="48" t="b">
        <v>0</v>
      </c>
      <c r="T2084" s="48">
        <v>1200000</v>
      </c>
      <c r="U2084" s="178"/>
      <c r="V2084" s="178">
        <v>44091</v>
      </c>
      <c r="W2084" s="48" t="s">
        <v>5142</v>
      </c>
      <c r="X2084" s="48">
        <v>44473</v>
      </c>
      <c r="Y2084" s="48">
        <v>44561</v>
      </c>
      <c r="Z2084" s="48" t="s">
        <v>211</v>
      </c>
      <c r="AA2084" s="48"/>
      <c r="AB2084" s="48"/>
      <c r="AC2084" s="203" t="s">
        <v>211</v>
      </c>
      <c r="AD2084" s="205"/>
      <c r="AE2084" s="203" t="s">
        <v>211</v>
      </c>
      <c r="AF2084" s="203" t="s">
        <v>211</v>
      </c>
      <c r="AG2084" s="203" t="s">
        <v>211</v>
      </c>
      <c r="AH2084" s="208"/>
      <c r="AI2084" s="210" t="s">
        <v>211</v>
      </c>
      <c r="AJ2084" s="164" t="str">
        <f t="shared" si="32"/>
        <v>PD&amp;C</v>
      </c>
      <c r="AK2084" s="115" t="b">
        <f>ISNUMBER(SEARCH("IRT",Table1[[#This Row],[Current_Status]]))</f>
        <v>0</v>
      </c>
      <c r="AL2084" s="116">
        <f>YEAR(Table1[[#This Row],[Project_Initiated]])</f>
        <v>2020</v>
      </c>
      <c r="AM2084" s="53">
        <v>44105</v>
      </c>
      <c r="AN2084" s="53" t="str">
        <f>IF(AND(Table1[[#This Row],[Completed Date]]&gt;="07/01/2020"+0,Table1[[#This Row],[Completed Date]]&lt;="6/30/2021"+0),"FY 20-21",IF(AND(Table1[[#This Row],[Completed Date]]&gt;="07/01/2019"+0,Table1[[#This Row],[Completed Date]]&lt;="6/30/2020"+0),"FY 19-20",""))</f>
        <v/>
      </c>
      <c r="AO2084" s="116" t="str">
        <f>IFERROR(FIND("R",Table1[[#This Row],[FS_Priority]]),"")</f>
        <v/>
      </c>
    </row>
    <row r="2085" spans="1:41" hidden="1" x14ac:dyDescent="0.25">
      <c r="A2085" s="48" t="s">
        <v>186</v>
      </c>
      <c r="B2085" s="203" t="s">
        <v>186</v>
      </c>
      <c r="C2085" s="203" t="s">
        <v>211</v>
      </c>
      <c r="D2085" s="203" t="b">
        <v>0</v>
      </c>
      <c r="E2085" s="48" t="s">
        <v>187</v>
      </c>
      <c r="F2085" s="48" t="s">
        <v>4491</v>
      </c>
      <c r="G2085" s="48" t="s">
        <v>188</v>
      </c>
      <c r="H2085" s="48" t="s">
        <v>211</v>
      </c>
      <c r="I2085" s="48" t="s">
        <v>211</v>
      </c>
      <c r="J2085" s="48" t="s">
        <v>3508</v>
      </c>
      <c r="K2085" s="203" t="s">
        <v>30</v>
      </c>
      <c r="L2085" s="203" t="s">
        <v>394</v>
      </c>
      <c r="M2085" s="48" t="s">
        <v>189</v>
      </c>
      <c r="N2085" s="203" t="s">
        <v>211</v>
      </c>
      <c r="O2085" s="48" t="s">
        <v>189</v>
      </c>
      <c r="P2085" s="48">
        <v>19</v>
      </c>
      <c r="Q2085" s="48" t="s">
        <v>211</v>
      </c>
      <c r="R2085" s="203" t="s">
        <v>211</v>
      </c>
      <c r="S2085" s="48" t="b">
        <v>0</v>
      </c>
      <c r="T2085" s="48">
        <v>1250000</v>
      </c>
      <c r="U2085" s="178">
        <v>0</v>
      </c>
      <c r="V2085" s="178">
        <v>43390</v>
      </c>
      <c r="W2085" s="48" t="s">
        <v>2891</v>
      </c>
      <c r="X2085" s="48"/>
      <c r="Y2085" s="48"/>
      <c r="Z2085" s="48" t="s">
        <v>211</v>
      </c>
      <c r="AA2085" s="48"/>
      <c r="AB2085" s="48"/>
      <c r="AC2085" s="203" t="s">
        <v>211</v>
      </c>
      <c r="AD2085" s="205"/>
      <c r="AE2085" s="203" t="s">
        <v>211</v>
      </c>
      <c r="AF2085" s="203" t="s">
        <v>211</v>
      </c>
      <c r="AG2085" s="203" t="s">
        <v>211</v>
      </c>
      <c r="AH2085" s="208"/>
      <c r="AI2085" s="210" t="s">
        <v>211</v>
      </c>
      <c r="AJ2085" s="164" t="str">
        <f t="shared" si="32"/>
        <v>PD&amp;C</v>
      </c>
      <c r="AK2085" s="115" t="b">
        <f>ISNUMBER(SEARCH("IRT",Table1[[#This Row],[Current_Status]]))</f>
        <v>0</v>
      </c>
      <c r="AL2085" s="116">
        <f>YEAR(Table1[[#This Row],[Project_Initiated]])</f>
        <v>2018</v>
      </c>
      <c r="AM2085" s="53">
        <v>44105</v>
      </c>
      <c r="AN2085" s="53" t="str">
        <f>IF(AND(Table1[[#This Row],[Completed Date]]&gt;="07/01/2020"+0,Table1[[#This Row],[Completed Date]]&lt;="6/30/2021"+0),"FY 20-21",IF(AND(Table1[[#This Row],[Completed Date]]&gt;="07/01/2019"+0,Table1[[#This Row],[Completed Date]]&lt;="6/30/2020"+0),"FY 19-20",""))</f>
        <v/>
      </c>
      <c r="AO2085" s="116" t="str">
        <f>IFERROR(FIND("R",Table1[[#This Row],[FS_Priority]]),"")</f>
        <v/>
      </c>
    </row>
    <row r="2086" spans="1:41" hidden="1" x14ac:dyDescent="0.25">
      <c r="A2086" s="48" t="s">
        <v>2814</v>
      </c>
      <c r="B2086" s="203" t="s">
        <v>2814</v>
      </c>
      <c r="C2086" s="203" t="s">
        <v>211</v>
      </c>
      <c r="D2086" s="203" t="b">
        <v>0</v>
      </c>
      <c r="E2086" s="48" t="s">
        <v>4299</v>
      </c>
      <c r="F2086" s="48" t="s">
        <v>5080</v>
      </c>
      <c r="G2086" s="48" t="s">
        <v>4250</v>
      </c>
      <c r="H2086" s="48" t="s">
        <v>211</v>
      </c>
      <c r="I2086" s="48" t="s">
        <v>211</v>
      </c>
      <c r="J2086" s="48" t="s">
        <v>39</v>
      </c>
      <c r="K2086" s="203" t="s">
        <v>3471</v>
      </c>
      <c r="L2086" s="203" t="s">
        <v>2636</v>
      </c>
      <c r="M2086" s="48" t="s">
        <v>3503</v>
      </c>
      <c r="N2086" s="203" t="s">
        <v>211</v>
      </c>
      <c r="O2086" s="48" t="s">
        <v>4940</v>
      </c>
      <c r="P2086" s="48">
        <v>9</v>
      </c>
      <c r="Q2086" s="48" t="s">
        <v>211</v>
      </c>
      <c r="R2086" s="203" t="s">
        <v>211</v>
      </c>
      <c r="S2086" s="48" t="b">
        <v>0</v>
      </c>
      <c r="T2086" s="48">
        <v>100000000</v>
      </c>
      <c r="U2086" s="178"/>
      <c r="V2086" s="178">
        <v>43528</v>
      </c>
      <c r="W2086" s="48" t="s">
        <v>4981</v>
      </c>
      <c r="X2086" s="48"/>
      <c r="Y2086" s="48"/>
      <c r="Z2086" s="48" t="s">
        <v>211</v>
      </c>
      <c r="AA2086" s="48"/>
      <c r="AB2086" s="48"/>
      <c r="AC2086" s="203" t="s">
        <v>211</v>
      </c>
      <c r="AD2086" s="205"/>
      <c r="AE2086" s="203" t="s">
        <v>211</v>
      </c>
      <c r="AF2086" s="203" t="s">
        <v>211</v>
      </c>
      <c r="AG2086" s="203" t="s">
        <v>211</v>
      </c>
      <c r="AH2086" s="208"/>
      <c r="AI2086" s="210" t="s">
        <v>211</v>
      </c>
      <c r="AJ2086" s="164" t="str">
        <f t="shared" si="32"/>
        <v>PD&amp;C</v>
      </c>
      <c r="AK2086" s="115" t="b">
        <f>ISNUMBER(SEARCH("IRT",Table1[[#This Row],[Current_Status]]))</f>
        <v>0</v>
      </c>
      <c r="AL2086" s="116">
        <f>YEAR(Table1[[#This Row],[Project_Initiated]])</f>
        <v>2019</v>
      </c>
      <c r="AM2086" s="53">
        <v>44105</v>
      </c>
      <c r="AN2086" s="53" t="str">
        <f>IF(AND(Table1[[#This Row],[Completed Date]]&gt;="07/01/2020"+0,Table1[[#This Row],[Completed Date]]&lt;="6/30/2021"+0),"FY 20-21",IF(AND(Table1[[#This Row],[Completed Date]]&gt;="07/01/2019"+0,Table1[[#This Row],[Completed Date]]&lt;="6/30/2020"+0),"FY 19-20",""))</f>
        <v/>
      </c>
      <c r="AO2086" s="116" t="str">
        <f>IFERROR(FIND("R",Table1[[#This Row],[FS_Priority]]),"")</f>
        <v/>
      </c>
    </row>
    <row r="2087" spans="1:41" hidden="1" x14ac:dyDescent="0.25">
      <c r="A2087" s="48" t="s">
        <v>142</v>
      </c>
      <c r="B2087" s="203" t="s">
        <v>142</v>
      </c>
      <c r="C2087" s="203" t="s">
        <v>211</v>
      </c>
      <c r="D2087" s="203" t="b">
        <v>0</v>
      </c>
      <c r="E2087" s="48" t="s">
        <v>442</v>
      </c>
      <c r="F2087" s="48" t="s">
        <v>416</v>
      </c>
      <c r="G2087" s="48" t="s">
        <v>143</v>
      </c>
      <c r="H2087" s="48" t="s">
        <v>211</v>
      </c>
      <c r="I2087" s="48" t="s">
        <v>211</v>
      </c>
      <c r="J2087" s="48" t="s">
        <v>5068</v>
      </c>
      <c r="K2087" s="203" t="s">
        <v>3829</v>
      </c>
      <c r="L2087" s="203" t="s">
        <v>141</v>
      </c>
      <c r="M2087" s="48" t="s">
        <v>3837</v>
      </c>
      <c r="N2087" s="203" t="s">
        <v>211</v>
      </c>
      <c r="O2087" s="48" t="s">
        <v>293</v>
      </c>
      <c r="P2087" s="48">
        <v>4</v>
      </c>
      <c r="Q2087" s="48" t="s">
        <v>211</v>
      </c>
      <c r="R2087" s="203" t="s">
        <v>211</v>
      </c>
      <c r="S2087" s="48" t="b">
        <v>0</v>
      </c>
      <c r="T2087" s="48">
        <v>1150000</v>
      </c>
      <c r="U2087" s="178"/>
      <c r="V2087" s="178">
        <v>42719</v>
      </c>
      <c r="W2087" s="48" t="s">
        <v>4982</v>
      </c>
      <c r="X2087" s="48"/>
      <c r="Y2087" s="48"/>
      <c r="Z2087" s="48" t="s">
        <v>211</v>
      </c>
      <c r="AA2087" s="48"/>
      <c r="AB2087" s="48"/>
      <c r="AC2087" s="203" t="s">
        <v>211</v>
      </c>
      <c r="AD2087" s="205"/>
      <c r="AE2087" s="203" t="s">
        <v>211</v>
      </c>
      <c r="AF2087" s="203" t="s">
        <v>211</v>
      </c>
      <c r="AG2087" s="203" t="s">
        <v>211</v>
      </c>
      <c r="AH2087" s="208"/>
      <c r="AI2087" s="210" t="s">
        <v>211</v>
      </c>
      <c r="AJ2087" s="164" t="str">
        <f t="shared" si="32"/>
        <v>PD&amp;C</v>
      </c>
      <c r="AK2087" s="115" t="b">
        <f>ISNUMBER(SEARCH("IRT",Table1[[#This Row],[Current_Status]]))</f>
        <v>0</v>
      </c>
      <c r="AL2087" s="116">
        <f>YEAR(Table1[[#This Row],[Project_Initiated]])</f>
        <v>2016</v>
      </c>
      <c r="AM2087" s="53">
        <v>44105</v>
      </c>
      <c r="AN2087" s="53" t="str">
        <f>IF(AND(Table1[[#This Row],[Completed Date]]&gt;="07/01/2020"+0,Table1[[#This Row],[Completed Date]]&lt;="6/30/2021"+0),"FY 20-21",IF(AND(Table1[[#This Row],[Completed Date]]&gt;="07/01/2019"+0,Table1[[#This Row],[Completed Date]]&lt;="6/30/2020"+0),"FY 19-20",""))</f>
        <v/>
      </c>
      <c r="AO2087" s="116" t="str">
        <f>IFERROR(FIND("R",Table1[[#This Row],[FS_Priority]]),"")</f>
        <v/>
      </c>
    </row>
    <row r="2088" spans="1:41" hidden="1" x14ac:dyDescent="0.25">
      <c r="A2088" s="48" t="s">
        <v>2870</v>
      </c>
      <c r="B2088" s="203" t="s">
        <v>2870</v>
      </c>
      <c r="C2088" s="203" t="s">
        <v>211</v>
      </c>
      <c r="D2088" s="203" t="b">
        <v>0</v>
      </c>
      <c r="E2088" s="48" t="s">
        <v>4299</v>
      </c>
      <c r="F2088" s="48" t="s">
        <v>2877</v>
      </c>
      <c r="G2088" s="48" t="s">
        <v>2878</v>
      </c>
      <c r="H2088" s="48" t="s">
        <v>211</v>
      </c>
      <c r="I2088" s="48" t="s">
        <v>211</v>
      </c>
      <c r="J2088" s="48" t="s">
        <v>5143</v>
      </c>
      <c r="K2088" s="203" t="s">
        <v>3471</v>
      </c>
      <c r="L2088" s="203" t="s">
        <v>2636</v>
      </c>
      <c r="M2088" s="48" t="s">
        <v>3509</v>
      </c>
      <c r="N2088" s="203" t="s">
        <v>211</v>
      </c>
      <c r="O2088" s="48" t="s">
        <v>120</v>
      </c>
      <c r="P2088" s="48">
        <v>3</v>
      </c>
      <c r="Q2088" s="48" t="s">
        <v>211</v>
      </c>
      <c r="R2088" s="203" t="s">
        <v>211</v>
      </c>
      <c r="S2088" s="48" t="b">
        <v>0</v>
      </c>
      <c r="T2088" s="48"/>
      <c r="U2088" s="178"/>
      <c r="V2088" s="178">
        <v>43577</v>
      </c>
      <c r="W2088" s="48" t="s">
        <v>2897</v>
      </c>
      <c r="X2088" s="48"/>
      <c r="Y2088" s="48"/>
      <c r="Z2088" s="48" t="s">
        <v>211</v>
      </c>
      <c r="AA2088" s="48"/>
      <c r="AB2088" s="48"/>
      <c r="AC2088" s="203" t="s">
        <v>211</v>
      </c>
      <c r="AD2088" s="205"/>
      <c r="AE2088" s="203" t="s">
        <v>211</v>
      </c>
      <c r="AF2088" s="203" t="s">
        <v>211</v>
      </c>
      <c r="AG2088" s="203" t="s">
        <v>211</v>
      </c>
      <c r="AH2088" s="209"/>
      <c r="AI2088" s="210" t="s">
        <v>211</v>
      </c>
      <c r="AJ2088" s="164" t="str">
        <f t="shared" si="32"/>
        <v>PD&amp;C</v>
      </c>
      <c r="AK2088" s="115" t="b">
        <f>ISNUMBER(SEARCH("IRT",Table1[[#This Row],[Current_Status]]))</f>
        <v>0</v>
      </c>
      <c r="AL2088" s="116">
        <f>YEAR(Table1[[#This Row],[Project_Initiated]])</f>
        <v>2019</v>
      </c>
      <c r="AM2088" s="53">
        <v>44105</v>
      </c>
      <c r="AN2088" s="53" t="str">
        <f>IF(AND(Table1[[#This Row],[Completed Date]]&gt;="07/01/2020"+0,Table1[[#This Row],[Completed Date]]&lt;="6/30/2021"+0),"FY 20-21",IF(AND(Table1[[#This Row],[Completed Date]]&gt;="07/01/2019"+0,Table1[[#This Row],[Completed Date]]&lt;="6/30/2020"+0),"FY 19-20",""))</f>
        <v/>
      </c>
      <c r="AO2088" s="116" t="str">
        <f>IFERROR(FIND("R",Table1[[#This Row],[FS_Priority]]),"")</f>
        <v/>
      </c>
    </row>
    <row r="2089" spans="1:41" hidden="1" x14ac:dyDescent="0.25">
      <c r="A2089" s="48" t="s">
        <v>2812</v>
      </c>
      <c r="B2089" s="203" t="s">
        <v>2812</v>
      </c>
      <c r="C2089" s="203" t="s">
        <v>211</v>
      </c>
      <c r="D2089" s="203" t="b">
        <v>0</v>
      </c>
      <c r="E2089" s="48" t="s">
        <v>4299</v>
      </c>
      <c r="F2089" s="48" t="s">
        <v>2823</v>
      </c>
      <c r="G2089" s="48" t="s">
        <v>2824</v>
      </c>
      <c r="H2089" s="48" t="s">
        <v>211</v>
      </c>
      <c r="I2089" s="48" t="s">
        <v>211</v>
      </c>
      <c r="J2089" s="48" t="s">
        <v>5143</v>
      </c>
      <c r="K2089" s="203" t="s">
        <v>3471</v>
      </c>
      <c r="L2089" s="203" t="s">
        <v>2636</v>
      </c>
      <c r="M2089" s="48" t="s">
        <v>120</v>
      </c>
      <c r="N2089" s="203" t="s">
        <v>211</v>
      </c>
      <c r="O2089" s="48" t="s">
        <v>120</v>
      </c>
      <c r="P2089" s="48">
        <v>10</v>
      </c>
      <c r="Q2089" s="48" t="s">
        <v>211</v>
      </c>
      <c r="R2089" s="203" t="s">
        <v>211</v>
      </c>
      <c r="S2089" s="48" t="b">
        <v>0</v>
      </c>
      <c r="T2089" s="48">
        <v>65000</v>
      </c>
      <c r="U2089" s="178"/>
      <c r="V2089" s="178">
        <v>43528</v>
      </c>
      <c r="W2089" s="48" t="s">
        <v>2897</v>
      </c>
      <c r="X2089" s="48"/>
      <c r="Y2089" s="48"/>
      <c r="Z2089" s="48" t="s">
        <v>211</v>
      </c>
      <c r="AA2089" s="48"/>
      <c r="AB2089" s="48"/>
      <c r="AC2089" s="203" t="s">
        <v>211</v>
      </c>
      <c r="AD2089" s="205"/>
      <c r="AE2089" s="203" t="s">
        <v>211</v>
      </c>
      <c r="AF2089" s="203" t="s">
        <v>211</v>
      </c>
      <c r="AG2089" s="203" t="s">
        <v>211</v>
      </c>
      <c r="AH2089" s="208"/>
      <c r="AI2089" s="210" t="s">
        <v>211</v>
      </c>
      <c r="AJ2089" s="164" t="str">
        <f t="shared" si="32"/>
        <v>PD&amp;C</v>
      </c>
      <c r="AK2089" s="115" t="b">
        <f>ISNUMBER(SEARCH("IRT",Table1[[#This Row],[Current_Status]]))</f>
        <v>0</v>
      </c>
      <c r="AL2089" s="116">
        <f>YEAR(Table1[[#This Row],[Project_Initiated]])</f>
        <v>2019</v>
      </c>
      <c r="AM2089" s="53">
        <v>44105</v>
      </c>
      <c r="AN2089" s="53" t="str">
        <f>IF(AND(Table1[[#This Row],[Completed Date]]&gt;="07/01/2020"+0,Table1[[#This Row],[Completed Date]]&lt;="6/30/2021"+0),"FY 20-21",IF(AND(Table1[[#This Row],[Completed Date]]&gt;="07/01/2019"+0,Table1[[#This Row],[Completed Date]]&lt;="6/30/2020"+0),"FY 19-20",""))</f>
        <v/>
      </c>
      <c r="AO2089" s="116" t="str">
        <f>IFERROR(FIND("R",Table1[[#This Row],[FS_Priority]]),"")</f>
        <v/>
      </c>
    </row>
    <row r="2090" spans="1:41" hidden="1" x14ac:dyDescent="0.25">
      <c r="A2090" s="48" t="s">
        <v>480</v>
      </c>
      <c r="B2090" s="203" t="s">
        <v>480</v>
      </c>
      <c r="C2090" s="203" t="s">
        <v>211</v>
      </c>
      <c r="D2090" s="203" t="b">
        <v>0</v>
      </c>
      <c r="E2090" s="48" t="s">
        <v>187</v>
      </c>
      <c r="F2090" s="48" t="s">
        <v>481</v>
      </c>
      <c r="G2090" s="48" t="s">
        <v>482</v>
      </c>
      <c r="H2090" s="48" t="s">
        <v>211</v>
      </c>
      <c r="I2090" s="48" t="s">
        <v>211</v>
      </c>
      <c r="J2090" s="48" t="s">
        <v>4955</v>
      </c>
      <c r="K2090" s="203" t="s">
        <v>30</v>
      </c>
      <c r="L2090" s="203" t="s">
        <v>394</v>
      </c>
      <c r="M2090" s="48" t="s">
        <v>484</v>
      </c>
      <c r="N2090" s="203" t="s">
        <v>211</v>
      </c>
      <c r="O2090" s="48" t="s">
        <v>484</v>
      </c>
      <c r="P2090" s="48">
        <v>99</v>
      </c>
      <c r="Q2090" s="48" t="s">
        <v>211</v>
      </c>
      <c r="R2090" s="203" t="s">
        <v>211</v>
      </c>
      <c r="S2090" s="48" t="b">
        <v>0</v>
      </c>
      <c r="T2090" s="48">
        <v>0</v>
      </c>
      <c r="U2090" s="178"/>
      <c r="V2090" s="178"/>
      <c r="W2090" s="48" t="s">
        <v>4794</v>
      </c>
      <c r="X2090" s="48">
        <v>44136</v>
      </c>
      <c r="Y2090" s="48">
        <v>44256</v>
      </c>
      <c r="Z2090" s="48" t="s">
        <v>211</v>
      </c>
      <c r="AA2090" s="48"/>
      <c r="AB2090" s="48"/>
      <c r="AC2090" s="203" t="s">
        <v>211</v>
      </c>
      <c r="AD2090" s="205"/>
      <c r="AE2090" s="203" t="s">
        <v>211</v>
      </c>
      <c r="AF2090" s="203" t="s">
        <v>211</v>
      </c>
      <c r="AG2090" s="203" t="s">
        <v>211</v>
      </c>
      <c r="AH2090" s="208"/>
      <c r="AI2090" s="210" t="s">
        <v>211</v>
      </c>
      <c r="AJ2090" s="164" t="str">
        <f t="shared" si="32"/>
        <v>PD&amp;C</v>
      </c>
      <c r="AK2090" s="115" t="b">
        <f>ISNUMBER(SEARCH("IRT",Table1[[#This Row],[Current_Status]]))</f>
        <v>0</v>
      </c>
      <c r="AL2090" s="116">
        <f>YEAR(Table1[[#This Row],[Project_Initiated]])</f>
        <v>1900</v>
      </c>
      <c r="AM2090" s="53">
        <v>44105</v>
      </c>
      <c r="AN2090" s="53" t="str">
        <f>IF(AND(Table1[[#This Row],[Completed Date]]&gt;="07/01/2020"+0,Table1[[#This Row],[Completed Date]]&lt;="6/30/2021"+0),"FY 20-21",IF(AND(Table1[[#This Row],[Completed Date]]&gt;="07/01/2019"+0,Table1[[#This Row],[Completed Date]]&lt;="6/30/2020"+0),"FY 19-20",""))</f>
        <v/>
      </c>
      <c r="AO2090" s="116" t="str">
        <f>IFERROR(FIND("R",Table1[[#This Row],[FS_Priority]]),"")</f>
        <v/>
      </c>
    </row>
    <row r="2091" spans="1:41" hidden="1" x14ac:dyDescent="0.25">
      <c r="A2091" s="48" t="s">
        <v>44</v>
      </c>
      <c r="B2091" s="203" t="s">
        <v>44</v>
      </c>
      <c r="C2091" s="203" t="s">
        <v>211</v>
      </c>
      <c r="D2091" s="203" t="b">
        <v>0</v>
      </c>
      <c r="E2091" s="48" t="s">
        <v>4299</v>
      </c>
      <c r="F2091" s="48" t="s">
        <v>45</v>
      </c>
      <c r="G2091" s="48" t="s">
        <v>3507</v>
      </c>
      <c r="H2091" s="48" t="s">
        <v>265</v>
      </c>
      <c r="I2091" s="48" t="s">
        <v>211</v>
      </c>
      <c r="J2091" s="48" t="s">
        <v>2758</v>
      </c>
      <c r="K2091" s="203" t="s">
        <v>3471</v>
      </c>
      <c r="L2091" s="203" t="s">
        <v>2636</v>
      </c>
      <c r="M2091" s="48" t="s">
        <v>3476</v>
      </c>
      <c r="N2091" s="203" t="s">
        <v>211</v>
      </c>
      <c r="O2091" s="48" t="s">
        <v>3496</v>
      </c>
      <c r="P2091" s="48">
        <v>2</v>
      </c>
      <c r="Q2091" s="48" t="s">
        <v>211</v>
      </c>
      <c r="R2091" s="203" t="s">
        <v>211</v>
      </c>
      <c r="S2091" s="48" t="b">
        <v>0</v>
      </c>
      <c r="T2091" s="48">
        <v>0</v>
      </c>
      <c r="U2091" s="178"/>
      <c r="V2091" s="178">
        <v>43007</v>
      </c>
      <c r="W2091" s="48" t="s">
        <v>2758</v>
      </c>
      <c r="X2091" s="48"/>
      <c r="Y2091" s="48"/>
      <c r="Z2091" s="48" t="s">
        <v>211</v>
      </c>
      <c r="AA2091" s="48"/>
      <c r="AB2091" s="48"/>
      <c r="AC2091" s="203" t="s">
        <v>211</v>
      </c>
      <c r="AD2091" s="205"/>
      <c r="AE2091" s="203" t="s">
        <v>211</v>
      </c>
      <c r="AF2091" s="203" t="s">
        <v>211</v>
      </c>
      <c r="AG2091" s="203" t="s">
        <v>211</v>
      </c>
      <c r="AH2091" s="208"/>
      <c r="AI2091" s="210" t="s">
        <v>211</v>
      </c>
      <c r="AJ2091" s="164" t="str">
        <f t="shared" si="32"/>
        <v>PD&amp;C</v>
      </c>
      <c r="AK2091" s="115" t="b">
        <f>ISNUMBER(SEARCH("IRT",Table1[[#This Row],[Current_Status]]))</f>
        <v>0</v>
      </c>
      <c r="AL2091" s="116">
        <f>YEAR(Table1[[#This Row],[Project_Initiated]])</f>
        <v>2017</v>
      </c>
      <c r="AM2091" s="53">
        <v>44105</v>
      </c>
      <c r="AN2091" s="53" t="str">
        <f>IF(AND(Table1[[#This Row],[Completed Date]]&gt;="07/01/2020"+0,Table1[[#This Row],[Completed Date]]&lt;="6/30/2021"+0),"FY 20-21",IF(AND(Table1[[#This Row],[Completed Date]]&gt;="07/01/2019"+0,Table1[[#This Row],[Completed Date]]&lt;="6/30/2020"+0),"FY 19-20",""))</f>
        <v/>
      </c>
      <c r="AO2091" s="116" t="str">
        <f>IFERROR(FIND("R",Table1[[#This Row],[FS_Priority]]),"")</f>
        <v/>
      </c>
    </row>
    <row r="2092" spans="1:41" hidden="1" x14ac:dyDescent="0.25">
      <c r="A2092" s="48" t="s">
        <v>4965</v>
      </c>
      <c r="B2092" s="203" t="s">
        <v>4965</v>
      </c>
      <c r="C2092" s="203" t="s">
        <v>211</v>
      </c>
      <c r="D2092" s="203" t="b">
        <v>0</v>
      </c>
      <c r="E2092" s="48" t="s">
        <v>187</v>
      </c>
      <c r="F2092" s="48" t="s">
        <v>4952</v>
      </c>
      <c r="G2092" s="48" t="s">
        <v>4953</v>
      </c>
      <c r="H2092" s="48" t="s">
        <v>211</v>
      </c>
      <c r="I2092" s="48" t="s">
        <v>211</v>
      </c>
      <c r="J2092" s="48" t="s">
        <v>4991</v>
      </c>
      <c r="K2092" s="203" t="s">
        <v>30</v>
      </c>
      <c r="L2092" s="203" t="s">
        <v>394</v>
      </c>
      <c r="M2092" s="48" t="s">
        <v>4954</v>
      </c>
      <c r="N2092" s="203" t="s">
        <v>211</v>
      </c>
      <c r="O2092" s="48" t="s">
        <v>120</v>
      </c>
      <c r="P2092" s="48"/>
      <c r="Q2092" s="48" t="s">
        <v>211</v>
      </c>
      <c r="R2092" s="203" t="s">
        <v>211</v>
      </c>
      <c r="S2092" s="48" t="b">
        <v>0</v>
      </c>
      <c r="T2092" s="48">
        <v>2178000</v>
      </c>
      <c r="U2092" s="178"/>
      <c r="V2092" s="178">
        <v>43920</v>
      </c>
      <c r="W2092" s="48" t="s">
        <v>4991</v>
      </c>
      <c r="X2092" s="48"/>
      <c r="Y2092" s="48"/>
      <c r="Z2092" s="48" t="s">
        <v>211</v>
      </c>
      <c r="AA2092" s="48"/>
      <c r="AB2092" s="48"/>
      <c r="AC2092" s="203" t="s">
        <v>211</v>
      </c>
      <c r="AD2092" s="205"/>
      <c r="AE2092" s="203" t="s">
        <v>211</v>
      </c>
      <c r="AF2092" s="203" t="s">
        <v>211</v>
      </c>
      <c r="AG2092" s="203" t="s">
        <v>211</v>
      </c>
      <c r="AH2092" s="208"/>
      <c r="AI2092" s="210" t="s">
        <v>211</v>
      </c>
      <c r="AJ2092" s="164" t="str">
        <f t="shared" si="32"/>
        <v>PD&amp;C</v>
      </c>
      <c r="AK2092" s="115" t="b">
        <f>ISNUMBER(SEARCH("IRT",Table1[[#This Row],[Current_Status]]))</f>
        <v>0</v>
      </c>
      <c r="AL2092" s="116">
        <f>YEAR(Table1[[#This Row],[Project_Initiated]])</f>
        <v>2020</v>
      </c>
      <c r="AM2092" s="53">
        <v>44105</v>
      </c>
      <c r="AN2092" s="53" t="str">
        <f>IF(AND(Table1[[#This Row],[Completed Date]]&gt;="07/01/2020"+0,Table1[[#This Row],[Completed Date]]&lt;="6/30/2021"+0),"FY 20-21",IF(AND(Table1[[#This Row],[Completed Date]]&gt;="07/01/2019"+0,Table1[[#This Row],[Completed Date]]&lt;="6/30/2020"+0),"FY 19-20",""))</f>
        <v/>
      </c>
      <c r="AO2092" s="116" t="str">
        <f>IFERROR(FIND("R",Table1[[#This Row],[FS_Priority]]),"")</f>
        <v/>
      </c>
    </row>
    <row r="2093" spans="1:41" hidden="1" x14ac:dyDescent="0.25">
      <c r="A2093" s="48" t="s">
        <v>2800</v>
      </c>
      <c r="B2093" s="203" t="s">
        <v>2800</v>
      </c>
      <c r="C2093" s="203" t="s">
        <v>211</v>
      </c>
      <c r="D2093" s="203" t="b">
        <v>0</v>
      </c>
      <c r="E2093" s="48" t="s">
        <v>187</v>
      </c>
      <c r="F2093" s="48" t="s">
        <v>2801</v>
      </c>
      <c r="G2093" s="48" t="s">
        <v>3822</v>
      </c>
      <c r="H2093" s="48" t="s">
        <v>2290</v>
      </c>
      <c r="I2093" s="48" t="s">
        <v>211</v>
      </c>
      <c r="J2093" s="48" t="s">
        <v>2898</v>
      </c>
      <c r="K2093" s="203" t="s">
        <v>30</v>
      </c>
      <c r="L2093" s="203" t="s">
        <v>394</v>
      </c>
      <c r="M2093" s="48" t="s">
        <v>419</v>
      </c>
      <c r="N2093" s="203" t="s">
        <v>211</v>
      </c>
      <c r="O2093" s="48" t="s">
        <v>4386</v>
      </c>
      <c r="P2093" s="48">
        <v>15</v>
      </c>
      <c r="Q2093" s="48" t="s">
        <v>211</v>
      </c>
      <c r="R2093" s="203" t="s">
        <v>211</v>
      </c>
      <c r="S2093" s="48" t="b">
        <v>0</v>
      </c>
      <c r="T2093" s="48"/>
      <c r="U2093" s="178"/>
      <c r="V2093" s="178">
        <v>43515</v>
      </c>
      <c r="W2093" s="48" t="s">
        <v>4795</v>
      </c>
      <c r="X2093" s="48"/>
      <c r="Y2093" s="48"/>
      <c r="Z2093" s="48" t="s">
        <v>211</v>
      </c>
      <c r="AA2093" s="48"/>
      <c r="AB2093" s="48"/>
      <c r="AC2093" s="203" t="s">
        <v>211</v>
      </c>
      <c r="AD2093" s="206"/>
      <c r="AE2093" s="203" t="s">
        <v>211</v>
      </c>
      <c r="AF2093" s="203" t="s">
        <v>211</v>
      </c>
      <c r="AG2093" s="203" t="s">
        <v>211</v>
      </c>
      <c r="AH2093" s="208"/>
      <c r="AI2093" s="210" t="s">
        <v>211</v>
      </c>
      <c r="AJ2093" s="164" t="str">
        <f t="shared" si="32"/>
        <v>PD&amp;C</v>
      </c>
      <c r="AK2093" s="115" t="b">
        <f>ISNUMBER(SEARCH("IRT",Table1[[#This Row],[Current_Status]]))</f>
        <v>0</v>
      </c>
      <c r="AL2093" s="116">
        <f>YEAR(Table1[[#This Row],[Project_Initiated]])</f>
        <v>2019</v>
      </c>
      <c r="AM2093" s="53">
        <v>44105</v>
      </c>
      <c r="AN2093" s="53" t="str">
        <f>IF(AND(Table1[[#This Row],[Completed Date]]&gt;="07/01/2020"+0,Table1[[#This Row],[Completed Date]]&lt;="6/30/2021"+0),"FY 20-21",IF(AND(Table1[[#This Row],[Completed Date]]&gt;="07/01/2019"+0,Table1[[#This Row],[Completed Date]]&lt;="6/30/2020"+0),"FY 19-20",""))</f>
        <v/>
      </c>
      <c r="AO2093" s="116" t="str">
        <f>IFERROR(FIND("R",Table1[[#This Row],[FS_Priority]]),"")</f>
        <v/>
      </c>
    </row>
    <row r="2094" spans="1:41" hidden="1" x14ac:dyDescent="0.25">
      <c r="A2094" s="48" t="s">
        <v>2642</v>
      </c>
      <c r="B2094" s="203" t="s">
        <v>2642</v>
      </c>
      <c r="C2094" s="203" t="s">
        <v>211</v>
      </c>
      <c r="D2094" s="203" t="b">
        <v>0</v>
      </c>
      <c r="E2094" s="48" t="s">
        <v>4299</v>
      </c>
      <c r="F2094" s="48" t="s">
        <v>2643</v>
      </c>
      <c r="G2094" s="48" t="s">
        <v>2644</v>
      </c>
      <c r="H2094" s="48" t="s">
        <v>211</v>
      </c>
      <c r="I2094" s="48" t="s">
        <v>211</v>
      </c>
      <c r="J2094" s="48" t="s">
        <v>4485</v>
      </c>
      <c r="K2094" s="203" t="s">
        <v>3471</v>
      </c>
      <c r="L2094" s="203" t="s">
        <v>2636</v>
      </c>
      <c r="M2094" s="48" t="s">
        <v>274</v>
      </c>
      <c r="N2094" s="203" t="s">
        <v>211</v>
      </c>
      <c r="O2094" s="48" t="s">
        <v>274</v>
      </c>
      <c r="P2094" s="48">
        <v>19</v>
      </c>
      <c r="Q2094" s="48" t="s">
        <v>211</v>
      </c>
      <c r="R2094" s="203" t="s">
        <v>211</v>
      </c>
      <c r="S2094" s="48" t="b">
        <v>0</v>
      </c>
      <c r="T2094" s="48">
        <v>916581</v>
      </c>
      <c r="U2094" s="178"/>
      <c r="V2094" s="178">
        <v>43410</v>
      </c>
      <c r="W2094" s="48" t="s">
        <v>2669</v>
      </c>
      <c r="X2094" s="48"/>
      <c r="Y2094" s="48"/>
      <c r="Z2094" s="48" t="s">
        <v>211</v>
      </c>
      <c r="AA2094" s="48"/>
      <c r="AB2094" s="48"/>
      <c r="AC2094" s="203" t="s">
        <v>211</v>
      </c>
      <c r="AD2094" s="206"/>
      <c r="AE2094" s="203" t="s">
        <v>211</v>
      </c>
      <c r="AF2094" s="203" t="s">
        <v>211</v>
      </c>
      <c r="AG2094" s="203" t="s">
        <v>211</v>
      </c>
      <c r="AH2094" s="208"/>
      <c r="AI2094" s="210" t="s">
        <v>211</v>
      </c>
      <c r="AJ2094" s="164" t="str">
        <f t="shared" si="32"/>
        <v>PD&amp;C</v>
      </c>
      <c r="AK2094" s="115" t="b">
        <f>ISNUMBER(SEARCH("IRT",Table1[[#This Row],[Current_Status]]))</f>
        <v>0</v>
      </c>
      <c r="AL2094" s="116">
        <f>YEAR(Table1[[#This Row],[Project_Initiated]])</f>
        <v>2018</v>
      </c>
      <c r="AM2094" s="53">
        <v>44105</v>
      </c>
      <c r="AN2094" s="53" t="str">
        <f>IF(AND(Table1[[#This Row],[Completed Date]]&gt;="07/01/2020"+0,Table1[[#This Row],[Completed Date]]&lt;="6/30/2021"+0),"FY 20-21",IF(AND(Table1[[#This Row],[Completed Date]]&gt;="07/01/2019"+0,Table1[[#This Row],[Completed Date]]&lt;="6/30/2020"+0),"FY 19-20",""))</f>
        <v/>
      </c>
      <c r="AO2094" s="116" t="str">
        <f>IFERROR(FIND("R",Table1[[#This Row],[FS_Priority]]),"")</f>
        <v/>
      </c>
    </row>
    <row r="2095" spans="1:41" hidden="1" x14ac:dyDescent="0.25">
      <c r="A2095" s="48" t="s">
        <v>214</v>
      </c>
      <c r="B2095" s="203" t="s">
        <v>211</v>
      </c>
      <c r="C2095" s="203" t="s">
        <v>214</v>
      </c>
      <c r="D2095" s="203" t="b">
        <v>0</v>
      </c>
      <c r="E2095" s="48" t="s">
        <v>21</v>
      </c>
      <c r="F2095" s="48" t="s">
        <v>2952</v>
      </c>
      <c r="G2095" s="48" t="s">
        <v>215</v>
      </c>
      <c r="H2095" s="48" t="s">
        <v>211</v>
      </c>
      <c r="I2095" s="48" t="s">
        <v>211</v>
      </c>
      <c r="J2095" s="48" t="s">
        <v>3454</v>
      </c>
      <c r="K2095" s="203" t="s">
        <v>3455</v>
      </c>
      <c r="L2095" s="203" t="s">
        <v>4315</v>
      </c>
      <c r="M2095" s="48" t="s">
        <v>3456</v>
      </c>
      <c r="N2095" s="203" t="s">
        <v>211</v>
      </c>
      <c r="O2095" s="48" t="s">
        <v>183</v>
      </c>
      <c r="P2095" s="48"/>
      <c r="Q2095" s="48" t="s">
        <v>211</v>
      </c>
      <c r="R2095" s="203" t="s">
        <v>211</v>
      </c>
      <c r="S2095" s="48" t="b">
        <v>0</v>
      </c>
      <c r="T2095" s="48"/>
      <c r="U2095" s="178"/>
      <c r="V2095" s="178">
        <v>43277</v>
      </c>
      <c r="W2095" s="48" t="s">
        <v>211</v>
      </c>
      <c r="X2095" s="48"/>
      <c r="Y2095" s="48"/>
      <c r="Z2095" s="48" t="s">
        <v>211</v>
      </c>
      <c r="AA2095" s="48"/>
      <c r="AB2095" s="48"/>
      <c r="AC2095" s="203" t="s">
        <v>2756</v>
      </c>
      <c r="AD2095" s="206"/>
      <c r="AE2095" s="203" t="s">
        <v>178</v>
      </c>
      <c r="AF2095" s="203" t="s">
        <v>211</v>
      </c>
      <c r="AG2095" s="203" t="s">
        <v>2693</v>
      </c>
      <c r="AH2095" s="208">
        <v>43497</v>
      </c>
      <c r="AI2095" s="210" t="s">
        <v>4347</v>
      </c>
      <c r="AJ2095" s="164" t="str">
        <f t="shared" si="32"/>
        <v>FS</v>
      </c>
      <c r="AK2095" s="115" t="b">
        <f>ISNUMBER(SEARCH("IRT",Table1[[#This Row],[Current_Status]]))</f>
        <v>0</v>
      </c>
      <c r="AL2095" s="116">
        <f>YEAR(Table1[[#This Row],[Project_Initiated]])</f>
        <v>2018</v>
      </c>
      <c r="AM2095" s="53">
        <v>44105</v>
      </c>
      <c r="AN2095" s="53" t="str">
        <f>IF(AND(Table1[[#This Row],[Completed Date]]&gt;="07/01/2020"+0,Table1[[#This Row],[Completed Date]]&lt;="6/30/2021"+0),"FY 20-21",IF(AND(Table1[[#This Row],[Completed Date]]&gt;="07/01/2019"+0,Table1[[#This Row],[Completed Date]]&lt;="6/30/2020"+0),"FY 19-20",""))</f>
        <v/>
      </c>
      <c r="AO2095" s="116" t="str">
        <f>IFERROR(FIND("R",Table1[[#This Row],[FS_Priority]]),"")</f>
        <v/>
      </c>
    </row>
    <row r="2096" spans="1:41" hidden="1" x14ac:dyDescent="0.25">
      <c r="A2096" s="48" t="s">
        <v>232</v>
      </c>
      <c r="B2096" s="203" t="s">
        <v>211</v>
      </c>
      <c r="C2096" s="203" t="s">
        <v>232</v>
      </c>
      <c r="D2096" s="203" t="b">
        <v>0</v>
      </c>
      <c r="E2096" s="48" t="s">
        <v>21</v>
      </c>
      <c r="F2096" s="48" t="s">
        <v>2963</v>
      </c>
      <c r="G2096" s="48" t="s">
        <v>211</v>
      </c>
      <c r="H2096" s="48" t="s">
        <v>211</v>
      </c>
      <c r="I2096" s="48" t="s">
        <v>211</v>
      </c>
      <c r="J2096" s="48" t="s">
        <v>3454</v>
      </c>
      <c r="K2096" s="203" t="s">
        <v>3455</v>
      </c>
      <c r="L2096" s="203" t="s">
        <v>4315</v>
      </c>
      <c r="M2096" s="48" t="s">
        <v>3458</v>
      </c>
      <c r="N2096" s="203" t="s">
        <v>211</v>
      </c>
      <c r="O2096" s="48" t="s">
        <v>211</v>
      </c>
      <c r="P2096" s="48"/>
      <c r="Q2096" s="48" t="s">
        <v>234</v>
      </c>
      <c r="R2096" s="203" t="s">
        <v>211</v>
      </c>
      <c r="S2096" s="48" t="b">
        <v>0</v>
      </c>
      <c r="T2096" s="48"/>
      <c r="U2096" s="178"/>
      <c r="V2096" s="178">
        <v>43355</v>
      </c>
      <c r="W2096" s="48" t="s">
        <v>211</v>
      </c>
      <c r="X2096" s="48"/>
      <c r="Y2096" s="48"/>
      <c r="Z2096" s="48" t="s">
        <v>211</v>
      </c>
      <c r="AA2096" s="48"/>
      <c r="AB2096" s="48"/>
      <c r="AC2096" s="203" t="s">
        <v>211</v>
      </c>
      <c r="AD2096" s="204">
        <v>43370</v>
      </c>
      <c r="AE2096" s="203" t="s">
        <v>178</v>
      </c>
      <c r="AF2096" s="203" t="s">
        <v>211</v>
      </c>
      <c r="AG2096" s="203" t="s">
        <v>2694</v>
      </c>
      <c r="AH2096" s="209">
        <v>43424</v>
      </c>
      <c r="AI2096" s="210" t="s">
        <v>4347</v>
      </c>
      <c r="AJ2096" s="164" t="str">
        <f t="shared" si="32"/>
        <v>FS</v>
      </c>
      <c r="AK2096" s="115" t="b">
        <f>ISNUMBER(SEARCH("IRT",Table1[[#This Row],[Current_Status]]))</f>
        <v>0</v>
      </c>
      <c r="AL2096" s="116">
        <f>YEAR(Table1[[#This Row],[Project_Initiated]])</f>
        <v>2018</v>
      </c>
      <c r="AM2096" s="53">
        <v>44105</v>
      </c>
      <c r="AN2096" s="53" t="str">
        <f>IF(AND(Table1[[#This Row],[Completed Date]]&gt;="07/01/2020"+0,Table1[[#This Row],[Completed Date]]&lt;="6/30/2021"+0),"FY 20-21",IF(AND(Table1[[#This Row],[Completed Date]]&gt;="07/01/2019"+0,Table1[[#This Row],[Completed Date]]&lt;="6/30/2020"+0),"FY 19-20",""))</f>
        <v/>
      </c>
      <c r="AO2096" s="116" t="str">
        <f>IFERROR(FIND("R",Table1[[#This Row],[FS_Priority]]),"")</f>
        <v/>
      </c>
    </row>
    <row r="2097" spans="1:41" hidden="1" x14ac:dyDescent="0.25">
      <c r="A2097" s="48" t="s">
        <v>281</v>
      </c>
      <c r="B2097" s="203" t="s">
        <v>211</v>
      </c>
      <c r="C2097" s="203" t="s">
        <v>281</v>
      </c>
      <c r="D2097" s="203" t="b">
        <v>0</v>
      </c>
      <c r="E2097" s="48" t="s">
        <v>53</v>
      </c>
      <c r="F2097" s="48" t="s">
        <v>3032</v>
      </c>
      <c r="G2097" s="48" t="s">
        <v>233</v>
      </c>
      <c r="H2097" s="48" t="s">
        <v>932</v>
      </c>
      <c r="I2097" s="48" t="s">
        <v>3550</v>
      </c>
      <c r="J2097" s="48" t="s">
        <v>3454</v>
      </c>
      <c r="K2097" s="203" t="s">
        <v>3514</v>
      </c>
      <c r="L2097" s="203" t="s">
        <v>2636</v>
      </c>
      <c r="M2097" s="48" t="s">
        <v>3538</v>
      </c>
      <c r="N2097" s="203" t="s">
        <v>211</v>
      </c>
      <c r="O2097" s="48" t="s">
        <v>183</v>
      </c>
      <c r="P2097" s="48"/>
      <c r="Q2097" s="48" t="s">
        <v>242</v>
      </c>
      <c r="R2097" s="203" t="s">
        <v>239</v>
      </c>
      <c r="S2097" s="48" t="b">
        <v>0</v>
      </c>
      <c r="T2097" s="48"/>
      <c r="U2097" s="178"/>
      <c r="V2097" s="178">
        <v>43235</v>
      </c>
      <c r="W2097" s="48" t="s">
        <v>211</v>
      </c>
      <c r="X2097" s="48"/>
      <c r="Y2097" s="48"/>
      <c r="Z2097" s="48" t="s">
        <v>211</v>
      </c>
      <c r="AA2097" s="48"/>
      <c r="AB2097" s="48"/>
      <c r="AC2097" s="203" t="s">
        <v>2761</v>
      </c>
      <c r="AD2097" s="205"/>
      <c r="AE2097" s="203" t="s">
        <v>183</v>
      </c>
      <c r="AF2097" s="203" t="s">
        <v>211</v>
      </c>
      <c r="AG2097" s="203" t="s">
        <v>2694</v>
      </c>
      <c r="AH2097" s="209">
        <v>43497</v>
      </c>
      <c r="AI2097" s="210" t="s">
        <v>4350</v>
      </c>
      <c r="AJ2097" s="164" t="str">
        <f t="shared" si="32"/>
        <v>FS</v>
      </c>
      <c r="AK2097" s="115" t="b">
        <f>ISNUMBER(SEARCH("IRT",Table1[[#This Row],[Current_Status]]))</f>
        <v>0</v>
      </c>
      <c r="AL2097" s="116">
        <f>YEAR(Table1[[#This Row],[Project_Initiated]])</f>
        <v>2018</v>
      </c>
      <c r="AM2097" s="53">
        <v>44105</v>
      </c>
      <c r="AN2097" s="53" t="str">
        <f>IF(AND(Table1[[#This Row],[Completed Date]]&gt;="07/01/2020"+0,Table1[[#This Row],[Completed Date]]&lt;="6/30/2021"+0),"FY 20-21",IF(AND(Table1[[#This Row],[Completed Date]]&gt;="07/01/2019"+0,Table1[[#This Row],[Completed Date]]&lt;="6/30/2020"+0),"FY 19-20",""))</f>
        <v/>
      </c>
      <c r="AO2097" s="116" t="str">
        <f>IFERROR(FIND("R",Table1[[#This Row],[FS_Priority]]),"")</f>
        <v/>
      </c>
    </row>
    <row r="2098" spans="1:41" hidden="1" x14ac:dyDescent="0.25">
      <c r="A2098" s="48" t="s">
        <v>4087</v>
      </c>
      <c r="B2098" s="203" t="s">
        <v>211</v>
      </c>
      <c r="C2098" s="203" t="s">
        <v>4087</v>
      </c>
      <c r="D2098" s="203" t="b">
        <v>0</v>
      </c>
      <c r="E2098" s="48" t="s">
        <v>99</v>
      </c>
      <c r="F2098" s="48" t="s">
        <v>4157</v>
      </c>
      <c r="G2098" s="48" t="s">
        <v>211</v>
      </c>
      <c r="H2098" s="48" t="s">
        <v>465</v>
      </c>
      <c r="I2098" s="48" t="s">
        <v>4158</v>
      </c>
      <c r="J2098" s="48" t="s">
        <v>3454</v>
      </c>
      <c r="K2098" s="203" t="s">
        <v>4989</v>
      </c>
      <c r="L2098" s="203" t="s">
        <v>297</v>
      </c>
      <c r="M2098" s="48" t="s">
        <v>4159</v>
      </c>
      <c r="N2098" s="203" t="s">
        <v>211</v>
      </c>
      <c r="O2098" s="48" t="s">
        <v>165</v>
      </c>
      <c r="P2098" s="48"/>
      <c r="Q2098" s="48" t="s">
        <v>242</v>
      </c>
      <c r="R2098" s="203" t="s">
        <v>211</v>
      </c>
      <c r="S2098" s="48" t="b">
        <v>0</v>
      </c>
      <c r="T2098" s="48"/>
      <c r="U2098" s="178"/>
      <c r="V2098" s="178">
        <v>43635</v>
      </c>
      <c r="W2098" s="48" t="s">
        <v>211</v>
      </c>
      <c r="X2098" s="48"/>
      <c r="Y2098" s="48"/>
      <c r="Z2098" s="48" t="s">
        <v>211</v>
      </c>
      <c r="AA2098" s="48"/>
      <c r="AB2098" s="48"/>
      <c r="AC2098" s="203" t="s">
        <v>4436</v>
      </c>
      <c r="AD2098" s="205"/>
      <c r="AE2098" s="203" t="s">
        <v>165</v>
      </c>
      <c r="AF2098" s="203" t="s">
        <v>211</v>
      </c>
      <c r="AG2098" s="203" t="s">
        <v>211</v>
      </c>
      <c r="AH2098" s="209">
        <v>43731</v>
      </c>
      <c r="AI2098" s="210" t="s">
        <v>4284</v>
      </c>
      <c r="AJ2098" s="164" t="str">
        <f t="shared" si="32"/>
        <v>FS</v>
      </c>
      <c r="AK2098" s="115" t="b">
        <f>ISNUMBER(SEARCH("IRT",Table1[[#This Row],[Current_Status]]))</f>
        <v>0</v>
      </c>
      <c r="AL2098" s="116">
        <f>YEAR(Table1[[#This Row],[Project_Initiated]])</f>
        <v>2019</v>
      </c>
      <c r="AM2098" s="53">
        <v>44105</v>
      </c>
      <c r="AN2098" s="53" t="str">
        <f>IF(AND(Table1[[#This Row],[Completed Date]]&gt;="07/01/2020"+0,Table1[[#This Row],[Completed Date]]&lt;="6/30/2021"+0),"FY 20-21",IF(AND(Table1[[#This Row],[Completed Date]]&gt;="07/01/2019"+0,Table1[[#This Row],[Completed Date]]&lt;="6/30/2020"+0),"FY 19-20",""))</f>
        <v>FY 19-20</v>
      </c>
      <c r="AO2098" s="116" t="str">
        <f>IFERROR(FIND("R",Table1[[#This Row],[FS_Priority]]),"")</f>
        <v/>
      </c>
    </row>
    <row r="2099" spans="1:41" hidden="1" x14ac:dyDescent="0.25">
      <c r="A2099" s="48" t="s">
        <v>408</v>
      </c>
      <c r="B2099" s="203" t="s">
        <v>211</v>
      </c>
      <c r="C2099" s="203" t="s">
        <v>408</v>
      </c>
      <c r="D2099" s="203" t="b">
        <v>0</v>
      </c>
      <c r="E2099" s="48" t="s">
        <v>131</v>
      </c>
      <c r="F2099" s="48" t="s">
        <v>3283</v>
      </c>
      <c r="G2099" s="48" t="s">
        <v>211</v>
      </c>
      <c r="H2099" s="48" t="s">
        <v>273</v>
      </c>
      <c r="I2099" s="48" t="s">
        <v>211</v>
      </c>
      <c r="J2099" s="48" t="s">
        <v>3454</v>
      </c>
      <c r="K2099" s="203" t="s">
        <v>3802</v>
      </c>
      <c r="L2099" s="203" t="s">
        <v>2770</v>
      </c>
      <c r="M2099" s="48" t="s">
        <v>3803</v>
      </c>
      <c r="N2099" s="203" t="s">
        <v>211</v>
      </c>
      <c r="O2099" s="48" t="s">
        <v>183</v>
      </c>
      <c r="P2099" s="48"/>
      <c r="Q2099" s="48" t="s">
        <v>218</v>
      </c>
      <c r="R2099" s="203" t="s">
        <v>218</v>
      </c>
      <c r="S2099" s="48" t="b">
        <v>0</v>
      </c>
      <c r="T2099" s="48"/>
      <c r="U2099" s="178"/>
      <c r="V2099" s="178">
        <v>43118</v>
      </c>
      <c r="W2099" s="48" t="s">
        <v>211</v>
      </c>
      <c r="X2099" s="48"/>
      <c r="Y2099" s="48"/>
      <c r="Z2099" s="48" t="s">
        <v>211</v>
      </c>
      <c r="AA2099" s="48"/>
      <c r="AB2099" s="48"/>
      <c r="AC2099" s="203" t="s">
        <v>2691</v>
      </c>
      <c r="AD2099" s="205"/>
      <c r="AE2099" s="203" t="s">
        <v>183</v>
      </c>
      <c r="AF2099" s="203" t="s">
        <v>211</v>
      </c>
      <c r="AG2099" s="203" t="s">
        <v>2694</v>
      </c>
      <c r="AH2099" s="209">
        <v>43447</v>
      </c>
      <c r="AI2099" s="210" t="s">
        <v>4348</v>
      </c>
      <c r="AJ2099" s="164" t="str">
        <f t="shared" si="32"/>
        <v>FS</v>
      </c>
      <c r="AK2099" s="115" t="b">
        <f>ISNUMBER(SEARCH("IRT",Table1[[#This Row],[Current_Status]]))</f>
        <v>0</v>
      </c>
      <c r="AL2099" s="116">
        <f>YEAR(Table1[[#This Row],[Project_Initiated]])</f>
        <v>2018</v>
      </c>
      <c r="AM2099" s="53">
        <v>44105</v>
      </c>
      <c r="AN2099" s="53" t="str">
        <f>IF(AND(Table1[[#This Row],[Completed Date]]&gt;="07/01/2020"+0,Table1[[#This Row],[Completed Date]]&lt;="6/30/2021"+0),"FY 20-21",IF(AND(Table1[[#This Row],[Completed Date]]&gt;="07/01/2019"+0,Table1[[#This Row],[Completed Date]]&lt;="6/30/2020"+0),"FY 19-20",""))</f>
        <v/>
      </c>
      <c r="AO2099" s="116" t="str">
        <f>IFERROR(FIND("R",Table1[[#This Row],[FS_Priority]]),"")</f>
        <v/>
      </c>
    </row>
    <row r="2100" spans="1:41" hidden="1" x14ac:dyDescent="0.25">
      <c r="A2100" s="48" t="s">
        <v>624</v>
      </c>
      <c r="B2100" s="203" t="s">
        <v>211</v>
      </c>
      <c r="C2100" s="203" t="s">
        <v>624</v>
      </c>
      <c r="D2100" s="203" t="b">
        <v>0</v>
      </c>
      <c r="E2100" s="48" t="s">
        <v>4299</v>
      </c>
      <c r="F2100" s="48" t="s">
        <v>2979</v>
      </c>
      <c r="G2100" s="48" t="s">
        <v>211</v>
      </c>
      <c r="H2100" s="48" t="s">
        <v>621</v>
      </c>
      <c r="I2100" s="48" t="s">
        <v>3470</v>
      </c>
      <c r="J2100" s="48" t="s">
        <v>3454</v>
      </c>
      <c r="K2100" s="203" t="s">
        <v>3471</v>
      </c>
      <c r="L2100" s="203" t="s">
        <v>2636</v>
      </c>
      <c r="M2100" s="48" t="s">
        <v>3472</v>
      </c>
      <c r="N2100" s="203" t="s">
        <v>211</v>
      </c>
      <c r="O2100" s="48" t="s">
        <v>178</v>
      </c>
      <c r="P2100" s="48"/>
      <c r="Q2100" s="48" t="s">
        <v>211</v>
      </c>
      <c r="R2100" s="203" t="s">
        <v>184</v>
      </c>
      <c r="S2100" s="48" t="b">
        <v>0</v>
      </c>
      <c r="T2100" s="48"/>
      <c r="U2100" s="178"/>
      <c r="V2100" s="178">
        <v>42992</v>
      </c>
      <c r="W2100" s="48" t="s">
        <v>211</v>
      </c>
      <c r="X2100" s="48"/>
      <c r="Y2100" s="48"/>
      <c r="Z2100" s="48" t="s">
        <v>211</v>
      </c>
      <c r="AA2100" s="48"/>
      <c r="AB2100" s="48"/>
      <c r="AC2100" s="203" t="s">
        <v>625</v>
      </c>
      <c r="AD2100" s="205"/>
      <c r="AE2100" s="203" t="s">
        <v>178</v>
      </c>
      <c r="AF2100" s="203" t="s">
        <v>211</v>
      </c>
      <c r="AG2100" s="203" t="s">
        <v>2694</v>
      </c>
      <c r="AH2100" s="208">
        <v>43484</v>
      </c>
      <c r="AI2100" s="210" t="s">
        <v>4354</v>
      </c>
      <c r="AJ2100" s="164" t="str">
        <f t="shared" si="32"/>
        <v>FS</v>
      </c>
      <c r="AK2100" s="115" t="b">
        <f>ISNUMBER(SEARCH("IRT",Table1[[#This Row],[Current_Status]]))</f>
        <v>0</v>
      </c>
      <c r="AL2100" s="116">
        <f>YEAR(Table1[[#This Row],[Project_Initiated]])</f>
        <v>2017</v>
      </c>
      <c r="AM2100" s="53">
        <v>44105</v>
      </c>
      <c r="AN2100" s="53" t="str">
        <f>IF(AND(Table1[[#This Row],[Completed Date]]&gt;="07/01/2020"+0,Table1[[#This Row],[Completed Date]]&lt;="6/30/2021"+0),"FY 20-21",IF(AND(Table1[[#This Row],[Completed Date]]&gt;="07/01/2019"+0,Table1[[#This Row],[Completed Date]]&lt;="6/30/2020"+0),"FY 19-20",""))</f>
        <v/>
      </c>
      <c r="AO2100" s="116" t="str">
        <f>IFERROR(FIND("R",Table1[[#This Row],[FS_Priority]]),"")</f>
        <v/>
      </c>
    </row>
    <row r="2101" spans="1:41" hidden="1" x14ac:dyDescent="0.25">
      <c r="A2101" s="48" t="s">
        <v>620</v>
      </c>
      <c r="B2101" s="203" t="s">
        <v>211</v>
      </c>
      <c r="C2101" s="203" t="s">
        <v>620</v>
      </c>
      <c r="D2101" s="203" t="b">
        <v>0</v>
      </c>
      <c r="E2101" s="48" t="s">
        <v>4299</v>
      </c>
      <c r="F2101" s="48" t="s">
        <v>2975</v>
      </c>
      <c r="G2101" s="48" t="s">
        <v>211</v>
      </c>
      <c r="H2101" s="48" t="s">
        <v>621</v>
      </c>
      <c r="I2101" s="48" t="s">
        <v>3470</v>
      </c>
      <c r="J2101" s="48" t="s">
        <v>3454</v>
      </c>
      <c r="K2101" s="203" t="s">
        <v>3471</v>
      </c>
      <c r="L2101" s="203" t="s">
        <v>2636</v>
      </c>
      <c r="M2101" s="48" t="s">
        <v>3472</v>
      </c>
      <c r="N2101" s="203" t="s">
        <v>211</v>
      </c>
      <c r="O2101" s="48" t="s">
        <v>178</v>
      </c>
      <c r="P2101" s="48"/>
      <c r="Q2101" s="48" t="s">
        <v>211</v>
      </c>
      <c r="R2101" s="203" t="s">
        <v>236</v>
      </c>
      <c r="S2101" s="48" t="b">
        <v>0</v>
      </c>
      <c r="T2101" s="48"/>
      <c r="U2101" s="178"/>
      <c r="V2101" s="178">
        <v>42986</v>
      </c>
      <c r="W2101" s="48" t="s">
        <v>211</v>
      </c>
      <c r="X2101" s="48"/>
      <c r="Y2101" s="48"/>
      <c r="Z2101" s="48" t="s">
        <v>211</v>
      </c>
      <c r="AA2101" s="48"/>
      <c r="AB2101" s="48"/>
      <c r="AC2101" s="203" t="s">
        <v>2611</v>
      </c>
      <c r="AD2101" s="205"/>
      <c r="AE2101" s="203" t="s">
        <v>178</v>
      </c>
      <c r="AF2101" s="203" t="s">
        <v>211</v>
      </c>
      <c r="AG2101" s="203" t="s">
        <v>2694</v>
      </c>
      <c r="AH2101" s="209">
        <v>43484</v>
      </c>
      <c r="AI2101" s="210" t="s">
        <v>4354</v>
      </c>
      <c r="AJ2101" s="164" t="str">
        <f t="shared" si="32"/>
        <v>FS</v>
      </c>
      <c r="AK2101" s="115" t="b">
        <f>ISNUMBER(SEARCH("IRT",Table1[[#This Row],[Current_Status]]))</f>
        <v>0</v>
      </c>
      <c r="AL2101" s="116">
        <f>YEAR(Table1[[#This Row],[Project_Initiated]])</f>
        <v>2017</v>
      </c>
      <c r="AM2101" s="53">
        <v>44105</v>
      </c>
      <c r="AN2101" s="53" t="str">
        <f>IF(AND(Table1[[#This Row],[Completed Date]]&gt;="07/01/2020"+0,Table1[[#This Row],[Completed Date]]&lt;="6/30/2021"+0),"FY 20-21",IF(AND(Table1[[#This Row],[Completed Date]]&gt;="07/01/2019"+0,Table1[[#This Row],[Completed Date]]&lt;="6/30/2020"+0),"FY 19-20",""))</f>
        <v/>
      </c>
      <c r="AO2101" s="116" t="str">
        <f>IFERROR(FIND("R",Table1[[#This Row],[FS_Priority]]),"")</f>
        <v/>
      </c>
    </row>
    <row r="2102" spans="1:41" hidden="1" x14ac:dyDescent="0.25">
      <c r="A2102" s="48" t="s">
        <v>4063</v>
      </c>
      <c r="B2102" s="203" t="s">
        <v>211</v>
      </c>
      <c r="C2102" s="203" t="s">
        <v>4063</v>
      </c>
      <c r="D2102" s="203" t="b">
        <v>0</v>
      </c>
      <c r="E2102" s="48" t="s">
        <v>147</v>
      </c>
      <c r="F2102" s="48" t="s">
        <v>4153</v>
      </c>
      <c r="G2102" s="48" t="s">
        <v>211</v>
      </c>
      <c r="H2102" s="48" t="s">
        <v>451</v>
      </c>
      <c r="I2102" s="48" t="s">
        <v>4154</v>
      </c>
      <c r="J2102" s="48" t="s">
        <v>3454</v>
      </c>
      <c r="K2102" s="203" t="s">
        <v>3839</v>
      </c>
      <c r="L2102" s="203" t="s">
        <v>4330</v>
      </c>
      <c r="M2102" s="48" t="s">
        <v>3849</v>
      </c>
      <c r="N2102" s="203" t="s">
        <v>211</v>
      </c>
      <c r="O2102" s="48" t="s">
        <v>183</v>
      </c>
      <c r="P2102" s="48"/>
      <c r="Q2102" s="48" t="s">
        <v>211</v>
      </c>
      <c r="R2102" s="203" t="s">
        <v>211</v>
      </c>
      <c r="S2102" s="48" t="b">
        <v>0</v>
      </c>
      <c r="T2102" s="48"/>
      <c r="U2102" s="178"/>
      <c r="V2102" s="178">
        <v>43634</v>
      </c>
      <c r="W2102" s="48" t="s">
        <v>211</v>
      </c>
      <c r="X2102" s="48"/>
      <c r="Y2102" s="48"/>
      <c r="Z2102" s="48" t="s">
        <v>211</v>
      </c>
      <c r="AA2102" s="48"/>
      <c r="AB2102" s="48"/>
      <c r="AC2102" s="203" t="s">
        <v>211</v>
      </c>
      <c r="AD2102" s="206"/>
      <c r="AE2102" s="203" t="s">
        <v>498</v>
      </c>
      <c r="AF2102" s="203" t="s">
        <v>211</v>
      </c>
      <c r="AG2102" s="203" t="s">
        <v>211</v>
      </c>
      <c r="AH2102" s="208">
        <v>43714</v>
      </c>
      <c r="AI2102" s="210" t="s">
        <v>4284</v>
      </c>
      <c r="AJ2102" s="164" t="str">
        <f t="shared" si="32"/>
        <v>FS</v>
      </c>
      <c r="AK2102" s="115" t="b">
        <f>ISNUMBER(SEARCH("IRT",Table1[[#This Row],[Current_Status]]))</f>
        <v>0</v>
      </c>
      <c r="AL2102" s="116">
        <f>YEAR(Table1[[#This Row],[Project_Initiated]])</f>
        <v>2019</v>
      </c>
      <c r="AM2102" s="53">
        <v>44105</v>
      </c>
      <c r="AN2102" s="53" t="str">
        <f>IF(AND(Table1[[#This Row],[Completed Date]]&gt;="07/01/2020"+0,Table1[[#This Row],[Completed Date]]&lt;="6/30/2021"+0),"FY 20-21",IF(AND(Table1[[#This Row],[Completed Date]]&gt;="07/01/2019"+0,Table1[[#This Row],[Completed Date]]&lt;="6/30/2020"+0),"FY 19-20",""))</f>
        <v>FY 19-20</v>
      </c>
      <c r="AO2102" s="116" t="str">
        <f>IFERROR(FIND("R",Table1[[#This Row],[FS_Priority]]),"")</f>
        <v/>
      </c>
    </row>
    <row r="2103" spans="1:41" hidden="1" x14ac:dyDescent="0.25">
      <c r="A2103" s="48" t="s">
        <v>745</v>
      </c>
      <c r="B2103" s="203" t="s">
        <v>211</v>
      </c>
      <c r="C2103" s="203" t="s">
        <v>745</v>
      </c>
      <c r="D2103" s="203" t="b">
        <v>0</v>
      </c>
      <c r="E2103" s="48" t="s">
        <v>4313</v>
      </c>
      <c r="F2103" s="48" t="s">
        <v>3342</v>
      </c>
      <c r="G2103" s="48" t="s">
        <v>746</v>
      </c>
      <c r="H2103" s="48" t="s">
        <v>267</v>
      </c>
      <c r="I2103" s="48" t="s">
        <v>211</v>
      </c>
      <c r="J2103" s="48" t="s">
        <v>3454</v>
      </c>
      <c r="K2103" s="203" t="s">
        <v>3883</v>
      </c>
      <c r="L2103" s="203" t="s">
        <v>437</v>
      </c>
      <c r="M2103" s="48" t="s">
        <v>3888</v>
      </c>
      <c r="N2103" s="203" t="s">
        <v>211</v>
      </c>
      <c r="O2103" s="48" t="s">
        <v>183</v>
      </c>
      <c r="P2103" s="48"/>
      <c r="Q2103" s="48" t="s">
        <v>211</v>
      </c>
      <c r="R2103" s="203" t="s">
        <v>218</v>
      </c>
      <c r="S2103" s="48" t="b">
        <v>0</v>
      </c>
      <c r="T2103" s="48"/>
      <c r="U2103" s="178"/>
      <c r="V2103" s="178">
        <v>43250</v>
      </c>
      <c r="W2103" s="48" t="s">
        <v>211</v>
      </c>
      <c r="X2103" s="48"/>
      <c r="Y2103" s="48"/>
      <c r="Z2103" s="48" t="s">
        <v>211</v>
      </c>
      <c r="AA2103" s="48"/>
      <c r="AB2103" s="48"/>
      <c r="AC2103" s="203" t="s">
        <v>211</v>
      </c>
      <c r="AD2103" s="205"/>
      <c r="AE2103" s="203" t="s">
        <v>178</v>
      </c>
      <c r="AF2103" s="203" t="s">
        <v>211</v>
      </c>
      <c r="AG2103" s="203" t="s">
        <v>2694</v>
      </c>
      <c r="AH2103" s="208">
        <v>43489</v>
      </c>
      <c r="AI2103" s="210" t="s">
        <v>4350</v>
      </c>
      <c r="AJ2103" s="164" t="str">
        <f t="shared" si="32"/>
        <v>FS</v>
      </c>
      <c r="AK2103" s="115" t="b">
        <f>ISNUMBER(SEARCH("IRT",Table1[[#This Row],[Current_Status]]))</f>
        <v>0</v>
      </c>
      <c r="AL2103" s="116">
        <f>YEAR(Table1[[#This Row],[Project_Initiated]])</f>
        <v>2018</v>
      </c>
      <c r="AM2103" s="53">
        <v>44105</v>
      </c>
      <c r="AN2103" s="53" t="str">
        <f>IF(AND(Table1[[#This Row],[Completed Date]]&gt;="07/01/2020"+0,Table1[[#This Row],[Completed Date]]&lt;="6/30/2021"+0),"FY 20-21",IF(AND(Table1[[#This Row],[Completed Date]]&gt;="07/01/2019"+0,Table1[[#This Row],[Completed Date]]&lt;="6/30/2020"+0),"FY 19-20",""))</f>
        <v/>
      </c>
      <c r="AO2103" s="116" t="str">
        <f>IFERROR(FIND("R",Table1[[#This Row],[FS_Priority]]),"")</f>
        <v/>
      </c>
    </row>
    <row r="2104" spans="1:41" hidden="1" x14ac:dyDescent="0.25">
      <c r="A2104" s="48" t="s">
        <v>430</v>
      </c>
      <c r="B2104" s="203" t="s">
        <v>211</v>
      </c>
      <c r="C2104" s="203" t="s">
        <v>430</v>
      </c>
      <c r="D2104" s="203" t="b">
        <v>0</v>
      </c>
      <c r="E2104" s="48" t="s">
        <v>4313</v>
      </c>
      <c r="F2104" s="48" t="s">
        <v>3351</v>
      </c>
      <c r="G2104" s="48" t="s">
        <v>211</v>
      </c>
      <c r="H2104" s="48" t="s">
        <v>267</v>
      </c>
      <c r="I2104" s="48" t="s">
        <v>3893</v>
      </c>
      <c r="J2104" s="48" t="s">
        <v>3454</v>
      </c>
      <c r="K2104" s="203" t="s">
        <v>3883</v>
      </c>
      <c r="L2104" s="203" t="s">
        <v>437</v>
      </c>
      <c r="M2104" s="48" t="s">
        <v>3888</v>
      </c>
      <c r="N2104" s="203" t="s">
        <v>211</v>
      </c>
      <c r="O2104" s="48" t="s">
        <v>183</v>
      </c>
      <c r="P2104" s="48"/>
      <c r="Q2104" s="48" t="s">
        <v>236</v>
      </c>
      <c r="R2104" s="203" t="s">
        <v>242</v>
      </c>
      <c r="S2104" s="48" t="b">
        <v>0</v>
      </c>
      <c r="T2104" s="48"/>
      <c r="U2104" s="178"/>
      <c r="V2104" s="178">
        <v>43177</v>
      </c>
      <c r="W2104" s="48" t="s">
        <v>211</v>
      </c>
      <c r="X2104" s="48"/>
      <c r="Y2104" s="48"/>
      <c r="Z2104" s="48" t="s">
        <v>211</v>
      </c>
      <c r="AA2104" s="48"/>
      <c r="AB2104" s="48"/>
      <c r="AC2104" s="203" t="s">
        <v>2774</v>
      </c>
      <c r="AD2104" s="205"/>
      <c r="AE2104" s="203" t="s">
        <v>178</v>
      </c>
      <c r="AF2104" s="203" t="s">
        <v>211</v>
      </c>
      <c r="AG2104" s="203" t="s">
        <v>2694</v>
      </c>
      <c r="AH2104" s="208">
        <v>43497</v>
      </c>
      <c r="AI2104" s="210" t="s">
        <v>4348</v>
      </c>
      <c r="AJ2104" s="164" t="str">
        <f t="shared" si="32"/>
        <v>FS</v>
      </c>
      <c r="AK2104" s="115" t="b">
        <f>ISNUMBER(SEARCH("IRT",Table1[[#This Row],[Current_Status]]))</f>
        <v>0</v>
      </c>
      <c r="AL2104" s="116">
        <f>YEAR(Table1[[#This Row],[Project_Initiated]])</f>
        <v>2018</v>
      </c>
      <c r="AM2104" s="53">
        <v>44105</v>
      </c>
      <c r="AN2104" s="53" t="str">
        <f>IF(AND(Table1[[#This Row],[Completed Date]]&gt;="07/01/2020"+0,Table1[[#This Row],[Completed Date]]&lt;="6/30/2021"+0),"FY 20-21",IF(AND(Table1[[#This Row],[Completed Date]]&gt;="07/01/2019"+0,Table1[[#This Row],[Completed Date]]&lt;="6/30/2020"+0),"FY 19-20",""))</f>
        <v/>
      </c>
      <c r="AO2104" s="116" t="str">
        <f>IFERROR(FIND("R",Table1[[#This Row],[FS_Priority]]),"")</f>
        <v/>
      </c>
    </row>
    <row r="2105" spans="1:41" hidden="1" x14ac:dyDescent="0.25">
      <c r="A2105" s="48" t="s">
        <v>82</v>
      </c>
      <c r="B2105" s="203" t="s">
        <v>82</v>
      </c>
      <c r="C2105" s="203" t="s">
        <v>211</v>
      </c>
      <c r="D2105" s="203" t="b">
        <v>0</v>
      </c>
      <c r="E2105" s="48" t="s">
        <v>4285</v>
      </c>
      <c r="F2105" s="48" t="s">
        <v>83</v>
      </c>
      <c r="G2105" s="48" t="s">
        <v>3925</v>
      </c>
      <c r="H2105" s="48" t="s">
        <v>211</v>
      </c>
      <c r="I2105" s="48" t="s">
        <v>211</v>
      </c>
      <c r="J2105" s="48" t="s">
        <v>4944</v>
      </c>
      <c r="K2105" s="203" t="s">
        <v>59</v>
      </c>
      <c r="L2105" s="203" t="s">
        <v>28</v>
      </c>
      <c r="M2105" s="48" t="s">
        <v>3503</v>
      </c>
      <c r="N2105" s="203" t="s">
        <v>211</v>
      </c>
      <c r="O2105" s="48" t="s">
        <v>293</v>
      </c>
      <c r="P2105" s="48">
        <v>7</v>
      </c>
      <c r="Q2105" s="48" t="s">
        <v>211</v>
      </c>
      <c r="R2105" s="203" t="s">
        <v>211</v>
      </c>
      <c r="S2105" s="48" t="b">
        <v>0</v>
      </c>
      <c r="T2105" s="48">
        <v>25000000</v>
      </c>
      <c r="U2105" s="178"/>
      <c r="V2105" s="178">
        <v>42515</v>
      </c>
      <c r="W2105" s="48" t="s">
        <v>5144</v>
      </c>
      <c r="X2105" s="48">
        <v>43617</v>
      </c>
      <c r="Y2105" s="48">
        <v>44157</v>
      </c>
      <c r="Z2105" s="48" t="s">
        <v>211</v>
      </c>
      <c r="AA2105" s="48"/>
      <c r="AB2105" s="48"/>
      <c r="AC2105" s="203" t="s">
        <v>211</v>
      </c>
      <c r="AD2105" s="205"/>
      <c r="AE2105" s="203" t="s">
        <v>211</v>
      </c>
      <c r="AF2105" s="203" t="s">
        <v>211</v>
      </c>
      <c r="AG2105" s="203" t="s">
        <v>211</v>
      </c>
      <c r="AH2105" s="208"/>
      <c r="AI2105" s="210" t="s">
        <v>211</v>
      </c>
      <c r="AJ2105" s="164" t="str">
        <f t="shared" si="32"/>
        <v>PD&amp;C</v>
      </c>
      <c r="AK2105" s="115" t="b">
        <f>ISNUMBER(SEARCH("IRT",Table1[[#This Row],[Current_Status]]))</f>
        <v>0</v>
      </c>
      <c r="AL2105" s="116">
        <f>YEAR(Table1[[#This Row],[Project_Initiated]])</f>
        <v>2016</v>
      </c>
      <c r="AM2105" s="53">
        <v>44105</v>
      </c>
      <c r="AN2105" s="53" t="str">
        <f>IF(AND(Table1[[#This Row],[Completed Date]]&gt;="07/01/2020"+0,Table1[[#This Row],[Completed Date]]&lt;="6/30/2021"+0),"FY 20-21",IF(AND(Table1[[#This Row],[Completed Date]]&gt;="07/01/2019"+0,Table1[[#This Row],[Completed Date]]&lt;="6/30/2020"+0),"FY 19-20",""))</f>
        <v/>
      </c>
      <c r="AO2105" s="116" t="str">
        <f>IFERROR(FIND("R",Table1[[#This Row],[FS_Priority]]),"")</f>
        <v/>
      </c>
    </row>
    <row r="2106" spans="1:41" hidden="1" x14ac:dyDescent="0.25">
      <c r="A2106" s="180" t="s">
        <v>2795</v>
      </c>
      <c r="B2106" s="211" t="s">
        <v>2795</v>
      </c>
      <c r="C2106" s="211" t="s">
        <v>211</v>
      </c>
      <c r="D2106" s="211" t="b">
        <v>0</v>
      </c>
      <c r="E2106" s="180" t="s">
        <v>187</v>
      </c>
      <c r="F2106" s="180" t="s">
        <v>2796</v>
      </c>
      <c r="G2106" s="180" t="s">
        <v>5145</v>
      </c>
      <c r="H2106" s="180" t="s">
        <v>2293</v>
      </c>
      <c r="I2106" s="180" t="s">
        <v>211</v>
      </c>
      <c r="J2106" s="180" t="s">
        <v>4992</v>
      </c>
      <c r="K2106" s="211" t="s">
        <v>30</v>
      </c>
      <c r="L2106" s="211" t="s">
        <v>394</v>
      </c>
      <c r="M2106" s="180" t="s">
        <v>419</v>
      </c>
      <c r="N2106" s="211" t="s">
        <v>211</v>
      </c>
      <c r="O2106" s="180" t="s">
        <v>4331</v>
      </c>
      <c r="P2106" s="180">
        <v>6</v>
      </c>
      <c r="Q2106" s="180" t="s">
        <v>211</v>
      </c>
      <c r="R2106" s="211" t="s">
        <v>211</v>
      </c>
      <c r="S2106" s="180" t="b">
        <v>0</v>
      </c>
      <c r="T2106" s="180"/>
      <c r="U2106" s="181"/>
      <c r="V2106" s="181">
        <v>43510</v>
      </c>
      <c r="W2106" s="180" t="s">
        <v>4992</v>
      </c>
      <c r="X2106" s="180">
        <v>43983</v>
      </c>
      <c r="Y2106" s="180">
        <v>44105</v>
      </c>
      <c r="Z2106" s="180" t="s">
        <v>211</v>
      </c>
      <c r="AA2106" s="180"/>
      <c r="AB2106" s="180"/>
      <c r="AC2106" s="211" t="s">
        <v>211</v>
      </c>
      <c r="AD2106" s="212"/>
      <c r="AE2106" s="211" t="s">
        <v>211</v>
      </c>
      <c r="AF2106" s="211" t="s">
        <v>211</v>
      </c>
      <c r="AG2106" s="211" t="s">
        <v>211</v>
      </c>
      <c r="AH2106" s="213"/>
      <c r="AI2106" s="214" t="s">
        <v>211</v>
      </c>
      <c r="AJ2106" s="164" t="str">
        <f t="shared" si="32"/>
        <v>PD&amp;C</v>
      </c>
      <c r="AK2106" s="164" t="b">
        <f>ISNUMBER(SEARCH("IRT",Table1[[#This Row],[Current_Status]]))</f>
        <v>0</v>
      </c>
      <c r="AL2106" s="165">
        <f>YEAR(Table1[[#This Row],[Project_Initiated]])</f>
        <v>2019</v>
      </c>
      <c r="AM2106" s="53">
        <v>44105</v>
      </c>
      <c r="AN2106" s="53" t="str">
        <f>IF(AND(Table1[[#This Row],[Completed Date]]&gt;="07/01/2020"+0,Table1[[#This Row],[Completed Date]]&lt;="6/30/2021"+0),"FY 20-21",IF(AND(Table1[[#This Row],[Completed Date]]&gt;="07/01/2019"+0,Table1[[#This Row],[Completed Date]]&lt;="6/30/2020"+0),"FY 19-20",""))</f>
        <v/>
      </c>
      <c r="AO2106" s="165" t="str">
        <f>IFERROR(FIND("R",Table1[[#This Row],[FS_Priority]]),"")</f>
        <v/>
      </c>
    </row>
    <row r="2107" spans="1:41" x14ac:dyDescent="0.25">
      <c r="A2107" s="48" t="s">
        <v>75</v>
      </c>
      <c r="B2107" s="217" t="s">
        <v>75</v>
      </c>
      <c r="C2107" s="217" t="s">
        <v>211</v>
      </c>
      <c r="D2107" s="218" t="b">
        <v>0</v>
      </c>
      <c r="E2107" s="48" t="s">
        <v>4285</v>
      </c>
      <c r="F2107" s="48" t="s">
        <v>76</v>
      </c>
      <c r="G2107" s="48" t="s">
        <v>5081</v>
      </c>
      <c r="H2107" s="48" t="s">
        <v>211</v>
      </c>
      <c r="I2107" s="48" t="s">
        <v>211</v>
      </c>
      <c r="J2107" s="48" t="s">
        <v>51</v>
      </c>
      <c r="K2107" s="217" t="s">
        <v>59</v>
      </c>
      <c r="L2107" s="217" t="s">
        <v>28</v>
      </c>
      <c r="M2107" s="48" t="s">
        <v>77</v>
      </c>
      <c r="N2107" s="217" t="s">
        <v>211</v>
      </c>
      <c r="O2107" s="48" t="s">
        <v>118</v>
      </c>
      <c r="P2107" s="48">
        <v>4</v>
      </c>
      <c r="Q2107" s="48" t="s">
        <v>211</v>
      </c>
      <c r="R2107" s="217" t="s">
        <v>211</v>
      </c>
      <c r="S2107" s="48" t="b">
        <v>0</v>
      </c>
      <c r="T2107" s="48">
        <v>10000000</v>
      </c>
      <c r="U2107" s="178"/>
      <c r="V2107" s="178">
        <v>42725</v>
      </c>
      <c r="W2107" s="48" t="s">
        <v>27</v>
      </c>
      <c r="X2107" s="48">
        <v>44105</v>
      </c>
      <c r="Y2107" s="48">
        <v>44196</v>
      </c>
      <c r="Z2107" s="48" t="s">
        <v>211</v>
      </c>
      <c r="AA2107" s="48"/>
      <c r="AB2107" s="48"/>
      <c r="AC2107" s="217" t="s">
        <v>211</v>
      </c>
      <c r="AD2107" s="48"/>
      <c r="AE2107" s="217" t="s">
        <v>211</v>
      </c>
      <c r="AF2107" s="217" t="s">
        <v>211</v>
      </c>
      <c r="AG2107" s="217" t="s">
        <v>211</v>
      </c>
      <c r="AH2107" s="208"/>
      <c r="AI2107" s="210" t="s">
        <v>211</v>
      </c>
      <c r="AJ2107" s="164" t="str">
        <f t="shared" ref="AJ2107:AJ2170" si="33">IF(LEN(A2107)&gt;6,"FS","PD&amp;C")</f>
        <v>PD&amp;C</v>
      </c>
      <c r="AK2107" s="115" t="b">
        <f>ISNUMBER(SEARCH("IRT",Table1[[#This Row],[Current_Status]]))</f>
        <v>0</v>
      </c>
      <c r="AL2107" s="116">
        <f>YEAR(Table1[[#This Row],[Project_Initiated]])</f>
        <v>2016</v>
      </c>
      <c r="AM2107" s="53">
        <v>44120</v>
      </c>
      <c r="AN2107" s="53" t="str">
        <f>IF(AND(Table1[[#This Row],[Completed Date]]&gt;="07/01/2020"+0,Table1[[#This Row],[Completed Date]]&lt;="6/30/2021"+0),"FY 20-21",IF(AND(Table1[[#This Row],[Completed Date]]&gt;="07/01/2019"+0,Table1[[#This Row],[Completed Date]]&lt;="6/30/2020"+0),"FY 19-20",""))</f>
        <v/>
      </c>
      <c r="AO2107" s="116" t="str">
        <f>IFERROR(FIND("R",Table1[[#This Row],[FS_Priority]]),"")</f>
        <v/>
      </c>
    </row>
    <row r="2108" spans="1:41" x14ac:dyDescent="0.25">
      <c r="A2108" s="48" t="s">
        <v>4387</v>
      </c>
      <c r="B2108" s="217" t="s">
        <v>4387</v>
      </c>
      <c r="C2108" s="217" t="s">
        <v>211</v>
      </c>
      <c r="D2108" s="218" t="b">
        <v>0</v>
      </c>
      <c r="E2108" s="48" t="s">
        <v>4299</v>
      </c>
      <c r="F2108" s="48" t="s">
        <v>4960</v>
      </c>
      <c r="G2108" s="48" t="s">
        <v>4251</v>
      </c>
      <c r="H2108" s="48" t="s">
        <v>211</v>
      </c>
      <c r="I2108" s="48" t="s">
        <v>211</v>
      </c>
      <c r="J2108" s="48" t="s">
        <v>51</v>
      </c>
      <c r="K2108" s="217" t="s">
        <v>3471</v>
      </c>
      <c r="L2108" s="217" t="s">
        <v>2636</v>
      </c>
      <c r="M2108" s="48" t="s">
        <v>3777</v>
      </c>
      <c r="N2108" s="217" t="s">
        <v>211</v>
      </c>
      <c r="O2108" s="48" t="s">
        <v>3974</v>
      </c>
      <c r="P2108" s="48">
        <v>2</v>
      </c>
      <c r="Q2108" s="48" t="s">
        <v>211</v>
      </c>
      <c r="R2108" s="217" t="s">
        <v>211</v>
      </c>
      <c r="S2108" s="48" t="b">
        <v>0</v>
      </c>
      <c r="T2108" s="48"/>
      <c r="U2108" s="178"/>
      <c r="V2108" s="178">
        <v>43532</v>
      </c>
      <c r="W2108" s="48" t="s">
        <v>27</v>
      </c>
      <c r="X2108" s="48">
        <v>44136</v>
      </c>
      <c r="Y2108" s="48">
        <v>44470</v>
      </c>
      <c r="Z2108" s="48" t="s">
        <v>211</v>
      </c>
      <c r="AA2108" s="48"/>
      <c r="AB2108" s="48"/>
      <c r="AC2108" s="217" t="s">
        <v>211</v>
      </c>
      <c r="AD2108" s="48"/>
      <c r="AE2108" s="217" t="s">
        <v>211</v>
      </c>
      <c r="AF2108" s="217" t="s">
        <v>211</v>
      </c>
      <c r="AG2108" s="217" t="s">
        <v>211</v>
      </c>
      <c r="AH2108" s="208"/>
      <c r="AI2108" s="210" t="s">
        <v>211</v>
      </c>
      <c r="AJ2108" s="164" t="str">
        <f t="shared" si="33"/>
        <v>PD&amp;C</v>
      </c>
      <c r="AK2108" s="115" t="b">
        <f>ISNUMBER(SEARCH("IRT",Table1[[#This Row],[Current_Status]]))</f>
        <v>0</v>
      </c>
      <c r="AL2108" s="116">
        <f>YEAR(Table1[[#This Row],[Project_Initiated]])</f>
        <v>2019</v>
      </c>
      <c r="AM2108" s="53">
        <v>44120</v>
      </c>
      <c r="AN2108" s="53" t="str">
        <f>IF(AND(Table1[[#This Row],[Completed Date]]&gt;="07/01/2020"+0,Table1[[#This Row],[Completed Date]]&lt;="6/30/2021"+0),"FY 20-21",IF(AND(Table1[[#This Row],[Completed Date]]&gt;="07/01/2019"+0,Table1[[#This Row],[Completed Date]]&lt;="6/30/2020"+0),"FY 19-20",""))</f>
        <v/>
      </c>
      <c r="AO2108" s="116" t="str">
        <f>IFERROR(FIND("R",Table1[[#This Row],[FS_Priority]]),"")</f>
        <v/>
      </c>
    </row>
    <row r="2109" spans="1:41" x14ac:dyDescent="0.25">
      <c r="A2109" s="48" t="s">
        <v>2816</v>
      </c>
      <c r="B2109" s="217" t="s">
        <v>2816</v>
      </c>
      <c r="C2109" s="217" t="s">
        <v>211</v>
      </c>
      <c r="D2109" s="218" t="b">
        <v>0</v>
      </c>
      <c r="E2109" s="48" t="s">
        <v>4299</v>
      </c>
      <c r="F2109" s="48" t="s">
        <v>4798</v>
      </c>
      <c r="G2109" s="48" t="s">
        <v>3819</v>
      </c>
      <c r="H2109" s="48" t="s">
        <v>211</v>
      </c>
      <c r="I2109" s="48" t="s">
        <v>211</v>
      </c>
      <c r="J2109" s="48" t="s">
        <v>51</v>
      </c>
      <c r="K2109" s="217" t="s">
        <v>3471</v>
      </c>
      <c r="L2109" s="217" t="s">
        <v>2636</v>
      </c>
      <c r="M2109" s="48" t="s">
        <v>3509</v>
      </c>
      <c r="N2109" s="217" t="s">
        <v>211</v>
      </c>
      <c r="O2109" s="48" t="s">
        <v>189</v>
      </c>
      <c r="P2109" s="48">
        <v>8</v>
      </c>
      <c r="Q2109" s="48" t="s">
        <v>211</v>
      </c>
      <c r="R2109" s="217" t="s">
        <v>211</v>
      </c>
      <c r="S2109" s="48" t="b">
        <v>0</v>
      </c>
      <c r="T2109" s="48">
        <v>6950000</v>
      </c>
      <c r="U2109" s="178"/>
      <c r="V2109" s="178">
        <v>43528</v>
      </c>
      <c r="W2109" s="48" t="s">
        <v>27</v>
      </c>
      <c r="X2109" s="48">
        <v>44348</v>
      </c>
      <c r="Y2109" s="48">
        <v>45047</v>
      </c>
      <c r="Z2109" s="48" t="s">
        <v>211</v>
      </c>
      <c r="AA2109" s="48"/>
      <c r="AB2109" s="48"/>
      <c r="AC2109" s="217" t="s">
        <v>211</v>
      </c>
      <c r="AD2109" s="48"/>
      <c r="AE2109" s="217" t="s">
        <v>211</v>
      </c>
      <c r="AF2109" s="217" t="s">
        <v>211</v>
      </c>
      <c r="AG2109" s="217" t="s">
        <v>211</v>
      </c>
      <c r="AH2109" s="209"/>
      <c r="AI2109" s="210" t="s">
        <v>211</v>
      </c>
      <c r="AJ2109" s="164" t="str">
        <f t="shared" si="33"/>
        <v>PD&amp;C</v>
      </c>
      <c r="AK2109" s="115" t="b">
        <f>ISNUMBER(SEARCH("IRT",Table1[[#This Row],[Current_Status]]))</f>
        <v>0</v>
      </c>
      <c r="AL2109" s="116">
        <f>YEAR(Table1[[#This Row],[Project_Initiated]])</f>
        <v>2019</v>
      </c>
      <c r="AM2109" s="53">
        <v>44120</v>
      </c>
      <c r="AN2109" s="53" t="str">
        <f>IF(AND(Table1[[#This Row],[Completed Date]]&gt;="07/01/2020"+0,Table1[[#This Row],[Completed Date]]&lt;="6/30/2021"+0),"FY 20-21",IF(AND(Table1[[#This Row],[Completed Date]]&gt;="07/01/2019"+0,Table1[[#This Row],[Completed Date]]&lt;="6/30/2020"+0),"FY 19-20",""))</f>
        <v/>
      </c>
      <c r="AO2109" s="116" t="str">
        <f>IFERROR(FIND("R",Table1[[#This Row],[FS_Priority]]),"")</f>
        <v/>
      </c>
    </row>
    <row r="2110" spans="1:41" x14ac:dyDescent="0.25">
      <c r="A2110" s="48" t="s">
        <v>124</v>
      </c>
      <c r="B2110" s="217" t="s">
        <v>124</v>
      </c>
      <c r="C2110" s="217" t="s">
        <v>211</v>
      </c>
      <c r="D2110" s="218" t="b">
        <v>0</v>
      </c>
      <c r="E2110" s="48" t="s">
        <v>187</v>
      </c>
      <c r="F2110" s="48" t="s">
        <v>4004</v>
      </c>
      <c r="G2110" s="48" t="s">
        <v>125</v>
      </c>
      <c r="H2110" s="48" t="s">
        <v>273</v>
      </c>
      <c r="I2110" s="48" t="s">
        <v>211</v>
      </c>
      <c r="J2110" s="48" t="s">
        <v>3782</v>
      </c>
      <c r="K2110" s="217" t="s">
        <v>30</v>
      </c>
      <c r="L2110" s="217" t="s">
        <v>394</v>
      </c>
      <c r="M2110" s="48" t="s">
        <v>30</v>
      </c>
      <c r="N2110" s="217" t="s">
        <v>211</v>
      </c>
      <c r="O2110" s="48" t="s">
        <v>120</v>
      </c>
      <c r="P2110" s="48">
        <v>99</v>
      </c>
      <c r="Q2110" s="48" t="s">
        <v>211</v>
      </c>
      <c r="R2110" s="217" t="s">
        <v>211</v>
      </c>
      <c r="S2110" s="48" t="b">
        <v>0</v>
      </c>
      <c r="T2110" s="48">
        <v>240000</v>
      </c>
      <c r="U2110" s="178"/>
      <c r="V2110" s="178">
        <v>42496</v>
      </c>
      <c r="W2110" s="48" t="s">
        <v>47</v>
      </c>
      <c r="X2110" s="48"/>
      <c r="Y2110" s="48"/>
      <c r="Z2110" s="48" t="s">
        <v>211</v>
      </c>
      <c r="AA2110" s="48"/>
      <c r="AB2110" s="48"/>
      <c r="AC2110" s="217" t="s">
        <v>211</v>
      </c>
      <c r="AD2110" s="48"/>
      <c r="AE2110" s="217" t="s">
        <v>211</v>
      </c>
      <c r="AF2110" s="217" t="s">
        <v>211</v>
      </c>
      <c r="AG2110" s="217" t="s">
        <v>211</v>
      </c>
      <c r="AH2110" s="208"/>
      <c r="AI2110" s="210" t="s">
        <v>211</v>
      </c>
      <c r="AJ2110" s="164" t="str">
        <f t="shared" si="33"/>
        <v>PD&amp;C</v>
      </c>
      <c r="AK2110" s="115" t="b">
        <f>ISNUMBER(SEARCH("IRT",Table1[[#This Row],[Current_Status]]))</f>
        <v>0</v>
      </c>
      <c r="AL2110" s="116">
        <f>YEAR(Table1[[#This Row],[Project_Initiated]])</f>
        <v>2016</v>
      </c>
      <c r="AM2110" s="53">
        <v>44120</v>
      </c>
      <c r="AN2110" s="53" t="str">
        <f>IF(AND(Table1[[#This Row],[Completed Date]]&gt;="07/01/2020"+0,Table1[[#This Row],[Completed Date]]&lt;="6/30/2021"+0),"FY 20-21",IF(AND(Table1[[#This Row],[Completed Date]]&gt;="07/01/2019"+0,Table1[[#This Row],[Completed Date]]&lt;="6/30/2020"+0),"FY 19-20",""))</f>
        <v/>
      </c>
      <c r="AO2110" s="116" t="str">
        <f>IFERROR(FIND("R",Table1[[#This Row],[FS_Priority]]),"")</f>
        <v/>
      </c>
    </row>
    <row r="2111" spans="1:41" x14ac:dyDescent="0.25">
      <c r="A2111" s="48" t="s">
        <v>219</v>
      </c>
      <c r="B2111" s="217" t="s">
        <v>211</v>
      </c>
      <c r="C2111" s="217" t="s">
        <v>219</v>
      </c>
      <c r="D2111" s="218" t="b">
        <v>0</v>
      </c>
      <c r="E2111" s="48" t="s">
        <v>21</v>
      </c>
      <c r="F2111" s="48" t="s">
        <v>2957</v>
      </c>
      <c r="G2111" s="48" t="s">
        <v>220</v>
      </c>
      <c r="H2111" s="48" t="s">
        <v>323</v>
      </c>
      <c r="I2111" s="48" t="s">
        <v>211</v>
      </c>
      <c r="J2111" s="48" t="s">
        <v>2672</v>
      </c>
      <c r="K2111" s="217" t="s">
        <v>3455</v>
      </c>
      <c r="L2111" s="217" t="s">
        <v>4315</v>
      </c>
      <c r="M2111" s="48" t="s">
        <v>3458</v>
      </c>
      <c r="N2111" s="217" t="s">
        <v>211</v>
      </c>
      <c r="O2111" s="48" t="s">
        <v>183</v>
      </c>
      <c r="P2111" s="48"/>
      <c r="Q2111" s="48" t="s">
        <v>221</v>
      </c>
      <c r="R2111" s="217" t="s">
        <v>211</v>
      </c>
      <c r="S2111" s="48" t="b">
        <v>0</v>
      </c>
      <c r="T2111" s="48"/>
      <c r="U2111" s="178"/>
      <c r="V2111" s="178">
        <v>43355</v>
      </c>
      <c r="W2111" s="48" t="s">
        <v>211</v>
      </c>
      <c r="X2111" s="48"/>
      <c r="Y2111" s="48"/>
      <c r="Z2111" s="48" t="s">
        <v>211</v>
      </c>
      <c r="AA2111" s="48"/>
      <c r="AB2111" s="48"/>
      <c r="AC2111" s="217" t="s">
        <v>4820</v>
      </c>
      <c r="AD2111" s="219">
        <v>43370</v>
      </c>
      <c r="AE2111" s="217" t="s">
        <v>178</v>
      </c>
      <c r="AF2111" s="217" t="s">
        <v>211</v>
      </c>
      <c r="AG2111" s="217" t="s">
        <v>2694</v>
      </c>
      <c r="AH2111" s="208">
        <v>43854</v>
      </c>
      <c r="AI2111" s="210" t="s">
        <v>4347</v>
      </c>
      <c r="AJ2111" s="164" t="str">
        <f t="shared" si="33"/>
        <v>FS</v>
      </c>
      <c r="AK2111" s="115" t="b">
        <f>ISNUMBER(SEARCH("IRT",Table1[[#This Row],[Current_Status]]))</f>
        <v>0</v>
      </c>
      <c r="AL2111" s="116">
        <f>YEAR(Table1[[#This Row],[Project_Initiated]])</f>
        <v>2018</v>
      </c>
      <c r="AM2111" s="53">
        <v>44120</v>
      </c>
      <c r="AN2111" s="53" t="str">
        <f>IF(AND(Table1[[#This Row],[Completed Date]]&gt;="07/01/2020"+0,Table1[[#This Row],[Completed Date]]&lt;="6/30/2021"+0),"FY 20-21",IF(AND(Table1[[#This Row],[Completed Date]]&gt;="07/01/2019"+0,Table1[[#This Row],[Completed Date]]&lt;="6/30/2020"+0),"FY 19-20",""))</f>
        <v>FY 19-20</v>
      </c>
      <c r="AO2111" s="116" t="str">
        <f>IFERROR(FIND("R",Table1[[#This Row],[FS_Priority]]),"")</f>
        <v/>
      </c>
    </row>
    <row r="2112" spans="1:41" x14ac:dyDescent="0.25">
      <c r="A2112" s="48" t="s">
        <v>241</v>
      </c>
      <c r="B2112" s="217" t="s">
        <v>211</v>
      </c>
      <c r="C2112" s="217" t="s">
        <v>241</v>
      </c>
      <c r="D2112" s="218" t="b">
        <v>0</v>
      </c>
      <c r="E2112" s="48" t="s">
        <v>21</v>
      </c>
      <c r="F2112" s="48" t="s">
        <v>2968</v>
      </c>
      <c r="G2112" s="48" t="s">
        <v>220</v>
      </c>
      <c r="H2112" s="48" t="s">
        <v>211</v>
      </c>
      <c r="I2112" s="48" t="s">
        <v>211</v>
      </c>
      <c r="J2112" s="48" t="s">
        <v>2672</v>
      </c>
      <c r="K2112" s="217" t="s">
        <v>3455</v>
      </c>
      <c r="L2112" s="217" t="s">
        <v>4315</v>
      </c>
      <c r="M2112" s="48" t="s">
        <v>3458</v>
      </c>
      <c r="N2112" s="217" t="s">
        <v>211</v>
      </c>
      <c r="O2112" s="48" t="s">
        <v>211</v>
      </c>
      <c r="P2112" s="48"/>
      <c r="Q2112" s="48" t="s">
        <v>242</v>
      </c>
      <c r="R2112" s="217" t="s">
        <v>211</v>
      </c>
      <c r="S2112" s="48" t="b">
        <v>0</v>
      </c>
      <c r="T2112" s="48"/>
      <c r="U2112" s="178"/>
      <c r="V2112" s="178">
        <v>43355</v>
      </c>
      <c r="W2112" s="48" t="s">
        <v>211</v>
      </c>
      <c r="X2112" s="48"/>
      <c r="Y2112" s="48"/>
      <c r="Z2112" s="48" t="s">
        <v>211</v>
      </c>
      <c r="AA2112" s="48"/>
      <c r="AB2112" s="48"/>
      <c r="AC2112" s="217" t="s">
        <v>2787</v>
      </c>
      <c r="AD2112" s="220">
        <v>43370</v>
      </c>
      <c r="AE2112" s="217" t="s">
        <v>178</v>
      </c>
      <c r="AF2112" s="217" t="s">
        <v>211</v>
      </c>
      <c r="AG2112" s="217" t="s">
        <v>211</v>
      </c>
      <c r="AH2112" s="208">
        <v>43510</v>
      </c>
      <c r="AI2112" s="210" t="s">
        <v>4347</v>
      </c>
      <c r="AJ2112" s="164" t="str">
        <f t="shared" si="33"/>
        <v>FS</v>
      </c>
      <c r="AK2112" s="115" t="b">
        <f>ISNUMBER(SEARCH("IRT",Table1[[#This Row],[Current_Status]]))</f>
        <v>0</v>
      </c>
      <c r="AL2112" s="116">
        <f>YEAR(Table1[[#This Row],[Project_Initiated]])</f>
        <v>2018</v>
      </c>
      <c r="AM2112" s="53">
        <v>44120</v>
      </c>
      <c r="AN2112" s="53" t="str">
        <f>IF(AND(Table1[[#This Row],[Completed Date]]&gt;="07/01/2020"+0,Table1[[#This Row],[Completed Date]]&lt;="6/30/2021"+0),"FY 20-21",IF(AND(Table1[[#This Row],[Completed Date]]&gt;="07/01/2019"+0,Table1[[#This Row],[Completed Date]]&lt;="6/30/2020"+0),"FY 19-20",""))</f>
        <v/>
      </c>
      <c r="AO2112" s="116" t="str">
        <f>IFERROR(FIND("R",Table1[[#This Row],[FS_Priority]]),"")</f>
        <v/>
      </c>
    </row>
    <row r="2113" spans="1:41" x14ac:dyDescent="0.25">
      <c r="A2113" s="48" t="s">
        <v>4064</v>
      </c>
      <c r="B2113" s="217" t="s">
        <v>211</v>
      </c>
      <c r="C2113" s="217" t="s">
        <v>4064</v>
      </c>
      <c r="D2113" s="218" t="b">
        <v>0</v>
      </c>
      <c r="E2113" s="48" t="s">
        <v>21</v>
      </c>
      <c r="F2113" s="48" t="s">
        <v>4235</v>
      </c>
      <c r="G2113" s="48" t="s">
        <v>211</v>
      </c>
      <c r="H2113" s="48" t="s">
        <v>323</v>
      </c>
      <c r="I2113" s="48" t="s">
        <v>4236</v>
      </c>
      <c r="J2113" s="48" t="s">
        <v>2672</v>
      </c>
      <c r="K2113" s="217" t="s">
        <v>3455</v>
      </c>
      <c r="L2113" s="217" t="s">
        <v>4315</v>
      </c>
      <c r="M2113" s="48" t="s">
        <v>3456</v>
      </c>
      <c r="N2113" s="217" t="s">
        <v>211</v>
      </c>
      <c r="O2113" s="48" t="s">
        <v>183</v>
      </c>
      <c r="P2113" s="48"/>
      <c r="Q2113" s="48" t="s">
        <v>3291</v>
      </c>
      <c r="R2113" s="217" t="s">
        <v>211</v>
      </c>
      <c r="S2113" s="48" t="b">
        <v>0</v>
      </c>
      <c r="T2113" s="48"/>
      <c r="U2113" s="178"/>
      <c r="V2113" s="178">
        <v>43697</v>
      </c>
      <c r="W2113" s="48" t="s">
        <v>211</v>
      </c>
      <c r="X2113" s="48"/>
      <c r="Y2113" s="48"/>
      <c r="Z2113" s="48" t="s">
        <v>211</v>
      </c>
      <c r="AA2113" s="48"/>
      <c r="AB2113" s="48"/>
      <c r="AC2113" s="217" t="s">
        <v>4481</v>
      </c>
      <c r="AD2113" s="219">
        <v>43742</v>
      </c>
      <c r="AE2113" s="217" t="s">
        <v>178</v>
      </c>
      <c r="AF2113" s="217" t="s">
        <v>4482</v>
      </c>
      <c r="AG2113" s="217" t="s">
        <v>2694</v>
      </c>
      <c r="AH2113" s="208">
        <v>43795</v>
      </c>
      <c r="AI2113" s="210" t="s">
        <v>4284</v>
      </c>
      <c r="AJ2113" s="164" t="str">
        <f t="shared" si="33"/>
        <v>FS</v>
      </c>
      <c r="AK2113" s="115" t="b">
        <f>ISNUMBER(SEARCH("IRT",Table1[[#This Row],[Current_Status]]))</f>
        <v>0</v>
      </c>
      <c r="AL2113" s="116">
        <f>YEAR(Table1[[#This Row],[Project_Initiated]])</f>
        <v>2019</v>
      </c>
      <c r="AM2113" s="53">
        <v>44120</v>
      </c>
      <c r="AN2113" s="53" t="str">
        <f>IF(AND(Table1[[#This Row],[Completed Date]]&gt;="07/01/2020"+0,Table1[[#This Row],[Completed Date]]&lt;="6/30/2021"+0),"FY 20-21",IF(AND(Table1[[#This Row],[Completed Date]]&gt;="07/01/2019"+0,Table1[[#This Row],[Completed Date]]&lt;="6/30/2020"+0),"FY 19-20",""))</f>
        <v>FY 19-20</v>
      </c>
      <c r="AO2113" s="116">
        <f>IFERROR(FIND("R",Table1[[#This Row],[FS_Priority]]),"")</f>
        <v>1</v>
      </c>
    </row>
    <row r="2114" spans="1:41" x14ac:dyDescent="0.25">
      <c r="A2114" s="48" t="s">
        <v>3421</v>
      </c>
      <c r="B2114" s="217" t="s">
        <v>211</v>
      </c>
      <c r="C2114" s="217" t="s">
        <v>3421</v>
      </c>
      <c r="D2114" s="218" t="b">
        <v>0</v>
      </c>
      <c r="E2114" s="48" t="s">
        <v>21</v>
      </c>
      <c r="F2114" s="48" t="s">
        <v>3422</v>
      </c>
      <c r="G2114" s="48" t="s">
        <v>4023</v>
      </c>
      <c r="H2114" s="48" t="s">
        <v>323</v>
      </c>
      <c r="I2114" s="48" t="s">
        <v>3982</v>
      </c>
      <c r="J2114" s="48" t="s">
        <v>2672</v>
      </c>
      <c r="K2114" s="217" t="s">
        <v>3455</v>
      </c>
      <c r="L2114" s="217" t="s">
        <v>4315</v>
      </c>
      <c r="M2114" s="48" t="s">
        <v>3458</v>
      </c>
      <c r="N2114" s="217" t="s">
        <v>211</v>
      </c>
      <c r="O2114" s="48" t="s">
        <v>183</v>
      </c>
      <c r="P2114" s="48"/>
      <c r="Q2114" s="48" t="s">
        <v>3293</v>
      </c>
      <c r="R2114" s="217" t="s">
        <v>211</v>
      </c>
      <c r="S2114" s="48" t="b">
        <v>0</v>
      </c>
      <c r="T2114" s="48"/>
      <c r="U2114" s="178"/>
      <c r="V2114" s="178">
        <v>43375</v>
      </c>
      <c r="W2114" s="48" t="s">
        <v>211</v>
      </c>
      <c r="X2114" s="48"/>
      <c r="Y2114" s="48"/>
      <c r="Z2114" s="48" t="s">
        <v>211</v>
      </c>
      <c r="AA2114" s="48"/>
      <c r="AB2114" s="48"/>
      <c r="AC2114" s="217" t="s">
        <v>4802</v>
      </c>
      <c r="AD2114" s="219">
        <v>43370</v>
      </c>
      <c r="AE2114" s="217" t="s">
        <v>178</v>
      </c>
      <c r="AF2114" s="217" t="s">
        <v>4414</v>
      </c>
      <c r="AG2114" s="217" t="s">
        <v>2694</v>
      </c>
      <c r="AH2114" s="208">
        <v>43868</v>
      </c>
      <c r="AI2114" s="210" t="s">
        <v>4349</v>
      </c>
      <c r="AJ2114" s="164" t="str">
        <f t="shared" si="33"/>
        <v>FS</v>
      </c>
      <c r="AK2114" s="115" t="b">
        <f>ISNUMBER(SEARCH("IRT",Table1[[#This Row],[Current_Status]]))</f>
        <v>0</v>
      </c>
      <c r="AL2114" s="116">
        <f>YEAR(Table1[[#This Row],[Project_Initiated]])</f>
        <v>2018</v>
      </c>
      <c r="AM2114" s="53">
        <v>44120</v>
      </c>
      <c r="AN2114" s="53" t="str">
        <f>IF(AND(Table1[[#This Row],[Completed Date]]&gt;="07/01/2020"+0,Table1[[#This Row],[Completed Date]]&lt;="6/30/2021"+0),"FY 20-21",IF(AND(Table1[[#This Row],[Completed Date]]&gt;="07/01/2019"+0,Table1[[#This Row],[Completed Date]]&lt;="6/30/2020"+0),"FY 19-20",""))</f>
        <v>FY 19-20</v>
      </c>
      <c r="AO2114" s="116">
        <f>IFERROR(FIND("R",Table1[[#This Row],[FS_Priority]]),"")</f>
        <v>1</v>
      </c>
    </row>
    <row r="2115" spans="1:41" x14ac:dyDescent="0.25">
      <c r="A2115" s="48" t="s">
        <v>808</v>
      </c>
      <c r="B2115" s="217" t="s">
        <v>211</v>
      </c>
      <c r="C2115" s="217" t="s">
        <v>808</v>
      </c>
      <c r="D2115" s="218" t="b">
        <v>0</v>
      </c>
      <c r="E2115" s="48" t="s">
        <v>53</v>
      </c>
      <c r="F2115" s="48" t="s">
        <v>3018</v>
      </c>
      <c r="G2115" s="48" t="s">
        <v>809</v>
      </c>
      <c r="H2115" s="48" t="s">
        <v>932</v>
      </c>
      <c r="I2115" s="48" t="s">
        <v>3539</v>
      </c>
      <c r="J2115" s="48" t="s">
        <v>2672</v>
      </c>
      <c r="K2115" s="217" t="s">
        <v>3514</v>
      </c>
      <c r="L2115" s="217" t="s">
        <v>2636</v>
      </c>
      <c r="M2115" s="48" t="s">
        <v>3517</v>
      </c>
      <c r="N2115" s="217" t="s">
        <v>211</v>
      </c>
      <c r="O2115" s="48" t="s">
        <v>183</v>
      </c>
      <c r="P2115" s="48"/>
      <c r="Q2115" s="48" t="s">
        <v>223</v>
      </c>
      <c r="R2115" s="217" t="s">
        <v>211</v>
      </c>
      <c r="S2115" s="48" t="b">
        <v>0</v>
      </c>
      <c r="T2115" s="48"/>
      <c r="U2115" s="178"/>
      <c r="V2115" s="178">
        <v>43297</v>
      </c>
      <c r="W2115" s="48" t="s">
        <v>211</v>
      </c>
      <c r="X2115" s="48"/>
      <c r="Y2115" s="48"/>
      <c r="Z2115" s="48" t="s">
        <v>211</v>
      </c>
      <c r="AA2115" s="48"/>
      <c r="AB2115" s="48"/>
      <c r="AC2115" s="217" t="s">
        <v>809</v>
      </c>
      <c r="AD2115" s="179"/>
      <c r="AE2115" s="217" t="s">
        <v>498</v>
      </c>
      <c r="AF2115" s="217" t="s">
        <v>211</v>
      </c>
      <c r="AG2115" s="217" t="s">
        <v>2693</v>
      </c>
      <c r="AH2115" s="208">
        <v>43361</v>
      </c>
      <c r="AI2115" s="210" t="s">
        <v>4347</v>
      </c>
      <c r="AJ2115" s="164" t="str">
        <f t="shared" si="33"/>
        <v>FS</v>
      </c>
      <c r="AK2115" s="115" t="b">
        <f>ISNUMBER(SEARCH("IRT",Table1[[#This Row],[Current_Status]]))</f>
        <v>0</v>
      </c>
      <c r="AL2115" s="116">
        <f>YEAR(Table1[[#This Row],[Project_Initiated]])</f>
        <v>2018</v>
      </c>
      <c r="AM2115" s="53">
        <v>44120</v>
      </c>
      <c r="AN2115" s="53" t="str">
        <f>IF(AND(Table1[[#This Row],[Completed Date]]&gt;="07/01/2020"+0,Table1[[#This Row],[Completed Date]]&lt;="6/30/2021"+0),"FY 20-21",IF(AND(Table1[[#This Row],[Completed Date]]&gt;="07/01/2019"+0,Table1[[#This Row],[Completed Date]]&lt;="6/30/2020"+0),"FY 19-20",""))</f>
        <v/>
      </c>
      <c r="AO2115" s="116" t="str">
        <f>IFERROR(FIND("R",Table1[[#This Row],[FS_Priority]]),"")</f>
        <v/>
      </c>
    </row>
    <row r="2116" spans="1:41" x14ac:dyDescent="0.25">
      <c r="A2116" s="48" t="s">
        <v>2916</v>
      </c>
      <c r="B2116" s="217" t="s">
        <v>211</v>
      </c>
      <c r="C2116" s="217" t="s">
        <v>2916</v>
      </c>
      <c r="D2116" s="218" t="b">
        <v>0</v>
      </c>
      <c r="E2116" s="48" t="s">
        <v>53</v>
      </c>
      <c r="F2116" s="48" t="s">
        <v>3034</v>
      </c>
      <c r="G2116" s="48" t="s">
        <v>211</v>
      </c>
      <c r="H2116" s="48" t="s">
        <v>285</v>
      </c>
      <c r="I2116" s="48" t="s">
        <v>3922</v>
      </c>
      <c r="J2116" s="48" t="s">
        <v>2672</v>
      </c>
      <c r="K2116" s="217" t="s">
        <v>3514</v>
      </c>
      <c r="L2116" s="217" t="s">
        <v>2636</v>
      </c>
      <c r="M2116" s="48" t="s">
        <v>3536</v>
      </c>
      <c r="N2116" s="217" t="s">
        <v>211</v>
      </c>
      <c r="O2116" s="48" t="s">
        <v>165</v>
      </c>
      <c r="P2116" s="48"/>
      <c r="Q2116" s="48" t="s">
        <v>243</v>
      </c>
      <c r="R2116" s="217" t="s">
        <v>211</v>
      </c>
      <c r="S2116" s="48" t="b">
        <v>0</v>
      </c>
      <c r="T2116" s="48"/>
      <c r="U2116" s="178"/>
      <c r="V2116" s="178">
        <v>43563</v>
      </c>
      <c r="W2116" s="48" t="s">
        <v>211</v>
      </c>
      <c r="X2116" s="48"/>
      <c r="Y2116" s="48"/>
      <c r="Z2116" s="48" t="s">
        <v>211</v>
      </c>
      <c r="AA2116" s="48"/>
      <c r="AB2116" s="48"/>
      <c r="AC2116" s="217" t="s">
        <v>4037</v>
      </c>
      <c r="AD2116" s="48"/>
      <c r="AE2116" s="217" t="s">
        <v>211</v>
      </c>
      <c r="AF2116" s="217" t="s">
        <v>211</v>
      </c>
      <c r="AG2116" s="217" t="s">
        <v>211</v>
      </c>
      <c r="AH2116" s="208">
        <v>43676</v>
      </c>
      <c r="AI2116" s="210" t="s">
        <v>4349</v>
      </c>
      <c r="AJ2116" s="164" t="str">
        <f t="shared" si="33"/>
        <v>FS</v>
      </c>
      <c r="AK2116" s="115" t="b">
        <f>ISNUMBER(SEARCH("IRT",Table1[[#This Row],[Current_Status]]))</f>
        <v>0</v>
      </c>
      <c r="AL2116" s="116">
        <f>YEAR(Table1[[#This Row],[Project_Initiated]])</f>
        <v>2019</v>
      </c>
      <c r="AM2116" s="53">
        <v>44120</v>
      </c>
      <c r="AN2116" s="53" t="str">
        <f>IF(AND(Table1[[#This Row],[Completed Date]]&gt;="07/01/2020"+0,Table1[[#This Row],[Completed Date]]&lt;="6/30/2021"+0),"FY 20-21",IF(AND(Table1[[#This Row],[Completed Date]]&gt;="07/01/2019"+0,Table1[[#This Row],[Completed Date]]&lt;="6/30/2020"+0),"FY 19-20",""))</f>
        <v>FY 19-20</v>
      </c>
      <c r="AO2116" s="116" t="str">
        <f>IFERROR(FIND("R",Table1[[#This Row],[FS_Priority]]),"")</f>
        <v/>
      </c>
    </row>
    <row r="2117" spans="1:41" x14ac:dyDescent="0.25">
      <c r="A2117" s="48" t="s">
        <v>803</v>
      </c>
      <c r="B2117" s="217" t="s">
        <v>211</v>
      </c>
      <c r="C2117" s="217" t="s">
        <v>803</v>
      </c>
      <c r="D2117" s="218" t="b">
        <v>0</v>
      </c>
      <c r="E2117" s="48" t="s">
        <v>53</v>
      </c>
      <c r="F2117" s="48" t="s">
        <v>3038</v>
      </c>
      <c r="G2117" s="48" t="s">
        <v>804</v>
      </c>
      <c r="H2117" s="48" t="s">
        <v>932</v>
      </c>
      <c r="I2117" s="48" t="s">
        <v>3553</v>
      </c>
      <c r="J2117" s="48" t="s">
        <v>2672</v>
      </c>
      <c r="K2117" s="217" t="s">
        <v>3514</v>
      </c>
      <c r="L2117" s="217" t="s">
        <v>2636</v>
      </c>
      <c r="M2117" s="48" t="s">
        <v>3554</v>
      </c>
      <c r="N2117" s="217" t="s">
        <v>211</v>
      </c>
      <c r="O2117" s="48" t="s">
        <v>165</v>
      </c>
      <c r="P2117" s="48"/>
      <c r="Q2117" s="48" t="s">
        <v>108</v>
      </c>
      <c r="R2117" s="217" t="s">
        <v>211</v>
      </c>
      <c r="S2117" s="48" t="b">
        <v>0</v>
      </c>
      <c r="T2117" s="48"/>
      <c r="U2117" s="178"/>
      <c r="V2117" s="178">
        <v>43294</v>
      </c>
      <c r="W2117" s="48" t="s">
        <v>211</v>
      </c>
      <c r="X2117" s="48"/>
      <c r="Y2117" s="48"/>
      <c r="Z2117" s="48" t="s">
        <v>211</v>
      </c>
      <c r="AA2117" s="48"/>
      <c r="AB2117" s="48"/>
      <c r="AC2117" s="217" t="s">
        <v>539</v>
      </c>
      <c r="AD2117" s="179"/>
      <c r="AE2117" s="217" t="s">
        <v>165</v>
      </c>
      <c r="AF2117" s="217" t="s">
        <v>211</v>
      </c>
      <c r="AG2117" s="217" t="s">
        <v>539</v>
      </c>
      <c r="AH2117" s="208">
        <v>43361</v>
      </c>
      <c r="AI2117" s="210" t="s">
        <v>4347</v>
      </c>
      <c r="AJ2117" s="164" t="str">
        <f t="shared" si="33"/>
        <v>FS</v>
      </c>
      <c r="AK2117" s="115" t="b">
        <f>ISNUMBER(SEARCH("IRT",Table1[[#This Row],[Current_Status]]))</f>
        <v>0</v>
      </c>
      <c r="AL2117" s="116">
        <f>YEAR(Table1[[#This Row],[Project_Initiated]])</f>
        <v>2018</v>
      </c>
      <c r="AM2117" s="53">
        <v>44120</v>
      </c>
      <c r="AN2117" s="53" t="str">
        <f>IF(AND(Table1[[#This Row],[Completed Date]]&gt;="07/01/2020"+0,Table1[[#This Row],[Completed Date]]&lt;="6/30/2021"+0),"FY 20-21",IF(AND(Table1[[#This Row],[Completed Date]]&gt;="07/01/2019"+0,Table1[[#This Row],[Completed Date]]&lt;="6/30/2020"+0),"FY 19-20",""))</f>
        <v/>
      </c>
      <c r="AO2117" s="116" t="str">
        <f>IFERROR(FIND("R",Table1[[#This Row],[FS_Priority]]),"")</f>
        <v/>
      </c>
    </row>
    <row r="2118" spans="1:41" x14ac:dyDescent="0.25">
      <c r="A2118" s="48" t="s">
        <v>805</v>
      </c>
      <c r="B2118" s="217" t="s">
        <v>211</v>
      </c>
      <c r="C2118" s="217" t="s">
        <v>805</v>
      </c>
      <c r="D2118" s="218" t="b">
        <v>0</v>
      </c>
      <c r="E2118" s="48" t="s">
        <v>53</v>
      </c>
      <c r="F2118" s="48" t="s">
        <v>3040</v>
      </c>
      <c r="G2118" s="48" t="s">
        <v>804</v>
      </c>
      <c r="H2118" s="48" t="s">
        <v>932</v>
      </c>
      <c r="I2118" s="48" t="s">
        <v>3553</v>
      </c>
      <c r="J2118" s="48" t="s">
        <v>2672</v>
      </c>
      <c r="K2118" s="217" t="s">
        <v>3514</v>
      </c>
      <c r="L2118" s="217" t="s">
        <v>2636</v>
      </c>
      <c r="M2118" s="48" t="s">
        <v>3554</v>
      </c>
      <c r="N2118" s="217" t="s">
        <v>211</v>
      </c>
      <c r="O2118" s="48" t="s">
        <v>165</v>
      </c>
      <c r="P2118" s="48"/>
      <c r="Q2118" s="48" t="s">
        <v>108</v>
      </c>
      <c r="R2118" s="217" t="s">
        <v>211</v>
      </c>
      <c r="S2118" s="48" t="b">
        <v>0</v>
      </c>
      <c r="T2118" s="48"/>
      <c r="U2118" s="178"/>
      <c r="V2118" s="178">
        <v>43297</v>
      </c>
      <c r="W2118" s="48" t="s">
        <v>211</v>
      </c>
      <c r="X2118" s="48"/>
      <c r="Y2118" s="48"/>
      <c r="Z2118" s="48" t="s">
        <v>211</v>
      </c>
      <c r="AA2118" s="48"/>
      <c r="AB2118" s="48"/>
      <c r="AC2118" s="217" t="s">
        <v>539</v>
      </c>
      <c r="AD2118" s="179"/>
      <c r="AE2118" s="217" t="s">
        <v>165</v>
      </c>
      <c r="AF2118" s="217" t="s">
        <v>211</v>
      </c>
      <c r="AG2118" s="217" t="s">
        <v>539</v>
      </c>
      <c r="AH2118" s="208">
        <v>43361</v>
      </c>
      <c r="AI2118" s="210" t="s">
        <v>4347</v>
      </c>
      <c r="AJ2118" s="164" t="str">
        <f t="shared" si="33"/>
        <v>FS</v>
      </c>
      <c r="AK2118" s="115" t="b">
        <f>ISNUMBER(SEARCH("IRT",Table1[[#This Row],[Current_Status]]))</f>
        <v>0</v>
      </c>
      <c r="AL2118" s="116">
        <f>YEAR(Table1[[#This Row],[Project_Initiated]])</f>
        <v>2018</v>
      </c>
      <c r="AM2118" s="53">
        <v>44120</v>
      </c>
      <c r="AN2118" s="53" t="str">
        <f>IF(AND(Table1[[#This Row],[Completed Date]]&gt;="07/01/2020"+0,Table1[[#This Row],[Completed Date]]&lt;="6/30/2021"+0),"FY 20-21",IF(AND(Table1[[#This Row],[Completed Date]]&gt;="07/01/2019"+0,Table1[[#This Row],[Completed Date]]&lt;="6/30/2020"+0),"FY 19-20",""))</f>
        <v/>
      </c>
      <c r="AO2118" s="116" t="str">
        <f>IFERROR(FIND("R",Table1[[#This Row],[FS_Priority]]),"")</f>
        <v/>
      </c>
    </row>
    <row r="2119" spans="1:41" x14ac:dyDescent="0.25">
      <c r="A2119" s="48" t="s">
        <v>641</v>
      </c>
      <c r="B2119" s="217" t="s">
        <v>211</v>
      </c>
      <c r="C2119" s="217" t="s">
        <v>641</v>
      </c>
      <c r="D2119" s="218" t="b">
        <v>0</v>
      </c>
      <c r="E2119" s="48" t="s">
        <v>446</v>
      </c>
      <c r="F2119" s="48" t="s">
        <v>3055</v>
      </c>
      <c r="G2119" s="48" t="s">
        <v>211</v>
      </c>
      <c r="H2119" s="48" t="s">
        <v>447</v>
      </c>
      <c r="I2119" s="48" t="s">
        <v>288</v>
      </c>
      <c r="J2119" s="48" t="s">
        <v>2672</v>
      </c>
      <c r="K2119" s="217" t="s">
        <v>3578</v>
      </c>
      <c r="L2119" s="217" t="s">
        <v>2636</v>
      </c>
      <c r="M2119" s="48" t="s">
        <v>3582</v>
      </c>
      <c r="N2119" s="217" t="s">
        <v>211</v>
      </c>
      <c r="O2119" s="48" t="s">
        <v>183</v>
      </c>
      <c r="P2119" s="48"/>
      <c r="Q2119" s="48" t="s">
        <v>211</v>
      </c>
      <c r="R2119" s="217" t="s">
        <v>218</v>
      </c>
      <c r="S2119" s="48" t="b">
        <v>0</v>
      </c>
      <c r="T2119" s="48"/>
      <c r="U2119" s="178"/>
      <c r="V2119" s="178">
        <v>43069</v>
      </c>
      <c r="W2119" s="48" t="s">
        <v>211</v>
      </c>
      <c r="X2119" s="48"/>
      <c r="Y2119" s="48"/>
      <c r="Z2119" s="48" t="s">
        <v>211</v>
      </c>
      <c r="AA2119" s="48"/>
      <c r="AB2119" s="48"/>
      <c r="AC2119" s="217" t="s">
        <v>2890</v>
      </c>
      <c r="AD2119" s="48"/>
      <c r="AE2119" s="217" t="s">
        <v>498</v>
      </c>
      <c r="AF2119" s="217" t="s">
        <v>4402</v>
      </c>
      <c r="AG2119" s="217" t="s">
        <v>2694</v>
      </c>
      <c r="AH2119" s="208">
        <v>43601</v>
      </c>
      <c r="AI2119" s="210" t="s">
        <v>4353</v>
      </c>
      <c r="AJ2119" s="164" t="str">
        <f t="shared" si="33"/>
        <v>FS</v>
      </c>
      <c r="AK2119" s="115" t="b">
        <f>ISNUMBER(SEARCH("IRT",Table1[[#This Row],[Current_Status]]))</f>
        <v>0</v>
      </c>
      <c r="AL2119" s="116">
        <f>YEAR(Table1[[#This Row],[Project_Initiated]])</f>
        <v>2017</v>
      </c>
      <c r="AM2119" s="53">
        <v>44120</v>
      </c>
      <c r="AN2119" s="53" t="str">
        <f>IF(AND(Table1[[#This Row],[Completed Date]]&gt;="07/01/2020"+0,Table1[[#This Row],[Completed Date]]&lt;="6/30/2021"+0),"FY 20-21",IF(AND(Table1[[#This Row],[Completed Date]]&gt;="07/01/2019"+0,Table1[[#This Row],[Completed Date]]&lt;="6/30/2020"+0),"FY 19-20",""))</f>
        <v/>
      </c>
      <c r="AO2119" s="116" t="str">
        <f>IFERROR(FIND("R",Table1[[#This Row],[FS_Priority]]),"")</f>
        <v/>
      </c>
    </row>
    <row r="2120" spans="1:41" x14ac:dyDescent="0.25">
      <c r="A2120" s="48" t="s">
        <v>723</v>
      </c>
      <c r="B2120" s="217" t="s">
        <v>211</v>
      </c>
      <c r="C2120" s="217" t="s">
        <v>723</v>
      </c>
      <c r="D2120" s="218" t="b">
        <v>0</v>
      </c>
      <c r="E2120" s="48" t="s">
        <v>99</v>
      </c>
      <c r="F2120" s="48" t="s">
        <v>3078</v>
      </c>
      <c r="G2120" s="48" t="s">
        <v>724</v>
      </c>
      <c r="H2120" s="48" t="s">
        <v>452</v>
      </c>
      <c r="I2120" s="48" t="s">
        <v>288</v>
      </c>
      <c r="J2120" s="48" t="s">
        <v>2672</v>
      </c>
      <c r="K2120" s="217" t="s">
        <v>4989</v>
      </c>
      <c r="L2120" s="217" t="s">
        <v>297</v>
      </c>
      <c r="M2120" s="48" t="s">
        <v>3599</v>
      </c>
      <c r="N2120" s="217" t="s">
        <v>211</v>
      </c>
      <c r="O2120" s="48" t="s">
        <v>211</v>
      </c>
      <c r="P2120" s="48"/>
      <c r="Q2120" s="48" t="s">
        <v>211</v>
      </c>
      <c r="R2120" s="217" t="s">
        <v>2660</v>
      </c>
      <c r="S2120" s="48" t="b">
        <v>1</v>
      </c>
      <c r="T2120" s="48"/>
      <c r="U2120" s="178"/>
      <c r="V2120" s="178">
        <v>43217</v>
      </c>
      <c r="W2120" s="48" t="s">
        <v>211</v>
      </c>
      <c r="X2120" s="48"/>
      <c r="Y2120" s="48"/>
      <c r="Z2120" s="48" t="s">
        <v>211</v>
      </c>
      <c r="AA2120" s="48"/>
      <c r="AB2120" s="48"/>
      <c r="AC2120" s="217" t="s">
        <v>211</v>
      </c>
      <c r="AD2120" s="48"/>
      <c r="AE2120" s="217" t="s">
        <v>211</v>
      </c>
      <c r="AF2120" s="217" t="s">
        <v>211</v>
      </c>
      <c r="AG2120" s="217" t="s">
        <v>2694</v>
      </c>
      <c r="AH2120" s="208">
        <v>43283</v>
      </c>
      <c r="AI2120" s="210" t="s">
        <v>4350</v>
      </c>
      <c r="AJ2120" s="164" t="str">
        <f t="shared" si="33"/>
        <v>FS</v>
      </c>
      <c r="AK2120" s="115" t="b">
        <f>ISNUMBER(SEARCH("IRT",Table1[[#This Row],[Current_Status]]))</f>
        <v>0</v>
      </c>
      <c r="AL2120" s="116">
        <f>YEAR(Table1[[#This Row],[Project_Initiated]])</f>
        <v>2018</v>
      </c>
      <c r="AM2120" s="53">
        <v>44120</v>
      </c>
      <c r="AN2120" s="53" t="str">
        <f>IF(AND(Table1[[#This Row],[Completed Date]]&gt;="07/01/2020"+0,Table1[[#This Row],[Completed Date]]&lt;="6/30/2021"+0),"FY 20-21",IF(AND(Table1[[#This Row],[Completed Date]]&gt;="07/01/2019"+0,Table1[[#This Row],[Completed Date]]&lt;="6/30/2020"+0),"FY 19-20",""))</f>
        <v/>
      </c>
      <c r="AO2120" s="116" t="str">
        <f>IFERROR(FIND("R",Table1[[#This Row],[FS_Priority]]),"")</f>
        <v/>
      </c>
    </row>
    <row r="2121" spans="1:41" x14ac:dyDescent="0.25">
      <c r="A2121" s="48" t="s">
        <v>665</v>
      </c>
      <c r="B2121" s="217" t="s">
        <v>211</v>
      </c>
      <c r="C2121" s="217" t="s">
        <v>665</v>
      </c>
      <c r="D2121" s="218" t="b">
        <v>0</v>
      </c>
      <c r="E2121" s="48" t="s">
        <v>99</v>
      </c>
      <c r="F2121" s="48" t="s">
        <v>3073</v>
      </c>
      <c r="G2121" s="48" t="s">
        <v>211</v>
      </c>
      <c r="H2121" s="48" t="s">
        <v>465</v>
      </c>
      <c r="I2121" s="48" t="s">
        <v>3598</v>
      </c>
      <c r="J2121" s="48" t="s">
        <v>2672</v>
      </c>
      <c r="K2121" s="217" t="s">
        <v>4989</v>
      </c>
      <c r="L2121" s="217" t="s">
        <v>297</v>
      </c>
      <c r="M2121" s="48" t="s">
        <v>3599</v>
      </c>
      <c r="N2121" s="217" t="s">
        <v>211</v>
      </c>
      <c r="O2121" s="48" t="s">
        <v>183</v>
      </c>
      <c r="P2121" s="48"/>
      <c r="Q2121" s="48" t="s">
        <v>211</v>
      </c>
      <c r="R2121" s="217" t="s">
        <v>180</v>
      </c>
      <c r="S2121" s="48" t="b">
        <v>0</v>
      </c>
      <c r="T2121" s="48"/>
      <c r="U2121" s="178"/>
      <c r="V2121" s="178">
        <v>43132</v>
      </c>
      <c r="W2121" s="48" t="s">
        <v>211</v>
      </c>
      <c r="X2121" s="48"/>
      <c r="Y2121" s="48"/>
      <c r="Z2121" s="48" t="s">
        <v>211</v>
      </c>
      <c r="AA2121" s="48"/>
      <c r="AB2121" s="48"/>
      <c r="AC2121" s="217" t="s">
        <v>211</v>
      </c>
      <c r="AD2121" s="48"/>
      <c r="AE2121" s="217" t="s">
        <v>178</v>
      </c>
      <c r="AF2121" s="217" t="s">
        <v>211</v>
      </c>
      <c r="AG2121" s="217" t="s">
        <v>2694</v>
      </c>
      <c r="AH2121" s="208">
        <v>43297</v>
      </c>
      <c r="AI2121" s="210" t="s">
        <v>4348</v>
      </c>
      <c r="AJ2121" s="164" t="str">
        <f t="shared" si="33"/>
        <v>FS</v>
      </c>
      <c r="AK2121" s="115" t="b">
        <f>ISNUMBER(SEARCH("IRT",Table1[[#This Row],[Current_Status]]))</f>
        <v>0</v>
      </c>
      <c r="AL2121" s="116">
        <f>YEAR(Table1[[#This Row],[Project_Initiated]])</f>
        <v>2018</v>
      </c>
      <c r="AM2121" s="53">
        <v>44120</v>
      </c>
      <c r="AN2121" s="53" t="str">
        <f>IF(AND(Table1[[#This Row],[Completed Date]]&gt;="07/01/2020"+0,Table1[[#This Row],[Completed Date]]&lt;="6/30/2021"+0),"FY 20-21",IF(AND(Table1[[#This Row],[Completed Date]]&gt;="07/01/2019"+0,Table1[[#This Row],[Completed Date]]&lt;="6/30/2020"+0),"FY 19-20",""))</f>
        <v/>
      </c>
      <c r="AO2121" s="116" t="str">
        <f>IFERROR(FIND("R",Table1[[#This Row],[FS_Priority]]),"")</f>
        <v/>
      </c>
    </row>
    <row r="2122" spans="1:41" x14ac:dyDescent="0.25">
      <c r="A2122" s="48" t="s">
        <v>719</v>
      </c>
      <c r="B2122" s="217" t="s">
        <v>211</v>
      </c>
      <c r="C2122" s="217" t="s">
        <v>719</v>
      </c>
      <c r="D2122" s="218" t="b">
        <v>0</v>
      </c>
      <c r="E2122" s="48" t="s">
        <v>99</v>
      </c>
      <c r="F2122" s="48" t="s">
        <v>3082</v>
      </c>
      <c r="G2122" s="48" t="s">
        <v>2622</v>
      </c>
      <c r="H2122" s="48" t="s">
        <v>464</v>
      </c>
      <c r="I2122" s="48" t="s">
        <v>288</v>
      </c>
      <c r="J2122" s="48" t="s">
        <v>2672</v>
      </c>
      <c r="K2122" s="217" t="s">
        <v>4989</v>
      </c>
      <c r="L2122" s="217" t="s">
        <v>297</v>
      </c>
      <c r="M2122" s="48" t="s">
        <v>3630</v>
      </c>
      <c r="N2122" s="217" t="s">
        <v>211</v>
      </c>
      <c r="O2122" s="48" t="s">
        <v>183</v>
      </c>
      <c r="P2122" s="48"/>
      <c r="Q2122" s="48" t="s">
        <v>211</v>
      </c>
      <c r="R2122" s="217" t="s">
        <v>221</v>
      </c>
      <c r="S2122" s="48" t="b">
        <v>1</v>
      </c>
      <c r="T2122" s="48"/>
      <c r="U2122" s="178"/>
      <c r="V2122" s="178">
        <v>43228</v>
      </c>
      <c r="W2122" s="48" t="s">
        <v>211</v>
      </c>
      <c r="X2122" s="48"/>
      <c r="Y2122" s="48"/>
      <c r="Z2122" s="48" t="s">
        <v>211</v>
      </c>
      <c r="AA2122" s="48"/>
      <c r="AB2122" s="48"/>
      <c r="AC2122" s="217" t="s">
        <v>2684</v>
      </c>
      <c r="AD2122" s="48"/>
      <c r="AE2122" s="217" t="s">
        <v>183</v>
      </c>
      <c r="AF2122" s="217" t="s">
        <v>211</v>
      </c>
      <c r="AG2122" s="217" t="s">
        <v>2694</v>
      </c>
      <c r="AH2122" s="208">
        <v>43448</v>
      </c>
      <c r="AI2122" s="210" t="s">
        <v>4350</v>
      </c>
      <c r="AJ2122" s="164" t="str">
        <f t="shared" si="33"/>
        <v>FS</v>
      </c>
      <c r="AK2122" s="115" t="b">
        <f>ISNUMBER(SEARCH("IRT",Table1[[#This Row],[Current_Status]]))</f>
        <v>0</v>
      </c>
      <c r="AL2122" s="116">
        <f>YEAR(Table1[[#This Row],[Project_Initiated]])</f>
        <v>2018</v>
      </c>
      <c r="AM2122" s="53">
        <v>44120</v>
      </c>
      <c r="AN2122" s="53" t="str">
        <f>IF(AND(Table1[[#This Row],[Completed Date]]&gt;="07/01/2020"+0,Table1[[#This Row],[Completed Date]]&lt;="6/30/2021"+0),"FY 20-21",IF(AND(Table1[[#This Row],[Completed Date]]&gt;="07/01/2019"+0,Table1[[#This Row],[Completed Date]]&lt;="6/30/2020"+0),"FY 19-20",""))</f>
        <v/>
      </c>
      <c r="AO2122" s="116" t="str">
        <f>IFERROR(FIND("R",Table1[[#This Row],[FS_Priority]]),"")</f>
        <v/>
      </c>
    </row>
    <row r="2123" spans="1:41" x14ac:dyDescent="0.25">
      <c r="A2123" s="48" t="s">
        <v>2906</v>
      </c>
      <c r="B2123" s="217" t="s">
        <v>211</v>
      </c>
      <c r="C2123" s="217" t="s">
        <v>2906</v>
      </c>
      <c r="D2123" s="218" t="b">
        <v>0</v>
      </c>
      <c r="E2123" s="48" t="s">
        <v>99</v>
      </c>
      <c r="F2123" s="48" t="s">
        <v>3096</v>
      </c>
      <c r="G2123" s="48" t="s">
        <v>211</v>
      </c>
      <c r="H2123" s="48" t="s">
        <v>452</v>
      </c>
      <c r="I2123" s="48" t="s">
        <v>3661</v>
      </c>
      <c r="J2123" s="48" t="s">
        <v>2672</v>
      </c>
      <c r="K2123" s="217" t="s">
        <v>4989</v>
      </c>
      <c r="L2123" s="217" t="s">
        <v>297</v>
      </c>
      <c r="M2123" s="48" t="s">
        <v>3927</v>
      </c>
      <c r="N2123" s="217" t="s">
        <v>211</v>
      </c>
      <c r="O2123" s="48" t="s">
        <v>165</v>
      </c>
      <c r="P2123" s="48"/>
      <c r="Q2123" s="48" t="s">
        <v>221</v>
      </c>
      <c r="R2123" s="217" t="s">
        <v>211</v>
      </c>
      <c r="S2123" s="48" t="b">
        <v>0</v>
      </c>
      <c r="T2123" s="48"/>
      <c r="U2123" s="178"/>
      <c r="V2123" s="178">
        <v>43595</v>
      </c>
      <c r="W2123" s="48" t="s">
        <v>211</v>
      </c>
      <c r="X2123" s="48"/>
      <c r="Y2123" s="48"/>
      <c r="Z2123" s="48" t="s">
        <v>211</v>
      </c>
      <c r="AA2123" s="48"/>
      <c r="AB2123" s="48"/>
      <c r="AC2123" s="217" t="s">
        <v>3097</v>
      </c>
      <c r="AD2123" s="179"/>
      <c r="AE2123" s="217" t="s">
        <v>211</v>
      </c>
      <c r="AF2123" s="217" t="s">
        <v>211</v>
      </c>
      <c r="AG2123" s="217" t="s">
        <v>211</v>
      </c>
      <c r="AH2123" s="208">
        <v>43630</v>
      </c>
      <c r="AI2123" s="210" t="s">
        <v>4349</v>
      </c>
      <c r="AJ2123" s="164" t="str">
        <f t="shared" si="33"/>
        <v>FS</v>
      </c>
      <c r="AK2123" s="115" t="b">
        <f>ISNUMBER(SEARCH("IRT",Table1[[#This Row],[Current_Status]]))</f>
        <v>0</v>
      </c>
      <c r="AL2123" s="116">
        <f>YEAR(Table1[[#This Row],[Project_Initiated]])</f>
        <v>2019</v>
      </c>
      <c r="AM2123" s="53">
        <v>44120</v>
      </c>
      <c r="AN2123" s="53" t="str">
        <f>IF(AND(Table1[[#This Row],[Completed Date]]&gt;="07/01/2020"+0,Table1[[#This Row],[Completed Date]]&lt;="6/30/2021"+0),"FY 20-21",IF(AND(Table1[[#This Row],[Completed Date]]&gt;="07/01/2019"+0,Table1[[#This Row],[Completed Date]]&lt;="6/30/2020"+0),"FY 19-20",""))</f>
        <v/>
      </c>
      <c r="AO2123" s="116" t="str">
        <f>IFERROR(FIND("R",Table1[[#This Row],[FS_Priority]]),"")</f>
        <v/>
      </c>
    </row>
    <row r="2124" spans="1:41" x14ac:dyDescent="0.25">
      <c r="A2124" s="48" t="s">
        <v>2924</v>
      </c>
      <c r="B2124" s="217" t="s">
        <v>211</v>
      </c>
      <c r="C2124" s="217" t="s">
        <v>2924</v>
      </c>
      <c r="D2124" s="218" t="b">
        <v>0</v>
      </c>
      <c r="E2124" s="48" t="s">
        <v>99</v>
      </c>
      <c r="F2124" s="48" t="s">
        <v>3118</v>
      </c>
      <c r="G2124" s="48" t="s">
        <v>211</v>
      </c>
      <c r="H2124" s="48" t="s">
        <v>452</v>
      </c>
      <c r="I2124" s="48" t="s">
        <v>3715</v>
      </c>
      <c r="J2124" s="48" t="s">
        <v>2672</v>
      </c>
      <c r="K2124" s="217" t="s">
        <v>4989</v>
      </c>
      <c r="L2124" s="217" t="s">
        <v>297</v>
      </c>
      <c r="M2124" s="48" t="s">
        <v>3927</v>
      </c>
      <c r="N2124" s="217" t="s">
        <v>211</v>
      </c>
      <c r="O2124" s="48" t="s">
        <v>165</v>
      </c>
      <c r="P2124" s="48"/>
      <c r="Q2124" s="48" t="s">
        <v>236</v>
      </c>
      <c r="R2124" s="217" t="s">
        <v>211</v>
      </c>
      <c r="S2124" s="48" t="b">
        <v>1</v>
      </c>
      <c r="T2124" s="48"/>
      <c r="U2124" s="178"/>
      <c r="V2124" s="178">
        <v>43595</v>
      </c>
      <c r="W2124" s="48" t="s">
        <v>211</v>
      </c>
      <c r="X2124" s="48"/>
      <c r="Y2124" s="48"/>
      <c r="Z2124" s="48" t="s">
        <v>211</v>
      </c>
      <c r="AA2124" s="48"/>
      <c r="AB2124" s="48"/>
      <c r="AC2124" s="217" t="s">
        <v>4056</v>
      </c>
      <c r="AD2124" s="179"/>
      <c r="AE2124" s="217" t="s">
        <v>211</v>
      </c>
      <c r="AF2124" s="217" t="s">
        <v>211</v>
      </c>
      <c r="AG2124" s="217" t="s">
        <v>211</v>
      </c>
      <c r="AH2124" s="208">
        <v>43662</v>
      </c>
      <c r="AI2124" s="210" t="s">
        <v>4349</v>
      </c>
      <c r="AJ2124" s="164" t="str">
        <f t="shared" si="33"/>
        <v>FS</v>
      </c>
      <c r="AK2124" s="115" t="b">
        <f>ISNUMBER(SEARCH("IRT",Table1[[#This Row],[Current_Status]]))</f>
        <v>0</v>
      </c>
      <c r="AL2124" s="116">
        <f>YEAR(Table1[[#This Row],[Project_Initiated]])</f>
        <v>2019</v>
      </c>
      <c r="AM2124" s="53">
        <v>44120</v>
      </c>
      <c r="AN2124" s="53" t="str">
        <f>IF(AND(Table1[[#This Row],[Completed Date]]&gt;="07/01/2020"+0,Table1[[#This Row],[Completed Date]]&lt;="6/30/2021"+0),"FY 20-21",IF(AND(Table1[[#This Row],[Completed Date]]&gt;="07/01/2019"+0,Table1[[#This Row],[Completed Date]]&lt;="6/30/2020"+0),"FY 19-20",""))</f>
        <v>FY 19-20</v>
      </c>
      <c r="AO2124" s="116" t="str">
        <f>IFERROR(FIND("R",Table1[[#This Row],[FS_Priority]]),"")</f>
        <v/>
      </c>
    </row>
    <row r="2125" spans="1:41" x14ac:dyDescent="0.25">
      <c r="A2125" s="48" t="s">
        <v>2926</v>
      </c>
      <c r="B2125" s="217" t="s">
        <v>211</v>
      </c>
      <c r="C2125" s="217" t="s">
        <v>2926</v>
      </c>
      <c r="D2125" s="218" t="b">
        <v>0</v>
      </c>
      <c r="E2125" s="48" t="s">
        <v>99</v>
      </c>
      <c r="F2125" s="48" t="s">
        <v>3127</v>
      </c>
      <c r="G2125" s="48" t="s">
        <v>211</v>
      </c>
      <c r="H2125" s="48" t="s">
        <v>452</v>
      </c>
      <c r="I2125" s="48" t="s">
        <v>3934</v>
      </c>
      <c r="J2125" s="48" t="s">
        <v>2672</v>
      </c>
      <c r="K2125" s="217" t="s">
        <v>4989</v>
      </c>
      <c r="L2125" s="217" t="s">
        <v>297</v>
      </c>
      <c r="M2125" s="48" t="s">
        <v>3927</v>
      </c>
      <c r="N2125" s="217" t="s">
        <v>211</v>
      </c>
      <c r="O2125" s="48" t="s">
        <v>165</v>
      </c>
      <c r="P2125" s="48"/>
      <c r="Q2125" s="48" t="s">
        <v>239</v>
      </c>
      <c r="R2125" s="217" t="s">
        <v>211</v>
      </c>
      <c r="S2125" s="48" t="b">
        <v>0</v>
      </c>
      <c r="T2125" s="48"/>
      <c r="U2125" s="178"/>
      <c r="V2125" s="178">
        <v>43595</v>
      </c>
      <c r="W2125" s="48" t="s">
        <v>211</v>
      </c>
      <c r="X2125" s="48"/>
      <c r="Y2125" s="48"/>
      <c r="Z2125" s="48" t="s">
        <v>211</v>
      </c>
      <c r="AA2125" s="48"/>
      <c r="AB2125" s="48"/>
      <c r="AC2125" s="217" t="s">
        <v>3426</v>
      </c>
      <c r="AD2125" s="179"/>
      <c r="AE2125" s="217" t="s">
        <v>211</v>
      </c>
      <c r="AF2125" s="217" t="s">
        <v>211</v>
      </c>
      <c r="AG2125" s="217" t="s">
        <v>211</v>
      </c>
      <c r="AH2125" s="208">
        <v>43662</v>
      </c>
      <c r="AI2125" s="210" t="s">
        <v>4349</v>
      </c>
      <c r="AJ2125" s="164" t="str">
        <f t="shared" si="33"/>
        <v>FS</v>
      </c>
      <c r="AK2125" s="115" t="b">
        <f>ISNUMBER(SEARCH("IRT",Table1[[#This Row],[Current_Status]]))</f>
        <v>0</v>
      </c>
      <c r="AL2125" s="116">
        <f>YEAR(Table1[[#This Row],[Project_Initiated]])</f>
        <v>2019</v>
      </c>
      <c r="AM2125" s="53">
        <v>44120</v>
      </c>
      <c r="AN2125" s="53" t="str">
        <f>IF(AND(Table1[[#This Row],[Completed Date]]&gt;="07/01/2020"+0,Table1[[#This Row],[Completed Date]]&lt;="6/30/2021"+0),"FY 20-21",IF(AND(Table1[[#This Row],[Completed Date]]&gt;="07/01/2019"+0,Table1[[#This Row],[Completed Date]]&lt;="6/30/2020"+0),"FY 19-20",""))</f>
        <v>FY 19-20</v>
      </c>
      <c r="AO2125" s="116" t="str">
        <f>IFERROR(FIND("R",Table1[[#This Row],[FS_Priority]]),"")</f>
        <v/>
      </c>
    </row>
    <row r="2126" spans="1:41" x14ac:dyDescent="0.25">
      <c r="A2126" s="48" t="s">
        <v>318</v>
      </c>
      <c r="B2126" s="217" t="s">
        <v>211</v>
      </c>
      <c r="C2126" s="217" t="s">
        <v>318</v>
      </c>
      <c r="D2126" s="218" t="b">
        <v>0</v>
      </c>
      <c r="E2126" s="48" t="s">
        <v>99</v>
      </c>
      <c r="F2126" s="48" t="s">
        <v>3132</v>
      </c>
      <c r="G2126" s="48" t="s">
        <v>319</v>
      </c>
      <c r="H2126" s="48" t="s">
        <v>452</v>
      </c>
      <c r="I2126" s="48" t="s">
        <v>3662</v>
      </c>
      <c r="J2126" s="48" t="s">
        <v>2672</v>
      </c>
      <c r="K2126" s="217" t="s">
        <v>4989</v>
      </c>
      <c r="L2126" s="217" t="s">
        <v>297</v>
      </c>
      <c r="M2126" s="48" t="s">
        <v>3599</v>
      </c>
      <c r="N2126" s="217" t="s">
        <v>211</v>
      </c>
      <c r="O2126" s="48" t="s">
        <v>183</v>
      </c>
      <c r="P2126" s="48"/>
      <c r="Q2126" s="48" t="s">
        <v>240</v>
      </c>
      <c r="R2126" s="217" t="s">
        <v>244</v>
      </c>
      <c r="S2126" s="48" t="b">
        <v>1</v>
      </c>
      <c r="T2126" s="48"/>
      <c r="U2126" s="178"/>
      <c r="V2126" s="178">
        <v>43217</v>
      </c>
      <c r="W2126" s="48" t="s">
        <v>211</v>
      </c>
      <c r="X2126" s="48"/>
      <c r="Y2126" s="48"/>
      <c r="Z2126" s="48" t="s">
        <v>211</v>
      </c>
      <c r="AA2126" s="48"/>
      <c r="AB2126" s="48"/>
      <c r="AC2126" s="217" t="s">
        <v>2792</v>
      </c>
      <c r="AD2126" s="48"/>
      <c r="AE2126" s="217" t="s">
        <v>178</v>
      </c>
      <c r="AF2126" s="217" t="s">
        <v>211</v>
      </c>
      <c r="AG2126" s="217" t="s">
        <v>2693</v>
      </c>
      <c r="AH2126" s="208">
        <v>43510</v>
      </c>
      <c r="AI2126" s="210" t="s">
        <v>4350</v>
      </c>
      <c r="AJ2126" s="164" t="str">
        <f t="shared" si="33"/>
        <v>FS</v>
      </c>
      <c r="AK2126" s="115" t="b">
        <f>ISNUMBER(SEARCH("IRT",Table1[[#This Row],[Current_Status]]))</f>
        <v>0</v>
      </c>
      <c r="AL2126" s="116">
        <f>YEAR(Table1[[#This Row],[Project_Initiated]])</f>
        <v>2018</v>
      </c>
      <c r="AM2126" s="53">
        <v>44120</v>
      </c>
      <c r="AN2126" s="53" t="str">
        <f>IF(AND(Table1[[#This Row],[Completed Date]]&gt;="07/01/2020"+0,Table1[[#This Row],[Completed Date]]&lt;="6/30/2021"+0),"FY 20-21",IF(AND(Table1[[#This Row],[Completed Date]]&gt;="07/01/2019"+0,Table1[[#This Row],[Completed Date]]&lt;="6/30/2020"+0),"FY 19-20",""))</f>
        <v/>
      </c>
      <c r="AO2126" s="116" t="str">
        <f>IFERROR(FIND("R",Table1[[#This Row],[FS_Priority]]),"")</f>
        <v/>
      </c>
    </row>
    <row r="2127" spans="1:41" x14ac:dyDescent="0.25">
      <c r="A2127" s="48" t="s">
        <v>848</v>
      </c>
      <c r="B2127" s="217" t="s">
        <v>211</v>
      </c>
      <c r="C2127" s="217" t="s">
        <v>848</v>
      </c>
      <c r="D2127" s="218" t="b">
        <v>0</v>
      </c>
      <c r="E2127" s="48" t="s">
        <v>99</v>
      </c>
      <c r="F2127" s="48" t="s">
        <v>3144</v>
      </c>
      <c r="G2127" s="48" t="s">
        <v>211</v>
      </c>
      <c r="H2127" s="48" t="s">
        <v>465</v>
      </c>
      <c r="I2127" s="48" t="s">
        <v>3666</v>
      </c>
      <c r="J2127" s="48" t="s">
        <v>2672</v>
      </c>
      <c r="K2127" s="217" t="s">
        <v>4989</v>
      </c>
      <c r="L2127" s="217" t="s">
        <v>297</v>
      </c>
      <c r="M2127" s="48" t="s">
        <v>3670</v>
      </c>
      <c r="N2127" s="217" t="s">
        <v>211</v>
      </c>
      <c r="O2127" s="48" t="s">
        <v>165</v>
      </c>
      <c r="P2127" s="48"/>
      <c r="Q2127" s="48" t="s">
        <v>489</v>
      </c>
      <c r="R2127" s="217" t="s">
        <v>211</v>
      </c>
      <c r="S2127" s="48" t="b">
        <v>0</v>
      </c>
      <c r="T2127" s="48"/>
      <c r="U2127" s="178"/>
      <c r="V2127" s="178">
        <v>43340</v>
      </c>
      <c r="W2127" s="48" t="s">
        <v>211</v>
      </c>
      <c r="X2127" s="48"/>
      <c r="Y2127" s="48"/>
      <c r="Z2127" s="48" t="s">
        <v>211</v>
      </c>
      <c r="AA2127" s="48"/>
      <c r="AB2127" s="48"/>
      <c r="AC2127" s="217" t="s">
        <v>211</v>
      </c>
      <c r="AD2127" s="179"/>
      <c r="AE2127" s="217" t="s">
        <v>165</v>
      </c>
      <c r="AF2127" s="217" t="s">
        <v>211</v>
      </c>
      <c r="AG2127" s="217" t="s">
        <v>211</v>
      </c>
      <c r="AH2127" s="208">
        <v>43374</v>
      </c>
      <c r="AI2127" s="210" t="s">
        <v>4347</v>
      </c>
      <c r="AJ2127" s="164" t="str">
        <f t="shared" si="33"/>
        <v>FS</v>
      </c>
      <c r="AK2127" s="115" t="b">
        <f>ISNUMBER(SEARCH("IRT",Table1[[#This Row],[Current_Status]]))</f>
        <v>0</v>
      </c>
      <c r="AL2127" s="116">
        <f>YEAR(Table1[[#This Row],[Project_Initiated]])</f>
        <v>2018</v>
      </c>
      <c r="AM2127" s="53">
        <v>44120</v>
      </c>
      <c r="AN2127" s="53" t="str">
        <f>IF(AND(Table1[[#This Row],[Completed Date]]&gt;="07/01/2020"+0,Table1[[#This Row],[Completed Date]]&lt;="6/30/2021"+0),"FY 20-21",IF(AND(Table1[[#This Row],[Completed Date]]&gt;="07/01/2019"+0,Table1[[#This Row],[Completed Date]]&lt;="6/30/2020"+0),"FY 19-20",""))</f>
        <v/>
      </c>
      <c r="AO2127" s="116" t="str">
        <f>IFERROR(FIND("R",Table1[[#This Row],[FS_Priority]]),"")</f>
        <v/>
      </c>
    </row>
    <row r="2128" spans="1:41" x14ac:dyDescent="0.25">
      <c r="A2128" s="48" t="s">
        <v>844</v>
      </c>
      <c r="B2128" s="217" t="s">
        <v>211</v>
      </c>
      <c r="C2128" s="217" t="s">
        <v>844</v>
      </c>
      <c r="D2128" s="218" t="b">
        <v>0</v>
      </c>
      <c r="E2128" s="48" t="s">
        <v>107</v>
      </c>
      <c r="F2128" s="48" t="s">
        <v>3168</v>
      </c>
      <c r="G2128" s="48" t="s">
        <v>845</v>
      </c>
      <c r="H2128" s="48" t="s">
        <v>477</v>
      </c>
      <c r="I2128" s="48" t="s">
        <v>3704</v>
      </c>
      <c r="J2128" s="48" t="s">
        <v>2672</v>
      </c>
      <c r="K2128" s="217" t="s">
        <v>3674</v>
      </c>
      <c r="L2128" s="217" t="s">
        <v>2636</v>
      </c>
      <c r="M2128" s="48" t="s">
        <v>3561</v>
      </c>
      <c r="N2128" s="217" t="s">
        <v>211</v>
      </c>
      <c r="O2128" s="48" t="s">
        <v>211</v>
      </c>
      <c r="P2128" s="48"/>
      <c r="Q2128" s="48" t="s">
        <v>211</v>
      </c>
      <c r="R2128" s="217" t="s">
        <v>211</v>
      </c>
      <c r="S2128" s="48" t="b">
        <v>0</v>
      </c>
      <c r="T2128" s="48"/>
      <c r="U2128" s="178"/>
      <c r="V2128" s="178">
        <v>43336</v>
      </c>
      <c r="W2128" s="48" t="s">
        <v>211</v>
      </c>
      <c r="X2128" s="48"/>
      <c r="Y2128" s="48"/>
      <c r="Z2128" s="48" t="s">
        <v>211</v>
      </c>
      <c r="AA2128" s="48"/>
      <c r="AB2128" s="48"/>
      <c r="AC2128" s="217" t="s">
        <v>211</v>
      </c>
      <c r="AD2128" s="179"/>
      <c r="AE2128" s="217" t="s">
        <v>211</v>
      </c>
      <c r="AF2128" s="217" t="s">
        <v>211</v>
      </c>
      <c r="AG2128" s="217" t="s">
        <v>211</v>
      </c>
      <c r="AH2128" s="208">
        <v>43374</v>
      </c>
      <c r="AI2128" s="210" t="s">
        <v>4347</v>
      </c>
      <c r="AJ2128" s="164" t="str">
        <f t="shared" si="33"/>
        <v>FS</v>
      </c>
      <c r="AK2128" s="115" t="b">
        <f>ISNUMBER(SEARCH("IRT",Table1[[#This Row],[Current_Status]]))</f>
        <v>0</v>
      </c>
      <c r="AL2128" s="116">
        <f>YEAR(Table1[[#This Row],[Project_Initiated]])</f>
        <v>2018</v>
      </c>
      <c r="AM2128" s="53">
        <v>44120</v>
      </c>
      <c r="AN2128" s="53" t="str">
        <f>IF(AND(Table1[[#This Row],[Completed Date]]&gt;="07/01/2020"+0,Table1[[#This Row],[Completed Date]]&lt;="6/30/2021"+0),"FY 20-21",IF(AND(Table1[[#This Row],[Completed Date]]&gt;="07/01/2019"+0,Table1[[#This Row],[Completed Date]]&lt;="6/30/2020"+0),"FY 19-20",""))</f>
        <v/>
      </c>
      <c r="AO2128" s="116" t="str">
        <f>IFERROR(FIND("R",Table1[[#This Row],[FS_Priority]]),"")</f>
        <v/>
      </c>
    </row>
    <row r="2129" spans="1:41" x14ac:dyDescent="0.25">
      <c r="A2129" s="48" t="s">
        <v>837</v>
      </c>
      <c r="B2129" s="217" t="s">
        <v>211</v>
      </c>
      <c r="C2129" s="217" t="s">
        <v>837</v>
      </c>
      <c r="D2129" s="218" t="b">
        <v>0</v>
      </c>
      <c r="E2129" s="48" t="s">
        <v>107</v>
      </c>
      <c r="F2129" s="48" t="s">
        <v>3160</v>
      </c>
      <c r="G2129" s="48" t="s">
        <v>838</v>
      </c>
      <c r="H2129" s="48" t="s">
        <v>441</v>
      </c>
      <c r="I2129" s="48" t="s">
        <v>3676</v>
      </c>
      <c r="J2129" s="48" t="s">
        <v>2672</v>
      </c>
      <c r="K2129" s="217" t="s">
        <v>3674</v>
      </c>
      <c r="L2129" s="217" t="s">
        <v>2636</v>
      </c>
      <c r="M2129" s="48" t="s">
        <v>3562</v>
      </c>
      <c r="N2129" s="217" t="s">
        <v>211</v>
      </c>
      <c r="O2129" s="48" t="s">
        <v>183</v>
      </c>
      <c r="P2129" s="48"/>
      <c r="Q2129" s="48" t="s">
        <v>211</v>
      </c>
      <c r="R2129" s="217" t="s">
        <v>211</v>
      </c>
      <c r="S2129" s="48" t="b">
        <v>0</v>
      </c>
      <c r="T2129" s="48"/>
      <c r="U2129" s="178"/>
      <c r="V2129" s="178">
        <v>43328</v>
      </c>
      <c r="W2129" s="48" t="s">
        <v>211</v>
      </c>
      <c r="X2129" s="48"/>
      <c r="Y2129" s="48"/>
      <c r="Z2129" s="48" t="s">
        <v>211</v>
      </c>
      <c r="AA2129" s="48"/>
      <c r="AB2129" s="48"/>
      <c r="AC2129" s="217" t="s">
        <v>211</v>
      </c>
      <c r="AD2129" s="48"/>
      <c r="AE2129" s="217" t="s">
        <v>211</v>
      </c>
      <c r="AF2129" s="217" t="s">
        <v>211</v>
      </c>
      <c r="AG2129" s="217" t="s">
        <v>2693</v>
      </c>
      <c r="AH2129" s="216">
        <v>43391</v>
      </c>
      <c r="AI2129" s="210" t="s">
        <v>4347</v>
      </c>
      <c r="AJ2129" s="164" t="str">
        <f t="shared" si="33"/>
        <v>FS</v>
      </c>
      <c r="AK2129" s="115" t="b">
        <f>ISNUMBER(SEARCH("IRT",Table1[[#This Row],[Current_Status]]))</f>
        <v>0</v>
      </c>
      <c r="AL2129" s="116">
        <f>YEAR(Table1[[#This Row],[Project_Initiated]])</f>
        <v>2018</v>
      </c>
      <c r="AM2129" s="53">
        <v>44120</v>
      </c>
      <c r="AN2129" s="53" t="str">
        <f>IF(AND(Table1[[#This Row],[Completed Date]]&gt;="07/01/2020"+0,Table1[[#This Row],[Completed Date]]&lt;="6/30/2021"+0),"FY 20-21",IF(AND(Table1[[#This Row],[Completed Date]]&gt;="07/01/2019"+0,Table1[[#This Row],[Completed Date]]&lt;="6/30/2020"+0),"FY 19-20",""))</f>
        <v/>
      </c>
      <c r="AO2129" s="116" t="str">
        <f>IFERROR(FIND("R",Table1[[#This Row],[FS_Priority]]),"")</f>
        <v/>
      </c>
    </row>
    <row r="2130" spans="1:41" x14ac:dyDescent="0.25">
      <c r="A2130" s="48" t="s">
        <v>886</v>
      </c>
      <c r="B2130" s="217" t="s">
        <v>211</v>
      </c>
      <c r="C2130" s="217" t="s">
        <v>886</v>
      </c>
      <c r="D2130" s="218" t="b">
        <v>0</v>
      </c>
      <c r="E2130" s="48" t="s">
        <v>107</v>
      </c>
      <c r="F2130" s="48" t="s">
        <v>3164</v>
      </c>
      <c r="G2130" s="48" t="s">
        <v>211</v>
      </c>
      <c r="H2130" s="48" t="s">
        <v>460</v>
      </c>
      <c r="I2130" s="48" t="s">
        <v>3681</v>
      </c>
      <c r="J2130" s="48" t="s">
        <v>2672</v>
      </c>
      <c r="K2130" s="217" t="s">
        <v>3674</v>
      </c>
      <c r="L2130" s="217" t="s">
        <v>2636</v>
      </c>
      <c r="M2130" s="48" t="s">
        <v>3679</v>
      </c>
      <c r="N2130" s="217" t="s">
        <v>211</v>
      </c>
      <c r="O2130" s="48" t="s">
        <v>165</v>
      </c>
      <c r="P2130" s="48"/>
      <c r="Q2130" s="48" t="s">
        <v>211</v>
      </c>
      <c r="R2130" s="217" t="s">
        <v>211</v>
      </c>
      <c r="S2130" s="48" t="b">
        <v>0</v>
      </c>
      <c r="T2130" s="48"/>
      <c r="U2130" s="178"/>
      <c r="V2130" s="178">
        <v>43377</v>
      </c>
      <c r="W2130" s="48" t="s">
        <v>211</v>
      </c>
      <c r="X2130" s="48"/>
      <c r="Y2130" s="48"/>
      <c r="Z2130" s="48" t="s">
        <v>211</v>
      </c>
      <c r="AA2130" s="48"/>
      <c r="AB2130" s="48"/>
      <c r="AC2130" s="217" t="s">
        <v>539</v>
      </c>
      <c r="AD2130" s="48"/>
      <c r="AE2130" s="217" t="s">
        <v>165</v>
      </c>
      <c r="AF2130" s="217" t="s">
        <v>211</v>
      </c>
      <c r="AG2130" s="217" t="s">
        <v>539</v>
      </c>
      <c r="AH2130" s="216">
        <v>43377</v>
      </c>
      <c r="AI2130" s="210" t="s">
        <v>4352</v>
      </c>
      <c r="AJ2130" s="164" t="str">
        <f t="shared" si="33"/>
        <v>FS</v>
      </c>
      <c r="AK2130" s="115" t="b">
        <f>ISNUMBER(SEARCH("IRT",Table1[[#This Row],[Current_Status]]))</f>
        <v>0</v>
      </c>
      <c r="AL2130" s="116">
        <f>YEAR(Table1[[#This Row],[Project_Initiated]])</f>
        <v>2018</v>
      </c>
      <c r="AM2130" s="53">
        <v>44120</v>
      </c>
      <c r="AN2130" s="53" t="str">
        <f>IF(AND(Table1[[#This Row],[Completed Date]]&gt;="07/01/2020"+0,Table1[[#This Row],[Completed Date]]&lt;="6/30/2021"+0),"FY 20-21",IF(AND(Table1[[#This Row],[Completed Date]]&gt;="07/01/2019"+0,Table1[[#This Row],[Completed Date]]&lt;="6/30/2020"+0),"FY 19-20",""))</f>
        <v/>
      </c>
      <c r="AO2130" s="116" t="str">
        <f>IFERROR(FIND("R",Table1[[#This Row],[FS_Priority]]),"")</f>
        <v/>
      </c>
    </row>
    <row r="2131" spans="1:41" x14ac:dyDescent="0.25">
      <c r="A2131" s="48" t="s">
        <v>4586</v>
      </c>
      <c r="B2131" s="217" t="s">
        <v>211</v>
      </c>
      <c r="C2131" s="217" t="s">
        <v>4586</v>
      </c>
      <c r="D2131" s="218" t="b">
        <v>0</v>
      </c>
      <c r="E2131" s="48" t="s">
        <v>107</v>
      </c>
      <c r="F2131" s="48" t="s">
        <v>4587</v>
      </c>
      <c r="G2131" s="48" t="s">
        <v>211</v>
      </c>
      <c r="H2131" s="48" t="s">
        <v>211</v>
      </c>
      <c r="I2131" s="48" t="s">
        <v>211</v>
      </c>
      <c r="J2131" s="48" t="s">
        <v>2672</v>
      </c>
      <c r="K2131" s="217" t="s">
        <v>3674</v>
      </c>
      <c r="L2131" s="217" t="s">
        <v>2636</v>
      </c>
      <c r="M2131" s="48" t="s">
        <v>3561</v>
      </c>
      <c r="N2131" s="217" t="s">
        <v>211</v>
      </c>
      <c r="O2131" s="48" t="s">
        <v>183</v>
      </c>
      <c r="P2131" s="48"/>
      <c r="Q2131" s="48" t="s">
        <v>4502</v>
      </c>
      <c r="R2131" s="217" t="s">
        <v>211</v>
      </c>
      <c r="S2131" s="48" t="b">
        <v>0</v>
      </c>
      <c r="T2131" s="48"/>
      <c r="U2131" s="178"/>
      <c r="V2131" s="178">
        <v>43783</v>
      </c>
      <c r="W2131" s="48" t="s">
        <v>211</v>
      </c>
      <c r="X2131" s="48"/>
      <c r="Y2131" s="48"/>
      <c r="Z2131" s="48" t="s">
        <v>211</v>
      </c>
      <c r="AA2131" s="48"/>
      <c r="AB2131" s="48"/>
      <c r="AC2131" s="217" t="s">
        <v>211</v>
      </c>
      <c r="AD2131" s="48"/>
      <c r="AE2131" s="217" t="s">
        <v>498</v>
      </c>
      <c r="AF2131" s="217" t="s">
        <v>211</v>
      </c>
      <c r="AG2131" s="217" t="s">
        <v>211</v>
      </c>
      <c r="AH2131" s="216">
        <v>43791</v>
      </c>
      <c r="AI2131" s="210" t="s">
        <v>4364</v>
      </c>
      <c r="AJ2131" s="164" t="str">
        <f t="shared" si="33"/>
        <v>FS</v>
      </c>
      <c r="AK2131" s="115" t="b">
        <f>ISNUMBER(SEARCH("IRT",Table1[[#This Row],[Current_Status]]))</f>
        <v>0</v>
      </c>
      <c r="AL2131" s="116">
        <f>YEAR(Table1[[#This Row],[Project_Initiated]])</f>
        <v>2019</v>
      </c>
      <c r="AM2131" s="53">
        <v>44120</v>
      </c>
      <c r="AN2131" s="53" t="str">
        <f>IF(AND(Table1[[#This Row],[Completed Date]]&gt;="07/01/2020"+0,Table1[[#This Row],[Completed Date]]&lt;="6/30/2021"+0),"FY 20-21",IF(AND(Table1[[#This Row],[Completed Date]]&gt;="07/01/2019"+0,Table1[[#This Row],[Completed Date]]&lt;="6/30/2020"+0),"FY 19-20",""))</f>
        <v>FY 19-20</v>
      </c>
      <c r="AO2131" s="116" t="str">
        <f>IFERROR(FIND("R",Table1[[#This Row],[FS_Priority]]),"")</f>
        <v/>
      </c>
    </row>
    <row r="2132" spans="1:41" x14ac:dyDescent="0.25">
      <c r="A2132" s="48" t="s">
        <v>4873</v>
      </c>
      <c r="B2132" s="217" t="s">
        <v>211</v>
      </c>
      <c r="C2132" s="217" t="s">
        <v>4873</v>
      </c>
      <c r="D2132" s="218" t="b">
        <v>0</v>
      </c>
      <c r="E2132" s="48" t="s">
        <v>107</v>
      </c>
      <c r="F2132" s="48" t="s">
        <v>4874</v>
      </c>
      <c r="G2132" s="48" t="s">
        <v>211</v>
      </c>
      <c r="H2132" s="48" t="s">
        <v>460</v>
      </c>
      <c r="I2132" s="48" t="s">
        <v>4875</v>
      </c>
      <c r="J2132" s="48" t="s">
        <v>2672</v>
      </c>
      <c r="K2132" s="217" t="s">
        <v>3674</v>
      </c>
      <c r="L2132" s="217" t="s">
        <v>2636</v>
      </c>
      <c r="M2132" s="48" t="s">
        <v>3679</v>
      </c>
      <c r="N2132" s="217" t="s">
        <v>211</v>
      </c>
      <c r="O2132" s="48" t="s">
        <v>4852</v>
      </c>
      <c r="P2132" s="48"/>
      <c r="Q2132" s="48" t="s">
        <v>218</v>
      </c>
      <c r="R2132" s="217" t="s">
        <v>211</v>
      </c>
      <c r="S2132" s="48" t="b">
        <v>0</v>
      </c>
      <c r="T2132" s="48"/>
      <c r="U2132" s="178"/>
      <c r="V2132" s="178">
        <v>43852</v>
      </c>
      <c r="W2132" s="48" t="s">
        <v>211</v>
      </c>
      <c r="X2132" s="48"/>
      <c r="Y2132" s="48"/>
      <c r="Z2132" s="48" t="s">
        <v>211</v>
      </c>
      <c r="AA2132" s="48"/>
      <c r="AB2132" s="48"/>
      <c r="AC2132" s="217" t="s">
        <v>5006</v>
      </c>
      <c r="AD2132" s="180"/>
      <c r="AE2132" s="217" t="s">
        <v>4852</v>
      </c>
      <c r="AF2132" s="217" t="s">
        <v>5021</v>
      </c>
      <c r="AG2132" s="217" t="s">
        <v>211</v>
      </c>
      <c r="AH2132" s="208">
        <v>43973</v>
      </c>
      <c r="AI2132" s="210" t="s">
        <v>4360</v>
      </c>
      <c r="AJ2132" s="164" t="str">
        <f t="shared" si="33"/>
        <v>FS</v>
      </c>
      <c r="AK2132" s="115" t="b">
        <f>ISNUMBER(SEARCH("IRT",Table1[[#This Row],[Current_Status]]))</f>
        <v>0</v>
      </c>
      <c r="AL2132" s="116">
        <f>YEAR(Table1[[#This Row],[Project_Initiated]])</f>
        <v>2020</v>
      </c>
      <c r="AM2132" s="53">
        <v>44120</v>
      </c>
      <c r="AN2132" s="53" t="str">
        <f>IF(AND(Table1[[#This Row],[Completed Date]]&gt;="07/01/2020"+0,Table1[[#This Row],[Completed Date]]&lt;="6/30/2021"+0),"FY 20-21",IF(AND(Table1[[#This Row],[Completed Date]]&gt;="07/01/2019"+0,Table1[[#This Row],[Completed Date]]&lt;="6/30/2020"+0),"FY 19-20",""))</f>
        <v>FY 19-20</v>
      </c>
      <c r="AO2132" s="116" t="str">
        <f>IFERROR(FIND("R",Table1[[#This Row],[FS_Priority]]),"")</f>
        <v/>
      </c>
    </row>
    <row r="2133" spans="1:41" x14ac:dyDescent="0.25">
      <c r="A2133" s="48" t="s">
        <v>328</v>
      </c>
      <c r="B2133" s="217" t="s">
        <v>211</v>
      </c>
      <c r="C2133" s="217" t="s">
        <v>328</v>
      </c>
      <c r="D2133" s="218" t="b">
        <v>0</v>
      </c>
      <c r="E2133" s="48" t="s">
        <v>107</v>
      </c>
      <c r="F2133" s="48" t="s">
        <v>3195</v>
      </c>
      <c r="G2133" s="48" t="s">
        <v>211</v>
      </c>
      <c r="H2133" s="48" t="s">
        <v>294</v>
      </c>
      <c r="I2133" s="48" t="s">
        <v>3720</v>
      </c>
      <c r="J2133" s="48" t="s">
        <v>2672</v>
      </c>
      <c r="K2133" s="217" t="s">
        <v>3674</v>
      </c>
      <c r="L2133" s="217" t="s">
        <v>2636</v>
      </c>
      <c r="M2133" s="48" t="s">
        <v>3691</v>
      </c>
      <c r="N2133" s="217" t="s">
        <v>211</v>
      </c>
      <c r="O2133" s="48" t="s">
        <v>183</v>
      </c>
      <c r="P2133" s="48"/>
      <c r="Q2133" s="48" t="s">
        <v>225</v>
      </c>
      <c r="R2133" s="217" t="s">
        <v>308</v>
      </c>
      <c r="S2133" s="48" t="b">
        <v>0</v>
      </c>
      <c r="T2133" s="48"/>
      <c r="U2133" s="178"/>
      <c r="V2133" s="178">
        <v>43116</v>
      </c>
      <c r="W2133" s="48" t="s">
        <v>211</v>
      </c>
      <c r="X2133" s="48"/>
      <c r="Y2133" s="48"/>
      <c r="Z2133" s="48" t="s">
        <v>211</v>
      </c>
      <c r="AA2133" s="48"/>
      <c r="AB2133" s="48"/>
      <c r="AC2133" s="217" t="s">
        <v>2822</v>
      </c>
      <c r="AD2133" s="48"/>
      <c r="AE2133" s="217" t="s">
        <v>178</v>
      </c>
      <c r="AF2133" s="217" t="s">
        <v>211</v>
      </c>
      <c r="AG2133" s="217" t="s">
        <v>2694</v>
      </c>
      <c r="AH2133" s="208">
        <v>43542</v>
      </c>
      <c r="AI2133" s="210" t="s">
        <v>4348</v>
      </c>
      <c r="AJ2133" s="164" t="str">
        <f t="shared" si="33"/>
        <v>FS</v>
      </c>
      <c r="AK2133" s="115" t="b">
        <f>ISNUMBER(SEARCH("IRT",Table1[[#This Row],[Current_Status]]))</f>
        <v>0</v>
      </c>
      <c r="AL2133" s="116">
        <f>YEAR(Table1[[#This Row],[Project_Initiated]])</f>
        <v>2018</v>
      </c>
      <c r="AM2133" s="53">
        <v>44120</v>
      </c>
      <c r="AN2133" s="53" t="str">
        <f>IF(AND(Table1[[#This Row],[Completed Date]]&gt;="07/01/2020"+0,Table1[[#This Row],[Completed Date]]&lt;="6/30/2021"+0),"FY 20-21",IF(AND(Table1[[#This Row],[Completed Date]]&gt;="07/01/2019"+0,Table1[[#This Row],[Completed Date]]&lt;="6/30/2020"+0),"FY 19-20",""))</f>
        <v/>
      </c>
      <c r="AO2133" s="116" t="str">
        <f>IFERROR(FIND("R",Table1[[#This Row],[FS_Priority]]),"")</f>
        <v/>
      </c>
    </row>
    <row r="2134" spans="1:41" x14ac:dyDescent="0.25">
      <c r="A2134" s="48" t="s">
        <v>333</v>
      </c>
      <c r="B2134" s="217" t="s">
        <v>211</v>
      </c>
      <c r="C2134" s="217" t="s">
        <v>333</v>
      </c>
      <c r="D2134" s="218" t="b">
        <v>0</v>
      </c>
      <c r="E2134" s="48" t="s">
        <v>107</v>
      </c>
      <c r="F2134" s="48" t="s">
        <v>3202</v>
      </c>
      <c r="G2134" s="48" t="s">
        <v>815</v>
      </c>
      <c r="H2134" s="48" t="s">
        <v>473</v>
      </c>
      <c r="I2134" s="48" t="s">
        <v>3725</v>
      </c>
      <c r="J2134" s="48" t="s">
        <v>2672</v>
      </c>
      <c r="K2134" s="217" t="s">
        <v>3674</v>
      </c>
      <c r="L2134" s="217" t="s">
        <v>2636</v>
      </c>
      <c r="M2134" s="48" t="s">
        <v>3680</v>
      </c>
      <c r="N2134" s="217" t="s">
        <v>211</v>
      </c>
      <c r="O2134" s="48" t="s">
        <v>183</v>
      </c>
      <c r="P2134" s="48"/>
      <c r="Q2134" s="48" t="s">
        <v>310</v>
      </c>
      <c r="R2134" s="217" t="s">
        <v>211</v>
      </c>
      <c r="S2134" s="48" t="b">
        <v>0</v>
      </c>
      <c r="T2134" s="48"/>
      <c r="U2134" s="178"/>
      <c r="V2134" s="178">
        <v>43301</v>
      </c>
      <c r="W2134" s="48" t="s">
        <v>211</v>
      </c>
      <c r="X2134" s="48"/>
      <c r="Y2134" s="48"/>
      <c r="Z2134" s="48" t="s">
        <v>211</v>
      </c>
      <c r="AA2134" s="48"/>
      <c r="AB2134" s="48"/>
      <c r="AC2134" s="217" t="s">
        <v>211</v>
      </c>
      <c r="AD2134" s="219">
        <v>43395</v>
      </c>
      <c r="AE2134" s="217" t="s">
        <v>498</v>
      </c>
      <c r="AF2134" s="217" t="s">
        <v>211</v>
      </c>
      <c r="AG2134" s="217" t="s">
        <v>2694</v>
      </c>
      <c r="AH2134" s="208">
        <v>43396</v>
      </c>
      <c r="AI2134" s="210" t="s">
        <v>4347</v>
      </c>
      <c r="AJ2134" s="164" t="str">
        <f t="shared" si="33"/>
        <v>FS</v>
      </c>
      <c r="AK2134" s="115" t="b">
        <f>ISNUMBER(SEARCH("IRT",Table1[[#This Row],[Current_Status]]))</f>
        <v>0</v>
      </c>
      <c r="AL2134" s="116">
        <f>YEAR(Table1[[#This Row],[Project_Initiated]])</f>
        <v>2018</v>
      </c>
      <c r="AM2134" s="53">
        <v>44120</v>
      </c>
      <c r="AN2134" s="53" t="str">
        <f>IF(AND(Table1[[#This Row],[Completed Date]]&gt;="07/01/2020"+0,Table1[[#This Row],[Completed Date]]&lt;="6/30/2021"+0),"FY 20-21",IF(AND(Table1[[#This Row],[Completed Date]]&gt;="07/01/2019"+0,Table1[[#This Row],[Completed Date]]&lt;="6/30/2020"+0),"FY 19-20",""))</f>
        <v/>
      </c>
      <c r="AO2134" s="116" t="str">
        <f>IFERROR(FIND("R",Table1[[#This Row],[FS_Priority]]),"")</f>
        <v/>
      </c>
    </row>
    <row r="2135" spans="1:41" x14ac:dyDescent="0.25">
      <c r="A2135" s="48" t="s">
        <v>363</v>
      </c>
      <c r="B2135" s="217" t="s">
        <v>211</v>
      </c>
      <c r="C2135" s="217" t="s">
        <v>363</v>
      </c>
      <c r="D2135" s="218" t="b">
        <v>0</v>
      </c>
      <c r="E2135" s="48" t="s">
        <v>107</v>
      </c>
      <c r="F2135" s="48" t="s">
        <v>3164</v>
      </c>
      <c r="G2135" s="48" t="s">
        <v>217</v>
      </c>
      <c r="H2135" s="48" t="s">
        <v>460</v>
      </c>
      <c r="I2135" s="48" t="s">
        <v>3681</v>
      </c>
      <c r="J2135" s="48" t="s">
        <v>2672</v>
      </c>
      <c r="K2135" s="217" t="s">
        <v>3674</v>
      </c>
      <c r="L2135" s="217" t="s">
        <v>2636</v>
      </c>
      <c r="M2135" s="48" t="s">
        <v>3679</v>
      </c>
      <c r="N2135" s="217" t="s">
        <v>211</v>
      </c>
      <c r="O2135" s="48" t="s">
        <v>165</v>
      </c>
      <c r="P2135" s="48"/>
      <c r="Q2135" s="48" t="s">
        <v>239</v>
      </c>
      <c r="R2135" s="217" t="s">
        <v>223</v>
      </c>
      <c r="S2135" s="48" t="b">
        <v>1</v>
      </c>
      <c r="T2135" s="48"/>
      <c r="U2135" s="178"/>
      <c r="V2135" s="178">
        <v>43167</v>
      </c>
      <c r="W2135" s="48" t="s">
        <v>211</v>
      </c>
      <c r="X2135" s="48"/>
      <c r="Y2135" s="48"/>
      <c r="Z2135" s="48" t="s">
        <v>211</v>
      </c>
      <c r="AA2135" s="48"/>
      <c r="AB2135" s="48"/>
      <c r="AC2135" s="217" t="s">
        <v>2677</v>
      </c>
      <c r="AD2135" s="48"/>
      <c r="AE2135" s="217" t="s">
        <v>165</v>
      </c>
      <c r="AF2135" s="217" t="s">
        <v>211</v>
      </c>
      <c r="AG2135" s="217" t="s">
        <v>539</v>
      </c>
      <c r="AH2135" s="208">
        <v>43451</v>
      </c>
      <c r="AI2135" s="210" t="s">
        <v>4348</v>
      </c>
      <c r="AJ2135" s="164" t="str">
        <f t="shared" si="33"/>
        <v>FS</v>
      </c>
      <c r="AK2135" s="115" t="b">
        <f>ISNUMBER(SEARCH("IRT",Table1[[#This Row],[Current_Status]]))</f>
        <v>0</v>
      </c>
      <c r="AL2135" s="116">
        <f>YEAR(Table1[[#This Row],[Project_Initiated]])</f>
        <v>2018</v>
      </c>
      <c r="AM2135" s="53">
        <v>44120</v>
      </c>
      <c r="AN2135" s="53" t="str">
        <f>IF(AND(Table1[[#This Row],[Completed Date]]&gt;="07/01/2020"+0,Table1[[#This Row],[Completed Date]]&lt;="6/30/2021"+0),"FY 20-21",IF(AND(Table1[[#This Row],[Completed Date]]&gt;="07/01/2019"+0,Table1[[#This Row],[Completed Date]]&lt;="6/30/2020"+0),"FY 19-20",""))</f>
        <v/>
      </c>
      <c r="AO2135" s="116" t="str">
        <f>IFERROR(FIND("R",Table1[[#This Row],[FS_Priority]]),"")</f>
        <v/>
      </c>
    </row>
    <row r="2136" spans="1:41" x14ac:dyDescent="0.25">
      <c r="A2136" s="48" t="s">
        <v>372</v>
      </c>
      <c r="B2136" s="217" t="s">
        <v>211</v>
      </c>
      <c r="C2136" s="217" t="s">
        <v>372</v>
      </c>
      <c r="D2136" s="218" t="b">
        <v>0</v>
      </c>
      <c r="E2136" s="48" t="s">
        <v>107</v>
      </c>
      <c r="F2136" s="48" t="s">
        <v>3233</v>
      </c>
      <c r="G2136" s="48" t="s">
        <v>211</v>
      </c>
      <c r="H2136" s="48" t="s">
        <v>476</v>
      </c>
      <c r="I2136" s="48" t="s">
        <v>3750</v>
      </c>
      <c r="J2136" s="48" t="s">
        <v>2672</v>
      </c>
      <c r="K2136" s="217" t="s">
        <v>3674</v>
      </c>
      <c r="L2136" s="217" t="s">
        <v>2636</v>
      </c>
      <c r="M2136" s="48" t="s">
        <v>3687</v>
      </c>
      <c r="N2136" s="217" t="s">
        <v>211</v>
      </c>
      <c r="O2136" s="48" t="s">
        <v>165</v>
      </c>
      <c r="P2136" s="48"/>
      <c r="Q2136" s="48" t="s">
        <v>373</v>
      </c>
      <c r="R2136" s="217" t="s">
        <v>211</v>
      </c>
      <c r="S2136" s="48" t="b">
        <v>0</v>
      </c>
      <c r="T2136" s="48"/>
      <c r="U2136" s="178"/>
      <c r="V2136" s="178">
        <v>43333</v>
      </c>
      <c r="W2136" s="48" t="s">
        <v>211</v>
      </c>
      <c r="X2136" s="48"/>
      <c r="Y2136" s="48"/>
      <c r="Z2136" s="48" t="s">
        <v>211</v>
      </c>
      <c r="AA2136" s="48"/>
      <c r="AB2136" s="48"/>
      <c r="AC2136" s="217" t="s">
        <v>2884</v>
      </c>
      <c r="AD2136" s="48"/>
      <c r="AE2136" s="217" t="s">
        <v>165</v>
      </c>
      <c r="AF2136" s="217" t="s">
        <v>211</v>
      </c>
      <c r="AG2136" s="217" t="s">
        <v>539</v>
      </c>
      <c r="AH2136" s="208">
        <v>43592</v>
      </c>
      <c r="AI2136" s="210" t="s">
        <v>4347</v>
      </c>
      <c r="AJ2136" s="164" t="str">
        <f t="shared" si="33"/>
        <v>FS</v>
      </c>
      <c r="AK2136" s="115" t="b">
        <f>ISNUMBER(SEARCH("IRT",Table1[[#This Row],[Current_Status]]))</f>
        <v>0</v>
      </c>
      <c r="AL2136" s="116">
        <f>YEAR(Table1[[#This Row],[Project_Initiated]])</f>
        <v>2018</v>
      </c>
      <c r="AM2136" s="53">
        <v>44120</v>
      </c>
      <c r="AN2136" s="53" t="str">
        <f>IF(AND(Table1[[#This Row],[Completed Date]]&gt;="07/01/2020"+0,Table1[[#This Row],[Completed Date]]&lt;="6/30/2021"+0),"FY 20-21",IF(AND(Table1[[#This Row],[Completed Date]]&gt;="07/01/2019"+0,Table1[[#This Row],[Completed Date]]&lt;="6/30/2020"+0),"FY 19-20",""))</f>
        <v/>
      </c>
      <c r="AO2136" s="116" t="str">
        <f>IFERROR(FIND("R",Table1[[#This Row],[FS_Priority]]),"")</f>
        <v/>
      </c>
    </row>
    <row r="2137" spans="1:41" x14ac:dyDescent="0.25">
      <c r="A2137" s="48" t="s">
        <v>831</v>
      </c>
      <c r="B2137" s="217" t="s">
        <v>211</v>
      </c>
      <c r="C2137" s="217" t="s">
        <v>831</v>
      </c>
      <c r="D2137" s="218" t="b">
        <v>0</v>
      </c>
      <c r="E2137" s="48" t="s">
        <v>107</v>
      </c>
      <c r="F2137" s="48" t="s">
        <v>3256</v>
      </c>
      <c r="G2137" s="48" t="s">
        <v>832</v>
      </c>
      <c r="H2137" s="48" t="s">
        <v>81</v>
      </c>
      <c r="I2137" s="48" t="s">
        <v>3766</v>
      </c>
      <c r="J2137" s="48" t="s">
        <v>2672</v>
      </c>
      <c r="K2137" s="217" t="s">
        <v>3674</v>
      </c>
      <c r="L2137" s="217" t="s">
        <v>2636</v>
      </c>
      <c r="M2137" s="48" t="s">
        <v>3767</v>
      </c>
      <c r="N2137" s="217" t="s">
        <v>211</v>
      </c>
      <c r="O2137" s="48" t="s">
        <v>539</v>
      </c>
      <c r="P2137" s="48"/>
      <c r="Q2137" s="48" t="s">
        <v>489</v>
      </c>
      <c r="R2137" s="217" t="s">
        <v>211</v>
      </c>
      <c r="S2137" s="48" t="b">
        <v>0</v>
      </c>
      <c r="T2137" s="48"/>
      <c r="U2137" s="178"/>
      <c r="V2137" s="178">
        <v>43315</v>
      </c>
      <c r="W2137" s="48" t="s">
        <v>211</v>
      </c>
      <c r="X2137" s="48"/>
      <c r="Y2137" s="48"/>
      <c r="Z2137" s="48" t="s">
        <v>211</v>
      </c>
      <c r="AA2137" s="48"/>
      <c r="AB2137" s="48"/>
      <c r="AC2137" s="217" t="s">
        <v>165</v>
      </c>
      <c r="AD2137" s="179"/>
      <c r="AE2137" s="217" t="s">
        <v>165</v>
      </c>
      <c r="AF2137" s="217" t="s">
        <v>211</v>
      </c>
      <c r="AG2137" s="217" t="s">
        <v>211</v>
      </c>
      <c r="AH2137" s="208">
        <v>43364</v>
      </c>
      <c r="AI2137" s="210" t="s">
        <v>4347</v>
      </c>
      <c r="AJ2137" s="164" t="str">
        <f t="shared" si="33"/>
        <v>FS</v>
      </c>
      <c r="AK2137" s="115" t="b">
        <f>ISNUMBER(SEARCH("IRT",Table1[[#This Row],[Current_Status]]))</f>
        <v>0</v>
      </c>
      <c r="AL2137" s="116">
        <f>YEAR(Table1[[#This Row],[Project_Initiated]])</f>
        <v>2018</v>
      </c>
      <c r="AM2137" s="53">
        <v>44120</v>
      </c>
      <c r="AN2137" s="53" t="str">
        <f>IF(AND(Table1[[#This Row],[Completed Date]]&gt;="07/01/2020"+0,Table1[[#This Row],[Completed Date]]&lt;="6/30/2021"+0),"FY 20-21",IF(AND(Table1[[#This Row],[Completed Date]]&gt;="07/01/2019"+0,Table1[[#This Row],[Completed Date]]&lt;="6/30/2020"+0),"FY 19-20",""))</f>
        <v/>
      </c>
      <c r="AO2137" s="116" t="str">
        <f>IFERROR(FIND("R",Table1[[#This Row],[FS_Priority]]),"")</f>
        <v/>
      </c>
    </row>
    <row r="2138" spans="1:41" x14ac:dyDescent="0.25">
      <c r="A2138" s="48" t="s">
        <v>4102</v>
      </c>
      <c r="B2138" s="217" t="s">
        <v>211</v>
      </c>
      <c r="C2138" s="217" t="s">
        <v>4102</v>
      </c>
      <c r="D2138" s="218" t="b">
        <v>0</v>
      </c>
      <c r="E2138" s="48" t="s">
        <v>107</v>
      </c>
      <c r="F2138" s="48" t="s">
        <v>4192</v>
      </c>
      <c r="G2138" s="48" t="s">
        <v>211</v>
      </c>
      <c r="H2138" s="48" t="s">
        <v>294</v>
      </c>
      <c r="I2138" s="48" t="s">
        <v>4193</v>
      </c>
      <c r="J2138" s="48" t="s">
        <v>2672</v>
      </c>
      <c r="K2138" s="217" t="s">
        <v>3674</v>
      </c>
      <c r="L2138" s="217" t="s">
        <v>2636</v>
      </c>
      <c r="M2138" s="48" t="s">
        <v>4194</v>
      </c>
      <c r="N2138" s="217" t="s">
        <v>211</v>
      </c>
      <c r="O2138" s="48" t="s">
        <v>183</v>
      </c>
      <c r="P2138" s="48"/>
      <c r="Q2138" s="48" t="s">
        <v>3291</v>
      </c>
      <c r="R2138" s="217" t="s">
        <v>211</v>
      </c>
      <c r="S2138" s="48" t="b">
        <v>0</v>
      </c>
      <c r="T2138" s="48"/>
      <c r="U2138" s="178"/>
      <c r="V2138" s="178">
        <v>43670</v>
      </c>
      <c r="W2138" s="48" t="s">
        <v>211</v>
      </c>
      <c r="X2138" s="48"/>
      <c r="Y2138" s="48"/>
      <c r="Z2138" s="48" t="s">
        <v>211</v>
      </c>
      <c r="AA2138" s="48"/>
      <c r="AB2138" s="48"/>
      <c r="AC2138" s="217" t="s">
        <v>4287</v>
      </c>
      <c r="AD2138" s="180"/>
      <c r="AE2138" s="217" t="s">
        <v>498</v>
      </c>
      <c r="AF2138" s="217" t="s">
        <v>211</v>
      </c>
      <c r="AG2138" s="217" t="s">
        <v>211</v>
      </c>
      <c r="AH2138" s="208">
        <v>43732</v>
      </c>
      <c r="AI2138" s="210" t="s">
        <v>4284</v>
      </c>
      <c r="AJ2138" s="164" t="str">
        <f t="shared" si="33"/>
        <v>FS</v>
      </c>
      <c r="AK2138" s="115" t="b">
        <f>ISNUMBER(SEARCH("IRT",Table1[[#This Row],[Current_Status]]))</f>
        <v>0</v>
      </c>
      <c r="AL2138" s="116">
        <f>YEAR(Table1[[#This Row],[Project_Initiated]])</f>
        <v>2019</v>
      </c>
      <c r="AM2138" s="53">
        <v>44120</v>
      </c>
      <c r="AN2138" s="53" t="str">
        <f>IF(AND(Table1[[#This Row],[Completed Date]]&gt;="07/01/2020"+0,Table1[[#This Row],[Completed Date]]&lt;="6/30/2021"+0),"FY 20-21",IF(AND(Table1[[#This Row],[Completed Date]]&gt;="07/01/2019"+0,Table1[[#This Row],[Completed Date]]&lt;="6/30/2020"+0),"FY 19-20",""))</f>
        <v>FY 19-20</v>
      </c>
      <c r="AO2138" s="116">
        <f>IFERROR(FIND("R",Table1[[#This Row],[FS_Priority]]),"")</f>
        <v>1</v>
      </c>
    </row>
    <row r="2139" spans="1:41" x14ac:dyDescent="0.25">
      <c r="A2139" s="48" t="s">
        <v>2839</v>
      </c>
      <c r="B2139" s="217" t="s">
        <v>211</v>
      </c>
      <c r="C2139" s="217" t="s">
        <v>2839</v>
      </c>
      <c r="D2139" s="218" t="b">
        <v>0</v>
      </c>
      <c r="E2139" s="48" t="s">
        <v>107</v>
      </c>
      <c r="F2139" s="48" t="s">
        <v>3189</v>
      </c>
      <c r="G2139" s="48" t="s">
        <v>2840</v>
      </c>
      <c r="H2139" s="48" t="s">
        <v>294</v>
      </c>
      <c r="I2139" s="48" t="s">
        <v>3716</v>
      </c>
      <c r="J2139" s="48" t="s">
        <v>2672</v>
      </c>
      <c r="K2139" s="217" t="s">
        <v>3674</v>
      </c>
      <c r="L2139" s="217" t="s">
        <v>2636</v>
      </c>
      <c r="M2139" s="48" t="s">
        <v>3698</v>
      </c>
      <c r="N2139" s="217" t="s">
        <v>3717</v>
      </c>
      <c r="O2139" s="48" t="s">
        <v>183</v>
      </c>
      <c r="P2139" s="48"/>
      <c r="Q2139" s="48" t="s">
        <v>3291</v>
      </c>
      <c r="R2139" s="217" t="s">
        <v>2841</v>
      </c>
      <c r="S2139" s="48" t="b">
        <v>0</v>
      </c>
      <c r="T2139" s="48"/>
      <c r="U2139" s="178"/>
      <c r="V2139" s="178">
        <v>43451</v>
      </c>
      <c r="W2139" s="48" t="s">
        <v>211</v>
      </c>
      <c r="X2139" s="48"/>
      <c r="Y2139" s="48"/>
      <c r="Z2139" s="48" t="s">
        <v>211</v>
      </c>
      <c r="AA2139" s="48"/>
      <c r="AB2139" s="48"/>
      <c r="AC2139" s="217" t="s">
        <v>4424</v>
      </c>
      <c r="AD2139" s="219">
        <v>43628</v>
      </c>
      <c r="AE2139" s="217" t="s">
        <v>498</v>
      </c>
      <c r="AF2139" s="217" t="s">
        <v>4425</v>
      </c>
      <c r="AG2139" s="217" t="s">
        <v>2694</v>
      </c>
      <c r="AH2139" s="208">
        <v>43703</v>
      </c>
      <c r="AI2139" s="210" t="s">
        <v>4364</v>
      </c>
      <c r="AJ2139" s="164" t="str">
        <f t="shared" si="33"/>
        <v>FS</v>
      </c>
      <c r="AK2139" s="115" t="b">
        <f>ISNUMBER(SEARCH("IRT",Table1[[#This Row],[Current_Status]]))</f>
        <v>0</v>
      </c>
      <c r="AL2139" s="116">
        <f>YEAR(Table1[[#This Row],[Project_Initiated]])</f>
        <v>2018</v>
      </c>
      <c r="AM2139" s="53">
        <v>44120</v>
      </c>
      <c r="AN2139" s="53" t="str">
        <f>IF(AND(Table1[[#This Row],[Completed Date]]&gt;="07/01/2020"+0,Table1[[#This Row],[Completed Date]]&lt;="6/30/2021"+0),"FY 20-21",IF(AND(Table1[[#This Row],[Completed Date]]&gt;="07/01/2019"+0,Table1[[#This Row],[Completed Date]]&lt;="6/30/2020"+0),"FY 19-20",""))</f>
        <v>FY 19-20</v>
      </c>
      <c r="AO2139" s="116">
        <f>IFERROR(FIND("R",Table1[[#This Row],[FS_Priority]]),"")</f>
        <v>1</v>
      </c>
    </row>
    <row r="2140" spans="1:41" x14ac:dyDescent="0.25">
      <c r="A2140" s="48" t="s">
        <v>4104</v>
      </c>
      <c r="B2140" s="217" t="s">
        <v>211</v>
      </c>
      <c r="C2140" s="217" t="s">
        <v>4104</v>
      </c>
      <c r="D2140" s="218" t="b">
        <v>0</v>
      </c>
      <c r="E2140" s="48" t="s">
        <v>107</v>
      </c>
      <c r="F2140" s="48" t="s">
        <v>4231</v>
      </c>
      <c r="G2140" s="48" t="s">
        <v>211</v>
      </c>
      <c r="H2140" s="48" t="s">
        <v>3531</v>
      </c>
      <c r="I2140" s="48" t="s">
        <v>4232</v>
      </c>
      <c r="J2140" s="48" t="s">
        <v>2672</v>
      </c>
      <c r="K2140" s="217" t="s">
        <v>3674</v>
      </c>
      <c r="L2140" s="217" t="s">
        <v>2636</v>
      </c>
      <c r="M2140" s="48" t="s">
        <v>3701</v>
      </c>
      <c r="N2140" s="217" t="s">
        <v>211</v>
      </c>
      <c r="O2140" s="48" t="s">
        <v>183</v>
      </c>
      <c r="P2140" s="48"/>
      <c r="Q2140" s="48" t="s">
        <v>3429</v>
      </c>
      <c r="R2140" s="217" t="s">
        <v>211</v>
      </c>
      <c r="S2140" s="48" t="b">
        <v>0</v>
      </c>
      <c r="T2140" s="48"/>
      <c r="U2140" s="178"/>
      <c r="V2140" s="178">
        <v>43696</v>
      </c>
      <c r="W2140" s="48" t="s">
        <v>211</v>
      </c>
      <c r="X2140" s="48"/>
      <c r="Y2140" s="48"/>
      <c r="Z2140" s="48" t="s">
        <v>211</v>
      </c>
      <c r="AA2140" s="48"/>
      <c r="AB2140" s="48"/>
      <c r="AC2140" s="217" t="s">
        <v>4318</v>
      </c>
      <c r="AD2140" s="219">
        <v>43718</v>
      </c>
      <c r="AE2140" s="217" t="s">
        <v>178</v>
      </c>
      <c r="AF2140" s="217" t="s">
        <v>4480</v>
      </c>
      <c r="AG2140" s="217" t="s">
        <v>2694</v>
      </c>
      <c r="AH2140" s="208">
        <v>43734</v>
      </c>
      <c r="AI2140" s="210" t="s">
        <v>4284</v>
      </c>
      <c r="AJ2140" s="164" t="str">
        <f t="shared" si="33"/>
        <v>FS</v>
      </c>
      <c r="AK2140" s="115" t="b">
        <f>ISNUMBER(SEARCH("IRT",Table1[[#This Row],[Current_Status]]))</f>
        <v>0</v>
      </c>
      <c r="AL2140" s="116">
        <f>YEAR(Table1[[#This Row],[Project_Initiated]])</f>
        <v>2019</v>
      </c>
      <c r="AM2140" s="53">
        <v>44120</v>
      </c>
      <c r="AN2140" s="53" t="str">
        <f>IF(AND(Table1[[#This Row],[Completed Date]]&gt;="07/01/2020"+0,Table1[[#This Row],[Completed Date]]&lt;="6/30/2021"+0),"FY 20-21",IF(AND(Table1[[#This Row],[Completed Date]]&gt;="07/01/2019"+0,Table1[[#This Row],[Completed Date]]&lt;="6/30/2020"+0),"FY 19-20",""))</f>
        <v>FY 19-20</v>
      </c>
      <c r="AO2140" s="116">
        <f>IFERROR(FIND("R",Table1[[#This Row],[FS_Priority]]),"")</f>
        <v>1</v>
      </c>
    </row>
    <row r="2141" spans="1:41" x14ac:dyDescent="0.25">
      <c r="A2141" s="48" t="s">
        <v>4097</v>
      </c>
      <c r="B2141" s="217" t="s">
        <v>211</v>
      </c>
      <c r="C2141" s="217" t="s">
        <v>4097</v>
      </c>
      <c r="D2141" s="218" t="b">
        <v>0</v>
      </c>
      <c r="E2141" s="48" t="s">
        <v>107</v>
      </c>
      <c r="F2141" s="48" t="s">
        <v>4174</v>
      </c>
      <c r="G2141" s="48" t="s">
        <v>211</v>
      </c>
      <c r="H2141" s="48" t="s">
        <v>476</v>
      </c>
      <c r="I2141" s="48" t="s">
        <v>4175</v>
      </c>
      <c r="J2141" s="48" t="s">
        <v>2672</v>
      </c>
      <c r="K2141" s="217" t="s">
        <v>3674</v>
      </c>
      <c r="L2141" s="217" t="s">
        <v>2636</v>
      </c>
      <c r="M2141" s="48" t="s">
        <v>3687</v>
      </c>
      <c r="N2141" s="217" t="s">
        <v>211</v>
      </c>
      <c r="O2141" s="48" t="s">
        <v>183</v>
      </c>
      <c r="P2141" s="48"/>
      <c r="Q2141" s="48" t="s">
        <v>3431</v>
      </c>
      <c r="R2141" s="217" t="s">
        <v>211</v>
      </c>
      <c r="S2141" s="48" t="b">
        <v>0</v>
      </c>
      <c r="T2141" s="48"/>
      <c r="U2141" s="178"/>
      <c r="V2141" s="178">
        <v>43661</v>
      </c>
      <c r="W2141" s="48" t="s">
        <v>211</v>
      </c>
      <c r="X2141" s="48"/>
      <c r="Y2141" s="48"/>
      <c r="Z2141" s="48" t="s">
        <v>211</v>
      </c>
      <c r="AA2141" s="48"/>
      <c r="AB2141" s="48"/>
      <c r="AC2141" s="217" t="s">
        <v>4755</v>
      </c>
      <c r="AD2141" s="180"/>
      <c r="AE2141" s="217" t="s">
        <v>183</v>
      </c>
      <c r="AF2141" s="217" t="s">
        <v>211</v>
      </c>
      <c r="AG2141" s="217" t="s">
        <v>211</v>
      </c>
      <c r="AH2141" s="208">
        <v>43860</v>
      </c>
      <c r="AI2141" s="210" t="s">
        <v>4284</v>
      </c>
      <c r="AJ2141" s="164" t="str">
        <f t="shared" si="33"/>
        <v>FS</v>
      </c>
      <c r="AK2141" s="115" t="b">
        <f>ISNUMBER(SEARCH("IRT",Table1[[#This Row],[Current_Status]]))</f>
        <v>0</v>
      </c>
      <c r="AL2141" s="116">
        <f>YEAR(Table1[[#This Row],[Project_Initiated]])</f>
        <v>2019</v>
      </c>
      <c r="AM2141" s="53">
        <v>44120</v>
      </c>
      <c r="AN2141" s="53" t="str">
        <f>IF(AND(Table1[[#This Row],[Completed Date]]&gt;="07/01/2020"+0,Table1[[#This Row],[Completed Date]]&lt;="6/30/2021"+0),"FY 20-21",IF(AND(Table1[[#This Row],[Completed Date]]&gt;="07/01/2019"+0,Table1[[#This Row],[Completed Date]]&lt;="6/30/2020"+0),"FY 19-20",""))</f>
        <v>FY 19-20</v>
      </c>
      <c r="AO2141" s="116">
        <f>IFERROR(FIND("R",Table1[[#This Row],[FS_Priority]]),"")</f>
        <v>1</v>
      </c>
    </row>
    <row r="2142" spans="1:41" x14ac:dyDescent="0.25">
      <c r="A2142" s="48" t="s">
        <v>3430</v>
      </c>
      <c r="B2142" s="217" t="s">
        <v>211</v>
      </c>
      <c r="C2142" s="217" t="s">
        <v>3430</v>
      </c>
      <c r="D2142" s="218" t="b">
        <v>0</v>
      </c>
      <c r="E2142" s="48" t="s">
        <v>107</v>
      </c>
      <c r="F2142" s="48" t="s">
        <v>4003</v>
      </c>
      <c r="G2142" s="48" t="s">
        <v>4036</v>
      </c>
      <c r="H2142" s="48" t="s">
        <v>1242</v>
      </c>
      <c r="I2142" s="48" t="s">
        <v>288</v>
      </c>
      <c r="J2142" s="48" t="s">
        <v>2672</v>
      </c>
      <c r="K2142" s="217" t="s">
        <v>3674</v>
      </c>
      <c r="L2142" s="217" t="s">
        <v>2636</v>
      </c>
      <c r="M2142" s="48" t="s">
        <v>3680</v>
      </c>
      <c r="N2142" s="217" t="s">
        <v>211</v>
      </c>
      <c r="O2142" s="48" t="s">
        <v>183</v>
      </c>
      <c r="P2142" s="48"/>
      <c r="Q2142" s="48" t="s">
        <v>3431</v>
      </c>
      <c r="R2142" s="217" t="s">
        <v>211</v>
      </c>
      <c r="S2142" s="48" t="b">
        <v>0</v>
      </c>
      <c r="T2142" s="48"/>
      <c r="U2142" s="178"/>
      <c r="V2142" s="178">
        <v>43558</v>
      </c>
      <c r="W2142" s="48" t="s">
        <v>211</v>
      </c>
      <c r="X2142" s="48"/>
      <c r="Y2142" s="48"/>
      <c r="Z2142" s="48" t="s">
        <v>211</v>
      </c>
      <c r="AA2142" s="48"/>
      <c r="AB2142" s="48"/>
      <c r="AC2142" s="217" t="s">
        <v>4385</v>
      </c>
      <c r="AD2142" s="180"/>
      <c r="AE2142" s="217" t="s">
        <v>498</v>
      </c>
      <c r="AF2142" s="217" t="s">
        <v>4448</v>
      </c>
      <c r="AG2142" s="217" t="s">
        <v>211</v>
      </c>
      <c r="AH2142" s="208">
        <v>43768</v>
      </c>
      <c r="AI2142" s="210" t="s">
        <v>4349</v>
      </c>
      <c r="AJ2142" s="164" t="str">
        <f t="shared" si="33"/>
        <v>FS</v>
      </c>
      <c r="AK2142" s="115" t="b">
        <f>ISNUMBER(SEARCH("IRT",Table1[[#This Row],[Current_Status]]))</f>
        <v>0</v>
      </c>
      <c r="AL2142" s="116">
        <f>YEAR(Table1[[#This Row],[Project_Initiated]])</f>
        <v>2019</v>
      </c>
      <c r="AM2142" s="53">
        <v>44120</v>
      </c>
      <c r="AN2142" s="53" t="str">
        <f>IF(AND(Table1[[#This Row],[Completed Date]]&gt;="07/01/2020"+0,Table1[[#This Row],[Completed Date]]&lt;="6/30/2021"+0),"FY 20-21",IF(AND(Table1[[#This Row],[Completed Date]]&gt;="07/01/2019"+0,Table1[[#This Row],[Completed Date]]&lt;="6/30/2020"+0),"FY 19-20",""))</f>
        <v>FY 19-20</v>
      </c>
      <c r="AO2142" s="116">
        <f>IFERROR(FIND("R",Table1[[#This Row],[FS_Priority]]),"")</f>
        <v>1</v>
      </c>
    </row>
    <row r="2143" spans="1:41" x14ac:dyDescent="0.25">
      <c r="A2143" s="48" t="s">
        <v>3443</v>
      </c>
      <c r="B2143" s="217" t="s">
        <v>211</v>
      </c>
      <c r="C2143" s="217" t="s">
        <v>3443</v>
      </c>
      <c r="D2143" s="218" t="b">
        <v>0</v>
      </c>
      <c r="E2143" s="48" t="s">
        <v>107</v>
      </c>
      <c r="F2143" s="48" t="s">
        <v>3444</v>
      </c>
      <c r="G2143" s="48" t="s">
        <v>4039</v>
      </c>
      <c r="H2143" s="48" t="s">
        <v>460</v>
      </c>
      <c r="I2143" s="48" t="s">
        <v>3992</v>
      </c>
      <c r="J2143" s="48" t="s">
        <v>2672</v>
      </c>
      <c r="K2143" s="217" t="s">
        <v>3674</v>
      </c>
      <c r="L2143" s="217" t="s">
        <v>2636</v>
      </c>
      <c r="M2143" s="48" t="s">
        <v>3679</v>
      </c>
      <c r="N2143" s="217" t="s">
        <v>211</v>
      </c>
      <c r="O2143" s="48" t="s">
        <v>183</v>
      </c>
      <c r="P2143" s="48"/>
      <c r="Q2143" s="48" t="s">
        <v>3445</v>
      </c>
      <c r="R2143" s="217" t="s">
        <v>211</v>
      </c>
      <c r="S2143" s="48" t="b">
        <v>0</v>
      </c>
      <c r="T2143" s="48"/>
      <c r="U2143" s="178"/>
      <c r="V2143" s="178">
        <v>43581</v>
      </c>
      <c r="W2143" s="48" t="s">
        <v>211</v>
      </c>
      <c r="X2143" s="48"/>
      <c r="Y2143" s="48"/>
      <c r="Z2143" s="48" t="s">
        <v>211</v>
      </c>
      <c r="AA2143" s="48"/>
      <c r="AB2143" s="48"/>
      <c r="AC2143" s="217" t="s">
        <v>211</v>
      </c>
      <c r="AD2143" s="48"/>
      <c r="AE2143" s="217" t="s">
        <v>498</v>
      </c>
      <c r="AF2143" s="217" t="s">
        <v>2636</v>
      </c>
      <c r="AG2143" s="217" t="s">
        <v>2693</v>
      </c>
      <c r="AH2143" s="208">
        <v>43726</v>
      </c>
      <c r="AI2143" s="210" t="s">
        <v>4349</v>
      </c>
      <c r="AJ2143" s="164" t="str">
        <f t="shared" si="33"/>
        <v>FS</v>
      </c>
      <c r="AK2143" s="115" t="b">
        <f>ISNUMBER(SEARCH("IRT",Table1[[#This Row],[Current_Status]]))</f>
        <v>0</v>
      </c>
      <c r="AL2143" s="116">
        <f>YEAR(Table1[[#This Row],[Project_Initiated]])</f>
        <v>2019</v>
      </c>
      <c r="AM2143" s="53">
        <v>44120</v>
      </c>
      <c r="AN2143" s="53" t="str">
        <f>IF(AND(Table1[[#This Row],[Completed Date]]&gt;="07/01/2020"+0,Table1[[#This Row],[Completed Date]]&lt;="6/30/2021"+0),"FY 20-21",IF(AND(Table1[[#This Row],[Completed Date]]&gt;="07/01/2019"+0,Table1[[#This Row],[Completed Date]]&lt;="6/30/2020"+0),"FY 19-20",""))</f>
        <v>FY 19-20</v>
      </c>
      <c r="AO2143" s="116">
        <f>IFERROR(FIND("R",Table1[[#This Row],[FS_Priority]]),"")</f>
        <v>1</v>
      </c>
    </row>
    <row r="2144" spans="1:41" x14ac:dyDescent="0.25">
      <c r="A2144" s="48" t="s">
        <v>2743</v>
      </c>
      <c r="B2144" s="217" t="s">
        <v>211</v>
      </c>
      <c r="C2144" s="217" t="s">
        <v>2743</v>
      </c>
      <c r="D2144" s="218" t="b">
        <v>0</v>
      </c>
      <c r="E2144" s="48" t="s">
        <v>2651</v>
      </c>
      <c r="F2144" s="48" t="s">
        <v>3259</v>
      </c>
      <c r="G2144" s="48" t="s">
        <v>211</v>
      </c>
      <c r="H2144" s="48" t="s">
        <v>447</v>
      </c>
      <c r="I2144" s="48" t="s">
        <v>3772</v>
      </c>
      <c r="J2144" s="48" t="s">
        <v>2672</v>
      </c>
      <c r="K2144" s="217" t="s">
        <v>3773</v>
      </c>
      <c r="L2144" s="217" t="s">
        <v>2636</v>
      </c>
      <c r="M2144" s="48" t="s">
        <v>3582</v>
      </c>
      <c r="N2144" s="217" t="s">
        <v>211</v>
      </c>
      <c r="O2144" s="48" t="s">
        <v>211</v>
      </c>
      <c r="P2144" s="48"/>
      <c r="Q2144" s="48" t="s">
        <v>288</v>
      </c>
      <c r="R2144" s="217" t="s">
        <v>211</v>
      </c>
      <c r="S2144" s="48" t="b">
        <v>0</v>
      </c>
      <c r="T2144" s="48"/>
      <c r="U2144" s="178"/>
      <c r="V2144" s="178">
        <v>43468</v>
      </c>
      <c r="W2144" s="48" t="s">
        <v>211</v>
      </c>
      <c r="X2144" s="48"/>
      <c r="Y2144" s="48"/>
      <c r="Z2144" s="48" t="s">
        <v>211</v>
      </c>
      <c r="AA2144" s="48"/>
      <c r="AB2144" s="48"/>
      <c r="AC2144" s="217" t="s">
        <v>211</v>
      </c>
      <c r="AD2144" s="48"/>
      <c r="AE2144" s="217" t="s">
        <v>498</v>
      </c>
      <c r="AF2144" s="217" t="s">
        <v>211</v>
      </c>
      <c r="AG2144" s="217" t="s">
        <v>539</v>
      </c>
      <c r="AH2144" s="208">
        <v>43487</v>
      </c>
      <c r="AI2144" s="210" t="s">
        <v>4346</v>
      </c>
      <c r="AJ2144" s="164" t="str">
        <f t="shared" si="33"/>
        <v>FS</v>
      </c>
      <c r="AK2144" s="115" t="b">
        <f>ISNUMBER(SEARCH("IRT",Table1[[#This Row],[Current_Status]]))</f>
        <v>0</v>
      </c>
      <c r="AL2144" s="116">
        <f>YEAR(Table1[[#This Row],[Project_Initiated]])</f>
        <v>2019</v>
      </c>
      <c r="AM2144" s="53">
        <v>44120</v>
      </c>
      <c r="AN2144" s="53" t="str">
        <f>IF(AND(Table1[[#This Row],[Completed Date]]&gt;="07/01/2020"+0,Table1[[#This Row],[Completed Date]]&lt;="6/30/2021"+0),"FY 20-21",IF(AND(Table1[[#This Row],[Completed Date]]&gt;="07/01/2019"+0,Table1[[#This Row],[Completed Date]]&lt;="6/30/2020"+0),"FY 19-20",""))</f>
        <v/>
      </c>
      <c r="AO2144" s="116" t="str">
        <f>IFERROR(FIND("R",Table1[[#This Row],[FS_Priority]]),"")</f>
        <v/>
      </c>
    </row>
    <row r="2145" spans="1:41" x14ac:dyDescent="0.25">
      <c r="A2145" s="48" t="s">
        <v>2943</v>
      </c>
      <c r="B2145" s="217" t="s">
        <v>211</v>
      </c>
      <c r="C2145" s="217" t="s">
        <v>2943</v>
      </c>
      <c r="D2145" s="218" t="b">
        <v>0</v>
      </c>
      <c r="E2145" s="48" t="s">
        <v>398</v>
      </c>
      <c r="F2145" s="48" t="s">
        <v>4650</v>
      </c>
      <c r="G2145" s="48" t="s">
        <v>211</v>
      </c>
      <c r="H2145" s="48" t="s">
        <v>211</v>
      </c>
      <c r="I2145" s="48" t="s">
        <v>3580</v>
      </c>
      <c r="J2145" s="48" t="s">
        <v>2672</v>
      </c>
      <c r="K2145" s="217" t="s">
        <v>3786</v>
      </c>
      <c r="L2145" s="217" t="s">
        <v>399</v>
      </c>
      <c r="M2145" s="48" t="s">
        <v>3954</v>
      </c>
      <c r="N2145" s="217" t="s">
        <v>211</v>
      </c>
      <c r="O2145" s="48" t="s">
        <v>165</v>
      </c>
      <c r="P2145" s="48"/>
      <c r="Q2145" s="48" t="s">
        <v>218</v>
      </c>
      <c r="R2145" s="217" t="s">
        <v>236</v>
      </c>
      <c r="S2145" s="48" t="b">
        <v>1</v>
      </c>
      <c r="T2145" s="48"/>
      <c r="U2145" s="178"/>
      <c r="V2145" s="178">
        <v>43600</v>
      </c>
      <c r="W2145" s="48" t="s">
        <v>211</v>
      </c>
      <c r="X2145" s="48"/>
      <c r="Y2145" s="48"/>
      <c r="Z2145" s="48" t="s">
        <v>211</v>
      </c>
      <c r="AA2145" s="48"/>
      <c r="AB2145" s="48"/>
      <c r="AC2145" s="217" t="s">
        <v>4754</v>
      </c>
      <c r="AD2145" s="180"/>
      <c r="AE2145" s="217" t="s">
        <v>165</v>
      </c>
      <c r="AF2145" s="217" t="s">
        <v>211</v>
      </c>
      <c r="AG2145" s="217" t="s">
        <v>211</v>
      </c>
      <c r="AH2145" s="208">
        <v>43494</v>
      </c>
      <c r="AI2145" s="210" t="s">
        <v>4364</v>
      </c>
      <c r="AJ2145" s="164" t="str">
        <f t="shared" si="33"/>
        <v>FS</v>
      </c>
      <c r="AK2145" s="115" t="b">
        <f>ISNUMBER(SEARCH("IRT",Table1[[#This Row],[Current_Status]]))</f>
        <v>0</v>
      </c>
      <c r="AL2145" s="116">
        <f>YEAR(Table1[[#This Row],[Project_Initiated]])</f>
        <v>2019</v>
      </c>
      <c r="AM2145" s="53">
        <v>44120</v>
      </c>
      <c r="AN2145" s="53" t="str">
        <f>IF(AND(Table1[[#This Row],[Completed Date]]&gt;="07/01/2020"+0,Table1[[#This Row],[Completed Date]]&lt;="6/30/2021"+0),"FY 20-21",IF(AND(Table1[[#This Row],[Completed Date]]&gt;="07/01/2019"+0,Table1[[#This Row],[Completed Date]]&lt;="6/30/2020"+0),"FY 19-20",""))</f>
        <v/>
      </c>
      <c r="AO2145" s="116" t="str">
        <f>IFERROR(FIND("R",Table1[[#This Row],[FS_Priority]]),"")</f>
        <v/>
      </c>
    </row>
    <row r="2146" spans="1:41" x14ac:dyDescent="0.25">
      <c r="A2146" s="48" t="s">
        <v>870</v>
      </c>
      <c r="B2146" s="217" t="s">
        <v>211</v>
      </c>
      <c r="C2146" s="217" t="s">
        <v>870</v>
      </c>
      <c r="D2146" s="218" t="b">
        <v>0</v>
      </c>
      <c r="E2146" s="48" t="s">
        <v>130</v>
      </c>
      <c r="F2146" s="48" t="s">
        <v>3275</v>
      </c>
      <c r="G2146" s="48" t="s">
        <v>211</v>
      </c>
      <c r="H2146" s="48" t="s">
        <v>1611</v>
      </c>
      <c r="I2146" s="48" t="s">
        <v>211</v>
      </c>
      <c r="J2146" s="48" t="s">
        <v>2672</v>
      </c>
      <c r="K2146" s="217" t="s">
        <v>3791</v>
      </c>
      <c r="L2146" s="217" t="s">
        <v>403</v>
      </c>
      <c r="M2146" s="48" t="s">
        <v>3796</v>
      </c>
      <c r="N2146" s="217" t="s">
        <v>211</v>
      </c>
      <c r="O2146" s="48" t="s">
        <v>165</v>
      </c>
      <c r="P2146" s="48"/>
      <c r="Q2146" s="48" t="s">
        <v>211</v>
      </c>
      <c r="R2146" s="217" t="s">
        <v>211</v>
      </c>
      <c r="S2146" s="48" t="b">
        <v>0</v>
      </c>
      <c r="T2146" s="48"/>
      <c r="U2146" s="178"/>
      <c r="V2146" s="178">
        <v>43333</v>
      </c>
      <c r="W2146" s="48" t="s">
        <v>211</v>
      </c>
      <c r="X2146" s="48"/>
      <c r="Y2146" s="48"/>
      <c r="Z2146" s="48" t="s">
        <v>211</v>
      </c>
      <c r="AA2146" s="48"/>
      <c r="AB2146" s="48"/>
      <c r="AC2146" s="217" t="s">
        <v>850</v>
      </c>
      <c r="AD2146" s="48"/>
      <c r="AE2146" s="217" t="s">
        <v>165</v>
      </c>
      <c r="AF2146" s="217" t="s">
        <v>211</v>
      </c>
      <c r="AG2146" s="217" t="s">
        <v>539</v>
      </c>
      <c r="AH2146" s="208">
        <v>43397</v>
      </c>
      <c r="AI2146" s="210" t="s">
        <v>4347</v>
      </c>
      <c r="AJ2146" s="164" t="str">
        <f t="shared" si="33"/>
        <v>FS</v>
      </c>
      <c r="AK2146" s="115" t="b">
        <f>ISNUMBER(SEARCH("IRT",Table1[[#This Row],[Current_Status]]))</f>
        <v>0</v>
      </c>
      <c r="AL2146" s="116">
        <f>YEAR(Table1[[#This Row],[Project_Initiated]])</f>
        <v>2018</v>
      </c>
      <c r="AM2146" s="53">
        <v>44120</v>
      </c>
      <c r="AN2146" s="53" t="str">
        <f>IF(AND(Table1[[#This Row],[Completed Date]]&gt;="07/01/2020"+0,Table1[[#This Row],[Completed Date]]&lt;="6/30/2021"+0),"FY 20-21",IF(AND(Table1[[#This Row],[Completed Date]]&gt;="07/01/2019"+0,Table1[[#This Row],[Completed Date]]&lt;="6/30/2020"+0),"FY 19-20",""))</f>
        <v/>
      </c>
      <c r="AO2146" s="116" t="str">
        <f>IFERROR(FIND("R",Table1[[#This Row],[FS_Priority]]),"")</f>
        <v/>
      </c>
    </row>
    <row r="2147" spans="1:41" x14ac:dyDescent="0.25">
      <c r="A2147" s="48" t="s">
        <v>404</v>
      </c>
      <c r="B2147" s="217" t="s">
        <v>211</v>
      </c>
      <c r="C2147" s="217" t="s">
        <v>404</v>
      </c>
      <c r="D2147" s="218" t="b">
        <v>0</v>
      </c>
      <c r="E2147" s="48" t="s">
        <v>130</v>
      </c>
      <c r="F2147" s="48" t="s">
        <v>3278</v>
      </c>
      <c r="G2147" s="48" t="s">
        <v>211</v>
      </c>
      <c r="H2147" s="48" t="s">
        <v>445</v>
      </c>
      <c r="I2147" s="48" t="s">
        <v>3799</v>
      </c>
      <c r="J2147" s="48" t="s">
        <v>2672</v>
      </c>
      <c r="K2147" s="217" t="s">
        <v>3791</v>
      </c>
      <c r="L2147" s="217" t="s">
        <v>403</v>
      </c>
      <c r="M2147" s="48" t="s">
        <v>3800</v>
      </c>
      <c r="N2147" s="217" t="s">
        <v>211</v>
      </c>
      <c r="O2147" s="48" t="s">
        <v>183</v>
      </c>
      <c r="P2147" s="48"/>
      <c r="Q2147" s="48" t="s">
        <v>218</v>
      </c>
      <c r="R2147" s="217" t="s">
        <v>236</v>
      </c>
      <c r="S2147" s="48" t="b">
        <v>0</v>
      </c>
      <c r="T2147" s="48"/>
      <c r="U2147" s="178"/>
      <c r="V2147" s="178">
        <v>43090</v>
      </c>
      <c r="W2147" s="48" t="s">
        <v>211</v>
      </c>
      <c r="X2147" s="48"/>
      <c r="Y2147" s="48"/>
      <c r="Z2147" s="48" t="s">
        <v>211</v>
      </c>
      <c r="AA2147" s="48"/>
      <c r="AB2147" s="48"/>
      <c r="AC2147" s="217" t="s">
        <v>211</v>
      </c>
      <c r="AD2147" s="223">
        <v>43272</v>
      </c>
      <c r="AE2147" s="217" t="s">
        <v>498</v>
      </c>
      <c r="AF2147" s="217" t="s">
        <v>211</v>
      </c>
      <c r="AG2147" s="217" t="s">
        <v>2694</v>
      </c>
      <c r="AH2147" s="208">
        <v>43489</v>
      </c>
      <c r="AI2147" s="210" t="s">
        <v>4350</v>
      </c>
      <c r="AJ2147" s="164" t="str">
        <f t="shared" si="33"/>
        <v>FS</v>
      </c>
      <c r="AK2147" s="115" t="b">
        <f>ISNUMBER(SEARCH("IRT",Table1[[#This Row],[Current_Status]]))</f>
        <v>0</v>
      </c>
      <c r="AL2147" s="116">
        <f>YEAR(Table1[[#This Row],[Project_Initiated]])</f>
        <v>2017</v>
      </c>
      <c r="AM2147" s="53">
        <v>44120</v>
      </c>
      <c r="AN2147" s="53" t="str">
        <f>IF(AND(Table1[[#This Row],[Completed Date]]&gt;="07/01/2020"+0,Table1[[#This Row],[Completed Date]]&lt;="6/30/2021"+0),"FY 20-21",IF(AND(Table1[[#This Row],[Completed Date]]&gt;="07/01/2019"+0,Table1[[#This Row],[Completed Date]]&lt;="6/30/2020"+0),"FY 19-20",""))</f>
        <v/>
      </c>
      <c r="AO2147" s="116" t="str">
        <f>IFERROR(FIND("R",Table1[[#This Row],[FS_Priority]]),"")</f>
        <v/>
      </c>
    </row>
    <row r="2148" spans="1:41" x14ac:dyDescent="0.25">
      <c r="A2148" s="48" t="s">
        <v>636</v>
      </c>
      <c r="B2148" s="217" t="s">
        <v>211</v>
      </c>
      <c r="C2148" s="217" t="s">
        <v>636</v>
      </c>
      <c r="D2148" s="218" t="b">
        <v>0</v>
      </c>
      <c r="E2148" s="48" t="s">
        <v>130</v>
      </c>
      <c r="F2148" s="48" t="s">
        <v>3282</v>
      </c>
      <c r="G2148" s="48" t="s">
        <v>211</v>
      </c>
      <c r="H2148" s="48" t="s">
        <v>1611</v>
      </c>
      <c r="I2148" s="48" t="s">
        <v>2612</v>
      </c>
      <c r="J2148" s="48" t="s">
        <v>2672</v>
      </c>
      <c r="K2148" s="217" t="s">
        <v>3791</v>
      </c>
      <c r="L2148" s="217" t="s">
        <v>403</v>
      </c>
      <c r="M2148" s="48" t="s">
        <v>3796</v>
      </c>
      <c r="N2148" s="217" t="s">
        <v>211</v>
      </c>
      <c r="O2148" s="48" t="s">
        <v>183</v>
      </c>
      <c r="P2148" s="48"/>
      <c r="Q2148" s="48" t="s">
        <v>240</v>
      </c>
      <c r="R2148" s="217" t="s">
        <v>242</v>
      </c>
      <c r="S2148" s="48" t="b">
        <v>0</v>
      </c>
      <c r="T2148" s="48"/>
      <c r="U2148" s="178"/>
      <c r="V2148" s="178">
        <v>43059</v>
      </c>
      <c r="W2148" s="48" t="s">
        <v>211</v>
      </c>
      <c r="X2148" s="48"/>
      <c r="Y2148" s="48"/>
      <c r="Z2148" s="48" t="s">
        <v>211</v>
      </c>
      <c r="AA2148" s="48"/>
      <c r="AB2148" s="48"/>
      <c r="AC2148" s="217" t="s">
        <v>4006</v>
      </c>
      <c r="AD2148" s="48"/>
      <c r="AE2148" s="217" t="s">
        <v>178</v>
      </c>
      <c r="AF2148" s="217" t="s">
        <v>211</v>
      </c>
      <c r="AG2148" s="217" t="s">
        <v>2694</v>
      </c>
      <c r="AH2148" s="208">
        <v>43392</v>
      </c>
      <c r="AI2148" s="210" t="s">
        <v>4353</v>
      </c>
      <c r="AJ2148" s="164" t="str">
        <f t="shared" si="33"/>
        <v>FS</v>
      </c>
      <c r="AK2148" s="115" t="b">
        <f>ISNUMBER(SEARCH("IRT",Table1[[#This Row],[Current_Status]]))</f>
        <v>0</v>
      </c>
      <c r="AL2148" s="116">
        <f>YEAR(Table1[[#This Row],[Project_Initiated]])</f>
        <v>2017</v>
      </c>
      <c r="AM2148" s="53">
        <v>44120</v>
      </c>
      <c r="AN2148" s="53" t="str">
        <f>IF(AND(Table1[[#This Row],[Completed Date]]&gt;="07/01/2020"+0,Table1[[#This Row],[Completed Date]]&lt;="6/30/2021"+0),"FY 20-21",IF(AND(Table1[[#This Row],[Completed Date]]&gt;="07/01/2019"+0,Table1[[#This Row],[Completed Date]]&lt;="6/30/2020"+0),"FY 19-20",""))</f>
        <v/>
      </c>
      <c r="AO2148" s="116" t="str">
        <f>IFERROR(FIND("R",Table1[[#This Row],[FS_Priority]]),"")</f>
        <v/>
      </c>
    </row>
    <row r="2149" spans="1:41" x14ac:dyDescent="0.25">
      <c r="A2149" s="48" t="s">
        <v>179</v>
      </c>
      <c r="B2149" s="217" t="s">
        <v>211</v>
      </c>
      <c r="C2149" s="217" t="s">
        <v>179</v>
      </c>
      <c r="D2149" s="218" t="b">
        <v>0</v>
      </c>
      <c r="E2149" s="48" t="s">
        <v>4299</v>
      </c>
      <c r="F2149" s="48" t="s">
        <v>2998</v>
      </c>
      <c r="G2149" s="48" t="s">
        <v>263</v>
      </c>
      <c r="H2149" s="48" t="s">
        <v>958</v>
      </c>
      <c r="I2149" s="48" t="s">
        <v>3470</v>
      </c>
      <c r="J2149" s="48" t="s">
        <v>2672</v>
      </c>
      <c r="K2149" s="217" t="s">
        <v>3471</v>
      </c>
      <c r="L2149" s="217" t="s">
        <v>2636</v>
      </c>
      <c r="M2149" s="48" t="s">
        <v>3495</v>
      </c>
      <c r="N2149" s="217" t="s">
        <v>211</v>
      </c>
      <c r="O2149" s="48" t="s">
        <v>183</v>
      </c>
      <c r="P2149" s="48"/>
      <c r="Q2149" s="48" t="s">
        <v>211</v>
      </c>
      <c r="R2149" s="217" t="s">
        <v>211</v>
      </c>
      <c r="S2149" s="48" t="b">
        <v>0</v>
      </c>
      <c r="T2149" s="48"/>
      <c r="U2149" s="178"/>
      <c r="V2149" s="178">
        <v>43122</v>
      </c>
      <c r="W2149" s="48" t="s">
        <v>211</v>
      </c>
      <c r="X2149" s="48"/>
      <c r="Y2149" s="48"/>
      <c r="Z2149" s="48" t="s">
        <v>211</v>
      </c>
      <c r="AA2149" s="48"/>
      <c r="AB2149" s="48"/>
      <c r="AC2149" s="217" t="s">
        <v>2849</v>
      </c>
      <c r="AD2149" s="179"/>
      <c r="AE2149" s="217" t="s">
        <v>178</v>
      </c>
      <c r="AF2149" s="217" t="s">
        <v>211</v>
      </c>
      <c r="AG2149" s="217" t="s">
        <v>2694</v>
      </c>
      <c r="AH2149" s="208">
        <v>43552</v>
      </c>
      <c r="AI2149" s="210" t="s">
        <v>4348</v>
      </c>
      <c r="AJ2149" s="164" t="str">
        <f t="shared" si="33"/>
        <v>FS</v>
      </c>
      <c r="AK2149" s="115" t="b">
        <f>ISNUMBER(SEARCH("IRT",Table1[[#This Row],[Current_Status]]))</f>
        <v>0</v>
      </c>
      <c r="AL2149" s="116">
        <f>YEAR(Table1[[#This Row],[Project_Initiated]])</f>
        <v>2018</v>
      </c>
      <c r="AM2149" s="53">
        <v>44120</v>
      </c>
      <c r="AN2149" s="53" t="str">
        <f>IF(AND(Table1[[#This Row],[Completed Date]]&gt;="07/01/2020"+0,Table1[[#This Row],[Completed Date]]&lt;="6/30/2021"+0),"FY 20-21",IF(AND(Table1[[#This Row],[Completed Date]]&gt;="07/01/2019"+0,Table1[[#This Row],[Completed Date]]&lt;="6/30/2020"+0),"FY 19-20",""))</f>
        <v/>
      </c>
      <c r="AO2149" s="116" t="str">
        <f>IFERROR(FIND("R",Table1[[#This Row],[FS_Priority]]),"")</f>
        <v/>
      </c>
    </row>
    <row r="2150" spans="1:41" x14ac:dyDescent="0.25">
      <c r="A2150" s="48" t="s">
        <v>702</v>
      </c>
      <c r="B2150" s="217" t="s">
        <v>211</v>
      </c>
      <c r="C2150" s="217" t="s">
        <v>702</v>
      </c>
      <c r="D2150" s="218" t="b">
        <v>0</v>
      </c>
      <c r="E2150" s="48" t="s">
        <v>4299</v>
      </c>
      <c r="F2150" s="48" t="s">
        <v>2971</v>
      </c>
      <c r="G2150" s="48" t="s">
        <v>2610</v>
      </c>
      <c r="H2150" s="48" t="s">
        <v>466</v>
      </c>
      <c r="I2150" s="48" t="s">
        <v>3478</v>
      </c>
      <c r="J2150" s="48" t="s">
        <v>2672</v>
      </c>
      <c r="K2150" s="217" t="s">
        <v>3471</v>
      </c>
      <c r="L2150" s="217" t="s">
        <v>2636</v>
      </c>
      <c r="M2150" s="48" t="s">
        <v>3479</v>
      </c>
      <c r="N2150" s="217" t="s">
        <v>211</v>
      </c>
      <c r="O2150" s="48" t="s">
        <v>183</v>
      </c>
      <c r="P2150" s="48"/>
      <c r="Q2150" s="48" t="s">
        <v>211</v>
      </c>
      <c r="R2150" s="217" t="s">
        <v>239</v>
      </c>
      <c r="S2150" s="48" t="b">
        <v>0</v>
      </c>
      <c r="T2150" s="48"/>
      <c r="U2150" s="178"/>
      <c r="V2150" s="178">
        <v>43186</v>
      </c>
      <c r="W2150" s="48" t="s">
        <v>211</v>
      </c>
      <c r="X2150" s="48"/>
      <c r="Y2150" s="48"/>
      <c r="Z2150" s="48" t="s">
        <v>211</v>
      </c>
      <c r="AA2150" s="48"/>
      <c r="AB2150" s="48"/>
      <c r="AC2150" s="217" t="s">
        <v>2678</v>
      </c>
      <c r="AD2150" s="48"/>
      <c r="AE2150" s="217" t="s">
        <v>498</v>
      </c>
      <c r="AF2150" s="217" t="s">
        <v>211</v>
      </c>
      <c r="AG2150" s="217" t="s">
        <v>2694</v>
      </c>
      <c r="AH2150" s="208">
        <v>43448</v>
      </c>
      <c r="AI2150" s="210" t="s">
        <v>4348</v>
      </c>
      <c r="AJ2150" s="164" t="str">
        <f t="shared" si="33"/>
        <v>FS</v>
      </c>
      <c r="AK2150" s="115" t="b">
        <f>ISNUMBER(SEARCH("IRT",Table1[[#This Row],[Current_Status]]))</f>
        <v>0</v>
      </c>
      <c r="AL2150" s="116">
        <f>YEAR(Table1[[#This Row],[Project_Initiated]])</f>
        <v>2018</v>
      </c>
      <c r="AM2150" s="53">
        <v>44120</v>
      </c>
      <c r="AN2150" s="53" t="str">
        <f>IF(AND(Table1[[#This Row],[Completed Date]]&gt;="07/01/2020"+0,Table1[[#This Row],[Completed Date]]&lt;="6/30/2021"+0),"FY 20-21",IF(AND(Table1[[#This Row],[Completed Date]]&gt;="07/01/2019"+0,Table1[[#This Row],[Completed Date]]&lt;="6/30/2020"+0),"FY 19-20",""))</f>
        <v/>
      </c>
      <c r="AO2150" s="116" t="str">
        <f>IFERROR(FIND("R",Table1[[#This Row],[FS_Priority]]),"")</f>
        <v/>
      </c>
    </row>
    <row r="2151" spans="1:41" x14ac:dyDescent="0.25">
      <c r="A2151" s="48" t="s">
        <v>840</v>
      </c>
      <c r="B2151" s="217" t="s">
        <v>211</v>
      </c>
      <c r="C2151" s="217" t="s">
        <v>840</v>
      </c>
      <c r="D2151" s="218" t="b">
        <v>0</v>
      </c>
      <c r="E2151" s="48" t="s">
        <v>4299</v>
      </c>
      <c r="F2151" s="48" t="s">
        <v>2996</v>
      </c>
      <c r="G2151" s="48" t="s">
        <v>841</v>
      </c>
      <c r="H2151" s="48" t="s">
        <v>275</v>
      </c>
      <c r="I2151" s="48" t="s">
        <v>211</v>
      </c>
      <c r="J2151" s="48" t="s">
        <v>2672</v>
      </c>
      <c r="K2151" s="217" t="s">
        <v>3471</v>
      </c>
      <c r="L2151" s="217" t="s">
        <v>2636</v>
      </c>
      <c r="M2151" s="48" t="s">
        <v>3494</v>
      </c>
      <c r="N2151" s="217" t="s">
        <v>211</v>
      </c>
      <c r="O2151" s="48" t="s">
        <v>183</v>
      </c>
      <c r="P2151" s="48"/>
      <c r="Q2151" s="48" t="s">
        <v>211</v>
      </c>
      <c r="R2151" s="217" t="s">
        <v>211</v>
      </c>
      <c r="S2151" s="48" t="b">
        <v>0</v>
      </c>
      <c r="T2151" s="48"/>
      <c r="U2151" s="178"/>
      <c r="V2151" s="178">
        <v>43326</v>
      </c>
      <c r="W2151" s="48" t="s">
        <v>211</v>
      </c>
      <c r="X2151" s="48"/>
      <c r="Y2151" s="48"/>
      <c r="Z2151" s="48" t="s">
        <v>211</v>
      </c>
      <c r="AA2151" s="48"/>
      <c r="AB2151" s="48"/>
      <c r="AC2151" s="217" t="s">
        <v>211</v>
      </c>
      <c r="AD2151" s="179"/>
      <c r="AE2151" s="217" t="s">
        <v>178</v>
      </c>
      <c r="AF2151" s="217" t="s">
        <v>211</v>
      </c>
      <c r="AG2151" s="217" t="s">
        <v>2693</v>
      </c>
      <c r="AH2151" s="208">
        <v>43360</v>
      </c>
      <c r="AI2151" s="210" t="s">
        <v>4347</v>
      </c>
      <c r="AJ2151" s="164" t="str">
        <f t="shared" si="33"/>
        <v>FS</v>
      </c>
      <c r="AK2151" s="115" t="b">
        <f>ISNUMBER(SEARCH("IRT",Table1[[#This Row],[Current_Status]]))</f>
        <v>0</v>
      </c>
      <c r="AL2151" s="116">
        <f>YEAR(Table1[[#This Row],[Project_Initiated]])</f>
        <v>2018</v>
      </c>
      <c r="AM2151" s="53">
        <v>44120</v>
      </c>
      <c r="AN2151" s="53" t="str">
        <f>IF(AND(Table1[[#This Row],[Completed Date]]&gt;="07/01/2020"+0,Table1[[#This Row],[Completed Date]]&lt;="6/30/2021"+0),"FY 20-21",IF(AND(Table1[[#This Row],[Completed Date]]&gt;="07/01/2019"+0,Table1[[#This Row],[Completed Date]]&lt;="6/30/2020"+0),"FY 19-20",""))</f>
        <v/>
      </c>
      <c r="AO2151" s="116" t="str">
        <f>IFERROR(FIND("R",Table1[[#This Row],[FS_Priority]]),"")</f>
        <v/>
      </c>
    </row>
    <row r="2152" spans="1:41" x14ac:dyDescent="0.25">
      <c r="A2152" s="48" t="s">
        <v>413</v>
      </c>
      <c r="B2152" s="217" t="s">
        <v>211</v>
      </c>
      <c r="C2152" s="217" t="s">
        <v>413</v>
      </c>
      <c r="D2152" s="218" t="b">
        <v>0</v>
      </c>
      <c r="E2152" s="48" t="s">
        <v>4299</v>
      </c>
      <c r="F2152" s="48" t="s">
        <v>3285</v>
      </c>
      <c r="G2152" s="48" t="s">
        <v>4746</v>
      </c>
      <c r="H2152" s="48" t="s">
        <v>1237</v>
      </c>
      <c r="I2152" s="48" t="s">
        <v>3806</v>
      </c>
      <c r="J2152" s="48" t="s">
        <v>2672</v>
      </c>
      <c r="K2152" s="217" t="s">
        <v>3471</v>
      </c>
      <c r="L2152" s="217" t="s">
        <v>2636</v>
      </c>
      <c r="M2152" s="48" t="s">
        <v>3807</v>
      </c>
      <c r="N2152" s="217" t="s">
        <v>211</v>
      </c>
      <c r="O2152" s="48" t="s">
        <v>183</v>
      </c>
      <c r="P2152" s="48"/>
      <c r="Q2152" s="48" t="s">
        <v>211</v>
      </c>
      <c r="R2152" s="217" t="s">
        <v>236</v>
      </c>
      <c r="S2152" s="48" t="b">
        <v>0</v>
      </c>
      <c r="T2152" s="48"/>
      <c r="U2152" s="178"/>
      <c r="V2152" s="178">
        <v>42893</v>
      </c>
      <c r="W2152" s="48" t="s">
        <v>211</v>
      </c>
      <c r="X2152" s="48"/>
      <c r="Y2152" s="48"/>
      <c r="Z2152" s="48" t="s">
        <v>211</v>
      </c>
      <c r="AA2152" s="48"/>
      <c r="AB2152" s="48"/>
      <c r="AC2152" s="217" t="s">
        <v>2880</v>
      </c>
      <c r="AD2152" s="48"/>
      <c r="AE2152" s="217" t="s">
        <v>534</v>
      </c>
      <c r="AF2152" s="217" t="s">
        <v>211</v>
      </c>
      <c r="AG2152" s="217" t="s">
        <v>2693</v>
      </c>
      <c r="AH2152" s="208">
        <v>43560</v>
      </c>
      <c r="AI2152" s="210" t="s">
        <v>4354</v>
      </c>
      <c r="AJ2152" s="164" t="str">
        <f t="shared" si="33"/>
        <v>FS</v>
      </c>
      <c r="AK2152" s="115" t="b">
        <f>ISNUMBER(SEARCH("IRT",Table1[[#This Row],[Current_Status]]))</f>
        <v>0</v>
      </c>
      <c r="AL2152" s="116">
        <f>YEAR(Table1[[#This Row],[Project_Initiated]])</f>
        <v>2017</v>
      </c>
      <c r="AM2152" s="53">
        <v>44120</v>
      </c>
      <c r="AN2152" s="53" t="str">
        <f>IF(AND(Table1[[#This Row],[Completed Date]]&gt;="07/01/2020"+0,Table1[[#This Row],[Completed Date]]&lt;="6/30/2021"+0),"FY 20-21",IF(AND(Table1[[#This Row],[Completed Date]]&gt;="07/01/2019"+0,Table1[[#This Row],[Completed Date]]&lt;="6/30/2020"+0),"FY 19-20",""))</f>
        <v/>
      </c>
      <c r="AO2152" s="116" t="str">
        <f>IFERROR(FIND("R",Table1[[#This Row],[FS_Priority]]),"")</f>
        <v/>
      </c>
    </row>
    <row r="2153" spans="1:41" x14ac:dyDescent="0.25">
      <c r="A2153" s="48" t="s">
        <v>783</v>
      </c>
      <c r="B2153" s="217" t="s">
        <v>211</v>
      </c>
      <c r="C2153" s="217" t="s">
        <v>783</v>
      </c>
      <c r="D2153" s="218" t="b">
        <v>0</v>
      </c>
      <c r="E2153" s="48" t="s">
        <v>4299</v>
      </c>
      <c r="F2153" s="48" t="s">
        <v>2974</v>
      </c>
      <c r="G2153" s="48" t="s">
        <v>784</v>
      </c>
      <c r="H2153" s="48" t="s">
        <v>456</v>
      </c>
      <c r="I2153" s="48" t="s">
        <v>211</v>
      </c>
      <c r="J2153" s="48" t="s">
        <v>2672</v>
      </c>
      <c r="K2153" s="217" t="s">
        <v>3471</v>
      </c>
      <c r="L2153" s="217" t="s">
        <v>2636</v>
      </c>
      <c r="M2153" s="48" t="s">
        <v>3480</v>
      </c>
      <c r="N2153" s="217" t="s">
        <v>211</v>
      </c>
      <c r="O2153" s="48" t="s">
        <v>183</v>
      </c>
      <c r="P2153" s="48"/>
      <c r="Q2153" s="48" t="s">
        <v>211</v>
      </c>
      <c r="R2153" s="217" t="s">
        <v>489</v>
      </c>
      <c r="S2153" s="48" t="b">
        <v>0</v>
      </c>
      <c r="T2153" s="48"/>
      <c r="U2153" s="178"/>
      <c r="V2153" s="178">
        <v>43171</v>
      </c>
      <c r="W2153" s="48" t="s">
        <v>211</v>
      </c>
      <c r="X2153" s="48"/>
      <c r="Y2153" s="48"/>
      <c r="Z2153" s="48" t="s">
        <v>211</v>
      </c>
      <c r="AA2153" s="48"/>
      <c r="AB2153" s="48"/>
      <c r="AC2153" s="217" t="s">
        <v>785</v>
      </c>
      <c r="AD2153" s="48"/>
      <c r="AE2153" s="217" t="s">
        <v>178</v>
      </c>
      <c r="AF2153" s="217" t="s">
        <v>211</v>
      </c>
      <c r="AG2153" s="217" t="s">
        <v>2694</v>
      </c>
      <c r="AH2153" s="208">
        <v>43284</v>
      </c>
      <c r="AI2153" s="210" t="s">
        <v>4348</v>
      </c>
      <c r="AJ2153" s="164" t="str">
        <f t="shared" si="33"/>
        <v>FS</v>
      </c>
      <c r="AK2153" s="115" t="b">
        <f>ISNUMBER(SEARCH("IRT",Table1[[#This Row],[Current_Status]]))</f>
        <v>0</v>
      </c>
      <c r="AL2153" s="116">
        <f>YEAR(Table1[[#This Row],[Project_Initiated]])</f>
        <v>2018</v>
      </c>
      <c r="AM2153" s="53">
        <v>44120</v>
      </c>
      <c r="AN2153" s="53" t="str">
        <f>IF(AND(Table1[[#This Row],[Completed Date]]&gt;="07/01/2020"+0,Table1[[#This Row],[Completed Date]]&lt;="6/30/2021"+0),"FY 20-21",IF(AND(Table1[[#This Row],[Completed Date]]&gt;="07/01/2019"+0,Table1[[#This Row],[Completed Date]]&lt;="6/30/2020"+0),"FY 19-20",""))</f>
        <v/>
      </c>
      <c r="AO2153" s="116" t="str">
        <f>IFERROR(FIND("R",Table1[[#This Row],[FS_Priority]]),"")</f>
        <v/>
      </c>
    </row>
    <row r="2154" spans="1:41" x14ac:dyDescent="0.25">
      <c r="A2154" s="48" t="s">
        <v>4653</v>
      </c>
      <c r="B2154" s="217" t="s">
        <v>211</v>
      </c>
      <c r="C2154" s="217" t="s">
        <v>4653</v>
      </c>
      <c r="D2154" s="218" t="b">
        <v>0</v>
      </c>
      <c r="E2154" s="48" t="s">
        <v>4299</v>
      </c>
      <c r="F2154" s="48" t="s">
        <v>4654</v>
      </c>
      <c r="G2154" s="48" t="s">
        <v>211</v>
      </c>
      <c r="H2154" s="48" t="s">
        <v>211</v>
      </c>
      <c r="I2154" s="48" t="s">
        <v>4655</v>
      </c>
      <c r="J2154" s="48" t="s">
        <v>2672</v>
      </c>
      <c r="K2154" s="217" t="s">
        <v>3471</v>
      </c>
      <c r="L2154" s="217" t="s">
        <v>2636</v>
      </c>
      <c r="M2154" s="48" t="s">
        <v>4656</v>
      </c>
      <c r="N2154" s="217" t="s">
        <v>211</v>
      </c>
      <c r="O2154" s="48" t="s">
        <v>534</v>
      </c>
      <c r="P2154" s="48"/>
      <c r="Q2154" s="48" t="s">
        <v>4502</v>
      </c>
      <c r="R2154" s="217" t="s">
        <v>211</v>
      </c>
      <c r="S2154" s="48" t="b">
        <v>0</v>
      </c>
      <c r="T2154" s="48"/>
      <c r="U2154" s="178"/>
      <c r="V2154" s="178">
        <v>43747</v>
      </c>
      <c r="W2154" s="48" t="s">
        <v>211</v>
      </c>
      <c r="X2154" s="48"/>
      <c r="Y2154" s="48"/>
      <c r="Z2154" s="48" t="s">
        <v>211</v>
      </c>
      <c r="AA2154" s="48"/>
      <c r="AB2154" s="48"/>
      <c r="AC2154" s="217" t="s">
        <v>211</v>
      </c>
      <c r="AD2154" s="48"/>
      <c r="AE2154" s="217" t="s">
        <v>178</v>
      </c>
      <c r="AF2154" s="217" t="s">
        <v>211</v>
      </c>
      <c r="AG2154" s="217" t="s">
        <v>211</v>
      </c>
      <c r="AH2154" s="208">
        <v>43775</v>
      </c>
      <c r="AI2154" s="210" t="s">
        <v>4364</v>
      </c>
      <c r="AJ2154" s="164" t="str">
        <f t="shared" si="33"/>
        <v>FS</v>
      </c>
      <c r="AK2154" s="115" t="b">
        <f>ISNUMBER(SEARCH("IRT",Table1[[#This Row],[Current_Status]]))</f>
        <v>0</v>
      </c>
      <c r="AL2154" s="116">
        <f>YEAR(Table1[[#This Row],[Project_Initiated]])</f>
        <v>2019</v>
      </c>
      <c r="AM2154" s="53">
        <v>44120</v>
      </c>
      <c r="AN2154" s="53" t="str">
        <f>IF(AND(Table1[[#This Row],[Completed Date]]&gt;="07/01/2020"+0,Table1[[#This Row],[Completed Date]]&lt;="6/30/2021"+0),"FY 20-21",IF(AND(Table1[[#This Row],[Completed Date]]&gt;="07/01/2019"+0,Table1[[#This Row],[Completed Date]]&lt;="6/30/2020"+0),"FY 19-20",""))</f>
        <v>FY 19-20</v>
      </c>
      <c r="AO2154" s="116" t="str">
        <f>IFERROR(FIND("R",Table1[[#This Row],[FS_Priority]]),"")</f>
        <v/>
      </c>
    </row>
    <row r="2155" spans="1:41" x14ac:dyDescent="0.25">
      <c r="A2155" s="48" t="s">
        <v>851</v>
      </c>
      <c r="B2155" s="217" t="s">
        <v>211</v>
      </c>
      <c r="C2155" s="217" t="s">
        <v>851</v>
      </c>
      <c r="D2155" s="218" t="b">
        <v>0</v>
      </c>
      <c r="E2155" s="48" t="s">
        <v>4299</v>
      </c>
      <c r="F2155" s="48" t="s">
        <v>3288</v>
      </c>
      <c r="G2155" s="48" t="s">
        <v>211</v>
      </c>
      <c r="H2155" s="48" t="s">
        <v>52</v>
      </c>
      <c r="I2155" s="48" t="s">
        <v>3607</v>
      </c>
      <c r="J2155" s="48" t="s">
        <v>2672</v>
      </c>
      <c r="K2155" s="217" t="s">
        <v>3471</v>
      </c>
      <c r="L2155" s="217" t="s">
        <v>2636</v>
      </c>
      <c r="M2155" s="48" t="s">
        <v>3566</v>
      </c>
      <c r="N2155" s="217" t="s">
        <v>211</v>
      </c>
      <c r="O2155" s="48" t="s">
        <v>165</v>
      </c>
      <c r="P2155" s="48"/>
      <c r="Q2155" s="48" t="s">
        <v>218</v>
      </c>
      <c r="R2155" s="217" t="s">
        <v>211</v>
      </c>
      <c r="S2155" s="48" t="b">
        <v>0</v>
      </c>
      <c r="T2155" s="48"/>
      <c r="U2155" s="178"/>
      <c r="V2155" s="178">
        <v>43349</v>
      </c>
      <c r="W2155" s="48" t="s">
        <v>211</v>
      </c>
      <c r="X2155" s="48"/>
      <c r="Y2155" s="48"/>
      <c r="Z2155" s="48" t="s">
        <v>211</v>
      </c>
      <c r="AA2155" s="48"/>
      <c r="AB2155" s="48"/>
      <c r="AC2155" s="217" t="s">
        <v>211</v>
      </c>
      <c r="AD2155" s="48"/>
      <c r="AE2155" s="217" t="s">
        <v>165</v>
      </c>
      <c r="AF2155" s="217" t="s">
        <v>211</v>
      </c>
      <c r="AG2155" s="217" t="s">
        <v>539</v>
      </c>
      <c r="AH2155" s="208">
        <v>43356</v>
      </c>
      <c r="AI2155" s="210" t="s">
        <v>4347</v>
      </c>
      <c r="AJ2155" s="164" t="str">
        <f t="shared" si="33"/>
        <v>FS</v>
      </c>
      <c r="AK2155" s="115" t="b">
        <f>ISNUMBER(SEARCH("IRT",Table1[[#This Row],[Current_Status]]))</f>
        <v>0</v>
      </c>
      <c r="AL2155" s="116">
        <f>YEAR(Table1[[#This Row],[Project_Initiated]])</f>
        <v>2018</v>
      </c>
      <c r="AM2155" s="53">
        <v>44120</v>
      </c>
      <c r="AN2155" s="53" t="str">
        <f>IF(AND(Table1[[#This Row],[Completed Date]]&gt;="07/01/2020"+0,Table1[[#This Row],[Completed Date]]&lt;="6/30/2021"+0),"FY 20-21",IF(AND(Table1[[#This Row],[Completed Date]]&gt;="07/01/2019"+0,Table1[[#This Row],[Completed Date]]&lt;="6/30/2020"+0),"FY 19-20",""))</f>
        <v/>
      </c>
      <c r="AO2155" s="116" t="str">
        <f>IFERROR(FIND("R",Table1[[#This Row],[FS_Priority]]),"")</f>
        <v/>
      </c>
    </row>
    <row r="2156" spans="1:41" x14ac:dyDescent="0.25">
      <c r="A2156" s="48" t="s">
        <v>252</v>
      </c>
      <c r="B2156" s="217" t="s">
        <v>211</v>
      </c>
      <c r="C2156" s="217" t="s">
        <v>252</v>
      </c>
      <c r="D2156" s="218" t="b">
        <v>0</v>
      </c>
      <c r="E2156" s="48" t="s">
        <v>4299</v>
      </c>
      <c r="F2156" s="48" t="s">
        <v>2984</v>
      </c>
      <c r="G2156" s="48" t="s">
        <v>253</v>
      </c>
      <c r="H2156" s="48" t="s">
        <v>264</v>
      </c>
      <c r="I2156" s="48" t="s">
        <v>3481</v>
      </c>
      <c r="J2156" s="48" t="s">
        <v>2672</v>
      </c>
      <c r="K2156" s="217" t="s">
        <v>3471</v>
      </c>
      <c r="L2156" s="217" t="s">
        <v>2636</v>
      </c>
      <c r="M2156" s="48" t="s">
        <v>3472</v>
      </c>
      <c r="N2156" s="217" t="s">
        <v>211</v>
      </c>
      <c r="O2156" s="48" t="s">
        <v>534</v>
      </c>
      <c r="P2156" s="48"/>
      <c r="Q2156" s="48" t="s">
        <v>223</v>
      </c>
      <c r="R2156" s="217" t="s">
        <v>211</v>
      </c>
      <c r="S2156" s="48" t="b">
        <v>0</v>
      </c>
      <c r="T2156" s="48"/>
      <c r="U2156" s="178"/>
      <c r="V2156" s="178">
        <v>43347</v>
      </c>
      <c r="W2156" s="48" t="s">
        <v>211</v>
      </c>
      <c r="X2156" s="48"/>
      <c r="Y2156" s="48"/>
      <c r="Z2156" s="48" t="s">
        <v>211</v>
      </c>
      <c r="AA2156" s="48"/>
      <c r="AB2156" s="48"/>
      <c r="AC2156" s="217" t="s">
        <v>2854</v>
      </c>
      <c r="AD2156" s="220">
        <v>43405</v>
      </c>
      <c r="AE2156" s="217" t="s">
        <v>178</v>
      </c>
      <c r="AF2156" s="217" t="s">
        <v>211</v>
      </c>
      <c r="AG2156" s="217" t="s">
        <v>2694</v>
      </c>
      <c r="AH2156" s="208">
        <v>43559</v>
      </c>
      <c r="AI2156" s="210" t="s">
        <v>4347</v>
      </c>
      <c r="AJ2156" s="164" t="str">
        <f t="shared" si="33"/>
        <v>FS</v>
      </c>
      <c r="AK2156" s="115" t="b">
        <f>ISNUMBER(SEARCH("IRT",Table1[[#This Row],[Current_Status]]))</f>
        <v>0</v>
      </c>
      <c r="AL2156" s="116">
        <f>YEAR(Table1[[#This Row],[Project_Initiated]])</f>
        <v>2018</v>
      </c>
      <c r="AM2156" s="53">
        <v>44120</v>
      </c>
      <c r="AN2156" s="53" t="str">
        <f>IF(AND(Table1[[#This Row],[Completed Date]]&gt;="07/01/2020"+0,Table1[[#This Row],[Completed Date]]&lt;="6/30/2021"+0),"FY 20-21",IF(AND(Table1[[#This Row],[Completed Date]]&gt;="07/01/2019"+0,Table1[[#This Row],[Completed Date]]&lt;="6/30/2020"+0),"FY 19-20",""))</f>
        <v/>
      </c>
      <c r="AO2156" s="116" t="str">
        <f>IFERROR(FIND("R",Table1[[#This Row],[FS_Priority]]),"")</f>
        <v/>
      </c>
    </row>
    <row r="2157" spans="1:41" x14ac:dyDescent="0.25">
      <c r="A2157" s="48" t="s">
        <v>261</v>
      </c>
      <c r="B2157" s="217" t="s">
        <v>211</v>
      </c>
      <c r="C2157" s="217" t="s">
        <v>261</v>
      </c>
      <c r="D2157" s="218" t="b">
        <v>0</v>
      </c>
      <c r="E2157" s="48" t="s">
        <v>4299</v>
      </c>
      <c r="F2157" s="48" t="s">
        <v>2992</v>
      </c>
      <c r="G2157" s="48" t="s">
        <v>220</v>
      </c>
      <c r="H2157" s="48" t="s">
        <v>211</v>
      </c>
      <c r="I2157" s="48" t="s">
        <v>211</v>
      </c>
      <c r="J2157" s="48" t="s">
        <v>2672</v>
      </c>
      <c r="K2157" s="217" t="s">
        <v>3471</v>
      </c>
      <c r="L2157" s="217" t="s">
        <v>2636</v>
      </c>
      <c r="M2157" s="48" t="s">
        <v>3489</v>
      </c>
      <c r="N2157" s="217" t="s">
        <v>211</v>
      </c>
      <c r="O2157" s="48" t="s">
        <v>178</v>
      </c>
      <c r="P2157" s="48"/>
      <c r="Q2157" s="48" t="s">
        <v>243</v>
      </c>
      <c r="R2157" s="217" t="s">
        <v>211</v>
      </c>
      <c r="S2157" s="48" t="b">
        <v>0</v>
      </c>
      <c r="T2157" s="48"/>
      <c r="U2157" s="178"/>
      <c r="V2157" s="178">
        <v>43277</v>
      </c>
      <c r="W2157" s="48" t="s">
        <v>211</v>
      </c>
      <c r="X2157" s="48"/>
      <c r="Y2157" s="48"/>
      <c r="Z2157" s="48" t="s">
        <v>211</v>
      </c>
      <c r="AA2157" s="48"/>
      <c r="AB2157" s="48"/>
      <c r="AC2157" s="217" t="s">
        <v>768</v>
      </c>
      <c r="AD2157" s="219">
        <v>43341</v>
      </c>
      <c r="AE2157" s="217" t="s">
        <v>178</v>
      </c>
      <c r="AF2157" s="217" t="s">
        <v>211</v>
      </c>
      <c r="AG2157" s="217" t="s">
        <v>2694</v>
      </c>
      <c r="AH2157" s="208">
        <v>43437</v>
      </c>
      <c r="AI2157" s="210" t="s">
        <v>4347</v>
      </c>
      <c r="AJ2157" s="164" t="str">
        <f t="shared" si="33"/>
        <v>FS</v>
      </c>
      <c r="AK2157" s="115" t="b">
        <f>ISNUMBER(SEARCH("IRT",Table1[[#This Row],[Current_Status]]))</f>
        <v>0</v>
      </c>
      <c r="AL2157" s="116">
        <f>YEAR(Table1[[#This Row],[Project_Initiated]])</f>
        <v>2018</v>
      </c>
      <c r="AM2157" s="53">
        <v>44120</v>
      </c>
      <c r="AN2157" s="53" t="str">
        <f>IF(AND(Table1[[#This Row],[Completed Date]]&gt;="07/01/2020"+0,Table1[[#This Row],[Completed Date]]&lt;="6/30/2021"+0),"FY 20-21",IF(AND(Table1[[#This Row],[Completed Date]]&gt;="07/01/2019"+0,Table1[[#This Row],[Completed Date]]&lt;="6/30/2020"+0),"FY 19-20",""))</f>
        <v/>
      </c>
      <c r="AO2157" s="116" t="str">
        <f>IFERROR(FIND("R",Table1[[#This Row],[FS_Priority]]),"")</f>
        <v/>
      </c>
    </row>
    <row r="2158" spans="1:41" x14ac:dyDescent="0.25">
      <c r="A2158" s="48" t="s">
        <v>622</v>
      </c>
      <c r="B2158" s="217" t="s">
        <v>211</v>
      </c>
      <c r="C2158" s="217" t="s">
        <v>622</v>
      </c>
      <c r="D2158" s="218" t="b">
        <v>0</v>
      </c>
      <c r="E2158" s="48" t="s">
        <v>4299</v>
      </c>
      <c r="F2158" s="48" t="s">
        <v>2995</v>
      </c>
      <c r="G2158" s="48" t="s">
        <v>211</v>
      </c>
      <c r="H2158" s="48" t="s">
        <v>275</v>
      </c>
      <c r="I2158" s="48" t="s">
        <v>3493</v>
      </c>
      <c r="J2158" s="48" t="s">
        <v>2672</v>
      </c>
      <c r="K2158" s="217" t="s">
        <v>3471</v>
      </c>
      <c r="L2158" s="217" t="s">
        <v>2636</v>
      </c>
      <c r="M2158" s="48" t="s">
        <v>3472</v>
      </c>
      <c r="N2158" s="217" t="s">
        <v>211</v>
      </c>
      <c r="O2158" s="48" t="s">
        <v>178</v>
      </c>
      <c r="P2158" s="48"/>
      <c r="Q2158" s="48" t="s">
        <v>558</v>
      </c>
      <c r="R2158" s="217" t="s">
        <v>180</v>
      </c>
      <c r="S2158" s="48" t="b">
        <v>0</v>
      </c>
      <c r="T2158" s="48"/>
      <c r="U2158" s="178"/>
      <c r="V2158" s="178">
        <v>42986</v>
      </c>
      <c r="W2158" s="48" t="s">
        <v>211</v>
      </c>
      <c r="X2158" s="48"/>
      <c r="Y2158" s="48"/>
      <c r="Z2158" s="48" t="s">
        <v>211</v>
      </c>
      <c r="AA2158" s="48"/>
      <c r="AB2158" s="48"/>
      <c r="AC2158" s="217" t="s">
        <v>623</v>
      </c>
      <c r="AD2158" s="180"/>
      <c r="AE2158" s="217" t="s">
        <v>178</v>
      </c>
      <c r="AF2158" s="217" t="s">
        <v>211</v>
      </c>
      <c r="AG2158" s="217" t="s">
        <v>2694</v>
      </c>
      <c r="AH2158" s="208">
        <v>43259</v>
      </c>
      <c r="AI2158" s="210" t="s">
        <v>4354</v>
      </c>
      <c r="AJ2158" s="164" t="str">
        <f t="shared" si="33"/>
        <v>FS</v>
      </c>
      <c r="AK2158" s="115" t="b">
        <f>ISNUMBER(SEARCH("IRT",Table1[[#This Row],[Current_Status]]))</f>
        <v>0</v>
      </c>
      <c r="AL2158" s="116">
        <f>YEAR(Table1[[#This Row],[Project_Initiated]])</f>
        <v>2017</v>
      </c>
      <c r="AM2158" s="53">
        <v>44120</v>
      </c>
      <c r="AN2158" s="53" t="str">
        <f>IF(AND(Table1[[#This Row],[Completed Date]]&gt;="07/01/2020"+0,Table1[[#This Row],[Completed Date]]&lt;="6/30/2021"+0),"FY 20-21",IF(AND(Table1[[#This Row],[Completed Date]]&gt;="07/01/2019"+0,Table1[[#This Row],[Completed Date]]&lt;="6/30/2020"+0),"FY 19-20",""))</f>
        <v/>
      </c>
      <c r="AO2158" s="116" t="str">
        <f>IFERROR(FIND("R",Table1[[#This Row],[FS_Priority]]),"")</f>
        <v/>
      </c>
    </row>
    <row r="2159" spans="1:41" x14ac:dyDescent="0.25">
      <c r="A2159" s="48" t="s">
        <v>2907</v>
      </c>
      <c r="B2159" s="217" t="s">
        <v>211</v>
      </c>
      <c r="C2159" s="217" t="s">
        <v>2907</v>
      </c>
      <c r="D2159" s="218" t="b">
        <v>0</v>
      </c>
      <c r="E2159" s="48" t="s">
        <v>4299</v>
      </c>
      <c r="F2159" s="48" t="s">
        <v>3292</v>
      </c>
      <c r="G2159" s="48" t="s">
        <v>211</v>
      </c>
      <c r="H2159" s="48" t="s">
        <v>2251</v>
      </c>
      <c r="I2159" s="48" t="s">
        <v>3957</v>
      </c>
      <c r="J2159" s="48" t="s">
        <v>2672</v>
      </c>
      <c r="K2159" s="217" t="s">
        <v>3471</v>
      </c>
      <c r="L2159" s="217" t="s">
        <v>2636</v>
      </c>
      <c r="M2159" s="48" t="s">
        <v>3958</v>
      </c>
      <c r="N2159" s="217" t="s">
        <v>211</v>
      </c>
      <c r="O2159" s="48" t="s">
        <v>165</v>
      </c>
      <c r="P2159" s="48"/>
      <c r="Q2159" s="48" t="s">
        <v>3293</v>
      </c>
      <c r="R2159" s="217" t="s">
        <v>211</v>
      </c>
      <c r="S2159" s="48" t="b">
        <v>0</v>
      </c>
      <c r="T2159" s="48"/>
      <c r="U2159" s="178"/>
      <c r="V2159" s="178">
        <v>43566</v>
      </c>
      <c r="W2159" s="48" t="s">
        <v>211</v>
      </c>
      <c r="X2159" s="48"/>
      <c r="Y2159" s="48"/>
      <c r="Z2159" s="48" t="s">
        <v>211</v>
      </c>
      <c r="AA2159" s="48"/>
      <c r="AB2159" s="48"/>
      <c r="AC2159" s="217" t="s">
        <v>3294</v>
      </c>
      <c r="AD2159" s="179"/>
      <c r="AE2159" s="217" t="s">
        <v>211</v>
      </c>
      <c r="AF2159" s="217" t="s">
        <v>211</v>
      </c>
      <c r="AG2159" s="217" t="s">
        <v>211</v>
      </c>
      <c r="AH2159" s="208">
        <v>43630</v>
      </c>
      <c r="AI2159" s="210" t="s">
        <v>4349</v>
      </c>
      <c r="AJ2159" s="164" t="str">
        <f t="shared" si="33"/>
        <v>FS</v>
      </c>
      <c r="AK2159" s="115" t="b">
        <f>ISNUMBER(SEARCH("IRT",Table1[[#This Row],[Current_Status]]))</f>
        <v>0</v>
      </c>
      <c r="AL2159" s="116">
        <f>YEAR(Table1[[#This Row],[Project_Initiated]])</f>
        <v>2019</v>
      </c>
      <c r="AM2159" s="53">
        <v>44120</v>
      </c>
      <c r="AN2159" s="53" t="str">
        <f>IF(AND(Table1[[#This Row],[Completed Date]]&gt;="07/01/2020"+0,Table1[[#This Row],[Completed Date]]&lt;="6/30/2021"+0),"FY 20-21",IF(AND(Table1[[#This Row],[Completed Date]]&gt;="07/01/2019"+0,Table1[[#This Row],[Completed Date]]&lt;="6/30/2020"+0),"FY 19-20",""))</f>
        <v/>
      </c>
      <c r="AO2159" s="116">
        <f>IFERROR(FIND("R",Table1[[#This Row],[FS_Priority]]),"")</f>
        <v>1</v>
      </c>
    </row>
    <row r="2160" spans="1:41" x14ac:dyDescent="0.25">
      <c r="A2160" s="48" t="s">
        <v>811</v>
      </c>
      <c r="B2160" s="217" t="s">
        <v>211</v>
      </c>
      <c r="C2160" s="217" t="s">
        <v>811</v>
      </c>
      <c r="D2160" s="218" t="b">
        <v>0</v>
      </c>
      <c r="E2160" s="48" t="s">
        <v>442</v>
      </c>
      <c r="F2160" s="48" t="s">
        <v>3298</v>
      </c>
      <c r="G2160" s="48" t="s">
        <v>812</v>
      </c>
      <c r="H2160" s="48" t="s">
        <v>464</v>
      </c>
      <c r="I2160" s="48" t="s">
        <v>3766</v>
      </c>
      <c r="J2160" s="48" t="s">
        <v>2672</v>
      </c>
      <c r="K2160" s="217" t="s">
        <v>3829</v>
      </c>
      <c r="L2160" s="217" t="s">
        <v>141</v>
      </c>
      <c r="M2160" s="48" t="s">
        <v>3830</v>
      </c>
      <c r="N2160" s="217" t="s">
        <v>211</v>
      </c>
      <c r="O2160" s="48" t="s">
        <v>165</v>
      </c>
      <c r="P2160" s="48"/>
      <c r="Q2160" s="48" t="s">
        <v>211</v>
      </c>
      <c r="R2160" s="217" t="s">
        <v>211</v>
      </c>
      <c r="S2160" s="48" t="b">
        <v>0</v>
      </c>
      <c r="T2160" s="48"/>
      <c r="U2160" s="178"/>
      <c r="V2160" s="178">
        <v>43297</v>
      </c>
      <c r="W2160" s="48" t="s">
        <v>211</v>
      </c>
      <c r="X2160" s="48"/>
      <c r="Y2160" s="48"/>
      <c r="Z2160" s="48" t="s">
        <v>211</v>
      </c>
      <c r="AA2160" s="48"/>
      <c r="AB2160" s="48"/>
      <c r="AC2160" s="217" t="s">
        <v>813</v>
      </c>
      <c r="AD2160" s="48"/>
      <c r="AE2160" s="217" t="s">
        <v>165</v>
      </c>
      <c r="AF2160" s="217" t="s">
        <v>211</v>
      </c>
      <c r="AG2160" s="217" t="s">
        <v>539</v>
      </c>
      <c r="AH2160" s="208">
        <v>43374</v>
      </c>
      <c r="AI2160" s="210" t="s">
        <v>4347</v>
      </c>
      <c r="AJ2160" s="164" t="str">
        <f t="shared" si="33"/>
        <v>FS</v>
      </c>
      <c r="AK2160" s="115" t="b">
        <f>ISNUMBER(SEARCH("IRT",Table1[[#This Row],[Current_Status]]))</f>
        <v>0</v>
      </c>
      <c r="AL2160" s="116">
        <f>YEAR(Table1[[#This Row],[Project_Initiated]])</f>
        <v>2018</v>
      </c>
      <c r="AM2160" s="53">
        <v>44120</v>
      </c>
      <c r="AN2160" s="53" t="str">
        <f>IF(AND(Table1[[#This Row],[Completed Date]]&gt;="07/01/2020"+0,Table1[[#This Row],[Completed Date]]&lt;="6/30/2021"+0),"FY 20-21",IF(AND(Table1[[#This Row],[Completed Date]]&gt;="07/01/2019"+0,Table1[[#This Row],[Completed Date]]&lt;="6/30/2020"+0),"FY 19-20",""))</f>
        <v/>
      </c>
      <c r="AO2160" s="116" t="str">
        <f>IFERROR(FIND("R",Table1[[#This Row],[FS_Priority]]),"")</f>
        <v/>
      </c>
    </row>
    <row r="2161" spans="1:41" x14ac:dyDescent="0.25">
      <c r="A2161" s="48" t="s">
        <v>4677</v>
      </c>
      <c r="B2161" s="217" t="s">
        <v>211</v>
      </c>
      <c r="C2161" s="217" t="s">
        <v>4677</v>
      </c>
      <c r="D2161" s="218" t="b">
        <v>0</v>
      </c>
      <c r="E2161" s="48" t="s">
        <v>442</v>
      </c>
      <c r="F2161" s="48" t="s">
        <v>4678</v>
      </c>
      <c r="G2161" s="48" t="s">
        <v>211</v>
      </c>
      <c r="H2161" s="48" t="s">
        <v>211</v>
      </c>
      <c r="I2161" s="48" t="s">
        <v>236</v>
      </c>
      <c r="J2161" s="48" t="s">
        <v>2672</v>
      </c>
      <c r="K2161" s="217" t="s">
        <v>3829</v>
      </c>
      <c r="L2161" s="217" t="s">
        <v>141</v>
      </c>
      <c r="M2161" s="48" t="s">
        <v>3830</v>
      </c>
      <c r="N2161" s="217" t="s">
        <v>4679</v>
      </c>
      <c r="O2161" s="48" t="s">
        <v>183</v>
      </c>
      <c r="P2161" s="48"/>
      <c r="Q2161" s="48" t="s">
        <v>4502</v>
      </c>
      <c r="R2161" s="217" t="s">
        <v>211</v>
      </c>
      <c r="S2161" s="48" t="b">
        <v>0</v>
      </c>
      <c r="T2161" s="48"/>
      <c r="U2161" s="178"/>
      <c r="V2161" s="178">
        <v>43763</v>
      </c>
      <c r="W2161" s="48" t="s">
        <v>211</v>
      </c>
      <c r="X2161" s="48"/>
      <c r="Y2161" s="48"/>
      <c r="Z2161" s="48" t="s">
        <v>211</v>
      </c>
      <c r="AA2161" s="48"/>
      <c r="AB2161" s="48"/>
      <c r="AC2161" s="217" t="s">
        <v>211</v>
      </c>
      <c r="AD2161" s="48"/>
      <c r="AE2161" s="217" t="s">
        <v>178</v>
      </c>
      <c r="AF2161" s="217" t="s">
        <v>211</v>
      </c>
      <c r="AG2161" s="217" t="s">
        <v>211</v>
      </c>
      <c r="AH2161" s="208">
        <v>43783</v>
      </c>
      <c r="AI2161" s="210" t="s">
        <v>4364</v>
      </c>
      <c r="AJ2161" s="164" t="str">
        <f t="shared" si="33"/>
        <v>FS</v>
      </c>
      <c r="AK2161" s="115" t="b">
        <f>ISNUMBER(SEARCH("IRT",Table1[[#This Row],[Current_Status]]))</f>
        <v>0</v>
      </c>
      <c r="AL2161" s="116">
        <f>YEAR(Table1[[#This Row],[Project_Initiated]])</f>
        <v>2019</v>
      </c>
      <c r="AM2161" s="53">
        <v>44120</v>
      </c>
      <c r="AN2161" s="53" t="str">
        <f>IF(AND(Table1[[#This Row],[Completed Date]]&gt;="07/01/2020"+0,Table1[[#This Row],[Completed Date]]&lt;="6/30/2021"+0),"FY 20-21",IF(AND(Table1[[#This Row],[Completed Date]]&gt;="07/01/2019"+0,Table1[[#This Row],[Completed Date]]&lt;="6/30/2020"+0),"FY 19-20",""))</f>
        <v>FY 19-20</v>
      </c>
      <c r="AO2161" s="116" t="str">
        <f>IFERROR(FIND("R",Table1[[#This Row],[FS_Priority]]),"")</f>
        <v/>
      </c>
    </row>
    <row r="2162" spans="1:41" x14ac:dyDescent="0.25">
      <c r="A2162" s="48" t="s">
        <v>705</v>
      </c>
      <c r="B2162" s="217" t="s">
        <v>211</v>
      </c>
      <c r="C2162" s="217" t="s">
        <v>705</v>
      </c>
      <c r="D2162" s="218" t="b">
        <v>0</v>
      </c>
      <c r="E2162" s="48" t="s">
        <v>147</v>
      </c>
      <c r="F2162" s="48" t="s">
        <v>3309</v>
      </c>
      <c r="G2162" s="48" t="s">
        <v>706</v>
      </c>
      <c r="H2162" s="48" t="s">
        <v>458</v>
      </c>
      <c r="I2162" s="48" t="s">
        <v>3843</v>
      </c>
      <c r="J2162" s="48" t="s">
        <v>2672</v>
      </c>
      <c r="K2162" s="217" t="s">
        <v>3839</v>
      </c>
      <c r="L2162" s="217" t="s">
        <v>4330</v>
      </c>
      <c r="M2162" s="48" t="s">
        <v>3840</v>
      </c>
      <c r="N2162" s="217" t="s">
        <v>211</v>
      </c>
      <c r="O2162" s="48" t="s">
        <v>183</v>
      </c>
      <c r="P2162" s="48"/>
      <c r="Q2162" s="48" t="s">
        <v>211</v>
      </c>
      <c r="R2162" s="217" t="s">
        <v>211</v>
      </c>
      <c r="S2162" s="48" t="b">
        <v>0</v>
      </c>
      <c r="T2162" s="48"/>
      <c r="U2162" s="178"/>
      <c r="V2162" s="178">
        <v>43195</v>
      </c>
      <c r="W2162" s="48" t="s">
        <v>211</v>
      </c>
      <c r="X2162" s="48"/>
      <c r="Y2162" s="48"/>
      <c r="Z2162" s="48" t="s">
        <v>211</v>
      </c>
      <c r="AA2162" s="48"/>
      <c r="AB2162" s="48"/>
      <c r="AC2162" s="217" t="s">
        <v>707</v>
      </c>
      <c r="AD2162" s="179"/>
      <c r="AE2162" s="217" t="s">
        <v>178</v>
      </c>
      <c r="AF2162" s="217" t="s">
        <v>211</v>
      </c>
      <c r="AG2162" s="217" t="s">
        <v>2693</v>
      </c>
      <c r="AH2162" s="208">
        <v>43334</v>
      </c>
      <c r="AI2162" s="210" t="s">
        <v>4350</v>
      </c>
      <c r="AJ2162" s="164" t="str">
        <f t="shared" si="33"/>
        <v>FS</v>
      </c>
      <c r="AK2162" s="115" t="b">
        <f>ISNUMBER(SEARCH("IRT",Table1[[#This Row],[Current_Status]]))</f>
        <v>0</v>
      </c>
      <c r="AL2162" s="116">
        <f>YEAR(Table1[[#This Row],[Project_Initiated]])</f>
        <v>2018</v>
      </c>
      <c r="AM2162" s="53">
        <v>44120</v>
      </c>
      <c r="AN2162" s="53" t="str">
        <f>IF(AND(Table1[[#This Row],[Completed Date]]&gt;="07/01/2020"+0,Table1[[#This Row],[Completed Date]]&lt;="6/30/2021"+0),"FY 20-21",IF(AND(Table1[[#This Row],[Completed Date]]&gt;="07/01/2019"+0,Table1[[#This Row],[Completed Date]]&lt;="6/30/2020"+0),"FY 19-20",""))</f>
        <v/>
      </c>
      <c r="AO2162" s="116" t="str">
        <f>IFERROR(FIND("R",Table1[[#This Row],[FS_Priority]]),"")</f>
        <v/>
      </c>
    </row>
    <row r="2163" spans="1:41" x14ac:dyDescent="0.25">
      <c r="A2163" s="48" t="s">
        <v>901</v>
      </c>
      <c r="B2163" s="217" t="s">
        <v>211</v>
      </c>
      <c r="C2163" s="217" t="s">
        <v>901</v>
      </c>
      <c r="D2163" s="218" t="b">
        <v>0</v>
      </c>
      <c r="E2163" s="48" t="s">
        <v>147</v>
      </c>
      <c r="F2163" s="48" t="s">
        <v>902</v>
      </c>
      <c r="G2163" s="48" t="s">
        <v>211</v>
      </c>
      <c r="H2163" s="48" t="s">
        <v>410</v>
      </c>
      <c r="I2163" s="48" t="s">
        <v>3856</v>
      </c>
      <c r="J2163" s="48" t="s">
        <v>2672</v>
      </c>
      <c r="K2163" s="217" t="s">
        <v>3839</v>
      </c>
      <c r="L2163" s="217" t="s">
        <v>4330</v>
      </c>
      <c r="M2163" s="48" t="s">
        <v>3788</v>
      </c>
      <c r="N2163" s="217" t="s">
        <v>211</v>
      </c>
      <c r="O2163" s="48" t="s">
        <v>183</v>
      </c>
      <c r="P2163" s="48"/>
      <c r="Q2163" s="48" t="s">
        <v>211</v>
      </c>
      <c r="R2163" s="217" t="s">
        <v>236</v>
      </c>
      <c r="S2163" s="48" t="b">
        <v>0</v>
      </c>
      <c r="T2163" s="48"/>
      <c r="U2163" s="178"/>
      <c r="V2163" s="178">
        <v>43298</v>
      </c>
      <c r="W2163" s="48" t="s">
        <v>211</v>
      </c>
      <c r="X2163" s="48"/>
      <c r="Y2163" s="48"/>
      <c r="Z2163" s="48" t="s">
        <v>211</v>
      </c>
      <c r="AA2163" s="48"/>
      <c r="AB2163" s="48"/>
      <c r="AC2163" s="217" t="s">
        <v>211</v>
      </c>
      <c r="AD2163" s="48"/>
      <c r="AE2163" s="217" t="s">
        <v>498</v>
      </c>
      <c r="AF2163" s="217" t="s">
        <v>211</v>
      </c>
      <c r="AG2163" s="217" t="s">
        <v>2694</v>
      </c>
      <c r="AH2163" s="208">
        <v>43362</v>
      </c>
      <c r="AI2163" s="210" t="s">
        <v>4350</v>
      </c>
      <c r="AJ2163" s="164" t="str">
        <f t="shared" si="33"/>
        <v>FS</v>
      </c>
      <c r="AK2163" s="115" t="b">
        <f>ISNUMBER(SEARCH("IRT",Table1[[#This Row],[Current_Status]]))</f>
        <v>0</v>
      </c>
      <c r="AL2163" s="116">
        <f>YEAR(Table1[[#This Row],[Project_Initiated]])</f>
        <v>2018</v>
      </c>
      <c r="AM2163" s="53">
        <v>44120</v>
      </c>
      <c r="AN2163" s="53" t="str">
        <f>IF(AND(Table1[[#This Row],[Completed Date]]&gt;="07/01/2020"+0,Table1[[#This Row],[Completed Date]]&lt;="6/30/2021"+0),"FY 20-21",IF(AND(Table1[[#This Row],[Completed Date]]&gt;="07/01/2019"+0,Table1[[#This Row],[Completed Date]]&lt;="6/30/2020"+0),"FY 19-20",""))</f>
        <v/>
      </c>
      <c r="AO2163" s="116" t="str">
        <f>IFERROR(FIND("R",Table1[[#This Row],[FS_Priority]]),"")</f>
        <v/>
      </c>
    </row>
    <row r="2164" spans="1:41" x14ac:dyDescent="0.25">
      <c r="A2164" s="48" t="s">
        <v>4118</v>
      </c>
      <c r="B2164" s="217" t="s">
        <v>211</v>
      </c>
      <c r="C2164" s="217" t="s">
        <v>4118</v>
      </c>
      <c r="D2164" s="218" t="b">
        <v>0</v>
      </c>
      <c r="E2164" s="48" t="s">
        <v>147</v>
      </c>
      <c r="F2164" s="48" t="s">
        <v>4205</v>
      </c>
      <c r="G2164" s="48" t="s">
        <v>211</v>
      </c>
      <c r="H2164" s="48" t="s">
        <v>451</v>
      </c>
      <c r="I2164" s="48" t="s">
        <v>4206</v>
      </c>
      <c r="J2164" s="48" t="s">
        <v>2672</v>
      </c>
      <c r="K2164" s="217" t="s">
        <v>3839</v>
      </c>
      <c r="L2164" s="217" t="s">
        <v>4330</v>
      </c>
      <c r="M2164" s="48" t="s">
        <v>3849</v>
      </c>
      <c r="N2164" s="217" t="s">
        <v>211</v>
      </c>
      <c r="O2164" s="48" t="s">
        <v>165</v>
      </c>
      <c r="P2164" s="48"/>
      <c r="Q2164" s="48" t="s">
        <v>218</v>
      </c>
      <c r="R2164" s="217" t="s">
        <v>211</v>
      </c>
      <c r="S2164" s="48" t="b">
        <v>0</v>
      </c>
      <c r="T2164" s="48"/>
      <c r="U2164" s="178"/>
      <c r="V2164" s="178">
        <v>43682</v>
      </c>
      <c r="W2164" s="48" t="s">
        <v>211</v>
      </c>
      <c r="X2164" s="48"/>
      <c r="Y2164" s="48"/>
      <c r="Z2164" s="48" t="s">
        <v>211</v>
      </c>
      <c r="AA2164" s="48"/>
      <c r="AB2164" s="48"/>
      <c r="AC2164" s="217" t="s">
        <v>4474</v>
      </c>
      <c r="AD2164" s="48"/>
      <c r="AE2164" s="217" t="s">
        <v>165</v>
      </c>
      <c r="AF2164" s="217" t="s">
        <v>211</v>
      </c>
      <c r="AG2164" s="217" t="s">
        <v>211</v>
      </c>
      <c r="AH2164" s="208">
        <v>43795</v>
      </c>
      <c r="AI2164" s="210" t="s">
        <v>4284</v>
      </c>
      <c r="AJ2164" s="164" t="str">
        <f t="shared" si="33"/>
        <v>FS</v>
      </c>
      <c r="AK2164" s="115" t="b">
        <f>ISNUMBER(SEARCH("IRT",Table1[[#This Row],[Current_Status]]))</f>
        <v>0</v>
      </c>
      <c r="AL2164" s="116">
        <f>YEAR(Table1[[#This Row],[Project_Initiated]])</f>
        <v>2019</v>
      </c>
      <c r="AM2164" s="53">
        <v>44120</v>
      </c>
      <c r="AN2164" s="53" t="str">
        <f>IF(AND(Table1[[#This Row],[Completed Date]]&gt;="07/01/2020"+0,Table1[[#This Row],[Completed Date]]&lt;="6/30/2021"+0),"FY 20-21",IF(AND(Table1[[#This Row],[Completed Date]]&gt;="07/01/2019"+0,Table1[[#This Row],[Completed Date]]&lt;="6/30/2020"+0),"FY 19-20",""))</f>
        <v>FY 19-20</v>
      </c>
      <c r="AO2164" s="116" t="str">
        <f>IFERROR(FIND("R",Table1[[#This Row],[FS_Priority]]),"")</f>
        <v/>
      </c>
    </row>
    <row r="2165" spans="1:41" x14ac:dyDescent="0.25">
      <c r="A2165" s="48" t="s">
        <v>2751</v>
      </c>
      <c r="B2165" s="217" t="s">
        <v>211</v>
      </c>
      <c r="C2165" s="217" t="s">
        <v>2751</v>
      </c>
      <c r="D2165" s="218" t="b">
        <v>0</v>
      </c>
      <c r="E2165" s="48" t="s">
        <v>147</v>
      </c>
      <c r="F2165" s="48" t="s">
        <v>3314</v>
      </c>
      <c r="G2165" s="48" t="s">
        <v>211</v>
      </c>
      <c r="H2165" s="48" t="s">
        <v>2254</v>
      </c>
      <c r="I2165" s="48" t="s">
        <v>211</v>
      </c>
      <c r="J2165" s="48" t="s">
        <v>2672</v>
      </c>
      <c r="K2165" s="217" t="s">
        <v>3839</v>
      </c>
      <c r="L2165" s="217" t="s">
        <v>4330</v>
      </c>
      <c r="M2165" s="48" t="s">
        <v>3849</v>
      </c>
      <c r="N2165" s="217" t="s">
        <v>211</v>
      </c>
      <c r="O2165" s="48" t="s">
        <v>165</v>
      </c>
      <c r="P2165" s="48"/>
      <c r="Q2165" s="48" t="s">
        <v>236</v>
      </c>
      <c r="R2165" s="217" t="s">
        <v>211</v>
      </c>
      <c r="S2165" s="48" t="b">
        <v>0</v>
      </c>
      <c r="T2165" s="48"/>
      <c r="U2165" s="178"/>
      <c r="V2165" s="178">
        <v>43448</v>
      </c>
      <c r="W2165" s="48" t="s">
        <v>211</v>
      </c>
      <c r="X2165" s="48"/>
      <c r="Y2165" s="48"/>
      <c r="Z2165" s="48" t="s">
        <v>211</v>
      </c>
      <c r="AA2165" s="48"/>
      <c r="AB2165" s="48"/>
      <c r="AC2165" s="217" t="s">
        <v>2905</v>
      </c>
      <c r="AD2165" s="179"/>
      <c r="AE2165" s="217" t="s">
        <v>211</v>
      </c>
      <c r="AF2165" s="217" t="s">
        <v>211</v>
      </c>
      <c r="AG2165" s="217" t="s">
        <v>211</v>
      </c>
      <c r="AH2165" s="208">
        <v>43622</v>
      </c>
      <c r="AI2165" s="210" t="s">
        <v>4346</v>
      </c>
      <c r="AJ2165" s="164" t="str">
        <f t="shared" si="33"/>
        <v>FS</v>
      </c>
      <c r="AK2165" s="115" t="b">
        <f>ISNUMBER(SEARCH("IRT",Table1[[#This Row],[Current_Status]]))</f>
        <v>0</v>
      </c>
      <c r="AL2165" s="116">
        <f>YEAR(Table1[[#This Row],[Project_Initiated]])</f>
        <v>2018</v>
      </c>
      <c r="AM2165" s="53">
        <v>44120</v>
      </c>
      <c r="AN2165" s="53" t="str">
        <f>IF(AND(Table1[[#This Row],[Completed Date]]&gt;="07/01/2020"+0,Table1[[#This Row],[Completed Date]]&lt;="6/30/2021"+0),"FY 20-21",IF(AND(Table1[[#This Row],[Completed Date]]&gt;="07/01/2019"+0,Table1[[#This Row],[Completed Date]]&lt;="6/30/2020"+0),"FY 19-20",""))</f>
        <v/>
      </c>
      <c r="AO2165" s="116" t="str">
        <f>IFERROR(FIND("R",Table1[[#This Row],[FS_Priority]]),"")</f>
        <v/>
      </c>
    </row>
    <row r="2166" spans="1:41" x14ac:dyDescent="0.25">
      <c r="A2166" s="48" t="s">
        <v>4125</v>
      </c>
      <c r="B2166" s="217" t="s">
        <v>211</v>
      </c>
      <c r="C2166" s="217" t="s">
        <v>4125</v>
      </c>
      <c r="D2166" s="218" t="b">
        <v>0</v>
      </c>
      <c r="E2166" s="48" t="s">
        <v>147</v>
      </c>
      <c r="F2166" s="48" t="s">
        <v>4141</v>
      </c>
      <c r="G2166" s="48" t="s">
        <v>4382</v>
      </c>
      <c r="H2166" s="48" t="s">
        <v>458</v>
      </c>
      <c r="I2166" s="48" t="s">
        <v>4142</v>
      </c>
      <c r="J2166" s="48" t="s">
        <v>2672</v>
      </c>
      <c r="K2166" s="217" t="s">
        <v>3839</v>
      </c>
      <c r="L2166" s="217" t="s">
        <v>4330</v>
      </c>
      <c r="M2166" s="48" t="s">
        <v>3788</v>
      </c>
      <c r="N2166" s="217" t="s">
        <v>211</v>
      </c>
      <c r="O2166" s="48" t="s">
        <v>183</v>
      </c>
      <c r="P2166" s="48"/>
      <c r="Q2166" s="48" t="s">
        <v>239</v>
      </c>
      <c r="R2166" s="217" t="s">
        <v>211</v>
      </c>
      <c r="S2166" s="48" t="b">
        <v>0</v>
      </c>
      <c r="T2166" s="48"/>
      <c r="U2166" s="178"/>
      <c r="V2166" s="178">
        <v>43627</v>
      </c>
      <c r="W2166" s="48" t="s">
        <v>211</v>
      </c>
      <c r="X2166" s="48"/>
      <c r="Y2166" s="48"/>
      <c r="Z2166" s="48" t="s">
        <v>211</v>
      </c>
      <c r="AA2166" s="48"/>
      <c r="AB2166" s="48"/>
      <c r="AC2166" s="217" t="s">
        <v>4916</v>
      </c>
      <c r="AD2166" s="48"/>
      <c r="AE2166" s="217" t="s">
        <v>498</v>
      </c>
      <c r="AF2166" s="217" t="s">
        <v>2636</v>
      </c>
      <c r="AG2166" s="217" t="s">
        <v>2693</v>
      </c>
      <c r="AH2166" s="208">
        <v>43895</v>
      </c>
      <c r="AI2166" s="210" t="s">
        <v>4284</v>
      </c>
      <c r="AJ2166" s="164" t="str">
        <f t="shared" si="33"/>
        <v>FS</v>
      </c>
      <c r="AK2166" s="115" t="b">
        <f>ISNUMBER(SEARCH("IRT",Table1[[#This Row],[Current_Status]]))</f>
        <v>0</v>
      </c>
      <c r="AL2166" s="116">
        <f>YEAR(Table1[[#This Row],[Project_Initiated]])</f>
        <v>2019</v>
      </c>
      <c r="AM2166" s="53">
        <v>44120</v>
      </c>
      <c r="AN2166" s="53" t="str">
        <f>IF(AND(Table1[[#This Row],[Completed Date]]&gt;="07/01/2020"+0,Table1[[#This Row],[Completed Date]]&lt;="6/30/2021"+0),"FY 20-21",IF(AND(Table1[[#This Row],[Completed Date]]&gt;="07/01/2019"+0,Table1[[#This Row],[Completed Date]]&lt;="6/30/2020"+0),"FY 19-20",""))</f>
        <v>FY 19-20</v>
      </c>
      <c r="AO2166" s="116" t="str">
        <f>IFERROR(FIND("R",Table1[[#This Row],[FS_Priority]]),"")</f>
        <v/>
      </c>
    </row>
    <row r="2167" spans="1:41" x14ac:dyDescent="0.25">
      <c r="A2167" s="48" t="s">
        <v>4127</v>
      </c>
      <c r="B2167" s="217" t="s">
        <v>211</v>
      </c>
      <c r="C2167" s="217" t="s">
        <v>4127</v>
      </c>
      <c r="D2167" s="218" t="b">
        <v>0</v>
      </c>
      <c r="E2167" s="48" t="s">
        <v>147</v>
      </c>
      <c r="F2167" s="48" t="s">
        <v>4143</v>
      </c>
      <c r="G2167" s="48" t="s">
        <v>2636</v>
      </c>
      <c r="H2167" s="48" t="s">
        <v>458</v>
      </c>
      <c r="I2167" s="48" t="s">
        <v>4142</v>
      </c>
      <c r="J2167" s="48" t="s">
        <v>2672</v>
      </c>
      <c r="K2167" s="217" t="s">
        <v>3839</v>
      </c>
      <c r="L2167" s="217" t="s">
        <v>4330</v>
      </c>
      <c r="M2167" s="48" t="s">
        <v>4929</v>
      </c>
      <c r="N2167" s="217" t="s">
        <v>211</v>
      </c>
      <c r="O2167" s="48" t="s">
        <v>183</v>
      </c>
      <c r="P2167" s="48"/>
      <c r="Q2167" s="48" t="s">
        <v>240</v>
      </c>
      <c r="R2167" s="217" t="s">
        <v>211</v>
      </c>
      <c r="S2167" s="48" t="b">
        <v>0</v>
      </c>
      <c r="T2167" s="48"/>
      <c r="U2167" s="178"/>
      <c r="V2167" s="178">
        <v>43627</v>
      </c>
      <c r="W2167" s="48" t="s">
        <v>211</v>
      </c>
      <c r="X2167" s="48"/>
      <c r="Y2167" s="48"/>
      <c r="Z2167" s="48" t="s">
        <v>211</v>
      </c>
      <c r="AA2167" s="48"/>
      <c r="AB2167" s="48"/>
      <c r="AC2167" s="217" t="s">
        <v>5044</v>
      </c>
      <c r="AD2167" s="48"/>
      <c r="AE2167" s="217" t="s">
        <v>498</v>
      </c>
      <c r="AF2167" s="217" t="s">
        <v>2636</v>
      </c>
      <c r="AG2167" s="217" t="s">
        <v>2693</v>
      </c>
      <c r="AH2167" s="208">
        <v>44048</v>
      </c>
      <c r="AI2167" s="210" t="s">
        <v>4284</v>
      </c>
      <c r="AJ2167" s="164" t="str">
        <f t="shared" si="33"/>
        <v>FS</v>
      </c>
      <c r="AK2167" s="115" t="b">
        <f>ISNUMBER(SEARCH("IRT",Table1[[#This Row],[Current_Status]]))</f>
        <v>0</v>
      </c>
      <c r="AL2167" s="116">
        <f>YEAR(Table1[[#This Row],[Project_Initiated]])</f>
        <v>2019</v>
      </c>
      <c r="AM2167" s="53">
        <v>44120</v>
      </c>
      <c r="AN2167" s="53" t="str">
        <f>IF(AND(Table1[[#This Row],[Completed Date]]&gt;="07/01/2020"+0,Table1[[#This Row],[Completed Date]]&lt;="6/30/2021"+0),"FY 20-21",IF(AND(Table1[[#This Row],[Completed Date]]&gt;="07/01/2019"+0,Table1[[#This Row],[Completed Date]]&lt;="6/30/2020"+0),"FY 19-20",""))</f>
        <v>FY 20-21</v>
      </c>
      <c r="AO2167" s="116" t="str">
        <f>IFERROR(FIND("R",Table1[[#This Row],[FS_Priority]]),"")</f>
        <v/>
      </c>
    </row>
    <row r="2168" spans="1:41" x14ac:dyDescent="0.25">
      <c r="A2168" s="48" t="s">
        <v>428</v>
      </c>
      <c r="B2168" s="217" t="s">
        <v>211</v>
      </c>
      <c r="C2168" s="217" t="s">
        <v>428</v>
      </c>
      <c r="D2168" s="218" t="b">
        <v>0</v>
      </c>
      <c r="E2168" s="48" t="s">
        <v>652</v>
      </c>
      <c r="F2168" s="48" t="s">
        <v>3328</v>
      </c>
      <c r="G2168" s="48" t="s">
        <v>211</v>
      </c>
      <c r="H2168" s="48" t="s">
        <v>445</v>
      </c>
      <c r="I2168" s="48" t="s">
        <v>3866</v>
      </c>
      <c r="J2168" s="48" t="s">
        <v>2672</v>
      </c>
      <c r="K2168" s="217" t="s">
        <v>3859</v>
      </c>
      <c r="L2168" s="217" t="s">
        <v>450</v>
      </c>
      <c r="M2168" s="48" t="s">
        <v>3864</v>
      </c>
      <c r="N2168" s="217" t="s">
        <v>211</v>
      </c>
      <c r="O2168" s="48" t="s">
        <v>183</v>
      </c>
      <c r="P2168" s="48"/>
      <c r="Q2168" s="48" t="s">
        <v>239</v>
      </c>
      <c r="R2168" s="217" t="s">
        <v>236</v>
      </c>
      <c r="S2168" s="48" t="b">
        <v>1</v>
      </c>
      <c r="T2168" s="48"/>
      <c r="U2168" s="178"/>
      <c r="V2168" s="178">
        <v>43116</v>
      </c>
      <c r="W2168" s="48" t="s">
        <v>211</v>
      </c>
      <c r="X2168" s="48"/>
      <c r="Y2168" s="48"/>
      <c r="Z2168" s="48" t="s">
        <v>211</v>
      </c>
      <c r="AA2168" s="48"/>
      <c r="AB2168" s="48"/>
      <c r="AC2168" s="217" t="s">
        <v>653</v>
      </c>
      <c r="AD2168" s="179"/>
      <c r="AE2168" s="217" t="s">
        <v>178</v>
      </c>
      <c r="AF2168" s="217" t="s">
        <v>211</v>
      </c>
      <c r="AG2168" s="217" t="s">
        <v>2694</v>
      </c>
      <c r="AH2168" s="216">
        <v>43214</v>
      </c>
      <c r="AI2168" s="210" t="s">
        <v>4348</v>
      </c>
      <c r="AJ2168" s="164" t="str">
        <f t="shared" si="33"/>
        <v>FS</v>
      </c>
      <c r="AK2168" s="115" t="b">
        <f>ISNUMBER(SEARCH("IRT",Table1[[#This Row],[Current_Status]]))</f>
        <v>0</v>
      </c>
      <c r="AL2168" s="116">
        <f>YEAR(Table1[[#This Row],[Project_Initiated]])</f>
        <v>2018</v>
      </c>
      <c r="AM2168" s="53">
        <v>44120</v>
      </c>
      <c r="AN2168" s="53" t="str">
        <f>IF(AND(Table1[[#This Row],[Completed Date]]&gt;="07/01/2020"+0,Table1[[#This Row],[Completed Date]]&lt;="6/30/2021"+0),"FY 20-21",IF(AND(Table1[[#This Row],[Completed Date]]&gt;="07/01/2019"+0,Table1[[#This Row],[Completed Date]]&lt;="6/30/2020"+0),"FY 19-20",""))</f>
        <v/>
      </c>
      <c r="AO2168" s="116" t="str">
        <f>IFERROR(FIND("R",Table1[[#This Row],[FS_Priority]]),"")</f>
        <v/>
      </c>
    </row>
    <row r="2169" spans="1:41" x14ac:dyDescent="0.25">
      <c r="A2169" s="48" t="s">
        <v>759</v>
      </c>
      <c r="B2169" s="217" t="s">
        <v>211</v>
      </c>
      <c r="C2169" s="217" t="s">
        <v>759</v>
      </c>
      <c r="D2169" s="218" t="b">
        <v>0</v>
      </c>
      <c r="E2169" s="48" t="s">
        <v>148</v>
      </c>
      <c r="F2169" s="48" t="s">
        <v>3331</v>
      </c>
      <c r="G2169" s="48" t="s">
        <v>760</v>
      </c>
      <c r="H2169" s="48" t="s">
        <v>466</v>
      </c>
      <c r="I2169" s="48" t="s">
        <v>3869</v>
      </c>
      <c r="J2169" s="48" t="s">
        <v>2672</v>
      </c>
      <c r="K2169" s="217" t="s">
        <v>4320</v>
      </c>
      <c r="L2169" s="217" t="s">
        <v>434</v>
      </c>
      <c r="M2169" s="48" t="s">
        <v>3870</v>
      </c>
      <c r="N2169" s="217" t="s">
        <v>211</v>
      </c>
      <c r="O2169" s="48" t="s">
        <v>183</v>
      </c>
      <c r="P2169" s="48"/>
      <c r="Q2169" s="48" t="s">
        <v>211</v>
      </c>
      <c r="R2169" s="217" t="s">
        <v>211</v>
      </c>
      <c r="S2169" s="48" t="b">
        <v>0</v>
      </c>
      <c r="T2169" s="48"/>
      <c r="U2169" s="178"/>
      <c r="V2169" s="178">
        <v>43265</v>
      </c>
      <c r="W2169" s="48" t="s">
        <v>211</v>
      </c>
      <c r="X2169" s="48"/>
      <c r="Y2169" s="48"/>
      <c r="Z2169" s="48" t="s">
        <v>211</v>
      </c>
      <c r="AA2169" s="48"/>
      <c r="AB2169" s="48"/>
      <c r="AC2169" s="217" t="s">
        <v>761</v>
      </c>
      <c r="AD2169" s="179"/>
      <c r="AE2169" s="217" t="s">
        <v>211</v>
      </c>
      <c r="AF2169" s="217" t="s">
        <v>211</v>
      </c>
      <c r="AG2169" s="217" t="s">
        <v>2693</v>
      </c>
      <c r="AH2169" s="208">
        <v>43292</v>
      </c>
      <c r="AI2169" s="210" t="s">
        <v>4347</v>
      </c>
      <c r="AJ2169" s="164" t="str">
        <f t="shared" si="33"/>
        <v>FS</v>
      </c>
      <c r="AK2169" s="115" t="b">
        <f>ISNUMBER(SEARCH("IRT",Table1[[#This Row],[Current_Status]]))</f>
        <v>0</v>
      </c>
      <c r="AL2169" s="116">
        <f>YEAR(Table1[[#This Row],[Project_Initiated]])</f>
        <v>2018</v>
      </c>
      <c r="AM2169" s="53">
        <v>44120</v>
      </c>
      <c r="AN2169" s="53" t="str">
        <f>IF(AND(Table1[[#This Row],[Completed Date]]&gt;="07/01/2020"+0,Table1[[#This Row],[Completed Date]]&lt;="6/30/2021"+0),"FY 20-21",IF(AND(Table1[[#This Row],[Completed Date]]&gt;="07/01/2019"+0,Table1[[#This Row],[Completed Date]]&lt;="6/30/2020"+0),"FY 19-20",""))</f>
        <v/>
      </c>
      <c r="AO2169" s="116" t="str">
        <f>IFERROR(FIND("R",Table1[[#This Row],[FS_Priority]]),"")</f>
        <v/>
      </c>
    </row>
    <row r="2170" spans="1:41" x14ac:dyDescent="0.25">
      <c r="A2170" s="48" t="s">
        <v>4709</v>
      </c>
      <c r="B2170" s="217" t="s">
        <v>211</v>
      </c>
      <c r="C2170" s="217" t="s">
        <v>4709</v>
      </c>
      <c r="D2170" s="218" t="b">
        <v>0</v>
      </c>
      <c r="E2170" s="48" t="s">
        <v>4313</v>
      </c>
      <c r="F2170" s="48" t="s">
        <v>4710</v>
      </c>
      <c r="G2170" s="48" t="s">
        <v>211</v>
      </c>
      <c r="H2170" s="48" t="s">
        <v>211</v>
      </c>
      <c r="I2170" s="48" t="s">
        <v>4711</v>
      </c>
      <c r="J2170" s="48" t="s">
        <v>2672</v>
      </c>
      <c r="K2170" s="217" t="s">
        <v>3883</v>
      </c>
      <c r="L2170" s="217" t="s">
        <v>437</v>
      </c>
      <c r="M2170" s="48" t="s">
        <v>3888</v>
      </c>
      <c r="N2170" s="217" t="s">
        <v>211</v>
      </c>
      <c r="O2170" s="48" t="s">
        <v>183</v>
      </c>
      <c r="P2170" s="48"/>
      <c r="Q2170" s="48" t="s">
        <v>4502</v>
      </c>
      <c r="R2170" s="217" t="s">
        <v>211</v>
      </c>
      <c r="S2170" s="48" t="b">
        <v>0</v>
      </c>
      <c r="T2170" s="48"/>
      <c r="U2170" s="178"/>
      <c r="V2170" s="178">
        <v>43770</v>
      </c>
      <c r="W2170" s="48" t="s">
        <v>211</v>
      </c>
      <c r="X2170" s="48"/>
      <c r="Y2170" s="48"/>
      <c r="Z2170" s="48" t="s">
        <v>211</v>
      </c>
      <c r="AA2170" s="48"/>
      <c r="AB2170" s="48"/>
      <c r="AC2170" s="217" t="s">
        <v>211</v>
      </c>
      <c r="AD2170" s="48"/>
      <c r="AE2170" s="217" t="s">
        <v>178</v>
      </c>
      <c r="AF2170" s="217" t="s">
        <v>211</v>
      </c>
      <c r="AG2170" s="217" t="s">
        <v>211</v>
      </c>
      <c r="AH2170" s="208">
        <v>43775</v>
      </c>
      <c r="AI2170" s="210" t="s">
        <v>4364</v>
      </c>
      <c r="AJ2170" s="164" t="str">
        <f t="shared" si="33"/>
        <v>FS</v>
      </c>
      <c r="AK2170" s="115" t="b">
        <f>ISNUMBER(SEARCH("IRT",Table1[[#This Row],[Current_Status]]))</f>
        <v>0</v>
      </c>
      <c r="AL2170" s="116">
        <f>YEAR(Table1[[#This Row],[Project_Initiated]])</f>
        <v>2019</v>
      </c>
      <c r="AM2170" s="53">
        <v>44120</v>
      </c>
      <c r="AN2170" s="53" t="str">
        <f>IF(AND(Table1[[#This Row],[Completed Date]]&gt;="07/01/2020"+0,Table1[[#This Row],[Completed Date]]&lt;="6/30/2021"+0),"FY 20-21",IF(AND(Table1[[#This Row],[Completed Date]]&gt;="07/01/2019"+0,Table1[[#This Row],[Completed Date]]&lt;="6/30/2020"+0),"FY 19-20",""))</f>
        <v>FY 19-20</v>
      </c>
      <c r="AO2170" s="116" t="str">
        <f>IFERROR(FIND("R",Table1[[#This Row],[FS_Priority]]),"")</f>
        <v/>
      </c>
    </row>
    <row r="2171" spans="1:41" x14ac:dyDescent="0.25">
      <c r="A2171" s="48" t="s">
        <v>2948</v>
      </c>
      <c r="B2171" s="217" t="s">
        <v>211</v>
      </c>
      <c r="C2171" s="217" t="s">
        <v>2948</v>
      </c>
      <c r="D2171" s="218" t="b">
        <v>0</v>
      </c>
      <c r="E2171" s="48" t="s">
        <v>4313</v>
      </c>
      <c r="F2171" s="48" t="s">
        <v>3346</v>
      </c>
      <c r="G2171" s="48" t="s">
        <v>211</v>
      </c>
      <c r="H2171" s="48" t="s">
        <v>447</v>
      </c>
      <c r="I2171" s="48" t="s">
        <v>3961</v>
      </c>
      <c r="J2171" s="48" t="s">
        <v>2672</v>
      </c>
      <c r="K2171" s="217" t="s">
        <v>3883</v>
      </c>
      <c r="L2171" s="217" t="s">
        <v>437</v>
      </c>
      <c r="M2171" s="48" t="s">
        <v>3962</v>
      </c>
      <c r="N2171" s="217" t="s">
        <v>211</v>
      </c>
      <c r="O2171" s="48" t="s">
        <v>165</v>
      </c>
      <c r="P2171" s="48"/>
      <c r="Q2171" s="48" t="s">
        <v>218</v>
      </c>
      <c r="R2171" s="217" t="s">
        <v>211</v>
      </c>
      <c r="S2171" s="48" t="b">
        <v>0</v>
      </c>
      <c r="T2171" s="48"/>
      <c r="U2171" s="178"/>
      <c r="V2171" s="178">
        <v>43469</v>
      </c>
      <c r="W2171" s="48" t="s">
        <v>211</v>
      </c>
      <c r="X2171" s="48"/>
      <c r="Y2171" s="48"/>
      <c r="Z2171" s="48" t="s">
        <v>211</v>
      </c>
      <c r="AA2171" s="48"/>
      <c r="AB2171" s="48"/>
      <c r="AC2171" s="217" t="s">
        <v>4026</v>
      </c>
      <c r="AD2171" s="179"/>
      <c r="AE2171" s="217" t="s">
        <v>211</v>
      </c>
      <c r="AF2171" s="217" t="s">
        <v>211</v>
      </c>
      <c r="AG2171" s="217" t="s">
        <v>211</v>
      </c>
      <c r="AH2171" s="208">
        <v>43640</v>
      </c>
      <c r="AI2171" s="210" t="s">
        <v>4349</v>
      </c>
      <c r="AJ2171" s="164" t="str">
        <f t="shared" ref="AJ2171:AJ2234" si="34">IF(LEN(A2171)&gt;6,"FS","PD&amp;C")</f>
        <v>FS</v>
      </c>
      <c r="AK2171" s="115" t="b">
        <f>ISNUMBER(SEARCH("IRT",Table1[[#This Row],[Current_Status]]))</f>
        <v>0</v>
      </c>
      <c r="AL2171" s="116">
        <f>YEAR(Table1[[#This Row],[Project_Initiated]])</f>
        <v>2019</v>
      </c>
      <c r="AM2171" s="53">
        <v>44120</v>
      </c>
      <c r="AN2171" s="53" t="str">
        <f>IF(AND(Table1[[#This Row],[Completed Date]]&gt;="07/01/2020"+0,Table1[[#This Row],[Completed Date]]&lt;="6/30/2021"+0),"FY 20-21",IF(AND(Table1[[#This Row],[Completed Date]]&gt;="07/01/2019"+0,Table1[[#This Row],[Completed Date]]&lt;="6/30/2020"+0),"FY 19-20",""))</f>
        <v/>
      </c>
      <c r="AO2171" s="116" t="str">
        <f>IFERROR(FIND("R",Table1[[#This Row],[FS_Priority]]),"")</f>
        <v/>
      </c>
    </row>
    <row r="2172" spans="1:41" x14ac:dyDescent="0.25">
      <c r="A2172" s="48" t="s">
        <v>4275</v>
      </c>
      <c r="B2172" s="217" t="s">
        <v>211</v>
      </c>
      <c r="C2172" s="217" t="s">
        <v>4275</v>
      </c>
      <c r="D2172" s="218" t="b">
        <v>0</v>
      </c>
      <c r="E2172" s="48" t="s">
        <v>4313</v>
      </c>
      <c r="F2172" s="48" t="s">
        <v>4301</v>
      </c>
      <c r="G2172" s="48" t="s">
        <v>4302</v>
      </c>
      <c r="H2172" s="48" t="s">
        <v>267</v>
      </c>
      <c r="I2172" s="48" t="s">
        <v>3491</v>
      </c>
      <c r="J2172" s="48" t="s">
        <v>2672</v>
      </c>
      <c r="K2172" s="217" t="s">
        <v>3883</v>
      </c>
      <c r="L2172" s="217" t="s">
        <v>437</v>
      </c>
      <c r="M2172" s="48" t="s">
        <v>4303</v>
      </c>
      <c r="N2172" s="217" t="s">
        <v>211</v>
      </c>
      <c r="O2172" s="48" t="s">
        <v>183</v>
      </c>
      <c r="P2172" s="48"/>
      <c r="Q2172" s="48" t="s">
        <v>4336</v>
      </c>
      <c r="R2172" s="217" t="s">
        <v>211</v>
      </c>
      <c r="S2172" s="48" t="b">
        <v>0</v>
      </c>
      <c r="T2172" s="48"/>
      <c r="U2172" s="178"/>
      <c r="V2172" s="178">
        <v>43689</v>
      </c>
      <c r="W2172" s="48" t="s">
        <v>211</v>
      </c>
      <c r="X2172" s="48"/>
      <c r="Y2172" s="48"/>
      <c r="Z2172" s="48" t="s">
        <v>211</v>
      </c>
      <c r="AA2172" s="48"/>
      <c r="AB2172" s="48"/>
      <c r="AC2172" s="217" t="s">
        <v>4721</v>
      </c>
      <c r="AD2172" s="223">
        <v>43740</v>
      </c>
      <c r="AE2172" s="217" t="s">
        <v>178</v>
      </c>
      <c r="AF2172" s="217" t="s">
        <v>4477</v>
      </c>
      <c r="AG2172" s="217" t="s">
        <v>2694</v>
      </c>
      <c r="AH2172" s="216">
        <v>43812</v>
      </c>
      <c r="AI2172" s="210" t="s">
        <v>4355</v>
      </c>
      <c r="AJ2172" s="164" t="str">
        <f t="shared" si="34"/>
        <v>FS</v>
      </c>
      <c r="AK2172" s="115" t="b">
        <f>ISNUMBER(SEARCH("IRT",Table1[[#This Row],[Current_Status]]))</f>
        <v>0</v>
      </c>
      <c r="AL2172" s="116">
        <f>YEAR(Table1[[#This Row],[Project_Initiated]])</f>
        <v>2019</v>
      </c>
      <c r="AM2172" s="53">
        <v>44120</v>
      </c>
      <c r="AN2172" s="53" t="str">
        <f>IF(AND(Table1[[#This Row],[Completed Date]]&gt;="07/01/2020"+0,Table1[[#This Row],[Completed Date]]&lt;="6/30/2021"+0),"FY 20-21",IF(AND(Table1[[#This Row],[Completed Date]]&gt;="07/01/2019"+0,Table1[[#This Row],[Completed Date]]&lt;="6/30/2020"+0),"FY 19-20",""))</f>
        <v>FY 19-20</v>
      </c>
      <c r="AO2172" s="116" t="str">
        <f>IFERROR(FIND("R",Table1[[#This Row],[FS_Priority]]),"")</f>
        <v/>
      </c>
    </row>
    <row r="2173" spans="1:41" x14ac:dyDescent="0.25">
      <c r="A2173" s="48" t="s">
        <v>4752</v>
      </c>
      <c r="B2173" s="217" t="s">
        <v>211</v>
      </c>
      <c r="C2173" s="217" t="s">
        <v>4752</v>
      </c>
      <c r="D2173" s="218" t="b">
        <v>0</v>
      </c>
      <c r="E2173" s="48" t="s">
        <v>4313</v>
      </c>
      <c r="F2173" s="48" t="s">
        <v>4788</v>
      </c>
      <c r="G2173" s="48" t="s">
        <v>4789</v>
      </c>
      <c r="H2173" s="48" t="s">
        <v>211</v>
      </c>
      <c r="I2173" s="48" t="s">
        <v>4790</v>
      </c>
      <c r="J2173" s="48" t="s">
        <v>2672</v>
      </c>
      <c r="K2173" s="217" t="s">
        <v>3883</v>
      </c>
      <c r="L2173" s="217" t="s">
        <v>437</v>
      </c>
      <c r="M2173" s="48" t="s">
        <v>4791</v>
      </c>
      <c r="N2173" s="217" t="s">
        <v>211</v>
      </c>
      <c r="O2173" s="48" t="s">
        <v>183</v>
      </c>
      <c r="P2173" s="48"/>
      <c r="Q2173" s="48" t="s">
        <v>3291</v>
      </c>
      <c r="R2173" s="217" t="s">
        <v>211</v>
      </c>
      <c r="S2173" s="48" t="b">
        <v>0</v>
      </c>
      <c r="T2173" s="48"/>
      <c r="U2173" s="178"/>
      <c r="V2173" s="178">
        <v>43755</v>
      </c>
      <c r="W2173" s="48" t="s">
        <v>211</v>
      </c>
      <c r="X2173" s="48"/>
      <c r="Y2173" s="48"/>
      <c r="Z2173" s="48" t="s">
        <v>211</v>
      </c>
      <c r="AA2173" s="48"/>
      <c r="AB2173" s="48"/>
      <c r="AC2173" s="217" t="s">
        <v>4810</v>
      </c>
      <c r="AD2173" s="223">
        <v>43774</v>
      </c>
      <c r="AE2173" s="217" t="s">
        <v>178</v>
      </c>
      <c r="AF2173" s="217" t="s">
        <v>4811</v>
      </c>
      <c r="AG2173" s="217" t="s">
        <v>2694</v>
      </c>
      <c r="AH2173" s="208">
        <v>43868</v>
      </c>
      <c r="AI2173" s="210" t="s">
        <v>4364</v>
      </c>
      <c r="AJ2173" s="164" t="str">
        <f t="shared" si="34"/>
        <v>FS</v>
      </c>
      <c r="AK2173" s="115" t="b">
        <f>ISNUMBER(SEARCH("IRT",Table1[[#This Row],[Current_Status]]))</f>
        <v>0</v>
      </c>
      <c r="AL2173" s="116">
        <f>YEAR(Table1[[#This Row],[Project_Initiated]])</f>
        <v>2019</v>
      </c>
      <c r="AM2173" s="53">
        <v>44120</v>
      </c>
      <c r="AN2173" s="53" t="str">
        <f>IF(AND(Table1[[#This Row],[Completed Date]]&gt;="07/01/2020"+0,Table1[[#This Row],[Completed Date]]&lt;="6/30/2021"+0),"FY 20-21",IF(AND(Table1[[#This Row],[Completed Date]]&gt;="07/01/2019"+0,Table1[[#This Row],[Completed Date]]&lt;="6/30/2020"+0),"FY 19-20",""))</f>
        <v>FY 19-20</v>
      </c>
      <c r="AO2173" s="116">
        <f>IFERROR(FIND("R",Table1[[#This Row],[FS_Priority]]),"")</f>
        <v>1</v>
      </c>
    </row>
    <row r="2174" spans="1:41" x14ac:dyDescent="0.25">
      <c r="A2174" s="48" t="s">
        <v>429</v>
      </c>
      <c r="B2174" s="217" t="s">
        <v>211</v>
      </c>
      <c r="C2174" s="217" t="s">
        <v>429</v>
      </c>
      <c r="D2174" s="218" t="b">
        <v>0</v>
      </c>
      <c r="E2174" s="48" t="s">
        <v>4313</v>
      </c>
      <c r="F2174" s="48" t="s">
        <v>3348</v>
      </c>
      <c r="G2174" s="48" t="s">
        <v>4053</v>
      </c>
      <c r="H2174" s="48" t="s">
        <v>267</v>
      </c>
      <c r="I2174" s="48" t="s">
        <v>288</v>
      </c>
      <c r="J2174" s="48" t="s">
        <v>2672</v>
      </c>
      <c r="K2174" s="217" t="s">
        <v>3883</v>
      </c>
      <c r="L2174" s="217" t="s">
        <v>437</v>
      </c>
      <c r="M2174" s="48" t="s">
        <v>3888</v>
      </c>
      <c r="N2174" s="217" t="s">
        <v>211</v>
      </c>
      <c r="O2174" s="48" t="s">
        <v>183</v>
      </c>
      <c r="P2174" s="48"/>
      <c r="Q2174" s="48" t="s">
        <v>3291</v>
      </c>
      <c r="R2174" s="217" t="s">
        <v>240</v>
      </c>
      <c r="S2174" s="48" t="b">
        <v>0</v>
      </c>
      <c r="T2174" s="48"/>
      <c r="U2174" s="178"/>
      <c r="V2174" s="178">
        <v>43060</v>
      </c>
      <c r="W2174" s="48" t="s">
        <v>211</v>
      </c>
      <c r="X2174" s="48"/>
      <c r="Y2174" s="48"/>
      <c r="Z2174" s="48" t="s">
        <v>211</v>
      </c>
      <c r="AA2174" s="48"/>
      <c r="AB2174" s="48"/>
      <c r="AC2174" s="217" t="s">
        <v>4383</v>
      </c>
      <c r="AD2174" s="223">
        <v>43123</v>
      </c>
      <c r="AE2174" s="217" t="s">
        <v>178</v>
      </c>
      <c r="AF2174" s="217" t="s">
        <v>211</v>
      </c>
      <c r="AG2174" s="217" t="s">
        <v>2694</v>
      </c>
      <c r="AH2174" s="208">
        <v>43768</v>
      </c>
      <c r="AI2174" s="210" t="s">
        <v>4353</v>
      </c>
      <c r="AJ2174" s="164" t="str">
        <f t="shared" si="34"/>
        <v>FS</v>
      </c>
      <c r="AK2174" s="115" t="b">
        <f>ISNUMBER(SEARCH("IRT",Table1[[#This Row],[Current_Status]]))</f>
        <v>0</v>
      </c>
      <c r="AL2174" s="116">
        <f>YEAR(Table1[[#This Row],[Project_Initiated]])</f>
        <v>2017</v>
      </c>
      <c r="AM2174" s="53">
        <v>44120</v>
      </c>
      <c r="AN2174" s="53" t="str">
        <f>IF(AND(Table1[[#This Row],[Completed Date]]&gt;="07/01/2020"+0,Table1[[#This Row],[Completed Date]]&lt;="6/30/2021"+0),"FY 20-21",IF(AND(Table1[[#This Row],[Completed Date]]&gt;="07/01/2019"+0,Table1[[#This Row],[Completed Date]]&lt;="6/30/2020"+0),"FY 19-20",""))</f>
        <v>FY 19-20</v>
      </c>
      <c r="AO2174" s="116">
        <f>IFERROR(FIND("R",Table1[[#This Row],[FS_Priority]]),"")</f>
        <v>1</v>
      </c>
    </row>
    <row r="2175" spans="1:41" x14ac:dyDescent="0.25">
      <c r="A2175" s="48" t="s">
        <v>4717</v>
      </c>
      <c r="B2175" s="217" t="s">
        <v>211</v>
      </c>
      <c r="C2175" s="217" t="s">
        <v>4717</v>
      </c>
      <c r="D2175" s="218" t="b">
        <v>0</v>
      </c>
      <c r="E2175" s="48" t="s">
        <v>4257</v>
      </c>
      <c r="F2175" s="48" t="s">
        <v>4718</v>
      </c>
      <c r="G2175" s="48" t="s">
        <v>4756</v>
      </c>
      <c r="H2175" s="48" t="s">
        <v>211</v>
      </c>
      <c r="I2175" s="48" t="s">
        <v>4719</v>
      </c>
      <c r="J2175" s="48" t="s">
        <v>2672</v>
      </c>
      <c r="K2175" s="217" t="s">
        <v>3901</v>
      </c>
      <c r="L2175" s="217" t="s">
        <v>439</v>
      </c>
      <c r="M2175" s="48" t="s">
        <v>3903</v>
      </c>
      <c r="N2175" s="217" t="s">
        <v>4720</v>
      </c>
      <c r="O2175" s="48" t="s">
        <v>183</v>
      </c>
      <c r="P2175" s="48"/>
      <c r="Q2175" s="48" t="s">
        <v>218</v>
      </c>
      <c r="R2175" s="217" t="s">
        <v>211</v>
      </c>
      <c r="S2175" s="48" t="b">
        <v>0</v>
      </c>
      <c r="T2175" s="48"/>
      <c r="U2175" s="178"/>
      <c r="V2175" s="178">
        <v>43784</v>
      </c>
      <c r="W2175" s="48" t="s">
        <v>211</v>
      </c>
      <c r="X2175" s="48"/>
      <c r="Y2175" s="48"/>
      <c r="Z2175" s="48" t="s">
        <v>211</v>
      </c>
      <c r="AA2175" s="48"/>
      <c r="AB2175" s="48"/>
      <c r="AC2175" s="217" t="s">
        <v>4757</v>
      </c>
      <c r="AD2175" s="220">
        <v>43852</v>
      </c>
      <c r="AE2175" s="217" t="s">
        <v>178</v>
      </c>
      <c r="AF2175" s="217" t="s">
        <v>211</v>
      </c>
      <c r="AG2175" s="217" t="s">
        <v>2694</v>
      </c>
      <c r="AH2175" s="216">
        <v>43852</v>
      </c>
      <c r="AI2175" s="210" t="s">
        <v>4364</v>
      </c>
      <c r="AJ2175" s="164" t="str">
        <f t="shared" si="34"/>
        <v>FS</v>
      </c>
      <c r="AK2175" s="115" t="b">
        <f>ISNUMBER(SEARCH("IRT",Table1[[#This Row],[Current_Status]]))</f>
        <v>0</v>
      </c>
      <c r="AL2175" s="116">
        <f>YEAR(Table1[[#This Row],[Project_Initiated]])</f>
        <v>2019</v>
      </c>
      <c r="AM2175" s="53">
        <v>44120</v>
      </c>
      <c r="AN2175" s="53" t="str">
        <f>IF(AND(Table1[[#This Row],[Completed Date]]&gt;="07/01/2020"+0,Table1[[#This Row],[Completed Date]]&lt;="6/30/2021"+0),"FY 20-21",IF(AND(Table1[[#This Row],[Completed Date]]&gt;="07/01/2019"+0,Table1[[#This Row],[Completed Date]]&lt;="6/30/2020"+0),"FY 19-20",""))</f>
        <v>FY 19-20</v>
      </c>
      <c r="AO2175" s="116" t="str">
        <f>IFERROR(FIND("R",Table1[[#This Row],[FS_Priority]]),"")</f>
        <v/>
      </c>
    </row>
    <row r="2176" spans="1:41" x14ac:dyDescent="0.25">
      <c r="A2176" s="180" t="s">
        <v>3452</v>
      </c>
      <c r="B2176" s="217" t="s">
        <v>211</v>
      </c>
      <c r="C2176" s="217" t="s">
        <v>3452</v>
      </c>
      <c r="D2176" s="218" t="b">
        <v>0</v>
      </c>
      <c r="E2176" s="180" t="s">
        <v>4257</v>
      </c>
      <c r="F2176" s="180" t="s">
        <v>3453</v>
      </c>
      <c r="G2176" s="180" t="s">
        <v>211</v>
      </c>
      <c r="H2176" s="180" t="s">
        <v>2338</v>
      </c>
      <c r="I2176" s="180" t="s">
        <v>3537</v>
      </c>
      <c r="J2176" s="180" t="s">
        <v>2672</v>
      </c>
      <c r="K2176" s="217" t="s">
        <v>3901</v>
      </c>
      <c r="L2176" s="217" t="s">
        <v>439</v>
      </c>
      <c r="M2176" s="180" t="s">
        <v>3903</v>
      </c>
      <c r="N2176" s="217" t="s">
        <v>211</v>
      </c>
      <c r="O2176" s="180" t="s">
        <v>183</v>
      </c>
      <c r="P2176" s="180"/>
      <c r="Q2176" s="180" t="s">
        <v>3291</v>
      </c>
      <c r="R2176" s="217" t="s">
        <v>211</v>
      </c>
      <c r="S2176" s="180" t="b">
        <v>0</v>
      </c>
      <c r="T2176" s="180"/>
      <c r="U2176" s="181"/>
      <c r="V2176" s="181">
        <v>43452</v>
      </c>
      <c r="W2176" s="180" t="s">
        <v>211</v>
      </c>
      <c r="X2176" s="180"/>
      <c r="Y2176" s="180"/>
      <c r="Z2176" s="180" t="s">
        <v>211</v>
      </c>
      <c r="AA2176" s="180"/>
      <c r="AB2176" s="180"/>
      <c r="AC2176" s="217" t="s">
        <v>211</v>
      </c>
      <c r="AD2176" s="179"/>
      <c r="AE2176" s="217" t="s">
        <v>178</v>
      </c>
      <c r="AF2176" s="217" t="s">
        <v>211</v>
      </c>
      <c r="AG2176" s="217" t="s">
        <v>211</v>
      </c>
      <c r="AH2176" s="216">
        <v>43683</v>
      </c>
      <c r="AI2176" s="210" t="s">
        <v>4349</v>
      </c>
      <c r="AJ2176" s="164" t="str">
        <f t="shared" si="34"/>
        <v>FS</v>
      </c>
      <c r="AK2176" s="164" t="b">
        <f>ISNUMBER(SEARCH("IRT",Table1[[#This Row],[Current_Status]]))</f>
        <v>0</v>
      </c>
      <c r="AL2176" s="165">
        <f>YEAR(Table1[[#This Row],[Project_Initiated]])</f>
        <v>2018</v>
      </c>
      <c r="AM2176" s="53">
        <v>44120</v>
      </c>
      <c r="AN2176" s="53" t="str">
        <f>IF(AND(Table1[[#This Row],[Completed Date]]&gt;="07/01/2020"+0,Table1[[#This Row],[Completed Date]]&lt;="6/30/2021"+0),"FY 20-21",IF(AND(Table1[[#This Row],[Completed Date]]&gt;="07/01/2019"+0,Table1[[#This Row],[Completed Date]]&lt;="6/30/2020"+0),"FY 19-20",""))</f>
        <v>FY 19-20</v>
      </c>
      <c r="AO2176" s="165">
        <f>IFERROR(FIND("R",Table1[[#This Row],[FS_Priority]]),"")</f>
        <v>1</v>
      </c>
    </row>
    <row r="2177" spans="1:41" x14ac:dyDescent="0.25">
      <c r="A2177" s="48" t="s">
        <v>226</v>
      </c>
      <c r="B2177" s="217" t="s">
        <v>211</v>
      </c>
      <c r="C2177" s="217" t="s">
        <v>226</v>
      </c>
      <c r="D2177" s="218" t="b">
        <v>0</v>
      </c>
      <c r="E2177" s="48" t="s">
        <v>21</v>
      </c>
      <c r="F2177" s="48" t="s">
        <v>2960</v>
      </c>
      <c r="G2177" s="48" t="s">
        <v>220</v>
      </c>
      <c r="H2177" s="48" t="s">
        <v>323</v>
      </c>
      <c r="I2177" s="48" t="s">
        <v>3460</v>
      </c>
      <c r="J2177" s="48" t="s">
        <v>2670</v>
      </c>
      <c r="K2177" s="217" t="s">
        <v>3455</v>
      </c>
      <c r="L2177" s="217" t="s">
        <v>4315</v>
      </c>
      <c r="M2177" s="48" t="s">
        <v>3458</v>
      </c>
      <c r="N2177" s="217" t="s">
        <v>211</v>
      </c>
      <c r="O2177" s="48" t="s">
        <v>211</v>
      </c>
      <c r="P2177" s="48"/>
      <c r="Q2177" s="48" t="s">
        <v>227</v>
      </c>
      <c r="R2177" s="217" t="s">
        <v>211</v>
      </c>
      <c r="S2177" s="48" t="b">
        <v>0</v>
      </c>
      <c r="T2177" s="48"/>
      <c r="U2177" s="178"/>
      <c r="V2177" s="178">
        <v>43355</v>
      </c>
      <c r="W2177" s="48" t="s">
        <v>211</v>
      </c>
      <c r="X2177" s="48"/>
      <c r="Y2177" s="48"/>
      <c r="Z2177" s="48" t="s">
        <v>211</v>
      </c>
      <c r="AA2177" s="48"/>
      <c r="AB2177" s="48"/>
      <c r="AC2177" s="217" t="s">
        <v>211</v>
      </c>
      <c r="AD2177" s="220">
        <v>43370</v>
      </c>
      <c r="AE2177" s="217" t="s">
        <v>178</v>
      </c>
      <c r="AF2177" s="217" t="s">
        <v>211</v>
      </c>
      <c r="AG2177" s="217" t="s">
        <v>211</v>
      </c>
      <c r="AH2177" s="208">
        <v>43489</v>
      </c>
      <c r="AI2177" s="210" t="s">
        <v>4347</v>
      </c>
      <c r="AJ2177" s="164" t="str">
        <f t="shared" si="34"/>
        <v>FS</v>
      </c>
      <c r="AK2177" s="115" t="b">
        <f>ISNUMBER(SEARCH("IRT",Table1[[#This Row],[Current_Status]]))</f>
        <v>0</v>
      </c>
      <c r="AL2177" s="116">
        <f>YEAR(Table1[[#This Row],[Project_Initiated]])</f>
        <v>2018</v>
      </c>
      <c r="AM2177" s="53">
        <v>44120</v>
      </c>
      <c r="AN2177" s="53" t="str">
        <f>IF(AND(Table1[[#This Row],[Completed Date]]&gt;="07/01/2020"+0,Table1[[#This Row],[Completed Date]]&lt;="6/30/2021"+0),"FY 20-21",IF(AND(Table1[[#This Row],[Completed Date]]&gt;="07/01/2019"+0,Table1[[#This Row],[Completed Date]]&lt;="6/30/2020"+0),"FY 19-20",""))</f>
        <v/>
      </c>
      <c r="AO2177" s="116" t="str">
        <f>IFERROR(FIND("R",Table1[[#This Row],[FS_Priority]]),"")</f>
        <v/>
      </c>
    </row>
    <row r="2178" spans="1:41" x14ac:dyDescent="0.25">
      <c r="A2178" s="48" t="s">
        <v>230</v>
      </c>
      <c r="B2178" s="217" t="s">
        <v>211</v>
      </c>
      <c r="C2178" s="217" t="s">
        <v>230</v>
      </c>
      <c r="D2178" s="218" t="b">
        <v>0</v>
      </c>
      <c r="E2178" s="48" t="s">
        <v>21</v>
      </c>
      <c r="F2178" s="48" t="s">
        <v>2962</v>
      </c>
      <c r="G2178" s="48" t="s">
        <v>220</v>
      </c>
      <c r="H2178" s="48" t="s">
        <v>211</v>
      </c>
      <c r="I2178" s="48" t="s">
        <v>211</v>
      </c>
      <c r="J2178" s="48" t="s">
        <v>2670</v>
      </c>
      <c r="K2178" s="217" t="s">
        <v>3455</v>
      </c>
      <c r="L2178" s="217" t="s">
        <v>4315</v>
      </c>
      <c r="M2178" s="48" t="s">
        <v>3458</v>
      </c>
      <c r="N2178" s="217" t="s">
        <v>211</v>
      </c>
      <c r="O2178" s="48" t="s">
        <v>211</v>
      </c>
      <c r="P2178" s="48"/>
      <c r="Q2178" s="48" t="s">
        <v>231</v>
      </c>
      <c r="R2178" s="217" t="s">
        <v>211</v>
      </c>
      <c r="S2178" s="48" t="b">
        <v>0</v>
      </c>
      <c r="T2178" s="48"/>
      <c r="U2178" s="178"/>
      <c r="V2178" s="178">
        <v>43355</v>
      </c>
      <c r="W2178" s="48" t="s">
        <v>211</v>
      </c>
      <c r="X2178" s="48"/>
      <c r="Y2178" s="48"/>
      <c r="Z2178" s="48" t="s">
        <v>211</v>
      </c>
      <c r="AA2178" s="48"/>
      <c r="AB2178" s="48"/>
      <c r="AC2178" s="217" t="s">
        <v>211</v>
      </c>
      <c r="AD2178" s="219">
        <v>43388</v>
      </c>
      <c r="AE2178" s="217" t="s">
        <v>178</v>
      </c>
      <c r="AF2178" s="217" t="s">
        <v>211</v>
      </c>
      <c r="AG2178" s="217" t="s">
        <v>2694</v>
      </c>
      <c r="AH2178" s="208">
        <v>43489</v>
      </c>
      <c r="AI2178" s="210" t="s">
        <v>4347</v>
      </c>
      <c r="AJ2178" s="164" t="str">
        <f t="shared" si="34"/>
        <v>FS</v>
      </c>
      <c r="AK2178" s="115" t="b">
        <f>ISNUMBER(SEARCH("IRT",Table1[[#This Row],[Current_Status]]))</f>
        <v>0</v>
      </c>
      <c r="AL2178" s="116">
        <f>YEAR(Table1[[#This Row],[Project_Initiated]])</f>
        <v>2018</v>
      </c>
      <c r="AM2178" s="53">
        <v>44120</v>
      </c>
      <c r="AN2178" s="53" t="str">
        <f>IF(AND(Table1[[#This Row],[Completed Date]]&gt;="07/01/2020"+0,Table1[[#This Row],[Completed Date]]&lt;="6/30/2021"+0),"FY 20-21",IF(AND(Table1[[#This Row],[Completed Date]]&gt;="07/01/2019"+0,Table1[[#This Row],[Completed Date]]&lt;="6/30/2020"+0),"FY 19-20",""))</f>
        <v/>
      </c>
      <c r="AO2178" s="116" t="str">
        <f>IFERROR(FIND("R",Table1[[#This Row],[FS_Priority]]),"")</f>
        <v/>
      </c>
    </row>
    <row r="2179" spans="1:41" x14ac:dyDescent="0.25">
      <c r="A2179" s="48" t="s">
        <v>235</v>
      </c>
      <c r="B2179" s="217" t="s">
        <v>211</v>
      </c>
      <c r="C2179" s="217" t="s">
        <v>235</v>
      </c>
      <c r="D2179" s="218" t="b">
        <v>0</v>
      </c>
      <c r="E2179" s="48" t="s">
        <v>21</v>
      </c>
      <c r="F2179" s="48" t="s">
        <v>2964</v>
      </c>
      <c r="G2179" s="48" t="s">
        <v>217</v>
      </c>
      <c r="H2179" s="48" t="s">
        <v>323</v>
      </c>
      <c r="I2179" s="48" t="s">
        <v>211</v>
      </c>
      <c r="J2179" s="48" t="s">
        <v>2670</v>
      </c>
      <c r="K2179" s="217" t="s">
        <v>3455</v>
      </c>
      <c r="L2179" s="217" t="s">
        <v>4315</v>
      </c>
      <c r="M2179" s="48" t="s">
        <v>3458</v>
      </c>
      <c r="N2179" s="217" t="s">
        <v>211</v>
      </c>
      <c r="O2179" s="48" t="s">
        <v>165</v>
      </c>
      <c r="P2179" s="48"/>
      <c r="Q2179" s="48" t="s">
        <v>236</v>
      </c>
      <c r="R2179" s="217" t="s">
        <v>211</v>
      </c>
      <c r="S2179" s="48" t="b">
        <v>0</v>
      </c>
      <c r="T2179" s="48"/>
      <c r="U2179" s="178"/>
      <c r="V2179" s="178">
        <v>43354</v>
      </c>
      <c r="W2179" s="48" t="s">
        <v>211</v>
      </c>
      <c r="X2179" s="48"/>
      <c r="Y2179" s="48"/>
      <c r="Z2179" s="48" t="s">
        <v>211</v>
      </c>
      <c r="AA2179" s="48"/>
      <c r="AB2179" s="48"/>
      <c r="AC2179" s="217" t="s">
        <v>2676</v>
      </c>
      <c r="AD2179" s="180"/>
      <c r="AE2179" s="217" t="s">
        <v>165</v>
      </c>
      <c r="AF2179" s="217" t="s">
        <v>211</v>
      </c>
      <c r="AG2179" s="217" t="s">
        <v>539</v>
      </c>
      <c r="AH2179" s="216">
        <v>43447</v>
      </c>
      <c r="AI2179" s="210" t="s">
        <v>4347</v>
      </c>
      <c r="AJ2179" s="164" t="str">
        <f t="shared" si="34"/>
        <v>FS</v>
      </c>
      <c r="AK2179" s="115" t="b">
        <f>ISNUMBER(SEARCH("IRT",Table1[[#This Row],[Current_Status]]))</f>
        <v>0</v>
      </c>
      <c r="AL2179" s="116">
        <f>YEAR(Table1[[#This Row],[Project_Initiated]])</f>
        <v>2018</v>
      </c>
      <c r="AM2179" s="53">
        <v>44120</v>
      </c>
      <c r="AN2179" s="53" t="str">
        <f>IF(AND(Table1[[#This Row],[Completed Date]]&gt;="07/01/2020"+0,Table1[[#This Row],[Completed Date]]&lt;="6/30/2021"+0),"FY 20-21",IF(AND(Table1[[#This Row],[Completed Date]]&gt;="07/01/2019"+0,Table1[[#This Row],[Completed Date]]&lt;="6/30/2020"+0),"FY 19-20",""))</f>
        <v/>
      </c>
      <c r="AO2179" s="116" t="str">
        <f>IFERROR(FIND("R",Table1[[#This Row],[FS_Priority]]),"")</f>
        <v/>
      </c>
    </row>
    <row r="2180" spans="1:41" x14ac:dyDescent="0.25">
      <c r="A2180" s="48" t="s">
        <v>3361</v>
      </c>
      <c r="B2180" s="217" t="s">
        <v>211</v>
      </c>
      <c r="C2180" s="217" t="s">
        <v>3361</v>
      </c>
      <c r="D2180" s="218" t="b">
        <v>0</v>
      </c>
      <c r="E2180" s="48" t="s">
        <v>21</v>
      </c>
      <c r="F2180" s="48" t="s">
        <v>3362</v>
      </c>
      <c r="G2180" s="48" t="s">
        <v>211</v>
      </c>
      <c r="H2180" s="48" t="s">
        <v>323</v>
      </c>
      <c r="I2180" s="48" t="s">
        <v>3907</v>
      </c>
      <c r="J2180" s="48" t="s">
        <v>2670</v>
      </c>
      <c r="K2180" s="217" t="s">
        <v>3455</v>
      </c>
      <c r="L2180" s="217" t="s">
        <v>4315</v>
      </c>
      <c r="M2180" s="48" t="s">
        <v>3456</v>
      </c>
      <c r="N2180" s="217" t="s">
        <v>211</v>
      </c>
      <c r="O2180" s="48" t="s">
        <v>183</v>
      </c>
      <c r="P2180" s="48"/>
      <c r="Q2180" s="48" t="s">
        <v>236</v>
      </c>
      <c r="R2180" s="217" t="s">
        <v>211</v>
      </c>
      <c r="S2180" s="48" t="b">
        <v>0</v>
      </c>
      <c r="T2180" s="48"/>
      <c r="U2180" s="178"/>
      <c r="V2180" s="178">
        <v>43608</v>
      </c>
      <c r="W2180" s="48" t="s">
        <v>211</v>
      </c>
      <c r="X2180" s="48"/>
      <c r="Y2180" s="48"/>
      <c r="Z2180" s="48" t="s">
        <v>211</v>
      </c>
      <c r="AA2180" s="48"/>
      <c r="AB2180" s="48"/>
      <c r="AC2180" s="217" t="s">
        <v>3363</v>
      </c>
      <c r="AD2180" s="180"/>
      <c r="AE2180" s="217" t="s">
        <v>183</v>
      </c>
      <c r="AF2180" s="217" t="s">
        <v>211</v>
      </c>
      <c r="AG2180" s="217" t="s">
        <v>211</v>
      </c>
      <c r="AH2180" s="208">
        <v>43635</v>
      </c>
      <c r="AI2180" s="210" t="s">
        <v>4349</v>
      </c>
      <c r="AJ2180" s="164" t="str">
        <f t="shared" si="34"/>
        <v>FS</v>
      </c>
      <c r="AK2180" s="115" t="b">
        <f>ISNUMBER(SEARCH("IRT",Table1[[#This Row],[Current_Status]]))</f>
        <v>0</v>
      </c>
      <c r="AL2180" s="116">
        <f>YEAR(Table1[[#This Row],[Project_Initiated]])</f>
        <v>2019</v>
      </c>
      <c r="AM2180" s="53">
        <v>44120</v>
      </c>
      <c r="AN2180" s="53" t="str">
        <f>IF(AND(Table1[[#This Row],[Completed Date]]&gt;="07/01/2020"+0,Table1[[#This Row],[Completed Date]]&lt;="6/30/2021"+0),"FY 20-21",IF(AND(Table1[[#This Row],[Completed Date]]&gt;="07/01/2019"+0,Table1[[#This Row],[Completed Date]]&lt;="6/30/2020"+0),"FY 19-20",""))</f>
        <v/>
      </c>
      <c r="AO2180" s="116" t="str">
        <f>IFERROR(FIND("R",Table1[[#This Row],[FS_Priority]]),"")</f>
        <v/>
      </c>
    </row>
    <row r="2181" spans="1:41" x14ac:dyDescent="0.25">
      <c r="A2181" s="48" t="s">
        <v>860</v>
      </c>
      <c r="B2181" s="217" t="s">
        <v>211</v>
      </c>
      <c r="C2181" s="217" t="s">
        <v>860</v>
      </c>
      <c r="D2181" s="218" t="b">
        <v>0</v>
      </c>
      <c r="E2181" s="48" t="s">
        <v>21</v>
      </c>
      <c r="F2181" s="48" t="s">
        <v>2967</v>
      </c>
      <c r="G2181" s="48" t="s">
        <v>861</v>
      </c>
      <c r="H2181" s="48" t="s">
        <v>323</v>
      </c>
      <c r="I2181" s="48" t="s">
        <v>211</v>
      </c>
      <c r="J2181" s="48" t="s">
        <v>2670</v>
      </c>
      <c r="K2181" s="217" t="s">
        <v>3455</v>
      </c>
      <c r="L2181" s="217" t="s">
        <v>4315</v>
      </c>
      <c r="M2181" s="48" t="s">
        <v>3458</v>
      </c>
      <c r="N2181" s="217" t="s">
        <v>211</v>
      </c>
      <c r="O2181" s="48" t="s">
        <v>211</v>
      </c>
      <c r="P2181" s="48"/>
      <c r="Q2181" s="48" t="s">
        <v>240</v>
      </c>
      <c r="R2181" s="217" t="s">
        <v>211</v>
      </c>
      <c r="S2181" s="48" t="b">
        <v>0</v>
      </c>
      <c r="T2181" s="48"/>
      <c r="U2181" s="178"/>
      <c r="V2181" s="178">
        <v>43355</v>
      </c>
      <c r="W2181" s="48" t="s">
        <v>211</v>
      </c>
      <c r="X2181" s="48"/>
      <c r="Y2181" s="48"/>
      <c r="Z2181" s="48" t="s">
        <v>211</v>
      </c>
      <c r="AA2181" s="48"/>
      <c r="AB2181" s="48"/>
      <c r="AC2181" s="217" t="s">
        <v>862</v>
      </c>
      <c r="AD2181" s="223">
        <v>43370</v>
      </c>
      <c r="AE2181" s="217" t="s">
        <v>178</v>
      </c>
      <c r="AF2181" s="217" t="s">
        <v>211</v>
      </c>
      <c r="AG2181" s="217" t="s">
        <v>2694</v>
      </c>
      <c r="AH2181" s="208">
        <v>43377</v>
      </c>
      <c r="AI2181" s="210" t="s">
        <v>4347</v>
      </c>
      <c r="AJ2181" s="164" t="str">
        <f t="shared" si="34"/>
        <v>FS</v>
      </c>
      <c r="AK2181" s="115" t="b">
        <f>ISNUMBER(SEARCH("IRT",Table1[[#This Row],[Current_Status]]))</f>
        <v>0</v>
      </c>
      <c r="AL2181" s="116">
        <f>YEAR(Table1[[#This Row],[Project_Initiated]])</f>
        <v>2018</v>
      </c>
      <c r="AM2181" s="53">
        <v>44120</v>
      </c>
      <c r="AN2181" s="53" t="str">
        <f>IF(AND(Table1[[#This Row],[Completed Date]]&gt;="07/01/2020"+0,Table1[[#This Row],[Completed Date]]&lt;="6/30/2021"+0),"FY 20-21",IF(AND(Table1[[#This Row],[Completed Date]]&gt;="07/01/2019"+0,Table1[[#This Row],[Completed Date]]&lt;="6/30/2020"+0),"FY 19-20",""))</f>
        <v/>
      </c>
      <c r="AO2181" s="116" t="str">
        <f>IFERROR(FIND("R",Table1[[#This Row],[FS_Priority]]),"")</f>
        <v/>
      </c>
    </row>
    <row r="2182" spans="1:41" x14ac:dyDescent="0.25">
      <c r="A2182" s="48" t="s">
        <v>2733</v>
      </c>
      <c r="B2182" s="217" t="s">
        <v>211</v>
      </c>
      <c r="C2182" s="217" t="s">
        <v>2733</v>
      </c>
      <c r="D2182" s="218" t="b">
        <v>0</v>
      </c>
      <c r="E2182" s="48" t="s">
        <v>53</v>
      </c>
      <c r="F2182" s="48" t="s">
        <v>3011</v>
      </c>
      <c r="G2182" s="48" t="s">
        <v>211</v>
      </c>
      <c r="H2182" s="48" t="s">
        <v>285</v>
      </c>
      <c r="I2182" s="48" t="s">
        <v>3529</v>
      </c>
      <c r="J2182" s="48" t="s">
        <v>2670</v>
      </c>
      <c r="K2182" s="217" t="s">
        <v>3514</v>
      </c>
      <c r="L2182" s="217" t="s">
        <v>2636</v>
      </c>
      <c r="M2182" s="48" t="s">
        <v>3530</v>
      </c>
      <c r="N2182" s="217" t="s">
        <v>211</v>
      </c>
      <c r="O2182" s="48" t="s">
        <v>211</v>
      </c>
      <c r="P2182" s="48"/>
      <c r="Q2182" s="48" t="s">
        <v>288</v>
      </c>
      <c r="R2182" s="217" t="s">
        <v>211</v>
      </c>
      <c r="S2182" s="48" t="b">
        <v>0</v>
      </c>
      <c r="T2182" s="48"/>
      <c r="U2182" s="178"/>
      <c r="V2182" s="178">
        <v>43476</v>
      </c>
      <c r="W2182" s="48" t="s">
        <v>211</v>
      </c>
      <c r="X2182" s="48"/>
      <c r="Y2182" s="48"/>
      <c r="Z2182" s="48" t="s">
        <v>211</v>
      </c>
      <c r="AA2182" s="48"/>
      <c r="AB2182" s="48"/>
      <c r="AC2182" s="217" t="s">
        <v>211</v>
      </c>
      <c r="AD2182" s="48"/>
      <c r="AE2182" s="217" t="s">
        <v>498</v>
      </c>
      <c r="AF2182" s="217" t="s">
        <v>4435</v>
      </c>
      <c r="AG2182" s="217" t="s">
        <v>539</v>
      </c>
      <c r="AH2182" s="208">
        <v>43523</v>
      </c>
      <c r="AI2182" s="210" t="s">
        <v>4346</v>
      </c>
      <c r="AJ2182" s="164" t="str">
        <f t="shared" si="34"/>
        <v>FS</v>
      </c>
      <c r="AK2182" s="115" t="b">
        <f>ISNUMBER(SEARCH("IRT",Table1[[#This Row],[Current_Status]]))</f>
        <v>0</v>
      </c>
      <c r="AL2182" s="116">
        <f>YEAR(Table1[[#This Row],[Project_Initiated]])</f>
        <v>2019</v>
      </c>
      <c r="AM2182" s="53">
        <v>44120</v>
      </c>
      <c r="AN2182" s="53" t="str">
        <f>IF(AND(Table1[[#This Row],[Completed Date]]&gt;="07/01/2020"+0,Table1[[#This Row],[Completed Date]]&lt;="6/30/2021"+0),"FY 20-21",IF(AND(Table1[[#This Row],[Completed Date]]&gt;="07/01/2019"+0,Table1[[#This Row],[Completed Date]]&lt;="6/30/2020"+0),"FY 19-20",""))</f>
        <v/>
      </c>
      <c r="AO2182" s="116" t="str">
        <f>IFERROR(FIND("R",Table1[[#This Row],[FS_Priority]]),"")</f>
        <v/>
      </c>
    </row>
    <row r="2183" spans="1:41" x14ac:dyDescent="0.25">
      <c r="A2183" s="48" t="s">
        <v>823</v>
      </c>
      <c r="B2183" s="217" t="s">
        <v>211</v>
      </c>
      <c r="C2183" s="217" t="s">
        <v>823</v>
      </c>
      <c r="D2183" s="218" t="b">
        <v>0</v>
      </c>
      <c r="E2183" s="48" t="s">
        <v>53</v>
      </c>
      <c r="F2183" s="48" t="s">
        <v>3015</v>
      </c>
      <c r="G2183" s="48" t="s">
        <v>824</v>
      </c>
      <c r="H2183" s="48" t="s">
        <v>932</v>
      </c>
      <c r="I2183" s="48" t="s">
        <v>3537</v>
      </c>
      <c r="J2183" s="48" t="s">
        <v>2670</v>
      </c>
      <c r="K2183" s="217" t="s">
        <v>3514</v>
      </c>
      <c r="L2183" s="217" t="s">
        <v>2636</v>
      </c>
      <c r="M2183" s="48" t="s">
        <v>3538</v>
      </c>
      <c r="N2183" s="217" t="s">
        <v>211</v>
      </c>
      <c r="O2183" s="48" t="s">
        <v>183</v>
      </c>
      <c r="P2183" s="48"/>
      <c r="Q2183" s="48" t="s">
        <v>221</v>
      </c>
      <c r="R2183" s="217" t="s">
        <v>243</v>
      </c>
      <c r="S2183" s="48" t="b">
        <v>0</v>
      </c>
      <c r="T2183" s="48"/>
      <c r="U2183" s="178"/>
      <c r="V2183" s="178">
        <v>43298</v>
      </c>
      <c r="W2183" s="48" t="s">
        <v>211</v>
      </c>
      <c r="X2183" s="48"/>
      <c r="Y2183" s="48"/>
      <c r="Z2183" s="48" t="s">
        <v>211</v>
      </c>
      <c r="AA2183" s="48"/>
      <c r="AB2183" s="48"/>
      <c r="AC2183" s="217" t="s">
        <v>825</v>
      </c>
      <c r="AD2183" s="48"/>
      <c r="AE2183" s="217" t="s">
        <v>498</v>
      </c>
      <c r="AF2183" s="217" t="s">
        <v>211</v>
      </c>
      <c r="AG2183" s="217" t="s">
        <v>2694</v>
      </c>
      <c r="AH2183" s="208">
        <v>43311</v>
      </c>
      <c r="AI2183" s="210" t="s">
        <v>4350</v>
      </c>
      <c r="AJ2183" s="164" t="str">
        <f t="shared" si="34"/>
        <v>FS</v>
      </c>
      <c r="AK2183" s="115" t="b">
        <f>ISNUMBER(SEARCH("IRT",Table1[[#This Row],[Current_Status]]))</f>
        <v>0</v>
      </c>
      <c r="AL2183" s="116">
        <f>YEAR(Table1[[#This Row],[Project_Initiated]])</f>
        <v>2018</v>
      </c>
      <c r="AM2183" s="53">
        <v>44120</v>
      </c>
      <c r="AN2183" s="53" t="str">
        <f>IF(AND(Table1[[#This Row],[Completed Date]]&gt;="07/01/2020"+0,Table1[[#This Row],[Completed Date]]&lt;="6/30/2021"+0),"FY 20-21",IF(AND(Table1[[#This Row],[Completed Date]]&gt;="07/01/2019"+0,Table1[[#This Row],[Completed Date]]&lt;="6/30/2020"+0),"FY 19-20",""))</f>
        <v/>
      </c>
      <c r="AO2183" s="116" t="str">
        <f>IFERROR(FIND("R",Table1[[#This Row],[FS_Priority]]),"")</f>
        <v/>
      </c>
    </row>
    <row r="2184" spans="1:41" x14ac:dyDescent="0.25">
      <c r="A2184" s="48" t="s">
        <v>2909</v>
      </c>
      <c r="B2184" s="217" t="s">
        <v>211</v>
      </c>
      <c r="C2184" s="217" t="s">
        <v>2909</v>
      </c>
      <c r="D2184" s="218" t="b">
        <v>0</v>
      </c>
      <c r="E2184" s="48" t="s">
        <v>53</v>
      </c>
      <c r="F2184" s="48" t="s">
        <v>3016</v>
      </c>
      <c r="G2184" s="48" t="s">
        <v>211</v>
      </c>
      <c r="H2184" s="48" t="s">
        <v>285</v>
      </c>
      <c r="I2184" s="48" t="s">
        <v>3911</v>
      </c>
      <c r="J2184" s="48" t="s">
        <v>2670</v>
      </c>
      <c r="K2184" s="217" t="s">
        <v>3514</v>
      </c>
      <c r="L2184" s="217" t="s">
        <v>2636</v>
      </c>
      <c r="M2184" s="48" t="s">
        <v>3515</v>
      </c>
      <c r="N2184" s="217" t="s">
        <v>211</v>
      </c>
      <c r="O2184" s="48" t="s">
        <v>165</v>
      </c>
      <c r="P2184" s="48"/>
      <c r="Q2184" s="48" t="s">
        <v>221</v>
      </c>
      <c r="R2184" s="217" t="s">
        <v>211</v>
      </c>
      <c r="S2184" s="48" t="b">
        <v>1</v>
      </c>
      <c r="T2184" s="48"/>
      <c r="U2184" s="178"/>
      <c r="V2184" s="178">
        <v>43599</v>
      </c>
      <c r="W2184" s="48" t="s">
        <v>211</v>
      </c>
      <c r="X2184" s="48"/>
      <c r="Y2184" s="48"/>
      <c r="Z2184" s="48" t="s">
        <v>211</v>
      </c>
      <c r="AA2184" s="48"/>
      <c r="AB2184" s="48"/>
      <c r="AC2184" s="217" t="s">
        <v>4943</v>
      </c>
      <c r="AD2184" s="180"/>
      <c r="AE2184" s="217" t="s">
        <v>211</v>
      </c>
      <c r="AF2184" s="217" t="s">
        <v>211</v>
      </c>
      <c r="AG2184" s="217" t="s">
        <v>211</v>
      </c>
      <c r="AH2184" s="208">
        <v>43973</v>
      </c>
      <c r="AI2184" s="210" t="s">
        <v>4349</v>
      </c>
      <c r="AJ2184" s="164" t="str">
        <f t="shared" si="34"/>
        <v>FS</v>
      </c>
      <c r="AK2184" s="115" t="b">
        <f>ISNUMBER(SEARCH("IRT",Table1[[#This Row],[Current_Status]]))</f>
        <v>0</v>
      </c>
      <c r="AL2184" s="116">
        <f>YEAR(Table1[[#This Row],[Project_Initiated]])</f>
        <v>2019</v>
      </c>
      <c r="AM2184" s="53">
        <v>44120</v>
      </c>
      <c r="AN2184" s="53" t="str">
        <f>IF(AND(Table1[[#This Row],[Completed Date]]&gt;="07/01/2020"+0,Table1[[#This Row],[Completed Date]]&lt;="6/30/2021"+0),"FY 20-21",IF(AND(Table1[[#This Row],[Completed Date]]&gt;="07/01/2019"+0,Table1[[#This Row],[Completed Date]]&lt;="6/30/2020"+0),"FY 19-20",""))</f>
        <v>FY 19-20</v>
      </c>
      <c r="AO2184" s="116" t="str">
        <f>IFERROR(FIND("R",Table1[[#This Row],[FS_Priority]]),"")</f>
        <v/>
      </c>
    </row>
    <row r="2185" spans="1:41" x14ac:dyDescent="0.25">
      <c r="A2185" s="48" t="s">
        <v>4399</v>
      </c>
      <c r="B2185" s="217" t="s">
        <v>211</v>
      </c>
      <c r="C2185" s="217" t="s">
        <v>4399</v>
      </c>
      <c r="D2185" s="218" t="b">
        <v>0</v>
      </c>
      <c r="E2185" s="48" t="s">
        <v>53</v>
      </c>
      <c r="F2185" s="48" t="s">
        <v>4430</v>
      </c>
      <c r="G2185" s="48" t="s">
        <v>4431</v>
      </c>
      <c r="H2185" s="48" t="s">
        <v>285</v>
      </c>
      <c r="I2185" s="48" t="s">
        <v>4432</v>
      </c>
      <c r="J2185" s="48" t="s">
        <v>2670</v>
      </c>
      <c r="K2185" s="217" t="s">
        <v>3514</v>
      </c>
      <c r="L2185" s="217" t="s">
        <v>2636</v>
      </c>
      <c r="M2185" s="48" t="s">
        <v>3517</v>
      </c>
      <c r="N2185" s="217" t="s">
        <v>211</v>
      </c>
      <c r="O2185" s="48" t="s">
        <v>183</v>
      </c>
      <c r="P2185" s="48"/>
      <c r="Q2185" s="48" t="s">
        <v>223</v>
      </c>
      <c r="R2185" s="217" t="s">
        <v>211</v>
      </c>
      <c r="S2185" s="48" t="b">
        <v>0</v>
      </c>
      <c r="T2185" s="48"/>
      <c r="U2185" s="178"/>
      <c r="V2185" s="178">
        <v>43300</v>
      </c>
      <c r="W2185" s="48" t="s">
        <v>211</v>
      </c>
      <c r="X2185" s="48"/>
      <c r="Y2185" s="48"/>
      <c r="Z2185" s="48" t="s">
        <v>211</v>
      </c>
      <c r="AA2185" s="48"/>
      <c r="AB2185" s="48"/>
      <c r="AC2185" s="217" t="s">
        <v>4433</v>
      </c>
      <c r="AD2185" s="219">
        <v>43398</v>
      </c>
      <c r="AE2185" s="217" t="s">
        <v>498</v>
      </c>
      <c r="AF2185" s="217" t="s">
        <v>211</v>
      </c>
      <c r="AG2185" s="217" t="s">
        <v>2694</v>
      </c>
      <c r="AH2185" s="216">
        <v>43510</v>
      </c>
      <c r="AI2185" s="210" t="s">
        <v>4347</v>
      </c>
      <c r="AJ2185" s="164" t="str">
        <f t="shared" si="34"/>
        <v>FS</v>
      </c>
      <c r="AK2185" s="115" t="b">
        <f>ISNUMBER(SEARCH("IRT",Table1[[#This Row],[Current_Status]]))</f>
        <v>0</v>
      </c>
      <c r="AL2185" s="116">
        <f>YEAR(Table1[[#This Row],[Project_Initiated]])</f>
        <v>2018</v>
      </c>
      <c r="AM2185" s="53">
        <v>44120</v>
      </c>
      <c r="AN2185" s="53" t="str">
        <f>IF(AND(Table1[[#This Row],[Completed Date]]&gt;="07/01/2020"+0,Table1[[#This Row],[Completed Date]]&lt;="6/30/2021"+0),"FY 20-21",IF(AND(Table1[[#This Row],[Completed Date]]&gt;="07/01/2019"+0,Table1[[#This Row],[Completed Date]]&lt;="6/30/2020"+0),"FY 19-20",""))</f>
        <v/>
      </c>
      <c r="AO2185" s="116" t="str">
        <f>IFERROR(FIND("R",Table1[[#This Row],[FS_Priority]]),"")</f>
        <v/>
      </c>
    </row>
    <row r="2186" spans="1:41" x14ac:dyDescent="0.25">
      <c r="A2186" s="48" t="s">
        <v>4516</v>
      </c>
      <c r="B2186" s="217" t="s">
        <v>211</v>
      </c>
      <c r="C2186" s="217" t="s">
        <v>4516</v>
      </c>
      <c r="D2186" s="218" t="b">
        <v>0</v>
      </c>
      <c r="E2186" s="48" t="s">
        <v>53</v>
      </c>
      <c r="F2186" s="48" t="s">
        <v>4517</v>
      </c>
      <c r="G2186" s="48" t="s">
        <v>211</v>
      </c>
      <c r="H2186" s="48" t="s">
        <v>211</v>
      </c>
      <c r="I2186" s="48" t="s">
        <v>4518</v>
      </c>
      <c r="J2186" s="48" t="s">
        <v>2670</v>
      </c>
      <c r="K2186" s="217" t="s">
        <v>3514</v>
      </c>
      <c r="L2186" s="217" t="s">
        <v>2636</v>
      </c>
      <c r="M2186" s="48" t="s">
        <v>3517</v>
      </c>
      <c r="N2186" s="217" t="s">
        <v>211</v>
      </c>
      <c r="O2186" s="48" t="s">
        <v>165</v>
      </c>
      <c r="P2186" s="48"/>
      <c r="Q2186" s="48" t="s">
        <v>236</v>
      </c>
      <c r="R2186" s="217" t="s">
        <v>211</v>
      </c>
      <c r="S2186" s="48" t="b">
        <v>0</v>
      </c>
      <c r="T2186" s="48"/>
      <c r="U2186" s="178"/>
      <c r="V2186" s="178">
        <v>43791</v>
      </c>
      <c r="W2186" s="48" t="s">
        <v>211</v>
      </c>
      <c r="X2186" s="48"/>
      <c r="Y2186" s="48"/>
      <c r="Z2186" s="48" t="s">
        <v>211</v>
      </c>
      <c r="AA2186" s="48"/>
      <c r="AB2186" s="48"/>
      <c r="AC2186" s="217" t="s">
        <v>4736</v>
      </c>
      <c r="AD2186" s="180"/>
      <c r="AE2186" s="217" t="s">
        <v>165</v>
      </c>
      <c r="AF2186" s="217" t="s">
        <v>211</v>
      </c>
      <c r="AG2186" s="217" t="s">
        <v>211</v>
      </c>
      <c r="AH2186" s="208">
        <v>43837</v>
      </c>
      <c r="AI2186" s="210" t="s">
        <v>4364</v>
      </c>
      <c r="AJ2186" s="164" t="str">
        <f t="shared" si="34"/>
        <v>FS</v>
      </c>
      <c r="AK2186" s="115" t="b">
        <f>ISNUMBER(SEARCH("IRT",Table1[[#This Row],[Current_Status]]))</f>
        <v>0</v>
      </c>
      <c r="AL2186" s="116">
        <f>YEAR(Table1[[#This Row],[Project_Initiated]])</f>
        <v>2019</v>
      </c>
      <c r="AM2186" s="53">
        <v>44120</v>
      </c>
      <c r="AN2186" s="53" t="str">
        <f>IF(AND(Table1[[#This Row],[Completed Date]]&gt;="07/01/2020"+0,Table1[[#This Row],[Completed Date]]&lt;="6/30/2021"+0),"FY 20-21",IF(AND(Table1[[#This Row],[Completed Date]]&gt;="07/01/2019"+0,Table1[[#This Row],[Completed Date]]&lt;="6/30/2020"+0),"FY 19-20",""))</f>
        <v>FY 19-20</v>
      </c>
      <c r="AO2186" s="116" t="str">
        <f>IFERROR(FIND("R",Table1[[#This Row],[FS_Priority]]),"")</f>
        <v/>
      </c>
    </row>
    <row r="2187" spans="1:41" x14ac:dyDescent="0.25">
      <c r="A2187" s="48" t="s">
        <v>2918</v>
      </c>
      <c r="B2187" s="217" t="s">
        <v>211</v>
      </c>
      <c r="C2187" s="217" t="s">
        <v>2918</v>
      </c>
      <c r="D2187" s="218" t="b">
        <v>0</v>
      </c>
      <c r="E2187" s="48" t="s">
        <v>53</v>
      </c>
      <c r="F2187" s="48" t="s">
        <v>3039</v>
      </c>
      <c r="G2187" s="48" t="s">
        <v>211</v>
      </c>
      <c r="H2187" s="48" t="s">
        <v>285</v>
      </c>
      <c r="I2187" s="48" t="s">
        <v>3924</v>
      </c>
      <c r="J2187" s="48" t="s">
        <v>2670</v>
      </c>
      <c r="K2187" s="217" t="s">
        <v>3514</v>
      </c>
      <c r="L2187" s="217" t="s">
        <v>2636</v>
      </c>
      <c r="M2187" s="48" t="s">
        <v>3515</v>
      </c>
      <c r="N2187" s="217" t="s">
        <v>211</v>
      </c>
      <c r="O2187" s="48" t="s">
        <v>165</v>
      </c>
      <c r="P2187" s="48"/>
      <c r="Q2187" s="48" t="s">
        <v>108</v>
      </c>
      <c r="R2187" s="217" t="s">
        <v>211</v>
      </c>
      <c r="S2187" s="48" t="b">
        <v>1</v>
      </c>
      <c r="T2187" s="48"/>
      <c r="U2187" s="178"/>
      <c r="V2187" s="178">
        <v>43599</v>
      </c>
      <c r="W2187" s="48" t="s">
        <v>211</v>
      </c>
      <c r="X2187" s="48"/>
      <c r="Y2187" s="48"/>
      <c r="Z2187" s="48" t="s">
        <v>211</v>
      </c>
      <c r="AA2187" s="48"/>
      <c r="AB2187" s="48"/>
      <c r="AC2187" s="217" t="s">
        <v>4943</v>
      </c>
      <c r="AD2187" s="48"/>
      <c r="AE2187" s="217" t="s">
        <v>211</v>
      </c>
      <c r="AF2187" s="217" t="s">
        <v>211</v>
      </c>
      <c r="AG2187" s="217" t="s">
        <v>211</v>
      </c>
      <c r="AH2187" s="208">
        <v>43973</v>
      </c>
      <c r="AI2187" s="210" t="s">
        <v>4349</v>
      </c>
      <c r="AJ2187" s="164" t="str">
        <f t="shared" si="34"/>
        <v>FS</v>
      </c>
      <c r="AK2187" s="115" t="b">
        <f>ISNUMBER(SEARCH("IRT",Table1[[#This Row],[Current_Status]]))</f>
        <v>0</v>
      </c>
      <c r="AL2187" s="116">
        <f>YEAR(Table1[[#This Row],[Project_Initiated]])</f>
        <v>2019</v>
      </c>
      <c r="AM2187" s="53">
        <v>44120</v>
      </c>
      <c r="AN2187" s="53" t="str">
        <f>IF(AND(Table1[[#This Row],[Completed Date]]&gt;="07/01/2020"+0,Table1[[#This Row],[Completed Date]]&lt;="6/30/2021"+0),"FY 20-21",IF(AND(Table1[[#This Row],[Completed Date]]&gt;="07/01/2019"+0,Table1[[#This Row],[Completed Date]]&lt;="6/30/2020"+0),"FY 19-20",""))</f>
        <v>FY 19-20</v>
      </c>
      <c r="AO2187" s="116" t="str">
        <f>IFERROR(FIND("R",Table1[[#This Row],[FS_Priority]]),"")</f>
        <v/>
      </c>
    </row>
    <row r="2188" spans="1:41" x14ac:dyDescent="0.25">
      <c r="A2188" s="48" t="s">
        <v>632</v>
      </c>
      <c r="B2188" s="217" t="s">
        <v>211</v>
      </c>
      <c r="C2188" s="217" t="s">
        <v>632</v>
      </c>
      <c r="D2188" s="218" t="b">
        <v>0</v>
      </c>
      <c r="E2188" s="48" t="s">
        <v>287</v>
      </c>
      <c r="F2188" s="48" t="s">
        <v>3051</v>
      </c>
      <c r="G2188" s="48" t="s">
        <v>211</v>
      </c>
      <c r="H2188" s="48" t="s">
        <v>441</v>
      </c>
      <c r="I2188" s="48" t="s">
        <v>288</v>
      </c>
      <c r="J2188" s="48" t="s">
        <v>2670</v>
      </c>
      <c r="K2188" s="217" t="s">
        <v>211</v>
      </c>
      <c r="L2188" s="217" t="s">
        <v>211</v>
      </c>
      <c r="M2188" s="48" t="s">
        <v>3562</v>
      </c>
      <c r="N2188" s="217" t="s">
        <v>211</v>
      </c>
      <c r="O2188" s="48" t="s">
        <v>183</v>
      </c>
      <c r="P2188" s="48"/>
      <c r="Q2188" s="48" t="s">
        <v>211</v>
      </c>
      <c r="R2188" s="217" t="s">
        <v>180</v>
      </c>
      <c r="S2188" s="48" t="b">
        <v>0</v>
      </c>
      <c r="T2188" s="48"/>
      <c r="U2188" s="178"/>
      <c r="V2188" s="178">
        <v>42999</v>
      </c>
      <c r="W2188" s="48" t="s">
        <v>211</v>
      </c>
      <c r="X2188" s="48"/>
      <c r="Y2188" s="48"/>
      <c r="Z2188" s="48" t="s">
        <v>211</v>
      </c>
      <c r="AA2188" s="48"/>
      <c r="AB2188" s="48"/>
      <c r="AC2188" s="217" t="s">
        <v>2874</v>
      </c>
      <c r="AD2188" s="48"/>
      <c r="AE2188" s="217" t="s">
        <v>183</v>
      </c>
      <c r="AF2188" s="217" t="s">
        <v>211</v>
      </c>
      <c r="AG2188" s="217" t="s">
        <v>2693</v>
      </c>
      <c r="AH2188" s="208">
        <v>43586</v>
      </c>
      <c r="AI2188" s="210" t="s">
        <v>4353</v>
      </c>
      <c r="AJ2188" s="164" t="str">
        <f t="shared" si="34"/>
        <v>FS</v>
      </c>
      <c r="AK2188" s="115" t="b">
        <f>ISNUMBER(SEARCH("IRT",Table1[[#This Row],[Current_Status]]))</f>
        <v>0</v>
      </c>
      <c r="AL2188" s="116">
        <f>YEAR(Table1[[#This Row],[Project_Initiated]])</f>
        <v>2017</v>
      </c>
      <c r="AM2188" s="53">
        <v>44120</v>
      </c>
      <c r="AN2188" s="53" t="str">
        <f>IF(AND(Table1[[#This Row],[Completed Date]]&gt;="07/01/2020"+0,Table1[[#This Row],[Completed Date]]&lt;="6/30/2021"+0),"FY 20-21",IF(AND(Table1[[#This Row],[Completed Date]]&gt;="07/01/2019"+0,Table1[[#This Row],[Completed Date]]&lt;="6/30/2020"+0),"FY 19-20",""))</f>
        <v/>
      </c>
      <c r="AO2188" s="116" t="str">
        <f>IFERROR(FIND("R",Table1[[#This Row],[FS_Priority]]),"")</f>
        <v/>
      </c>
    </row>
    <row r="2189" spans="1:41" x14ac:dyDescent="0.25">
      <c r="A2189" s="48" t="s">
        <v>843</v>
      </c>
      <c r="B2189" s="217" t="s">
        <v>211</v>
      </c>
      <c r="C2189" s="217" t="s">
        <v>843</v>
      </c>
      <c r="D2189" s="218" t="b">
        <v>0</v>
      </c>
      <c r="E2189" s="48" t="s">
        <v>287</v>
      </c>
      <c r="F2189" s="48" t="s">
        <v>3049</v>
      </c>
      <c r="G2189" s="48" t="s">
        <v>633</v>
      </c>
      <c r="H2189" s="48" t="s">
        <v>478</v>
      </c>
      <c r="I2189" s="48" t="s">
        <v>3563</v>
      </c>
      <c r="J2189" s="48" t="s">
        <v>2670</v>
      </c>
      <c r="K2189" s="217" t="s">
        <v>211</v>
      </c>
      <c r="L2189" s="217" t="s">
        <v>211</v>
      </c>
      <c r="M2189" s="48" t="s">
        <v>3561</v>
      </c>
      <c r="N2189" s="217" t="s">
        <v>211</v>
      </c>
      <c r="O2189" s="48" t="s">
        <v>211</v>
      </c>
      <c r="P2189" s="48"/>
      <c r="Q2189" s="48" t="s">
        <v>211</v>
      </c>
      <c r="R2189" s="217" t="s">
        <v>211</v>
      </c>
      <c r="S2189" s="48" t="b">
        <v>0</v>
      </c>
      <c r="T2189" s="48"/>
      <c r="U2189" s="178"/>
      <c r="V2189" s="178">
        <v>43336</v>
      </c>
      <c r="W2189" s="48" t="s">
        <v>211</v>
      </c>
      <c r="X2189" s="48"/>
      <c r="Y2189" s="48"/>
      <c r="Z2189" s="48" t="s">
        <v>211</v>
      </c>
      <c r="AA2189" s="48"/>
      <c r="AB2189" s="48"/>
      <c r="AC2189" s="217" t="s">
        <v>2676</v>
      </c>
      <c r="AD2189" s="48"/>
      <c r="AE2189" s="217" t="s">
        <v>211</v>
      </c>
      <c r="AF2189" s="217" t="s">
        <v>211</v>
      </c>
      <c r="AG2189" s="217" t="s">
        <v>211</v>
      </c>
      <c r="AH2189" s="208">
        <v>43447</v>
      </c>
      <c r="AI2189" s="210" t="s">
        <v>4347</v>
      </c>
      <c r="AJ2189" s="164" t="str">
        <f t="shared" si="34"/>
        <v>FS</v>
      </c>
      <c r="AK2189" s="115" t="b">
        <f>ISNUMBER(SEARCH("IRT",Table1[[#This Row],[Current_Status]]))</f>
        <v>0</v>
      </c>
      <c r="AL2189" s="116">
        <f>YEAR(Table1[[#This Row],[Project_Initiated]])</f>
        <v>2018</v>
      </c>
      <c r="AM2189" s="53">
        <v>44120</v>
      </c>
      <c r="AN2189" s="53" t="str">
        <f>IF(AND(Table1[[#This Row],[Completed Date]]&gt;="07/01/2020"+0,Table1[[#This Row],[Completed Date]]&lt;="6/30/2021"+0),"FY 20-21",IF(AND(Table1[[#This Row],[Completed Date]]&gt;="07/01/2019"+0,Table1[[#This Row],[Completed Date]]&lt;="6/30/2020"+0),"FY 19-20",""))</f>
        <v/>
      </c>
      <c r="AO2189" s="116" t="str">
        <f>IFERROR(FIND("R",Table1[[#This Row],[FS_Priority]]),"")</f>
        <v/>
      </c>
    </row>
    <row r="2190" spans="1:41" x14ac:dyDescent="0.25">
      <c r="A2190" s="48" t="s">
        <v>836</v>
      </c>
      <c r="B2190" s="217" t="s">
        <v>211</v>
      </c>
      <c r="C2190" s="217" t="s">
        <v>836</v>
      </c>
      <c r="D2190" s="218" t="b">
        <v>0</v>
      </c>
      <c r="E2190" s="48" t="s">
        <v>287</v>
      </c>
      <c r="F2190" s="48" t="s">
        <v>3046</v>
      </c>
      <c r="G2190" s="48" t="s">
        <v>633</v>
      </c>
      <c r="H2190" s="48" t="s">
        <v>478</v>
      </c>
      <c r="I2190" s="48" t="s">
        <v>3567</v>
      </c>
      <c r="J2190" s="48" t="s">
        <v>2670</v>
      </c>
      <c r="K2190" s="217" t="s">
        <v>211</v>
      </c>
      <c r="L2190" s="217" t="s">
        <v>211</v>
      </c>
      <c r="M2190" s="48" t="s">
        <v>3561</v>
      </c>
      <c r="N2190" s="217" t="s">
        <v>211</v>
      </c>
      <c r="O2190" s="48" t="s">
        <v>165</v>
      </c>
      <c r="P2190" s="48"/>
      <c r="Q2190" s="48" t="s">
        <v>211</v>
      </c>
      <c r="R2190" s="217" t="s">
        <v>211</v>
      </c>
      <c r="S2190" s="48" t="b">
        <v>0</v>
      </c>
      <c r="T2190" s="48"/>
      <c r="U2190" s="178"/>
      <c r="V2190" s="178">
        <v>43328</v>
      </c>
      <c r="W2190" s="48" t="s">
        <v>211</v>
      </c>
      <c r="X2190" s="48"/>
      <c r="Y2190" s="48"/>
      <c r="Z2190" s="48" t="s">
        <v>211</v>
      </c>
      <c r="AA2190" s="48"/>
      <c r="AB2190" s="48"/>
      <c r="AC2190" s="217" t="s">
        <v>2676</v>
      </c>
      <c r="AD2190" s="48"/>
      <c r="AE2190" s="217" t="s">
        <v>211</v>
      </c>
      <c r="AF2190" s="217" t="s">
        <v>211</v>
      </c>
      <c r="AG2190" s="217" t="s">
        <v>211</v>
      </c>
      <c r="AH2190" s="208">
        <v>43447</v>
      </c>
      <c r="AI2190" s="210" t="s">
        <v>4347</v>
      </c>
      <c r="AJ2190" s="164" t="str">
        <f t="shared" si="34"/>
        <v>FS</v>
      </c>
      <c r="AK2190" s="115" t="b">
        <f>ISNUMBER(SEARCH("IRT",Table1[[#This Row],[Current_Status]]))</f>
        <v>0</v>
      </c>
      <c r="AL2190" s="116">
        <f>YEAR(Table1[[#This Row],[Project_Initiated]])</f>
        <v>2018</v>
      </c>
      <c r="AM2190" s="53">
        <v>44120</v>
      </c>
      <c r="AN2190" s="53" t="str">
        <f>IF(AND(Table1[[#This Row],[Completed Date]]&gt;="07/01/2020"+0,Table1[[#This Row],[Completed Date]]&lt;="6/30/2021"+0),"FY 20-21",IF(AND(Table1[[#This Row],[Completed Date]]&gt;="07/01/2019"+0,Table1[[#This Row],[Completed Date]]&lt;="6/30/2020"+0),"FY 19-20",""))</f>
        <v/>
      </c>
      <c r="AO2190" s="116" t="str">
        <f>IFERROR(FIND("R",Table1[[#This Row],[FS_Priority]]),"")</f>
        <v/>
      </c>
    </row>
    <row r="2191" spans="1:41" x14ac:dyDescent="0.25">
      <c r="A2191" s="48" t="s">
        <v>842</v>
      </c>
      <c r="B2191" s="217" t="s">
        <v>211</v>
      </c>
      <c r="C2191" s="217" t="s">
        <v>842</v>
      </c>
      <c r="D2191" s="218" t="b">
        <v>0</v>
      </c>
      <c r="E2191" s="48" t="s">
        <v>287</v>
      </c>
      <c r="F2191" s="48" t="s">
        <v>3048</v>
      </c>
      <c r="G2191" s="48" t="s">
        <v>633</v>
      </c>
      <c r="H2191" s="48" t="s">
        <v>478</v>
      </c>
      <c r="I2191" s="48" t="s">
        <v>3560</v>
      </c>
      <c r="J2191" s="48" t="s">
        <v>2670</v>
      </c>
      <c r="K2191" s="217" t="s">
        <v>211</v>
      </c>
      <c r="L2191" s="217" t="s">
        <v>211</v>
      </c>
      <c r="M2191" s="48" t="s">
        <v>3561</v>
      </c>
      <c r="N2191" s="217" t="s">
        <v>211</v>
      </c>
      <c r="O2191" s="48" t="s">
        <v>211</v>
      </c>
      <c r="P2191" s="48"/>
      <c r="Q2191" s="48" t="s">
        <v>211</v>
      </c>
      <c r="R2191" s="217" t="s">
        <v>211</v>
      </c>
      <c r="S2191" s="48" t="b">
        <v>0</v>
      </c>
      <c r="T2191" s="48"/>
      <c r="U2191" s="178"/>
      <c r="V2191" s="178">
        <v>43336</v>
      </c>
      <c r="W2191" s="48" t="s">
        <v>211</v>
      </c>
      <c r="X2191" s="48"/>
      <c r="Y2191" s="48"/>
      <c r="Z2191" s="48" t="s">
        <v>211</v>
      </c>
      <c r="AA2191" s="48"/>
      <c r="AB2191" s="48"/>
      <c r="AC2191" s="217" t="s">
        <v>2676</v>
      </c>
      <c r="AD2191" s="48"/>
      <c r="AE2191" s="217" t="s">
        <v>211</v>
      </c>
      <c r="AF2191" s="217" t="s">
        <v>211</v>
      </c>
      <c r="AG2191" s="217" t="s">
        <v>211</v>
      </c>
      <c r="AH2191" s="208">
        <v>43447</v>
      </c>
      <c r="AI2191" s="210" t="s">
        <v>4347</v>
      </c>
      <c r="AJ2191" s="164" t="str">
        <f t="shared" si="34"/>
        <v>FS</v>
      </c>
      <c r="AK2191" s="115" t="b">
        <f>ISNUMBER(SEARCH("IRT",Table1[[#This Row],[Current_Status]]))</f>
        <v>0</v>
      </c>
      <c r="AL2191" s="116">
        <f>YEAR(Table1[[#This Row],[Project_Initiated]])</f>
        <v>2018</v>
      </c>
      <c r="AM2191" s="53">
        <v>44120</v>
      </c>
      <c r="AN2191" s="53" t="str">
        <f>IF(AND(Table1[[#This Row],[Completed Date]]&gt;="07/01/2020"+0,Table1[[#This Row],[Completed Date]]&lt;="6/30/2021"+0),"FY 20-21",IF(AND(Table1[[#This Row],[Completed Date]]&gt;="07/01/2019"+0,Table1[[#This Row],[Completed Date]]&lt;="6/30/2020"+0),"FY 19-20",""))</f>
        <v/>
      </c>
      <c r="AO2191" s="116" t="str">
        <f>IFERROR(FIND("R",Table1[[#This Row],[FS_Priority]]),"")</f>
        <v/>
      </c>
    </row>
    <row r="2192" spans="1:41" x14ac:dyDescent="0.25">
      <c r="A2192" s="48" t="s">
        <v>635</v>
      </c>
      <c r="B2192" s="217" t="s">
        <v>211</v>
      </c>
      <c r="C2192" s="217" t="s">
        <v>635</v>
      </c>
      <c r="D2192" s="218" t="b">
        <v>0</v>
      </c>
      <c r="E2192" s="48" t="s">
        <v>287</v>
      </c>
      <c r="F2192" s="48" t="s">
        <v>3047</v>
      </c>
      <c r="G2192" s="48" t="s">
        <v>211</v>
      </c>
      <c r="H2192" s="48" t="s">
        <v>441</v>
      </c>
      <c r="I2192" s="48" t="s">
        <v>288</v>
      </c>
      <c r="J2192" s="48" t="s">
        <v>2670</v>
      </c>
      <c r="K2192" s="217" t="s">
        <v>211</v>
      </c>
      <c r="L2192" s="217" t="s">
        <v>211</v>
      </c>
      <c r="M2192" s="48" t="s">
        <v>3562</v>
      </c>
      <c r="N2192" s="217" t="s">
        <v>211</v>
      </c>
      <c r="O2192" s="48" t="s">
        <v>183</v>
      </c>
      <c r="P2192" s="48"/>
      <c r="Q2192" s="48" t="s">
        <v>211</v>
      </c>
      <c r="R2192" s="217" t="s">
        <v>180</v>
      </c>
      <c r="S2192" s="48" t="b">
        <v>0</v>
      </c>
      <c r="T2192" s="48"/>
      <c r="U2192" s="178"/>
      <c r="V2192" s="178">
        <v>42999</v>
      </c>
      <c r="W2192" s="48" t="s">
        <v>211</v>
      </c>
      <c r="X2192" s="48"/>
      <c r="Y2192" s="48"/>
      <c r="Z2192" s="48" t="s">
        <v>211</v>
      </c>
      <c r="AA2192" s="48"/>
      <c r="AB2192" s="48"/>
      <c r="AC2192" s="217" t="s">
        <v>634</v>
      </c>
      <c r="AD2192" s="48"/>
      <c r="AE2192" s="217" t="s">
        <v>183</v>
      </c>
      <c r="AF2192" s="217" t="s">
        <v>211</v>
      </c>
      <c r="AG2192" s="217" t="s">
        <v>2693</v>
      </c>
      <c r="AH2192" s="208">
        <v>43192</v>
      </c>
      <c r="AI2192" s="210" t="s">
        <v>4353</v>
      </c>
      <c r="AJ2192" s="164" t="str">
        <f t="shared" si="34"/>
        <v>FS</v>
      </c>
      <c r="AK2192" s="115" t="b">
        <f>ISNUMBER(SEARCH("IRT",Table1[[#This Row],[Current_Status]]))</f>
        <v>0</v>
      </c>
      <c r="AL2192" s="116">
        <f>YEAR(Table1[[#This Row],[Project_Initiated]])</f>
        <v>2017</v>
      </c>
      <c r="AM2192" s="53">
        <v>44120</v>
      </c>
      <c r="AN2192" s="53" t="str">
        <f>IF(AND(Table1[[#This Row],[Completed Date]]&gt;="07/01/2020"+0,Table1[[#This Row],[Completed Date]]&lt;="6/30/2021"+0),"FY 20-21",IF(AND(Table1[[#This Row],[Completed Date]]&gt;="07/01/2019"+0,Table1[[#This Row],[Completed Date]]&lt;="6/30/2020"+0),"FY 19-20",""))</f>
        <v/>
      </c>
      <c r="AO2192" s="116" t="str">
        <f>IFERROR(FIND("R",Table1[[#This Row],[FS_Priority]]),"")</f>
        <v/>
      </c>
    </row>
    <row r="2193" spans="1:41" x14ac:dyDescent="0.25">
      <c r="A2193" s="48" t="s">
        <v>2831</v>
      </c>
      <c r="B2193" s="217" t="s">
        <v>211</v>
      </c>
      <c r="C2193" s="217" t="s">
        <v>2831</v>
      </c>
      <c r="D2193" s="218" t="b">
        <v>0</v>
      </c>
      <c r="E2193" s="48" t="s">
        <v>99</v>
      </c>
      <c r="F2193" s="48" t="s">
        <v>3100</v>
      </c>
      <c r="G2193" s="48" t="s">
        <v>4001</v>
      </c>
      <c r="H2193" s="48" t="s">
        <v>445</v>
      </c>
      <c r="I2193" s="48" t="s">
        <v>3638</v>
      </c>
      <c r="J2193" s="48" t="s">
        <v>2670</v>
      </c>
      <c r="K2193" s="217" t="s">
        <v>4989</v>
      </c>
      <c r="L2193" s="217" t="s">
        <v>297</v>
      </c>
      <c r="M2193" s="48" t="s">
        <v>3599</v>
      </c>
      <c r="N2193" s="217" t="s">
        <v>211</v>
      </c>
      <c r="O2193" s="48" t="s">
        <v>183</v>
      </c>
      <c r="P2193" s="48"/>
      <c r="Q2193" s="48" t="s">
        <v>212</v>
      </c>
      <c r="R2193" s="217" t="s">
        <v>211</v>
      </c>
      <c r="S2193" s="48" t="b">
        <v>0</v>
      </c>
      <c r="T2193" s="48"/>
      <c r="U2193" s="178"/>
      <c r="V2193" s="178">
        <v>43440</v>
      </c>
      <c r="W2193" s="48" t="s">
        <v>211</v>
      </c>
      <c r="X2193" s="48"/>
      <c r="Y2193" s="48"/>
      <c r="Z2193" s="48" t="s">
        <v>211</v>
      </c>
      <c r="AA2193" s="48"/>
      <c r="AB2193" s="48"/>
      <c r="AC2193" s="217" t="s">
        <v>2893</v>
      </c>
      <c r="AD2193" s="219">
        <v>43570</v>
      </c>
      <c r="AE2193" s="217" t="s">
        <v>178</v>
      </c>
      <c r="AF2193" s="217" t="s">
        <v>4423</v>
      </c>
      <c r="AG2193" s="217" t="s">
        <v>2694</v>
      </c>
      <c r="AH2193" s="208">
        <v>43606</v>
      </c>
      <c r="AI2193" s="210" t="s">
        <v>4349</v>
      </c>
      <c r="AJ2193" s="164" t="str">
        <f t="shared" si="34"/>
        <v>FS</v>
      </c>
      <c r="AK2193" s="115" t="b">
        <f>ISNUMBER(SEARCH("IRT",Table1[[#This Row],[Current_Status]]))</f>
        <v>0</v>
      </c>
      <c r="AL2193" s="116">
        <f>YEAR(Table1[[#This Row],[Project_Initiated]])</f>
        <v>2018</v>
      </c>
      <c r="AM2193" s="53">
        <v>44120</v>
      </c>
      <c r="AN2193" s="53" t="str">
        <f>IF(AND(Table1[[#This Row],[Completed Date]]&gt;="07/01/2020"+0,Table1[[#This Row],[Completed Date]]&lt;="6/30/2021"+0),"FY 20-21",IF(AND(Table1[[#This Row],[Completed Date]]&gt;="07/01/2019"+0,Table1[[#This Row],[Completed Date]]&lt;="6/30/2020"+0),"FY 19-20",""))</f>
        <v/>
      </c>
      <c r="AO2193" s="116" t="str">
        <f>IFERROR(FIND("R",Table1[[#This Row],[FS_Priority]]),"")</f>
        <v/>
      </c>
    </row>
    <row r="2194" spans="1:41" x14ac:dyDescent="0.25">
      <c r="A2194" s="48" t="s">
        <v>900</v>
      </c>
      <c r="B2194" s="217" t="s">
        <v>211</v>
      </c>
      <c r="C2194" s="217" t="s">
        <v>900</v>
      </c>
      <c r="D2194" s="218" t="b">
        <v>0</v>
      </c>
      <c r="E2194" s="48" t="s">
        <v>99</v>
      </c>
      <c r="F2194" s="48" t="s">
        <v>3106</v>
      </c>
      <c r="G2194" s="48" t="s">
        <v>2851</v>
      </c>
      <c r="H2194" s="48" t="s">
        <v>452</v>
      </c>
      <c r="I2194" s="48" t="s">
        <v>3642</v>
      </c>
      <c r="J2194" s="48" t="s">
        <v>2670</v>
      </c>
      <c r="K2194" s="217" t="s">
        <v>4989</v>
      </c>
      <c r="L2194" s="217" t="s">
        <v>297</v>
      </c>
      <c r="M2194" s="48" t="s">
        <v>3643</v>
      </c>
      <c r="N2194" s="217" t="s">
        <v>211</v>
      </c>
      <c r="O2194" s="48" t="s">
        <v>183</v>
      </c>
      <c r="P2194" s="48"/>
      <c r="Q2194" s="48" t="s">
        <v>2852</v>
      </c>
      <c r="R2194" s="217" t="s">
        <v>211</v>
      </c>
      <c r="S2194" s="48" t="b">
        <v>0</v>
      </c>
      <c r="T2194" s="48"/>
      <c r="U2194" s="178"/>
      <c r="V2194" s="178">
        <v>43395</v>
      </c>
      <c r="W2194" s="48" t="s">
        <v>211</v>
      </c>
      <c r="X2194" s="48"/>
      <c r="Y2194" s="48"/>
      <c r="Z2194" s="48" t="s">
        <v>211</v>
      </c>
      <c r="AA2194" s="48"/>
      <c r="AB2194" s="48"/>
      <c r="AC2194" s="217" t="s">
        <v>211</v>
      </c>
      <c r="AD2194" s="48"/>
      <c r="AE2194" s="217" t="s">
        <v>178</v>
      </c>
      <c r="AF2194" s="217" t="s">
        <v>211</v>
      </c>
      <c r="AG2194" s="217" t="s">
        <v>211</v>
      </c>
      <c r="AH2194" s="208">
        <v>43579</v>
      </c>
      <c r="AI2194" s="210" t="s">
        <v>4349</v>
      </c>
      <c r="AJ2194" s="164" t="str">
        <f t="shared" si="34"/>
        <v>FS</v>
      </c>
      <c r="AK2194" s="115" t="b">
        <f>ISNUMBER(SEARCH("IRT",Table1[[#This Row],[Current_Status]]))</f>
        <v>0</v>
      </c>
      <c r="AL2194" s="116">
        <f>YEAR(Table1[[#This Row],[Project_Initiated]])</f>
        <v>2018</v>
      </c>
      <c r="AM2194" s="53">
        <v>44120</v>
      </c>
      <c r="AN2194" s="53" t="str">
        <f>IF(AND(Table1[[#This Row],[Completed Date]]&gt;="07/01/2020"+0,Table1[[#This Row],[Completed Date]]&lt;="6/30/2021"+0),"FY 20-21",IF(AND(Table1[[#This Row],[Completed Date]]&gt;="07/01/2019"+0,Table1[[#This Row],[Completed Date]]&lt;="6/30/2020"+0),"FY 19-20",""))</f>
        <v/>
      </c>
      <c r="AO2194" s="116" t="str">
        <f>IFERROR(FIND("R",Table1[[#This Row],[FS_Priority]]),"")</f>
        <v/>
      </c>
    </row>
    <row r="2195" spans="1:41" x14ac:dyDescent="0.25">
      <c r="A2195" s="48" t="s">
        <v>673</v>
      </c>
      <c r="B2195" s="217" t="s">
        <v>211</v>
      </c>
      <c r="C2195" s="217" t="s">
        <v>673</v>
      </c>
      <c r="D2195" s="218" t="b">
        <v>0</v>
      </c>
      <c r="E2195" s="48" t="s">
        <v>107</v>
      </c>
      <c r="F2195" s="48" t="s">
        <v>3257</v>
      </c>
      <c r="G2195" s="48" t="s">
        <v>211</v>
      </c>
      <c r="H2195" s="48" t="s">
        <v>211</v>
      </c>
      <c r="I2195" s="48" t="s">
        <v>211</v>
      </c>
      <c r="J2195" s="48" t="s">
        <v>2670</v>
      </c>
      <c r="K2195" s="217" t="s">
        <v>3674</v>
      </c>
      <c r="L2195" s="217" t="s">
        <v>2636</v>
      </c>
      <c r="M2195" s="48" t="s">
        <v>3680</v>
      </c>
      <c r="N2195" s="217" t="s">
        <v>211</v>
      </c>
      <c r="O2195" s="48" t="s">
        <v>183</v>
      </c>
      <c r="P2195" s="48"/>
      <c r="Q2195" s="48" t="s">
        <v>211</v>
      </c>
      <c r="R2195" s="217" t="s">
        <v>360</v>
      </c>
      <c r="S2195" s="48" t="b">
        <v>0</v>
      </c>
      <c r="T2195" s="48"/>
      <c r="U2195" s="178"/>
      <c r="V2195" s="178">
        <v>43144</v>
      </c>
      <c r="W2195" s="48" t="s">
        <v>211</v>
      </c>
      <c r="X2195" s="48"/>
      <c r="Y2195" s="48"/>
      <c r="Z2195" s="48" t="s">
        <v>211</v>
      </c>
      <c r="AA2195" s="48"/>
      <c r="AB2195" s="48"/>
      <c r="AC2195" s="217" t="s">
        <v>211</v>
      </c>
      <c r="AD2195" s="48"/>
      <c r="AE2195" s="217" t="s">
        <v>178</v>
      </c>
      <c r="AF2195" s="217" t="s">
        <v>211</v>
      </c>
      <c r="AG2195" s="217" t="s">
        <v>2694</v>
      </c>
      <c r="AH2195" s="208">
        <v>43362</v>
      </c>
      <c r="AI2195" s="210" t="s">
        <v>4348</v>
      </c>
      <c r="AJ2195" s="164" t="str">
        <f t="shared" si="34"/>
        <v>FS</v>
      </c>
      <c r="AK2195" s="115" t="b">
        <f>ISNUMBER(SEARCH("IRT",Table1[[#This Row],[Current_Status]]))</f>
        <v>0</v>
      </c>
      <c r="AL2195" s="116">
        <f>YEAR(Table1[[#This Row],[Project_Initiated]])</f>
        <v>2018</v>
      </c>
      <c r="AM2195" s="53">
        <v>44120</v>
      </c>
      <c r="AN2195" s="53" t="str">
        <f>IF(AND(Table1[[#This Row],[Completed Date]]&gt;="07/01/2020"+0,Table1[[#This Row],[Completed Date]]&lt;="6/30/2021"+0),"FY 20-21",IF(AND(Table1[[#This Row],[Completed Date]]&gt;="07/01/2019"+0,Table1[[#This Row],[Completed Date]]&lt;="6/30/2020"+0),"FY 19-20",""))</f>
        <v/>
      </c>
      <c r="AO2195" s="116" t="str">
        <f>IFERROR(FIND("R",Table1[[#This Row],[FS_Priority]]),"")</f>
        <v/>
      </c>
    </row>
    <row r="2196" spans="1:41" x14ac:dyDescent="0.25">
      <c r="A2196" s="48" t="s">
        <v>2630</v>
      </c>
      <c r="B2196" s="217" t="s">
        <v>211</v>
      </c>
      <c r="C2196" s="217" t="s">
        <v>2630</v>
      </c>
      <c r="D2196" s="218" t="b">
        <v>0</v>
      </c>
      <c r="E2196" s="48" t="s">
        <v>107</v>
      </c>
      <c r="F2196" s="48" t="s">
        <v>3151</v>
      </c>
      <c r="G2196" s="48" t="s">
        <v>2821</v>
      </c>
      <c r="H2196" s="48" t="s">
        <v>397</v>
      </c>
      <c r="I2196" s="48" t="s">
        <v>211</v>
      </c>
      <c r="J2196" s="48" t="s">
        <v>2670</v>
      </c>
      <c r="K2196" s="217" t="s">
        <v>3674</v>
      </c>
      <c r="L2196" s="217" t="s">
        <v>2636</v>
      </c>
      <c r="M2196" s="48" t="s">
        <v>3680</v>
      </c>
      <c r="N2196" s="217" t="s">
        <v>211</v>
      </c>
      <c r="O2196" s="48" t="s">
        <v>211</v>
      </c>
      <c r="P2196" s="48"/>
      <c r="Q2196" s="48" t="s">
        <v>211</v>
      </c>
      <c r="R2196" s="217" t="s">
        <v>211</v>
      </c>
      <c r="S2196" s="48" t="b">
        <v>0</v>
      </c>
      <c r="T2196" s="48"/>
      <c r="U2196" s="178"/>
      <c r="V2196" s="178">
        <v>43411</v>
      </c>
      <c r="W2196" s="48" t="s">
        <v>211</v>
      </c>
      <c r="X2196" s="48"/>
      <c r="Y2196" s="48"/>
      <c r="Z2196" s="48" t="s">
        <v>211</v>
      </c>
      <c r="AA2196" s="48"/>
      <c r="AB2196" s="48"/>
      <c r="AC2196" s="217" t="s">
        <v>211</v>
      </c>
      <c r="AD2196" s="219">
        <v>43444</v>
      </c>
      <c r="AE2196" s="217" t="s">
        <v>498</v>
      </c>
      <c r="AF2196" s="217" t="s">
        <v>4464</v>
      </c>
      <c r="AG2196" s="217" t="s">
        <v>2694</v>
      </c>
      <c r="AH2196" s="208">
        <v>43535</v>
      </c>
      <c r="AI2196" s="210" t="s">
        <v>4352</v>
      </c>
      <c r="AJ2196" s="164" t="str">
        <f t="shared" si="34"/>
        <v>FS</v>
      </c>
      <c r="AK2196" s="115" t="b">
        <f>ISNUMBER(SEARCH("IRT",Table1[[#This Row],[Current_Status]]))</f>
        <v>0</v>
      </c>
      <c r="AL2196" s="116">
        <f>YEAR(Table1[[#This Row],[Project_Initiated]])</f>
        <v>2018</v>
      </c>
      <c r="AM2196" s="53">
        <v>44120</v>
      </c>
      <c r="AN2196" s="53" t="str">
        <f>IF(AND(Table1[[#This Row],[Completed Date]]&gt;="07/01/2020"+0,Table1[[#This Row],[Completed Date]]&lt;="6/30/2021"+0),"FY 20-21",IF(AND(Table1[[#This Row],[Completed Date]]&gt;="07/01/2019"+0,Table1[[#This Row],[Completed Date]]&lt;="6/30/2020"+0),"FY 19-20",""))</f>
        <v/>
      </c>
      <c r="AO2196" s="116" t="str">
        <f>IFERROR(FIND("R",Table1[[#This Row],[FS_Priority]]),"")</f>
        <v/>
      </c>
    </row>
    <row r="2197" spans="1:41" x14ac:dyDescent="0.25">
      <c r="A2197" s="48" t="s">
        <v>4591</v>
      </c>
      <c r="B2197" s="217" t="s">
        <v>211</v>
      </c>
      <c r="C2197" s="217" t="s">
        <v>4591</v>
      </c>
      <c r="D2197" s="218" t="b">
        <v>0</v>
      </c>
      <c r="E2197" s="48" t="s">
        <v>107</v>
      </c>
      <c r="F2197" s="48" t="s">
        <v>4592</v>
      </c>
      <c r="G2197" s="48" t="s">
        <v>211</v>
      </c>
      <c r="H2197" s="48" t="s">
        <v>211</v>
      </c>
      <c r="I2197" s="48" t="s">
        <v>4590</v>
      </c>
      <c r="J2197" s="48" t="s">
        <v>2670</v>
      </c>
      <c r="K2197" s="217" t="s">
        <v>3674</v>
      </c>
      <c r="L2197" s="217" t="s">
        <v>2636</v>
      </c>
      <c r="M2197" s="48" t="s">
        <v>3687</v>
      </c>
      <c r="N2197" s="217" t="s">
        <v>3724</v>
      </c>
      <c r="O2197" s="48" t="s">
        <v>165</v>
      </c>
      <c r="P2197" s="48"/>
      <c r="Q2197" s="48" t="s">
        <v>4502</v>
      </c>
      <c r="R2197" s="217" t="s">
        <v>211</v>
      </c>
      <c r="S2197" s="48" t="b">
        <v>0</v>
      </c>
      <c r="T2197" s="48"/>
      <c r="U2197" s="178"/>
      <c r="V2197" s="178">
        <v>43756</v>
      </c>
      <c r="W2197" s="48" t="s">
        <v>211</v>
      </c>
      <c r="X2197" s="48"/>
      <c r="Y2197" s="48"/>
      <c r="Z2197" s="48" t="s">
        <v>211</v>
      </c>
      <c r="AA2197" s="48"/>
      <c r="AB2197" s="48"/>
      <c r="AC2197" s="217" t="s">
        <v>4723</v>
      </c>
      <c r="AD2197" s="48"/>
      <c r="AE2197" s="217" t="s">
        <v>165</v>
      </c>
      <c r="AF2197" s="217" t="s">
        <v>211</v>
      </c>
      <c r="AG2197" s="217" t="s">
        <v>211</v>
      </c>
      <c r="AH2197" s="208">
        <v>43770</v>
      </c>
      <c r="AI2197" s="210" t="s">
        <v>4364</v>
      </c>
      <c r="AJ2197" s="164" t="str">
        <f t="shared" si="34"/>
        <v>FS</v>
      </c>
      <c r="AK2197" s="115" t="b">
        <f>ISNUMBER(SEARCH("IRT",Table1[[#This Row],[Current_Status]]))</f>
        <v>0</v>
      </c>
      <c r="AL2197" s="116">
        <f>YEAR(Table1[[#This Row],[Project_Initiated]])</f>
        <v>2019</v>
      </c>
      <c r="AM2197" s="53">
        <v>44120</v>
      </c>
      <c r="AN2197" s="53" t="str">
        <f>IF(AND(Table1[[#This Row],[Completed Date]]&gt;="07/01/2020"+0,Table1[[#This Row],[Completed Date]]&lt;="6/30/2021"+0),"FY 20-21",IF(AND(Table1[[#This Row],[Completed Date]]&gt;="07/01/2019"+0,Table1[[#This Row],[Completed Date]]&lt;="6/30/2020"+0),"FY 19-20",""))</f>
        <v>FY 19-20</v>
      </c>
      <c r="AO2197" s="116" t="str">
        <f>IFERROR(FIND("R",Table1[[#This Row],[FS_Priority]]),"")</f>
        <v/>
      </c>
    </row>
    <row r="2198" spans="1:41" x14ac:dyDescent="0.25">
      <c r="A2198" s="48" t="s">
        <v>4596</v>
      </c>
      <c r="B2198" s="217" t="s">
        <v>211</v>
      </c>
      <c r="C2198" s="217" t="s">
        <v>4596</v>
      </c>
      <c r="D2198" s="218" t="b">
        <v>0</v>
      </c>
      <c r="E2198" s="48" t="s">
        <v>107</v>
      </c>
      <c r="F2198" s="48" t="s">
        <v>4597</v>
      </c>
      <c r="G2198" s="48" t="s">
        <v>211</v>
      </c>
      <c r="H2198" s="48" t="s">
        <v>211</v>
      </c>
      <c r="I2198" s="48" t="s">
        <v>4598</v>
      </c>
      <c r="J2198" s="48" t="s">
        <v>2670</v>
      </c>
      <c r="K2198" s="217" t="s">
        <v>3674</v>
      </c>
      <c r="L2198" s="217" t="s">
        <v>2636</v>
      </c>
      <c r="M2198" s="48" t="s">
        <v>3697</v>
      </c>
      <c r="N2198" s="217" t="s">
        <v>3701</v>
      </c>
      <c r="O2198" s="48" t="s">
        <v>165</v>
      </c>
      <c r="P2198" s="48"/>
      <c r="Q2198" s="48" t="s">
        <v>221</v>
      </c>
      <c r="R2198" s="217" t="s">
        <v>211</v>
      </c>
      <c r="S2198" s="48" t="b">
        <v>1</v>
      </c>
      <c r="T2198" s="48"/>
      <c r="U2198" s="178"/>
      <c r="V2198" s="178">
        <v>43794</v>
      </c>
      <c r="W2198" s="48" t="s">
        <v>211</v>
      </c>
      <c r="X2198" s="48"/>
      <c r="Y2198" s="48"/>
      <c r="Z2198" s="48" t="s">
        <v>211</v>
      </c>
      <c r="AA2198" s="48"/>
      <c r="AB2198" s="48"/>
      <c r="AC2198" s="217" t="s">
        <v>4728</v>
      </c>
      <c r="AD2198" s="48"/>
      <c r="AE2198" s="217" t="s">
        <v>165</v>
      </c>
      <c r="AF2198" s="217" t="s">
        <v>211</v>
      </c>
      <c r="AG2198" s="217" t="s">
        <v>211</v>
      </c>
      <c r="AH2198" s="208">
        <v>43812</v>
      </c>
      <c r="AI2198" s="210" t="s">
        <v>4364</v>
      </c>
      <c r="AJ2198" s="164" t="str">
        <f t="shared" si="34"/>
        <v>FS</v>
      </c>
      <c r="AK2198" s="115" t="b">
        <f>ISNUMBER(SEARCH("IRT",Table1[[#This Row],[Current_Status]]))</f>
        <v>0</v>
      </c>
      <c r="AL2198" s="116">
        <f>YEAR(Table1[[#This Row],[Project_Initiated]])</f>
        <v>2019</v>
      </c>
      <c r="AM2198" s="53">
        <v>44120</v>
      </c>
      <c r="AN2198" s="53" t="str">
        <f>IF(AND(Table1[[#This Row],[Completed Date]]&gt;="07/01/2020"+0,Table1[[#This Row],[Completed Date]]&lt;="6/30/2021"+0),"FY 20-21",IF(AND(Table1[[#This Row],[Completed Date]]&gt;="07/01/2019"+0,Table1[[#This Row],[Completed Date]]&lt;="6/30/2020"+0),"FY 19-20",""))</f>
        <v>FY 19-20</v>
      </c>
      <c r="AO2198" s="116" t="str">
        <f>IFERROR(FIND("R",Table1[[#This Row],[FS_Priority]]),"")</f>
        <v/>
      </c>
    </row>
    <row r="2199" spans="1:41" x14ac:dyDescent="0.25">
      <c r="A2199" s="48" t="s">
        <v>888</v>
      </c>
      <c r="B2199" s="217" t="s">
        <v>211</v>
      </c>
      <c r="C2199" s="217" t="s">
        <v>888</v>
      </c>
      <c r="D2199" s="218" t="b">
        <v>0</v>
      </c>
      <c r="E2199" s="48" t="s">
        <v>107</v>
      </c>
      <c r="F2199" s="48" t="s">
        <v>3188</v>
      </c>
      <c r="G2199" s="48" t="s">
        <v>2860</v>
      </c>
      <c r="H2199" s="48" t="s">
        <v>474</v>
      </c>
      <c r="I2199" s="48" t="s">
        <v>3715</v>
      </c>
      <c r="J2199" s="48" t="s">
        <v>2670</v>
      </c>
      <c r="K2199" s="217" t="s">
        <v>3674</v>
      </c>
      <c r="L2199" s="217" t="s">
        <v>2636</v>
      </c>
      <c r="M2199" s="48" t="s">
        <v>3561</v>
      </c>
      <c r="N2199" s="217" t="s">
        <v>211</v>
      </c>
      <c r="O2199" s="48" t="s">
        <v>183</v>
      </c>
      <c r="P2199" s="48"/>
      <c r="Q2199" s="48" t="s">
        <v>2838</v>
      </c>
      <c r="R2199" s="217" t="s">
        <v>211</v>
      </c>
      <c r="S2199" s="48" t="b">
        <v>0</v>
      </c>
      <c r="T2199" s="48"/>
      <c r="U2199" s="178"/>
      <c r="V2199" s="178">
        <v>43378</v>
      </c>
      <c r="W2199" s="48" t="s">
        <v>211</v>
      </c>
      <c r="X2199" s="48"/>
      <c r="Y2199" s="48"/>
      <c r="Z2199" s="48" t="s">
        <v>211</v>
      </c>
      <c r="AA2199" s="48"/>
      <c r="AB2199" s="48"/>
      <c r="AC2199" s="217" t="s">
        <v>211</v>
      </c>
      <c r="AD2199" s="219">
        <v>43383</v>
      </c>
      <c r="AE2199" s="217" t="s">
        <v>498</v>
      </c>
      <c r="AF2199" s="217" t="s">
        <v>4415</v>
      </c>
      <c r="AG2199" s="217" t="s">
        <v>539</v>
      </c>
      <c r="AH2199" s="208">
        <v>43559</v>
      </c>
      <c r="AI2199" s="210" t="s">
        <v>4349</v>
      </c>
      <c r="AJ2199" s="164" t="str">
        <f t="shared" si="34"/>
        <v>FS</v>
      </c>
      <c r="AK2199" s="115" t="b">
        <f>ISNUMBER(SEARCH("IRT",Table1[[#This Row],[Current_Status]]))</f>
        <v>0</v>
      </c>
      <c r="AL2199" s="116">
        <f>YEAR(Table1[[#This Row],[Project_Initiated]])</f>
        <v>2018</v>
      </c>
      <c r="AM2199" s="53">
        <v>44120</v>
      </c>
      <c r="AN2199" s="53" t="str">
        <f>IF(AND(Table1[[#This Row],[Completed Date]]&gt;="07/01/2020"+0,Table1[[#This Row],[Completed Date]]&lt;="6/30/2021"+0),"FY 20-21",IF(AND(Table1[[#This Row],[Completed Date]]&gt;="07/01/2019"+0,Table1[[#This Row],[Completed Date]]&lt;="6/30/2020"+0),"FY 19-20",""))</f>
        <v/>
      </c>
      <c r="AO2199" s="116" t="str">
        <f>IFERROR(FIND("R",Table1[[#This Row],[FS_Priority]]),"")</f>
        <v/>
      </c>
    </row>
    <row r="2200" spans="1:41" x14ac:dyDescent="0.25">
      <c r="A2200" s="48" t="s">
        <v>2834</v>
      </c>
      <c r="B2200" s="217" t="s">
        <v>211</v>
      </c>
      <c r="C2200" s="217" t="s">
        <v>2834</v>
      </c>
      <c r="D2200" s="218" t="b">
        <v>0</v>
      </c>
      <c r="E2200" s="48" t="s">
        <v>107</v>
      </c>
      <c r="F2200" s="48" t="s">
        <v>3193</v>
      </c>
      <c r="G2200" s="48" t="s">
        <v>3719</v>
      </c>
      <c r="H2200" s="48" t="s">
        <v>397</v>
      </c>
      <c r="I2200" s="48" t="s">
        <v>211</v>
      </c>
      <c r="J2200" s="48" t="s">
        <v>2670</v>
      </c>
      <c r="K2200" s="217" t="s">
        <v>3674</v>
      </c>
      <c r="L2200" s="217" t="s">
        <v>2636</v>
      </c>
      <c r="M2200" s="48" t="s">
        <v>3680</v>
      </c>
      <c r="N2200" s="217" t="s">
        <v>211</v>
      </c>
      <c r="O2200" s="48" t="s">
        <v>183</v>
      </c>
      <c r="P2200" s="48"/>
      <c r="Q2200" s="48" t="s">
        <v>2843</v>
      </c>
      <c r="R2200" s="217" t="s">
        <v>211</v>
      </c>
      <c r="S2200" s="48" t="b">
        <v>0</v>
      </c>
      <c r="T2200" s="48"/>
      <c r="U2200" s="178"/>
      <c r="V2200" s="178">
        <v>43473</v>
      </c>
      <c r="W2200" s="48" t="s">
        <v>211</v>
      </c>
      <c r="X2200" s="48"/>
      <c r="Y2200" s="48"/>
      <c r="Z2200" s="48" t="s">
        <v>211</v>
      </c>
      <c r="AA2200" s="48"/>
      <c r="AB2200" s="48"/>
      <c r="AC2200" s="217" t="s">
        <v>211</v>
      </c>
      <c r="AD2200" s="179"/>
      <c r="AE2200" s="217" t="s">
        <v>498</v>
      </c>
      <c r="AF2200" s="217" t="s">
        <v>4434</v>
      </c>
      <c r="AG2200" s="217" t="s">
        <v>211</v>
      </c>
      <c r="AH2200" s="208">
        <v>43529</v>
      </c>
      <c r="AI2200" s="210" t="s">
        <v>4349</v>
      </c>
      <c r="AJ2200" s="164" t="str">
        <f t="shared" si="34"/>
        <v>FS</v>
      </c>
      <c r="AK2200" s="115" t="b">
        <f>ISNUMBER(SEARCH("IRT",Table1[[#This Row],[Current_Status]]))</f>
        <v>0</v>
      </c>
      <c r="AL2200" s="116">
        <f>YEAR(Table1[[#This Row],[Project_Initiated]])</f>
        <v>2019</v>
      </c>
      <c r="AM2200" s="53">
        <v>44120</v>
      </c>
      <c r="AN2200" s="53" t="str">
        <f>IF(AND(Table1[[#This Row],[Completed Date]]&gt;="07/01/2020"+0,Table1[[#This Row],[Completed Date]]&lt;="6/30/2021"+0),"FY 20-21",IF(AND(Table1[[#This Row],[Completed Date]]&gt;="07/01/2019"+0,Table1[[#This Row],[Completed Date]]&lt;="6/30/2020"+0),"FY 19-20",""))</f>
        <v/>
      </c>
      <c r="AO2200" s="116" t="str">
        <f>IFERROR(FIND("R",Table1[[#This Row],[FS_Priority]]),"")</f>
        <v/>
      </c>
    </row>
    <row r="2201" spans="1:41" x14ac:dyDescent="0.25">
      <c r="A2201" s="48" t="s">
        <v>698</v>
      </c>
      <c r="B2201" s="217" t="s">
        <v>211</v>
      </c>
      <c r="C2201" s="217" t="s">
        <v>698</v>
      </c>
      <c r="D2201" s="218" t="b">
        <v>0</v>
      </c>
      <c r="E2201" s="48" t="s">
        <v>107</v>
      </c>
      <c r="F2201" s="48" t="s">
        <v>3196</v>
      </c>
      <c r="G2201" s="48" t="s">
        <v>211</v>
      </c>
      <c r="H2201" s="48" t="s">
        <v>1086</v>
      </c>
      <c r="I2201" s="48" t="s">
        <v>211</v>
      </c>
      <c r="J2201" s="48" t="s">
        <v>2670</v>
      </c>
      <c r="K2201" s="217" t="s">
        <v>3674</v>
      </c>
      <c r="L2201" s="217" t="s">
        <v>2636</v>
      </c>
      <c r="M2201" s="48" t="s">
        <v>3721</v>
      </c>
      <c r="N2201" s="217" t="s">
        <v>211</v>
      </c>
      <c r="O2201" s="48" t="s">
        <v>183</v>
      </c>
      <c r="P2201" s="48"/>
      <c r="Q2201" s="48" t="s">
        <v>227</v>
      </c>
      <c r="R2201" s="217" t="s">
        <v>306</v>
      </c>
      <c r="S2201" s="48" t="b">
        <v>0</v>
      </c>
      <c r="T2201" s="48"/>
      <c r="U2201" s="178"/>
      <c r="V2201" s="178">
        <v>43179</v>
      </c>
      <c r="W2201" s="48" t="s">
        <v>211</v>
      </c>
      <c r="X2201" s="48"/>
      <c r="Y2201" s="48"/>
      <c r="Z2201" s="48" t="s">
        <v>211</v>
      </c>
      <c r="AA2201" s="48"/>
      <c r="AB2201" s="48"/>
      <c r="AC2201" s="217" t="s">
        <v>699</v>
      </c>
      <c r="AD2201" s="48"/>
      <c r="AE2201" s="217" t="s">
        <v>183</v>
      </c>
      <c r="AF2201" s="217" t="s">
        <v>211</v>
      </c>
      <c r="AG2201" s="217" t="s">
        <v>2694</v>
      </c>
      <c r="AH2201" s="208">
        <v>43306</v>
      </c>
      <c r="AI2201" s="210" t="s">
        <v>4348</v>
      </c>
      <c r="AJ2201" s="164" t="str">
        <f t="shared" si="34"/>
        <v>FS</v>
      </c>
      <c r="AK2201" s="115" t="b">
        <f>ISNUMBER(SEARCH("IRT",Table1[[#This Row],[Current_Status]]))</f>
        <v>0</v>
      </c>
      <c r="AL2201" s="116">
        <f>YEAR(Table1[[#This Row],[Project_Initiated]])</f>
        <v>2018</v>
      </c>
      <c r="AM2201" s="53">
        <v>44120</v>
      </c>
      <c r="AN2201" s="53" t="str">
        <f>IF(AND(Table1[[#This Row],[Completed Date]]&gt;="07/01/2020"+0,Table1[[#This Row],[Completed Date]]&lt;="6/30/2021"+0),"FY 20-21",IF(AND(Table1[[#This Row],[Completed Date]]&gt;="07/01/2019"+0,Table1[[#This Row],[Completed Date]]&lt;="6/30/2020"+0),"FY 19-20",""))</f>
        <v/>
      </c>
      <c r="AO2201" s="116" t="str">
        <f>IFERROR(FIND("R",Table1[[#This Row],[FS_Priority]]),"")</f>
        <v/>
      </c>
    </row>
    <row r="2202" spans="1:41" x14ac:dyDescent="0.25">
      <c r="A2202" s="48" t="s">
        <v>4608</v>
      </c>
      <c r="B2202" s="217" t="s">
        <v>211</v>
      </c>
      <c r="C2202" s="217" t="s">
        <v>4608</v>
      </c>
      <c r="D2202" s="218" t="b">
        <v>0</v>
      </c>
      <c r="E2202" s="48" t="s">
        <v>107</v>
      </c>
      <c r="F2202" s="48" t="s">
        <v>4597</v>
      </c>
      <c r="G2202" s="48" t="s">
        <v>211</v>
      </c>
      <c r="H2202" s="48" t="s">
        <v>211</v>
      </c>
      <c r="I2202" s="48" t="s">
        <v>4598</v>
      </c>
      <c r="J2202" s="48" t="s">
        <v>2670</v>
      </c>
      <c r="K2202" s="217" t="s">
        <v>3674</v>
      </c>
      <c r="L2202" s="217" t="s">
        <v>2636</v>
      </c>
      <c r="M2202" s="48" t="s">
        <v>3697</v>
      </c>
      <c r="N2202" s="217" t="s">
        <v>3701</v>
      </c>
      <c r="O2202" s="48" t="s">
        <v>165</v>
      </c>
      <c r="P2202" s="48"/>
      <c r="Q2202" s="48" t="s">
        <v>229</v>
      </c>
      <c r="R2202" s="217" t="s">
        <v>211</v>
      </c>
      <c r="S2202" s="48" t="b">
        <v>1</v>
      </c>
      <c r="T2202" s="48"/>
      <c r="U2202" s="178"/>
      <c r="V2202" s="178">
        <v>43794</v>
      </c>
      <c r="W2202" s="48" t="s">
        <v>211</v>
      </c>
      <c r="X2202" s="48"/>
      <c r="Y2202" s="48"/>
      <c r="Z2202" s="48" t="s">
        <v>211</v>
      </c>
      <c r="AA2202" s="48"/>
      <c r="AB2202" s="48"/>
      <c r="AC2202" s="217" t="s">
        <v>4728</v>
      </c>
      <c r="AD2202" s="48"/>
      <c r="AE2202" s="217" t="s">
        <v>165</v>
      </c>
      <c r="AF2202" s="217" t="s">
        <v>211</v>
      </c>
      <c r="AG2202" s="217" t="s">
        <v>211</v>
      </c>
      <c r="AH2202" s="208">
        <v>43812</v>
      </c>
      <c r="AI2202" s="210" t="s">
        <v>4364</v>
      </c>
      <c r="AJ2202" s="164" t="str">
        <f t="shared" si="34"/>
        <v>FS</v>
      </c>
      <c r="AK2202" s="115" t="b">
        <f>ISNUMBER(SEARCH("IRT",Table1[[#This Row],[Current_Status]]))</f>
        <v>0</v>
      </c>
      <c r="AL2202" s="116">
        <f>YEAR(Table1[[#This Row],[Project_Initiated]])</f>
        <v>2019</v>
      </c>
      <c r="AM2202" s="53">
        <v>44120</v>
      </c>
      <c r="AN2202" s="53" t="str">
        <f>IF(AND(Table1[[#This Row],[Completed Date]]&gt;="07/01/2020"+0,Table1[[#This Row],[Completed Date]]&lt;="6/30/2021"+0),"FY 20-21",IF(AND(Table1[[#This Row],[Completed Date]]&gt;="07/01/2019"+0,Table1[[#This Row],[Completed Date]]&lt;="6/30/2020"+0),"FY 19-20",""))</f>
        <v>FY 19-20</v>
      </c>
      <c r="AO2202" s="116" t="str">
        <f>IFERROR(FIND("R",Table1[[#This Row],[FS_Priority]]),"")</f>
        <v/>
      </c>
    </row>
    <row r="2203" spans="1:41" x14ac:dyDescent="0.25">
      <c r="A2203" s="48" t="s">
        <v>2933</v>
      </c>
      <c r="B2203" s="217" t="s">
        <v>211</v>
      </c>
      <c r="C2203" s="217" t="s">
        <v>2933</v>
      </c>
      <c r="D2203" s="218" t="b">
        <v>0</v>
      </c>
      <c r="E2203" s="48" t="s">
        <v>107</v>
      </c>
      <c r="F2203" s="48" t="s">
        <v>3205</v>
      </c>
      <c r="G2203" s="48" t="s">
        <v>211</v>
      </c>
      <c r="H2203" s="48" t="s">
        <v>476</v>
      </c>
      <c r="I2203" s="48" t="s">
        <v>3944</v>
      </c>
      <c r="J2203" s="48" t="s">
        <v>2670</v>
      </c>
      <c r="K2203" s="217" t="s">
        <v>3674</v>
      </c>
      <c r="L2203" s="217" t="s">
        <v>2636</v>
      </c>
      <c r="M2203" s="48" t="s">
        <v>3687</v>
      </c>
      <c r="N2203" s="217" t="s">
        <v>211</v>
      </c>
      <c r="O2203" s="48" t="s">
        <v>165</v>
      </c>
      <c r="P2203" s="48"/>
      <c r="Q2203" s="48" t="s">
        <v>236</v>
      </c>
      <c r="R2203" s="217" t="s">
        <v>211</v>
      </c>
      <c r="S2203" s="48" t="b">
        <v>0</v>
      </c>
      <c r="T2203" s="48"/>
      <c r="U2203" s="178"/>
      <c r="V2203" s="178">
        <v>43599</v>
      </c>
      <c r="W2203" s="48" t="s">
        <v>211</v>
      </c>
      <c r="X2203" s="48"/>
      <c r="Y2203" s="48"/>
      <c r="Z2203" s="48" t="s">
        <v>211</v>
      </c>
      <c r="AA2203" s="48"/>
      <c r="AB2203" s="48"/>
      <c r="AC2203" s="217" t="s">
        <v>4042</v>
      </c>
      <c r="AD2203" s="48"/>
      <c r="AE2203" s="217" t="s">
        <v>211</v>
      </c>
      <c r="AF2203" s="217" t="s">
        <v>211</v>
      </c>
      <c r="AG2203" s="217" t="s">
        <v>211</v>
      </c>
      <c r="AH2203" s="208">
        <v>43627</v>
      </c>
      <c r="AI2203" s="210" t="s">
        <v>4349</v>
      </c>
      <c r="AJ2203" s="164" t="str">
        <f t="shared" si="34"/>
        <v>FS</v>
      </c>
      <c r="AK2203" s="115" t="b">
        <f>ISNUMBER(SEARCH("IRT",Table1[[#This Row],[Current_Status]]))</f>
        <v>0</v>
      </c>
      <c r="AL2203" s="116">
        <f>YEAR(Table1[[#This Row],[Project_Initiated]])</f>
        <v>2019</v>
      </c>
      <c r="AM2203" s="53">
        <v>44120</v>
      </c>
      <c r="AN2203" s="53" t="str">
        <f>IF(AND(Table1[[#This Row],[Completed Date]]&gt;="07/01/2020"+0,Table1[[#This Row],[Completed Date]]&lt;="6/30/2021"+0),"FY 20-21",IF(AND(Table1[[#This Row],[Completed Date]]&gt;="07/01/2019"+0,Table1[[#This Row],[Completed Date]]&lt;="6/30/2020"+0),"FY 19-20",""))</f>
        <v/>
      </c>
      <c r="AO2203" s="116" t="str">
        <f>IFERROR(FIND("R",Table1[[#This Row],[FS_Priority]]),"")</f>
        <v/>
      </c>
    </row>
    <row r="2204" spans="1:41" x14ac:dyDescent="0.25">
      <c r="A2204" s="48" t="s">
        <v>336</v>
      </c>
      <c r="B2204" s="217" t="s">
        <v>211</v>
      </c>
      <c r="C2204" s="217" t="s">
        <v>336</v>
      </c>
      <c r="D2204" s="218" t="b">
        <v>0</v>
      </c>
      <c r="E2204" s="48" t="s">
        <v>107</v>
      </c>
      <c r="F2204" s="48" t="s">
        <v>3209</v>
      </c>
      <c r="G2204" s="48" t="s">
        <v>2633</v>
      </c>
      <c r="H2204" s="48" t="s">
        <v>764</v>
      </c>
      <c r="I2204" s="48" t="s">
        <v>211</v>
      </c>
      <c r="J2204" s="48" t="s">
        <v>2670</v>
      </c>
      <c r="K2204" s="217" t="s">
        <v>3674</v>
      </c>
      <c r="L2204" s="217" t="s">
        <v>2636</v>
      </c>
      <c r="M2204" s="48" t="s">
        <v>3680</v>
      </c>
      <c r="N2204" s="217" t="s">
        <v>211</v>
      </c>
      <c r="O2204" s="48" t="s">
        <v>165</v>
      </c>
      <c r="P2204" s="48"/>
      <c r="Q2204" s="48" t="s">
        <v>317</v>
      </c>
      <c r="R2204" s="217" t="s">
        <v>211</v>
      </c>
      <c r="S2204" s="48" t="b">
        <v>0</v>
      </c>
      <c r="T2204" s="48"/>
      <c r="U2204" s="178"/>
      <c r="V2204" s="178">
        <v>43276</v>
      </c>
      <c r="W2204" s="48" t="s">
        <v>211</v>
      </c>
      <c r="X2204" s="48"/>
      <c r="Y2204" s="48"/>
      <c r="Z2204" s="48" t="s">
        <v>211</v>
      </c>
      <c r="AA2204" s="48"/>
      <c r="AB2204" s="48"/>
      <c r="AC2204" s="217" t="s">
        <v>539</v>
      </c>
      <c r="AD2204" s="180"/>
      <c r="AE2204" s="217" t="s">
        <v>165</v>
      </c>
      <c r="AF2204" s="217" t="s">
        <v>211</v>
      </c>
      <c r="AG2204" s="217" t="s">
        <v>539</v>
      </c>
      <c r="AH2204" s="216">
        <v>43344</v>
      </c>
      <c r="AI2204" s="210" t="s">
        <v>4347</v>
      </c>
      <c r="AJ2204" s="164" t="str">
        <f t="shared" si="34"/>
        <v>FS</v>
      </c>
      <c r="AK2204" s="115" t="b">
        <f>ISNUMBER(SEARCH("IRT",Table1[[#This Row],[Current_Status]]))</f>
        <v>0</v>
      </c>
      <c r="AL2204" s="116">
        <f>YEAR(Table1[[#This Row],[Project_Initiated]])</f>
        <v>2018</v>
      </c>
      <c r="AM2204" s="53">
        <v>44120</v>
      </c>
      <c r="AN2204" s="53" t="str">
        <f>IF(AND(Table1[[#This Row],[Completed Date]]&gt;="07/01/2020"+0,Table1[[#This Row],[Completed Date]]&lt;="6/30/2021"+0),"FY 20-21",IF(AND(Table1[[#This Row],[Completed Date]]&gt;="07/01/2019"+0,Table1[[#This Row],[Completed Date]]&lt;="6/30/2020"+0),"FY 19-20",""))</f>
        <v/>
      </c>
      <c r="AO2204" s="116" t="str">
        <f>IFERROR(FIND("R",Table1[[#This Row],[FS_Priority]]),"")</f>
        <v/>
      </c>
    </row>
    <row r="2205" spans="1:41" x14ac:dyDescent="0.25">
      <c r="A2205" s="48" t="s">
        <v>2935</v>
      </c>
      <c r="B2205" s="217" t="s">
        <v>211</v>
      </c>
      <c r="C2205" s="217" t="s">
        <v>2935</v>
      </c>
      <c r="D2205" s="218" t="b">
        <v>0</v>
      </c>
      <c r="E2205" s="48" t="s">
        <v>107</v>
      </c>
      <c r="F2205" s="48" t="s">
        <v>3228</v>
      </c>
      <c r="G2205" s="48" t="s">
        <v>211</v>
      </c>
      <c r="H2205" s="48" t="s">
        <v>476</v>
      </c>
      <c r="I2205" s="48" t="s">
        <v>3948</v>
      </c>
      <c r="J2205" s="48" t="s">
        <v>2670</v>
      </c>
      <c r="K2205" s="217" t="s">
        <v>3674</v>
      </c>
      <c r="L2205" s="217" t="s">
        <v>2636</v>
      </c>
      <c r="M2205" s="48" t="s">
        <v>3687</v>
      </c>
      <c r="N2205" s="217" t="s">
        <v>211</v>
      </c>
      <c r="O2205" s="48" t="s">
        <v>165</v>
      </c>
      <c r="P2205" s="48"/>
      <c r="Q2205" s="48" t="s">
        <v>239</v>
      </c>
      <c r="R2205" s="217" t="s">
        <v>211</v>
      </c>
      <c r="S2205" s="48" t="b">
        <v>0</v>
      </c>
      <c r="T2205" s="48"/>
      <c r="U2205" s="178"/>
      <c r="V2205" s="178">
        <v>43599</v>
      </c>
      <c r="W2205" s="48" t="s">
        <v>211</v>
      </c>
      <c r="X2205" s="48"/>
      <c r="Y2205" s="48"/>
      <c r="Z2205" s="48" t="s">
        <v>211</v>
      </c>
      <c r="AA2205" s="48"/>
      <c r="AB2205" s="48"/>
      <c r="AC2205" s="217" t="s">
        <v>3996</v>
      </c>
      <c r="AD2205" s="180"/>
      <c r="AE2205" s="217" t="s">
        <v>211</v>
      </c>
      <c r="AF2205" s="217" t="s">
        <v>211</v>
      </c>
      <c r="AG2205" s="217" t="s">
        <v>211</v>
      </c>
      <c r="AH2205" s="216">
        <v>43662</v>
      </c>
      <c r="AI2205" s="210" t="s">
        <v>4349</v>
      </c>
      <c r="AJ2205" s="164" t="str">
        <f t="shared" si="34"/>
        <v>FS</v>
      </c>
      <c r="AK2205" s="115" t="b">
        <f>ISNUMBER(SEARCH("IRT",Table1[[#This Row],[Current_Status]]))</f>
        <v>0</v>
      </c>
      <c r="AL2205" s="116">
        <f>YEAR(Table1[[#This Row],[Project_Initiated]])</f>
        <v>2019</v>
      </c>
      <c r="AM2205" s="53">
        <v>44120</v>
      </c>
      <c r="AN2205" s="53" t="str">
        <f>IF(AND(Table1[[#This Row],[Completed Date]]&gt;="07/01/2020"+0,Table1[[#This Row],[Completed Date]]&lt;="6/30/2021"+0),"FY 20-21",IF(AND(Table1[[#This Row],[Completed Date]]&gt;="07/01/2019"+0,Table1[[#This Row],[Completed Date]]&lt;="6/30/2020"+0),"FY 19-20",""))</f>
        <v>FY 19-20</v>
      </c>
      <c r="AO2205" s="116" t="str">
        <f>IFERROR(FIND("R",Table1[[#This Row],[FS_Priority]]),"")</f>
        <v/>
      </c>
    </row>
    <row r="2206" spans="1:41" x14ac:dyDescent="0.25">
      <c r="A2206" s="48" t="s">
        <v>387</v>
      </c>
      <c r="B2206" s="217" t="s">
        <v>211</v>
      </c>
      <c r="C2206" s="217" t="s">
        <v>387</v>
      </c>
      <c r="D2206" s="218" t="b">
        <v>0</v>
      </c>
      <c r="E2206" s="48" t="s">
        <v>107</v>
      </c>
      <c r="F2206" s="48" t="s">
        <v>3243</v>
      </c>
      <c r="G2206" s="48" t="s">
        <v>217</v>
      </c>
      <c r="H2206" s="48" t="s">
        <v>396</v>
      </c>
      <c r="I2206" s="48" t="s">
        <v>240</v>
      </c>
      <c r="J2206" s="48" t="s">
        <v>2670</v>
      </c>
      <c r="K2206" s="217" t="s">
        <v>3674</v>
      </c>
      <c r="L2206" s="217" t="s">
        <v>2636</v>
      </c>
      <c r="M2206" s="48" t="s">
        <v>3679</v>
      </c>
      <c r="N2206" s="217" t="s">
        <v>211</v>
      </c>
      <c r="O2206" s="48" t="s">
        <v>165</v>
      </c>
      <c r="P2206" s="48"/>
      <c r="Q2206" s="48" t="s">
        <v>388</v>
      </c>
      <c r="R2206" s="217" t="s">
        <v>211</v>
      </c>
      <c r="S2206" s="48" t="b">
        <v>0</v>
      </c>
      <c r="T2206" s="48"/>
      <c r="U2206" s="178"/>
      <c r="V2206" s="178">
        <v>43329</v>
      </c>
      <c r="W2206" s="48" t="s">
        <v>211</v>
      </c>
      <c r="X2206" s="48"/>
      <c r="Y2206" s="48"/>
      <c r="Z2206" s="48" t="s">
        <v>211</v>
      </c>
      <c r="AA2206" s="48"/>
      <c r="AB2206" s="48"/>
      <c r="AC2206" s="217" t="s">
        <v>2676</v>
      </c>
      <c r="AD2206" s="179"/>
      <c r="AE2206" s="217" t="s">
        <v>165</v>
      </c>
      <c r="AF2206" s="217" t="s">
        <v>211</v>
      </c>
      <c r="AG2206" s="217" t="s">
        <v>539</v>
      </c>
      <c r="AH2206" s="209">
        <v>43447</v>
      </c>
      <c r="AI2206" s="210" t="s">
        <v>4347</v>
      </c>
      <c r="AJ2206" s="164" t="str">
        <f t="shared" si="34"/>
        <v>FS</v>
      </c>
      <c r="AK2206" s="115" t="b">
        <f>ISNUMBER(SEARCH("IRT",Table1[[#This Row],[Current_Status]]))</f>
        <v>0</v>
      </c>
      <c r="AL2206" s="116">
        <f>YEAR(Table1[[#This Row],[Project_Initiated]])</f>
        <v>2018</v>
      </c>
      <c r="AM2206" s="53">
        <v>44120</v>
      </c>
      <c r="AN2206" s="53" t="str">
        <f>IF(AND(Table1[[#This Row],[Completed Date]]&gt;="07/01/2020"+0,Table1[[#This Row],[Completed Date]]&lt;="6/30/2021"+0),"FY 20-21",IF(AND(Table1[[#This Row],[Completed Date]]&gt;="07/01/2019"+0,Table1[[#This Row],[Completed Date]]&lt;="6/30/2020"+0),"FY 19-20",""))</f>
        <v/>
      </c>
      <c r="AO2206" s="116" t="str">
        <f>IFERROR(FIND("R",Table1[[#This Row],[FS_Priority]]),"")</f>
        <v/>
      </c>
    </row>
    <row r="2207" spans="1:41" x14ac:dyDescent="0.25">
      <c r="A2207" s="48" t="s">
        <v>2937</v>
      </c>
      <c r="B2207" s="217" t="s">
        <v>211</v>
      </c>
      <c r="C2207" s="217" t="s">
        <v>2937</v>
      </c>
      <c r="D2207" s="218" t="b">
        <v>0</v>
      </c>
      <c r="E2207" s="48" t="s">
        <v>107</v>
      </c>
      <c r="F2207" s="48" t="s">
        <v>3245</v>
      </c>
      <c r="G2207" s="48" t="s">
        <v>211</v>
      </c>
      <c r="H2207" s="48" t="s">
        <v>476</v>
      </c>
      <c r="I2207" s="48" t="s">
        <v>3703</v>
      </c>
      <c r="J2207" s="48" t="s">
        <v>2670</v>
      </c>
      <c r="K2207" s="217" t="s">
        <v>3674</v>
      </c>
      <c r="L2207" s="217" t="s">
        <v>2636</v>
      </c>
      <c r="M2207" s="48" t="s">
        <v>3687</v>
      </c>
      <c r="N2207" s="217" t="s">
        <v>211</v>
      </c>
      <c r="O2207" s="48" t="s">
        <v>165</v>
      </c>
      <c r="P2207" s="48"/>
      <c r="Q2207" s="48" t="s">
        <v>242</v>
      </c>
      <c r="R2207" s="217" t="s">
        <v>211</v>
      </c>
      <c r="S2207" s="48" t="b">
        <v>0</v>
      </c>
      <c r="T2207" s="48"/>
      <c r="U2207" s="178"/>
      <c r="V2207" s="178">
        <v>43599</v>
      </c>
      <c r="W2207" s="48" t="s">
        <v>211</v>
      </c>
      <c r="X2207" s="48"/>
      <c r="Y2207" s="48"/>
      <c r="Z2207" s="48" t="s">
        <v>211</v>
      </c>
      <c r="AA2207" s="48"/>
      <c r="AB2207" s="48"/>
      <c r="AC2207" s="217" t="s">
        <v>3996</v>
      </c>
      <c r="AD2207" s="179"/>
      <c r="AE2207" s="217" t="s">
        <v>211</v>
      </c>
      <c r="AF2207" s="217" t="s">
        <v>211</v>
      </c>
      <c r="AG2207" s="217" t="s">
        <v>211</v>
      </c>
      <c r="AH2207" s="209">
        <v>43662</v>
      </c>
      <c r="AI2207" s="210" t="s">
        <v>4349</v>
      </c>
      <c r="AJ2207" s="164" t="str">
        <f t="shared" si="34"/>
        <v>FS</v>
      </c>
      <c r="AK2207" s="115" t="b">
        <f>ISNUMBER(SEARCH("IRT",Table1[[#This Row],[Current_Status]]))</f>
        <v>0</v>
      </c>
      <c r="AL2207" s="116">
        <f>YEAR(Table1[[#This Row],[Project_Initiated]])</f>
        <v>2019</v>
      </c>
      <c r="AM2207" s="53">
        <v>44120</v>
      </c>
      <c r="AN2207" s="53" t="str">
        <f>IF(AND(Table1[[#This Row],[Completed Date]]&gt;="07/01/2020"+0,Table1[[#This Row],[Completed Date]]&lt;="6/30/2021"+0),"FY 20-21",IF(AND(Table1[[#This Row],[Completed Date]]&gt;="07/01/2019"+0,Table1[[#This Row],[Completed Date]]&lt;="6/30/2020"+0),"FY 19-20",""))</f>
        <v>FY 19-20</v>
      </c>
      <c r="AO2207" s="116" t="str">
        <f>IFERROR(FIND("R",Table1[[#This Row],[FS_Priority]]),"")</f>
        <v/>
      </c>
    </row>
    <row r="2208" spans="1:41" x14ac:dyDescent="0.25">
      <c r="A2208" s="48" t="s">
        <v>2938</v>
      </c>
      <c r="B2208" s="217" t="s">
        <v>211</v>
      </c>
      <c r="C2208" s="217" t="s">
        <v>2938</v>
      </c>
      <c r="D2208" s="218" t="b">
        <v>0</v>
      </c>
      <c r="E2208" s="48" t="s">
        <v>107</v>
      </c>
      <c r="F2208" s="48" t="s">
        <v>3247</v>
      </c>
      <c r="G2208" s="48" t="s">
        <v>211</v>
      </c>
      <c r="H2208" s="48" t="s">
        <v>476</v>
      </c>
      <c r="I2208" s="48" t="s">
        <v>3733</v>
      </c>
      <c r="J2208" s="48" t="s">
        <v>2670</v>
      </c>
      <c r="K2208" s="217" t="s">
        <v>3674</v>
      </c>
      <c r="L2208" s="217" t="s">
        <v>2636</v>
      </c>
      <c r="M2208" s="48" t="s">
        <v>3687</v>
      </c>
      <c r="N2208" s="217" t="s">
        <v>211</v>
      </c>
      <c r="O2208" s="48" t="s">
        <v>165</v>
      </c>
      <c r="P2208" s="48"/>
      <c r="Q2208" s="48" t="s">
        <v>243</v>
      </c>
      <c r="R2208" s="217" t="s">
        <v>211</v>
      </c>
      <c r="S2208" s="48" t="b">
        <v>0</v>
      </c>
      <c r="T2208" s="48"/>
      <c r="U2208" s="178"/>
      <c r="V2208" s="178">
        <v>43599</v>
      </c>
      <c r="W2208" s="48" t="s">
        <v>211</v>
      </c>
      <c r="X2208" s="48"/>
      <c r="Y2208" s="48"/>
      <c r="Z2208" s="48" t="s">
        <v>211</v>
      </c>
      <c r="AA2208" s="48"/>
      <c r="AB2208" s="48"/>
      <c r="AC2208" s="217" t="s">
        <v>3996</v>
      </c>
      <c r="AD2208" s="48"/>
      <c r="AE2208" s="217" t="s">
        <v>211</v>
      </c>
      <c r="AF2208" s="217" t="s">
        <v>211</v>
      </c>
      <c r="AG2208" s="217" t="s">
        <v>211</v>
      </c>
      <c r="AH2208" s="216">
        <v>43662</v>
      </c>
      <c r="AI2208" s="210" t="s">
        <v>4349</v>
      </c>
      <c r="AJ2208" s="164" t="str">
        <f t="shared" si="34"/>
        <v>FS</v>
      </c>
      <c r="AK2208" s="115" t="b">
        <f>ISNUMBER(SEARCH("IRT",Table1[[#This Row],[Current_Status]]))</f>
        <v>0</v>
      </c>
      <c r="AL2208" s="116">
        <f>YEAR(Table1[[#This Row],[Project_Initiated]])</f>
        <v>2019</v>
      </c>
      <c r="AM2208" s="53">
        <v>44120</v>
      </c>
      <c r="AN2208" s="53" t="str">
        <f>IF(AND(Table1[[#This Row],[Completed Date]]&gt;="07/01/2020"+0,Table1[[#This Row],[Completed Date]]&lt;="6/30/2021"+0),"FY 20-21",IF(AND(Table1[[#This Row],[Completed Date]]&gt;="07/01/2019"+0,Table1[[#This Row],[Completed Date]]&lt;="6/30/2020"+0),"FY 19-20",""))</f>
        <v>FY 19-20</v>
      </c>
      <c r="AO2208" s="116" t="str">
        <f>IFERROR(FIND("R",Table1[[#This Row],[FS_Priority]]),"")</f>
        <v/>
      </c>
    </row>
    <row r="2209" spans="1:41" x14ac:dyDescent="0.25">
      <c r="A2209" s="48" t="s">
        <v>376</v>
      </c>
      <c r="B2209" s="217" t="s">
        <v>211</v>
      </c>
      <c r="C2209" s="217" t="s">
        <v>376</v>
      </c>
      <c r="D2209" s="218" t="b">
        <v>0</v>
      </c>
      <c r="E2209" s="48" t="s">
        <v>107</v>
      </c>
      <c r="F2209" s="48" t="s">
        <v>3258</v>
      </c>
      <c r="G2209" s="48" t="s">
        <v>211</v>
      </c>
      <c r="H2209" s="48" t="s">
        <v>441</v>
      </c>
      <c r="I2209" s="48" t="s">
        <v>3768</v>
      </c>
      <c r="J2209" s="48" t="s">
        <v>2670</v>
      </c>
      <c r="K2209" s="217" t="s">
        <v>3674</v>
      </c>
      <c r="L2209" s="217" t="s">
        <v>2636</v>
      </c>
      <c r="M2209" s="48" t="s">
        <v>3562</v>
      </c>
      <c r="N2209" s="217" t="s">
        <v>211</v>
      </c>
      <c r="O2209" s="48" t="s">
        <v>165</v>
      </c>
      <c r="P2209" s="48"/>
      <c r="Q2209" s="48" t="s">
        <v>489</v>
      </c>
      <c r="R2209" s="217" t="s">
        <v>211</v>
      </c>
      <c r="S2209" s="48" t="b">
        <v>0</v>
      </c>
      <c r="T2209" s="48"/>
      <c r="U2209" s="178"/>
      <c r="V2209" s="178">
        <v>43347</v>
      </c>
      <c r="W2209" s="48" t="s">
        <v>211</v>
      </c>
      <c r="X2209" s="48"/>
      <c r="Y2209" s="48"/>
      <c r="Z2209" s="48" t="s">
        <v>211</v>
      </c>
      <c r="AA2209" s="48"/>
      <c r="AB2209" s="48"/>
      <c r="AC2209" s="217" t="s">
        <v>4002</v>
      </c>
      <c r="AD2209" s="48"/>
      <c r="AE2209" s="217" t="s">
        <v>165</v>
      </c>
      <c r="AF2209" s="217" t="s">
        <v>211</v>
      </c>
      <c r="AG2209" s="217" t="s">
        <v>539</v>
      </c>
      <c r="AH2209" s="208">
        <v>43362</v>
      </c>
      <c r="AI2209" s="210" t="s">
        <v>4347</v>
      </c>
      <c r="AJ2209" s="164" t="str">
        <f t="shared" si="34"/>
        <v>FS</v>
      </c>
      <c r="AK2209" s="115" t="b">
        <f>ISNUMBER(SEARCH("IRT",Table1[[#This Row],[Current_Status]]))</f>
        <v>0</v>
      </c>
      <c r="AL2209" s="116">
        <f>YEAR(Table1[[#This Row],[Project_Initiated]])</f>
        <v>2018</v>
      </c>
      <c r="AM2209" s="53">
        <v>44120</v>
      </c>
      <c r="AN2209" s="53" t="str">
        <f>IF(AND(Table1[[#This Row],[Completed Date]]&gt;="07/01/2020"+0,Table1[[#This Row],[Completed Date]]&lt;="6/30/2021"+0),"FY 20-21",IF(AND(Table1[[#This Row],[Completed Date]]&gt;="07/01/2019"+0,Table1[[#This Row],[Completed Date]]&lt;="6/30/2020"+0),"FY 19-20",""))</f>
        <v/>
      </c>
      <c r="AO2209" s="116" t="str">
        <f>IFERROR(FIND("R",Table1[[#This Row],[FS_Priority]]),"")</f>
        <v/>
      </c>
    </row>
    <row r="2210" spans="1:41" x14ac:dyDescent="0.25">
      <c r="A2210" s="48" t="s">
        <v>3440</v>
      </c>
      <c r="B2210" s="217" t="s">
        <v>211</v>
      </c>
      <c r="C2210" s="217" t="s">
        <v>3440</v>
      </c>
      <c r="D2210" s="218" t="b">
        <v>0</v>
      </c>
      <c r="E2210" s="48" t="s">
        <v>107</v>
      </c>
      <c r="F2210" s="48" t="s">
        <v>3441</v>
      </c>
      <c r="G2210" s="48" t="s">
        <v>4033</v>
      </c>
      <c r="H2210" s="48" t="s">
        <v>462</v>
      </c>
      <c r="I2210" s="48" t="s">
        <v>3990</v>
      </c>
      <c r="J2210" s="48" t="s">
        <v>2670</v>
      </c>
      <c r="K2210" s="217" t="s">
        <v>3674</v>
      </c>
      <c r="L2210" s="217" t="s">
        <v>2636</v>
      </c>
      <c r="M2210" s="48" t="s">
        <v>3991</v>
      </c>
      <c r="N2210" s="217" t="s">
        <v>211</v>
      </c>
      <c r="O2210" s="48" t="s">
        <v>183</v>
      </c>
      <c r="P2210" s="48"/>
      <c r="Q2210" s="48" t="s">
        <v>3442</v>
      </c>
      <c r="R2210" s="217" t="s">
        <v>211</v>
      </c>
      <c r="S2210" s="48" t="b">
        <v>0</v>
      </c>
      <c r="T2210" s="48"/>
      <c r="U2210" s="178"/>
      <c r="V2210" s="178">
        <v>43545</v>
      </c>
      <c r="W2210" s="48" t="s">
        <v>211</v>
      </c>
      <c r="X2210" s="48"/>
      <c r="Y2210" s="48"/>
      <c r="Z2210" s="48" t="s">
        <v>211</v>
      </c>
      <c r="AA2210" s="48"/>
      <c r="AB2210" s="48"/>
      <c r="AC2210" s="217" t="s">
        <v>211</v>
      </c>
      <c r="AD2210" s="219">
        <v>43739</v>
      </c>
      <c r="AE2210" s="217" t="s">
        <v>498</v>
      </c>
      <c r="AF2210" s="217" t="s">
        <v>4446</v>
      </c>
      <c r="AG2210" s="217" t="s">
        <v>2694</v>
      </c>
      <c r="AH2210" s="208">
        <v>43795</v>
      </c>
      <c r="AI2210" s="210" t="s">
        <v>4349</v>
      </c>
      <c r="AJ2210" s="164" t="str">
        <f t="shared" si="34"/>
        <v>FS</v>
      </c>
      <c r="AK2210" s="115" t="b">
        <f>ISNUMBER(SEARCH("IRT",Table1[[#This Row],[Current_Status]]))</f>
        <v>0</v>
      </c>
      <c r="AL2210" s="116">
        <f>YEAR(Table1[[#This Row],[Project_Initiated]])</f>
        <v>2019</v>
      </c>
      <c r="AM2210" s="53">
        <v>44120</v>
      </c>
      <c r="AN2210" s="53" t="str">
        <f>IF(AND(Table1[[#This Row],[Completed Date]]&gt;="07/01/2020"+0,Table1[[#This Row],[Completed Date]]&lt;="6/30/2021"+0),"FY 20-21",IF(AND(Table1[[#This Row],[Completed Date]]&gt;="07/01/2019"+0,Table1[[#This Row],[Completed Date]]&lt;="6/30/2020"+0),"FY 19-20",""))</f>
        <v>FY 19-20</v>
      </c>
      <c r="AO2210" s="116">
        <f>IFERROR(FIND("R",Table1[[#This Row],[FS_Priority]]),"")</f>
        <v>1</v>
      </c>
    </row>
    <row r="2211" spans="1:41" x14ac:dyDescent="0.25">
      <c r="A2211" s="48" t="s">
        <v>3446</v>
      </c>
      <c r="B2211" s="217" t="s">
        <v>211</v>
      </c>
      <c r="C2211" s="217" t="s">
        <v>3446</v>
      </c>
      <c r="D2211" s="218" t="b">
        <v>0</v>
      </c>
      <c r="E2211" s="48" t="s">
        <v>187</v>
      </c>
      <c r="F2211" s="48" t="s">
        <v>3447</v>
      </c>
      <c r="G2211" s="48" t="s">
        <v>4059</v>
      </c>
      <c r="H2211" s="48" t="s">
        <v>397</v>
      </c>
      <c r="I2211" s="48" t="s">
        <v>211</v>
      </c>
      <c r="J2211" s="48" t="s">
        <v>2670</v>
      </c>
      <c r="K2211" s="217" t="s">
        <v>30</v>
      </c>
      <c r="L2211" s="217" t="s">
        <v>394</v>
      </c>
      <c r="M2211" s="48" t="s">
        <v>3993</v>
      </c>
      <c r="N2211" s="217" t="s">
        <v>211</v>
      </c>
      <c r="O2211" s="48" t="s">
        <v>183</v>
      </c>
      <c r="P2211" s="48"/>
      <c r="Q2211" s="48" t="s">
        <v>3293</v>
      </c>
      <c r="R2211" s="217" t="s">
        <v>211</v>
      </c>
      <c r="S2211" s="48" t="b">
        <v>0</v>
      </c>
      <c r="T2211" s="48"/>
      <c r="U2211" s="178"/>
      <c r="V2211" s="178">
        <v>43607</v>
      </c>
      <c r="W2211" s="48" t="s">
        <v>211</v>
      </c>
      <c r="X2211" s="48"/>
      <c r="Y2211" s="48"/>
      <c r="Z2211" s="48" t="s">
        <v>211</v>
      </c>
      <c r="AA2211" s="48"/>
      <c r="AB2211" s="48"/>
      <c r="AC2211" s="217" t="s">
        <v>211</v>
      </c>
      <c r="AD2211" s="48"/>
      <c r="AE2211" s="217" t="s">
        <v>498</v>
      </c>
      <c r="AF2211" s="217" t="s">
        <v>4461</v>
      </c>
      <c r="AG2211" s="217" t="s">
        <v>211</v>
      </c>
      <c r="AH2211" s="208">
        <v>43706</v>
      </c>
      <c r="AI2211" s="210" t="s">
        <v>4349</v>
      </c>
      <c r="AJ2211" s="164" t="str">
        <f t="shared" si="34"/>
        <v>FS</v>
      </c>
      <c r="AK2211" s="115" t="b">
        <f>ISNUMBER(SEARCH("IRT",Table1[[#This Row],[Current_Status]]))</f>
        <v>0</v>
      </c>
      <c r="AL2211" s="116">
        <f>YEAR(Table1[[#This Row],[Project_Initiated]])</f>
        <v>2019</v>
      </c>
      <c r="AM2211" s="53">
        <v>44120</v>
      </c>
      <c r="AN2211" s="53" t="str">
        <f>IF(AND(Table1[[#This Row],[Completed Date]]&gt;="07/01/2020"+0,Table1[[#This Row],[Completed Date]]&lt;="6/30/2021"+0),"FY 20-21",IF(AND(Table1[[#This Row],[Completed Date]]&gt;="07/01/2019"+0,Table1[[#This Row],[Completed Date]]&lt;="6/30/2020"+0),"FY 19-20",""))</f>
        <v>FY 19-20</v>
      </c>
      <c r="AO2211" s="116">
        <f>IFERROR(FIND("R",Table1[[#This Row],[FS_Priority]]),"")</f>
        <v>1</v>
      </c>
    </row>
    <row r="2212" spans="1:41" x14ac:dyDescent="0.25">
      <c r="A2212" s="48" t="s">
        <v>2637</v>
      </c>
      <c r="B2212" s="217" t="s">
        <v>211</v>
      </c>
      <c r="C2212" s="217" t="s">
        <v>2637</v>
      </c>
      <c r="D2212" s="218" t="b">
        <v>0</v>
      </c>
      <c r="E2212" s="48" t="s">
        <v>130</v>
      </c>
      <c r="F2212" s="48" t="s">
        <v>3272</v>
      </c>
      <c r="G2212" s="48" t="s">
        <v>211</v>
      </c>
      <c r="H2212" s="48" t="s">
        <v>459</v>
      </c>
      <c r="I2212" s="48" t="s">
        <v>3470</v>
      </c>
      <c r="J2212" s="48" t="s">
        <v>2670</v>
      </c>
      <c r="K2212" s="217" t="s">
        <v>3791</v>
      </c>
      <c r="L2212" s="217" t="s">
        <v>403</v>
      </c>
      <c r="M2212" s="48" t="s">
        <v>3792</v>
      </c>
      <c r="N2212" s="217" t="s">
        <v>211</v>
      </c>
      <c r="O2212" s="48" t="s">
        <v>183</v>
      </c>
      <c r="P2212" s="48"/>
      <c r="Q2212" s="48" t="s">
        <v>211</v>
      </c>
      <c r="R2212" s="217" t="s">
        <v>211</v>
      </c>
      <c r="S2212" s="48" t="b">
        <v>0</v>
      </c>
      <c r="T2212" s="48"/>
      <c r="U2212" s="178"/>
      <c r="V2212" s="178">
        <v>43069</v>
      </c>
      <c r="W2212" s="48" t="s">
        <v>211</v>
      </c>
      <c r="X2212" s="48"/>
      <c r="Y2212" s="48"/>
      <c r="Z2212" s="48" t="s">
        <v>211</v>
      </c>
      <c r="AA2212" s="48"/>
      <c r="AB2212" s="48"/>
      <c r="AC2212" s="217" t="s">
        <v>4005</v>
      </c>
      <c r="AD2212" s="48"/>
      <c r="AE2212" s="217" t="s">
        <v>211</v>
      </c>
      <c r="AF2212" s="217" t="s">
        <v>211</v>
      </c>
      <c r="AG2212" s="217" t="s">
        <v>211</v>
      </c>
      <c r="AH2212" s="208">
        <v>43668</v>
      </c>
      <c r="AI2212" s="210" t="s">
        <v>4352</v>
      </c>
      <c r="AJ2212" s="164" t="str">
        <f t="shared" si="34"/>
        <v>FS</v>
      </c>
      <c r="AK2212" s="115" t="b">
        <f>ISNUMBER(SEARCH("IRT",Table1[[#This Row],[Current_Status]]))</f>
        <v>0</v>
      </c>
      <c r="AL2212" s="116">
        <f>YEAR(Table1[[#This Row],[Project_Initiated]])</f>
        <v>2017</v>
      </c>
      <c r="AM2212" s="53">
        <v>44120</v>
      </c>
      <c r="AN2212" s="53" t="str">
        <f>IF(AND(Table1[[#This Row],[Completed Date]]&gt;="07/01/2020"+0,Table1[[#This Row],[Completed Date]]&lt;="6/30/2021"+0),"FY 20-21",IF(AND(Table1[[#This Row],[Completed Date]]&gt;="07/01/2019"+0,Table1[[#This Row],[Completed Date]]&lt;="6/30/2020"+0),"FY 19-20",""))</f>
        <v>FY 19-20</v>
      </c>
      <c r="AO2212" s="116" t="str">
        <f>IFERROR(FIND("R",Table1[[#This Row],[FS_Priority]]),"")</f>
        <v/>
      </c>
    </row>
    <row r="2213" spans="1:41" x14ac:dyDescent="0.25">
      <c r="A2213" s="48" t="s">
        <v>2638</v>
      </c>
      <c r="B2213" s="217" t="s">
        <v>211</v>
      </c>
      <c r="C2213" s="217" t="s">
        <v>2638</v>
      </c>
      <c r="D2213" s="218" t="b">
        <v>0</v>
      </c>
      <c r="E2213" s="48" t="s">
        <v>130</v>
      </c>
      <c r="F2213" s="48" t="s">
        <v>3276</v>
      </c>
      <c r="G2213" s="48" t="s">
        <v>211</v>
      </c>
      <c r="H2213" s="48" t="s">
        <v>459</v>
      </c>
      <c r="I2213" s="48" t="s">
        <v>3793</v>
      </c>
      <c r="J2213" s="48" t="s">
        <v>2670</v>
      </c>
      <c r="K2213" s="217" t="s">
        <v>3791</v>
      </c>
      <c r="L2213" s="217" t="s">
        <v>403</v>
      </c>
      <c r="M2213" s="48" t="s">
        <v>3792</v>
      </c>
      <c r="N2213" s="217" t="s">
        <v>211</v>
      </c>
      <c r="O2213" s="48" t="s">
        <v>211</v>
      </c>
      <c r="P2213" s="48"/>
      <c r="Q2213" s="48" t="s">
        <v>211</v>
      </c>
      <c r="R2213" s="217" t="s">
        <v>211</v>
      </c>
      <c r="S2213" s="48" t="b">
        <v>0</v>
      </c>
      <c r="T2213" s="48"/>
      <c r="U2213" s="178"/>
      <c r="V2213" s="178">
        <v>43321</v>
      </c>
      <c r="W2213" s="48" t="s">
        <v>211</v>
      </c>
      <c r="X2213" s="48"/>
      <c r="Y2213" s="48"/>
      <c r="Z2213" s="48" t="s">
        <v>211</v>
      </c>
      <c r="AA2213" s="48"/>
      <c r="AB2213" s="48"/>
      <c r="AC2213" s="217" t="s">
        <v>211</v>
      </c>
      <c r="AD2213" s="48"/>
      <c r="AE2213" s="217" t="s">
        <v>211</v>
      </c>
      <c r="AF2213" s="217" t="s">
        <v>211</v>
      </c>
      <c r="AG2213" s="217" t="s">
        <v>211</v>
      </c>
      <c r="AH2213" s="208">
        <v>43473</v>
      </c>
      <c r="AI2213" s="210" t="s">
        <v>4352</v>
      </c>
      <c r="AJ2213" s="164" t="str">
        <f t="shared" si="34"/>
        <v>FS</v>
      </c>
      <c r="AK2213" s="115" t="b">
        <f>ISNUMBER(SEARCH("IRT",Table1[[#This Row],[Current_Status]]))</f>
        <v>0</v>
      </c>
      <c r="AL2213" s="116">
        <f>YEAR(Table1[[#This Row],[Project_Initiated]])</f>
        <v>2018</v>
      </c>
      <c r="AM2213" s="53">
        <v>44120</v>
      </c>
      <c r="AN2213" s="53" t="str">
        <f>IF(AND(Table1[[#This Row],[Completed Date]]&gt;="07/01/2020"+0,Table1[[#This Row],[Completed Date]]&lt;="6/30/2021"+0),"FY 20-21",IF(AND(Table1[[#This Row],[Completed Date]]&gt;="07/01/2019"+0,Table1[[#This Row],[Completed Date]]&lt;="6/30/2020"+0),"FY 19-20",""))</f>
        <v/>
      </c>
      <c r="AO2213" s="116" t="str">
        <f>IFERROR(FIND("R",Table1[[#This Row],[FS_Priority]]),"")</f>
        <v/>
      </c>
    </row>
    <row r="2214" spans="1:41" x14ac:dyDescent="0.25">
      <c r="A2214" s="48" t="s">
        <v>883</v>
      </c>
      <c r="B2214" s="217" t="s">
        <v>211</v>
      </c>
      <c r="C2214" s="217" t="s">
        <v>883</v>
      </c>
      <c r="D2214" s="218" t="b">
        <v>0</v>
      </c>
      <c r="E2214" s="48" t="s">
        <v>4299</v>
      </c>
      <c r="F2214" s="48" t="s">
        <v>2973</v>
      </c>
      <c r="G2214" s="48" t="s">
        <v>3999</v>
      </c>
      <c r="H2214" s="48" t="s">
        <v>884</v>
      </c>
      <c r="I2214" s="48" t="s">
        <v>211</v>
      </c>
      <c r="J2214" s="48" t="s">
        <v>2670</v>
      </c>
      <c r="K2214" s="217" t="s">
        <v>3471</v>
      </c>
      <c r="L2214" s="217" t="s">
        <v>2636</v>
      </c>
      <c r="M2214" s="48" t="s">
        <v>3474</v>
      </c>
      <c r="N2214" s="217" t="s">
        <v>211</v>
      </c>
      <c r="O2214" s="48" t="s">
        <v>211</v>
      </c>
      <c r="P2214" s="48"/>
      <c r="Q2214" s="48" t="s">
        <v>211</v>
      </c>
      <c r="R2214" s="217" t="s">
        <v>211</v>
      </c>
      <c r="S2214" s="48" t="b">
        <v>0</v>
      </c>
      <c r="T2214" s="48"/>
      <c r="U2214" s="178"/>
      <c r="V2214" s="178">
        <v>43376</v>
      </c>
      <c r="W2214" s="48" t="s">
        <v>211</v>
      </c>
      <c r="X2214" s="48"/>
      <c r="Y2214" s="48"/>
      <c r="Z2214" s="48" t="s">
        <v>211</v>
      </c>
      <c r="AA2214" s="48"/>
      <c r="AB2214" s="48"/>
      <c r="AC2214" s="217" t="s">
        <v>211</v>
      </c>
      <c r="AD2214" s="48"/>
      <c r="AE2214" s="217" t="s">
        <v>211</v>
      </c>
      <c r="AF2214" s="217" t="s">
        <v>211</v>
      </c>
      <c r="AG2214" s="217" t="s">
        <v>211</v>
      </c>
      <c r="AH2214" s="208">
        <v>43479</v>
      </c>
      <c r="AI2214" s="210" t="s">
        <v>4352</v>
      </c>
      <c r="AJ2214" s="164" t="str">
        <f t="shared" si="34"/>
        <v>FS</v>
      </c>
      <c r="AK2214" s="115" t="b">
        <f>ISNUMBER(SEARCH("IRT",Table1[[#This Row],[Current_Status]]))</f>
        <v>0</v>
      </c>
      <c r="AL2214" s="116">
        <f>YEAR(Table1[[#This Row],[Project_Initiated]])</f>
        <v>2018</v>
      </c>
      <c r="AM2214" s="53">
        <v>44120</v>
      </c>
      <c r="AN2214" s="53" t="str">
        <f>IF(AND(Table1[[#This Row],[Completed Date]]&gt;="07/01/2020"+0,Table1[[#This Row],[Completed Date]]&lt;="6/30/2021"+0),"FY 20-21",IF(AND(Table1[[#This Row],[Completed Date]]&gt;="07/01/2019"+0,Table1[[#This Row],[Completed Date]]&lt;="6/30/2020"+0),"FY 19-20",""))</f>
        <v/>
      </c>
      <c r="AO2214" s="116" t="str">
        <f>IFERROR(FIND("R",Table1[[#This Row],[FS_Priority]]),"")</f>
        <v/>
      </c>
    </row>
    <row r="2215" spans="1:41" x14ac:dyDescent="0.25">
      <c r="A2215" s="48" t="s">
        <v>254</v>
      </c>
      <c r="B2215" s="217" t="s">
        <v>211</v>
      </c>
      <c r="C2215" s="217" t="s">
        <v>254</v>
      </c>
      <c r="D2215" s="218" t="b">
        <v>0</v>
      </c>
      <c r="E2215" s="48" t="s">
        <v>4299</v>
      </c>
      <c r="F2215" s="48" t="s">
        <v>2985</v>
      </c>
      <c r="G2215" s="48" t="s">
        <v>220</v>
      </c>
      <c r="H2215" s="48" t="s">
        <v>272</v>
      </c>
      <c r="I2215" s="48" t="s">
        <v>3482</v>
      </c>
      <c r="J2215" s="48" t="s">
        <v>2670</v>
      </c>
      <c r="K2215" s="217" t="s">
        <v>3471</v>
      </c>
      <c r="L2215" s="217" t="s">
        <v>2636</v>
      </c>
      <c r="M2215" s="48" t="s">
        <v>3483</v>
      </c>
      <c r="N2215" s="217" t="s">
        <v>211</v>
      </c>
      <c r="O2215" s="48" t="s">
        <v>211</v>
      </c>
      <c r="P2215" s="48"/>
      <c r="Q2215" s="48" t="s">
        <v>225</v>
      </c>
      <c r="R2215" s="217" t="s">
        <v>211</v>
      </c>
      <c r="S2215" s="48" t="b">
        <v>0</v>
      </c>
      <c r="T2215" s="48"/>
      <c r="U2215" s="178"/>
      <c r="V2215" s="178">
        <v>43347</v>
      </c>
      <c r="W2215" s="48" t="s">
        <v>211</v>
      </c>
      <c r="X2215" s="48"/>
      <c r="Y2215" s="48"/>
      <c r="Z2215" s="48" t="s">
        <v>211</v>
      </c>
      <c r="AA2215" s="48"/>
      <c r="AB2215" s="48"/>
      <c r="AC2215" s="217" t="s">
        <v>211</v>
      </c>
      <c r="AD2215" s="48"/>
      <c r="AE2215" s="217" t="s">
        <v>178</v>
      </c>
      <c r="AF2215" s="217" t="s">
        <v>211</v>
      </c>
      <c r="AG2215" s="217" t="s">
        <v>2694</v>
      </c>
      <c r="AH2215" s="208">
        <v>43367</v>
      </c>
      <c r="AI2215" s="210" t="s">
        <v>4347</v>
      </c>
      <c r="AJ2215" s="164" t="str">
        <f t="shared" si="34"/>
        <v>FS</v>
      </c>
      <c r="AK2215" s="115" t="b">
        <f>ISNUMBER(SEARCH("IRT",Table1[[#This Row],[Current_Status]]))</f>
        <v>0</v>
      </c>
      <c r="AL2215" s="116">
        <f>YEAR(Table1[[#This Row],[Project_Initiated]])</f>
        <v>2018</v>
      </c>
      <c r="AM2215" s="53">
        <v>44120</v>
      </c>
      <c r="AN2215" s="53" t="str">
        <f>IF(AND(Table1[[#This Row],[Completed Date]]&gt;="07/01/2020"+0,Table1[[#This Row],[Completed Date]]&lt;="6/30/2021"+0),"FY 20-21",IF(AND(Table1[[#This Row],[Completed Date]]&gt;="07/01/2019"+0,Table1[[#This Row],[Completed Date]]&lt;="6/30/2020"+0),"FY 19-20",""))</f>
        <v/>
      </c>
      <c r="AO2215" s="116" t="str">
        <f>IFERROR(FIND("R",Table1[[#This Row],[FS_Priority]]),"")</f>
        <v/>
      </c>
    </row>
    <row r="2216" spans="1:41" x14ac:dyDescent="0.25">
      <c r="A2216" s="48" t="s">
        <v>4673</v>
      </c>
      <c r="B2216" s="217" t="s">
        <v>211</v>
      </c>
      <c r="C2216" s="217" t="s">
        <v>4673</v>
      </c>
      <c r="D2216" s="218" t="b">
        <v>0</v>
      </c>
      <c r="E2216" s="48" t="s">
        <v>2771</v>
      </c>
      <c r="F2216" s="48" t="s">
        <v>4674</v>
      </c>
      <c r="G2216" s="48" t="s">
        <v>211</v>
      </c>
      <c r="H2216" s="48" t="s">
        <v>211</v>
      </c>
      <c r="I2216" s="48" t="s">
        <v>4675</v>
      </c>
      <c r="J2216" s="48" t="s">
        <v>2670</v>
      </c>
      <c r="K2216" s="217" t="s">
        <v>3786</v>
      </c>
      <c r="L2216" s="217" t="s">
        <v>2772</v>
      </c>
      <c r="M2216" s="48" t="s">
        <v>4676</v>
      </c>
      <c r="N2216" s="217" t="s">
        <v>211</v>
      </c>
      <c r="O2216" s="48" t="s">
        <v>165</v>
      </c>
      <c r="P2216" s="48"/>
      <c r="Q2216" s="48" t="s">
        <v>4502</v>
      </c>
      <c r="R2216" s="217" t="s">
        <v>211</v>
      </c>
      <c r="S2216" s="48" t="b">
        <v>0</v>
      </c>
      <c r="T2216" s="48"/>
      <c r="U2216" s="178"/>
      <c r="V2216" s="178">
        <v>43745</v>
      </c>
      <c r="W2216" s="48" t="s">
        <v>211</v>
      </c>
      <c r="X2216" s="48"/>
      <c r="Y2216" s="48"/>
      <c r="Z2216" s="48" t="s">
        <v>211</v>
      </c>
      <c r="AA2216" s="48"/>
      <c r="AB2216" s="48"/>
      <c r="AC2216" s="217" t="s">
        <v>211</v>
      </c>
      <c r="AD2216" s="48"/>
      <c r="AE2216" s="217" t="s">
        <v>165</v>
      </c>
      <c r="AF2216" s="217" t="s">
        <v>211</v>
      </c>
      <c r="AG2216" s="217" t="s">
        <v>211</v>
      </c>
      <c r="AH2216" s="208">
        <v>43752</v>
      </c>
      <c r="AI2216" s="210" t="s">
        <v>4364</v>
      </c>
      <c r="AJ2216" s="164" t="str">
        <f t="shared" si="34"/>
        <v>FS</v>
      </c>
      <c r="AK2216" s="115" t="b">
        <f>ISNUMBER(SEARCH("IRT",Table1[[#This Row],[Current_Status]]))</f>
        <v>0</v>
      </c>
      <c r="AL2216" s="116">
        <f>YEAR(Table1[[#This Row],[Project_Initiated]])</f>
        <v>2019</v>
      </c>
      <c r="AM2216" s="53">
        <v>44120</v>
      </c>
      <c r="AN2216" s="53" t="str">
        <f>IF(AND(Table1[[#This Row],[Completed Date]]&gt;="07/01/2020"+0,Table1[[#This Row],[Completed Date]]&lt;="6/30/2021"+0),"FY 20-21",IF(AND(Table1[[#This Row],[Completed Date]]&gt;="07/01/2019"+0,Table1[[#This Row],[Completed Date]]&lt;="6/30/2020"+0),"FY 19-20",""))</f>
        <v>FY 19-20</v>
      </c>
      <c r="AO2216" s="116" t="str">
        <f>IFERROR(FIND("R",Table1[[#This Row],[FS_Priority]]),"")</f>
        <v/>
      </c>
    </row>
    <row r="2217" spans="1:41" x14ac:dyDescent="0.25">
      <c r="A2217" s="48" t="s">
        <v>4682</v>
      </c>
      <c r="B2217" s="217" t="s">
        <v>211</v>
      </c>
      <c r="C2217" s="217" t="s">
        <v>4682</v>
      </c>
      <c r="D2217" s="218" t="b">
        <v>0</v>
      </c>
      <c r="E2217" s="48" t="s">
        <v>442</v>
      </c>
      <c r="F2217" s="48" t="s">
        <v>4683</v>
      </c>
      <c r="G2217" s="48" t="s">
        <v>211</v>
      </c>
      <c r="H2217" s="48" t="s">
        <v>211</v>
      </c>
      <c r="I2217" s="48" t="s">
        <v>4249</v>
      </c>
      <c r="J2217" s="48" t="s">
        <v>2670</v>
      </c>
      <c r="K2217" s="217" t="s">
        <v>3829</v>
      </c>
      <c r="L2217" s="217" t="s">
        <v>141</v>
      </c>
      <c r="M2217" s="48" t="s">
        <v>3830</v>
      </c>
      <c r="N2217" s="217" t="s">
        <v>211</v>
      </c>
      <c r="O2217" s="48" t="s">
        <v>165</v>
      </c>
      <c r="P2217" s="48"/>
      <c r="Q2217" s="48" t="s">
        <v>236</v>
      </c>
      <c r="R2217" s="217" t="s">
        <v>211</v>
      </c>
      <c r="S2217" s="48" t="b">
        <v>0</v>
      </c>
      <c r="T2217" s="48"/>
      <c r="U2217" s="178"/>
      <c r="V2217" s="178">
        <v>43761</v>
      </c>
      <c r="W2217" s="48" t="s">
        <v>211</v>
      </c>
      <c r="X2217" s="48"/>
      <c r="Y2217" s="48"/>
      <c r="Z2217" s="48" t="s">
        <v>211</v>
      </c>
      <c r="AA2217" s="48"/>
      <c r="AB2217" s="48"/>
      <c r="AC2217" s="217" t="s">
        <v>4736</v>
      </c>
      <c r="AD2217" s="48"/>
      <c r="AE2217" s="217" t="s">
        <v>165</v>
      </c>
      <c r="AF2217" s="217" t="s">
        <v>211</v>
      </c>
      <c r="AG2217" s="217" t="s">
        <v>211</v>
      </c>
      <c r="AH2217" s="208">
        <v>43837</v>
      </c>
      <c r="AI2217" s="210" t="s">
        <v>4364</v>
      </c>
      <c r="AJ2217" s="164" t="str">
        <f t="shared" si="34"/>
        <v>FS</v>
      </c>
      <c r="AK2217" s="115" t="b">
        <f>ISNUMBER(SEARCH("IRT",Table1[[#This Row],[Current_Status]]))</f>
        <v>0</v>
      </c>
      <c r="AL2217" s="116">
        <f>YEAR(Table1[[#This Row],[Project_Initiated]])</f>
        <v>2019</v>
      </c>
      <c r="AM2217" s="53">
        <v>44120</v>
      </c>
      <c r="AN2217" s="53" t="str">
        <f>IF(AND(Table1[[#This Row],[Completed Date]]&gt;="07/01/2020"+0,Table1[[#This Row],[Completed Date]]&lt;="6/30/2021"+0),"FY 20-21",IF(AND(Table1[[#This Row],[Completed Date]]&gt;="07/01/2019"+0,Table1[[#This Row],[Completed Date]]&lt;="6/30/2020"+0),"FY 19-20",""))</f>
        <v>FY 19-20</v>
      </c>
      <c r="AO2217" s="116" t="str">
        <f>IFERROR(FIND("R",Table1[[#This Row],[FS_Priority]]),"")</f>
        <v/>
      </c>
    </row>
    <row r="2218" spans="1:41" x14ac:dyDescent="0.25">
      <c r="A2218" s="48" t="s">
        <v>424</v>
      </c>
      <c r="B2218" s="217" t="s">
        <v>211</v>
      </c>
      <c r="C2218" s="217" t="s">
        <v>424</v>
      </c>
      <c r="D2218" s="218" t="b">
        <v>0</v>
      </c>
      <c r="E2218" s="48" t="s">
        <v>147</v>
      </c>
      <c r="F2218" s="48" t="s">
        <v>3321</v>
      </c>
      <c r="G2218" s="48" t="s">
        <v>425</v>
      </c>
      <c r="H2218" s="48" t="s">
        <v>490</v>
      </c>
      <c r="I2218" s="48" t="s">
        <v>3857</v>
      </c>
      <c r="J2218" s="48" t="s">
        <v>2670</v>
      </c>
      <c r="K2218" s="217" t="s">
        <v>3839</v>
      </c>
      <c r="L2218" s="217" t="s">
        <v>4330</v>
      </c>
      <c r="M2218" s="48" t="s">
        <v>3788</v>
      </c>
      <c r="N2218" s="217" t="s">
        <v>211</v>
      </c>
      <c r="O2218" s="48" t="s">
        <v>183</v>
      </c>
      <c r="P2218" s="48"/>
      <c r="Q2218" s="48" t="s">
        <v>211</v>
      </c>
      <c r="R2218" s="217" t="s">
        <v>211</v>
      </c>
      <c r="S2218" s="48" t="b">
        <v>0</v>
      </c>
      <c r="T2218" s="48"/>
      <c r="U2218" s="178"/>
      <c r="V2218" s="178">
        <v>43204</v>
      </c>
      <c r="W2218" s="48" t="s">
        <v>211</v>
      </c>
      <c r="X2218" s="48"/>
      <c r="Y2218" s="48"/>
      <c r="Z2218" s="48" t="s">
        <v>211</v>
      </c>
      <c r="AA2218" s="48"/>
      <c r="AB2218" s="48"/>
      <c r="AC2218" s="217" t="s">
        <v>717</v>
      </c>
      <c r="AD2218" s="48"/>
      <c r="AE2218" s="217" t="s">
        <v>178</v>
      </c>
      <c r="AF2218" s="217" t="s">
        <v>211</v>
      </c>
      <c r="AG2218" s="217" t="s">
        <v>2694</v>
      </c>
      <c r="AH2218" s="216">
        <v>43291</v>
      </c>
      <c r="AI2218" s="210" t="s">
        <v>4348</v>
      </c>
      <c r="AJ2218" s="164" t="str">
        <f t="shared" si="34"/>
        <v>FS</v>
      </c>
      <c r="AK2218" s="115" t="b">
        <f>ISNUMBER(SEARCH("IRT",Table1[[#This Row],[Current_Status]]))</f>
        <v>0</v>
      </c>
      <c r="AL2218" s="116">
        <f>YEAR(Table1[[#This Row],[Project_Initiated]])</f>
        <v>2018</v>
      </c>
      <c r="AM2218" s="53">
        <v>44120</v>
      </c>
      <c r="AN2218" s="53" t="str">
        <f>IF(AND(Table1[[#This Row],[Completed Date]]&gt;="07/01/2020"+0,Table1[[#This Row],[Completed Date]]&lt;="6/30/2021"+0),"FY 20-21",IF(AND(Table1[[#This Row],[Completed Date]]&gt;="07/01/2019"+0,Table1[[#This Row],[Completed Date]]&lt;="6/30/2020"+0),"FY 19-20",""))</f>
        <v/>
      </c>
      <c r="AO2218" s="116" t="str">
        <f>IFERROR(FIND("R",Table1[[#This Row],[FS_Priority]]),"")</f>
        <v/>
      </c>
    </row>
    <row r="2219" spans="1:41" x14ac:dyDescent="0.25">
      <c r="A2219" s="48" t="s">
        <v>421</v>
      </c>
      <c r="B2219" s="217" t="s">
        <v>211</v>
      </c>
      <c r="C2219" s="217" t="s">
        <v>421</v>
      </c>
      <c r="D2219" s="218" t="b">
        <v>0</v>
      </c>
      <c r="E2219" s="48" t="s">
        <v>147</v>
      </c>
      <c r="F2219" s="48" t="s">
        <v>3315</v>
      </c>
      <c r="G2219" s="48" t="s">
        <v>2645</v>
      </c>
      <c r="H2219" s="48" t="s">
        <v>451</v>
      </c>
      <c r="I2219" s="48" t="s">
        <v>211</v>
      </c>
      <c r="J2219" s="48" t="s">
        <v>2670</v>
      </c>
      <c r="K2219" s="217" t="s">
        <v>3839</v>
      </c>
      <c r="L2219" s="217" t="s">
        <v>4330</v>
      </c>
      <c r="M2219" s="48" t="s">
        <v>3849</v>
      </c>
      <c r="N2219" s="217" t="s">
        <v>211</v>
      </c>
      <c r="O2219" s="48" t="s">
        <v>183</v>
      </c>
      <c r="P2219" s="48"/>
      <c r="Q2219" s="48" t="s">
        <v>184</v>
      </c>
      <c r="R2219" s="217" t="s">
        <v>211</v>
      </c>
      <c r="S2219" s="48" t="b">
        <v>0</v>
      </c>
      <c r="T2219" s="48"/>
      <c r="U2219" s="178"/>
      <c r="V2219" s="178">
        <v>43350</v>
      </c>
      <c r="W2219" s="48" t="s">
        <v>211</v>
      </c>
      <c r="X2219" s="48"/>
      <c r="Y2219" s="48"/>
      <c r="Z2219" s="48" t="s">
        <v>211</v>
      </c>
      <c r="AA2219" s="48"/>
      <c r="AB2219" s="48"/>
      <c r="AC2219" s="217" t="s">
        <v>2646</v>
      </c>
      <c r="AD2219" s="48"/>
      <c r="AE2219" s="217" t="s">
        <v>498</v>
      </c>
      <c r="AF2219" s="217" t="s">
        <v>211</v>
      </c>
      <c r="AG2219" s="217" t="s">
        <v>2694</v>
      </c>
      <c r="AH2219" s="216">
        <v>43497</v>
      </c>
      <c r="AI2219" s="210" t="s">
        <v>4347</v>
      </c>
      <c r="AJ2219" s="164" t="str">
        <f t="shared" si="34"/>
        <v>FS</v>
      </c>
      <c r="AK2219" s="115" t="b">
        <f>ISNUMBER(SEARCH("IRT",Table1[[#This Row],[Current_Status]]))</f>
        <v>0</v>
      </c>
      <c r="AL2219" s="116">
        <f>YEAR(Table1[[#This Row],[Project_Initiated]])</f>
        <v>2018</v>
      </c>
      <c r="AM2219" s="53">
        <v>44120</v>
      </c>
      <c r="AN2219" s="53" t="str">
        <f>IF(AND(Table1[[#This Row],[Completed Date]]&gt;="07/01/2020"+0,Table1[[#This Row],[Completed Date]]&lt;="6/30/2021"+0),"FY 20-21",IF(AND(Table1[[#This Row],[Completed Date]]&gt;="07/01/2019"+0,Table1[[#This Row],[Completed Date]]&lt;="6/30/2020"+0),"FY 19-20",""))</f>
        <v/>
      </c>
      <c r="AO2219" s="116" t="str">
        <f>IFERROR(FIND("R",Table1[[#This Row],[FS_Priority]]),"")</f>
        <v/>
      </c>
    </row>
    <row r="2220" spans="1:41" x14ac:dyDescent="0.25">
      <c r="A2220" s="48" t="s">
        <v>4123</v>
      </c>
      <c r="B2220" s="217" t="s">
        <v>211</v>
      </c>
      <c r="C2220" s="217" t="s">
        <v>4123</v>
      </c>
      <c r="D2220" s="218" t="b">
        <v>0</v>
      </c>
      <c r="E2220" s="48" t="s">
        <v>147</v>
      </c>
      <c r="F2220" s="48" t="s">
        <v>4147</v>
      </c>
      <c r="G2220" s="48" t="s">
        <v>4397</v>
      </c>
      <c r="H2220" s="48" t="s">
        <v>451</v>
      </c>
      <c r="I2220" s="48" t="s">
        <v>4148</v>
      </c>
      <c r="J2220" s="48" t="s">
        <v>2670</v>
      </c>
      <c r="K2220" s="217" t="s">
        <v>3839</v>
      </c>
      <c r="L2220" s="217" t="s">
        <v>4330</v>
      </c>
      <c r="M2220" s="48" t="s">
        <v>3849</v>
      </c>
      <c r="N2220" s="217" t="s">
        <v>211</v>
      </c>
      <c r="O2220" s="48" t="s">
        <v>183</v>
      </c>
      <c r="P2220" s="48"/>
      <c r="Q2220" s="48" t="s">
        <v>184</v>
      </c>
      <c r="R2220" s="217" t="s">
        <v>211</v>
      </c>
      <c r="S2220" s="48" t="b">
        <v>0</v>
      </c>
      <c r="T2220" s="48"/>
      <c r="U2220" s="178"/>
      <c r="V2220" s="178">
        <v>43628</v>
      </c>
      <c r="W2220" s="48" t="s">
        <v>211</v>
      </c>
      <c r="X2220" s="48"/>
      <c r="Y2220" s="48"/>
      <c r="Z2220" s="48" t="s">
        <v>211</v>
      </c>
      <c r="AA2220" s="48"/>
      <c r="AB2220" s="48"/>
      <c r="AC2220" s="217" t="s">
        <v>211</v>
      </c>
      <c r="AD2220" s="48"/>
      <c r="AE2220" s="217" t="s">
        <v>498</v>
      </c>
      <c r="AF2220" s="217" t="s">
        <v>4397</v>
      </c>
      <c r="AG2220" s="217" t="s">
        <v>2693</v>
      </c>
      <c r="AH2220" s="216">
        <v>43795</v>
      </c>
      <c r="AI2220" s="210" t="s">
        <v>4284</v>
      </c>
      <c r="AJ2220" s="164" t="str">
        <f t="shared" si="34"/>
        <v>FS</v>
      </c>
      <c r="AK2220" s="115" t="b">
        <f>ISNUMBER(SEARCH("IRT",Table1[[#This Row],[Current_Status]]))</f>
        <v>0</v>
      </c>
      <c r="AL2220" s="116">
        <f>YEAR(Table1[[#This Row],[Project_Initiated]])</f>
        <v>2019</v>
      </c>
      <c r="AM2220" s="53">
        <v>44120</v>
      </c>
      <c r="AN2220" s="53" t="str">
        <f>IF(AND(Table1[[#This Row],[Completed Date]]&gt;="07/01/2020"+0,Table1[[#This Row],[Completed Date]]&lt;="6/30/2021"+0),"FY 20-21",IF(AND(Table1[[#This Row],[Completed Date]]&gt;="07/01/2019"+0,Table1[[#This Row],[Completed Date]]&lt;="6/30/2020"+0),"FY 19-20",""))</f>
        <v>FY 19-20</v>
      </c>
      <c r="AO2220" s="116" t="str">
        <f>IFERROR(FIND("R",Table1[[#This Row],[FS_Priority]]),"")</f>
        <v/>
      </c>
    </row>
    <row r="2221" spans="1:41" x14ac:dyDescent="0.25">
      <c r="A2221" s="48" t="s">
        <v>2950</v>
      </c>
      <c r="B2221" s="217" t="s">
        <v>211</v>
      </c>
      <c r="C2221" s="217" t="s">
        <v>2950</v>
      </c>
      <c r="D2221" s="218" t="b">
        <v>0</v>
      </c>
      <c r="E2221" s="48" t="s">
        <v>4313</v>
      </c>
      <c r="F2221" s="48" t="s">
        <v>3350</v>
      </c>
      <c r="G2221" s="48" t="s">
        <v>211</v>
      </c>
      <c r="H2221" s="48" t="s">
        <v>461</v>
      </c>
      <c r="I2221" s="48" t="s">
        <v>3963</v>
      </c>
      <c r="J2221" s="48" t="s">
        <v>2670</v>
      </c>
      <c r="K2221" s="217" t="s">
        <v>3883</v>
      </c>
      <c r="L2221" s="217" t="s">
        <v>437</v>
      </c>
      <c r="M2221" s="48" t="s">
        <v>3892</v>
      </c>
      <c r="N2221" s="217" t="s">
        <v>211</v>
      </c>
      <c r="O2221" s="48" t="s">
        <v>165</v>
      </c>
      <c r="P2221" s="48"/>
      <c r="Q2221" s="48" t="s">
        <v>236</v>
      </c>
      <c r="R2221" s="217" t="s">
        <v>211</v>
      </c>
      <c r="S2221" s="48" t="b">
        <v>0</v>
      </c>
      <c r="T2221" s="48"/>
      <c r="U2221" s="178"/>
      <c r="V2221" s="178">
        <v>43539</v>
      </c>
      <c r="W2221" s="48" t="s">
        <v>211</v>
      </c>
      <c r="X2221" s="48"/>
      <c r="Y2221" s="48"/>
      <c r="Z2221" s="48" t="s">
        <v>211</v>
      </c>
      <c r="AA2221" s="48"/>
      <c r="AB2221" s="48"/>
      <c r="AC2221" s="217" t="s">
        <v>4716</v>
      </c>
      <c r="AD2221" s="48"/>
      <c r="AE2221" s="217" t="s">
        <v>211</v>
      </c>
      <c r="AF2221" s="217" t="s">
        <v>211</v>
      </c>
      <c r="AG2221" s="217" t="s">
        <v>211</v>
      </c>
      <c r="AH2221" s="216">
        <v>43805</v>
      </c>
      <c r="AI2221" s="210" t="s">
        <v>4349</v>
      </c>
      <c r="AJ2221" s="164" t="str">
        <f t="shared" si="34"/>
        <v>FS</v>
      </c>
      <c r="AK2221" s="115" t="b">
        <f>ISNUMBER(SEARCH("IRT",Table1[[#This Row],[Current_Status]]))</f>
        <v>0</v>
      </c>
      <c r="AL2221" s="116">
        <f>YEAR(Table1[[#This Row],[Project_Initiated]])</f>
        <v>2019</v>
      </c>
      <c r="AM2221" s="53">
        <v>44120</v>
      </c>
      <c r="AN2221" s="53" t="str">
        <f>IF(AND(Table1[[#This Row],[Completed Date]]&gt;="07/01/2020"+0,Table1[[#This Row],[Completed Date]]&lt;="6/30/2021"+0),"FY 20-21",IF(AND(Table1[[#This Row],[Completed Date]]&gt;="07/01/2019"+0,Table1[[#This Row],[Completed Date]]&lt;="6/30/2020"+0),"FY 19-20",""))</f>
        <v>FY 19-20</v>
      </c>
      <c r="AO2221" s="116" t="str">
        <f>IFERROR(FIND("R",Table1[[#This Row],[FS_Priority]]),"")</f>
        <v/>
      </c>
    </row>
    <row r="2222" spans="1:41" x14ac:dyDescent="0.25">
      <c r="A2222" s="48" t="s">
        <v>68</v>
      </c>
      <c r="B2222" s="217" t="s">
        <v>68</v>
      </c>
      <c r="C2222" s="217" t="s">
        <v>211</v>
      </c>
      <c r="D2222" s="218" t="b">
        <v>0</v>
      </c>
      <c r="E2222" s="48" t="s">
        <v>4285</v>
      </c>
      <c r="F2222" s="48" t="s">
        <v>69</v>
      </c>
      <c r="G2222" s="48" t="s">
        <v>5082</v>
      </c>
      <c r="H2222" s="48" t="s">
        <v>211</v>
      </c>
      <c r="I2222" s="48" t="s">
        <v>211</v>
      </c>
      <c r="J2222" s="48" t="s">
        <v>72</v>
      </c>
      <c r="K2222" s="217" t="s">
        <v>59</v>
      </c>
      <c r="L2222" s="217" t="s">
        <v>28</v>
      </c>
      <c r="M2222" s="48" t="s">
        <v>71</v>
      </c>
      <c r="N2222" s="217" t="s">
        <v>211</v>
      </c>
      <c r="O2222" s="48" t="s">
        <v>4331</v>
      </c>
      <c r="P2222" s="48">
        <v>17</v>
      </c>
      <c r="Q2222" s="48" t="s">
        <v>211</v>
      </c>
      <c r="R2222" s="217" t="s">
        <v>211</v>
      </c>
      <c r="S2222" s="48" t="b">
        <v>0</v>
      </c>
      <c r="T2222" s="48">
        <v>44500</v>
      </c>
      <c r="U2222" s="178"/>
      <c r="V2222" s="178">
        <v>43334</v>
      </c>
      <c r="W2222" s="48" t="s">
        <v>72</v>
      </c>
      <c r="X2222" s="48">
        <v>44013</v>
      </c>
      <c r="Y2222" s="48">
        <v>44166</v>
      </c>
      <c r="Z2222" s="48" t="s">
        <v>211</v>
      </c>
      <c r="AA2222" s="48"/>
      <c r="AB2222" s="48"/>
      <c r="AC2222" s="217" t="s">
        <v>211</v>
      </c>
      <c r="AD2222" s="48"/>
      <c r="AE2222" s="217" t="s">
        <v>211</v>
      </c>
      <c r="AF2222" s="217" t="s">
        <v>211</v>
      </c>
      <c r="AG2222" s="217" t="s">
        <v>211</v>
      </c>
      <c r="AH2222" s="216"/>
      <c r="AI2222" s="210" t="s">
        <v>211</v>
      </c>
      <c r="AJ2222" s="164" t="str">
        <f t="shared" si="34"/>
        <v>PD&amp;C</v>
      </c>
      <c r="AK2222" s="115" t="b">
        <f>ISNUMBER(SEARCH("IRT",Table1[[#This Row],[Current_Status]]))</f>
        <v>0</v>
      </c>
      <c r="AL2222" s="116">
        <f>YEAR(Table1[[#This Row],[Project_Initiated]])</f>
        <v>2018</v>
      </c>
      <c r="AM2222" s="53">
        <v>44120</v>
      </c>
      <c r="AN2222" s="53" t="str">
        <f>IF(AND(Table1[[#This Row],[Completed Date]]&gt;="07/01/2020"+0,Table1[[#This Row],[Completed Date]]&lt;="6/30/2021"+0),"FY 20-21",IF(AND(Table1[[#This Row],[Completed Date]]&gt;="07/01/2019"+0,Table1[[#This Row],[Completed Date]]&lt;="6/30/2020"+0),"FY 19-20",""))</f>
        <v/>
      </c>
      <c r="AO2222" s="116" t="str">
        <f>IFERROR(FIND("R",Table1[[#This Row],[FS_Priority]]),"")</f>
        <v/>
      </c>
    </row>
    <row r="2223" spans="1:41" x14ac:dyDescent="0.25">
      <c r="A2223" s="48" t="s">
        <v>2737</v>
      </c>
      <c r="B2223" s="217" t="s">
        <v>211</v>
      </c>
      <c r="C2223" s="217" t="s">
        <v>2737</v>
      </c>
      <c r="D2223" s="218" t="b">
        <v>0</v>
      </c>
      <c r="E2223" s="48" t="s">
        <v>446</v>
      </c>
      <c r="F2223" s="48" t="s">
        <v>3057</v>
      </c>
      <c r="G2223" s="48" t="s">
        <v>2819</v>
      </c>
      <c r="H2223" s="48" t="s">
        <v>52</v>
      </c>
      <c r="I2223" s="48" t="s">
        <v>3584</v>
      </c>
      <c r="J2223" s="48" t="s">
        <v>2661</v>
      </c>
      <c r="K2223" s="217" t="s">
        <v>3578</v>
      </c>
      <c r="L2223" s="217" t="s">
        <v>2636</v>
      </c>
      <c r="M2223" s="48" t="s">
        <v>3585</v>
      </c>
      <c r="N2223" s="217" t="s">
        <v>211</v>
      </c>
      <c r="O2223" s="48" t="s">
        <v>183</v>
      </c>
      <c r="P2223" s="48"/>
      <c r="Q2223" s="48" t="s">
        <v>218</v>
      </c>
      <c r="R2223" s="217" t="s">
        <v>288</v>
      </c>
      <c r="S2223" s="48" t="b">
        <v>0</v>
      </c>
      <c r="T2223" s="48"/>
      <c r="U2223" s="178"/>
      <c r="V2223" s="178">
        <v>43445</v>
      </c>
      <c r="W2223" s="48" t="s">
        <v>211</v>
      </c>
      <c r="X2223" s="48"/>
      <c r="Y2223" s="48"/>
      <c r="Z2223" s="48" t="s">
        <v>211</v>
      </c>
      <c r="AA2223" s="48"/>
      <c r="AB2223" s="48"/>
      <c r="AC2223" s="217" t="s">
        <v>5051</v>
      </c>
      <c r="AD2223" s="219">
        <v>43454</v>
      </c>
      <c r="AE2223" s="217" t="s">
        <v>498</v>
      </c>
      <c r="AF2223" s="217" t="s">
        <v>4737</v>
      </c>
      <c r="AG2223" s="217" t="s">
        <v>2694</v>
      </c>
      <c r="AH2223" s="216">
        <v>44048</v>
      </c>
      <c r="AI2223" s="210" t="s">
        <v>4346</v>
      </c>
      <c r="AJ2223" s="164" t="str">
        <f t="shared" si="34"/>
        <v>FS</v>
      </c>
      <c r="AK2223" s="115" t="b">
        <f>ISNUMBER(SEARCH("IRT",Table1[[#This Row],[Current_Status]]))</f>
        <v>0</v>
      </c>
      <c r="AL2223" s="116">
        <f>YEAR(Table1[[#This Row],[Project_Initiated]])</f>
        <v>2018</v>
      </c>
      <c r="AM2223" s="53">
        <v>44120</v>
      </c>
      <c r="AN2223" s="53" t="str">
        <f>IF(AND(Table1[[#This Row],[Completed Date]]&gt;="07/01/2020"+0,Table1[[#This Row],[Completed Date]]&lt;="6/30/2021"+0),"FY 20-21",IF(AND(Table1[[#This Row],[Completed Date]]&gt;="07/01/2019"+0,Table1[[#This Row],[Completed Date]]&lt;="6/30/2020"+0),"FY 19-20",""))</f>
        <v>FY 20-21</v>
      </c>
      <c r="AO2223" s="116" t="str">
        <f>IFERROR(FIND("R",Table1[[#This Row],[FS_Priority]]),"")</f>
        <v/>
      </c>
    </row>
    <row r="2224" spans="1:41" x14ac:dyDescent="0.25">
      <c r="A2224" s="48" t="s">
        <v>4117</v>
      </c>
      <c r="B2224" s="217" t="s">
        <v>211</v>
      </c>
      <c r="C2224" s="217" t="s">
        <v>4117</v>
      </c>
      <c r="D2224" s="218" t="b">
        <v>0</v>
      </c>
      <c r="E2224" s="48" t="s">
        <v>198</v>
      </c>
      <c r="F2224" s="48" t="s">
        <v>4155</v>
      </c>
      <c r="G2224" s="48" t="s">
        <v>211</v>
      </c>
      <c r="H2224" s="48" t="s">
        <v>3833</v>
      </c>
      <c r="I2224" s="48" t="s">
        <v>4156</v>
      </c>
      <c r="J2224" s="48" t="s">
        <v>2661</v>
      </c>
      <c r="K2224" s="217" t="s">
        <v>3829</v>
      </c>
      <c r="L2224" s="217" t="s">
        <v>141</v>
      </c>
      <c r="M2224" s="48" t="s">
        <v>3830</v>
      </c>
      <c r="N2224" s="217" t="s">
        <v>211</v>
      </c>
      <c r="O2224" s="48" t="s">
        <v>183</v>
      </c>
      <c r="P2224" s="48"/>
      <c r="Q2224" s="48" t="s">
        <v>218</v>
      </c>
      <c r="R2224" s="217" t="s">
        <v>211</v>
      </c>
      <c r="S2224" s="48" t="b">
        <v>0</v>
      </c>
      <c r="T2224" s="48"/>
      <c r="U2224" s="178"/>
      <c r="V2224" s="178">
        <v>43634</v>
      </c>
      <c r="W2224" s="48" t="s">
        <v>211</v>
      </c>
      <c r="X2224" s="48"/>
      <c r="Y2224" s="48"/>
      <c r="Z2224" s="48" t="s">
        <v>211</v>
      </c>
      <c r="AA2224" s="48"/>
      <c r="AB2224" s="48"/>
      <c r="AC2224" s="217" t="s">
        <v>4319</v>
      </c>
      <c r="AD2224" s="48"/>
      <c r="AE2224" s="217" t="s">
        <v>178</v>
      </c>
      <c r="AF2224" s="217" t="s">
        <v>211</v>
      </c>
      <c r="AG2224" s="217" t="s">
        <v>211</v>
      </c>
      <c r="AH2224" s="216">
        <v>43739</v>
      </c>
      <c r="AI2224" s="210" t="s">
        <v>4284</v>
      </c>
      <c r="AJ2224" s="164" t="str">
        <f t="shared" si="34"/>
        <v>FS</v>
      </c>
      <c r="AK2224" s="115" t="b">
        <f>ISNUMBER(SEARCH("IRT",Table1[[#This Row],[Current_Status]]))</f>
        <v>0</v>
      </c>
      <c r="AL2224" s="116">
        <f>YEAR(Table1[[#This Row],[Project_Initiated]])</f>
        <v>2019</v>
      </c>
      <c r="AM2224" s="53">
        <v>44120</v>
      </c>
      <c r="AN2224" s="53" t="str">
        <f>IF(AND(Table1[[#This Row],[Completed Date]]&gt;="07/01/2020"+0,Table1[[#This Row],[Completed Date]]&lt;="6/30/2021"+0),"FY 20-21",IF(AND(Table1[[#This Row],[Completed Date]]&gt;="07/01/2019"+0,Table1[[#This Row],[Completed Date]]&lt;="6/30/2020"+0),"FY 19-20",""))</f>
        <v>FY 19-20</v>
      </c>
      <c r="AO2224" s="116" t="str">
        <f>IFERROR(FIND("R",Table1[[#This Row],[FS_Priority]]),"")</f>
        <v/>
      </c>
    </row>
    <row r="2225" spans="1:41" x14ac:dyDescent="0.25">
      <c r="A2225" s="48" t="s">
        <v>806</v>
      </c>
      <c r="B2225" s="217" t="s">
        <v>211</v>
      </c>
      <c r="C2225" s="217" t="s">
        <v>806</v>
      </c>
      <c r="D2225" s="218" t="b">
        <v>0</v>
      </c>
      <c r="E2225" s="48" t="s">
        <v>21</v>
      </c>
      <c r="F2225" s="48" t="s">
        <v>2953</v>
      </c>
      <c r="G2225" s="48" t="s">
        <v>3998</v>
      </c>
      <c r="H2225" s="48" t="s">
        <v>323</v>
      </c>
      <c r="I2225" s="48" t="s">
        <v>3457</v>
      </c>
      <c r="J2225" s="48" t="s">
        <v>2661</v>
      </c>
      <c r="K2225" s="217" t="s">
        <v>3455</v>
      </c>
      <c r="L2225" s="217" t="s">
        <v>4315</v>
      </c>
      <c r="M2225" s="48" t="s">
        <v>3456</v>
      </c>
      <c r="N2225" s="217" t="s">
        <v>211</v>
      </c>
      <c r="O2225" s="48" t="s">
        <v>183</v>
      </c>
      <c r="P2225" s="48"/>
      <c r="Q2225" s="48" t="s">
        <v>211</v>
      </c>
      <c r="R2225" s="217" t="s">
        <v>211</v>
      </c>
      <c r="S2225" s="48" t="b">
        <v>0</v>
      </c>
      <c r="T2225" s="48"/>
      <c r="U2225" s="178"/>
      <c r="V2225" s="178">
        <v>43297</v>
      </c>
      <c r="W2225" s="48" t="s">
        <v>211</v>
      </c>
      <c r="X2225" s="48"/>
      <c r="Y2225" s="48"/>
      <c r="Z2225" s="48" t="s">
        <v>211</v>
      </c>
      <c r="AA2225" s="48"/>
      <c r="AB2225" s="48"/>
      <c r="AC2225" s="217" t="s">
        <v>807</v>
      </c>
      <c r="AD2225" s="48"/>
      <c r="AE2225" s="217" t="s">
        <v>165</v>
      </c>
      <c r="AF2225" s="217" t="s">
        <v>211</v>
      </c>
      <c r="AG2225" s="217" t="s">
        <v>539</v>
      </c>
      <c r="AH2225" s="209">
        <v>43362</v>
      </c>
      <c r="AI2225" s="210" t="s">
        <v>4347</v>
      </c>
      <c r="AJ2225" s="164" t="str">
        <f t="shared" si="34"/>
        <v>FS</v>
      </c>
      <c r="AK2225" s="115" t="b">
        <f>ISNUMBER(SEARCH("IRT",Table1[[#This Row],[Current_Status]]))</f>
        <v>0</v>
      </c>
      <c r="AL2225" s="116">
        <f>YEAR(Table1[[#This Row],[Project_Initiated]])</f>
        <v>2018</v>
      </c>
      <c r="AM2225" s="53">
        <v>44120</v>
      </c>
      <c r="AN2225" s="53" t="str">
        <f>IF(AND(Table1[[#This Row],[Completed Date]]&gt;="07/01/2020"+0,Table1[[#This Row],[Completed Date]]&lt;="6/30/2021"+0),"FY 20-21",IF(AND(Table1[[#This Row],[Completed Date]]&gt;="07/01/2019"+0,Table1[[#This Row],[Completed Date]]&lt;="6/30/2020"+0),"FY 19-20",""))</f>
        <v/>
      </c>
      <c r="AO2225" s="116" t="str">
        <f>IFERROR(FIND("R",Table1[[#This Row],[FS_Priority]]),"")</f>
        <v/>
      </c>
    </row>
    <row r="2226" spans="1:41" x14ac:dyDescent="0.25">
      <c r="A2226" s="48" t="s">
        <v>684</v>
      </c>
      <c r="B2226" s="217" t="s">
        <v>211</v>
      </c>
      <c r="C2226" s="217" t="s">
        <v>684</v>
      </c>
      <c r="D2226" s="218" t="b">
        <v>0</v>
      </c>
      <c r="E2226" s="48" t="s">
        <v>21</v>
      </c>
      <c r="F2226" s="48" t="s">
        <v>2954</v>
      </c>
      <c r="G2226" s="48" t="s">
        <v>211</v>
      </c>
      <c r="H2226" s="48" t="s">
        <v>52</v>
      </c>
      <c r="I2226" s="48" t="s">
        <v>211</v>
      </c>
      <c r="J2226" s="48" t="s">
        <v>2661</v>
      </c>
      <c r="K2226" s="217" t="s">
        <v>3455</v>
      </c>
      <c r="L2226" s="217" t="s">
        <v>4315</v>
      </c>
      <c r="M2226" s="48" t="s">
        <v>3458</v>
      </c>
      <c r="N2226" s="217" t="s">
        <v>211</v>
      </c>
      <c r="O2226" s="48" t="s">
        <v>183</v>
      </c>
      <c r="P2226" s="48"/>
      <c r="Q2226" s="48" t="s">
        <v>211</v>
      </c>
      <c r="R2226" s="217" t="s">
        <v>211</v>
      </c>
      <c r="S2226" s="48" t="b">
        <v>0</v>
      </c>
      <c r="T2226" s="48"/>
      <c r="U2226" s="178"/>
      <c r="V2226" s="178">
        <v>43160</v>
      </c>
      <c r="W2226" s="48" t="s">
        <v>211</v>
      </c>
      <c r="X2226" s="48"/>
      <c r="Y2226" s="48"/>
      <c r="Z2226" s="48" t="s">
        <v>211</v>
      </c>
      <c r="AA2226" s="48"/>
      <c r="AB2226" s="48"/>
      <c r="AC2226" s="217" t="s">
        <v>685</v>
      </c>
      <c r="AD2226" s="48"/>
      <c r="AE2226" s="217" t="s">
        <v>183</v>
      </c>
      <c r="AF2226" s="217" t="s">
        <v>211</v>
      </c>
      <c r="AG2226" s="217" t="s">
        <v>2694</v>
      </c>
      <c r="AH2226" s="216">
        <v>43292</v>
      </c>
      <c r="AI2226" s="210" t="s">
        <v>4348</v>
      </c>
      <c r="AJ2226" s="164" t="str">
        <f t="shared" si="34"/>
        <v>FS</v>
      </c>
      <c r="AK2226" s="115" t="b">
        <f>ISNUMBER(SEARCH("IRT",Table1[[#This Row],[Current_Status]]))</f>
        <v>0</v>
      </c>
      <c r="AL2226" s="116">
        <f>YEAR(Table1[[#This Row],[Project_Initiated]])</f>
        <v>2018</v>
      </c>
      <c r="AM2226" s="53">
        <v>44120</v>
      </c>
      <c r="AN2226" s="53" t="str">
        <f>IF(AND(Table1[[#This Row],[Completed Date]]&gt;="07/01/2020"+0,Table1[[#This Row],[Completed Date]]&lt;="6/30/2021"+0),"FY 20-21",IF(AND(Table1[[#This Row],[Completed Date]]&gt;="07/01/2019"+0,Table1[[#This Row],[Completed Date]]&lt;="6/30/2020"+0),"FY 19-20",""))</f>
        <v/>
      </c>
      <c r="AO2226" s="116" t="str">
        <f>IFERROR(FIND("R",Table1[[#This Row],[FS_Priority]]),"")</f>
        <v/>
      </c>
    </row>
    <row r="2227" spans="1:41" x14ac:dyDescent="0.25">
      <c r="A2227" s="48" t="s">
        <v>213</v>
      </c>
      <c r="B2227" s="217" t="s">
        <v>211</v>
      </c>
      <c r="C2227" s="217" t="s">
        <v>213</v>
      </c>
      <c r="D2227" s="218" t="b">
        <v>0</v>
      </c>
      <c r="E2227" s="48" t="s">
        <v>21</v>
      </c>
      <c r="F2227" s="48" t="s">
        <v>2955</v>
      </c>
      <c r="G2227" s="48" t="s">
        <v>211</v>
      </c>
      <c r="H2227" s="48" t="s">
        <v>323</v>
      </c>
      <c r="I2227" s="48" t="s">
        <v>211</v>
      </c>
      <c r="J2227" s="48" t="s">
        <v>2661</v>
      </c>
      <c r="K2227" s="217" t="s">
        <v>3455</v>
      </c>
      <c r="L2227" s="217" t="s">
        <v>4315</v>
      </c>
      <c r="M2227" s="48" t="s">
        <v>3458</v>
      </c>
      <c r="N2227" s="217" t="s">
        <v>211</v>
      </c>
      <c r="O2227" s="48" t="s">
        <v>183</v>
      </c>
      <c r="P2227" s="48"/>
      <c r="Q2227" s="48" t="s">
        <v>211</v>
      </c>
      <c r="R2227" s="217" t="s">
        <v>211</v>
      </c>
      <c r="S2227" s="48" t="b">
        <v>0</v>
      </c>
      <c r="T2227" s="48"/>
      <c r="U2227" s="178"/>
      <c r="V2227" s="178">
        <v>43177</v>
      </c>
      <c r="W2227" s="48" t="s">
        <v>211</v>
      </c>
      <c r="X2227" s="48"/>
      <c r="Y2227" s="48"/>
      <c r="Z2227" s="48" t="s">
        <v>211</v>
      </c>
      <c r="AA2227" s="48"/>
      <c r="AB2227" s="48"/>
      <c r="AC2227" s="217" t="s">
        <v>2609</v>
      </c>
      <c r="AD2227" s="48"/>
      <c r="AE2227" s="217" t="s">
        <v>183</v>
      </c>
      <c r="AF2227" s="217" t="s">
        <v>211</v>
      </c>
      <c r="AG2227" s="217" t="s">
        <v>2694</v>
      </c>
      <c r="AH2227" s="216">
        <v>43412</v>
      </c>
      <c r="AI2227" s="210" t="s">
        <v>4348</v>
      </c>
      <c r="AJ2227" s="164" t="str">
        <f t="shared" si="34"/>
        <v>FS</v>
      </c>
      <c r="AK2227" s="115" t="b">
        <f>ISNUMBER(SEARCH("IRT",Table1[[#This Row],[Current_Status]]))</f>
        <v>0</v>
      </c>
      <c r="AL2227" s="116">
        <f>YEAR(Table1[[#This Row],[Project_Initiated]])</f>
        <v>2018</v>
      </c>
      <c r="AM2227" s="53">
        <v>44120</v>
      </c>
      <c r="AN2227" s="53" t="str">
        <f>IF(AND(Table1[[#This Row],[Completed Date]]&gt;="07/01/2020"+0,Table1[[#This Row],[Completed Date]]&lt;="6/30/2021"+0),"FY 20-21",IF(AND(Table1[[#This Row],[Completed Date]]&gt;="07/01/2019"+0,Table1[[#This Row],[Completed Date]]&lt;="6/30/2020"+0),"FY 19-20",""))</f>
        <v/>
      </c>
      <c r="AO2227" s="116" t="str">
        <f>IFERROR(FIND("R",Table1[[#This Row],[FS_Priority]]),"")</f>
        <v/>
      </c>
    </row>
    <row r="2228" spans="1:41" x14ac:dyDescent="0.25">
      <c r="A2228" s="48" t="s">
        <v>216</v>
      </c>
      <c r="B2228" s="217" t="s">
        <v>211</v>
      </c>
      <c r="C2228" s="217" t="s">
        <v>216</v>
      </c>
      <c r="D2228" s="218" t="b">
        <v>0</v>
      </c>
      <c r="E2228" s="48" t="s">
        <v>21</v>
      </c>
      <c r="F2228" s="48" t="s">
        <v>2956</v>
      </c>
      <c r="G2228" s="48" t="s">
        <v>211</v>
      </c>
      <c r="H2228" s="48" t="s">
        <v>323</v>
      </c>
      <c r="I2228" s="48" t="s">
        <v>211</v>
      </c>
      <c r="J2228" s="48" t="s">
        <v>2661</v>
      </c>
      <c r="K2228" s="217" t="s">
        <v>3455</v>
      </c>
      <c r="L2228" s="217" t="s">
        <v>4315</v>
      </c>
      <c r="M2228" s="48" t="s">
        <v>3458</v>
      </c>
      <c r="N2228" s="217" t="s">
        <v>211</v>
      </c>
      <c r="O2228" s="48" t="s">
        <v>165</v>
      </c>
      <c r="P2228" s="48"/>
      <c r="Q2228" s="48" t="s">
        <v>218</v>
      </c>
      <c r="R2228" s="217" t="s">
        <v>211</v>
      </c>
      <c r="S2228" s="48" t="b">
        <v>0</v>
      </c>
      <c r="T2228" s="48"/>
      <c r="U2228" s="178"/>
      <c r="V2228" s="178">
        <v>43354</v>
      </c>
      <c r="W2228" s="48" t="s">
        <v>211</v>
      </c>
      <c r="X2228" s="48"/>
      <c r="Y2228" s="48"/>
      <c r="Z2228" s="48" t="s">
        <v>211</v>
      </c>
      <c r="AA2228" s="48"/>
      <c r="AB2228" s="48"/>
      <c r="AC2228" s="217" t="s">
        <v>2697</v>
      </c>
      <c r="AD2228" s="48"/>
      <c r="AE2228" s="217" t="s">
        <v>165</v>
      </c>
      <c r="AF2228" s="217" t="s">
        <v>211</v>
      </c>
      <c r="AG2228" s="217" t="s">
        <v>539</v>
      </c>
      <c r="AH2228" s="216">
        <v>43476</v>
      </c>
      <c r="AI2228" s="210" t="s">
        <v>4347</v>
      </c>
      <c r="AJ2228" s="164" t="str">
        <f t="shared" si="34"/>
        <v>FS</v>
      </c>
      <c r="AK2228" s="115" t="b">
        <f>ISNUMBER(SEARCH("IRT",Table1[[#This Row],[Current_Status]]))</f>
        <v>0</v>
      </c>
      <c r="AL2228" s="116">
        <f>YEAR(Table1[[#This Row],[Project_Initiated]])</f>
        <v>2018</v>
      </c>
      <c r="AM2228" s="53">
        <v>44120</v>
      </c>
      <c r="AN2228" s="53" t="str">
        <f>IF(AND(Table1[[#This Row],[Completed Date]]&gt;="07/01/2020"+0,Table1[[#This Row],[Completed Date]]&lt;="6/30/2021"+0),"FY 20-21",IF(AND(Table1[[#This Row],[Completed Date]]&gt;="07/01/2019"+0,Table1[[#This Row],[Completed Date]]&lt;="6/30/2020"+0),"FY 19-20",""))</f>
        <v/>
      </c>
      <c r="AO2228" s="116" t="str">
        <f>IFERROR(FIND("R",Table1[[#This Row],[FS_Priority]]),"")</f>
        <v/>
      </c>
    </row>
    <row r="2229" spans="1:41" x14ac:dyDescent="0.25">
      <c r="A2229" s="48" t="s">
        <v>3359</v>
      </c>
      <c r="B2229" s="217" t="s">
        <v>211</v>
      </c>
      <c r="C2229" s="217" t="s">
        <v>3359</v>
      </c>
      <c r="D2229" s="218" t="b">
        <v>0</v>
      </c>
      <c r="E2229" s="48" t="s">
        <v>21</v>
      </c>
      <c r="F2229" s="48" t="s">
        <v>3360</v>
      </c>
      <c r="G2229" s="48" t="s">
        <v>211</v>
      </c>
      <c r="H2229" s="48" t="s">
        <v>323</v>
      </c>
      <c r="I2229" s="48" t="s">
        <v>3906</v>
      </c>
      <c r="J2229" s="48" t="s">
        <v>2661</v>
      </c>
      <c r="K2229" s="217" t="s">
        <v>3455</v>
      </c>
      <c r="L2229" s="217" t="s">
        <v>4315</v>
      </c>
      <c r="M2229" s="48" t="s">
        <v>3456</v>
      </c>
      <c r="N2229" s="217" t="s">
        <v>211</v>
      </c>
      <c r="O2229" s="48" t="s">
        <v>183</v>
      </c>
      <c r="P2229" s="48"/>
      <c r="Q2229" s="48" t="s">
        <v>218</v>
      </c>
      <c r="R2229" s="217" t="s">
        <v>211</v>
      </c>
      <c r="S2229" s="48" t="b">
        <v>0</v>
      </c>
      <c r="T2229" s="48"/>
      <c r="U2229" s="178"/>
      <c r="V2229" s="178">
        <v>43608</v>
      </c>
      <c r="W2229" s="48" t="s">
        <v>211</v>
      </c>
      <c r="X2229" s="48"/>
      <c r="Y2229" s="48"/>
      <c r="Z2229" s="48" t="s">
        <v>211</v>
      </c>
      <c r="AA2229" s="48"/>
      <c r="AB2229" s="48"/>
      <c r="AC2229" s="217" t="s">
        <v>4138</v>
      </c>
      <c r="AD2229" s="180"/>
      <c r="AE2229" s="217" t="s">
        <v>183</v>
      </c>
      <c r="AF2229" s="217" t="s">
        <v>4462</v>
      </c>
      <c r="AG2229" s="217" t="s">
        <v>211</v>
      </c>
      <c r="AH2229" s="216">
        <v>43724</v>
      </c>
      <c r="AI2229" s="210" t="s">
        <v>4349</v>
      </c>
      <c r="AJ2229" s="164" t="str">
        <f t="shared" si="34"/>
        <v>FS</v>
      </c>
      <c r="AK2229" s="115" t="b">
        <f>ISNUMBER(SEARCH("IRT",Table1[[#This Row],[Current_Status]]))</f>
        <v>0</v>
      </c>
      <c r="AL2229" s="116">
        <f>YEAR(Table1[[#This Row],[Project_Initiated]])</f>
        <v>2019</v>
      </c>
      <c r="AM2229" s="53">
        <v>44120</v>
      </c>
      <c r="AN2229" s="53" t="str">
        <f>IF(AND(Table1[[#This Row],[Completed Date]]&gt;="07/01/2020"+0,Table1[[#This Row],[Completed Date]]&lt;="6/30/2021"+0),"FY 20-21",IF(AND(Table1[[#This Row],[Completed Date]]&gt;="07/01/2019"+0,Table1[[#This Row],[Completed Date]]&lt;="6/30/2020"+0),"FY 19-20",""))</f>
        <v>FY 19-20</v>
      </c>
      <c r="AO2229" s="116" t="str">
        <f>IFERROR(FIND("R",Table1[[#This Row],[FS_Priority]]),"")</f>
        <v/>
      </c>
    </row>
    <row r="2230" spans="1:41" x14ac:dyDescent="0.25">
      <c r="A2230" s="48" t="s">
        <v>222</v>
      </c>
      <c r="B2230" s="217" t="s">
        <v>211</v>
      </c>
      <c r="C2230" s="217" t="s">
        <v>222</v>
      </c>
      <c r="D2230" s="218" t="b">
        <v>0</v>
      </c>
      <c r="E2230" s="48" t="s">
        <v>21</v>
      </c>
      <c r="F2230" s="48" t="s">
        <v>2958</v>
      </c>
      <c r="G2230" s="48" t="s">
        <v>211</v>
      </c>
      <c r="H2230" s="48" t="s">
        <v>323</v>
      </c>
      <c r="I2230" s="48" t="s">
        <v>184</v>
      </c>
      <c r="J2230" s="48" t="s">
        <v>2661</v>
      </c>
      <c r="K2230" s="217" t="s">
        <v>3455</v>
      </c>
      <c r="L2230" s="217" t="s">
        <v>4315</v>
      </c>
      <c r="M2230" s="48" t="s">
        <v>3458</v>
      </c>
      <c r="N2230" s="217" t="s">
        <v>211</v>
      </c>
      <c r="O2230" s="48" t="s">
        <v>165</v>
      </c>
      <c r="P2230" s="48"/>
      <c r="Q2230" s="48" t="s">
        <v>223</v>
      </c>
      <c r="R2230" s="217" t="s">
        <v>211</v>
      </c>
      <c r="S2230" s="48" t="b">
        <v>0</v>
      </c>
      <c r="T2230" s="48"/>
      <c r="U2230" s="178"/>
      <c r="V2230" s="178">
        <v>43355</v>
      </c>
      <c r="W2230" s="48" t="s">
        <v>211</v>
      </c>
      <c r="X2230" s="48"/>
      <c r="Y2230" s="48"/>
      <c r="Z2230" s="48" t="s">
        <v>211</v>
      </c>
      <c r="AA2230" s="48"/>
      <c r="AB2230" s="48"/>
      <c r="AC2230" s="217" t="s">
        <v>2881</v>
      </c>
      <c r="AD2230" s="180"/>
      <c r="AE2230" s="217" t="s">
        <v>165</v>
      </c>
      <c r="AF2230" s="217" t="s">
        <v>211</v>
      </c>
      <c r="AG2230" s="217" t="s">
        <v>539</v>
      </c>
      <c r="AH2230" s="216">
        <v>43592</v>
      </c>
      <c r="AI2230" s="210" t="s">
        <v>4347</v>
      </c>
      <c r="AJ2230" s="164" t="str">
        <f t="shared" si="34"/>
        <v>FS</v>
      </c>
      <c r="AK2230" s="115" t="b">
        <f>ISNUMBER(SEARCH("IRT",Table1[[#This Row],[Current_Status]]))</f>
        <v>0</v>
      </c>
      <c r="AL2230" s="116">
        <f>YEAR(Table1[[#This Row],[Project_Initiated]])</f>
        <v>2018</v>
      </c>
      <c r="AM2230" s="53">
        <v>44120</v>
      </c>
      <c r="AN2230" s="53" t="str">
        <f>IF(AND(Table1[[#This Row],[Completed Date]]&gt;="07/01/2020"+0,Table1[[#This Row],[Completed Date]]&lt;="6/30/2021"+0),"FY 20-21",IF(AND(Table1[[#This Row],[Completed Date]]&gt;="07/01/2019"+0,Table1[[#This Row],[Completed Date]]&lt;="6/30/2020"+0),"FY 19-20",""))</f>
        <v/>
      </c>
      <c r="AO2230" s="116" t="str">
        <f>IFERROR(FIND("R",Table1[[#This Row],[FS_Priority]]),"")</f>
        <v/>
      </c>
    </row>
    <row r="2231" spans="1:41" x14ac:dyDescent="0.25">
      <c r="A2231" s="48" t="s">
        <v>224</v>
      </c>
      <c r="B2231" s="217" t="s">
        <v>211</v>
      </c>
      <c r="C2231" s="217" t="s">
        <v>224</v>
      </c>
      <c r="D2231" s="218" t="b">
        <v>0</v>
      </c>
      <c r="E2231" s="48" t="s">
        <v>21</v>
      </c>
      <c r="F2231" s="48" t="s">
        <v>2959</v>
      </c>
      <c r="G2231" s="48" t="s">
        <v>211</v>
      </c>
      <c r="H2231" s="48" t="s">
        <v>323</v>
      </c>
      <c r="I2231" s="48" t="s">
        <v>3459</v>
      </c>
      <c r="J2231" s="48" t="s">
        <v>2661</v>
      </c>
      <c r="K2231" s="217" t="s">
        <v>3455</v>
      </c>
      <c r="L2231" s="217" t="s">
        <v>4315</v>
      </c>
      <c r="M2231" s="48" t="s">
        <v>3458</v>
      </c>
      <c r="N2231" s="217" t="s">
        <v>211</v>
      </c>
      <c r="O2231" s="48" t="s">
        <v>165</v>
      </c>
      <c r="P2231" s="48"/>
      <c r="Q2231" s="48" t="s">
        <v>225</v>
      </c>
      <c r="R2231" s="217" t="s">
        <v>2654</v>
      </c>
      <c r="S2231" s="48" t="b">
        <v>0</v>
      </c>
      <c r="T2231" s="48"/>
      <c r="U2231" s="178"/>
      <c r="V2231" s="178">
        <v>43355</v>
      </c>
      <c r="W2231" s="48" t="s">
        <v>211</v>
      </c>
      <c r="X2231" s="48"/>
      <c r="Y2231" s="48"/>
      <c r="Z2231" s="48" t="s">
        <v>211</v>
      </c>
      <c r="AA2231" s="48"/>
      <c r="AB2231" s="48"/>
      <c r="AC2231" s="217" t="s">
        <v>2697</v>
      </c>
      <c r="AD2231" s="180"/>
      <c r="AE2231" s="217" t="s">
        <v>165</v>
      </c>
      <c r="AF2231" s="217" t="s">
        <v>211</v>
      </c>
      <c r="AG2231" s="217" t="s">
        <v>539</v>
      </c>
      <c r="AH2231" s="216">
        <v>43476</v>
      </c>
      <c r="AI2231" s="210" t="s">
        <v>4347</v>
      </c>
      <c r="AJ2231" s="164" t="str">
        <f t="shared" si="34"/>
        <v>FS</v>
      </c>
      <c r="AK2231" s="115" t="b">
        <f>ISNUMBER(SEARCH("IRT",Table1[[#This Row],[Current_Status]]))</f>
        <v>0</v>
      </c>
      <c r="AL2231" s="116">
        <f>YEAR(Table1[[#This Row],[Project_Initiated]])</f>
        <v>2018</v>
      </c>
      <c r="AM2231" s="53">
        <v>44120</v>
      </c>
      <c r="AN2231" s="53" t="str">
        <f>IF(AND(Table1[[#This Row],[Completed Date]]&gt;="07/01/2020"+0,Table1[[#This Row],[Completed Date]]&lt;="6/30/2021"+0),"FY 20-21",IF(AND(Table1[[#This Row],[Completed Date]]&gt;="07/01/2019"+0,Table1[[#This Row],[Completed Date]]&lt;="6/30/2020"+0),"FY 19-20",""))</f>
        <v/>
      </c>
      <c r="AO2231" s="116" t="str">
        <f>IFERROR(FIND("R",Table1[[#This Row],[FS_Priority]]),"")</f>
        <v/>
      </c>
    </row>
    <row r="2232" spans="1:41" x14ac:dyDescent="0.25">
      <c r="A2232" s="48" t="s">
        <v>228</v>
      </c>
      <c r="B2232" s="217" t="s">
        <v>211</v>
      </c>
      <c r="C2232" s="217" t="s">
        <v>228</v>
      </c>
      <c r="D2232" s="218" t="b">
        <v>0</v>
      </c>
      <c r="E2232" s="48" t="s">
        <v>21</v>
      </c>
      <c r="F2232" s="48" t="s">
        <v>2961</v>
      </c>
      <c r="G2232" s="48" t="s">
        <v>211</v>
      </c>
      <c r="H2232" s="48" t="s">
        <v>323</v>
      </c>
      <c r="I2232" s="48" t="s">
        <v>3461</v>
      </c>
      <c r="J2232" s="48" t="s">
        <v>2661</v>
      </c>
      <c r="K2232" s="217" t="s">
        <v>3455</v>
      </c>
      <c r="L2232" s="217" t="s">
        <v>4315</v>
      </c>
      <c r="M2232" s="48" t="s">
        <v>3458</v>
      </c>
      <c r="N2232" s="217" t="s">
        <v>211</v>
      </c>
      <c r="O2232" s="48" t="s">
        <v>211</v>
      </c>
      <c r="P2232" s="48"/>
      <c r="Q2232" s="48" t="s">
        <v>229</v>
      </c>
      <c r="R2232" s="217" t="s">
        <v>211</v>
      </c>
      <c r="S2232" s="48" t="b">
        <v>0</v>
      </c>
      <c r="T2232" s="48"/>
      <c r="U2232" s="178"/>
      <c r="V2232" s="178">
        <v>43355</v>
      </c>
      <c r="W2232" s="48" t="s">
        <v>211</v>
      </c>
      <c r="X2232" s="48"/>
      <c r="Y2232" s="48"/>
      <c r="Z2232" s="48" t="s">
        <v>211</v>
      </c>
      <c r="AA2232" s="48"/>
      <c r="AB2232" s="48"/>
      <c r="AC2232" s="217" t="s">
        <v>2786</v>
      </c>
      <c r="AD2232" s="48"/>
      <c r="AE2232" s="217" t="s">
        <v>178</v>
      </c>
      <c r="AF2232" s="217" t="s">
        <v>211</v>
      </c>
      <c r="AG2232" s="217" t="s">
        <v>211</v>
      </c>
      <c r="AH2232" s="216">
        <v>43510</v>
      </c>
      <c r="AI2232" s="210" t="s">
        <v>4347</v>
      </c>
      <c r="AJ2232" s="164" t="str">
        <f t="shared" si="34"/>
        <v>FS</v>
      </c>
      <c r="AK2232" s="115" t="b">
        <f>ISNUMBER(SEARCH("IRT",Table1[[#This Row],[Current_Status]]))</f>
        <v>0</v>
      </c>
      <c r="AL2232" s="116">
        <f>YEAR(Table1[[#This Row],[Project_Initiated]])</f>
        <v>2018</v>
      </c>
      <c r="AM2232" s="53">
        <v>44120</v>
      </c>
      <c r="AN2232" s="53" t="str">
        <f>IF(AND(Table1[[#This Row],[Completed Date]]&gt;="07/01/2020"+0,Table1[[#This Row],[Completed Date]]&lt;="6/30/2021"+0),"FY 20-21",IF(AND(Table1[[#This Row],[Completed Date]]&gt;="07/01/2019"+0,Table1[[#This Row],[Completed Date]]&lt;="6/30/2020"+0),"FY 19-20",""))</f>
        <v/>
      </c>
      <c r="AO2232" s="116" t="str">
        <f>IFERROR(FIND("R",Table1[[#This Row],[FS_Priority]]),"")</f>
        <v/>
      </c>
    </row>
    <row r="2233" spans="1:41" x14ac:dyDescent="0.25">
      <c r="A2233" s="48" t="s">
        <v>237</v>
      </c>
      <c r="B2233" s="217" t="s">
        <v>211</v>
      </c>
      <c r="C2233" s="217" t="s">
        <v>237</v>
      </c>
      <c r="D2233" s="218" t="b">
        <v>0</v>
      </c>
      <c r="E2233" s="48" t="s">
        <v>21</v>
      </c>
      <c r="F2233" s="48" t="s">
        <v>2965</v>
      </c>
      <c r="G2233" s="48" t="s">
        <v>211</v>
      </c>
      <c r="H2233" s="48" t="s">
        <v>323</v>
      </c>
      <c r="I2233" s="48" t="s">
        <v>3462</v>
      </c>
      <c r="J2233" s="48" t="s">
        <v>2661</v>
      </c>
      <c r="K2233" s="217" t="s">
        <v>3455</v>
      </c>
      <c r="L2233" s="217" t="s">
        <v>4315</v>
      </c>
      <c r="M2233" s="48" t="s">
        <v>3456</v>
      </c>
      <c r="N2233" s="217" t="s">
        <v>211</v>
      </c>
      <c r="O2233" s="48" t="s">
        <v>183</v>
      </c>
      <c r="P2233" s="48"/>
      <c r="Q2233" s="48" t="s">
        <v>184</v>
      </c>
      <c r="R2233" s="217" t="s">
        <v>211</v>
      </c>
      <c r="S2233" s="48" t="b">
        <v>0</v>
      </c>
      <c r="T2233" s="48"/>
      <c r="U2233" s="178"/>
      <c r="V2233" s="178">
        <v>43353</v>
      </c>
      <c r="W2233" s="48" t="s">
        <v>211</v>
      </c>
      <c r="X2233" s="48"/>
      <c r="Y2233" s="48"/>
      <c r="Z2233" s="48" t="s">
        <v>211</v>
      </c>
      <c r="AA2233" s="48"/>
      <c r="AB2233" s="48"/>
      <c r="AC2233" s="217" t="s">
        <v>2899</v>
      </c>
      <c r="AD2233" s="180"/>
      <c r="AE2233" s="217" t="s">
        <v>178</v>
      </c>
      <c r="AF2233" s="217" t="s">
        <v>211</v>
      </c>
      <c r="AG2233" s="217" t="s">
        <v>2694</v>
      </c>
      <c r="AH2233" s="208">
        <v>43616</v>
      </c>
      <c r="AI2233" s="210" t="s">
        <v>4347</v>
      </c>
      <c r="AJ2233" s="164" t="str">
        <f t="shared" si="34"/>
        <v>FS</v>
      </c>
      <c r="AK2233" s="115" t="b">
        <f>ISNUMBER(SEARCH("IRT",Table1[[#This Row],[Current_Status]]))</f>
        <v>0</v>
      </c>
      <c r="AL2233" s="116">
        <f>YEAR(Table1[[#This Row],[Project_Initiated]])</f>
        <v>2018</v>
      </c>
      <c r="AM2233" s="53">
        <v>44120</v>
      </c>
      <c r="AN2233" s="53" t="str">
        <f>IF(AND(Table1[[#This Row],[Completed Date]]&gt;="07/01/2020"+0,Table1[[#This Row],[Completed Date]]&lt;="6/30/2021"+0),"FY 20-21",IF(AND(Table1[[#This Row],[Completed Date]]&gt;="07/01/2019"+0,Table1[[#This Row],[Completed Date]]&lt;="6/30/2020"+0),"FY 19-20",""))</f>
        <v/>
      </c>
      <c r="AO2233" s="116" t="str">
        <f>IFERROR(FIND("R",Table1[[#This Row],[FS_Priority]]),"")</f>
        <v/>
      </c>
    </row>
    <row r="2234" spans="1:41" x14ac:dyDescent="0.25">
      <c r="A2234" s="48" t="s">
        <v>238</v>
      </c>
      <c r="B2234" s="217" t="s">
        <v>211</v>
      </c>
      <c r="C2234" s="217" t="s">
        <v>238</v>
      </c>
      <c r="D2234" s="218" t="b">
        <v>0</v>
      </c>
      <c r="E2234" s="48" t="s">
        <v>21</v>
      </c>
      <c r="F2234" s="48" t="s">
        <v>2966</v>
      </c>
      <c r="G2234" s="48" t="s">
        <v>211</v>
      </c>
      <c r="H2234" s="48" t="s">
        <v>323</v>
      </c>
      <c r="I2234" s="48" t="s">
        <v>3463</v>
      </c>
      <c r="J2234" s="48" t="s">
        <v>2661</v>
      </c>
      <c r="K2234" s="217" t="s">
        <v>3455</v>
      </c>
      <c r="L2234" s="217" t="s">
        <v>4315</v>
      </c>
      <c r="M2234" s="48" t="s">
        <v>3458</v>
      </c>
      <c r="N2234" s="217" t="s">
        <v>211</v>
      </c>
      <c r="O2234" s="48" t="s">
        <v>165</v>
      </c>
      <c r="P2234" s="48"/>
      <c r="Q2234" s="48" t="s">
        <v>239</v>
      </c>
      <c r="R2234" s="217" t="s">
        <v>211</v>
      </c>
      <c r="S2234" s="48" t="b">
        <v>0</v>
      </c>
      <c r="T2234" s="48"/>
      <c r="U2234" s="178"/>
      <c r="V2234" s="178">
        <v>43354</v>
      </c>
      <c r="W2234" s="48" t="s">
        <v>211</v>
      </c>
      <c r="X2234" s="48"/>
      <c r="Y2234" s="48"/>
      <c r="Z2234" s="48" t="s">
        <v>211</v>
      </c>
      <c r="AA2234" s="48"/>
      <c r="AB2234" s="48"/>
      <c r="AC2234" s="217" t="s">
        <v>2881</v>
      </c>
      <c r="AD2234" s="48"/>
      <c r="AE2234" s="217" t="s">
        <v>165</v>
      </c>
      <c r="AF2234" s="217" t="s">
        <v>211</v>
      </c>
      <c r="AG2234" s="217" t="s">
        <v>539</v>
      </c>
      <c r="AH2234" s="208">
        <v>43592</v>
      </c>
      <c r="AI2234" s="210" t="s">
        <v>4347</v>
      </c>
      <c r="AJ2234" s="164" t="str">
        <f t="shared" si="34"/>
        <v>FS</v>
      </c>
      <c r="AK2234" s="115" t="b">
        <f>ISNUMBER(SEARCH("IRT",Table1[[#This Row],[Current_Status]]))</f>
        <v>0</v>
      </c>
      <c r="AL2234" s="116">
        <f>YEAR(Table1[[#This Row],[Project_Initiated]])</f>
        <v>2018</v>
      </c>
      <c r="AM2234" s="53">
        <v>44120</v>
      </c>
      <c r="AN2234" s="53" t="str">
        <f>IF(AND(Table1[[#This Row],[Completed Date]]&gt;="07/01/2020"+0,Table1[[#This Row],[Completed Date]]&lt;="6/30/2021"+0),"FY 20-21",IF(AND(Table1[[#This Row],[Completed Date]]&gt;="07/01/2019"+0,Table1[[#This Row],[Completed Date]]&lt;="6/30/2020"+0),"FY 19-20",""))</f>
        <v/>
      </c>
      <c r="AO2234" s="116" t="str">
        <f>IFERROR(FIND("R",Table1[[#This Row],[FS_Priority]]),"")</f>
        <v/>
      </c>
    </row>
    <row r="2235" spans="1:41" x14ac:dyDescent="0.25">
      <c r="A2235" s="48" t="s">
        <v>878</v>
      </c>
      <c r="B2235" s="217" t="s">
        <v>211</v>
      </c>
      <c r="C2235" s="217" t="s">
        <v>878</v>
      </c>
      <c r="D2235" s="218" t="b">
        <v>0</v>
      </c>
      <c r="E2235" s="48" t="s">
        <v>21</v>
      </c>
      <c r="F2235" s="48" t="s">
        <v>2969</v>
      </c>
      <c r="G2235" s="48" t="s">
        <v>220</v>
      </c>
      <c r="H2235" s="48" t="s">
        <v>323</v>
      </c>
      <c r="I2235" s="48" t="s">
        <v>211</v>
      </c>
      <c r="J2235" s="48" t="s">
        <v>2661</v>
      </c>
      <c r="K2235" s="217" t="s">
        <v>3455</v>
      </c>
      <c r="L2235" s="217" t="s">
        <v>4315</v>
      </c>
      <c r="M2235" s="48" t="s">
        <v>3458</v>
      </c>
      <c r="N2235" s="217" t="s">
        <v>211</v>
      </c>
      <c r="O2235" s="48" t="s">
        <v>183</v>
      </c>
      <c r="P2235" s="48"/>
      <c r="Q2235" s="48" t="s">
        <v>243</v>
      </c>
      <c r="R2235" s="217" t="s">
        <v>211</v>
      </c>
      <c r="S2235" s="48" t="b">
        <v>0</v>
      </c>
      <c r="T2235" s="48"/>
      <c r="U2235" s="178"/>
      <c r="V2235" s="178">
        <v>43355</v>
      </c>
      <c r="W2235" s="48" t="s">
        <v>211</v>
      </c>
      <c r="X2235" s="48"/>
      <c r="Y2235" s="48"/>
      <c r="Z2235" s="48" t="s">
        <v>211</v>
      </c>
      <c r="AA2235" s="48"/>
      <c r="AB2235" s="48"/>
      <c r="AC2235" s="217" t="s">
        <v>4796</v>
      </c>
      <c r="AD2235" s="219">
        <v>43370</v>
      </c>
      <c r="AE2235" s="217" t="s">
        <v>178</v>
      </c>
      <c r="AF2235" s="217" t="s">
        <v>211</v>
      </c>
      <c r="AG2235" s="217" t="s">
        <v>2694</v>
      </c>
      <c r="AH2235" s="208">
        <v>43866</v>
      </c>
      <c r="AI2235" s="210" t="s">
        <v>4347</v>
      </c>
      <c r="AJ2235" s="164" t="str">
        <f t="shared" ref="AJ2235:AJ2298" si="35">IF(LEN(A2235)&gt;6,"FS","PD&amp;C")</f>
        <v>FS</v>
      </c>
      <c r="AK2235" s="115" t="b">
        <f>ISNUMBER(SEARCH("IRT",Table1[[#This Row],[Current_Status]]))</f>
        <v>0</v>
      </c>
      <c r="AL2235" s="116">
        <f>YEAR(Table1[[#This Row],[Project_Initiated]])</f>
        <v>2018</v>
      </c>
      <c r="AM2235" s="53">
        <v>44120</v>
      </c>
      <c r="AN2235" s="53" t="str">
        <f>IF(AND(Table1[[#This Row],[Completed Date]]&gt;="07/01/2020"+0,Table1[[#This Row],[Completed Date]]&lt;="6/30/2021"+0),"FY 20-21",IF(AND(Table1[[#This Row],[Completed Date]]&gt;="07/01/2019"+0,Table1[[#This Row],[Completed Date]]&lt;="6/30/2020"+0),"FY 19-20",""))</f>
        <v>FY 19-20</v>
      </c>
      <c r="AO2235" s="116" t="str">
        <f>IFERROR(FIND("R",Table1[[#This Row],[FS_Priority]]),"")</f>
        <v/>
      </c>
    </row>
    <row r="2236" spans="1:41" x14ac:dyDescent="0.25">
      <c r="A2236" s="48" t="s">
        <v>245</v>
      </c>
      <c r="B2236" s="217" t="s">
        <v>211</v>
      </c>
      <c r="C2236" s="217" t="s">
        <v>245</v>
      </c>
      <c r="D2236" s="218" t="b">
        <v>0</v>
      </c>
      <c r="E2236" s="48" t="s">
        <v>21</v>
      </c>
      <c r="F2236" s="48" t="s">
        <v>2970</v>
      </c>
      <c r="G2236" s="48" t="s">
        <v>211</v>
      </c>
      <c r="H2236" s="48" t="s">
        <v>323</v>
      </c>
      <c r="I2236" s="48" t="s">
        <v>211</v>
      </c>
      <c r="J2236" s="48" t="s">
        <v>2661</v>
      </c>
      <c r="K2236" s="217" t="s">
        <v>3455</v>
      </c>
      <c r="L2236" s="217" t="s">
        <v>4315</v>
      </c>
      <c r="M2236" s="48" t="s">
        <v>3458</v>
      </c>
      <c r="N2236" s="217" t="s">
        <v>211</v>
      </c>
      <c r="O2236" s="48" t="s">
        <v>165</v>
      </c>
      <c r="P2236" s="48"/>
      <c r="Q2236" s="48" t="s">
        <v>108</v>
      </c>
      <c r="R2236" s="217" t="s">
        <v>211</v>
      </c>
      <c r="S2236" s="48" t="b">
        <v>0</v>
      </c>
      <c r="T2236" s="48"/>
      <c r="U2236" s="178"/>
      <c r="V2236" s="178">
        <v>43355</v>
      </c>
      <c r="W2236" s="48" t="s">
        <v>211</v>
      </c>
      <c r="X2236" s="48"/>
      <c r="Y2236" s="48"/>
      <c r="Z2236" s="48" t="s">
        <v>211</v>
      </c>
      <c r="AA2236" s="48"/>
      <c r="AB2236" s="48"/>
      <c r="AC2236" s="217" t="s">
        <v>2881</v>
      </c>
      <c r="AD2236" s="48"/>
      <c r="AE2236" s="217" t="s">
        <v>165</v>
      </c>
      <c r="AF2236" s="217" t="s">
        <v>211</v>
      </c>
      <c r="AG2236" s="217" t="s">
        <v>539</v>
      </c>
      <c r="AH2236" s="208">
        <v>43592</v>
      </c>
      <c r="AI2236" s="210" t="s">
        <v>4347</v>
      </c>
      <c r="AJ2236" s="164" t="str">
        <f t="shared" si="35"/>
        <v>FS</v>
      </c>
      <c r="AK2236" s="115" t="b">
        <f>ISNUMBER(SEARCH("IRT",Table1[[#This Row],[Current_Status]]))</f>
        <v>0</v>
      </c>
      <c r="AL2236" s="116">
        <f>YEAR(Table1[[#This Row],[Project_Initiated]])</f>
        <v>2018</v>
      </c>
      <c r="AM2236" s="53">
        <v>44120</v>
      </c>
      <c r="AN2236" s="53" t="str">
        <f>IF(AND(Table1[[#This Row],[Completed Date]]&gt;="07/01/2020"+0,Table1[[#This Row],[Completed Date]]&lt;="6/30/2021"+0),"FY 20-21",IF(AND(Table1[[#This Row],[Completed Date]]&gt;="07/01/2019"+0,Table1[[#This Row],[Completed Date]]&lt;="6/30/2020"+0),"FY 19-20",""))</f>
        <v/>
      </c>
      <c r="AO2236" s="116" t="str">
        <f>IFERROR(FIND("R",Table1[[#This Row],[FS_Priority]]),"")</f>
        <v/>
      </c>
    </row>
    <row r="2237" spans="1:41" x14ac:dyDescent="0.25">
      <c r="A2237" s="48" t="s">
        <v>715</v>
      </c>
      <c r="B2237" s="217" t="s">
        <v>211</v>
      </c>
      <c r="C2237" s="217" t="s">
        <v>715</v>
      </c>
      <c r="D2237" s="218" t="b">
        <v>0</v>
      </c>
      <c r="E2237" s="48" t="s">
        <v>53</v>
      </c>
      <c r="F2237" s="48" t="s">
        <v>3001</v>
      </c>
      <c r="G2237" s="48" t="s">
        <v>211</v>
      </c>
      <c r="H2237" s="48" t="s">
        <v>285</v>
      </c>
      <c r="I2237" s="48" t="s">
        <v>3525</v>
      </c>
      <c r="J2237" s="48" t="s">
        <v>2661</v>
      </c>
      <c r="K2237" s="217" t="s">
        <v>3514</v>
      </c>
      <c r="L2237" s="217" t="s">
        <v>2636</v>
      </c>
      <c r="M2237" s="48" t="s">
        <v>3517</v>
      </c>
      <c r="N2237" s="217" t="s">
        <v>211</v>
      </c>
      <c r="O2237" s="48" t="s">
        <v>183</v>
      </c>
      <c r="P2237" s="48"/>
      <c r="Q2237" s="48" t="s">
        <v>211</v>
      </c>
      <c r="R2237" s="217" t="s">
        <v>236</v>
      </c>
      <c r="S2237" s="48" t="b">
        <v>1</v>
      </c>
      <c r="T2237" s="48"/>
      <c r="U2237" s="178"/>
      <c r="V2237" s="178">
        <v>43202</v>
      </c>
      <c r="W2237" s="48" t="s">
        <v>211</v>
      </c>
      <c r="X2237" s="48"/>
      <c r="Y2237" s="48"/>
      <c r="Z2237" s="48" t="s">
        <v>211</v>
      </c>
      <c r="AA2237" s="48"/>
      <c r="AB2237" s="48"/>
      <c r="AC2237" s="217" t="s">
        <v>2759</v>
      </c>
      <c r="AD2237" s="48"/>
      <c r="AE2237" s="217" t="s">
        <v>178</v>
      </c>
      <c r="AF2237" s="217" t="s">
        <v>211</v>
      </c>
      <c r="AG2237" s="217" t="s">
        <v>2694</v>
      </c>
      <c r="AH2237" s="208">
        <v>43497</v>
      </c>
      <c r="AI2237" s="210" t="s">
        <v>4348</v>
      </c>
      <c r="AJ2237" s="164" t="str">
        <f t="shared" si="35"/>
        <v>FS</v>
      </c>
      <c r="AK2237" s="115" t="b">
        <f>ISNUMBER(SEARCH("IRT",Table1[[#This Row],[Current_Status]]))</f>
        <v>0</v>
      </c>
      <c r="AL2237" s="116">
        <f>YEAR(Table1[[#This Row],[Project_Initiated]])</f>
        <v>2018</v>
      </c>
      <c r="AM2237" s="53">
        <v>44120</v>
      </c>
      <c r="AN2237" s="53" t="str">
        <f>IF(AND(Table1[[#This Row],[Completed Date]]&gt;="07/01/2020"+0,Table1[[#This Row],[Completed Date]]&lt;="6/30/2021"+0),"FY 20-21",IF(AND(Table1[[#This Row],[Completed Date]]&gt;="07/01/2019"+0,Table1[[#This Row],[Completed Date]]&lt;="6/30/2020"+0),"FY 19-20",""))</f>
        <v/>
      </c>
      <c r="AO2237" s="116" t="str">
        <f>IFERROR(FIND("R",Table1[[#This Row],[FS_Priority]]),"")</f>
        <v/>
      </c>
    </row>
    <row r="2238" spans="1:41" x14ac:dyDescent="0.25">
      <c r="A2238" s="48" t="s">
        <v>713</v>
      </c>
      <c r="B2238" s="217" t="s">
        <v>211</v>
      </c>
      <c r="C2238" s="217" t="s">
        <v>713</v>
      </c>
      <c r="D2238" s="218" t="b">
        <v>0</v>
      </c>
      <c r="E2238" s="48" t="s">
        <v>53</v>
      </c>
      <c r="F2238" s="48" t="s">
        <v>3007</v>
      </c>
      <c r="G2238" s="48" t="s">
        <v>211</v>
      </c>
      <c r="H2238" s="48" t="s">
        <v>932</v>
      </c>
      <c r="I2238" s="48" t="s">
        <v>3527</v>
      </c>
      <c r="J2238" s="48" t="s">
        <v>2661</v>
      </c>
      <c r="K2238" s="217" t="s">
        <v>3514</v>
      </c>
      <c r="L2238" s="217" t="s">
        <v>2636</v>
      </c>
      <c r="M2238" s="48" t="s">
        <v>3517</v>
      </c>
      <c r="N2238" s="217" t="s">
        <v>211</v>
      </c>
      <c r="O2238" s="48" t="s">
        <v>183</v>
      </c>
      <c r="P2238" s="48"/>
      <c r="Q2238" s="48" t="s">
        <v>211</v>
      </c>
      <c r="R2238" s="217" t="s">
        <v>211</v>
      </c>
      <c r="S2238" s="48" t="b">
        <v>1</v>
      </c>
      <c r="T2238" s="48"/>
      <c r="U2238" s="178"/>
      <c r="V2238" s="178">
        <v>43200</v>
      </c>
      <c r="W2238" s="48" t="s">
        <v>211</v>
      </c>
      <c r="X2238" s="48"/>
      <c r="Y2238" s="48"/>
      <c r="Z2238" s="48" t="s">
        <v>211</v>
      </c>
      <c r="AA2238" s="48"/>
      <c r="AB2238" s="48"/>
      <c r="AC2238" s="217" t="s">
        <v>2613</v>
      </c>
      <c r="AD2238" s="179"/>
      <c r="AE2238" s="217" t="s">
        <v>183</v>
      </c>
      <c r="AF2238" s="217" t="s">
        <v>211</v>
      </c>
      <c r="AG2238" s="217" t="s">
        <v>2694</v>
      </c>
      <c r="AH2238" s="208">
        <v>43353</v>
      </c>
      <c r="AI2238" s="210" t="s">
        <v>4348</v>
      </c>
      <c r="AJ2238" s="164" t="str">
        <f t="shared" si="35"/>
        <v>FS</v>
      </c>
      <c r="AK2238" s="115" t="b">
        <f>ISNUMBER(SEARCH("IRT",Table1[[#This Row],[Current_Status]]))</f>
        <v>0</v>
      </c>
      <c r="AL2238" s="116">
        <f>YEAR(Table1[[#This Row],[Project_Initiated]])</f>
        <v>2018</v>
      </c>
      <c r="AM2238" s="53">
        <v>44120</v>
      </c>
      <c r="AN2238" s="53" t="str">
        <f>IF(AND(Table1[[#This Row],[Completed Date]]&gt;="07/01/2020"+0,Table1[[#This Row],[Completed Date]]&lt;="6/30/2021"+0),"FY 20-21",IF(AND(Table1[[#This Row],[Completed Date]]&gt;="07/01/2019"+0,Table1[[#This Row],[Completed Date]]&lt;="6/30/2020"+0),"FY 19-20",""))</f>
        <v/>
      </c>
      <c r="AO2238" s="116" t="str">
        <f>IFERROR(FIND("R",Table1[[#This Row],[FS_Priority]]),"")</f>
        <v/>
      </c>
    </row>
    <row r="2239" spans="1:41" x14ac:dyDescent="0.25">
      <c r="A2239" s="48" t="s">
        <v>678</v>
      </c>
      <c r="B2239" s="217" t="s">
        <v>211</v>
      </c>
      <c r="C2239" s="217" t="s">
        <v>678</v>
      </c>
      <c r="D2239" s="218" t="b">
        <v>0</v>
      </c>
      <c r="E2239" s="48" t="s">
        <v>53</v>
      </c>
      <c r="F2239" s="48" t="s">
        <v>3002</v>
      </c>
      <c r="G2239" s="48" t="s">
        <v>211</v>
      </c>
      <c r="H2239" s="48" t="s">
        <v>285</v>
      </c>
      <c r="I2239" s="48" t="s">
        <v>3528</v>
      </c>
      <c r="J2239" s="48" t="s">
        <v>2661</v>
      </c>
      <c r="K2239" s="217" t="s">
        <v>3514</v>
      </c>
      <c r="L2239" s="217" t="s">
        <v>2636</v>
      </c>
      <c r="M2239" s="48" t="s">
        <v>3515</v>
      </c>
      <c r="N2239" s="217" t="s">
        <v>211</v>
      </c>
      <c r="O2239" s="48" t="s">
        <v>183</v>
      </c>
      <c r="P2239" s="48"/>
      <c r="Q2239" s="48" t="s">
        <v>211</v>
      </c>
      <c r="R2239" s="217" t="s">
        <v>180</v>
      </c>
      <c r="S2239" s="48" t="b">
        <v>1</v>
      </c>
      <c r="T2239" s="48"/>
      <c r="U2239" s="178"/>
      <c r="V2239" s="178">
        <v>43147</v>
      </c>
      <c r="W2239" s="48" t="s">
        <v>211</v>
      </c>
      <c r="X2239" s="48"/>
      <c r="Y2239" s="48"/>
      <c r="Z2239" s="48" t="s">
        <v>211</v>
      </c>
      <c r="AA2239" s="48"/>
      <c r="AB2239" s="48"/>
      <c r="AC2239" s="217" t="s">
        <v>679</v>
      </c>
      <c r="AD2239" s="179"/>
      <c r="AE2239" s="217" t="s">
        <v>183</v>
      </c>
      <c r="AF2239" s="217" t="s">
        <v>211</v>
      </c>
      <c r="AG2239" s="217" t="s">
        <v>2694</v>
      </c>
      <c r="AH2239" s="208">
        <v>43335</v>
      </c>
      <c r="AI2239" s="210" t="s">
        <v>4348</v>
      </c>
      <c r="AJ2239" s="164" t="str">
        <f t="shared" si="35"/>
        <v>FS</v>
      </c>
      <c r="AK2239" s="115" t="b">
        <f>ISNUMBER(SEARCH("IRT",Table1[[#This Row],[Current_Status]]))</f>
        <v>0</v>
      </c>
      <c r="AL2239" s="116">
        <f>YEAR(Table1[[#This Row],[Project_Initiated]])</f>
        <v>2018</v>
      </c>
      <c r="AM2239" s="53">
        <v>44120</v>
      </c>
      <c r="AN2239" s="53" t="str">
        <f>IF(AND(Table1[[#This Row],[Completed Date]]&gt;="07/01/2020"+0,Table1[[#This Row],[Completed Date]]&lt;="6/30/2021"+0),"FY 20-21",IF(AND(Table1[[#This Row],[Completed Date]]&gt;="07/01/2019"+0,Table1[[#This Row],[Completed Date]]&lt;="6/30/2020"+0),"FY 19-20",""))</f>
        <v/>
      </c>
      <c r="AO2239" s="116" t="str">
        <f>IFERROR(FIND("R",Table1[[#This Row],[FS_Priority]]),"")</f>
        <v/>
      </c>
    </row>
    <row r="2240" spans="1:41" x14ac:dyDescent="0.25">
      <c r="A2240" s="48" t="s">
        <v>650</v>
      </c>
      <c r="B2240" s="217" t="s">
        <v>211</v>
      </c>
      <c r="C2240" s="217" t="s">
        <v>650</v>
      </c>
      <c r="D2240" s="218" t="b">
        <v>0</v>
      </c>
      <c r="E2240" s="48" t="s">
        <v>53</v>
      </c>
      <c r="F2240" s="48" t="s">
        <v>3010</v>
      </c>
      <c r="G2240" s="48" t="s">
        <v>211</v>
      </c>
      <c r="H2240" s="48" t="s">
        <v>932</v>
      </c>
      <c r="I2240" s="48" t="s">
        <v>212</v>
      </c>
      <c r="J2240" s="48" t="s">
        <v>2661</v>
      </c>
      <c r="K2240" s="217" t="s">
        <v>3514</v>
      </c>
      <c r="L2240" s="217" t="s">
        <v>2636</v>
      </c>
      <c r="M2240" s="48" t="s">
        <v>3517</v>
      </c>
      <c r="N2240" s="217" t="s">
        <v>211</v>
      </c>
      <c r="O2240" s="48" t="s">
        <v>183</v>
      </c>
      <c r="P2240" s="48"/>
      <c r="Q2240" s="48" t="s">
        <v>211</v>
      </c>
      <c r="R2240" s="217" t="s">
        <v>239</v>
      </c>
      <c r="S2240" s="48" t="b">
        <v>0</v>
      </c>
      <c r="T2240" s="48"/>
      <c r="U2240" s="178"/>
      <c r="V2240" s="178">
        <v>43116</v>
      </c>
      <c r="W2240" s="48" t="s">
        <v>211</v>
      </c>
      <c r="X2240" s="48"/>
      <c r="Y2240" s="48"/>
      <c r="Z2240" s="48" t="s">
        <v>211</v>
      </c>
      <c r="AA2240" s="48"/>
      <c r="AB2240" s="48"/>
      <c r="AC2240" s="217" t="s">
        <v>651</v>
      </c>
      <c r="AD2240" s="48"/>
      <c r="AE2240" s="217" t="s">
        <v>178</v>
      </c>
      <c r="AF2240" s="217" t="s">
        <v>211</v>
      </c>
      <c r="AG2240" s="217" t="s">
        <v>2694</v>
      </c>
      <c r="AH2240" s="208">
        <v>43292</v>
      </c>
      <c r="AI2240" s="210" t="s">
        <v>4348</v>
      </c>
      <c r="AJ2240" s="164" t="str">
        <f t="shared" si="35"/>
        <v>FS</v>
      </c>
      <c r="AK2240" s="115" t="b">
        <f>ISNUMBER(SEARCH("IRT",Table1[[#This Row],[Current_Status]]))</f>
        <v>0</v>
      </c>
      <c r="AL2240" s="116">
        <f>YEAR(Table1[[#This Row],[Project_Initiated]])</f>
        <v>2018</v>
      </c>
      <c r="AM2240" s="53">
        <v>44120</v>
      </c>
      <c r="AN2240" s="53" t="str">
        <f>IF(AND(Table1[[#This Row],[Completed Date]]&gt;="07/01/2020"+0,Table1[[#This Row],[Completed Date]]&lt;="6/30/2021"+0),"FY 20-21",IF(AND(Table1[[#This Row],[Completed Date]]&gt;="07/01/2019"+0,Table1[[#This Row],[Completed Date]]&lt;="6/30/2020"+0),"FY 19-20",""))</f>
        <v/>
      </c>
      <c r="AO2240" s="116" t="str">
        <f>IFERROR(FIND("R",Table1[[#This Row],[FS_Priority]]),"")</f>
        <v/>
      </c>
    </row>
    <row r="2241" spans="1:41" x14ac:dyDescent="0.25">
      <c r="A2241" s="48" t="s">
        <v>692</v>
      </c>
      <c r="B2241" s="217" t="s">
        <v>211</v>
      </c>
      <c r="C2241" s="217" t="s">
        <v>692</v>
      </c>
      <c r="D2241" s="218" t="b">
        <v>0</v>
      </c>
      <c r="E2241" s="48" t="s">
        <v>53</v>
      </c>
      <c r="F2241" s="48" t="s">
        <v>3008</v>
      </c>
      <c r="G2241" s="48" t="s">
        <v>211</v>
      </c>
      <c r="H2241" s="48" t="s">
        <v>441</v>
      </c>
      <c r="I2241" s="48" t="s">
        <v>3526</v>
      </c>
      <c r="J2241" s="48" t="s">
        <v>2661</v>
      </c>
      <c r="K2241" s="217" t="s">
        <v>3514</v>
      </c>
      <c r="L2241" s="217" t="s">
        <v>2636</v>
      </c>
      <c r="M2241" s="48" t="s">
        <v>3515</v>
      </c>
      <c r="N2241" s="217" t="s">
        <v>211</v>
      </c>
      <c r="O2241" s="48" t="s">
        <v>183</v>
      </c>
      <c r="P2241" s="48"/>
      <c r="Q2241" s="48" t="s">
        <v>211</v>
      </c>
      <c r="R2241" s="217" t="s">
        <v>211</v>
      </c>
      <c r="S2241" s="48" t="b">
        <v>1</v>
      </c>
      <c r="T2241" s="48"/>
      <c r="U2241" s="178"/>
      <c r="V2241" s="178">
        <v>43177</v>
      </c>
      <c r="W2241" s="48" t="s">
        <v>211</v>
      </c>
      <c r="X2241" s="48"/>
      <c r="Y2241" s="48"/>
      <c r="Z2241" s="48" t="s">
        <v>211</v>
      </c>
      <c r="AA2241" s="48"/>
      <c r="AB2241" s="48"/>
      <c r="AC2241" s="217" t="s">
        <v>693</v>
      </c>
      <c r="AD2241" s="48"/>
      <c r="AE2241" s="217" t="s">
        <v>183</v>
      </c>
      <c r="AF2241" s="217" t="s">
        <v>211</v>
      </c>
      <c r="AG2241" s="217" t="s">
        <v>2694</v>
      </c>
      <c r="AH2241" s="208">
        <v>43292</v>
      </c>
      <c r="AI2241" s="210" t="s">
        <v>4348</v>
      </c>
      <c r="AJ2241" s="164" t="str">
        <f t="shared" si="35"/>
        <v>FS</v>
      </c>
      <c r="AK2241" s="115" t="b">
        <f>ISNUMBER(SEARCH("IRT",Table1[[#This Row],[Current_Status]]))</f>
        <v>0</v>
      </c>
      <c r="AL2241" s="116">
        <f>YEAR(Table1[[#This Row],[Project_Initiated]])</f>
        <v>2018</v>
      </c>
      <c r="AM2241" s="53">
        <v>44120</v>
      </c>
      <c r="AN2241" s="53" t="str">
        <f>IF(AND(Table1[[#This Row],[Completed Date]]&gt;="07/01/2020"+0,Table1[[#This Row],[Completed Date]]&lt;="6/30/2021"+0),"FY 20-21",IF(AND(Table1[[#This Row],[Completed Date]]&gt;="07/01/2019"+0,Table1[[#This Row],[Completed Date]]&lt;="6/30/2020"+0),"FY 19-20",""))</f>
        <v/>
      </c>
      <c r="AO2241" s="116" t="str">
        <f>IFERROR(FIND("R",Table1[[#This Row],[FS_Priority]]),"")</f>
        <v/>
      </c>
    </row>
    <row r="2242" spans="1:41" x14ac:dyDescent="0.25">
      <c r="A2242" s="48" t="s">
        <v>278</v>
      </c>
      <c r="B2242" s="217" t="s">
        <v>211</v>
      </c>
      <c r="C2242" s="217" t="s">
        <v>278</v>
      </c>
      <c r="D2242" s="218" t="b">
        <v>0</v>
      </c>
      <c r="E2242" s="48" t="s">
        <v>53</v>
      </c>
      <c r="F2242" s="48" t="s">
        <v>3044</v>
      </c>
      <c r="G2242" s="48" t="s">
        <v>211</v>
      </c>
      <c r="H2242" s="48" t="s">
        <v>285</v>
      </c>
      <c r="I2242" s="48" t="s">
        <v>3557</v>
      </c>
      <c r="J2242" s="48" t="s">
        <v>2661</v>
      </c>
      <c r="K2242" s="217" t="s">
        <v>3514</v>
      </c>
      <c r="L2242" s="217" t="s">
        <v>2636</v>
      </c>
      <c r="M2242" s="48" t="s">
        <v>3517</v>
      </c>
      <c r="N2242" s="217" t="s">
        <v>211</v>
      </c>
      <c r="O2242" s="48" t="s">
        <v>183</v>
      </c>
      <c r="P2242" s="48"/>
      <c r="Q2242" s="48" t="s">
        <v>211</v>
      </c>
      <c r="R2242" s="217" t="s">
        <v>211</v>
      </c>
      <c r="S2242" s="48" t="b">
        <v>0</v>
      </c>
      <c r="T2242" s="48"/>
      <c r="U2242" s="178"/>
      <c r="V2242" s="178">
        <v>43297</v>
      </c>
      <c r="W2242" s="48" t="s">
        <v>211</v>
      </c>
      <c r="X2242" s="48"/>
      <c r="Y2242" s="48"/>
      <c r="Z2242" s="48" t="s">
        <v>211</v>
      </c>
      <c r="AA2242" s="48"/>
      <c r="AB2242" s="48"/>
      <c r="AC2242" s="217" t="s">
        <v>2873</v>
      </c>
      <c r="AD2242" s="219">
        <v>43418</v>
      </c>
      <c r="AE2242" s="217" t="s">
        <v>498</v>
      </c>
      <c r="AF2242" s="217" t="s">
        <v>211</v>
      </c>
      <c r="AG2242" s="217" t="s">
        <v>2694</v>
      </c>
      <c r="AH2242" s="208">
        <v>43586</v>
      </c>
      <c r="AI2242" s="210" t="s">
        <v>4347</v>
      </c>
      <c r="AJ2242" s="164" t="str">
        <f t="shared" si="35"/>
        <v>FS</v>
      </c>
      <c r="AK2242" s="115" t="b">
        <f>ISNUMBER(SEARCH("IRT",Table1[[#This Row],[Current_Status]]))</f>
        <v>0</v>
      </c>
      <c r="AL2242" s="116">
        <f>YEAR(Table1[[#This Row],[Project_Initiated]])</f>
        <v>2018</v>
      </c>
      <c r="AM2242" s="53">
        <v>44120</v>
      </c>
      <c r="AN2242" s="53" t="str">
        <f>IF(AND(Table1[[#This Row],[Completed Date]]&gt;="07/01/2020"+0,Table1[[#This Row],[Completed Date]]&lt;="6/30/2021"+0),"FY 20-21",IF(AND(Table1[[#This Row],[Completed Date]]&gt;="07/01/2019"+0,Table1[[#This Row],[Completed Date]]&lt;="6/30/2020"+0),"FY 19-20",""))</f>
        <v/>
      </c>
      <c r="AO2242" s="116" t="str">
        <f>IFERROR(FIND("R",Table1[[#This Row],[FS_Priority]]),"")</f>
        <v/>
      </c>
    </row>
    <row r="2243" spans="1:41" x14ac:dyDescent="0.25">
      <c r="A2243" s="48" t="s">
        <v>733</v>
      </c>
      <c r="B2243" s="217" t="s">
        <v>211</v>
      </c>
      <c r="C2243" s="217" t="s">
        <v>733</v>
      </c>
      <c r="D2243" s="218" t="b">
        <v>0</v>
      </c>
      <c r="E2243" s="48" t="s">
        <v>53</v>
      </c>
      <c r="F2243" s="48" t="s">
        <v>3004</v>
      </c>
      <c r="G2243" s="48" t="s">
        <v>211</v>
      </c>
      <c r="H2243" s="48" t="s">
        <v>285</v>
      </c>
      <c r="I2243" s="48" t="s">
        <v>3521</v>
      </c>
      <c r="J2243" s="48" t="s">
        <v>2661</v>
      </c>
      <c r="K2243" s="217" t="s">
        <v>3514</v>
      </c>
      <c r="L2243" s="217" t="s">
        <v>2636</v>
      </c>
      <c r="M2243" s="48" t="s">
        <v>3522</v>
      </c>
      <c r="N2243" s="217" t="s">
        <v>211</v>
      </c>
      <c r="O2243" s="48" t="s">
        <v>183</v>
      </c>
      <c r="P2243" s="48"/>
      <c r="Q2243" s="48" t="s">
        <v>211</v>
      </c>
      <c r="R2243" s="217" t="s">
        <v>211</v>
      </c>
      <c r="S2243" s="48" t="b">
        <v>1</v>
      </c>
      <c r="T2243" s="48"/>
      <c r="U2243" s="178"/>
      <c r="V2243" s="178">
        <v>43200</v>
      </c>
      <c r="W2243" s="48" t="s">
        <v>211</v>
      </c>
      <c r="X2243" s="48"/>
      <c r="Y2243" s="48"/>
      <c r="Z2243" s="48" t="s">
        <v>211</v>
      </c>
      <c r="AA2243" s="48"/>
      <c r="AB2243" s="48"/>
      <c r="AC2243" s="217" t="s">
        <v>734</v>
      </c>
      <c r="AD2243" s="48"/>
      <c r="AE2243" s="217" t="s">
        <v>183</v>
      </c>
      <c r="AF2243" s="217" t="s">
        <v>211</v>
      </c>
      <c r="AG2243" s="217" t="s">
        <v>2694</v>
      </c>
      <c r="AH2243" s="208">
        <v>43362</v>
      </c>
      <c r="AI2243" s="210" t="s">
        <v>4348</v>
      </c>
      <c r="AJ2243" s="164" t="str">
        <f t="shared" si="35"/>
        <v>FS</v>
      </c>
      <c r="AK2243" s="115" t="b">
        <f>ISNUMBER(SEARCH("IRT",Table1[[#This Row],[Current_Status]]))</f>
        <v>0</v>
      </c>
      <c r="AL2243" s="116">
        <f>YEAR(Table1[[#This Row],[Project_Initiated]])</f>
        <v>2018</v>
      </c>
      <c r="AM2243" s="53">
        <v>44120</v>
      </c>
      <c r="AN2243" s="53" t="str">
        <f>IF(AND(Table1[[#This Row],[Completed Date]]&gt;="07/01/2020"+0,Table1[[#This Row],[Completed Date]]&lt;="6/30/2021"+0),"FY 20-21",IF(AND(Table1[[#This Row],[Completed Date]]&gt;="07/01/2019"+0,Table1[[#This Row],[Completed Date]]&lt;="6/30/2020"+0),"FY 19-20",""))</f>
        <v/>
      </c>
      <c r="AO2243" s="116" t="str">
        <f>IFERROR(FIND("R",Table1[[#This Row],[FS_Priority]]),"")</f>
        <v/>
      </c>
    </row>
    <row r="2244" spans="1:41" x14ac:dyDescent="0.25">
      <c r="A2244" s="48" t="s">
        <v>681</v>
      </c>
      <c r="B2244" s="217" t="s">
        <v>211</v>
      </c>
      <c r="C2244" s="217" t="s">
        <v>681</v>
      </c>
      <c r="D2244" s="218" t="b">
        <v>0</v>
      </c>
      <c r="E2244" s="48" t="s">
        <v>53</v>
      </c>
      <c r="F2244" s="48" t="s">
        <v>2999</v>
      </c>
      <c r="G2244" s="48" t="s">
        <v>211</v>
      </c>
      <c r="H2244" s="48" t="s">
        <v>447</v>
      </c>
      <c r="I2244" s="48" t="s">
        <v>3519</v>
      </c>
      <c r="J2244" s="48" t="s">
        <v>2661</v>
      </c>
      <c r="K2244" s="217" t="s">
        <v>3514</v>
      </c>
      <c r="L2244" s="217" t="s">
        <v>2636</v>
      </c>
      <c r="M2244" s="48" t="s">
        <v>3517</v>
      </c>
      <c r="N2244" s="217" t="s">
        <v>211</v>
      </c>
      <c r="O2244" s="48" t="s">
        <v>178</v>
      </c>
      <c r="P2244" s="48"/>
      <c r="Q2244" s="48" t="s">
        <v>211</v>
      </c>
      <c r="R2244" s="217" t="s">
        <v>211</v>
      </c>
      <c r="S2244" s="48" t="b">
        <v>0</v>
      </c>
      <c r="T2244" s="48"/>
      <c r="U2244" s="178"/>
      <c r="V2244" s="178">
        <v>43153</v>
      </c>
      <c r="W2244" s="48" t="s">
        <v>211</v>
      </c>
      <c r="X2244" s="48"/>
      <c r="Y2244" s="48"/>
      <c r="Z2244" s="48" t="s">
        <v>211</v>
      </c>
      <c r="AA2244" s="48"/>
      <c r="AB2244" s="48"/>
      <c r="AC2244" s="217" t="s">
        <v>682</v>
      </c>
      <c r="AD2244" s="48"/>
      <c r="AE2244" s="217" t="s">
        <v>178</v>
      </c>
      <c r="AF2244" s="217" t="s">
        <v>211</v>
      </c>
      <c r="AG2244" s="217" t="s">
        <v>2694</v>
      </c>
      <c r="AH2244" s="208">
        <v>43322</v>
      </c>
      <c r="AI2244" s="210" t="s">
        <v>4348</v>
      </c>
      <c r="AJ2244" s="164" t="str">
        <f t="shared" si="35"/>
        <v>FS</v>
      </c>
      <c r="AK2244" s="115" t="b">
        <f>ISNUMBER(SEARCH("IRT",Table1[[#This Row],[Current_Status]]))</f>
        <v>0</v>
      </c>
      <c r="AL2244" s="116">
        <f>YEAR(Table1[[#This Row],[Project_Initiated]])</f>
        <v>2018</v>
      </c>
      <c r="AM2244" s="53">
        <v>44120</v>
      </c>
      <c r="AN2244" s="53" t="str">
        <f>IF(AND(Table1[[#This Row],[Completed Date]]&gt;="07/01/2020"+0,Table1[[#This Row],[Completed Date]]&lt;="6/30/2021"+0),"FY 20-21",IF(AND(Table1[[#This Row],[Completed Date]]&gt;="07/01/2019"+0,Table1[[#This Row],[Completed Date]]&lt;="6/30/2020"+0),"FY 19-20",""))</f>
        <v/>
      </c>
      <c r="AO2244" s="116" t="str">
        <f>IFERROR(FIND("R",Table1[[#This Row],[FS_Priority]]),"")</f>
        <v/>
      </c>
    </row>
    <row r="2245" spans="1:41" x14ac:dyDescent="0.25">
      <c r="A2245" s="48" t="s">
        <v>4074</v>
      </c>
      <c r="B2245" s="217" t="s">
        <v>211</v>
      </c>
      <c r="C2245" s="217" t="s">
        <v>4074</v>
      </c>
      <c r="D2245" s="218" t="b">
        <v>0</v>
      </c>
      <c r="E2245" s="48" t="s">
        <v>53</v>
      </c>
      <c r="F2245" s="48" t="s">
        <v>4136</v>
      </c>
      <c r="G2245" s="48" t="s">
        <v>211</v>
      </c>
      <c r="H2245" s="48" t="s">
        <v>932</v>
      </c>
      <c r="I2245" s="48" t="s">
        <v>4137</v>
      </c>
      <c r="J2245" s="48" t="s">
        <v>2661</v>
      </c>
      <c r="K2245" s="217" t="s">
        <v>3514</v>
      </c>
      <c r="L2245" s="217" t="s">
        <v>2636</v>
      </c>
      <c r="M2245" s="48" t="s">
        <v>3543</v>
      </c>
      <c r="N2245" s="217" t="s">
        <v>211</v>
      </c>
      <c r="O2245" s="48" t="s">
        <v>165</v>
      </c>
      <c r="P2245" s="48"/>
      <c r="Q2245" s="48" t="s">
        <v>211</v>
      </c>
      <c r="R2245" s="217" t="s">
        <v>211</v>
      </c>
      <c r="S2245" s="48" t="b">
        <v>0</v>
      </c>
      <c r="T2245" s="48"/>
      <c r="U2245" s="178"/>
      <c r="V2245" s="178">
        <v>43600</v>
      </c>
      <c r="W2245" s="48" t="s">
        <v>211</v>
      </c>
      <c r="X2245" s="48"/>
      <c r="Y2245" s="48"/>
      <c r="Z2245" s="48" t="s">
        <v>211</v>
      </c>
      <c r="AA2245" s="48"/>
      <c r="AB2245" s="48"/>
      <c r="AC2245" s="217" t="s">
        <v>211</v>
      </c>
      <c r="AD2245" s="48"/>
      <c r="AE2245" s="217" t="s">
        <v>165</v>
      </c>
      <c r="AF2245" s="217" t="s">
        <v>211</v>
      </c>
      <c r="AG2245" s="217" t="s">
        <v>211</v>
      </c>
      <c r="AH2245" s="208">
        <v>43724</v>
      </c>
      <c r="AI2245" s="210" t="s">
        <v>4284</v>
      </c>
      <c r="AJ2245" s="164" t="str">
        <f t="shared" si="35"/>
        <v>FS</v>
      </c>
      <c r="AK2245" s="115" t="b">
        <f>ISNUMBER(SEARCH("IRT",Table1[[#This Row],[Current_Status]]))</f>
        <v>0</v>
      </c>
      <c r="AL2245" s="116">
        <f>YEAR(Table1[[#This Row],[Project_Initiated]])</f>
        <v>2019</v>
      </c>
      <c r="AM2245" s="53">
        <v>44120</v>
      </c>
      <c r="AN2245" s="53" t="str">
        <f>IF(AND(Table1[[#This Row],[Completed Date]]&gt;="07/01/2020"+0,Table1[[#This Row],[Completed Date]]&lt;="6/30/2021"+0),"FY 20-21",IF(AND(Table1[[#This Row],[Completed Date]]&gt;="07/01/2019"+0,Table1[[#This Row],[Completed Date]]&lt;="6/30/2020"+0),"FY 19-20",""))</f>
        <v>FY 19-20</v>
      </c>
      <c r="AO2245" s="116" t="str">
        <f>IFERROR(FIND("R",Table1[[#This Row],[FS_Priority]]),"")</f>
        <v/>
      </c>
    </row>
    <row r="2246" spans="1:41" x14ac:dyDescent="0.25">
      <c r="A2246" s="48" t="s">
        <v>744</v>
      </c>
      <c r="B2246" s="217" t="s">
        <v>211</v>
      </c>
      <c r="C2246" s="217" t="s">
        <v>744</v>
      </c>
      <c r="D2246" s="218" t="b">
        <v>0</v>
      </c>
      <c r="E2246" s="48" t="s">
        <v>53</v>
      </c>
      <c r="F2246" s="48" t="s">
        <v>3003</v>
      </c>
      <c r="G2246" s="48" t="s">
        <v>211</v>
      </c>
      <c r="H2246" s="48" t="s">
        <v>285</v>
      </c>
      <c r="I2246" s="48" t="s">
        <v>3516</v>
      </c>
      <c r="J2246" s="48" t="s">
        <v>2661</v>
      </c>
      <c r="K2246" s="217" t="s">
        <v>3514</v>
      </c>
      <c r="L2246" s="217" t="s">
        <v>2636</v>
      </c>
      <c r="M2246" s="48" t="s">
        <v>3517</v>
      </c>
      <c r="N2246" s="217" t="s">
        <v>211</v>
      </c>
      <c r="O2246" s="48" t="s">
        <v>165</v>
      </c>
      <c r="P2246" s="48"/>
      <c r="Q2246" s="48" t="s">
        <v>211</v>
      </c>
      <c r="R2246" s="217" t="s">
        <v>108</v>
      </c>
      <c r="S2246" s="48" t="b">
        <v>0</v>
      </c>
      <c r="T2246" s="48"/>
      <c r="U2246" s="178"/>
      <c r="V2246" s="178">
        <v>43249</v>
      </c>
      <c r="W2246" s="48" t="s">
        <v>211</v>
      </c>
      <c r="X2246" s="48"/>
      <c r="Y2246" s="48"/>
      <c r="Z2246" s="48" t="s">
        <v>211</v>
      </c>
      <c r="AA2246" s="48"/>
      <c r="AB2246" s="48"/>
      <c r="AC2246" s="217" t="s">
        <v>211</v>
      </c>
      <c r="AD2246" s="48"/>
      <c r="AE2246" s="217" t="s">
        <v>165</v>
      </c>
      <c r="AF2246" s="217" t="s">
        <v>211</v>
      </c>
      <c r="AG2246" s="217" t="s">
        <v>539</v>
      </c>
      <c r="AH2246" s="208">
        <v>43336</v>
      </c>
      <c r="AI2246" s="210" t="s">
        <v>4350</v>
      </c>
      <c r="AJ2246" s="164" t="str">
        <f t="shared" si="35"/>
        <v>FS</v>
      </c>
      <c r="AK2246" s="115" t="b">
        <f>ISNUMBER(SEARCH("IRT",Table1[[#This Row],[Current_Status]]))</f>
        <v>0</v>
      </c>
      <c r="AL2246" s="116">
        <f>YEAR(Table1[[#This Row],[Project_Initiated]])</f>
        <v>2018</v>
      </c>
      <c r="AM2246" s="53">
        <v>44120</v>
      </c>
      <c r="AN2246" s="53" t="str">
        <f>IF(AND(Table1[[#This Row],[Completed Date]]&gt;="07/01/2020"+0,Table1[[#This Row],[Completed Date]]&lt;="6/30/2021"+0),"FY 20-21",IF(AND(Table1[[#This Row],[Completed Date]]&gt;="07/01/2019"+0,Table1[[#This Row],[Completed Date]]&lt;="6/30/2020"+0),"FY 19-20",""))</f>
        <v/>
      </c>
      <c r="AO2246" s="116" t="str">
        <f>IFERROR(FIND("R",Table1[[#This Row],[FS_Priority]]),"")</f>
        <v/>
      </c>
    </row>
    <row r="2247" spans="1:41" x14ac:dyDescent="0.25">
      <c r="A2247" s="48" t="s">
        <v>730</v>
      </c>
      <c r="B2247" s="217" t="s">
        <v>211</v>
      </c>
      <c r="C2247" s="217" t="s">
        <v>730</v>
      </c>
      <c r="D2247" s="218" t="b">
        <v>0</v>
      </c>
      <c r="E2247" s="48" t="s">
        <v>53</v>
      </c>
      <c r="F2247" s="48" t="s">
        <v>3005</v>
      </c>
      <c r="G2247" s="48" t="s">
        <v>211</v>
      </c>
      <c r="H2247" s="48" t="s">
        <v>285</v>
      </c>
      <c r="I2247" s="48" t="s">
        <v>3520</v>
      </c>
      <c r="J2247" s="48" t="s">
        <v>2661</v>
      </c>
      <c r="K2247" s="217" t="s">
        <v>3514</v>
      </c>
      <c r="L2247" s="217" t="s">
        <v>2636</v>
      </c>
      <c r="M2247" s="48" t="s">
        <v>3515</v>
      </c>
      <c r="N2247" s="217" t="s">
        <v>211</v>
      </c>
      <c r="O2247" s="48" t="s">
        <v>183</v>
      </c>
      <c r="P2247" s="48"/>
      <c r="Q2247" s="48" t="s">
        <v>211</v>
      </c>
      <c r="R2247" s="217" t="s">
        <v>211</v>
      </c>
      <c r="S2247" s="48" t="b">
        <v>1</v>
      </c>
      <c r="T2247" s="48"/>
      <c r="U2247" s="178"/>
      <c r="V2247" s="178">
        <v>43221</v>
      </c>
      <c r="W2247" s="48" t="s">
        <v>211</v>
      </c>
      <c r="X2247" s="48"/>
      <c r="Y2247" s="48"/>
      <c r="Z2247" s="48" t="s">
        <v>211</v>
      </c>
      <c r="AA2247" s="48"/>
      <c r="AB2247" s="48"/>
      <c r="AC2247" s="217" t="s">
        <v>731</v>
      </c>
      <c r="AD2247" s="48"/>
      <c r="AE2247" s="217" t="s">
        <v>165</v>
      </c>
      <c r="AF2247" s="217" t="s">
        <v>211</v>
      </c>
      <c r="AG2247" s="217" t="s">
        <v>2694</v>
      </c>
      <c r="AH2247" s="208">
        <v>43292</v>
      </c>
      <c r="AI2247" s="210" t="s">
        <v>4348</v>
      </c>
      <c r="AJ2247" s="164" t="str">
        <f t="shared" si="35"/>
        <v>FS</v>
      </c>
      <c r="AK2247" s="115" t="b">
        <f>ISNUMBER(SEARCH("IRT",Table1[[#This Row],[Current_Status]]))</f>
        <v>0</v>
      </c>
      <c r="AL2247" s="116">
        <f>YEAR(Table1[[#This Row],[Project_Initiated]])</f>
        <v>2018</v>
      </c>
      <c r="AM2247" s="53">
        <v>44120</v>
      </c>
      <c r="AN2247" s="53" t="str">
        <f>IF(AND(Table1[[#This Row],[Completed Date]]&gt;="07/01/2020"+0,Table1[[#This Row],[Completed Date]]&lt;="6/30/2021"+0),"FY 20-21",IF(AND(Table1[[#This Row],[Completed Date]]&gt;="07/01/2019"+0,Table1[[#This Row],[Completed Date]]&lt;="6/30/2020"+0),"FY 19-20",""))</f>
        <v/>
      </c>
      <c r="AO2247" s="116" t="str">
        <f>IFERROR(FIND("R",Table1[[#This Row],[FS_Priority]]),"")</f>
        <v/>
      </c>
    </row>
    <row r="2248" spans="1:41" x14ac:dyDescent="0.25">
      <c r="A2248" s="48" t="s">
        <v>728</v>
      </c>
      <c r="B2248" s="217" t="s">
        <v>211</v>
      </c>
      <c r="C2248" s="217" t="s">
        <v>728</v>
      </c>
      <c r="D2248" s="218" t="b">
        <v>0</v>
      </c>
      <c r="E2248" s="48" t="s">
        <v>53</v>
      </c>
      <c r="F2248" s="48" t="s">
        <v>3009</v>
      </c>
      <c r="G2248" s="48" t="s">
        <v>211</v>
      </c>
      <c r="H2248" s="48" t="s">
        <v>285</v>
      </c>
      <c r="I2248" s="48" t="s">
        <v>3518</v>
      </c>
      <c r="J2248" s="48" t="s">
        <v>2661</v>
      </c>
      <c r="K2248" s="217" t="s">
        <v>3514</v>
      </c>
      <c r="L2248" s="217" t="s">
        <v>2636</v>
      </c>
      <c r="M2248" s="48" t="s">
        <v>3515</v>
      </c>
      <c r="N2248" s="217" t="s">
        <v>211</v>
      </c>
      <c r="O2248" s="48" t="s">
        <v>183</v>
      </c>
      <c r="P2248" s="48"/>
      <c r="Q2248" s="48" t="s">
        <v>211</v>
      </c>
      <c r="R2248" s="217" t="s">
        <v>211</v>
      </c>
      <c r="S2248" s="48" t="b">
        <v>1</v>
      </c>
      <c r="T2248" s="48"/>
      <c r="U2248" s="178"/>
      <c r="V2248" s="178">
        <v>43221</v>
      </c>
      <c r="W2248" s="48" t="s">
        <v>211</v>
      </c>
      <c r="X2248" s="48"/>
      <c r="Y2248" s="48"/>
      <c r="Z2248" s="48" t="s">
        <v>211</v>
      </c>
      <c r="AA2248" s="48"/>
      <c r="AB2248" s="48"/>
      <c r="AC2248" s="217" t="s">
        <v>729</v>
      </c>
      <c r="AD2248" s="48"/>
      <c r="AE2248" s="217" t="s">
        <v>183</v>
      </c>
      <c r="AF2248" s="217" t="s">
        <v>211</v>
      </c>
      <c r="AG2248" s="217" t="s">
        <v>2694</v>
      </c>
      <c r="AH2248" s="208">
        <v>43306</v>
      </c>
      <c r="AI2248" s="210" t="s">
        <v>4348</v>
      </c>
      <c r="AJ2248" s="164" t="str">
        <f t="shared" si="35"/>
        <v>FS</v>
      </c>
      <c r="AK2248" s="115" t="b">
        <f>ISNUMBER(SEARCH("IRT",Table1[[#This Row],[Current_Status]]))</f>
        <v>0</v>
      </c>
      <c r="AL2248" s="116">
        <f>YEAR(Table1[[#This Row],[Project_Initiated]])</f>
        <v>2018</v>
      </c>
      <c r="AM2248" s="53">
        <v>44120</v>
      </c>
      <c r="AN2248" s="53" t="str">
        <f>IF(AND(Table1[[#This Row],[Completed Date]]&gt;="07/01/2020"+0,Table1[[#This Row],[Completed Date]]&lt;="6/30/2021"+0),"FY 20-21",IF(AND(Table1[[#This Row],[Completed Date]]&gt;="07/01/2019"+0,Table1[[#This Row],[Completed Date]]&lt;="6/30/2020"+0),"FY 19-20",""))</f>
        <v/>
      </c>
      <c r="AO2248" s="116" t="str">
        <f>IFERROR(FIND("R",Table1[[#This Row],[FS_Priority]]),"")</f>
        <v/>
      </c>
    </row>
    <row r="2249" spans="1:41" x14ac:dyDescent="0.25">
      <c r="A2249" s="48" t="s">
        <v>726</v>
      </c>
      <c r="B2249" s="217" t="s">
        <v>211</v>
      </c>
      <c r="C2249" s="217" t="s">
        <v>726</v>
      </c>
      <c r="D2249" s="218" t="b">
        <v>0</v>
      </c>
      <c r="E2249" s="48" t="s">
        <v>53</v>
      </c>
      <c r="F2249" s="48" t="s">
        <v>3006</v>
      </c>
      <c r="G2249" s="48" t="s">
        <v>211</v>
      </c>
      <c r="H2249" s="48" t="s">
        <v>285</v>
      </c>
      <c r="I2249" s="48" t="s">
        <v>3513</v>
      </c>
      <c r="J2249" s="48" t="s">
        <v>2661</v>
      </c>
      <c r="K2249" s="217" t="s">
        <v>3514</v>
      </c>
      <c r="L2249" s="217" t="s">
        <v>2636</v>
      </c>
      <c r="M2249" s="48" t="s">
        <v>3515</v>
      </c>
      <c r="N2249" s="217" t="s">
        <v>211</v>
      </c>
      <c r="O2249" s="48" t="s">
        <v>183</v>
      </c>
      <c r="P2249" s="48"/>
      <c r="Q2249" s="48" t="s">
        <v>211</v>
      </c>
      <c r="R2249" s="217" t="s">
        <v>211</v>
      </c>
      <c r="S2249" s="48" t="b">
        <v>1</v>
      </c>
      <c r="T2249" s="48"/>
      <c r="U2249" s="178"/>
      <c r="V2249" s="178">
        <v>43221</v>
      </c>
      <c r="W2249" s="48" t="s">
        <v>211</v>
      </c>
      <c r="X2249" s="48"/>
      <c r="Y2249" s="48"/>
      <c r="Z2249" s="48" t="s">
        <v>211</v>
      </c>
      <c r="AA2249" s="48"/>
      <c r="AB2249" s="48"/>
      <c r="AC2249" s="217" t="s">
        <v>727</v>
      </c>
      <c r="AD2249" s="48"/>
      <c r="AE2249" s="217" t="s">
        <v>183</v>
      </c>
      <c r="AF2249" s="217" t="s">
        <v>211</v>
      </c>
      <c r="AG2249" s="217" t="s">
        <v>2694</v>
      </c>
      <c r="AH2249" s="208">
        <v>43306</v>
      </c>
      <c r="AI2249" s="210" t="s">
        <v>4348</v>
      </c>
      <c r="AJ2249" s="164" t="str">
        <f t="shared" si="35"/>
        <v>FS</v>
      </c>
      <c r="AK2249" s="115" t="b">
        <f>ISNUMBER(SEARCH("IRT",Table1[[#This Row],[Current_Status]]))</f>
        <v>0</v>
      </c>
      <c r="AL2249" s="116">
        <f>YEAR(Table1[[#This Row],[Project_Initiated]])</f>
        <v>2018</v>
      </c>
      <c r="AM2249" s="53">
        <v>44120</v>
      </c>
      <c r="AN2249" s="53" t="str">
        <f>IF(AND(Table1[[#This Row],[Completed Date]]&gt;="07/01/2020"+0,Table1[[#This Row],[Completed Date]]&lt;="6/30/2021"+0),"FY 20-21",IF(AND(Table1[[#This Row],[Completed Date]]&gt;="07/01/2019"+0,Table1[[#This Row],[Completed Date]]&lt;="6/30/2020"+0),"FY 19-20",""))</f>
        <v/>
      </c>
      <c r="AO2249" s="116" t="str">
        <f>IFERROR(FIND("R",Table1[[#This Row],[FS_Priority]]),"")</f>
        <v/>
      </c>
    </row>
    <row r="2250" spans="1:41" x14ac:dyDescent="0.25">
      <c r="A2250" s="48" t="s">
        <v>756</v>
      </c>
      <c r="B2250" s="217" t="s">
        <v>211</v>
      </c>
      <c r="C2250" s="217" t="s">
        <v>756</v>
      </c>
      <c r="D2250" s="218" t="b">
        <v>0</v>
      </c>
      <c r="E2250" s="48" t="s">
        <v>53</v>
      </c>
      <c r="F2250" s="48" t="s">
        <v>3000</v>
      </c>
      <c r="G2250" s="48" t="s">
        <v>211</v>
      </c>
      <c r="H2250" s="48" t="s">
        <v>932</v>
      </c>
      <c r="I2250" s="48" t="s">
        <v>3523</v>
      </c>
      <c r="J2250" s="48" t="s">
        <v>2661</v>
      </c>
      <c r="K2250" s="217" t="s">
        <v>3514</v>
      </c>
      <c r="L2250" s="217" t="s">
        <v>2636</v>
      </c>
      <c r="M2250" s="48" t="s">
        <v>3524</v>
      </c>
      <c r="N2250" s="217" t="s">
        <v>211</v>
      </c>
      <c r="O2250" s="48" t="s">
        <v>165</v>
      </c>
      <c r="P2250" s="48"/>
      <c r="Q2250" s="48" t="s">
        <v>211</v>
      </c>
      <c r="R2250" s="217" t="s">
        <v>218</v>
      </c>
      <c r="S2250" s="48" t="b">
        <v>1</v>
      </c>
      <c r="T2250" s="48"/>
      <c r="U2250" s="178"/>
      <c r="V2250" s="178">
        <v>43263</v>
      </c>
      <c r="W2250" s="48" t="s">
        <v>211</v>
      </c>
      <c r="X2250" s="48"/>
      <c r="Y2250" s="48"/>
      <c r="Z2250" s="48" t="s">
        <v>211</v>
      </c>
      <c r="AA2250" s="48"/>
      <c r="AB2250" s="48"/>
      <c r="AC2250" s="217" t="s">
        <v>211</v>
      </c>
      <c r="AD2250" s="180"/>
      <c r="AE2250" s="217" t="s">
        <v>165</v>
      </c>
      <c r="AF2250" s="217" t="s">
        <v>211</v>
      </c>
      <c r="AG2250" s="217" t="s">
        <v>539</v>
      </c>
      <c r="AH2250" s="208">
        <v>43336</v>
      </c>
      <c r="AI2250" s="210" t="s">
        <v>4350</v>
      </c>
      <c r="AJ2250" s="164" t="str">
        <f t="shared" si="35"/>
        <v>FS</v>
      </c>
      <c r="AK2250" s="115" t="b">
        <f>ISNUMBER(SEARCH("IRT",Table1[[#This Row],[Current_Status]]))</f>
        <v>0</v>
      </c>
      <c r="AL2250" s="116">
        <f>YEAR(Table1[[#This Row],[Project_Initiated]])</f>
        <v>2018</v>
      </c>
      <c r="AM2250" s="53">
        <v>44120</v>
      </c>
      <c r="AN2250" s="53" t="str">
        <f>IF(AND(Table1[[#This Row],[Completed Date]]&gt;="07/01/2020"+0,Table1[[#This Row],[Completed Date]]&lt;="6/30/2021"+0),"FY 20-21",IF(AND(Table1[[#This Row],[Completed Date]]&gt;="07/01/2019"+0,Table1[[#This Row],[Completed Date]]&lt;="6/30/2020"+0),"FY 19-20",""))</f>
        <v/>
      </c>
      <c r="AO2250" s="116" t="str">
        <f>IFERROR(FIND("R",Table1[[#This Row],[FS_Priority]]),"")</f>
        <v/>
      </c>
    </row>
    <row r="2251" spans="1:41" x14ac:dyDescent="0.25">
      <c r="A2251" s="48" t="s">
        <v>4505</v>
      </c>
      <c r="B2251" s="217" t="s">
        <v>211</v>
      </c>
      <c r="C2251" s="217" t="s">
        <v>4505</v>
      </c>
      <c r="D2251" s="218" t="b">
        <v>0</v>
      </c>
      <c r="E2251" s="48" t="s">
        <v>53</v>
      </c>
      <c r="F2251" s="48" t="s">
        <v>4506</v>
      </c>
      <c r="G2251" s="48" t="s">
        <v>211</v>
      </c>
      <c r="H2251" s="48" t="s">
        <v>211</v>
      </c>
      <c r="I2251" s="48" t="s">
        <v>4507</v>
      </c>
      <c r="J2251" s="48" t="s">
        <v>2661</v>
      </c>
      <c r="K2251" s="217" t="s">
        <v>3514</v>
      </c>
      <c r="L2251" s="217" t="s">
        <v>2636</v>
      </c>
      <c r="M2251" s="48" t="s">
        <v>4219</v>
      </c>
      <c r="N2251" s="217" t="s">
        <v>3914</v>
      </c>
      <c r="O2251" s="48" t="s">
        <v>165</v>
      </c>
      <c r="P2251" s="48"/>
      <c r="Q2251" s="48" t="s">
        <v>4502</v>
      </c>
      <c r="R2251" s="217" t="s">
        <v>211</v>
      </c>
      <c r="S2251" s="48" t="b">
        <v>0</v>
      </c>
      <c r="T2251" s="48"/>
      <c r="U2251" s="178"/>
      <c r="V2251" s="178">
        <v>43745</v>
      </c>
      <c r="W2251" s="48" t="s">
        <v>211</v>
      </c>
      <c r="X2251" s="48"/>
      <c r="Y2251" s="48"/>
      <c r="Z2251" s="48" t="s">
        <v>211</v>
      </c>
      <c r="AA2251" s="48"/>
      <c r="AB2251" s="48"/>
      <c r="AC2251" s="217" t="s">
        <v>211</v>
      </c>
      <c r="AD2251" s="48"/>
      <c r="AE2251" s="217" t="s">
        <v>165</v>
      </c>
      <c r="AF2251" s="217" t="s">
        <v>211</v>
      </c>
      <c r="AG2251" s="217" t="s">
        <v>211</v>
      </c>
      <c r="AH2251" s="208">
        <v>43794</v>
      </c>
      <c r="AI2251" s="210" t="s">
        <v>4364</v>
      </c>
      <c r="AJ2251" s="164" t="str">
        <f t="shared" si="35"/>
        <v>FS</v>
      </c>
      <c r="AK2251" s="115" t="b">
        <f>ISNUMBER(SEARCH("IRT",Table1[[#This Row],[Current_Status]]))</f>
        <v>0</v>
      </c>
      <c r="AL2251" s="116">
        <f>YEAR(Table1[[#This Row],[Project_Initiated]])</f>
        <v>2019</v>
      </c>
      <c r="AM2251" s="53">
        <v>44120</v>
      </c>
      <c r="AN2251" s="53" t="str">
        <f>IF(AND(Table1[[#This Row],[Completed Date]]&gt;="07/01/2020"+0,Table1[[#This Row],[Completed Date]]&lt;="6/30/2021"+0),"FY 20-21",IF(AND(Table1[[#This Row],[Completed Date]]&gt;="07/01/2019"+0,Table1[[#This Row],[Completed Date]]&lt;="6/30/2020"+0),"FY 19-20",""))</f>
        <v>FY 19-20</v>
      </c>
      <c r="AO2251" s="116" t="str">
        <f>IFERROR(FIND("R",Table1[[#This Row],[FS_Priority]]),"")</f>
        <v/>
      </c>
    </row>
    <row r="2252" spans="1:41" x14ac:dyDescent="0.25">
      <c r="A2252" s="48" t="s">
        <v>4503</v>
      </c>
      <c r="B2252" s="217" t="s">
        <v>211</v>
      </c>
      <c r="C2252" s="217" t="s">
        <v>4503</v>
      </c>
      <c r="D2252" s="218" t="b">
        <v>0</v>
      </c>
      <c r="E2252" s="48" t="s">
        <v>53</v>
      </c>
      <c r="F2252" s="48" t="s">
        <v>4504</v>
      </c>
      <c r="G2252" s="48" t="s">
        <v>211</v>
      </c>
      <c r="H2252" s="48" t="s">
        <v>211</v>
      </c>
      <c r="I2252" s="48" t="s">
        <v>2852</v>
      </c>
      <c r="J2252" s="48" t="s">
        <v>2661</v>
      </c>
      <c r="K2252" s="217" t="s">
        <v>3514</v>
      </c>
      <c r="L2252" s="217" t="s">
        <v>2636</v>
      </c>
      <c r="M2252" s="48" t="s">
        <v>3530</v>
      </c>
      <c r="N2252" s="217" t="s">
        <v>211</v>
      </c>
      <c r="O2252" s="48" t="s">
        <v>165</v>
      </c>
      <c r="P2252" s="48"/>
      <c r="Q2252" s="48" t="s">
        <v>4502</v>
      </c>
      <c r="R2252" s="217" t="s">
        <v>211</v>
      </c>
      <c r="S2252" s="48" t="b">
        <v>0</v>
      </c>
      <c r="T2252" s="48"/>
      <c r="U2252" s="178"/>
      <c r="V2252" s="178">
        <v>43742</v>
      </c>
      <c r="W2252" s="48" t="s">
        <v>211</v>
      </c>
      <c r="X2252" s="48"/>
      <c r="Y2252" s="48"/>
      <c r="Z2252" s="48" t="s">
        <v>211</v>
      </c>
      <c r="AA2252" s="48"/>
      <c r="AB2252" s="48"/>
      <c r="AC2252" s="217" t="s">
        <v>211</v>
      </c>
      <c r="AD2252" s="180"/>
      <c r="AE2252" s="217" t="s">
        <v>165</v>
      </c>
      <c r="AF2252" s="217" t="s">
        <v>211</v>
      </c>
      <c r="AG2252" s="217" t="s">
        <v>211</v>
      </c>
      <c r="AH2252" s="208">
        <v>43810</v>
      </c>
      <c r="AI2252" s="210" t="s">
        <v>4364</v>
      </c>
      <c r="AJ2252" s="164" t="str">
        <f t="shared" si="35"/>
        <v>FS</v>
      </c>
      <c r="AK2252" s="115" t="b">
        <f>ISNUMBER(SEARCH("IRT",Table1[[#This Row],[Current_Status]]))</f>
        <v>0</v>
      </c>
      <c r="AL2252" s="116">
        <f>YEAR(Table1[[#This Row],[Project_Initiated]])</f>
        <v>2019</v>
      </c>
      <c r="AM2252" s="53">
        <v>44120</v>
      </c>
      <c r="AN2252" s="53" t="str">
        <f>IF(AND(Table1[[#This Row],[Completed Date]]&gt;="07/01/2020"+0,Table1[[#This Row],[Completed Date]]&lt;="6/30/2021"+0),"FY 20-21",IF(AND(Table1[[#This Row],[Completed Date]]&gt;="07/01/2019"+0,Table1[[#This Row],[Completed Date]]&lt;="6/30/2020"+0),"FY 19-20",""))</f>
        <v>FY 19-20</v>
      </c>
      <c r="AO2252" s="116" t="str">
        <f>IFERROR(FIND("R",Table1[[#This Row],[FS_Priority]]),"")</f>
        <v/>
      </c>
    </row>
    <row r="2253" spans="1:41" x14ac:dyDescent="0.25">
      <c r="A2253" s="48" t="s">
        <v>4500</v>
      </c>
      <c r="B2253" s="217" t="s">
        <v>211</v>
      </c>
      <c r="C2253" s="217" t="s">
        <v>4500</v>
      </c>
      <c r="D2253" s="218" t="b">
        <v>0</v>
      </c>
      <c r="E2253" s="48" t="s">
        <v>53</v>
      </c>
      <c r="F2253" s="48" t="s">
        <v>4501</v>
      </c>
      <c r="G2253" s="48" t="s">
        <v>211</v>
      </c>
      <c r="H2253" s="48" t="s">
        <v>211</v>
      </c>
      <c r="I2253" s="48" t="s">
        <v>2852</v>
      </c>
      <c r="J2253" s="48" t="s">
        <v>2661</v>
      </c>
      <c r="K2253" s="217" t="s">
        <v>3514</v>
      </c>
      <c r="L2253" s="217" t="s">
        <v>2636</v>
      </c>
      <c r="M2253" s="48" t="s">
        <v>3517</v>
      </c>
      <c r="N2253" s="217" t="s">
        <v>211</v>
      </c>
      <c r="O2253" s="48" t="s">
        <v>165</v>
      </c>
      <c r="P2253" s="48"/>
      <c r="Q2253" s="48" t="s">
        <v>4502</v>
      </c>
      <c r="R2253" s="217" t="s">
        <v>211</v>
      </c>
      <c r="S2253" s="48" t="b">
        <v>0</v>
      </c>
      <c r="T2253" s="48"/>
      <c r="U2253" s="178"/>
      <c r="V2253" s="178">
        <v>43749</v>
      </c>
      <c r="W2253" s="48" t="s">
        <v>211</v>
      </c>
      <c r="X2253" s="48"/>
      <c r="Y2253" s="48"/>
      <c r="Z2253" s="48" t="s">
        <v>211</v>
      </c>
      <c r="AA2253" s="48"/>
      <c r="AB2253" s="48"/>
      <c r="AC2253" s="217" t="s">
        <v>211</v>
      </c>
      <c r="AD2253" s="48"/>
      <c r="AE2253" s="217" t="s">
        <v>498</v>
      </c>
      <c r="AF2253" s="217" t="s">
        <v>4797</v>
      </c>
      <c r="AG2253" s="217" t="s">
        <v>211</v>
      </c>
      <c r="AH2253" s="208">
        <v>43810</v>
      </c>
      <c r="AI2253" s="210" t="s">
        <v>4364</v>
      </c>
      <c r="AJ2253" s="164" t="str">
        <f t="shared" si="35"/>
        <v>FS</v>
      </c>
      <c r="AK2253" s="115" t="b">
        <f>ISNUMBER(SEARCH("IRT",Table1[[#This Row],[Current_Status]]))</f>
        <v>0</v>
      </c>
      <c r="AL2253" s="116">
        <f>YEAR(Table1[[#This Row],[Project_Initiated]])</f>
        <v>2019</v>
      </c>
      <c r="AM2253" s="53">
        <v>44120</v>
      </c>
      <c r="AN2253" s="53" t="str">
        <f>IF(AND(Table1[[#This Row],[Completed Date]]&gt;="07/01/2020"+0,Table1[[#This Row],[Completed Date]]&lt;="6/30/2021"+0),"FY 20-21",IF(AND(Table1[[#This Row],[Completed Date]]&gt;="07/01/2019"+0,Table1[[#This Row],[Completed Date]]&lt;="6/30/2020"+0),"FY 19-20",""))</f>
        <v>FY 19-20</v>
      </c>
      <c r="AO2253" s="116" t="str">
        <f>IFERROR(FIND("R",Table1[[#This Row],[FS_Priority]]),"")</f>
        <v/>
      </c>
    </row>
    <row r="2254" spans="1:41" x14ac:dyDescent="0.25">
      <c r="A2254" s="48" t="s">
        <v>2811</v>
      </c>
      <c r="B2254" s="217" t="s">
        <v>211</v>
      </c>
      <c r="C2254" s="217" t="s">
        <v>2811</v>
      </c>
      <c r="D2254" s="218" t="b">
        <v>0</v>
      </c>
      <c r="E2254" s="48" t="s">
        <v>53</v>
      </c>
      <c r="F2254" s="48" t="s">
        <v>3012</v>
      </c>
      <c r="G2254" s="48" t="s">
        <v>2829</v>
      </c>
      <c r="H2254" s="48" t="s">
        <v>3531</v>
      </c>
      <c r="I2254" s="48" t="s">
        <v>3532</v>
      </c>
      <c r="J2254" s="48" t="s">
        <v>2661</v>
      </c>
      <c r="K2254" s="217" t="s">
        <v>3514</v>
      </c>
      <c r="L2254" s="217" t="s">
        <v>2636</v>
      </c>
      <c r="M2254" s="48" t="s">
        <v>3533</v>
      </c>
      <c r="N2254" s="217" t="s">
        <v>211</v>
      </c>
      <c r="O2254" s="48" t="s">
        <v>183</v>
      </c>
      <c r="P2254" s="48"/>
      <c r="Q2254" s="48" t="s">
        <v>288</v>
      </c>
      <c r="R2254" s="217" t="s">
        <v>211</v>
      </c>
      <c r="S2254" s="48" t="b">
        <v>0</v>
      </c>
      <c r="T2254" s="48"/>
      <c r="U2254" s="178"/>
      <c r="V2254" s="178">
        <v>43430</v>
      </c>
      <c r="W2254" s="48" t="s">
        <v>211</v>
      </c>
      <c r="X2254" s="48"/>
      <c r="Y2254" s="48"/>
      <c r="Z2254" s="48" t="s">
        <v>211</v>
      </c>
      <c r="AA2254" s="48"/>
      <c r="AB2254" s="48"/>
      <c r="AC2254" s="217" t="s">
        <v>3423</v>
      </c>
      <c r="AD2254" s="219">
        <v>43509</v>
      </c>
      <c r="AE2254" s="217" t="s">
        <v>498</v>
      </c>
      <c r="AF2254" s="217" t="s">
        <v>4421</v>
      </c>
      <c r="AG2254" s="217" t="s">
        <v>2694</v>
      </c>
      <c r="AH2254" s="208">
        <v>43661</v>
      </c>
      <c r="AI2254" s="210" t="s">
        <v>4351</v>
      </c>
      <c r="AJ2254" s="164" t="str">
        <f t="shared" si="35"/>
        <v>FS</v>
      </c>
      <c r="AK2254" s="115" t="b">
        <f>ISNUMBER(SEARCH("IRT",Table1[[#This Row],[Current_Status]]))</f>
        <v>0</v>
      </c>
      <c r="AL2254" s="116">
        <f>YEAR(Table1[[#This Row],[Project_Initiated]])</f>
        <v>2018</v>
      </c>
      <c r="AM2254" s="53">
        <v>44120</v>
      </c>
      <c r="AN2254" s="53" t="str">
        <f>IF(AND(Table1[[#This Row],[Completed Date]]&gt;="07/01/2020"+0,Table1[[#This Row],[Completed Date]]&lt;="6/30/2021"+0),"FY 20-21",IF(AND(Table1[[#This Row],[Completed Date]]&gt;="07/01/2019"+0,Table1[[#This Row],[Completed Date]]&lt;="6/30/2020"+0),"FY 19-20",""))</f>
        <v>FY 19-20</v>
      </c>
      <c r="AO2254" s="116" t="str">
        <f>IFERROR(FIND("R",Table1[[#This Row],[FS_Priority]]),"")</f>
        <v/>
      </c>
    </row>
    <row r="2255" spans="1:41" x14ac:dyDescent="0.25">
      <c r="A2255" s="48" t="s">
        <v>3364</v>
      </c>
      <c r="B2255" s="217" t="s">
        <v>211</v>
      </c>
      <c r="C2255" s="217" t="s">
        <v>3364</v>
      </c>
      <c r="D2255" s="218" t="b">
        <v>0</v>
      </c>
      <c r="E2255" s="48" t="s">
        <v>53</v>
      </c>
      <c r="F2255" s="48" t="s">
        <v>3365</v>
      </c>
      <c r="G2255" s="48" t="s">
        <v>4044</v>
      </c>
      <c r="H2255" s="48" t="s">
        <v>285</v>
      </c>
      <c r="I2255" s="48" t="s">
        <v>3910</v>
      </c>
      <c r="J2255" s="48" t="s">
        <v>2661</v>
      </c>
      <c r="K2255" s="217" t="s">
        <v>3514</v>
      </c>
      <c r="L2255" s="217" t="s">
        <v>2636</v>
      </c>
      <c r="M2255" s="48" t="s">
        <v>3515</v>
      </c>
      <c r="N2255" s="217" t="s">
        <v>211</v>
      </c>
      <c r="O2255" s="48" t="s">
        <v>183</v>
      </c>
      <c r="P2255" s="48"/>
      <c r="Q2255" s="48" t="s">
        <v>218</v>
      </c>
      <c r="R2255" s="217" t="s">
        <v>211</v>
      </c>
      <c r="S2255" s="48" t="b">
        <v>0</v>
      </c>
      <c r="T2255" s="48"/>
      <c r="U2255" s="178"/>
      <c r="V2255" s="178">
        <v>43601</v>
      </c>
      <c r="W2255" s="48" t="s">
        <v>211</v>
      </c>
      <c r="X2255" s="48"/>
      <c r="Y2255" s="48"/>
      <c r="Z2255" s="48" t="s">
        <v>211</v>
      </c>
      <c r="AA2255" s="48"/>
      <c r="AB2255" s="48"/>
      <c r="AC2255" s="217" t="s">
        <v>4391</v>
      </c>
      <c r="AD2255" s="219">
        <v>43665</v>
      </c>
      <c r="AE2255" s="217" t="s">
        <v>498</v>
      </c>
      <c r="AF2255" s="217" t="s">
        <v>4459</v>
      </c>
      <c r="AG2255" s="217" t="s">
        <v>2694</v>
      </c>
      <c r="AH2255" s="208">
        <v>43780</v>
      </c>
      <c r="AI2255" s="210" t="s">
        <v>4349</v>
      </c>
      <c r="AJ2255" s="164" t="str">
        <f t="shared" si="35"/>
        <v>FS</v>
      </c>
      <c r="AK2255" s="115" t="b">
        <f>ISNUMBER(SEARCH("IRT",Table1[[#This Row],[Current_Status]]))</f>
        <v>0</v>
      </c>
      <c r="AL2255" s="116">
        <f>YEAR(Table1[[#This Row],[Project_Initiated]])</f>
        <v>2019</v>
      </c>
      <c r="AM2255" s="53">
        <v>44120</v>
      </c>
      <c r="AN2255" s="53" t="str">
        <f>IF(AND(Table1[[#This Row],[Completed Date]]&gt;="07/01/2020"+0,Table1[[#This Row],[Completed Date]]&lt;="6/30/2021"+0),"FY 20-21",IF(AND(Table1[[#This Row],[Completed Date]]&gt;="07/01/2019"+0,Table1[[#This Row],[Completed Date]]&lt;="6/30/2020"+0),"FY 19-20",""))</f>
        <v>FY 19-20</v>
      </c>
      <c r="AO2255" s="116" t="str">
        <f>IFERROR(FIND("R",Table1[[#This Row],[FS_Priority]]),"")</f>
        <v/>
      </c>
    </row>
    <row r="2256" spans="1:41" x14ac:dyDescent="0.25">
      <c r="A2256" s="48" t="s">
        <v>4512</v>
      </c>
      <c r="B2256" s="217" t="s">
        <v>211</v>
      </c>
      <c r="C2256" s="217" t="s">
        <v>4512</v>
      </c>
      <c r="D2256" s="218" t="b">
        <v>0</v>
      </c>
      <c r="E2256" s="48" t="s">
        <v>53</v>
      </c>
      <c r="F2256" s="48" t="s">
        <v>4513</v>
      </c>
      <c r="G2256" s="48" t="s">
        <v>211</v>
      </c>
      <c r="H2256" s="48" t="s">
        <v>211</v>
      </c>
      <c r="I2256" s="48" t="s">
        <v>4514</v>
      </c>
      <c r="J2256" s="48" t="s">
        <v>2661</v>
      </c>
      <c r="K2256" s="217" t="s">
        <v>3514</v>
      </c>
      <c r="L2256" s="217" t="s">
        <v>2636</v>
      </c>
      <c r="M2256" s="48" t="s">
        <v>3914</v>
      </c>
      <c r="N2256" s="217" t="s">
        <v>4515</v>
      </c>
      <c r="O2256" s="48" t="s">
        <v>165</v>
      </c>
      <c r="P2256" s="48"/>
      <c r="Q2256" s="48" t="s">
        <v>218</v>
      </c>
      <c r="R2256" s="217" t="s">
        <v>211</v>
      </c>
      <c r="S2256" s="48" t="b">
        <v>1</v>
      </c>
      <c r="T2256" s="48"/>
      <c r="U2256" s="178"/>
      <c r="V2256" s="178">
        <v>43720</v>
      </c>
      <c r="W2256" s="48" t="s">
        <v>211</v>
      </c>
      <c r="X2256" s="48"/>
      <c r="Y2256" s="48"/>
      <c r="Z2256" s="48" t="s">
        <v>211</v>
      </c>
      <c r="AA2256" s="48"/>
      <c r="AB2256" s="48"/>
      <c r="AC2256" s="217" t="s">
        <v>4769</v>
      </c>
      <c r="AD2256" s="180"/>
      <c r="AE2256" s="217" t="s">
        <v>165</v>
      </c>
      <c r="AF2256" s="217" t="s">
        <v>211</v>
      </c>
      <c r="AG2256" s="217" t="s">
        <v>211</v>
      </c>
      <c r="AH2256" s="208">
        <v>43852</v>
      </c>
      <c r="AI2256" s="210" t="s">
        <v>4364</v>
      </c>
      <c r="AJ2256" s="164" t="str">
        <f t="shared" si="35"/>
        <v>FS</v>
      </c>
      <c r="AK2256" s="115" t="b">
        <f>ISNUMBER(SEARCH("IRT",Table1[[#This Row],[Current_Status]]))</f>
        <v>0</v>
      </c>
      <c r="AL2256" s="116">
        <f>YEAR(Table1[[#This Row],[Project_Initiated]])</f>
        <v>2019</v>
      </c>
      <c r="AM2256" s="53">
        <v>44120</v>
      </c>
      <c r="AN2256" s="53" t="str">
        <f>IF(AND(Table1[[#This Row],[Completed Date]]&gt;="07/01/2020"+0,Table1[[#This Row],[Completed Date]]&lt;="6/30/2021"+0),"FY 20-21",IF(AND(Table1[[#This Row],[Completed Date]]&gt;="07/01/2019"+0,Table1[[#This Row],[Completed Date]]&lt;="6/30/2020"+0),"FY 19-20",""))</f>
        <v>FY 19-20</v>
      </c>
      <c r="AO2256" s="116" t="str">
        <f>IFERROR(FIND("R",Table1[[#This Row],[FS_Priority]]),"")</f>
        <v/>
      </c>
    </row>
    <row r="2257" spans="1:41" x14ac:dyDescent="0.25">
      <c r="A2257" s="48" t="s">
        <v>863</v>
      </c>
      <c r="B2257" s="217" t="s">
        <v>211</v>
      </c>
      <c r="C2257" s="217" t="s">
        <v>863</v>
      </c>
      <c r="D2257" s="218" t="b">
        <v>0</v>
      </c>
      <c r="E2257" s="48" t="s">
        <v>53</v>
      </c>
      <c r="F2257" s="48" t="s">
        <v>3013</v>
      </c>
      <c r="G2257" s="48" t="s">
        <v>211</v>
      </c>
      <c r="H2257" s="48" t="s">
        <v>285</v>
      </c>
      <c r="I2257" s="48" t="s">
        <v>3535</v>
      </c>
      <c r="J2257" s="48" t="s">
        <v>2661</v>
      </c>
      <c r="K2257" s="217" t="s">
        <v>3514</v>
      </c>
      <c r="L2257" s="217" t="s">
        <v>2636</v>
      </c>
      <c r="M2257" s="48" t="s">
        <v>3536</v>
      </c>
      <c r="N2257" s="217" t="s">
        <v>211</v>
      </c>
      <c r="O2257" s="48" t="s">
        <v>183</v>
      </c>
      <c r="P2257" s="48"/>
      <c r="Q2257" s="48" t="s">
        <v>218</v>
      </c>
      <c r="R2257" s="217" t="s">
        <v>211</v>
      </c>
      <c r="S2257" s="48" t="b">
        <v>1</v>
      </c>
      <c r="T2257" s="48"/>
      <c r="U2257" s="178"/>
      <c r="V2257" s="178">
        <v>43315</v>
      </c>
      <c r="W2257" s="48" t="s">
        <v>211</v>
      </c>
      <c r="X2257" s="48"/>
      <c r="Y2257" s="48"/>
      <c r="Z2257" s="48" t="s">
        <v>211</v>
      </c>
      <c r="AA2257" s="48"/>
      <c r="AB2257" s="48"/>
      <c r="AC2257" s="217" t="s">
        <v>864</v>
      </c>
      <c r="AD2257" s="48"/>
      <c r="AE2257" s="217" t="s">
        <v>498</v>
      </c>
      <c r="AF2257" s="217" t="s">
        <v>211</v>
      </c>
      <c r="AG2257" s="217" t="s">
        <v>2694</v>
      </c>
      <c r="AH2257" s="208">
        <v>43377</v>
      </c>
      <c r="AI2257" s="210" t="s">
        <v>4347</v>
      </c>
      <c r="AJ2257" s="164" t="str">
        <f t="shared" si="35"/>
        <v>FS</v>
      </c>
      <c r="AK2257" s="115" t="b">
        <f>ISNUMBER(SEARCH("IRT",Table1[[#This Row],[Current_Status]]))</f>
        <v>0</v>
      </c>
      <c r="AL2257" s="116">
        <f>YEAR(Table1[[#This Row],[Project_Initiated]])</f>
        <v>2018</v>
      </c>
      <c r="AM2257" s="53">
        <v>44120</v>
      </c>
      <c r="AN2257" s="53" t="str">
        <f>IF(AND(Table1[[#This Row],[Completed Date]]&gt;="07/01/2020"+0,Table1[[#This Row],[Completed Date]]&lt;="6/30/2021"+0),"FY 20-21",IF(AND(Table1[[#This Row],[Completed Date]]&gt;="07/01/2019"+0,Table1[[#This Row],[Completed Date]]&lt;="6/30/2020"+0),"FY 19-20",""))</f>
        <v/>
      </c>
      <c r="AO2257" s="116" t="str">
        <f>IFERROR(FIND("R",Table1[[#This Row],[FS_Priority]]),"")</f>
        <v/>
      </c>
    </row>
    <row r="2258" spans="1:41" x14ac:dyDescent="0.25">
      <c r="A2258" s="48" t="s">
        <v>2734</v>
      </c>
      <c r="B2258" s="217" t="s">
        <v>211</v>
      </c>
      <c r="C2258" s="217" t="s">
        <v>2734</v>
      </c>
      <c r="D2258" s="218" t="b">
        <v>0</v>
      </c>
      <c r="E2258" s="48" t="s">
        <v>53</v>
      </c>
      <c r="F2258" s="48" t="s">
        <v>2760</v>
      </c>
      <c r="G2258" s="48" t="s">
        <v>211</v>
      </c>
      <c r="H2258" s="48" t="s">
        <v>932</v>
      </c>
      <c r="I2258" s="48" t="s">
        <v>3534</v>
      </c>
      <c r="J2258" s="48" t="s">
        <v>2661</v>
      </c>
      <c r="K2258" s="217" t="s">
        <v>3514</v>
      </c>
      <c r="L2258" s="217" t="s">
        <v>2636</v>
      </c>
      <c r="M2258" s="48" t="s">
        <v>3517</v>
      </c>
      <c r="N2258" s="217" t="s">
        <v>211</v>
      </c>
      <c r="O2258" s="48" t="s">
        <v>165</v>
      </c>
      <c r="P2258" s="48"/>
      <c r="Q2258" s="48" t="s">
        <v>218</v>
      </c>
      <c r="R2258" s="217" t="s">
        <v>211</v>
      </c>
      <c r="S2258" s="48" t="b">
        <v>1</v>
      </c>
      <c r="T2258" s="48"/>
      <c r="U2258" s="178"/>
      <c r="V2258" s="178">
        <v>43482</v>
      </c>
      <c r="W2258" s="48" t="s">
        <v>211</v>
      </c>
      <c r="X2258" s="48"/>
      <c r="Y2258" s="48"/>
      <c r="Z2258" s="48" t="s">
        <v>211</v>
      </c>
      <c r="AA2258" s="48"/>
      <c r="AB2258" s="48"/>
      <c r="AC2258" s="217" t="s">
        <v>2788</v>
      </c>
      <c r="AD2258" s="48"/>
      <c r="AE2258" s="217" t="s">
        <v>211</v>
      </c>
      <c r="AF2258" s="217" t="s">
        <v>211</v>
      </c>
      <c r="AG2258" s="217" t="s">
        <v>211</v>
      </c>
      <c r="AH2258" s="208">
        <v>43504</v>
      </c>
      <c r="AI2258" s="210" t="s">
        <v>4346</v>
      </c>
      <c r="AJ2258" s="164" t="str">
        <f t="shared" si="35"/>
        <v>FS</v>
      </c>
      <c r="AK2258" s="115" t="b">
        <f>ISNUMBER(SEARCH("IRT",Table1[[#This Row],[Current_Status]]))</f>
        <v>0</v>
      </c>
      <c r="AL2258" s="116">
        <f>YEAR(Table1[[#This Row],[Project_Initiated]])</f>
        <v>2019</v>
      </c>
      <c r="AM2258" s="53">
        <v>44120</v>
      </c>
      <c r="AN2258" s="53" t="str">
        <f>IF(AND(Table1[[#This Row],[Completed Date]]&gt;="07/01/2020"+0,Table1[[#This Row],[Completed Date]]&lt;="6/30/2021"+0),"FY 20-21",IF(AND(Table1[[#This Row],[Completed Date]]&gt;="07/01/2019"+0,Table1[[#This Row],[Completed Date]]&lt;="6/30/2020"+0),"FY 19-20",""))</f>
        <v/>
      </c>
      <c r="AO2258" s="116" t="str">
        <f>IFERROR(FIND("R",Table1[[#This Row],[FS_Priority]]),"")</f>
        <v/>
      </c>
    </row>
    <row r="2259" spans="1:41" x14ac:dyDescent="0.25">
      <c r="A2259" s="48" t="s">
        <v>4066</v>
      </c>
      <c r="B2259" s="217" t="s">
        <v>211</v>
      </c>
      <c r="C2259" s="217" t="s">
        <v>4066</v>
      </c>
      <c r="D2259" s="218" t="b">
        <v>0</v>
      </c>
      <c r="E2259" s="48" t="s">
        <v>53</v>
      </c>
      <c r="F2259" s="48" t="s">
        <v>4239</v>
      </c>
      <c r="G2259" s="48" t="s">
        <v>211</v>
      </c>
      <c r="H2259" s="48" t="s">
        <v>932</v>
      </c>
      <c r="I2259" s="48" t="s">
        <v>4240</v>
      </c>
      <c r="J2259" s="48" t="s">
        <v>2661</v>
      </c>
      <c r="K2259" s="217" t="s">
        <v>3514</v>
      </c>
      <c r="L2259" s="217" t="s">
        <v>2636</v>
      </c>
      <c r="M2259" s="48" t="s">
        <v>3543</v>
      </c>
      <c r="N2259" s="217" t="s">
        <v>211</v>
      </c>
      <c r="O2259" s="48" t="s">
        <v>165</v>
      </c>
      <c r="P2259" s="48"/>
      <c r="Q2259" s="48" t="s">
        <v>218</v>
      </c>
      <c r="R2259" s="217" t="s">
        <v>211</v>
      </c>
      <c r="S2259" s="48" t="b">
        <v>0</v>
      </c>
      <c r="T2259" s="48"/>
      <c r="U2259" s="178"/>
      <c r="V2259" s="178">
        <v>43706</v>
      </c>
      <c r="W2259" s="48" t="s">
        <v>211</v>
      </c>
      <c r="X2259" s="48"/>
      <c r="Y2259" s="48"/>
      <c r="Z2259" s="48" t="s">
        <v>211</v>
      </c>
      <c r="AA2259" s="48"/>
      <c r="AB2259" s="48"/>
      <c r="AC2259" s="217" t="s">
        <v>4436</v>
      </c>
      <c r="AD2259" s="180"/>
      <c r="AE2259" s="217" t="s">
        <v>165</v>
      </c>
      <c r="AF2259" s="217" t="s">
        <v>211</v>
      </c>
      <c r="AG2259" s="217" t="s">
        <v>211</v>
      </c>
      <c r="AH2259" s="208">
        <v>43734</v>
      </c>
      <c r="AI2259" s="210" t="s">
        <v>4284</v>
      </c>
      <c r="AJ2259" s="164" t="str">
        <f t="shared" si="35"/>
        <v>FS</v>
      </c>
      <c r="AK2259" s="115" t="b">
        <f>ISNUMBER(SEARCH("IRT",Table1[[#This Row],[Current_Status]]))</f>
        <v>0</v>
      </c>
      <c r="AL2259" s="116">
        <f>YEAR(Table1[[#This Row],[Project_Initiated]])</f>
        <v>2019</v>
      </c>
      <c r="AM2259" s="53">
        <v>44120</v>
      </c>
      <c r="AN2259" s="53" t="str">
        <f>IF(AND(Table1[[#This Row],[Completed Date]]&gt;="07/01/2020"+0,Table1[[#This Row],[Completed Date]]&lt;="6/30/2021"+0),"FY 20-21",IF(AND(Table1[[#This Row],[Completed Date]]&gt;="07/01/2019"+0,Table1[[#This Row],[Completed Date]]&lt;="6/30/2020"+0),"FY 19-20",""))</f>
        <v>FY 19-20</v>
      </c>
      <c r="AO2259" s="116" t="str">
        <f>IFERROR(FIND("R",Table1[[#This Row],[FS_Priority]]),"")</f>
        <v/>
      </c>
    </row>
    <row r="2260" spans="1:41" x14ac:dyDescent="0.25">
      <c r="A2260" s="48" t="s">
        <v>4065</v>
      </c>
      <c r="B2260" s="217" t="s">
        <v>211</v>
      </c>
      <c r="C2260" s="217" t="s">
        <v>4065</v>
      </c>
      <c r="D2260" s="218" t="b">
        <v>0</v>
      </c>
      <c r="E2260" s="48" t="s">
        <v>53</v>
      </c>
      <c r="F2260" s="48" t="s">
        <v>4217</v>
      </c>
      <c r="G2260" s="48" t="s">
        <v>4372</v>
      </c>
      <c r="H2260" s="48" t="s">
        <v>285</v>
      </c>
      <c r="I2260" s="48" t="s">
        <v>4218</v>
      </c>
      <c r="J2260" s="48" t="s">
        <v>2661</v>
      </c>
      <c r="K2260" s="217" t="s">
        <v>3514</v>
      </c>
      <c r="L2260" s="217" t="s">
        <v>2636</v>
      </c>
      <c r="M2260" s="48" t="s">
        <v>4219</v>
      </c>
      <c r="N2260" s="217" t="s">
        <v>211</v>
      </c>
      <c r="O2260" s="48" t="s">
        <v>183</v>
      </c>
      <c r="P2260" s="48"/>
      <c r="Q2260" s="48" t="s">
        <v>218</v>
      </c>
      <c r="R2260" s="217" t="s">
        <v>211</v>
      </c>
      <c r="S2260" s="48" t="b">
        <v>0</v>
      </c>
      <c r="T2260" s="48"/>
      <c r="U2260" s="178"/>
      <c r="V2260" s="178">
        <v>43686</v>
      </c>
      <c r="W2260" s="48" t="s">
        <v>211</v>
      </c>
      <c r="X2260" s="48"/>
      <c r="Y2260" s="48"/>
      <c r="Z2260" s="48" t="s">
        <v>211</v>
      </c>
      <c r="AA2260" s="48"/>
      <c r="AB2260" s="48"/>
      <c r="AC2260" s="217" t="s">
        <v>4834</v>
      </c>
      <c r="AD2260" s="219">
        <v>43775</v>
      </c>
      <c r="AE2260" s="217" t="s">
        <v>498</v>
      </c>
      <c r="AF2260" s="217" t="s">
        <v>4732</v>
      </c>
      <c r="AG2260" s="217" t="s">
        <v>2694</v>
      </c>
      <c r="AH2260" s="208">
        <v>43889</v>
      </c>
      <c r="AI2260" s="210" t="s">
        <v>4284</v>
      </c>
      <c r="AJ2260" s="164" t="str">
        <f t="shared" si="35"/>
        <v>FS</v>
      </c>
      <c r="AK2260" s="115" t="b">
        <f>ISNUMBER(SEARCH("IRT",Table1[[#This Row],[Current_Status]]))</f>
        <v>0</v>
      </c>
      <c r="AL2260" s="116">
        <f>YEAR(Table1[[#This Row],[Project_Initiated]])</f>
        <v>2019</v>
      </c>
      <c r="AM2260" s="53">
        <v>44120</v>
      </c>
      <c r="AN2260" s="53" t="str">
        <f>IF(AND(Table1[[#This Row],[Completed Date]]&gt;="07/01/2020"+0,Table1[[#This Row],[Completed Date]]&lt;="6/30/2021"+0),"FY 20-21",IF(AND(Table1[[#This Row],[Completed Date]]&gt;="07/01/2019"+0,Table1[[#This Row],[Completed Date]]&lt;="6/30/2020"+0),"FY 19-20",""))</f>
        <v>FY 19-20</v>
      </c>
      <c r="AO2260" s="116" t="str">
        <f>IFERROR(FIND("R",Table1[[#This Row],[FS_Priority]]),"")</f>
        <v/>
      </c>
    </row>
    <row r="2261" spans="1:41" x14ac:dyDescent="0.25">
      <c r="A2261" s="48" t="s">
        <v>4850</v>
      </c>
      <c r="B2261" s="217" t="s">
        <v>211</v>
      </c>
      <c r="C2261" s="217" t="s">
        <v>4850</v>
      </c>
      <c r="D2261" s="218" t="b">
        <v>0</v>
      </c>
      <c r="E2261" s="48" t="s">
        <v>53</v>
      </c>
      <c r="F2261" s="48" t="s">
        <v>4851</v>
      </c>
      <c r="G2261" s="48" t="s">
        <v>211</v>
      </c>
      <c r="H2261" s="48" t="s">
        <v>440</v>
      </c>
      <c r="I2261" s="48" t="s">
        <v>3591</v>
      </c>
      <c r="J2261" s="48" t="s">
        <v>2661</v>
      </c>
      <c r="K2261" s="217" t="s">
        <v>3514</v>
      </c>
      <c r="L2261" s="217" t="s">
        <v>2636</v>
      </c>
      <c r="M2261" s="48" t="s">
        <v>3554</v>
      </c>
      <c r="N2261" s="217" t="s">
        <v>211</v>
      </c>
      <c r="O2261" s="48" t="s">
        <v>4852</v>
      </c>
      <c r="P2261" s="48"/>
      <c r="Q2261" s="48" t="s">
        <v>218</v>
      </c>
      <c r="R2261" s="217" t="s">
        <v>211</v>
      </c>
      <c r="S2261" s="48" t="b">
        <v>0</v>
      </c>
      <c r="T2261" s="48"/>
      <c r="U2261" s="178"/>
      <c r="V2261" s="178">
        <v>43794</v>
      </c>
      <c r="W2261" s="48" t="s">
        <v>211</v>
      </c>
      <c r="X2261" s="48"/>
      <c r="Y2261" s="48"/>
      <c r="Z2261" s="48" t="s">
        <v>211</v>
      </c>
      <c r="AA2261" s="48"/>
      <c r="AB2261" s="48"/>
      <c r="AC2261" s="217" t="s">
        <v>4931</v>
      </c>
      <c r="AD2261" s="48"/>
      <c r="AE2261" s="217" t="s">
        <v>4852</v>
      </c>
      <c r="AF2261" s="217" t="s">
        <v>211</v>
      </c>
      <c r="AG2261" s="217" t="s">
        <v>211</v>
      </c>
      <c r="AH2261" s="208">
        <v>43903</v>
      </c>
      <c r="AI2261" s="210" t="s">
        <v>4360</v>
      </c>
      <c r="AJ2261" s="164" t="str">
        <f t="shared" si="35"/>
        <v>FS</v>
      </c>
      <c r="AK2261" s="115" t="b">
        <f>ISNUMBER(SEARCH("IRT",Table1[[#This Row],[Current_Status]]))</f>
        <v>0</v>
      </c>
      <c r="AL2261" s="116">
        <f>YEAR(Table1[[#This Row],[Project_Initiated]])</f>
        <v>2019</v>
      </c>
      <c r="AM2261" s="53">
        <v>44120</v>
      </c>
      <c r="AN2261" s="53" t="str">
        <f>IF(AND(Table1[[#This Row],[Completed Date]]&gt;="07/01/2020"+0,Table1[[#This Row],[Completed Date]]&lt;="6/30/2021"+0),"FY 20-21",IF(AND(Table1[[#This Row],[Completed Date]]&gt;="07/01/2019"+0,Table1[[#This Row],[Completed Date]]&lt;="6/30/2020"+0),"FY 19-20",""))</f>
        <v>FY 19-20</v>
      </c>
      <c r="AO2261" s="116" t="str">
        <f>IFERROR(FIND("R",Table1[[#This Row],[FS_Priority]]),"")</f>
        <v/>
      </c>
    </row>
    <row r="2262" spans="1:41" x14ac:dyDescent="0.25">
      <c r="A2262" s="48" t="s">
        <v>2908</v>
      </c>
      <c r="B2262" s="217" t="s">
        <v>211</v>
      </c>
      <c r="C2262" s="217" t="s">
        <v>2908</v>
      </c>
      <c r="D2262" s="218" t="b">
        <v>0</v>
      </c>
      <c r="E2262" s="48" t="s">
        <v>53</v>
      </c>
      <c r="F2262" s="48" t="s">
        <v>3014</v>
      </c>
      <c r="G2262" s="48" t="s">
        <v>211</v>
      </c>
      <c r="H2262" s="48" t="s">
        <v>285</v>
      </c>
      <c r="I2262" s="48" t="s">
        <v>3909</v>
      </c>
      <c r="J2262" s="48" t="s">
        <v>2661</v>
      </c>
      <c r="K2262" s="217" t="s">
        <v>3514</v>
      </c>
      <c r="L2262" s="217" t="s">
        <v>2636</v>
      </c>
      <c r="M2262" s="48" t="s">
        <v>3515</v>
      </c>
      <c r="N2262" s="217" t="s">
        <v>211</v>
      </c>
      <c r="O2262" s="48" t="s">
        <v>165</v>
      </c>
      <c r="P2262" s="48"/>
      <c r="Q2262" s="48" t="s">
        <v>218</v>
      </c>
      <c r="R2262" s="217" t="s">
        <v>211</v>
      </c>
      <c r="S2262" s="48" t="b">
        <v>1</v>
      </c>
      <c r="T2262" s="48"/>
      <c r="U2262" s="178"/>
      <c r="V2262" s="178">
        <v>43599</v>
      </c>
      <c r="W2262" s="48" t="s">
        <v>211</v>
      </c>
      <c r="X2262" s="48"/>
      <c r="Y2262" s="48"/>
      <c r="Z2262" s="48" t="s">
        <v>211</v>
      </c>
      <c r="AA2262" s="48"/>
      <c r="AB2262" s="48"/>
      <c r="AC2262" s="217" t="s">
        <v>3394</v>
      </c>
      <c r="AD2262" s="180"/>
      <c r="AE2262" s="217" t="s">
        <v>211</v>
      </c>
      <c r="AF2262" s="217" t="s">
        <v>211</v>
      </c>
      <c r="AG2262" s="217" t="s">
        <v>211</v>
      </c>
      <c r="AH2262" s="208">
        <v>43644</v>
      </c>
      <c r="AI2262" s="210" t="s">
        <v>4349</v>
      </c>
      <c r="AJ2262" s="164" t="str">
        <f t="shared" si="35"/>
        <v>FS</v>
      </c>
      <c r="AK2262" s="115" t="b">
        <f>ISNUMBER(SEARCH("IRT",Table1[[#This Row],[Current_Status]]))</f>
        <v>0</v>
      </c>
      <c r="AL2262" s="116">
        <f>YEAR(Table1[[#This Row],[Project_Initiated]])</f>
        <v>2019</v>
      </c>
      <c r="AM2262" s="53">
        <v>44120</v>
      </c>
      <c r="AN2262" s="53" t="str">
        <f>IF(AND(Table1[[#This Row],[Completed Date]]&gt;="07/01/2020"+0,Table1[[#This Row],[Completed Date]]&lt;="6/30/2021"+0),"FY 20-21",IF(AND(Table1[[#This Row],[Completed Date]]&gt;="07/01/2019"+0,Table1[[#This Row],[Completed Date]]&lt;="6/30/2020"+0),"FY 19-20",""))</f>
        <v/>
      </c>
      <c r="AO2262" s="116" t="str">
        <f>IFERROR(FIND("R",Table1[[#This Row],[FS_Priority]]),"")</f>
        <v/>
      </c>
    </row>
    <row r="2263" spans="1:41" x14ac:dyDescent="0.25">
      <c r="A2263" s="48" t="s">
        <v>4508</v>
      </c>
      <c r="B2263" s="217" t="s">
        <v>211</v>
      </c>
      <c r="C2263" s="217" t="s">
        <v>4508</v>
      </c>
      <c r="D2263" s="218" t="b">
        <v>0</v>
      </c>
      <c r="E2263" s="48" t="s">
        <v>53</v>
      </c>
      <c r="F2263" s="48" t="s">
        <v>4509</v>
      </c>
      <c r="G2263" s="48" t="s">
        <v>4812</v>
      </c>
      <c r="H2263" s="48" t="s">
        <v>211</v>
      </c>
      <c r="I2263" s="48" t="s">
        <v>4510</v>
      </c>
      <c r="J2263" s="48" t="s">
        <v>2661</v>
      </c>
      <c r="K2263" s="217" t="s">
        <v>3514</v>
      </c>
      <c r="L2263" s="217" t="s">
        <v>2636</v>
      </c>
      <c r="M2263" s="48" t="s">
        <v>4511</v>
      </c>
      <c r="N2263" s="217" t="s">
        <v>211</v>
      </c>
      <c r="O2263" s="48" t="s">
        <v>183</v>
      </c>
      <c r="P2263" s="48"/>
      <c r="Q2263" s="48" t="s">
        <v>218</v>
      </c>
      <c r="R2263" s="217" t="s">
        <v>211</v>
      </c>
      <c r="S2263" s="48" t="b">
        <v>0</v>
      </c>
      <c r="T2263" s="48"/>
      <c r="U2263" s="178"/>
      <c r="V2263" s="178">
        <v>43727</v>
      </c>
      <c r="W2263" s="48" t="s">
        <v>211</v>
      </c>
      <c r="X2263" s="48"/>
      <c r="Y2263" s="48"/>
      <c r="Z2263" s="48" t="s">
        <v>211</v>
      </c>
      <c r="AA2263" s="48"/>
      <c r="AB2263" s="48"/>
      <c r="AC2263" s="217" t="s">
        <v>5083</v>
      </c>
      <c r="AD2263" s="219">
        <v>43879</v>
      </c>
      <c r="AE2263" s="217" t="s">
        <v>498</v>
      </c>
      <c r="AF2263" s="217" t="s">
        <v>4813</v>
      </c>
      <c r="AG2263" s="217" t="s">
        <v>2694</v>
      </c>
      <c r="AH2263" s="208">
        <v>44104</v>
      </c>
      <c r="AI2263" s="210" t="s">
        <v>4364</v>
      </c>
      <c r="AJ2263" s="164" t="str">
        <f t="shared" si="35"/>
        <v>FS</v>
      </c>
      <c r="AK2263" s="115" t="b">
        <f>ISNUMBER(SEARCH("IRT",Table1[[#This Row],[Current_Status]]))</f>
        <v>0</v>
      </c>
      <c r="AL2263" s="116">
        <f>YEAR(Table1[[#This Row],[Project_Initiated]])</f>
        <v>2019</v>
      </c>
      <c r="AM2263" s="53">
        <v>44120</v>
      </c>
      <c r="AN2263" s="53" t="str">
        <f>IF(AND(Table1[[#This Row],[Completed Date]]&gt;="07/01/2020"+0,Table1[[#This Row],[Completed Date]]&lt;="6/30/2021"+0),"FY 20-21",IF(AND(Table1[[#This Row],[Completed Date]]&gt;="07/01/2019"+0,Table1[[#This Row],[Completed Date]]&lt;="6/30/2020"+0),"FY 19-20",""))</f>
        <v>FY 20-21</v>
      </c>
      <c r="AO2263" s="116" t="str">
        <f>IFERROR(FIND("R",Table1[[#This Row],[FS_Priority]]),"")</f>
        <v/>
      </c>
    </row>
    <row r="2264" spans="1:41" x14ac:dyDescent="0.25">
      <c r="A2264" s="48" t="s">
        <v>2910</v>
      </c>
      <c r="B2264" s="217" t="s">
        <v>211</v>
      </c>
      <c r="C2264" s="217" t="s">
        <v>2910</v>
      </c>
      <c r="D2264" s="218" t="b">
        <v>0</v>
      </c>
      <c r="E2264" s="48" t="s">
        <v>53</v>
      </c>
      <c r="F2264" s="48" t="s">
        <v>3017</v>
      </c>
      <c r="G2264" s="48" t="s">
        <v>211</v>
      </c>
      <c r="H2264" s="48" t="s">
        <v>932</v>
      </c>
      <c r="I2264" s="48" t="s">
        <v>3912</v>
      </c>
      <c r="J2264" s="48" t="s">
        <v>2661</v>
      </c>
      <c r="K2264" s="217" t="s">
        <v>3514</v>
      </c>
      <c r="L2264" s="217" t="s">
        <v>2636</v>
      </c>
      <c r="M2264" s="48" t="s">
        <v>3517</v>
      </c>
      <c r="N2264" s="217" t="s">
        <v>211</v>
      </c>
      <c r="O2264" s="48" t="s">
        <v>165</v>
      </c>
      <c r="P2264" s="48"/>
      <c r="Q2264" s="48" t="s">
        <v>223</v>
      </c>
      <c r="R2264" s="217" t="s">
        <v>211</v>
      </c>
      <c r="S2264" s="48" t="b">
        <v>0</v>
      </c>
      <c r="T2264" s="48"/>
      <c r="U2264" s="178"/>
      <c r="V2264" s="178">
        <v>43495</v>
      </c>
      <c r="W2264" s="48" t="s">
        <v>211</v>
      </c>
      <c r="X2264" s="48"/>
      <c r="Y2264" s="48"/>
      <c r="Z2264" s="48" t="s">
        <v>211</v>
      </c>
      <c r="AA2264" s="48"/>
      <c r="AB2264" s="48"/>
      <c r="AC2264" s="217" t="s">
        <v>4436</v>
      </c>
      <c r="AD2264" s="180"/>
      <c r="AE2264" s="217" t="s">
        <v>211</v>
      </c>
      <c r="AF2264" s="217" t="s">
        <v>211</v>
      </c>
      <c r="AG2264" s="217" t="s">
        <v>211</v>
      </c>
      <c r="AH2264" s="208">
        <v>43676</v>
      </c>
      <c r="AI2264" s="210" t="s">
        <v>4349</v>
      </c>
      <c r="AJ2264" s="164" t="str">
        <f t="shared" si="35"/>
        <v>FS</v>
      </c>
      <c r="AK2264" s="115" t="b">
        <f>ISNUMBER(SEARCH("IRT",Table1[[#This Row],[Current_Status]]))</f>
        <v>0</v>
      </c>
      <c r="AL2264" s="116">
        <f>YEAR(Table1[[#This Row],[Project_Initiated]])</f>
        <v>2019</v>
      </c>
      <c r="AM2264" s="53">
        <v>44120</v>
      </c>
      <c r="AN2264" s="53" t="str">
        <f>IF(AND(Table1[[#This Row],[Completed Date]]&gt;="07/01/2020"+0,Table1[[#This Row],[Completed Date]]&lt;="6/30/2021"+0),"FY 20-21",IF(AND(Table1[[#This Row],[Completed Date]]&gt;="07/01/2019"+0,Table1[[#This Row],[Completed Date]]&lt;="6/30/2020"+0),"FY 19-20",""))</f>
        <v>FY 19-20</v>
      </c>
      <c r="AO2264" s="116" t="str">
        <f>IFERROR(FIND("R",Table1[[#This Row],[FS_Priority]]),"")</f>
        <v/>
      </c>
    </row>
    <row r="2265" spans="1:41" x14ac:dyDescent="0.25">
      <c r="A2265" s="48" t="s">
        <v>882</v>
      </c>
      <c r="B2265" s="217" t="s">
        <v>211</v>
      </c>
      <c r="C2265" s="217" t="s">
        <v>882</v>
      </c>
      <c r="D2265" s="218" t="b">
        <v>0</v>
      </c>
      <c r="E2265" s="48" t="s">
        <v>53</v>
      </c>
      <c r="F2265" s="48" t="s">
        <v>3019</v>
      </c>
      <c r="G2265" s="48" t="s">
        <v>211</v>
      </c>
      <c r="H2265" s="48" t="s">
        <v>932</v>
      </c>
      <c r="I2265" s="48" t="s">
        <v>3540</v>
      </c>
      <c r="J2265" s="48" t="s">
        <v>2661</v>
      </c>
      <c r="K2265" s="217" t="s">
        <v>3514</v>
      </c>
      <c r="L2265" s="217" t="s">
        <v>2636</v>
      </c>
      <c r="M2265" s="48" t="s">
        <v>3517</v>
      </c>
      <c r="N2265" s="217" t="s">
        <v>211</v>
      </c>
      <c r="O2265" s="48" t="s">
        <v>183</v>
      </c>
      <c r="P2265" s="48"/>
      <c r="Q2265" s="48" t="s">
        <v>225</v>
      </c>
      <c r="R2265" s="217" t="s">
        <v>211</v>
      </c>
      <c r="S2265" s="48" t="b">
        <v>0</v>
      </c>
      <c r="T2265" s="48"/>
      <c r="U2265" s="178"/>
      <c r="V2265" s="178">
        <v>43376</v>
      </c>
      <c r="W2265" s="48" t="s">
        <v>211</v>
      </c>
      <c r="X2265" s="48"/>
      <c r="Y2265" s="48"/>
      <c r="Z2265" s="48" t="s">
        <v>211</v>
      </c>
      <c r="AA2265" s="48"/>
      <c r="AB2265" s="48"/>
      <c r="AC2265" s="217" t="s">
        <v>2701</v>
      </c>
      <c r="AD2265" s="223">
        <v>43376</v>
      </c>
      <c r="AE2265" s="217" t="s">
        <v>498</v>
      </c>
      <c r="AF2265" s="217" t="s">
        <v>211</v>
      </c>
      <c r="AG2265" s="217" t="s">
        <v>2694</v>
      </c>
      <c r="AH2265" s="208">
        <v>43448</v>
      </c>
      <c r="AI2265" s="210" t="s">
        <v>4347</v>
      </c>
      <c r="AJ2265" s="164" t="str">
        <f t="shared" si="35"/>
        <v>FS</v>
      </c>
      <c r="AK2265" s="115" t="b">
        <f>ISNUMBER(SEARCH("IRT",Table1[[#This Row],[Current_Status]]))</f>
        <v>0</v>
      </c>
      <c r="AL2265" s="116">
        <f>YEAR(Table1[[#This Row],[Project_Initiated]])</f>
        <v>2018</v>
      </c>
      <c r="AM2265" s="53">
        <v>44120</v>
      </c>
      <c r="AN2265" s="53" t="str">
        <f>IF(AND(Table1[[#This Row],[Completed Date]]&gt;="07/01/2020"+0,Table1[[#This Row],[Completed Date]]&lt;="6/30/2021"+0),"FY 20-21",IF(AND(Table1[[#This Row],[Completed Date]]&gt;="07/01/2019"+0,Table1[[#This Row],[Completed Date]]&lt;="6/30/2020"+0),"FY 19-20",""))</f>
        <v/>
      </c>
      <c r="AO2265" s="116" t="str">
        <f>IFERROR(FIND("R",Table1[[#This Row],[FS_Priority]]),"")</f>
        <v/>
      </c>
    </row>
    <row r="2266" spans="1:41" x14ac:dyDescent="0.25">
      <c r="A2266" s="48" t="s">
        <v>279</v>
      </c>
      <c r="B2266" s="217" t="s">
        <v>211</v>
      </c>
      <c r="C2266" s="217" t="s">
        <v>279</v>
      </c>
      <c r="D2266" s="218" t="b">
        <v>0</v>
      </c>
      <c r="E2266" s="48" t="s">
        <v>53</v>
      </c>
      <c r="F2266" s="48" t="s">
        <v>3021</v>
      </c>
      <c r="G2266" s="48" t="s">
        <v>211</v>
      </c>
      <c r="H2266" s="48" t="s">
        <v>285</v>
      </c>
      <c r="I2266" s="48" t="s">
        <v>3541</v>
      </c>
      <c r="J2266" s="48" t="s">
        <v>2661</v>
      </c>
      <c r="K2266" s="217" t="s">
        <v>3514</v>
      </c>
      <c r="L2266" s="217" t="s">
        <v>2636</v>
      </c>
      <c r="M2266" s="48" t="s">
        <v>3536</v>
      </c>
      <c r="N2266" s="217" t="s">
        <v>211</v>
      </c>
      <c r="O2266" s="48" t="s">
        <v>165</v>
      </c>
      <c r="P2266" s="48"/>
      <c r="Q2266" s="48" t="s">
        <v>236</v>
      </c>
      <c r="R2266" s="217" t="s">
        <v>211</v>
      </c>
      <c r="S2266" s="48" t="b">
        <v>1</v>
      </c>
      <c r="T2266" s="48"/>
      <c r="U2266" s="178"/>
      <c r="V2266" s="178">
        <v>43304</v>
      </c>
      <c r="W2266" s="48" t="s">
        <v>211</v>
      </c>
      <c r="X2266" s="48"/>
      <c r="Y2266" s="48"/>
      <c r="Z2266" s="48" t="s">
        <v>211</v>
      </c>
      <c r="AA2266" s="48"/>
      <c r="AB2266" s="48"/>
      <c r="AC2266" s="217" t="s">
        <v>539</v>
      </c>
      <c r="AD2266" s="48"/>
      <c r="AE2266" s="217" t="s">
        <v>165</v>
      </c>
      <c r="AF2266" s="217" t="s">
        <v>211</v>
      </c>
      <c r="AG2266" s="217" t="s">
        <v>539</v>
      </c>
      <c r="AH2266" s="208">
        <v>43412</v>
      </c>
      <c r="AI2266" s="210" t="s">
        <v>4347</v>
      </c>
      <c r="AJ2266" s="164" t="str">
        <f t="shared" si="35"/>
        <v>FS</v>
      </c>
      <c r="AK2266" s="115" t="b">
        <f>ISNUMBER(SEARCH("IRT",Table1[[#This Row],[Current_Status]]))</f>
        <v>0</v>
      </c>
      <c r="AL2266" s="116">
        <f>YEAR(Table1[[#This Row],[Project_Initiated]])</f>
        <v>2018</v>
      </c>
      <c r="AM2266" s="53">
        <v>44120</v>
      </c>
      <c r="AN2266" s="53" t="str">
        <f>IF(AND(Table1[[#This Row],[Completed Date]]&gt;="07/01/2020"+0,Table1[[#This Row],[Completed Date]]&lt;="6/30/2021"+0),"FY 20-21",IF(AND(Table1[[#This Row],[Completed Date]]&gt;="07/01/2019"+0,Table1[[#This Row],[Completed Date]]&lt;="6/30/2020"+0),"FY 19-20",""))</f>
        <v/>
      </c>
      <c r="AO2266" s="116" t="str">
        <f>IFERROR(FIND("R",Table1[[#This Row],[FS_Priority]]),"")</f>
        <v/>
      </c>
    </row>
    <row r="2267" spans="1:41" x14ac:dyDescent="0.25">
      <c r="A2267" s="48" t="s">
        <v>4067</v>
      </c>
      <c r="B2267" s="217" t="s">
        <v>211</v>
      </c>
      <c r="C2267" s="217" t="s">
        <v>4067</v>
      </c>
      <c r="D2267" s="218" t="b">
        <v>0</v>
      </c>
      <c r="E2267" s="48" t="s">
        <v>53</v>
      </c>
      <c r="F2267" s="48" t="s">
        <v>4821</v>
      </c>
      <c r="G2267" s="48" t="s">
        <v>211</v>
      </c>
      <c r="H2267" s="48" t="s">
        <v>285</v>
      </c>
      <c r="I2267" s="48" t="s">
        <v>4135</v>
      </c>
      <c r="J2267" s="48" t="s">
        <v>2661</v>
      </c>
      <c r="K2267" s="217" t="s">
        <v>3514</v>
      </c>
      <c r="L2267" s="217" t="s">
        <v>2636</v>
      </c>
      <c r="M2267" s="48" t="s">
        <v>3916</v>
      </c>
      <c r="N2267" s="217" t="s">
        <v>211</v>
      </c>
      <c r="O2267" s="48" t="s">
        <v>183</v>
      </c>
      <c r="P2267" s="48"/>
      <c r="Q2267" s="48" t="s">
        <v>236</v>
      </c>
      <c r="R2267" s="217" t="s">
        <v>211</v>
      </c>
      <c r="S2267" s="48" t="b">
        <v>0</v>
      </c>
      <c r="T2267" s="48"/>
      <c r="U2267" s="178"/>
      <c r="V2267" s="178">
        <v>43594</v>
      </c>
      <c r="W2267" s="48" t="s">
        <v>211</v>
      </c>
      <c r="X2267" s="48"/>
      <c r="Y2267" s="48"/>
      <c r="Z2267" s="48" t="s">
        <v>211</v>
      </c>
      <c r="AA2267" s="48"/>
      <c r="AB2267" s="48"/>
      <c r="AC2267" s="217" t="s">
        <v>4928</v>
      </c>
      <c r="AD2267" s="219">
        <v>43735</v>
      </c>
      <c r="AE2267" s="217" t="s">
        <v>498</v>
      </c>
      <c r="AF2267" s="217" t="s">
        <v>4455</v>
      </c>
      <c r="AG2267" s="217" t="s">
        <v>2694</v>
      </c>
      <c r="AH2267" s="208">
        <v>43915</v>
      </c>
      <c r="AI2267" s="210" t="s">
        <v>4284</v>
      </c>
      <c r="AJ2267" s="164" t="str">
        <f t="shared" si="35"/>
        <v>FS</v>
      </c>
      <c r="AK2267" s="115" t="b">
        <f>ISNUMBER(SEARCH("IRT",Table1[[#This Row],[Current_Status]]))</f>
        <v>0</v>
      </c>
      <c r="AL2267" s="116">
        <f>YEAR(Table1[[#This Row],[Project_Initiated]])</f>
        <v>2019</v>
      </c>
      <c r="AM2267" s="53">
        <v>44120</v>
      </c>
      <c r="AN2267" s="53" t="str">
        <f>IF(AND(Table1[[#This Row],[Completed Date]]&gt;="07/01/2020"+0,Table1[[#This Row],[Completed Date]]&lt;="6/30/2021"+0),"FY 20-21",IF(AND(Table1[[#This Row],[Completed Date]]&gt;="07/01/2019"+0,Table1[[#This Row],[Completed Date]]&lt;="6/30/2020"+0),"FY 19-20",""))</f>
        <v>FY 19-20</v>
      </c>
      <c r="AO2267" s="116" t="str">
        <f>IFERROR(FIND("R",Table1[[#This Row],[FS_Priority]]),"")</f>
        <v/>
      </c>
    </row>
    <row r="2268" spans="1:41" x14ac:dyDescent="0.25">
      <c r="A2268" s="48" t="s">
        <v>2735</v>
      </c>
      <c r="B2268" s="217" t="s">
        <v>211</v>
      </c>
      <c r="C2268" s="217" t="s">
        <v>2735</v>
      </c>
      <c r="D2268" s="218" t="b">
        <v>0</v>
      </c>
      <c r="E2268" s="48" t="s">
        <v>53</v>
      </c>
      <c r="F2268" s="48" t="s">
        <v>3022</v>
      </c>
      <c r="G2268" s="48" t="s">
        <v>211</v>
      </c>
      <c r="H2268" s="48" t="s">
        <v>932</v>
      </c>
      <c r="I2268" s="48" t="s">
        <v>3542</v>
      </c>
      <c r="J2268" s="48" t="s">
        <v>2661</v>
      </c>
      <c r="K2268" s="217" t="s">
        <v>3514</v>
      </c>
      <c r="L2268" s="217" t="s">
        <v>2636</v>
      </c>
      <c r="M2268" s="48" t="s">
        <v>3543</v>
      </c>
      <c r="N2268" s="217" t="s">
        <v>211</v>
      </c>
      <c r="O2268" s="48" t="s">
        <v>165</v>
      </c>
      <c r="P2268" s="48"/>
      <c r="Q2268" s="48" t="s">
        <v>236</v>
      </c>
      <c r="R2268" s="217" t="s">
        <v>211</v>
      </c>
      <c r="S2268" s="48" t="b">
        <v>0</v>
      </c>
      <c r="T2268" s="48"/>
      <c r="U2268" s="178"/>
      <c r="V2268" s="178">
        <v>43474</v>
      </c>
      <c r="W2268" s="48" t="s">
        <v>211</v>
      </c>
      <c r="X2268" s="48"/>
      <c r="Y2268" s="48"/>
      <c r="Z2268" s="48" t="s">
        <v>211</v>
      </c>
      <c r="AA2268" s="48"/>
      <c r="AB2268" s="48"/>
      <c r="AC2268" s="217" t="s">
        <v>2818</v>
      </c>
      <c r="AD2268" s="48"/>
      <c r="AE2268" s="217" t="s">
        <v>211</v>
      </c>
      <c r="AF2268" s="217" t="s">
        <v>211</v>
      </c>
      <c r="AG2268" s="217" t="s">
        <v>211</v>
      </c>
      <c r="AH2268" s="208">
        <v>43528</v>
      </c>
      <c r="AI2268" s="210" t="s">
        <v>4346</v>
      </c>
      <c r="AJ2268" s="164" t="str">
        <f t="shared" si="35"/>
        <v>FS</v>
      </c>
      <c r="AK2268" s="115" t="b">
        <f>ISNUMBER(SEARCH("IRT",Table1[[#This Row],[Current_Status]]))</f>
        <v>0</v>
      </c>
      <c r="AL2268" s="116">
        <f>YEAR(Table1[[#This Row],[Project_Initiated]])</f>
        <v>2019</v>
      </c>
      <c r="AM2268" s="53">
        <v>44120</v>
      </c>
      <c r="AN2268" s="53" t="str">
        <f>IF(AND(Table1[[#This Row],[Completed Date]]&gt;="07/01/2020"+0,Table1[[#This Row],[Completed Date]]&lt;="6/30/2021"+0),"FY 20-21",IF(AND(Table1[[#This Row],[Completed Date]]&gt;="07/01/2019"+0,Table1[[#This Row],[Completed Date]]&lt;="6/30/2020"+0),"FY 19-20",""))</f>
        <v/>
      </c>
      <c r="AO2268" s="116" t="str">
        <f>IFERROR(FIND("R",Table1[[#This Row],[FS_Priority]]),"")</f>
        <v/>
      </c>
    </row>
    <row r="2269" spans="1:41" x14ac:dyDescent="0.25">
      <c r="A2269" s="48" t="s">
        <v>3366</v>
      </c>
      <c r="B2269" s="217" t="s">
        <v>211</v>
      </c>
      <c r="C2269" s="217" t="s">
        <v>3366</v>
      </c>
      <c r="D2269" s="218" t="b">
        <v>0</v>
      </c>
      <c r="E2269" s="48" t="s">
        <v>53</v>
      </c>
      <c r="F2269" s="48" t="s">
        <v>3367</v>
      </c>
      <c r="G2269" s="48" t="s">
        <v>4040</v>
      </c>
      <c r="H2269" s="48" t="s">
        <v>285</v>
      </c>
      <c r="I2269" s="48" t="s">
        <v>3915</v>
      </c>
      <c r="J2269" s="48" t="s">
        <v>2661</v>
      </c>
      <c r="K2269" s="217" t="s">
        <v>3514</v>
      </c>
      <c r="L2269" s="217" t="s">
        <v>2636</v>
      </c>
      <c r="M2269" s="48" t="s">
        <v>3916</v>
      </c>
      <c r="N2269" s="217" t="s">
        <v>211</v>
      </c>
      <c r="O2269" s="48" t="s">
        <v>183</v>
      </c>
      <c r="P2269" s="48"/>
      <c r="Q2269" s="48" t="s">
        <v>236</v>
      </c>
      <c r="R2269" s="217" t="s">
        <v>211</v>
      </c>
      <c r="S2269" s="48" t="b">
        <v>0</v>
      </c>
      <c r="T2269" s="48"/>
      <c r="U2269" s="178"/>
      <c r="V2269" s="178">
        <v>43594</v>
      </c>
      <c r="W2269" s="48" t="s">
        <v>211</v>
      </c>
      <c r="X2269" s="48"/>
      <c r="Y2269" s="48"/>
      <c r="Z2269" s="48" t="s">
        <v>211</v>
      </c>
      <c r="AA2269" s="48"/>
      <c r="AB2269" s="48"/>
      <c r="AC2269" s="217" t="s">
        <v>5007</v>
      </c>
      <c r="AD2269" s="223">
        <v>43679</v>
      </c>
      <c r="AE2269" s="217" t="s">
        <v>498</v>
      </c>
      <c r="AF2269" s="217" t="s">
        <v>4453</v>
      </c>
      <c r="AG2269" s="217" t="s">
        <v>2694</v>
      </c>
      <c r="AH2269" s="208">
        <v>44048</v>
      </c>
      <c r="AI2269" s="210" t="s">
        <v>4349</v>
      </c>
      <c r="AJ2269" s="164" t="str">
        <f t="shared" si="35"/>
        <v>FS</v>
      </c>
      <c r="AK2269" s="115" t="b">
        <f>ISNUMBER(SEARCH("IRT",Table1[[#This Row],[Current_Status]]))</f>
        <v>0</v>
      </c>
      <c r="AL2269" s="116">
        <f>YEAR(Table1[[#This Row],[Project_Initiated]])</f>
        <v>2019</v>
      </c>
      <c r="AM2269" s="53">
        <v>44120</v>
      </c>
      <c r="AN2269" s="53" t="str">
        <f>IF(AND(Table1[[#This Row],[Completed Date]]&gt;="07/01/2020"+0,Table1[[#This Row],[Completed Date]]&lt;="6/30/2021"+0),"FY 20-21",IF(AND(Table1[[#This Row],[Completed Date]]&gt;="07/01/2019"+0,Table1[[#This Row],[Completed Date]]&lt;="6/30/2020"+0),"FY 19-20",""))</f>
        <v>FY 20-21</v>
      </c>
      <c r="AO2269" s="116" t="str">
        <f>IFERROR(FIND("R",Table1[[#This Row],[FS_Priority]]),"")</f>
        <v/>
      </c>
    </row>
    <row r="2270" spans="1:41" x14ac:dyDescent="0.25">
      <c r="A2270" s="48" t="s">
        <v>2911</v>
      </c>
      <c r="B2270" s="217" t="s">
        <v>211</v>
      </c>
      <c r="C2270" s="217" t="s">
        <v>2911</v>
      </c>
      <c r="D2270" s="218" t="b">
        <v>0</v>
      </c>
      <c r="E2270" s="48" t="s">
        <v>53</v>
      </c>
      <c r="F2270" s="48" t="s">
        <v>3020</v>
      </c>
      <c r="G2270" s="48" t="s">
        <v>211</v>
      </c>
      <c r="H2270" s="48" t="s">
        <v>285</v>
      </c>
      <c r="I2270" s="48" t="s">
        <v>3913</v>
      </c>
      <c r="J2270" s="48" t="s">
        <v>2661</v>
      </c>
      <c r="K2270" s="217" t="s">
        <v>3514</v>
      </c>
      <c r="L2270" s="217" t="s">
        <v>2636</v>
      </c>
      <c r="M2270" s="48" t="s">
        <v>3914</v>
      </c>
      <c r="N2270" s="217" t="s">
        <v>211</v>
      </c>
      <c r="O2270" s="48" t="s">
        <v>165</v>
      </c>
      <c r="P2270" s="48"/>
      <c r="Q2270" s="48" t="s">
        <v>236</v>
      </c>
      <c r="R2270" s="217" t="s">
        <v>211</v>
      </c>
      <c r="S2270" s="48" t="b">
        <v>0</v>
      </c>
      <c r="T2270" s="48"/>
      <c r="U2270" s="178"/>
      <c r="V2270" s="178">
        <v>43501</v>
      </c>
      <c r="W2270" s="48" t="s">
        <v>211</v>
      </c>
      <c r="X2270" s="48"/>
      <c r="Y2270" s="48"/>
      <c r="Z2270" s="48" t="s">
        <v>211</v>
      </c>
      <c r="AA2270" s="48"/>
      <c r="AB2270" s="48"/>
      <c r="AC2270" s="217" t="s">
        <v>4000</v>
      </c>
      <c r="AD2270" s="180"/>
      <c r="AE2270" s="217" t="s">
        <v>211</v>
      </c>
      <c r="AF2270" s="217" t="s">
        <v>211</v>
      </c>
      <c r="AG2270" s="217" t="s">
        <v>211</v>
      </c>
      <c r="AH2270" s="208">
        <v>43668</v>
      </c>
      <c r="AI2270" s="210" t="s">
        <v>4349</v>
      </c>
      <c r="AJ2270" s="164" t="str">
        <f t="shared" si="35"/>
        <v>FS</v>
      </c>
      <c r="AK2270" s="115" t="b">
        <f>ISNUMBER(SEARCH("IRT",Table1[[#This Row],[Current_Status]]))</f>
        <v>0</v>
      </c>
      <c r="AL2270" s="116">
        <f>YEAR(Table1[[#This Row],[Project_Initiated]])</f>
        <v>2019</v>
      </c>
      <c r="AM2270" s="53">
        <v>44120</v>
      </c>
      <c r="AN2270" s="53" t="str">
        <f>IF(AND(Table1[[#This Row],[Completed Date]]&gt;="07/01/2020"+0,Table1[[#This Row],[Completed Date]]&lt;="6/30/2021"+0),"FY 20-21",IF(AND(Table1[[#This Row],[Completed Date]]&gt;="07/01/2019"+0,Table1[[#This Row],[Completed Date]]&lt;="6/30/2020"+0),"FY 19-20",""))</f>
        <v>FY 19-20</v>
      </c>
      <c r="AO2270" s="116" t="str">
        <f>IFERROR(FIND("R",Table1[[#This Row],[FS_Priority]]),"")</f>
        <v/>
      </c>
    </row>
    <row r="2271" spans="1:41" x14ac:dyDescent="0.25">
      <c r="A2271" s="48" t="s">
        <v>4068</v>
      </c>
      <c r="B2271" s="217" t="s">
        <v>211</v>
      </c>
      <c r="C2271" s="217" t="s">
        <v>4068</v>
      </c>
      <c r="D2271" s="218" t="b">
        <v>0</v>
      </c>
      <c r="E2271" s="48" t="s">
        <v>53</v>
      </c>
      <c r="F2271" s="48" t="s">
        <v>4183</v>
      </c>
      <c r="G2271" s="48" t="s">
        <v>211</v>
      </c>
      <c r="H2271" s="48" t="s">
        <v>285</v>
      </c>
      <c r="I2271" s="48" t="s">
        <v>4184</v>
      </c>
      <c r="J2271" s="48" t="s">
        <v>2661</v>
      </c>
      <c r="K2271" s="217" t="s">
        <v>3514</v>
      </c>
      <c r="L2271" s="217" t="s">
        <v>2636</v>
      </c>
      <c r="M2271" s="48" t="s">
        <v>3914</v>
      </c>
      <c r="N2271" s="217" t="s">
        <v>211</v>
      </c>
      <c r="O2271" s="48" t="s">
        <v>165</v>
      </c>
      <c r="P2271" s="48"/>
      <c r="Q2271" s="48" t="s">
        <v>236</v>
      </c>
      <c r="R2271" s="217" t="s">
        <v>211</v>
      </c>
      <c r="S2271" s="48" t="b">
        <v>0</v>
      </c>
      <c r="T2271" s="48"/>
      <c r="U2271" s="178"/>
      <c r="V2271" s="178">
        <v>43665</v>
      </c>
      <c r="W2271" s="48" t="s">
        <v>211</v>
      </c>
      <c r="X2271" s="48"/>
      <c r="Y2271" s="48"/>
      <c r="Z2271" s="48" t="s">
        <v>211</v>
      </c>
      <c r="AA2271" s="48"/>
      <c r="AB2271" s="48"/>
      <c r="AC2271" s="217" t="s">
        <v>4436</v>
      </c>
      <c r="AD2271" s="48"/>
      <c r="AE2271" s="217" t="s">
        <v>165</v>
      </c>
      <c r="AF2271" s="217" t="s">
        <v>211</v>
      </c>
      <c r="AG2271" s="217" t="s">
        <v>211</v>
      </c>
      <c r="AH2271" s="208">
        <v>43795</v>
      </c>
      <c r="AI2271" s="210" t="s">
        <v>4284</v>
      </c>
      <c r="AJ2271" s="164" t="str">
        <f t="shared" si="35"/>
        <v>FS</v>
      </c>
      <c r="AK2271" s="115" t="b">
        <f>ISNUMBER(SEARCH("IRT",Table1[[#This Row],[Current_Status]]))</f>
        <v>0</v>
      </c>
      <c r="AL2271" s="116">
        <f>YEAR(Table1[[#This Row],[Project_Initiated]])</f>
        <v>2019</v>
      </c>
      <c r="AM2271" s="53">
        <v>44120</v>
      </c>
      <c r="AN2271" s="53" t="str">
        <f>IF(AND(Table1[[#This Row],[Completed Date]]&gt;="07/01/2020"+0,Table1[[#This Row],[Completed Date]]&lt;="6/30/2021"+0),"FY 20-21",IF(AND(Table1[[#This Row],[Completed Date]]&gt;="07/01/2019"+0,Table1[[#This Row],[Completed Date]]&lt;="6/30/2020"+0),"FY 19-20",""))</f>
        <v>FY 19-20</v>
      </c>
      <c r="AO2271" s="116" t="str">
        <f>IFERROR(FIND("R",Table1[[#This Row],[FS_Priority]]),"")</f>
        <v/>
      </c>
    </row>
    <row r="2272" spans="1:41" x14ac:dyDescent="0.25">
      <c r="A2272" s="48" t="s">
        <v>3368</v>
      </c>
      <c r="B2272" s="217" t="s">
        <v>211</v>
      </c>
      <c r="C2272" s="217" t="s">
        <v>3368</v>
      </c>
      <c r="D2272" s="218" t="b">
        <v>0</v>
      </c>
      <c r="E2272" s="48" t="s">
        <v>53</v>
      </c>
      <c r="F2272" s="48" t="s">
        <v>3369</v>
      </c>
      <c r="G2272" s="48" t="s">
        <v>4041</v>
      </c>
      <c r="H2272" s="48" t="s">
        <v>285</v>
      </c>
      <c r="I2272" s="48" t="s">
        <v>3917</v>
      </c>
      <c r="J2272" s="48" t="s">
        <v>2661</v>
      </c>
      <c r="K2272" s="217" t="s">
        <v>3514</v>
      </c>
      <c r="L2272" s="217" t="s">
        <v>2636</v>
      </c>
      <c r="M2272" s="48" t="s">
        <v>3916</v>
      </c>
      <c r="N2272" s="217" t="s">
        <v>211</v>
      </c>
      <c r="O2272" s="48" t="s">
        <v>183</v>
      </c>
      <c r="P2272" s="48"/>
      <c r="Q2272" s="48" t="s">
        <v>184</v>
      </c>
      <c r="R2272" s="217" t="s">
        <v>211</v>
      </c>
      <c r="S2272" s="48" t="b">
        <v>0</v>
      </c>
      <c r="T2272" s="48"/>
      <c r="U2272" s="178"/>
      <c r="V2272" s="178">
        <v>43594</v>
      </c>
      <c r="W2272" s="48" t="s">
        <v>211</v>
      </c>
      <c r="X2272" s="48"/>
      <c r="Y2272" s="48"/>
      <c r="Z2272" s="48" t="s">
        <v>211</v>
      </c>
      <c r="AA2272" s="48"/>
      <c r="AB2272" s="48"/>
      <c r="AC2272" s="217" t="s">
        <v>4833</v>
      </c>
      <c r="AD2272" s="219">
        <v>43683</v>
      </c>
      <c r="AE2272" s="217" t="s">
        <v>498</v>
      </c>
      <c r="AF2272" s="217" t="s">
        <v>4454</v>
      </c>
      <c r="AG2272" s="217" t="s">
        <v>2694</v>
      </c>
      <c r="AH2272" s="208">
        <v>43889</v>
      </c>
      <c r="AI2272" s="210" t="s">
        <v>4349</v>
      </c>
      <c r="AJ2272" s="164" t="str">
        <f t="shared" si="35"/>
        <v>FS</v>
      </c>
      <c r="AK2272" s="115" t="b">
        <f>ISNUMBER(SEARCH("IRT",Table1[[#This Row],[Current_Status]]))</f>
        <v>0</v>
      </c>
      <c r="AL2272" s="116">
        <f>YEAR(Table1[[#This Row],[Project_Initiated]])</f>
        <v>2019</v>
      </c>
      <c r="AM2272" s="53">
        <v>44120</v>
      </c>
      <c r="AN2272" s="53" t="str">
        <f>IF(AND(Table1[[#This Row],[Completed Date]]&gt;="07/01/2020"+0,Table1[[#This Row],[Completed Date]]&lt;="6/30/2021"+0),"FY 20-21",IF(AND(Table1[[#This Row],[Completed Date]]&gt;="07/01/2019"+0,Table1[[#This Row],[Completed Date]]&lt;="6/30/2020"+0),"FY 19-20",""))</f>
        <v>FY 19-20</v>
      </c>
      <c r="AO2272" s="116" t="str">
        <f>IFERROR(FIND("R",Table1[[#This Row],[FS_Priority]]),"")</f>
        <v/>
      </c>
    </row>
    <row r="2273" spans="1:41" x14ac:dyDescent="0.25">
      <c r="A2273" s="48" t="s">
        <v>2912</v>
      </c>
      <c r="B2273" s="217" t="s">
        <v>211</v>
      </c>
      <c r="C2273" s="217" t="s">
        <v>2912</v>
      </c>
      <c r="D2273" s="218" t="b">
        <v>0</v>
      </c>
      <c r="E2273" s="48" t="s">
        <v>53</v>
      </c>
      <c r="F2273" s="48" t="s">
        <v>3024</v>
      </c>
      <c r="G2273" s="48" t="s">
        <v>211</v>
      </c>
      <c r="H2273" s="48" t="s">
        <v>932</v>
      </c>
      <c r="I2273" s="48" t="s">
        <v>3918</v>
      </c>
      <c r="J2273" s="48" t="s">
        <v>2661</v>
      </c>
      <c r="K2273" s="217" t="s">
        <v>3514</v>
      </c>
      <c r="L2273" s="217" t="s">
        <v>2636</v>
      </c>
      <c r="M2273" s="48" t="s">
        <v>3554</v>
      </c>
      <c r="N2273" s="217" t="s">
        <v>211</v>
      </c>
      <c r="O2273" s="48" t="s">
        <v>165</v>
      </c>
      <c r="P2273" s="48"/>
      <c r="Q2273" s="48" t="s">
        <v>184</v>
      </c>
      <c r="R2273" s="217" t="s">
        <v>211</v>
      </c>
      <c r="S2273" s="48" t="b">
        <v>0</v>
      </c>
      <c r="T2273" s="48"/>
      <c r="U2273" s="178"/>
      <c r="V2273" s="178">
        <v>43588</v>
      </c>
      <c r="W2273" s="48" t="s">
        <v>211</v>
      </c>
      <c r="X2273" s="48"/>
      <c r="Y2273" s="48"/>
      <c r="Z2273" s="48" t="s">
        <v>211</v>
      </c>
      <c r="AA2273" s="48"/>
      <c r="AB2273" s="48"/>
      <c r="AC2273" s="217" t="s">
        <v>3995</v>
      </c>
      <c r="AD2273" s="48"/>
      <c r="AE2273" s="217" t="s">
        <v>211</v>
      </c>
      <c r="AF2273" s="217" t="s">
        <v>211</v>
      </c>
      <c r="AG2273" s="217" t="s">
        <v>211</v>
      </c>
      <c r="AH2273" s="208">
        <v>43662</v>
      </c>
      <c r="AI2273" s="210" t="s">
        <v>4349</v>
      </c>
      <c r="AJ2273" s="164" t="str">
        <f t="shared" si="35"/>
        <v>FS</v>
      </c>
      <c r="AK2273" s="115" t="b">
        <f>ISNUMBER(SEARCH("IRT",Table1[[#This Row],[Current_Status]]))</f>
        <v>0</v>
      </c>
      <c r="AL2273" s="116">
        <f>YEAR(Table1[[#This Row],[Project_Initiated]])</f>
        <v>2019</v>
      </c>
      <c r="AM2273" s="53">
        <v>44120</v>
      </c>
      <c r="AN2273" s="53" t="str">
        <f>IF(AND(Table1[[#This Row],[Completed Date]]&gt;="07/01/2020"+0,Table1[[#This Row],[Completed Date]]&lt;="6/30/2021"+0),"FY 20-21",IF(AND(Table1[[#This Row],[Completed Date]]&gt;="07/01/2019"+0,Table1[[#This Row],[Completed Date]]&lt;="6/30/2020"+0),"FY 19-20",""))</f>
        <v>FY 19-20</v>
      </c>
      <c r="AO2273" s="116" t="str">
        <f>IFERROR(FIND("R",Table1[[#This Row],[FS_Priority]]),"")</f>
        <v/>
      </c>
    </row>
    <row r="2274" spans="1:41" x14ac:dyDescent="0.25">
      <c r="A2274" s="48" t="s">
        <v>4069</v>
      </c>
      <c r="B2274" s="217" t="s">
        <v>211</v>
      </c>
      <c r="C2274" s="217" t="s">
        <v>4069</v>
      </c>
      <c r="D2274" s="218" t="b">
        <v>0</v>
      </c>
      <c r="E2274" s="48" t="s">
        <v>53</v>
      </c>
      <c r="F2274" s="48" t="s">
        <v>4185</v>
      </c>
      <c r="G2274" s="48" t="s">
        <v>211</v>
      </c>
      <c r="H2274" s="48" t="s">
        <v>285</v>
      </c>
      <c r="I2274" s="48" t="s">
        <v>4186</v>
      </c>
      <c r="J2274" s="48" t="s">
        <v>2661</v>
      </c>
      <c r="K2274" s="217" t="s">
        <v>3514</v>
      </c>
      <c r="L2274" s="217" t="s">
        <v>2636</v>
      </c>
      <c r="M2274" s="48" t="s">
        <v>3914</v>
      </c>
      <c r="N2274" s="217" t="s">
        <v>211</v>
      </c>
      <c r="O2274" s="48" t="s">
        <v>165</v>
      </c>
      <c r="P2274" s="48"/>
      <c r="Q2274" s="48" t="s">
        <v>184</v>
      </c>
      <c r="R2274" s="217" t="s">
        <v>211</v>
      </c>
      <c r="S2274" s="48" t="b">
        <v>0</v>
      </c>
      <c r="T2274" s="48"/>
      <c r="U2274" s="178"/>
      <c r="V2274" s="178">
        <v>43665</v>
      </c>
      <c r="W2274" s="48" t="s">
        <v>211</v>
      </c>
      <c r="X2274" s="48"/>
      <c r="Y2274" s="48"/>
      <c r="Z2274" s="48" t="s">
        <v>211</v>
      </c>
      <c r="AA2274" s="48"/>
      <c r="AB2274" s="48"/>
      <c r="AC2274" s="217" t="s">
        <v>4764</v>
      </c>
      <c r="AD2274" s="48"/>
      <c r="AE2274" s="217" t="s">
        <v>165</v>
      </c>
      <c r="AF2274" s="217" t="s">
        <v>211</v>
      </c>
      <c r="AG2274" s="217" t="s">
        <v>211</v>
      </c>
      <c r="AH2274" s="208">
        <v>43811</v>
      </c>
      <c r="AI2274" s="210" t="s">
        <v>4284</v>
      </c>
      <c r="AJ2274" s="164" t="str">
        <f t="shared" si="35"/>
        <v>FS</v>
      </c>
      <c r="AK2274" s="115" t="b">
        <f>ISNUMBER(SEARCH("IRT",Table1[[#This Row],[Current_Status]]))</f>
        <v>0</v>
      </c>
      <c r="AL2274" s="116">
        <f>YEAR(Table1[[#This Row],[Project_Initiated]])</f>
        <v>2019</v>
      </c>
      <c r="AM2274" s="53">
        <v>44120</v>
      </c>
      <c r="AN2274" s="53" t="str">
        <f>IF(AND(Table1[[#This Row],[Completed Date]]&gt;="07/01/2020"+0,Table1[[#This Row],[Completed Date]]&lt;="6/30/2021"+0),"FY 20-21",IF(AND(Table1[[#This Row],[Completed Date]]&gt;="07/01/2019"+0,Table1[[#This Row],[Completed Date]]&lt;="6/30/2020"+0),"FY 19-20",""))</f>
        <v>FY 19-20</v>
      </c>
      <c r="AO2274" s="116" t="str">
        <f>IFERROR(FIND("R",Table1[[#This Row],[FS_Priority]]),"")</f>
        <v/>
      </c>
    </row>
    <row r="2275" spans="1:41" x14ac:dyDescent="0.25">
      <c r="A2275" s="48" t="s">
        <v>833</v>
      </c>
      <c r="B2275" s="217" t="s">
        <v>211</v>
      </c>
      <c r="C2275" s="217" t="s">
        <v>833</v>
      </c>
      <c r="D2275" s="218" t="b">
        <v>0</v>
      </c>
      <c r="E2275" s="48" t="s">
        <v>53</v>
      </c>
      <c r="F2275" s="48" t="s">
        <v>3023</v>
      </c>
      <c r="G2275" s="48" t="s">
        <v>211</v>
      </c>
      <c r="H2275" s="48" t="s">
        <v>285</v>
      </c>
      <c r="I2275" s="48" t="s">
        <v>3545</v>
      </c>
      <c r="J2275" s="48" t="s">
        <v>2661</v>
      </c>
      <c r="K2275" s="217" t="s">
        <v>3514</v>
      </c>
      <c r="L2275" s="217" t="s">
        <v>2636</v>
      </c>
      <c r="M2275" s="48" t="s">
        <v>3546</v>
      </c>
      <c r="N2275" s="217" t="s">
        <v>211</v>
      </c>
      <c r="O2275" s="48" t="s">
        <v>165</v>
      </c>
      <c r="P2275" s="48"/>
      <c r="Q2275" s="48" t="s">
        <v>184</v>
      </c>
      <c r="R2275" s="217" t="s">
        <v>211</v>
      </c>
      <c r="S2275" s="48" t="b">
        <v>1</v>
      </c>
      <c r="T2275" s="48"/>
      <c r="U2275" s="178"/>
      <c r="V2275" s="178">
        <v>43321</v>
      </c>
      <c r="W2275" s="48" t="s">
        <v>211</v>
      </c>
      <c r="X2275" s="48"/>
      <c r="Y2275" s="48"/>
      <c r="Z2275" s="48" t="s">
        <v>211</v>
      </c>
      <c r="AA2275" s="48"/>
      <c r="AB2275" s="48"/>
      <c r="AC2275" s="217" t="s">
        <v>539</v>
      </c>
      <c r="AD2275" s="48"/>
      <c r="AE2275" s="217" t="s">
        <v>165</v>
      </c>
      <c r="AF2275" s="217" t="s">
        <v>211</v>
      </c>
      <c r="AG2275" s="217" t="s">
        <v>539</v>
      </c>
      <c r="AH2275" s="208">
        <v>43383</v>
      </c>
      <c r="AI2275" s="210" t="s">
        <v>4347</v>
      </c>
      <c r="AJ2275" s="164" t="str">
        <f t="shared" si="35"/>
        <v>FS</v>
      </c>
      <c r="AK2275" s="115" t="b">
        <f>ISNUMBER(SEARCH("IRT",Table1[[#This Row],[Current_Status]]))</f>
        <v>0</v>
      </c>
      <c r="AL2275" s="116">
        <f>YEAR(Table1[[#This Row],[Project_Initiated]])</f>
        <v>2018</v>
      </c>
      <c r="AM2275" s="53">
        <v>44120</v>
      </c>
      <c r="AN2275" s="53" t="str">
        <f>IF(AND(Table1[[#This Row],[Completed Date]]&gt;="07/01/2020"+0,Table1[[#This Row],[Completed Date]]&lt;="6/30/2021"+0),"FY 20-21",IF(AND(Table1[[#This Row],[Completed Date]]&gt;="07/01/2019"+0,Table1[[#This Row],[Completed Date]]&lt;="6/30/2020"+0),"FY 19-20",""))</f>
        <v/>
      </c>
      <c r="AO2275" s="116" t="str">
        <f>IFERROR(FIND("R",Table1[[#This Row],[FS_Priority]]),"")</f>
        <v/>
      </c>
    </row>
    <row r="2276" spans="1:41" x14ac:dyDescent="0.25">
      <c r="A2276" s="48" t="s">
        <v>879</v>
      </c>
      <c r="B2276" s="217" t="s">
        <v>211</v>
      </c>
      <c r="C2276" s="217" t="s">
        <v>879</v>
      </c>
      <c r="D2276" s="218" t="b">
        <v>0</v>
      </c>
      <c r="E2276" s="48" t="s">
        <v>53</v>
      </c>
      <c r="F2276" s="48" t="s">
        <v>3025</v>
      </c>
      <c r="G2276" s="48" t="s">
        <v>211</v>
      </c>
      <c r="H2276" s="48" t="s">
        <v>447</v>
      </c>
      <c r="I2276" s="48" t="s">
        <v>3544</v>
      </c>
      <c r="J2276" s="48" t="s">
        <v>2661</v>
      </c>
      <c r="K2276" s="217" t="s">
        <v>3514</v>
      </c>
      <c r="L2276" s="217" t="s">
        <v>2636</v>
      </c>
      <c r="M2276" s="48" t="s">
        <v>3517</v>
      </c>
      <c r="N2276" s="217" t="s">
        <v>211</v>
      </c>
      <c r="O2276" s="48" t="s">
        <v>165</v>
      </c>
      <c r="P2276" s="48"/>
      <c r="Q2276" s="48" t="s">
        <v>184</v>
      </c>
      <c r="R2276" s="217" t="s">
        <v>211</v>
      </c>
      <c r="S2276" s="48" t="b">
        <v>0</v>
      </c>
      <c r="T2276" s="48"/>
      <c r="U2276" s="178"/>
      <c r="V2276" s="178">
        <v>43376</v>
      </c>
      <c r="W2276" s="48" t="s">
        <v>211</v>
      </c>
      <c r="X2276" s="48"/>
      <c r="Y2276" s="48"/>
      <c r="Z2276" s="48" t="s">
        <v>211</v>
      </c>
      <c r="AA2276" s="48"/>
      <c r="AB2276" s="48"/>
      <c r="AC2276" s="217" t="s">
        <v>2818</v>
      </c>
      <c r="AD2276" s="48"/>
      <c r="AE2276" s="217" t="s">
        <v>165</v>
      </c>
      <c r="AF2276" s="217" t="s">
        <v>211</v>
      </c>
      <c r="AG2276" s="217" t="s">
        <v>539</v>
      </c>
      <c r="AH2276" s="208">
        <v>43528</v>
      </c>
      <c r="AI2276" s="210" t="s">
        <v>4352</v>
      </c>
      <c r="AJ2276" s="164" t="str">
        <f t="shared" si="35"/>
        <v>FS</v>
      </c>
      <c r="AK2276" s="115" t="b">
        <f>ISNUMBER(SEARCH("IRT",Table1[[#This Row],[Current_Status]]))</f>
        <v>0</v>
      </c>
      <c r="AL2276" s="116">
        <f>YEAR(Table1[[#This Row],[Project_Initiated]])</f>
        <v>2018</v>
      </c>
      <c r="AM2276" s="53">
        <v>44120</v>
      </c>
      <c r="AN2276" s="53" t="str">
        <f>IF(AND(Table1[[#This Row],[Completed Date]]&gt;="07/01/2020"+0,Table1[[#This Row],[Completed Date]]&lt;="6/30/2021"+0),"FY 20-21",IF(AND(Table1[[#This Row],[Completed Date]]&gt;="07/01/2019"+0,Table1[[#This Row],[Completed Date]]&lt;="6/30/2020"+0),"FY 19-20",""))</f>
        <v/>
      </c>
      <c r="AO2276" s="116" t="str">
        <f>IFERROR(FIND("R",Table1[[#This Row],[FS_Priority]]),"")</f>
        <v/>
      </c>
    </row>
    <row r="2277" spans="1:41" x14ac:dyDescent="0.25">
      <c r="A2277" s="48" t="s">
        <v>280</v>
      </c>
      <c r="B2277" s="217" t="s">
        <v>211</v>
      </c>
      <c r="C2277" s="217" t="s">
        <v>280</v>
      </c>
      <c r="D2277" s="218" t="b">
        <v>0</v>
      </c>
      <c r="E2277" s="48" t="s">
        <v>53</v>
      </c>
      <c r="F2277" s="48" t="s">
        <v>3026</v>
      </c>
      <c r="G2277" s="48" t="s">
        <v>211</v>
      </c>
      <c r="H2277" s="48" t="s">
        <v>285</v>
      </c>
      <c r="I2277" s="48" t="s">
        <v>3547</v>
      </c>
      <c r="J2277" s="48" t="s">
        <v>2661</v>
      </c>
      <c r="K2277" s="217" t="s">
        <v>3514</v>
      </c>
      <c r="L2277" s="217" t="s">
        <v>2636</v>
      </c>
      <c r="M2277" s="48" t="s">
        <v>3530</v>
      </c>
      <c r="N2277" s="217" t="s">
        <v>211</v>
      </c>
      <c r="O2277" s="48" t="s">
        <v>183</v>
      </c>
      <c r="P2277" s="48"/>
      <c r="Q2277" s="48" t="s">
        <v>239</v>
      </c>
      <c r="R2277" s="217" t="s">
        <v>211</v>
      </c>
      <c r="S2277" s="48" t="b">
        <v>1</v>
      </c>
      <c r="T2277" s="48"/>
      <c r="U2277" s="178"/>
      <c r="V2277" s="178">
        <v>43335</v>
      </c>
      <c r="W2277" s="48" t="s">
        <v>211</v>
      </c>
      <c r="X2277" s="48"/>
      <c r="Y2277" s="48"/>
      <c r="Z2277" s="48" t="s">
        <v>211</v>
      </c>
      <c r="AA2277" s="48"/>
      <c r="AB2277" s="48"/>
      <c r="AC2277" s="217" t="s">
        <v>2802</v>
      </c>
      <c r="AD2277" s="48"/>
      <c r="AE2277" s="217" t="s">
        <v>498</v>
      </c>
      <c r="AF2277" s="217" t="s">
        <v>211</v>
      </c>
      <c r="AG2277" s="217" t="s">
        <v>2694</v>
      </c>
      <c r="AH2277" s="208">
        <v>43514</v>
      </c>
      <c r="AI2277" s="210" t="s">
        <v>4347</v>
      </c>
      <c r="AJ2277" s="164" t="str">
        <f t="shared" si="35"/>
        <v>FS</v>
      </c>
      <c r="AK2277" s="115" t="b">
        <f>ISNUMBER(SEARCH("IRT",Table1[[#This Row],[Current_Status]]))</f>
        <v>0</v>
      </c>
      <c r="AL2277" s="116">
        <f>YEAR(Table1[[#This Row],[Project_Initiated]])</f>
        <v>2018</v>
      </c>
      <c r="AM2277" s="53">
        <v>44120</v>
      </c>
      <c r="AN2277" s="53" t="str">
        <f>IF(AND(Table1[[#This Row],[Completed Date]]&gt;="07/01/2020"+0,Table1[[#This Row],[Completed Date]]&lt;="6/30/2021"+0),"FY 20-21",IF(AND(Table1[[#This Row],[Completed Date]]&gt;="07/01/2019"+0,Table1[[#This Row],[Completed Date]]&lt;="6/30/2020"+0),"FY 19-20",""))</f>
        <v/>
      </c>
      <c r="AO2277" s="116" t="str">
        <f>IFERROR(FIND("R",Table1[[#This Row],[FS_Priority]]),"")</f>
        <v/>
      </c>
    </row>
    <row r="2278" spans="1:41" x14ac:dyDescent="0.25">
      <c r="A2278" s="48" t="s">
        <v>887</v>
      </c>
      <c r="B2278" s="217" t="s">
        <v>211</v>
      </c>
      <c r="C2278" s="217" t="s">
        <v>887</v>
      </c>
      <c r="D2278" s="218" t="b">
        <v>0</v>
      </c>
      <c r="E2278" s="48" t="s">
        <v>53</v>
      </c>
      <c r="F2278" s="48" t="s">
        <v>3027</v>
      </c>
      <c r="G2278" s="48" t="s">
        <v>211</v>
      </c>
      <c r="H2278" s="48" t="s">
        <v>932</v>
      </c>
      <c r="I2278" s="48" t="s">
        <v>212</v>
      </c>
      <c r="J2278" s="48" t="s">
        <v>2661</v>
      </c>
      <c r="K2278" s="217" t="s">
        <v>3514</v>
      </c>
      <c r="L2278" s="217" t="s">
        <v>2636</v>
      </c>
      <c r="M2278" s="48" t="s">
        <v>3517</v>
      </c>
      <c r="N2278" s="217" t="s">
        <v>211</v>
      </c>
      <c r="O2278" s="48" t="s">
        <v>165</v>
      </c>
      <c r="P2278" s="48"/>
      <c r="Q2278" s="48" t="s">
        <v>239</v>
      </c>
      <c r="R2278" s="217" t="s">
        <v>211</v>
      </c>
      <c r="S2278" s="48" t="b">
        <v>0</v>
      </c>
      <c r="T2278" s="48"/>
      <c r="U2278" s="178"/>
      <c r="V2278" s="178">
        <v>43378</v>
      </c>
      <c r="W2278" s="48" t="s">
        <v>211</v>
      </c>
      <c r="X2278" s="48"/>
      <c r="Y2278" s="48"/>
      <c r="Z2278" s="48" t="s">
        <v>211</v>
      </c>
      <c r="AA2278" s="48"/>
      <c r="AB2278" s="48"/>
      <c r="AC2278" s="217" t="s">
        <v>2818</v>
      </c>
      <c r="AD2278" s="48"/>
      <c r="AE2278" s="217" t="s">
        <v>165</v>
      </c>
      <c r="AF2278" s="217" t="s">
        <v>211</v>
      </c>
      <c r="AG2278" s="217" t="s">
        <v>539</v>
      </c>
      <c r="AH2278" s="208">
        <v>43528</v>
      </c>
      <c r="AI2278" s="210" t="s">
        <v>4352</v>
      </c>
      <c r="AJ2278" s="164" t="str">
        <f t="shared" si="35"/>
        <v>FS</v>
      </c>
      <c r="AK2278" s="115" t="b">
        <f>ISNUMBER(SEARCH("IRT",Table1[[#This Row],[Current_Status]]))</f>
        <v>0</v>
      </c>
      <c r="AL2278" s="116">
        <f>YEAR(Table1[[#This Row],[Project_Initiated]])</f>
        <v>2018</v>
      </c>
      <c r="AM2278" s="53">
        <v>44120</v>
      </c>
      <c r="AN2278" s="53" t="str">
        <f>IF(AND(Table1[[#This Row],[Completed Date]]&gt;="07/01/2020"+0,Table1[[#This Row],[Completed Date]]&lt;="6/30/2021"+0),"FY 20-21",IF(AND(Table1[[#This Row],[Completed Date]]&gt;="07/01/2019"+0,Table1[[#This Row],[Completed Date]]&lt;="6/30/2020"+0),"FY 19-20",""))</f>
        <v/>
      </c>
      <c r="AO2278" s="116" t="str">
        <f>IFERROR(FIND("R",Table1[[#This Row],[FS_Priority]]),"")</f>
        <v/>
      </c>
    </row>
    <row r="2279" spans="1:41" x14ac:dyDescent="0.25">
      <c r="A2279" s="48" t="s">
        <v>2913</v>
      </c>
      <c r="B2279" s="217" t="s">
        <v>211</v>
      </c>
      <c r="C2279" s="217" t="s">
        <v>2913</v>
      </c>
      <c r="D2279" s="218" t="b">
        <v>0</v>
      </c>
      <c r="E2279" s="48" t="s">
        <v>53</v>
      </c>
      <c r="F2279" s="48" t="s">
        <v>3028</v>
      </c>
      <c r="G2279" s="48" t="s">
        <v>211</v>
      </c>
      <c r="H2279" s="48" t="s">
        <v>285</v>
      </c>
      <c r="I2279" s="48" t="s">
        <v>3919</v>
      </c>
      <c r="J2279" s="48" t="s">
        <v>2661</v>
      </c>
      <c r="K2279" s="217" t="s">
        <v>3514</v>
      </c>
      <c r="L2279" s="217" t="s">
        <v>2636</v>
      </c>
      <c r="M2279" s="48" t="s">
        <v>3515</v>
      </c>
      <c r="N2279" s="217" t="s">
        <v>211</v>
      </c>
      <c r="O2279" s="48" t="s">
        <v>165</v>
      </c>
      <c r="P2279" s="48"/>
      <c r="Q2279" s="48" t="s">
        <v>239</v>
      </c>
      <c r="R2279" s="217" t="s">
        <v>211</v>
      </c>
      <c r="S2279" s="48" t="b">
        <v>0</v>
      </c>
      <c r="T2279" s="48"/>
      <c r="U2279" s="178"/>
      <c r="V2279" s="178">
        <v>43600</v>
      </c>
      <c r="W2279" s="48" t="s">
        <v>211</v>
      </c>
      <c r="X2279" s="48"/>
      <c r="Y2279" s="48"/>
      <c r="Z2279" s="48" t="s">
        <v>211</v>
      </c>
      <c r="AA2279" s="48"/>
      <c r="AB2279" s="48"/>
      <c r="AC2279" s="217" t="s">
        <v>4436</v>
      </c>
      <c r="AD2279" s="48"/>
      <c r="AE2279" s="217" t="s">
        <v>211</v>
      </c>
      <c r="AF2279" s="217" t="s">
        <v>211</v>
      </c>
      <c r="AG2279" s="217" t="s">
        <v>211</v>
      </c>
      <c r="AH2279" s="208">
        <v>43678</v>
      </c>
      <c r="AI2279" s="210" t="s">
        <v>4349</v>
      </c>
      <c r="AJ2279" s="164" t="str">
        <f t="shared" si="35"/>
        <v>FS</v>
      </c>
      <c r="AK2279" s="115" t="b">
        <f>ISNUMBER(SEARCH("IRT",Table1[[#This Row],[Current_Status]]))</f>
        <v>0</v>
      </c>
      <c r="AL2279" s="116">
        <f>YEAR(Table1[[#This Row],[Project_Initiated]])</f>
        <v>2019</v>
      </c>
      <c r="AM2279" s="53">
        <v>44120</v>
      </c>
      <c r="AN2279" s="53" t="str">
        <f>IF(AND(Table1[[#This Row],[Completed Date]]&gt;="07/01/2020"+0,Table1[[#This Row],[Completed Date]]&lt;="6/30/2021"+0),"FY 20-21",IF(AND(Table1[[#This Row],[Completed Date]]&gt;="07/01/2019"+0,Table1[[#This Row],[Completed Date]]&lt;="6/30/2020"+0),"FY 19-20",""))</f>
        <v>FY 19-20</v>
      </c>
      <c r="AO2279" s="116" t="str">
        <f>IFERROR(FIND("R",Table1[[#This Row],[FS_Priority]]),"")</f>
        <v/>
      </c>
    </row>
    <row r="2280" spans="1:41" x14ac:dyDescent="0.25">
      <c r="A2280" s="48" t="s">
        <v>855</v>
      </c>
      <c r="B2280" s="217" t="s">
        <v>211</v>
      </c>
      <c r="C2280" s="217" t="s">
        <v>855</v>
      </c>
      <c r="D2280" s="218" t="b">
        <v>0</v>
      </c>
      <c r="E2280" s="48" t="s">
        <v>53</v>
      </c>
      <c r="F2280" s="48" t="s">
        <v>3029</v>
      </c>
      <c r="G2280" s="48" t="s">
        <v>211</v>
      </c>
      <c r="H2280" s="48" t="s">
        <v>285</v>
      </c>
      <c r="I2280" s="48" t="s">
        <v>3545</v>
      </c>
      <c r="J2280" s="48" t="s">
        <v>2661</v>
      </c>
      <c r="K2280" s="217" t="s">
        <v>3514</v>
      </c>
      <c r="L2280" s="217" t="s">
        <v>2636</v>
      </c>
      <c r="M2280" s="48" t="s">
        <v>3549</v>
      </c>
      <c r="N2280" s="217" t="s">
        <v>211</v>
      </c>
      <c r="O2280" s="48" t="s">
        <v>165</v>
      </c>
      <c r="P2280" s="48"/>
      <c r="Q2280" s="48" t="s">
        <v>240</v>
      </c>
      <c r="R2280" s="217" t="s">
        <v>211</v>
      </c>
      <c r="S2280" s="48" t="b">
        <v>1</v>
      </c>
      <c r="T2280" s="48"/>
      <c r="U2280" s="178"/>
      <c r="V2280" s="178">
        <v>43353</v>
      </c>
      <c r="W2280" s="48" t="s">
        <v>211</v>
      </c>
      <c r="X2280" s="48"/>
      <c r="Y2280" s="48"/>
      <c r="Z2280" s="48" t="s">
        <v>211</v>
      </c>
      <c r="AA2280" s="48"/>
      <c r="AB2280" s="48"/>
      <c r="AC2280" s="217" t="s">
        <v>539</v>
      </c>
      <c r="AD2280" s="179"/>
      <c r="AE2280" s="217" t="s">
        <v>165</v>
      </c>
      <c r="AF2280" s="217" t="s">
        <v>211</v>
      </c>
      <c r="AG2280" s="217" t="s">
        <v>539</v>
      </c>
      <c r="AH2280" s="208">
        <v>43383</v>
      </c>
      <c r="AI2280" s="210" t="s">
        <v>4347</v>
      </c>
      <c r="AJ2280" s="164" t="str">
        <f t="shared" si="35"/>
        <v>FS</v>
      </c>
      <c r="AK2280" s="115" t="b">
        <f>ISNUMBER(SEARCH("IRT",Table1[[#This Row],[Current_Status]]))</f>
        <v>0</v>
      </c>
      <c r="AL2280" s="116">
        <f>YEAR(Table1[[#This Row],[Project_Initiated]])</f>
        <v>2018</v>
      </c>
      <c r="AM2280" s="53">
        <v>44120</v>
      </c>
      <c r="AN2280" s="53" t="str">
        <f>IF(AND(Table1[[#This Row],[Completed Date]]&gt;="07/01/2020"+0,Table1[[#This Row],[Completed Date]]&lt;="6/30/2021"+0),"FY 20-21",IF(AND(Table1[[#This Row],[Completed Date]]&gt;="07/01/2019"+0,Table1[[#This Row],[Completed Date]]&lt;="6/30/2020"+0),"FY 19-20",""))</f>
        <v/>
      </c>
      <c r="AO2280" s="116" t="str">
        <f>IFERROR(FIND("R",Table1[[#This Row],[FS_Priority]]),"")</f>
        <v/>
      </c>
    </row>
    <row r="2281" spans="1:41" x14ac:dyDescent="0.25">
      <c r="A2281" s="48" t="s">
        <v>2914</v>
      </c>
      <c r="B2281" s="217" t="s">
        <v>211</v>
      </c>
      <c r="C2281" s="217" t="s">
        <v>2914</v>
      </c>
      <c r="D2281" s="218" t="b">
        <v>0</v>
      </c>
      <c r="E2281" s="48" t="s">
        <v>53</v>
      </c>
      <c r="F2281" s="48" t="s">
        <v>3031</v>
      </c>
      <c r="G2281" s="48" t="s">
        <v>211</v>
      </c>
      <c r="H2281" s="48" t="s">
        <v>285</v>
      </c>
      <c r="I2281" s="48" t="s">
        <v>3920</v>
      </c>
      <c r="J2281" s="48" t="s">
        <v>2661</v>
      </c>
      <c r="K2281" s="217" t="s">
        <v>3514</v>
      </c>
      <c r="L2281" s="217" t="s">
        <v>2636</v>
      </c>
      <c r="M2281" s="48" t="s">
        <v>3517</v>
      </c>
      <c r="N2281" s="217" t="s">
        <v>211</v>
      </c>
      <c r="O2281" s="48" t="s">
        <v>165</v>
      </c>
      <c r="P2281" s="48"/>
      <c r="Q2281" s="48" t="s">
        <v>240</v>
      </c>
      <c r="R2281" s="217" t="s">
        <v>211</v>
      </c>
      <c r="S2281" s="48" t="b">
        <v>0</v>
      </c>
      <c r="T2281" s="48"/>
      <c r="U2281" s="178"/>
      <c r="V2281" s="178">
        <v>43558</v>
      </c>
      <c r="W2281" s="48" t="s">
        <v>211</v>
      </c>
      <c r="X2281" s="48"/>
      <c r="Y2281" s="48"/>
      <c r="Z2281" s="48" t="s">
        <v>211</v>
      </c>
      <c r="AA2281" s="48"/>
      <c r="AB2281" s="48"/>
      <c r="AC2281" s="217" t="s">
        <v>3414</v>
      </c>
      <c r="AD2281" s="48"/>
      <c r="AE2281" s="217" t="s">
        <v>211</v>
      </c>
      <c r="AF2281" s="217" t="s">
        <v>211</v>
      </c>
      <c r="AG2281" s="217" t="s">
        <v>211</v>
      </c>
      <c r="AH2281" s="208">
        <v>43655</v>
      </c>
      <c r="AI2281" s="210" t="s">
        <v>4349</v>
      </c>
      <c r="AJ2281" s="164" t="str">
        <f t="shared" si="35"/>
        <v>FS</v>
      </c>
      <c r="AK2281" s="115" t="b">
        <f>ISNUMBER(SEARCH("IRT",Table1[[#This Row],[Current_Status]]))</f>
        <v>0</v>
      </c>
      <c r="AL2281" s="116">
        <f>YEAR(Table1[[#This Row],[Project_Initiated]])</f>
        <v>2019</v>
      </c>
      <c r="AM2281" s="53">
        <v>44120</v>
      </c>
      <c r="AN2281" s="53" t="str">
        <f>IF(AND(Table1[[#This Row],[Completed Date]]&gt;="07/01/2020"+0,Table1[[#This Row],[Completed Date]]&lt;="6/30/2021"+0),"FY 20-21",IF(AND(Table1[[#This Row],[Completed Date]]&gt;="07/01/2019"+0,Table1[[#This Row],[Completed Date]]&lt;="6/30/2020"+0),"FY 19-20",""))</f>
        <v>FY 19-20</v>
      </c>
      <c r="AO2281" s="116" t="str">
        <f>IFERROR(FIND("R",Table1[[#This Row],[FS_Priority]]),"")</f>
        <v/>
      </c>
    </row>
    <row r="2282" spans="1:41" x14ac:dyDescent="0.25">
      <c r="A2282" s="48" t="s">
        <v>2736</v>
      </c>
      <c r="B2282" s="217" t="s">
        <v>211</v>
      </c>
      <c r="C2282" s="217" t="s">
        <v>2736</v>
      </c>
      <c r="D2282" s="218" t="b">
        <v>0</v>
      </c>
      <c r="E2282" s="48" t="s">
        <v>53</v>
      </c>
      <c r="F2282" s="48" t="s">
        <v>3030</v>
      </c>
      <c r="G2282" s="48" t="s">
        <v>211</v>
      </c>
      <c r="H2282" s="48" t="s">
        <v>932</v>
      </c>
      <c r="I2282" s="48" t="s">
        <v>3548</v>
      </c>
      <c r="J2282" s="48" t="s">
        <v>2661</v>
      </c>
      <c r="K2282" s="217" t="s">
        <v>3514</v>
      </c>
      <c r="L2282" s="217" t="s">
        <v>2636</v>
      </c>
      <c r="M2282" s="48" t="s">
        <v>3517</v>
      </c>
      <c r="N2282" s="217" t="s">
        <v>211</v>
      </c>
      <c r="O2282" s="48" t="s">
        <v>165</v>
      </c>
      <c r="P2282" s="48"/>
      <c r="Q2282" s="48" t="s">
        <v>240</v>
      </c>
      <c r="R2282" s="217" t="s">
        <v>211</v>
      </c>
      <c r="S2282" s="48" t="b">
        <v>0</v>
      </c>
      <c r="T2282" s="48"/>
      <c r="U2282" s="178"/>
      <c r="V2282" s="178">
        <v>43454</v>
      </c>
      <c r="W2282" s="48" t="s">
        <v>211</v>
      </c>
      <c r="X2282" s="48"/>
      <c r="Y2282" s="48"/>
      <c r="Z2282" s="48" t="s">
        <v>211</v>
      </c>
      <c r="AA2282" s="48"/>
      <c r="AB2282" s="48"/>
      <c r="AC2282" s="217" t="s">
        <v>2818</v>
      </c>
      <c r="AD2282" s="48"/>
      <c r="AE2282" s="217" t="s">
        <v>211</v>
      </c>
      <c r="AF2282" s="217" t="s">
        <v>211</v>
      </c>
      <c r="AG2282" s="217" t="s">
        <v>211</v>
      </c>
      <c r="AH2282" s="208">
        <v>43528</v>
      </c>
      <c r="AI2282" s="210" t="s">
        <v>4346</v>
      </c>
      <c r="AJ2282" s="164" t="str">
        <f t="shared" si="35"/>
        <v>FS</v>
      </c>
      <c r="AK2282" s="115" t="b">
        <f>ISNUMBER(SEARCH("IRT",Table1[[#This Row],[Current_Status]]))</f>
        <v>0</v>
      </c>
      <c r="AL2282" s="116">
        <f>YEAR(Table1[[#This Row],[Project_Initiated]])</f>
        <v>2018</v>
      </c>
      <c r="AM2282" s="53">
        <v>44120</v>
      </c>
      <c r="AN2282" s="53" t="str">
        <f>IF(AND(Table1[[#This Row],[Completed Date]]&gt;="07/01/2020"+0,Table1[[#This Row],[Completed Date]]&lt;="6/30/2021"+0),"FY 20-21",IF(AND(Table1[[#This Row],[Completed Date]]&gt;="07/01/2019"+0,Table1[[#This Row],[Completed Date]]&lt;="6/30/2020"+0),"FY 19-20",""))</f>
        <v/>
      </c>
      <c r="AO2282" s="116" t="str">
        <f>IFERROR(FIND("R",Table1[[#This Row],[FS_Priority]]),"")</f>
        <v/>
      </c>
    </row>
    <row r="2283" spans="1:41" x14ac:dyDescent="0.25">
      <c r="A2283" s="48" t="s">
        <v>4072</v>
      </c>
      <c r="B2283" s="217" t="s">
        <v>211</v>
      </c>
      <c r="C2283" s="217" t="s">
        <v>4072</v>
      </c>
      <c r="D2283" s="218" t="b">
        <v>0</v>
      </c>
      <c r="E2283" s="48" t="s">
        <v>53</v>
      </c>
      <c r="F2283" s="48" t="s">
        <v>4212</v>
      </c>
      <c r="G2283" s="48" t="s">
        <v>211</v>
      </c>
      <c r="H2283" s="48" t="s">
        <v>932</v>
      </c>
      <c r="I2283" s="48" t="s">
        <v>4213</v>
      </c>
      <c r="J2283" s="48" t="s">
        <v>2661</v>
      </c>
      <c r="K2283" s="217" t="s">
        <v>3514</v>
      </c>
      <c r="L2283" s="217" t="s">
        <v>2636</v>
      </c>
      <c r="M2283" s="48" t="s">
        <v>3517</v>
      </c>
      <c r="N2283" s="217" t="s">
        <v>211</v>
      </c>
      <c r="O2283" s="48" t="s">
        <v>165</v>
      </c>
      <c r="P2283" s="48"/>
      <c r="Q2283" s="48" t="s">
        <v>240</v>
      </c>
      <c r="R2283" s="217" t="s">
        <v>211</v>
      </c>
      <c r="S2283" s="48" t="b">
        <v>0</v>
      </c>
      <c r="T2283" s="48"/>
      <c r="U2283" s="178"/>
      <c r="V2283" s="178">
        <v>43685</v>
      </c>
      <c r="W2283" s="48" t="s">
        <v>211</v>
      </c>
      <c r="X2283" s="48"/>
      <c r="Y2283" s="48"/>
      <c r="Z2283" s="48" t="s">
        <v>211</v>
      </c>
      <c r="AA2283" s="48"/>
      <c r="AB2283" s="48"/>
      <c r="AC2283" s="217" t="s">
        <v>4436</v>
      </c>
      <c r="AD2283" s="179"/>
      <c r="AE2283" s="217" t="s">
        <v>165</v>
      </c>
      <c r="AF2283" s="217" t="s">
        <v>211</v>
      </c>
      <c r="AG2283" s="217" t="s">
        <v>211</v>
      </c>
      <c r="AH2283" s="216">
        <v>43725</v>
      </c>
      <c r="AI2283" s="210" t="s">
        <v>4284</v>
      </c>
      <c r="AJ2283" s="164" t="str">
        <f t="shared" si="35"/>
        <v>FS</v>
      </c>
      <c r="AK2283" s="115" t="b">
        <f>ISNUMBER(SEARCH("IRT",Table1[[#This Row],[Current_Status]]))</f>
        <v>0</v>
      </c>
      <c r="AL2283" s="116">
        <f>YEAR(Table1[[#This Row],[Project_Initiated]])</f>
        <v>2019</v>
      </c>
      <c r="AM2283" s="53">
        <v>44120</v>
      </c>
      <c r="AN2283" s="53" t="str">
        <f>IF(AND(Table1[[#This Row],[Completed Date]]&gt;="07/01/2020"+0,Table1[[#This Row],[Completed Date]]&lt;="6/30/2021"+0),"FY 20-21",IF(AND(Table1[[#This Row],[Completed Date]]&gt;="07/01/2019"+0,Table1[[#This Row],[Completed Date]]&lt;="6/30/2020"+0),"FY 19-20",""))</f>
        <v>FY 19-20</v>
      </c>
      <c r="AO2283" s="116" t="str">
        <f>IFERROR(FIND("R",Table1[[#This Row],[FS_Priority]]),"")</f>
        <v/>
      </c>
    </row>
    <row r="2284" spans="1:41" x14ac:dyDescent="0.25">
      <c r="A2284" s="48" t="s">
        <v>4073</v>
      </c>
      <c r="B2284" s="217" t="s">
        <v>211</v>
      </c>
      <c r="C2284" s="217" t="s">
        <v>4073</v>
      </c>
      <c r="D2284" s="218" t="b">
        <v>0</v>
      </c>
      <c r="E2284" s="48" t="s">
        <v>53</v>
      </c>
      <c r="F2284" s="48" t="s">
        <v>4139</v>
      </c>
      <c r="G2284" s="48" t="s">
        <v>211</v>
      </c>
      <c r="H2284" s="48" t="s">
        <v>932</v>
      </c>
      <c r="I2284" s="48" t="s">
        <v>4140</v>
      </c>
      <c r="J2284" s="48" t="s">
        <v>2661</v>
      </c>
      <c r="K2284" s="217" t="s">
        <v>3514</v>
      </c>
      <c r="L2284" s="217" t="s">
        <v>2636</v>
      </c>
      <c r="M2284" s="48" t="s">
        <v>3543</v>
      </c>
      <c r="N2284" s="217" t="s">
        <v>211</v>
      </c>
      <c r="O2284" s="48" t="s">
        <v>165</v>
      </c>
      <c r="P2284" s="48"/>
      <c r="Q2284" s="48" t="s">
        <v>242</v>
      </c>
      <c r="R2284" s="217" t="s">
        <v>211</v>
      </c>
      <c r="S2284" s="48" t="b">
        <v>0</v>
      </c>
      <c r="T2284" s="48"/>
      <c r="U2284" s="178"/>
      <c r="V2284" s="178">
        <v>43623</v>
      </c>
      <c r="W2284" s="48" t="s">
        <v>211</v>
      </c>
      <c r="X2284" s="48"/>
      <c r="Y2284" s="48"/>
      <c r="Z2284" s="48" t="s">
        <v>211</v>
      </c>
      <c r="AA2284" s="48"/>
      <c r="AB2284" s="48"/>
      <c r="AC2284" s="217" t="s">
        <v>4436</v>
      </c>
      <c r="AD2284" s="48"/>
      <c r="AE2284" s="217" t="s">
        <v>165</v>
      </c>
      <c r="AF2284" s="217" t="s">
        <v>211</v>
      </c>
      <c r="AG2284" s="217" t="s">
        <v>211</v>
      </c>
      <c r="AH2284" s="208">
        <v>43734</v>
      </c>
      <c r="AI2284" s="210" t="s">
        <v>4284</v>
      </c>
      <c r="AJ2284" s="164" t="str">
        <f t="shared" si="35"/>
        <v>FS</v>
      </c>
      <c r="AK2284" s="115" t="b">
        <f>ISNUMBER(SEARCH("IRT",Table1[[#This Row],[Current_Status]]))</f>
        <v>0</v>
      </c>
      <c r="AL2284" s="116">
        <f>YEAR(Table1[[#This Row],[Project_Initiated]])</f>
        <v>2019</v>
      </c>
      <c r="AM2284" s="53">
        <v>44120</v>
      </c>
      <c r="AN2284" s="53" t="str">
        <f>IF(AND(Table1[[#This Row],[Completed Date]]&gt;="07/01/2020"+0,Table1[[#This Row],[Completed Date]]&lt;="6/30/2021"+0),"FY 20-21",IF(AND(Table1[[#This Row],[Completed Date]]&gt;="07/01/2019"+0,Table1[[#This Row],[Completed Date]]&lt;="6/30/2020"+0),"FY 19-20",""))</f>
        <v>FY 19-20</v>
      </c>
      <c r="AO2284" s="116" t="str">
        <f>IFERROR(FIND("R",Table1[[#This Row],[FS_Priority]]),"")</f>
        <v/>
      </c>
    </row>
    <row r="2285" spans="1:41" x14ac:dyDescent="0.25">
      <c r="A2285" s="48" t="s">
        <v>2915</v>
      </c>
      <c r="B2285" s="217" t="s">
        <v>211</v>
      </c>
      <c r="C2285" s="217" t="s">
        <v>2915</v>
      </c>
      <c r="D2285" s="218" t="b">
        <v>0</v>
      </c>
      <c r="E2285" s="48" t="s">
        <v>53</v>
      </c>
      <c r="F2285" s="48" t="s">
        <v>3033</v>
      </c>
      <c r="G2285" s="48" t="s">
        <v>211</v>
      </c>
      <c r="H2285" s="48" t="s">
        <v>932</v>
      </c>
      <c r="I2285" s="48" t="s">
        <v>3921</v>
      </c>
      <c r="J2285" s="48" t="s">
        <v>2661</v>
      </c>
      <c r="K2285" s="217" t="s">
        <v>3514</v>
      </c>
      <c r="L2285" s="217" t="s">
        <v>2636</v>
      </c>
      <c r="M2285" s="48" t="s">
        <v>3517</v>
      </c>
      <c r="N2285" s="217" t="s">
        <v>211</v>
      </c>
      <c r="O2285" s="48" t="s">
        <v>165</v>
      </c>
      <c r="P2285" s="48"/>
      <c r="Q2285" s="48" t="s">
        <v>242</v>
      </c>
      <c r="R2285" s="217" t="s">
        <v>211</v>
      </c>
      <c r="S2285" s="48" t="b">
        <v>0</v>
      </c>
      <c r="T2285" s="48"/>
      <c r="U2285" s="178"/>
      <c r="V2285" s="178">
        <v>43536</v>
      </c>
      <c r="W2285" s="48" t="s">
        <v>211</v>
      </c>
      <c r="X2285" s="48"/>
      <c r="Y2285" s="48"/>
      <c r="Z2285" s="48" t="s">
        <v>211</v>
      </c>
      <c r="AA2285" s="48"/>
      <c r="AB2285" s="48"/>
      <c r="AC2285" s="217" t="s">
        <v>4436</v>
      </c>
      <c r="AD2285" s="48"/>
      <c r="AE2285" s="217" t="s">
        <v>211</v>
      </c>
      <c r="AF2285" s="217" t="s">
        <v>211</v>
      </c>
      <c r="AG2285" s="217" t="s">
        <v>211</v>
      </c>
      <c r="AH2285" s="208">
        <v>43685</v>
      </c>
      <c r="AI2285" s="210" t="s">
        <v>4349</v>
      </c>
      <c r="AJ2285" s="164" t="str">
        <f t="shared" si="35"/>
        <v>FS</v>
      </c>
      <c r="AK2285" s="115" t="b">
        <f>ISNUMBER(SEARCH("IRT",Table1[[#This Row],[Current_Status]]))</f>
        <v>0</v>
      </c>
      <c r="AL2285" s="116">
        <f>YEAR(Table1[[#This Row],[Project_Initiated]])</f>
        <v>2019</v>
      </c>
      <c r="AM2285" s="53">
        <v>44120</v>
      </c>
      <c r="AN2285" s="53" t="str">
        <f>IF(AND(Table1[[#This Row],[Completed Date]]&gt;="07/01/2020"+0,Table1[[#This Row],[Completed Date]]&lt;="6/30/2021"+0),"FY 20-21",IF(AND(Table1[[#This Row],[Completed Date]]&gt;="07/01/2019"+0,Table1[[#This Row],[Completed Date]]&lt;="6/30/2020"+0),"FY 19-20",""))</f>
        <v>FY 19-20</v>
      </c>
      <c r="AO2285" s="116" t="str">
        <f>IFERROR(FIND("R",Table1[[#This Row],[FS_Priority]]),"")</f>
        <v/>
      </c>
    </row>
    <row r="2286" spans="1:41" x14ac:dyDescent="0.25">
      <c r="A2286" s="48" t="s">
        <v>283</v>
      </c>
      <c r="B2286" s="217" t="s">
        <v>211</v>
      </c>
      <c r="C2286" s="217" t="s">
        <v>283</v>
      </c>
      <c r="D2286" s="218" t="b">
        <v>0</v>
      </c>
      <c r="E2286" s="48" t="s">
        <v>53</v>
      </c>
      <c r="F2286" s="48" t="s">
        <v>3037</v>
      </c>
      <c r="G2286" s="48" t="s">
        <v>211</v>
      </c>
      <c r="H2286" s="48" t="s">
        <v>285</v>
      </c>
      <c r="I2286" s="48" t="s">
        <v>3552</v>
      </c>
      <c r="J2286" s="48" t="s">
        <v>2661</v>
      </c>
      <c r="K2286" s="217" t="s">
        <v>3514</v>
      </c>
      <c r="L2286" s="217" t="s">
        <v>2636</v>
      </c>
      <c r="M2286" s="48" t="s">
        <v>3515</v>
      </c>
      <c r="N2286" s="217" t="s">
        <v>211</v>
      </c>
      <c r="O2286" s="48" t="s">
        <v>183</v>
      </c>
      <c r="P2286" s="48"/>
      <c r="Q2286" s="48" t="s">
        <v>244</v>
      </c>
      <c r="R2286" s="217" t="s">
        <v>180</v>
      </c>
      <c r="S2286" s="48" t="b">
        <v>1</v>
      </c>
      <c r="T2286" s="48"/>
      <c r="U2286" s="178"/>
      <c r="V2286" s="178">
        <v>43080</v>
      </c>
      <c r="W2286" s="48" t="s">
        <v>211</v>
      </c>
      <c r="X2286" s="48"/>
      <c r="Y2286" s="48"/>
      <c r="Z2286" s="48" t="s">
        <v>211</v>
      </c>
      <c r="AA2286" s="48"/>
      <c r="AB2286" s="48"/>
      <c r="AC2286" s="217" t="s">
        <v>2789</v>
      </c>
      <c r="AD2286" s="48"/>
      <c r="AE2286" s="217" t="s">
        <v>183</v>
      </c>
      <c r="AF2286" s="217" t="s">
        <v>211</v>
      </c>
      <c r="AG2286" s="217" t="s">
        <v>2694</v>
      </c>
      <c r="AH2286" s="208">
        <v>43510</v>
      </c>
      <c r="AI2286" s="210" t="s">
        <v>4348</v>
      </c>
      <c r="AJ2286" s="164" t="str">
        <f t="shared" si="35"/>
        <v>FS</v>
      </c>
      <c r="AK2286" s="115" t="b">
        <f>ISNUMBER(SEARCH("IRT",Table1[[#This Row],[Current_Status]]))</f>
        <v>0</v>
      </c>
      <c r="AL2286" s="116">
        <f>YEAR(Table1[[#This Row],[Project_Initiated]])</f>
        <v>2017</v>
      </c>
      <c r="AM2286" s="53">
        <v>44120</v>
      </c>
      <c r="AN2286" s="53" t="str">
        <f>IF(AND(Table1[[#This Row],[Completed Date]]&gt;="07/01/2020"+0,Table1[[#This Row],[Completed Date]]&lt;="6/30/2021"+0),"FY 20-21",IF(AND(Table1[[#This Row],[Completed Date]]&gt;="07/01/2019"+0,Table1[[#This Row],[Completed Date]]&lt;="6/30/2020"+0),"FY 19-20",""))</f>
        <v/>
      </c>
      <c r="AO2286" s="116" t="str">
        <f>IFERROR(FIND("R",Table1[[#This Row],[FS_Priority]]),"")</f>
        <v/>
      </c>
    </row>
    <row r="2287" spans="1:41" x14ac:dyDescent="0.25">
      <c r="A2287" s="48" t="s">
        <v>2917</v>
      </c>
      <c r="B2287" s="217" t="s">
        <v>211</v>
      </c>
      <c r="C2287" s="217" t="s">
        <v>2917</v>
      </c>
      <c r="D2287" s="218" t="b">
        <v>0</v>
      </c>
      <c r="E2287" s="48" t="s">
        <v>53</v>
      </c>
      <c r="F2287" s="48" t="s">
        <v>3035</v>
      </c>
      <c r="G2287" s="48" t="s">
        <v>211</v>
      </c>
      <c r="H2287" s="48" t="s">
        <v>285</v>
      </c>
      <c r="I2287" s="48" t="s">
        <v>3923</v>
      </c>
      <c r="J2287" s="48" t="s">
        <v>2661</v>
      </c>
      <c r="K2287" s="217" t="s">
        <v>3514</v>
      </c>
      <c r="L2287" s="217" t="s">
        <v>2636</v>
      </c>
      <c r="M2287" s="48" t="s">
        <v>3517</v>
      </c>
      <c r="N2287" s="217" t="s">
        <v>211</v>
      </c>
      <c r="O2287" s="48" t="s">
        <v>165</v>
      </c>
      <c r="P2287" s="48"/>
      <c r="Q2287" s="48" t="s">
        <v>244</v>
      </c>
      <c r="R2287" s="217" t="s">
        <v>211</v>
      </c>
      <c r="S2287" s="48" t="b">
        <v>0</v>
      </c>
      <c r="T2287" s="48"/>
      <c r="U2287" s="178"/>
      <c r="V2287" s="178">
        <v>43577</v>
      </c>
      <c r="W2287" s="48" t="s">
        <v>211</v>
      </c>
      <c r="X2287" s="48"/>
      <c r="Y2287" s="48"/>
      <c r="Z2287" s="48" t="s">
        <v>211</v>
      </c>
      <c r="AA2287" s="48"/>
      <c r="AB2287" s="48"/>
      <c r="AC2287" s="217" t="s">
        <v>3395</v>
      </c>
      <c r="AD2287" s="179"/>
      <c r="AE2287" s="217" t="s">
        <v>211</v>
      </c>
      <c r="AF2287" s="217" t="s">
        <v>211</v>
      </c>
      <c r="AG2287" s="217" t="s">
        <v>211</v>
      </c>
      <c r="AH2287" s="208">
        <v>43644</v>
      </c>
      <c r="AI2287" s="210" t="s">
        <v>4349</v>
      </c>
      <c r="AJ2287" s="164" t="str">
        <f t="shared" si="35"/>
        <v>FS</v>
      </c>
      <c r="AK2287" s="115" t="b">
        <f>ISNUMBER(SEARCH("IRT",Table1[[#This Row],[Current_Status]]))</f>
        <v>0</v>
      </c>
      <c r="AL2287" s="116">
        <f>YEAR(Table1[[#This Row],[Project_Initiated]])</f>
        <v>2019</v>
      </c>
      <c r="AM2287" s="53">
        <v>44120</v>
      </c>
      <c r="AN2287" s="53" t="str">
        <f>IF(AND(Table1[[#This Row],[Completed Date]]&gt;="07/01/2020"+0,Table1[[#This Row],[Completed Date]]&lt;="6/30/2021"+0),"FY 20-21",IF(AND(Table1[[#This Row],[Completed Date]]&gt;="07/01/2019"+0,Table1[[#This Row],[Completed Date]]&lt;="6/30/2020"+0),"FY 19-20",""))</f>
        <v/>
      </c>
      <c r="AO2287" s="116" t="str">
        <f>IFERROR(FIND("R",Table1[[#This Row],[FS_Priority]]),"")</f>
        <v/>
      </c>
    </row>
    <row r="2288" spans="1:41" x14ac:dyDescent="0.25">
      <c r="A2288" s="48" t="s">
        <v>282</v>
      </c>
      <c r="B2288" s="217" t="s">
        <v>211</v>
      </c>
      <c r="C2288" s="217" t="s">
        <v>282</v>
      </c>
      <c r="D2288" s="218" t="b">
        <v>0</v>
      </c>
      <c r="E2288" s="48" t="s">
        <v>53</v>
      </c>
      <c r="F2288" s="48" t="s">
        <v>3036</v>
      </c>
      <c r="G2288" s="48" t="s">
        <v>211</v>
      </c>
      <c r="H2288" s="48" t="s">
        <v>932</v>
      </c>
      <c r="I2288" s="48" t="s">
        <v>212</v>
      </c>
      <c r="J2288" s="48" t="s">
        <v>2661</v>
      </c>
      <c r="K2288" s="217" t="s">
        <v>3514</v>
      </c>
      <c r="L2288" s="217" t="s">
        <v>2636</v>
      </c>
      <c r="M2288" s="48" t="s">
        <v>3551</v>
      </c>
      <c r="N2288" s="217" t="s">
        <v>211</v>
      </c>
      <c r="O2288" s="48" t="s">
        <v>183</v>
      </c>
      <c r="P2288" s="48"/>
      <c r="Q2288" s="48" t="s">
        <v>244</v>
      </c>
      <c r="R2288" s="217" t="s">
        <v>211</v>
      </c>
      <c r="S2288" s="48" t="b">
        <v>0</v>
      </c>
      <c r="T2288" s="48"/>
      <c r="U2288" s="178"/>
      <c r="V2288" s="178">
        <v>43318</v>
      </c>
      <c r="W2288" s="48" t="s">
        <v>211</v>
      </c>
      <c r="X2288" s="48"/>
      <c r="Y2288" s="48"/>
      <c r="Z2288" s="48" t="s">
        <v>211</v>
      </c>
      <c r="AA2288" s="48"/>
      <c r="AB2288" s="48"/>
      <c r="AC2288" s="217" t="s">
        <v>2681</v>
      </c>
      <c r="AD2288" s="48"/>
      <c r="AE2288" s="217" t="s">
        <v>498</v>
      </c>
      <c r="AF2288" s="217" t="s">
        <v>211</v>
      </c>
      <c r="AG2288" s="217" t="s">
        <v>2694</v>
      </c>
      <c r="AH2288" s="208">
        <v>43448</v>
      </c>
      <c r="AI2288" s="210" t="s">
        <v>4347</v>
      </c>
      <c r="AJ2288" s="164" t="str">
        <f t="shared" si="35"/>
        <v>FS</v>
      </c>
      <c r="AK2288" s="115" t="b">
        <f>ISNUMBER(SEARCH("IRT",Table1[[#This Row],[Current_Status]]))</f>
        <v>0</v>
      </c>
      <c r="AL2288" s="116">
        <f>YEAR(Table1[[#This Row],[Project_Initiated]])</f>
        <v>2018</v>
      </c>
      <c r="AM2288" s="53">
        <v>44120</v>
      </c>
      <c r="AN2288" s="53" t="str">
        <f>IF(AND(Table1[[#This Row],[Completed Date]]&gt;="07/01/2020"+0,Table1[[#This Row],[Completed Date]]&lt;="6/30/2021"+0),"FY 20-21",IF(AND(Table1[[#This Row],[Completed Date]]&gt;="07/01/2019"+0,Table1[[#This Row],[Completed Date]]&lt;="6/30/2020"+0),"FY 19-20",""))</f>
        <v/>
      </c>
      <c r="AO2288" s="116" t="str">
        <f>IFERROR(FIND("R",Table1[[#This Row],[FS_Priority]]),"")</f>
        <v/>
      </c>
    </row>
    <row r="2289" spans="1:41" x14ac:dyDescent="0.25">
      <c r="A2289" s="48" t="s">
        <v>284</v>
      </c>
      <c r="B2289" s="217" t="s">
        <v>211</v>
      </c>
      <c r="C2289" s="217" t="s">
        <v>284</v>
      </c>
      <c r="D2289" s="218" t="b">
        <v>0</v>
      </c>
      <c r="E2289" s="48" t="s">
        <v>53</v>
      </c>
      <c r="F2289" s="48" t="s">
        <v>3041</v>
      </c>
      <c r="G2289" s="48" t="s">
        <v>211</v>
      </c>
      <c r="H2289" s="48" t="s">
        <v>932</v>
      </c>
      <c r="I2289" s="48" t="s">
        <v>3553</v>
      </c>
      <c r="J2289" s="48" t="s">
        <v>2661</v>
      </c>
      <c r="K2289" s="217" t="s">
        <v>3514</v>
      </c>
      <c r="L2289" s="217" t="s">
        <v>2636</v>
      </c>
      <c r="M2289" s="48" t="s">
        <v>3554</v>
      </c>
      <c r="N2289" s="217" t="s">
        <v>211</v>
      </c>
      <c r="O2289" s="48" t="s">
        <v>183</v>
      </c>
      <c r="P2289" s="48"/>
      <c r="Q2289" s="48" t="s">
        <v>108</v>
      </c>
      <c r="R2289" s="217" t="s">
        <v>211</v>
      </c>
      <c r="S2289" s="48" t="b">
        <v>0</v>
      </c>
      <c r="T2289" s="48"/>
      <c r="U2289" s="178"/>
      <c r="V2289" s="178">
        <v>43297</v>
      </c>
      <c r="W2289" s="48" t="s">
        <v>211</v>
      </c>
      <c r="X2289" s="48"/>
      <c r="Y2289" s="48"/>
      <c r="Z2289" s="48" t="s">
        <v>211</v>
      </c>
      <c r="AA2289" s="48"/>
      <c r="AB2289" s="48"/>
      <c r="AC2289" s="217" t="s">
        <v>2682</v>
      </c>
      <c r="AD2289" s="219">
        <v>43376</v>
      </c>
      <c r="AE2289" s="217" t="s">
        <v>498</v>
      </c>
      <c r="AF2289" s="217" t="s">
        <v>211</v>
      </c>
      <c r="AG2289" s="217" t="s">
        <v>2694</v>
      </c>
      <c r="AH2289" s="208">
        <v>43423</v>
      </c>
      <c r="AI2289" s="210" t="s">
        <v>4347</v>
      </c>
      <c r="AJ2289" s="164" t="str">
        <f t="shared" si="35"/>
        <v>FS</v>
      </c>
      <c r="AK2289" s="115" t="b">
        <f>ISNUMBER(SEARCH("IRT",Table1[[#This Row],[Current_Status]]))</f>
        <v>0</v>
      </c>
      <c r="AL2289" s="116">
        <f>YEAR(Table1[[#This Row],[Project_Initiated]])</f>
        <v>2018</v>
      </c>
      <c r="AM2289" s="53">
        <v>44120</v>
      </c>
      <c r="AN2289" s="53" t="str">
        <f>IF(AND(Table1[[#This Row],[Completed Date]]&gt;="07/01/2020"+0,Table1[[#This Row],[Completed Date]]&lt;="6/30/2021"+0),"FY 20-21",IF(AND(Table1[[#This Row],[Completed Date]]&gt;="07/01/2019"+0,Table1[[#This Row],[Completed Date]]&lt;="6/30/2020"+0),"FY 19-20",""))</f>
        <v/>
      </c>
      <c r="AO2289" s="116" t="str">
        <f>IFERROR(FIND("R",Table1[[#This Row],[FS_Priority]]),"")</f>
        <v/>
      </c>
    </row>
    <row r="2290" spans="1:41" x14ac:dyDescent="0.25">
      <c r="A2290" s="48" t="s">
        <v>740</v>
      </c>
      <c r="B2290" s="217" t="s">
        <v>211</v>
      </c>
      <c r="C2290" s="217" t="s">
        <v>740</v>
      </c>
      <c r="D2290" s="218" t="b">
        <v>0</v>
      </c>
      <c r="E2290" s="48" t="s">
        <v>53</v>
      </c>
      <c r="F2290" s="48" t="s">
        <v>3042</v>
      </c>
      <c r="G2290" s="48" t="s">
        <v>211</v>
      </c>
      <c r="H2290" s="48" t="s">
        <v>932</v>
      </c>
      <c r="I2290" s="48" t="s">
        <v>3555</v>
      </c>
      <c r="J2290" s="48" t="s">
        <v>2661</v>
      </c>
      <c r="K2290" s="217" t="s">
        <v>3514</v>
      </c>
      <c r="L2290" s="217" t="s">
        <v>2636</v>
      </c>
      <c r="M2290" s="48" t="s">
        <v>3517</v>
      </c>
      <c r="N2290" s="217" t="s">
        <v>211</v>
      </c>
      <c r="O2290" s="48" t="s">
        <v>165</v>
      </c>
      <c r="P2290" s="48"/>
      <c r="Q2290" s="48" t="s">
        <v>491</v>
      </c>
      <c r="R2290" s="217" t="s">
        <v>223</v>
      </c>
      <c r="S2290" s="48" t="b">
        <v>0</v>
      </c>
      <c r="T2290" s="48"/>
      <c r="U2290" s="178"/>
      <c r="V2290" s="178">
        <v>43235</v>
      </c>
      <c r="W2290" s="48" t="s">
        <v>211</v>
      </c>
      <c r="X2290" s="48"/>
      <c r="Y2290" s="48"/>
      <c r="Z2290" s="48" t="s">
        <v>211</v>
      </c>
      <c r="AA2290" s="48"/>
      <c r="AB2290" s="48"/>
      <c r="AC2290" s="217" t="s">
        <v>211</v>
      </c>
      <c r="AD2290" s="180"/>
      <c r="AE2290" s="217" t="s">
        <v>165</v>
      </c>
      <c r="AF2290" s="217" t="s">
        <v>211</v>
      </c>
      <c r="AG2290" s="217" t="s">
        <v>539</v>
      </c>
      <c r="AH2290" s="208">
        <v>43353</v>
      </c>
      <c r="AI2290" s="210" t="s">
        <v>4350</v>
      </c>
      <c r="AJ2290" s="164" t="str">
        <f t="shared" si="35"/>
        <v>FS</v>
      </c>
      <c r="AK2290" s="115" t="b">
        <f>ISNUMBER(SEARCH("IRT",Table1[[#This Row],[Current_Status]]))</f>
        <v>0</v>
      </c>
      <c r="AL2290" s="116">
        <f>YEAR(Table1[[#This Row],[Project_Initiated]])</f>
        <v>2018</v>
      </c>
      <c r="AM2290" s="53">
        <v>44120</v>
      </c>
      <c r="AN2290" s="53" t="str">
        <f>IF(AND(Table1[[#This Row],[Completed Date]]&gt;="07/01/2020"+0,Table1[[#This Row],[Completed Date]]&lt;="6/30/2021"+0),"FY 20-21",IF(AND(Table1[[#This Row],[Completed Date]]&gt;="07/01/2019"+0,Table1[[#This Row],[Completed Date]]&lt;="6/30/2020"+0),"FY 19-20",""))</f>
        <v/>
      </c>
      <c r="AO2290" s="116" t="str">
        <f>IFERROR(FIND("R",Table1[[#This Row],[FS_Priority]]),"")</f>
        <v/>
      </c>
    </row>
    <row r="2291" spans="1:41" x14ac:dyDescent="0.25">
      <c r="A2291" s="48" t="s">
        <v>739</v>
      </c>
      <c r="B2291" s="217" t="s">
        <v>211</v>
      </c>
      <c r="C2291" s="217" t="s">
        <v>739</v>
      </c>
      <c r="D2291" s="218" t="b">
        <v>0</v>
      </c>
      <c r="E2291" s="48" t="s">
        <v>53</v>
      </c>
      <c r="F2291" s="48" t="s">
        <v>3043</v>
      </c>
      <c r="G2291" s="48" t="s">
        <v>211</v>
      </c>
      <c r="H2291" s="48" t="s">
        <v>932</v>
      </c>
      <c r="I2291" s="48" t="s">
        <v>3556</v>
      </c>
      <c r="J2291" s="48" t="s">
        <v>2661</v>
      </c>
      <c r="K2291" s="217" t="s">
        <v>3514</v>
      </c>
      <c r="L2291" s="217" t="s">
        <v>2636</v>
      </c>
      <c r="M2291" s="48" t="s">
        <v>3517</v>
      </c>
      <c r="N2291" s="217" t="s">
        <v>211</v>
      </c>
      <c r="O2291" s="48" t="s">
        <v>165</v>
      </c>
      <c r="P2291" s="48"/>
      <c r="Q2291" s="48" t="s">
        <v>491</v>
      </c>
      <c r="R2291" s="217" t="s">
        <v>221</v>
      </c>
      <c r="S2291" s="48" t="b">
        <v>0</v>
      </c>
      <c r="T2291" s="48"/>
      <c r="U2291" s="178"/>
      <c r="V2291" s="178">
        <v>43234</v>
      </c>
      <c r="W2291" s="48" t="s">
        <v>211</v>
      </c>
      <c r="X2291" s="48"/>
      <c r="Y2291" s="48"/>
      <c r="Z2291" s="48" t="s">
        <v>211</v>
      </c>
      <c r="AA2291" s="48"/>
      <c r="AB2291" s="48"/>
      <c r="AC2291" s="217" t="s">
        <v>211</v>
      </c>
      <c r="AD2291" s="180"/>
      <c r="AE2291" s="217" t="s">
        <v>165</v>
      </c>
      <c r="AF2291" s="217" t="s">
        <v>211</v>
      </c>
      <c r="AG2291" s="217" t="s">
        <v>539</v>
      </c>
      <c r="AH2291" s="208">
        <v>43353</v>
      </c>
      <c r="AI2291" s="210" t="s">
        <v>4350</v>
      </c>
      <c r="AJ2291" s="164" t="str">
        <f t="shared" si="35"/>
        <v>FS</v>
      </c>
      <c r="AK2291" s="115" t="b">
        <f>ISNUMBER(SEARCH("IRT",Table1[[#This Row],[Current_Status]]))</f>
        <v>0</v>
      </c>
      <c r="AL2291" s="116">
        <f>YEAR(Table1[[#This Row],[Project_Initiated]])</f>
        <v>2018</v>
      </c>
      <c r="AM2291" s="53">
        <v>44120</v>
      </c>
      <c r="AN2291" s="53" t="str">
        <f>IF(AND(Table1[[#This Row],[Completed Date]]&gt;="07/01/2020"+0,Table1[[#This Row],[Completed Date]]&lt;="6/30/2021"+0),"FY 20-21",IF(AND(Table1[[#This Row],[Completed Date]]&gt;="07/01/2019"+0,Table1[[#This Row],[Completed Date]]&lt;="6/30/2020"+0),"FY 19-20",""))</f>
        <v/>
      </c>
      <c r="AO2291" s="116" t="str">
        <f>IFERROR(FIND("R",Table1[[#This Row],[FS_Priority]]),"")</f>
        <v/>
      </c>
    </row>
    <row r="2292" spans="1:41" x14ac:dyDescent="0.25">
      <c r="A2292" s="48" t="s">
        <v>738</v>
      </c>
      <c r="B2292" s="217" t="s">
        <v>211</v>
      </c>
      <c r="C2292" s="217" t="s">
        <v>738</v>
      </c>
      <c r="D2292" s="218" t="b">
        <v>0</v>
      </c>
      <c r="E2292" s="48" t="s">
        <v>287</v>
      </c>
      <c r="F2292" s="48" t="s">
        <v>3050</v>
      </c>
      <c r="G2292" s="48" t="s">
        <v>211</v>
      </c>
      <c r="H2292" s="48" t="s">
        <v>465</v>
      </c>
      <c r="I2292" s="48" t="s">
        <v>3564</v>
      </c>
      <c r="J2292" s="48" t="s">
        <v>2661</v>
      </c>
      <c r="K2292" s="217" t="s">
        <v>211</v>
      </c>
      <c r="L2292" s="217" t="s">
        <v>211</v>
      </c>
      <c r="M2292" s="48" t="s">
        <v>3565</v>
      </c>
      <c r="N2292" s="217" t="s">
        <v>211</v>
      </c>
      <c r="O2292" s="48" t="s">
        <v>183</v>
      </c>
      <c r="P2292" s="48"/>
      <c r="Q2292" s="48" t="s">
        <v>211</v>
      </c>
      <c r="R2292" s="217" t="s">
        <v>2658</v>
      </c>
      <c r="S2292" s="48" t="b">
        <v>0</v>
      </c>
      <c r="T2292" s="48"/>
      <c r="U2292" s="178"/>
      <c r="V2292" s="178">
        <v>43230</v>
      </c>
      <c r="W2292" s="48" t="s">
        <v>211</v>
      </c>
      <c r="X2292" s="48"/>
      <c r="Y2292" s="48"/>
      <c r="Z2292" s="48" t="s">
        <v>211</v>
      </c>
      <c r="AA2292" s="48"/>
      <c r="AB2292" s="48"/>
      <c r="AC2292" s="217" t="s">
        <v>2856</v>
      </c>
      <c r="AD2292" s="179"/>
      <c r="AE2292" s="217" t="s">
        <v>211</v>
      </c>
      <c r="AF2292" s="217" t="s">
        <v>211</v>
      </c>
      <c r="AG2292" s="217" t="s">
        <v>2693</v>
      </c>
      <c r="AH2292" s="208">
        <v>43570</v>
      </c>
      <c r="AI2292" s="210" t="s">
        <v>4350</v>
      </c>
      <c r="AJ2292" s="164" t="str">
        <f t="shared" si="35"/>
        <v>FS</v>
      </c>
      <c r="AK2292" s="115" t="b">
        <f>ISNUMBER(SEARCH("IRT",Table1[[#This Row],[Current_Status]]))</f>
        <v>0</v>
      </c>
      <c r="AL2292" s="116">
        <f>YEAR(Table1[[#This Row],[Project_Initiated]])</f>
        <v>2018</v>
      </c>
      <c r="AM2292" s="53">
        <v>44120</v>
      </c>
      <c r="AN2292" s="53" t="str">
        <f>IF(AND(Table1[[#This Row],[Completed Date]]&gt;="07/01/2020"+0,Table1[[#This Row],[Completed Date]]&lt;="6/30/2021"+0),"FY 20-21",IF(AND(Table1[[#This Row],[Completed Date]]&gt;="07/01/2019"+0,Table1[[#This Row],[Completed Date]]&lt;="6/30/2020"+0),"FY 19-20",""))</f>
        <v/>
      </c>
      <c r="AO2292" s="116" t="str">
        <f>IFERROR(FIND("R",Table1[[#This Row],[FS_Priority]]),"")</f>
        <v/>
      </c>
    </row>
    <row r="2293" spans="1:41" x14ac:dyDescent="0.25">
      <c r="A2293" s="48" t="s">
        <v>871</v>
      </c>
      <c r="B2293" s="217" t="s">
        <v>211</v>
      </c>
      <c r="C2293" s="217" t="s">
        <v>871</v>
      </c>
      <c r="D2293" s="218" t="b">
        <v>0</v>
      </c>
      <c r="E2293" s="48" t="s">
        <v>287</v>
      </c>
      <c r="F2293" s="48" t="s">
        <v>3045</v>
      </c>
      <c r="G2293" s="48" t="s">
        <v>211</v>
      </c>
      <c r="H2293" s="48" t="s">
        <v>182</v>
      </c>
      <c r="I2293" s="48" t="s">
        <v>211</v>
      </c>
      <c r="J2293" s="48" t="s">
        <v>2661</v>
      </c>
      <c r="K2293" s="217" t="s">
        <v>211</v>
      </c>
      <c r="L2293" s="217" t="s">
        <v>211</v>
      </c>
      <c r="M2293" s="48" t="s">
        <v>3566</v>
      </c>
      <c r="N2293" s="217" t="s">
        <v>211</v>
      </c>
      <c r="O2293" s="48" t="s">
        <v>183</v>
      </c>
      <c r="P2293" s="48"/>
      <c r="Q2293" s="48" t="s">
        <v>211</v>
      </c>
      <c r="R2293" s="217" t="s">
        <v>211</v>
      </c>
      <c r="S2293" s="48" t="b">
        <v>0</v>
      </c>
      <c r="T2293" s="48"/>
      <c r="U2293" s="178"/>
      <c r="V2293" s="178">
        <v>43368</v>
      </c>
      <c r="W2293" s="48" t="s">
        <v>211</v>
      </c>
      <c r="X2293" s="48"/>
      <c r="Y2293" s="48"/>
      <c r="Z2293" s="48" t="s">
        <v>211</v>
      </c>
      <c r="AA2293" s="48"/>
      <c r="AB2293" s="48"/>
      <c r="AC2293" s="217" t="s">
        <v>2803</v>
      </c>
      <c r="AD2293" s="48"/>
      <c r="AE2293" s="217" t="s">
        <v>498</v>
      </c>
      <c r="AF2293" s="217" t="s">
        <v>211</v>
      </c>
      <c r="AG2293" s="217" t="s">
        <v>2694</v>
      </c>
      <c r="AH2293" s="208">
        <v>43524</v>
      </c>
      <c r="AI2293" s="210" t="s">
        <v>4347</v>
      </c>
      <c r="AJ2293" s="164" t="str">
        <f t="shared" si="35"/>
        <v>FS</v>
      </c>
      <c r="AK2293" s="115" t="b">
        <f>ISNUMBER(SEARCH("IRT",Table1[[#This Row],[Current_Status]]))</f>
        <v>0</v>
      </c>
      <c r="AL2293" s="116">
        <f>YEAR(Table1[[#This Row],[Project_Initiated]])</f>
        <v>2018</v>
      </c>
      <c r="AM2293" s="53">
        <v>44120</v>
      </c>
      <c r="AN2293" s="53" t="str">
        <f>IF(AND(Table1[[#This Row],[Completed Date]]&gt;="07/01/2020"+0,Table1[[#This Row],[Completed Date]]&lt;="6/30/2021"+0),"FY 20-21",IF(AND(Table1[[#This Row],[Completed Date]]&gt;="07/01/2019"+0,Table1[[#This Row],[Completed Date]]&lt;="6/30/2020"+0),"FY 19-20",""))</f>
        <v/>
      </c>
      <c r="AO2293" s="116" t="str">
        <f>IFERROR(FIND("R",Table1[[#This Row],[FS_Priority]]),"")</f>
        <v/>
      </c>
    </row>
    <row r="2294" spans="1:41" x14ac:dyDescent="0.25">
      <c r="A2294" s="48" t="s">
        <v>487</v>
      </c>
      <c r="B2294" s="217" t="s">
        <v>211</v>
      </c>
      <c r="C2294" s="217" t="s">
        <v>487</v>
      </c>
      <c r="D2294" s="218" t="b">
        <v>0</v>
      </c>
      <c r="E2294" s="48" t="s">
        <v>287</v>
      </c>
      <c r="F2294" s="48" t="s">
        <v>3052</v>
      </c>
      <c r="G2294" s="48" t="s">
        <v>211</v>
      </c>
      <c r="H2294" s="48" t="s">
        <v>472</v>
      </c>
      <c r="I2294" s="48" t="s">
        <v>211</v>
      </c>
      <c r="J2294" s="48" t="s">
        <v>2661</v>
      </c>
      <c r="K2294" s="217" t="s">
        <v>211</v>
      </c>
      <c r="L2294" s="217" t="s">
        <v>211</v>
      </c>
      <c r="M2294" s="48" t="s">
        <v>3568</v>
      </c>
      <c r="N2294" s="217" t="s">
        <v>211</v>
      </c>
      <c r="O2294" s="48" t="s">
        <v>488</v>
      </c>
      <c r="P2294" s="48"/>
      <c r="Q2294" s="48" t="s">
        <v>489</v>
      </c>
      <c r="R2294" s="217" t="s">
        <v>489</v>
      </c>
      <c r="S2294" s="48" t="b">
        <v>0</v>
      </c>
      <c r="T2294" s="48"/>
      <c r="U2294" s="178"/>
      <c r="V2294" s="178">
        <v>43319</v>
      </c>
      <c r="W2294" s="48" t="s">
        <v>211</v>
      </c>
      <c r="X2294" s="48"/>
      <c r="Y2294" s="48"/>
      <c r="Z2294" s="48" t="s">
        <v>211</v>
      </c>
      <c r="AA2294" s="48"/>
      <c r="AB2294" s="48"/>
      <c r="AC2294" s="217" t="s">
        <v>211</v>
      </c>
      <c r="AD2294" s="48"/>
      <c r="AE2294" s="217" t="s">
        <v>498</v>
      </c>
      <c r="AF2294" s="217" t="s">
        <v>211</v>
      </c>
      <c r="AG2294" s="217" t="s">
        <v>2694</v>
      </c>
      <c r="AH2294" s="208">
        <v>43475</v>
      </c>
      <c r="AI2294" s="210" t="s">
        <v>4347</v>
      </c>
      <c r="AJ2294" s="164" t="str">
        <f t="shared" si="35"/>
        <v>FS</v>
      </c>
      <c r="AK2294" s="115" t="b">
        <f>ISNUMBER(SEARCH("IRT",Table1[[#This Row],[Current_Status]]))</f>
        <v>0</v>
      </c>
      <c r="AL2294" s="116">
        <f>YEAR(Table1[[#This Row],[Project_Initiated]])</f>
        <v>2018</v>
      </c>
      <c r="AM2294" s="53">
        <v>44120</v>
      </c>
      <c r="AN2294" s="53" t="str">
        <f>IF(AND(Table1[[#This Row],[Completed Date]]&gt;="07/01/2020"+0,Table1[[#This Row],[Completed Date]]&lt;="6/30/2021"+0),"FY 20-21",IF(AND(Table1[[#This Row],[Completed Date]]&gt;="07/01/2019"+0,Table1[[#This Row],[Completed Date]]&lt;="6/30/2020"+0),"FY 19-20",""))</f>
        <v/>
      </c>
      <c r="AO2294" s="116" t="str">
        <f>IFERROR(FIND("R",Table1[[#This Row],[FS_Priority]]),"")</f>
        <v/>
      </c>
    </row>
    <row r="2295" spans="1:41" x14ac:dyDescent="0.25">
      <c r="A2295" s="48" t="s">
        <v>2805</v>
      </c>
      <c r="B2295" s="217" t="s">
        <v>211</v>
      </c>
      <c r="C2295" s="217" t="s">
        <v>2805</v>
      </c>
      <c r="D2295" s="218" t="b">
        <v>0</v>
      </c>
      <c r="E2295" s="48" t="s">
        <v>4285</v>
      </c>
      <c r="F2295" s="48" t="s">
        <v>3053</v>
      </c>
      <c r="G2295" s="48" t="s">
        <v>211</v>
      </c>
      <c r="H2295" s="48" t="s">
        <v>1517</v>
      </c>
      <c r="I2295" s="48" t="s">
        <v>211</v>
      </c>
      <c r="J2295" s="48" t="s">
        <v>2661</v>
      </c>
      <c r="K2295" s="217" t="s">
        <v>59</v>
      </c>
      <c r="L2295" s="217" t="s">
        <v>28</v>
      </c>
      <c r="M2295" s="48" t="s">
        <v>3533</v>
      </c>
      <c r="N2295" s="217" t="s">
        <v>211</v>
      </c>
      <c r="O2295" s="48" t="s">
        <v>183</v>
      </c>
      <c r="P2295" s="48"/>
      <c r="Q2295" s="48" t="s">
        <v>288</v>
      </c>
      <c r="R2295" s="217" t="s">
        <v>211</v>
      </c>
      <c r="S2295" s="48" t="b">
        <v>0</v>
      </c>
      <c r="T2295" s="48"/>
      <c r="U2295" s="178"/>
      <c r="V2295" s="178">
        <v>43496</v>
      </c>
      <c r="W2295" s="48" t="s">
        <v>211</v>
      </c>
      <c r="X2295" s="48"/>
      <c r="Y2295" s="48"/>
      <c r="Z2295" s="48" t="s">
        <v>211</v>
      </c>
      <c r="AA2295" s="48"/>
      <c r="AB2295" s="48"/>
      <c r="AC2295" s="217" t="s">
        <v>2806</v>
      </c>
      <c r="AD2295" s="48"/>
      <c r="AE2295" s="217" t="s">
        <v>178</v>
      </c>
      <c r="AF2295" s="217" t="s">
        <v>211</v>
      </c>
      <c r="AG2295" s="217" t="s">
        <v>211</v>
      </c>
      <c r="AH2295" s="208">
        <v>43524</v>
      </c>
      <c r="AI2295" s="210" t="s">
        <v>4353</v>
      </c>
      <c r="AJ2295" s="164" t="str">
        <f t="shared" si="35"/>
        <v>FS</v>
      </c>
      <c r="AK2295" s="115" t="b">
        <f>ISNUMBER(SEARCH("IRT",Table1[[#This Row],[Current_Status]]))</f>
        <v>0</v>
      </c>
      <c r="AL2295" s="116">
        <f>YEAR(Table1[[#This Row],[Project_Initiated]])</f>
        <v>2019</v>
      </c>
      <c r="AM2295" s="53">
        <v>44120</v>
      </c>
      <c r="AN2295" s="53" t="str">
        <f>IF(AND(Table1[[#This Row],[Completed Date]]&gt;="07/01/2020"+0,Table1[[#This Row],[Completed Date]]&lt;="6/30/2021"+0),"FY 20-21",IF(AND(Table1[[#This Row],[Completed Date]]&gt;="07/01/2019"+0,Table1[[#This Row],[Completed Date]]&lt;="6/30/2020"+0),"FY 19-20",""))</f>
        <v/>
      </c>
      <c r="AO2295" s="116" t="str">
        <f>IFERROR(FIND("R",Table1[[#This Row],[FS_Priority]]),"")</f>
        <v/>
      </c>
    </row>
    <row r="2296" spans="1:41" x14ac:dyDescent="0.25">
      <c r="A2296" s="48" t="s">
        <v>725</v>
      </c>
      <c r="B2296" s="217" t="s">
        <v>211</v>
      </c>
      <c r="C2296" s="217" t="s">
        <v>725</v>
      </c>
      <c r="D2296" s="218" t="b">
        <v>0</v>
      </c>
      <c r="E2296" s="48" t="s">
        <v>446</v>
      </c>
      <c r="F2296" s="48" t="s">
        <v>3056</v>
      </c>
      <c r="G2296" s="48" t="s">
        <v>211</v>
      </c>
      <c r="H2296" s="48" t="s">
        <v>52</v>
      </c>
      <c r="I2296" s="48" t="s">
        <v>3580</v>
      </c>
      <c r="J2296" s="48" t="s">
        <v>2661</v>
      </c>
      <c r="K2296" s="217" t="s">
        <v>3578</v>
      </c>
      <c r="L2296" s="217" t="s">
        <v>2636</v>
      </c>
      <c r="M2296" s="48" t="s">
        <v>3581</v>
      </c>
      <c r="N2296" s="217" t="s">
        <v>211</v>
      </c>
      <c r="O2296" s="48" t="s">
        <v>165</v>
      </c>
      <c r="P2296" s="48"/>
      <c r="Q2296" s="48" t="s">
        <v>211</v>
      </c>
      <c r="R2296" s="217" t="s">
        <v>240</v>
      </c>
      <c r="S2296" s="48" t="b">
        <v>0</v>
      </c>
      <c r="T2296" s="48"/>
      <c r="U2296" s="178"/>
      <c r="V2296" s="178">
        <v>43220</v>
      </c>
      <c r="W2296" s="48" t="s">
        <v>211</v>
      </c>
      <c r="X2296" s="48"/>
      <c r="Y2296" s="48"/>
      <c r="Z2296" s="48" t="s">
        <v>211</v>
      </c>
      <c r="AA2296" s="48"/>
      <c r="AB2296" s="48"/>
      <c r="AC2296" s="217" t="s">
        <v>211</v>
      </c>
      <c r="AD2296" s="48"/>
      <c r="AE2296" s="217" t="s">
        <v>165</v>
      </c>
      <c r="AF2296" s="217" t="s">
        <v>211</v>
      </c>
      <c r="AG2296" s="217" t="s">
        <v>539</v>
      </c>
      <c r="AH2296" s="208">
        <v>43336</v>
      </c>
      <c r="AI2296" s="210" t="s">
        <v>4350</v>
      </c>
      <c r="AJ2296" s="164" t="str">
        <f t="shared" si="35"/>
        <v>FS</v>
      </c>
      <c r="AK2296" s="115" t="b">
        <f>ISNUMBER(SEARCH("IRT",Table1[[#This Row],[Current_Status]]))</f>
        <v>0</v>
      </c>
      <c r="AL2296" s="116">
        <f>YEAR(Table1[[#This Row],[Project_Initiated]])</f>
        <v>2018</v>
      </c>
      <c r="AM2296" s="53">
        <v>44120</v>
      </c>
      <c r="AN2296" s="53" t="str">
        <f>IF(AND(Table1[[#This Row],[Completed Date]]&gt;="07/01/2020"+0,Table1[[#This Row],[Completed Date]]&lt;="6/30/2021"+0),"FY 20-21",IF(AND(Table1[[#This Row],[Completed Date]]&gt;="07/01/2019"+0,Table1[[#This Row],[Completed Date]]&lt;="6/30/2020"+0),"FY 19-20",""))</f>
        <v/>
      </c>
      <c r="AO2296" s="116" t="str">
        <f>IFERROR(FIND("R",Table1[[#This Row],[FS_Priority]]),"")</f>
        <v/>
      </c>
    </row>
    <row r="2297" spans="1:41" x14ac:dyDescent="0.25">
      <c r="A2297" s="48" t="s">
        <v>686</v>
      </c>
      <c r="B2297" s="217" t="s">
        <v>211</v>
      </c>
      <c r="C2297" s="217" t="s">
        <v>686</v>
      </c>
      <c r="D2297" s="218" t="b">
        <v>0</v>
      </c>
      <c r="E2297" s="48" t="s">
        <v>446</v>
      </c>
      <c r="F2297" s="48" t="s">
        <v>3054</v>
      </c>
      <c r="G2297" s="48" t="s">
        <v>211</v>
      </c>
      <c r="H2297" s="48" t="s">
        <v>3531</v>
      </c>
      <c r="I2297" s="48" t="s">
        <v>3577</v>
      </c>
      <c r="J2297" s="48" t="s">
        <v>2661</v>
      </c>
      <c r="K2297" s="217" t="s">
        <v>3578</v>
      </c>
      <c r="L2297" s="217" t="s">
        <v>2636</v>
      </c>
      <c r="M2297" s="48" t="s">
        <v>3579</v>
      </c>
      <c r="N2297" s="217" t="s">
        <v>211</v>
      </c>
      <c r="O2297" s="48" t="s">
        <v>183</v>
      </c>
      <c r="P2297" s="48"/>
      <c r="Q2297" s="48" t="s">
        <v>211</v>
      </c>
      <c r="R2297" s="217" t="s">
        <v>211</v>
      </c>
      <c r="S2297" s="48" t="b">
        <v>0</v>
      </c>
      <c r="T2297" s="48"/>
      <c r="U2297" s="178"/>
      <c r="V2297" s="178">
        <v>43171</v>
      </c>
      <c r="W2297" s="48" t="s">
        <v>211</v>
      </c>
      <c r="X2297" s="48"/>
      <c r="Y2297" s="48"/>
      <c r="Z2297" s="48" t="s">
        <v>211</v>
      </c>
      <c r="AA2297" s="48"/>
      <c r="AB2297" s="48"/>
      <c r="AC2297" s="217" t="s">
        <v>687</v>
      </c>
      <c r="AD2297" s="180"/>
      <c r="AE2297" s="217" t="s">
        <v>183</v>
      </c>
      <c r="AF2297" s="217" t="s">
        <v>211</v>
      </c>
      <c r="AG2297" s="217" t="s">
        <v>2694</v>
      </c>
      <c r="AH2297" s="208">
        <v>43361</v>
      </c>
      <c r="AI2297" s="210" t="s">
        <v>4348</v>
      </c>
      <c r="AJ2297" s="164" t="str">
        <f t="shared" si="35"/>
        <v>FS</v>
      </c>
      <c r="AK2297" s="115" t="b">
        <f>ISNUMBER(SEARCH("IRT",Table1[[#This Row],[Current_Status]]))</f>
        <v>0</v>
      </c>
      <c r="AL2297" s="116">
        <f>YEAR(Table1[[#This Row],[Project_Initiated]])</f>
        <v>2018</v>
      </c>
      <c r="AM2297" s="53">
        <v>44120</v>
      </c>
      <c r="AN2297" s="53" t="str">
        <f>IF(AND(Table1[[#This Row],[Completed Date]]&gt;="07/01/2020"+0,Table1[[#This Row],[Completed Date]]&lt;="6/30/2021"+0),"FY 20-21",IF(AND(Table1[[#This Row],[Completed Date]]&gt;="07/01/2019"+0,Table1[[#This Row],[Completed Date]]&lt;="6/30/2020"+0),"FY 19-20",""))</f>
        <v/>
      </c>
      <c r="AO2297" s="116" t="str">
        <f>IFERROR(FIND("R",Table1[[#This Row],[FS_Priority]]),"")</f>
        <v/>
      </c>
    </row>
    <row r="2298" spans="1:41" x14ac:dyDescent="0.25">
      <c r="A2298" s="48" t="s">
        <v>718</v>
      </c>
      <c r="B2298" s="217" t="s">
        <v>211</v>
      </c>
      <c r="C2298" s="217" t="s">
        <v>718</v>
      </c>
      <c r="D2298" s="218" t="b">
        <v>0</v>
      </c>
      <c r="E2298" s="48" t="s">
        <v>446</v>
      </c>
      <c r="F2298" s="48" t="s">
        <v>3056</v>
      </c>
      <c r="G2298" s="48" t="s">
        <v>211</v>
      </c>
      <c r="H2298" s="48" t="s">
        <v>52</v>
      </c>
      <c r="I2298" s="48" t="s">
        <v>3583</v>
      </c>
      <c r="J2298" s="48" t="s">
        <v>2661</v>
      </c>
      <c r="K2298" s="217" t="s">
        <v>3578</v>
      </c>
      <c r="L2298" s="217" t="s">
        <v>2636</v>
      </c>
      <c r="M2298" s="48" t="s">
        <v>3581</v>
      </c>
      <c r="N2298" s="217" t="s">
        <v>211</v>
      </c>
      <c r="O2298" s="48" t="s">
        <v>165</v>
      </c>
      <c r="P2298" s="48"/>
      <c r="Q2298" s="48" t="s">
        <v>211</v>
      </c>
      <c r="R2298" s="217" t="s">
        <v>239</v>
      </c>
      <c r="S2298" s="48" t="b">
        <v>0</v>
      </c>
      <c r="T2298" s="48"/>
      <c r="U2298" s="178"/>
      <c r="V2298" s="178">
        <v>43215</v>
      </c>
      <c r="W2298" s="48" t="s">
        <v>211</v>
      </c>
      <c r="X2298" s="48"/>
      <c r="Y2298" s="48"/>
      <c r="Z2298" s="48" t="s">
        <v>211</v>
      </c>
      <c r="AA2298" s="48"/>
      <c r="AB2298" s="48"/>
      <c r="AC2298" s="217" t="s">
        <v>211</v>
      </c>
      <c r="AD2298" s="180"/>
      <c r="AE2298" s="217" t="s">
        <v>165</v>
      </c>
      <c r="AF2298" s="217" t="s">
        <v>211</v>
      </c>
      <c r="AG2298" s="217" t="s">
        <v>539</v>
      </c>
      <c r="AH2298" s="208">
        <v>43336</v>
      </c>
      <c r="AI2298" s="210" t="s">
        <v>4350</v>
      </c>
      <c r="AJ2298" s="164" t="str">
        <f t="shared" si="35"/>
        <v>FS</v>
      </c>
      <c r="AK2298" s="115" t="b">
        <f>ISNUMBER(SEARCH("IRT",Table1[[#This Row],[Current_Status]]))</f>
        <v>0</v>
      </c>
      <c r="AL2298" s="116">
        <f>YEAR(Table1[[#This Row],[Project_Initiated]])</f>
        <v>2018</v>
      </c>
      <c r="AM2298" s="53">
        <v>44120</v>
      </c>
      <c r="AN2298" s="53" t="str">
        <f>IF(AND(Table1[[#This Row],[Completed Date]]&gt;="07/01/2020"+0,Table1[[#This Row],[Completed Date]]&lt;="6/30/2021"+0),"FY 20-21",IF(AND(Table1[[#This Row],[Completed Date]]&gt;="07/01/2019"+0,Table1[[#This Row],[Completed Date]]&lt;="6/30/2020"+0),"FY 19-20",""))</f>
        <v/>
      </c>
      <c r="AO2298" s="116" t="str">
        <f>IFERROR(FIND("R",Table1[[#This Row],[FS_Priority]]),"")</f>
        <v/>
      </c>
    </row>
    <row r="2299" spans="1:41" x14ac:dyDescent="0.25">
      <c r="A2299" s="48" t="s">
        <v>2615</v>
      </c>
      <c r="B2299" s="217" t="s">
        <v>211</v>
      </c>
      <c r="C2299" s="217" t="s">
        <v>2615</v>
      </c>
      <c r="D2299" s="218" t="b">
        <v>0</v>
      </c>
      <c r="E2299" s="48" t="s">
        <v>446</v>
      </c>
      <c r="F2299" s="48" t="s">
        <v>3058</v>
      </c>
      <c r="G2299" s="48" t="s">
        <v>211</v>
      </c>
      <c r="H2299" s="48" t="s">
        <v>3531</v>
      </c>
      <c r="I2299" s="48" t="s">
        <v>3587</v>
      </c>
      <c r="J2299" s="48" t="s">
        <v>2661</v>
      </c>
      <c r="K2299" s="217" t="s">
        <v>3578</v>
      </c>
      <c r="L2299" s="217" t="s">
        <v>2636</v>
      </c>
      <c r="M2299" s="48" t="s">
        <v>3588</v>
      </c>
      <c r="N2299" s="217" t="s">
        <v>211</v>
      </c>
      <c r="O2299" s="48" t="s">
        <v>165</v>
      </c>
      <c r="P2299" s="48"/>
      <c r="Q2299" s="48" t="s">
        <v>218</v>
      </c>
      <c r="R2299" s="217" t="s">
        <v>211</v>
      </c>
      <c r="S2299" s="48" t="b">
        <v>0</v>
      </c>
      <c r="T2299" s="48"/>
      <c r="U2299" s="178"/>
      <c r="V2299" s="178">
        <v>43411</v>
      </c>
      <c r="W2299" s="48" t="s">
        <v>211</v>
      </c>
      <c r="X2299" s="48"/>
      <c r="Y2299" s="48"/>
      <c r="Z2299" s="48" t="s">
        <v>211</v>
      </c>
      <c r="AA2299" s="48"/>
      <c r="AB2299" s="48"/>
      <c r="AC2299" s="217" t="s">
        <v>2785</v>
      </c>
      <c r="AD2299" s="48"/>
      <c r="AE2299" s="217" t="s">
        <v>165</v>
      </c>
      <c r="AF2299" s="217" t="s">
        <v>211</v>
      </c>
      <c r="AG2299" s="217" t="s">
        <v>539</v>
      </c>
      <c r="AH2299" s="208">
        <v>43497</v>
      </c>
      <c r="AI2299" s="210" t="s">
        <v>4352</v>
      </c>
      <c r="AJ2299" s="164" t="str">
        <f t="shared" ref="AJ2299:AJ2362" si="36">IF(LEN(A2299)&gt;6,"FS","PD&amp;C")</f>
        <v>FS</v>
      </c>
      <c r="AK2299" s="115" t="b">
        <f>ISNUMBER(SEARCH("IRT",Table1[[#This Row],[Current_Status]]))</f>
        <v>0</v>
      </c>
      <c r="AL2299" s="116">
        <f>YEAR(Table1[[#This Row],[Project_Initiated]])</f>
        <v>2018</v>
      </c>
      <c r="AM2299" s="53">
        <v>44120</v>
      </c>
      <c r="AN2299" s="53" t="str">
        <f>IF(AND(Table1[[#This Row],[Completed Date]]&gt;="07/01/2020"+0,Table1[[#This Row],[Completed Date]]&lt;="6/30/2021"+0),"FY 20-21",IF(AND(Table1[[#This Row],[Completed Date]]&gt;="07/01/2019"+0,Table1[[#This Row],[Completed Date]]&lt;="6/30/2020"+0),"FY 19-20",""))</f>
        <v/>
      </c>
      <c r="AO2299" s="116" t="str">
        <f>IFERROR(FIND("R",Table1[[#This Row],[FS_Priority]]),"")</f>
        <v/>
      </c>
    </row>
    <row r="2300" spans="1:41" x14ac:dyDescent="0.25">
      <c r="A2300" s="48" t="s">
        <v>4078</v>
      </c>
      <c r="B2300" s="217" t="s">
        <v>211</v>
      </c>
      <c r="C2300" s="217" t="s">
        <v>4078</v>
      </c>
      <c r="D2300" s="218" t="b">
        <v>0</v>
      </c>
      <c r="E2300" s="48" t="s">
        <v>446</v>
      </c>
      <c r="F2300" s="48" t="s">
        <v>4216</v>
      </c>
      <c r="G2300" s="48" t="s">
        <v>211</v>
      </c>
      <c r="H2300" s="48" t="s">
        <v>3531</v>
      </c>
      <c r="I2300" s="48" t="s">
        <v>3589</v>
      </c>
      <c r="J2300" s="48" t="s">
        <v>2661</v>
      </c>
      <c r="K2300" s="217" t="s">
        <v>3578</v>
      </c>
      <c r="L2300" s="217" t="s">
        <v>2636</v>
      </c>
      <c r="M2300" s="48" t="s">
        <v>3726</v>
      </c>
      <c r="N2300" s="217" t="s">
        <v>211</v>
      </c>
      <c r="O2300" s="48" t="s">
        <v>165</v>
      </c>
      <c r="P2300" s="48"/>
      <c r="Q2300" s="48" t="s">
        <v>218</v>
      </c>
      <c r="R2300" s="217" t="s">
        <v>211</v>
      </c>
      <c r="S2300" s="48" t="b">
        <v>0</v>
      </c>
      <c r="T2300" s="48"/>
      <c r="U2300" s="178"/>
      <c r="V2300" s="178">
        <v>43686</v>
      </c>
      <c r="W2300" s="48" t="s">
        <v>211</v>
      </c>
      <c r="X2300" s="48"/>
      <c r="Y2300" s="48"/>
      <c r="Z2300" s="48" t="s">
        <v>211</v>
      </c>
      <c r="AA2300" s="48"/>
      <c r="AB2300" s="48"/>
      <c r="AC2300" s="217" t="s">
        <v>4436</v>
      </c>
      <c r="AD2300" s="48"/>
      <c r="AE2300" s="217" t="s">
        <v>165</v>
      </c>
      <c r="AF2300" s="217" t="s">
        <v>211</v>
      </c>
      <c r="AG2300" s="217" t="s">
        <v>211</v>
      </c>
      <c r="AH2300" s="208">
        <v>43739</v>
      </c>
      <c r="AI2300" s="210" t="s">
        <v>4284</v>
      </c>
      <c r="AJ2300" s="164" t="str">
        <f t="shared" si="36"/>
        <v>FS</v>
      </c>
      <c r="AK2300" s="115" t="b">
        <f>ISNUMBER(SEARCH("IRT",Table1[[#This Row],[Current_Status]]))</f>
        <v>0</v>
      </c>
      <c r="AL2300" s="116">
        <f>YEAR(Table1[[#This Row],[Project_Initiated]])</f>
        <v>2019</v>
      </c>
      <c r="AM2300" s="53">
        <v>44120</v>
      </c>
      <c r="AN2300" s="53" t="str">
        <f>IF(AND(Table1[[#This Row],[Completed Date]]&gt;="07/01/2020"+0,Table1[[#This Row],[Completed Date]]&lt;="6/30/2021"+0),"FY 20-21",IF(AND(Table1[[#This Row],[Completed Date]]&gt;="07/01/2019"+0,Table1[[#This Row],[Completed Date]]&lt;="6/30/2020"+0),"FY 19-20",""))</f>
        <v>FY 19-20</v>
      </c>
      <c r="AO2300" s="116" t="str">
        <f>IFERROR(FIND("R",Table1[[#This Row],[FS_Priority]]),"")</f>
        <v/>
      </c>
    </row>
    <row r="2301" spans="1:41" x14ac:dyDescent="0.25">
      <c r="A2301" s="48" t="s">
        <v>295</v>
      </c>
      <c r="B2301" s="217" t="s">
        <v>211</v>
      </c>
      <c r="C2301" s="217" t="s">
        <v>295</v>
      </c>
      <c r="D2301" s="218" t="b">
        <v>0</v>
      </c>
      <c r="E2301" s="48" t="s">
        <v>446</v>
      </c>
      <c r="F2301" s="48" t="s">
        <v>3059</v>
      </c>
      <c r="G2301" s="48" t="s">
        <v>211</v>
      </c>
      <c r="H2301" s="48" t="s">
        <v>447</v>
      </c>
      <c r="I2301" s="48" t="s">
        <v>288</v>
      </c>
      <c r="J2301" s="48" t="s">
        <v>2661</v>
      </c>
      <c r="K2301" s="217" t="s">
        <v>3578</v>
      </c>
      <c r="L2301" s="217" t="s">
        <v>2636</v>
      </c>
      <c r="M2301" s="48" t="s">
        <v>3586</v>
      </c>
      <c r="N2301" s="217" t="s">
        <v>211</v>
      </c>
      <c r="O2301" s="48" t="s">
        <v>165</v>
      </c>
      <c r="P2301" s="48"/>
      <c r="Q2301" s="48" t="s">
        <v>218</v>
      </c>
      <c r="R2301" s="217" t="s">
        <v>236</v>
      </c>
      <c r="S2301" s="48" t="b">
        <v>0</v>
      </c>
      <c r="T2301" s="48"/>
      <c r="U2301" s="178"/>
      <c r="V2301" s="178">
        <v>43216</v>
      </c>
      <c r="W2301" s="48" t="s">
        <v>211</v>
      </c>
      <c r="X2301" s="48"/>
      <c r="Y2301" s="48"/>
      <c r="Z2301" s="48" t="s">
        <v>211</v>
      </c>
      <c r="AA2301" s="48"/>
      <c r="AB2301" s="48"/>
      <c r="AC2301" s="217" t="s">
        <v>2881</v>
      </c>
      <c r="AD2301" s="48"/>
      <c r="AE2301" s="217" t="s">
        <v>165</v>
      </c>
      <c r="AF2301" s="217" t="s">
        <v>211</v>
      </c>
      <c r="AG2301" s="217" t="s">
        <v>539</v>
      </c>
      <c r="AH2301" s="208">
        <v>43592</v>
      </c>
      <c r="AI2301" s="210" t="s">
        <v>4350</v>
      </c>
      <c r="AJ2301" s="164" t="str">
        <f t="shared" si="36"/>
        <v>FS</v>
      </c>
      <c r="AK2301" s="115" t="b">
        <f>ISNUMBER(SEARCH("IRT",Table1[[#This Row],[Current_Status]]))</f>
        <v>0</v>
      </c>
      <c r="AL2301" s="116">
        <f>YEAR(Table1[[#This Row],[Project_Initiated]])</f>
        <v>2018</v>
      </c>
      <c r="AM2301" s="53">
        <v>44120</v>
      </c>
      <c r="AN2301" s="53" t="str">
        <f>IF(AND(Table1[[#This Row],[Completed Date]]&gt;="07/01/2020"+0,Table1[[#This Row],[Completed Date]]&lt;="6/30/2021"+0),"FY 20-21",IF(AND(Table1[[#This Row],[Completed Date]]&gt;="07/01/2019"+0,Table1[[#This Row],[Completed Date]]&lt;="6/30/2020"+0),"FY 19-20",""))</f>
        <v/>
      </c>
      <c r="AO2301" s="116" t="str">
        <f>IFERROR(FIND("R",Table1[[#This Row],[FS_Priority]]),"")</f>
        <v/>
      </c>
    </row>
    <row r="2302" spans="1:41" x14ac:dyDescent="0.25">
      <c r="A2302" s="48" t="s">
        <v>770</v>
      </c>
      <c r="B2302" s="217" t="s">
        <v>211</v>
      </c>
      <c r="C2302" s="217" t="s">
        <v>770</v>
      </c>
      <c r="D2302" s="218" t="b">
        <v>0</v>
      </c>
      <c r="E2302" s="48" t="s">
        <v>446</v>
      </c>
      <c r="F2302" s="48" t="s">
        <v>3060</v>
      </c>
      <c r="G2302" s="48" t="s">
        <v>211</v>
      </c>
      <c r="H2302" s="48" t="s">
        <v>3531</v>
      </c>
      <c r="I2302" s="48" t="s">
        <v>3589</v>
      </c>
      <c r="J2302" s="48" t="s">
        <v>2661</v>
      </c>
      <c r="K2302" s="217" t="s">
        <v>3578</v>
      </c>
      <c r="L2302" s="217" t="s">
        <v>2636</v>
      </c>
      <c r="M2302" s="48" t="s">
        <v>3590</v>
      </c>
      <c r="N2302" s="217" t="s">
        <v>211</v>
      </c>
      <c r="O2302" s="48" t="s">
        <v>165</v>
      </c>
      <c r="P2302" s="48"/>
      <c r="Q2302" s="48" t="s">
        <v>236</v>
      </c>
      <c r="R2302" s="217" t="s">
        <v>211</v>
      </c>
      <c r="S2302" s="48" t="b">
        <v>0</v>
      </c>
      <c r="T2302" s="48"/>
      <c r="U2302" s="178"/>
      <c r="V2302" s="178">
        <v>43279</v>
      </c>
      <c r="W2302" s="48" t="s">
        <v>211</v>
      </c>
      <c r="X2302" s="48"/>
      <c r="Y2302" s="48"/>
      <c r="Z2302" s="48" t="s">
        <v>211</v>
      </c>
      <c r="AA2302" s="48"/>
      <c r="AB2302" s="48"/>
      <c r="AC2302" s="217" t="s">
        <v>539</v>
      </c>
      <c r="AD2302" s="48"/>
      <c r="AE2302" s="217" t="s">
        <v>165</v>
      </c>
      <c r="AF2302" s="217" t="s">
        <v>211</v>
      </c>
      <c r="AG2302" s="217" t="s">
        <v>539</v>
      </c>
      <c r="AH2302" s="208">
        <v>43395</v>
      </c>
      <c r="AI2302" s="210" t="s">
        <v>4347</v>
      </c>
      <c r="AJ2302" s="164" t="str">
        <f t="shared" si="36"/>
        <v>FS</v>
      </c>
      <c r="AK2302" s="115" t="b">
        <f>ISNUMBER(SEARCH("IRT",Table1[[#This Row],[Current_Status]]))</f>
        <v>0</v>
      </c>
      <c r="AL2302" s="116">
        <f>YEAR(Table1[[#This Row],[Project_Initiated]])</f>
        <v>2018</v>
      </c>
      <c r="AM2302" s="53">
        <v>44120</v>
      </c>
      <c r="AN2302" s="53" t="str">
        <f>IF(AND(Table1[[#This Row],[Completed Date]]&gt;="07/01/2020"+0,Table1[[#This Row],[Completed Date]]&lt;="6/30/2021"+0),"FY 20-21",IF(AND(Table1[[#This Row],[Completed Date]]&gt;="07/01/2019"+0,Table1[[#This Row],[Completed Date]]&lt;="6/30/2020"+0),"FY 19-20",""))</f>
        <v/>
      </c>
      <c r="AO2302" s="116" t="str">
        <f>IFERROR(FIND("R",Table1[[#This Row],[FS_Priority]]),"")</f>
        <v/>
      </c>
    </row>
    <row r="2303" spans="1:41" x14ac:dyDescent="0.25">
      <c r="A2303" s="48" t="s">
        <v>828</v>
      </c>
      <c r="B2303" s="217" t="s">
        <v>211</v>
      </c>
      <c r="C2303" s="217" t="s">
        <v>828</v>
      </c>
      <c r="D2303" s="218" t="b">
        <v>0</v>
      </c>
      <c r="E2303" s="48" t="s">
        <v>446</v>
      </c>
      <c r="F2303" s="48" t="s">
        <v>3062</v>
      </c>
      <c r="G2303" s="48" t="s">
        <v>211</v>
      </c>
      <c r="H2303" s="48" t="s">
        <v>447</v>
      </c>
      <c r="I2303" s="48" t="s">
        <v>3593</v>
      </c>
      <c r="J2303" s="48" t="s">
        <v>2661</v>
      </c>
      <c r="K2303" s="217" t="s">
        <v>3578</v>
      </c>
      <c r="L2303" s="217" t="s">
        <v>2636</v>
      </c>
      <c r="M2303" s="48" t="s">
        <v>3594</v>
      </c>
      <c r="N2303" s="217" t="s">
        <v>211</v>
      </c>
      <c r="O2303" s="48" t="s">
        <v>165</v>
      </c>
      <c r="P2303" s="48"/>
      <c r="Q2303" s="48" t="s">
        <v>184</v>
      </c>
      <c r="R2303" s="217" t="s">
        <v>211</v>
      </c>
      <c r="S2303" s="48" t="b">
        <v>0</v>
      </c>
      <c r="T2303" s="48"/>
      <c r="U2303" s="178"/>
      <c r="V2303" s="178">
        <v>43314</v>
      </c>
      <c r="W2303" s="48" t="s">
        <v>211</v>
      </c>
      <c r="X2303" s="48"/>
      <c r="Y2303" s="48"/>
      <c r="Z2303" s="48" t="s">
        <v>211</v>
      </c>
      <c r="AA2303" s="48"/>
      <c r="AB2303" s="48"/>
      <c r="AC2303" s="217" t="s">
        <v>539</v>
      </c>
      <c r="AD2303" s="48"/>
      <c r="AE2303" s="217" t="s">
        <v>165</v>
      </c>
      <c r="AF2303" s="217" t="s">
        <v>211</v>
      </c>
      <c r="AG2303" s="217" t="s">
        <v>539</v>
      </c>
      <c r="AH2303" s="208">
        <v>43395</v>
      </c>
      <c r="AI2303" s="210" t="s">
        <v>4347</v>
      </c>
      <c r="AJ2303" s="164" t="str">
        <f t="shared" si="36"/>
        <v>FS</v>
      </c>
      <c r="AK2303" s="115" t="b">
        <f>ISNUMBER(SEARCH("IRT",Table1[[#This Row],[Current_Status]]))</f>
        <v>0</v>
      </c>
      <c r="AL2303" s="116">
        <f>YEAR(Table1[[#This Row],[Project_Initiated]])</f>
        <v>2018</v>
      </c>
      <c r="AM2303" s="53">
        <v>44120</v>
      </c>
      <c r="AN2303" s="53" t="str">
        <f>IF(AND(Table1[[#This Row],[Completed Date]]&gt;="07/01/2020"+0,Table1[[#This Row],[Completed Date]]&lt;="6/30/2021"+0),"FY 20-21",IF(AND(Table1[[#This Row],[Completed Date]]&gt;="07/01/2019"+0,Table1[[#This Row],[Completed Date]]&lt;="6/30/2020"+0),"FY 19-20",""))</f>
        <v/>
      </c>
      <c r="AO2303" s="116" t="str">
        <f>IFERROR(FIND("R",Table1[[#This Row],[FS_Priority]]),"")</f>
        <v/>
      </c>
    </row>
    <row r="2304" spans="1:41" x14ac:dyDescent="0.25">
      <c r="A2304" s="48" t="s">
        <v>2738</v>
      </c>
      <c r="B2304" s="217" t="s">
        <v>211</v>
      </c>
      <c r="C2304" s="217" t="s">
        <v>2738</v>
      </c>
      <c r="D2304" s="218" t="b">
        <v>0</v>
      </c>
      <c r="E2304" s="48" t="s">
        <v>446</v>
      </c>
      <c r="F2304" s="48" t="s">
        <v>3061</v>
      </c>
      <c r="G2304" s="48" t="s">
        <v>211</v>
      </c>
      <c r="H2304" s="48" t="s">
        <v>3531</v>
      </c>
      <c r="I2304" s="48" t="s">
        <v>3591</v>
      </c>
      <c r="J2304" s="48" t="s">
        <v>2661</v>
      </c>
      <c r="K2304" s="217" t="s">
        <v>3578</v>
      </c>
      <c r="L2304" s="217" t="s">
        <v>2636</v>
      </c>
      <c r="M2304" s="48" t="s">
        <v>3592</v>
      </c>
      <c r="N2304" s="217" t="s">
        <v>211</v>
      </c>
      <c r="O2304" s="48" t="s">
        <v>165</v>
      </c>
      <c r="P2304" s="48"/>
      <c r="Q2304" s="48" t="s">
        <v>184</v>
      </c>
      <c r="R2304" s="217" t="s">
        <v>211</v>
      </c>
      <c r="S2304" s="48" t="b">
        <v>0</v>
      </c>
      <c r="T2304" s="48"/>
      <c r="U2304" s="178"/>
      <c r="V2304" s="178">
        <v>43453</v>
      </c>
      <c r="W2304" s="48" t="s">
        <v>211</v>
      </c>
      <c r="X2304" s="48"/>
      <c r="Y2304" s="48"/>
      <c r="Z2304" s="48" t="s">
        <v>211</v>
      </c>
      <c r="AA2304" s="48"/>
      <c r="AB2304" s="48"/>
      <c r="AC2304" s="217" t="s">
        <v>2788</v>
      </c>
      <c r="AD2304" s="48"/>
      <c r="AE2304" s="217" t="s">
        <v>211</v>
      </c>
      <c r="AF2304" s="217" t="s">
        <v>211</v>
      </c>
      <c r="AG2304" s="217" t="s">
        <v>211</v>
      </c>
      <c r="AH2304" s="208">
        <v>43504</v>
      </c>
      <c r="AI2304" s="210" t="s">
        <v>4346</v>
      </c>
      <c r="AJ2304" s="164" t="str">
        <f t="shared" si="36"/>
        <v>FS</v>
      </c>
      <c r="AK2304" s="115" t="b">
        <f>ISNUMBER(SEARCH("IRT",Table1[[#This Row],[Current_Status]]))</f>
        <v>0</v>
      </c>
      <c r="AL2304" s="116">
        <f>YEAR(Table1[[#This Row],[Project_Initiated]])</f>
        <v>2018</v>
      </c>
      <c r="AM2304" s="53">
        <v>44120</v>
      </c>
      <c r="AN2304" s="53" t="str">
        <f>IF(AND(Table1[[#This Row],[Completed Date]]&gt;="07/01/2020"+0,Table1[[#This Row],[Completed Date]]&lt;="6/30/2021"+0),"FY 20-21",IF(AND(Table1[[#This Row],[Completed Date]]&gt;="07/01/2019"+0,Table1[[#This Row],[Completed Date]]&lt;="6/30/2020"+0),"FY 19-20",""))</f>
        <v/>
      </c>
      <c r="AO2304" s="116" t="str">
        <f>IFERROR(FIND("R",Table1[[#This Row],[FS_Priority]]),"")</f>
        <v/>
      </c>
    </row>
    <row r="2305" spans="1:41" x14ac:dyDescent="0.25">
      <c r="A2305" s="48" t="s">
        <v>296</v>
      </c>
      <c r="B2305" s="217" t="s">
        <v>211</v>
      </c>
      <c r="C2305" s="217" t="s">
        <v>296</v>
      </c>
      <c r="D2305" s="218" t="b">
        <v>0</v>
      </c>
      <c r="E2305" s="48" t="s">
        <v>446</v>
      </c>
      <c r="F2305" s="48" t="s">
        <v>3063</v>
      </c>
      <c r="G2305" s="48" t="s">
        <v>211</v>
      </c>
      <c r="H2305" s="48" t="s">
        <v>3531</v>
      </c>
      <c r="I2305" s="48" t="s">
        <v>3595</v>
      </c>
      <c r="J2305" s="48" t="s">
        <v>2661</v>
      </c>
      <c r="K2305" s="217" t="s">
        <v>3578</v>
      </c>
      <c r="L2305" s="217" t="s">
        <v>2636</v>
      </c>
      <c r="M2305" s="48" t="s">
        <v>3581</v>
      </c>
      <c r="N2305" s="217" t="s">
        <v>211</v>
      </c>
      <c r="O2305" s="48" t="s">
        <v>183</v>
      </c>
      <c r="P2305" s="48"/>
      <c r="Q2305" s="48" t="s">
        <v>239</v>
      </c>
      <c r="R2305" s="217" t="s">
        <v>184</v>
      </c>
      <c r="S2305" s="48" t="b">
        <v>0</v>
      </c>
      <c r="T2305" s="48"/>
      <c r="U2305" s="178"/>
      <c r="V2305" s="178">
        <v>43133</v>
      </c>
      <c r="W2305" s="48" t="s">
        <v>211</v>
      </c>
      <c r="X2305" s="48"/>
      <c r="Y2305" s="48"/>
      <c r="Z2305" s="48" t="s">
        <v>211</v>
      </c>
      <c r="AA2305" s="48"/>
      <c r="AB2305" s="48"/>
      <c r="AC2305" s="217" t="s">
        <v>2762</v>
      </c>
      <c r="AD2305" s="48"/>
      <c r="AE2305" s="217" t="s">
        <v>178</v>
      </c>
      <c r="AF2305" s="217" t="s">
        <v>211</v>
      </c>
      <c r="AG2305" s="217" t="s">
        <v>2694</v>
      </c>
      <c r="AH2305" s="208">
        <v>43497</v>
      </c>
      <c r="AI2305" s="210" t="s">
        <v>4348</v>
      </c>
      <c r="AJ2305" s="164" t="str">
        <f t="shared" si="36"/>
        <v>FS</v>
      </c>
      <c r="AK2305" s="115" t="b">
        <f>ISNUMBER(SEARCH("IRT",Table1[[#This Row],[Current_Status]]))</f>
        <v>0</v>
      </c>
      <c r="AL2305" s="116">
        <f>YEAR(Table1[[#This Row],[Project_Initiated]])</f>
        <v>2018</v>
      </c>
      <c r="AM2305" s="53">
        <v>44120</v>
      </c>
      <c r="AN2305" s="53" t="str">
        <f>IF(AND(Table1[[#This Row],[Completed Date]]&gt;="07/01/2020"+0,Table1[[#This Row],[Completed Date]]&lt;="6/30/2021"+0),"FY 20-21",IF(AND(Table1[[#This Row],[Completed Date]]&gt;="07/01/2019"+0,Table1[[#This Row],[Completed Date]]&lt;="6/30/2020"+0),"FY 19-20",""))</f>
        <v/>
      </c>
      <c r="AO2305" s="116" t="str">
        <f>IFERROR(FIND("R",Table1[[#This Row],[FS_Priority]]),"")</f>
        <v/>
      </c>
    </row>
    <row r="2306" spans="1:41" x14ac:dyDescent="0.25">
      <c r="A2306" s="48" t="s">
        <v>639</v>
      </c>
      <c r="B2306" s="217" t="s">
        <v>211</v>
      </c>
      <c r="C2306" s="217" t="s">
        <v>639</v>
      </c>
      <c r="D2306" s="218" t="b">
        <v>0</v>
      </c>
      <c r="E2306" s="48" t="s">
        <v>99</v>
      </c>
      <c r="F2306" s="48" t="s">
        <v>3086</v>
      </c>
      <c r="G2306" s="48" t="s">
        <v>211</v>
      </c>
      <c r="H2306" s="48" t="s">
        <v>445</v>
      </c>
      <c r="I2306" s="48" t="s">
        <v>3618</v>
      </c>
      <c r="J2306" s="48" t="s">
        <v>2661</v>
      </c>
      <c r="K2306" s="217" t="s">
        <v>4989</v>
      </c>
      <c r="L2306" s="217" t="s">
        <v>297</v>
      </c>
      <c r="M2306" s="48" t="s">
        <v>3599</v>
      </c>
      <c r="N2306" s="217" t="s">
        <v>211</v>
      </c>
      <c r="O2306" s="48" t="s">
        <v>183</v>
      </c>
      <c r="P2306" s="48"/>
      <c r="Q2306" s="48" t="s">
        <v>211</v>
      </c>
      <c r="R2306" s="217" t="s">
        <v>211</v>
      </c>
      <c r="S2306" s="48" t="b">
        <v>1</v>
      </c>
      <c r="T2306" s="48"/>
      <c r="U2306" s="178"/>
      <c r="V2306" s="178">
        <v>43066</v>
      </c>
      <c r="W2306" s="48" t="s">
        <v>211</v>
      </c>
      <c r="X2306" s="48"/>
      <c r="Y2306" s="48"/>
      <c r="Z2306" s="48" t="s">
        <v>211</v>
      </c>
      <c r="AA2306" s="48"/>
      <c r="AB2306" s="48"/>
      <c r="AC2306" s="217" t="s">
        <v>640</v>
      </c>
      <c r="AD2306" s="48"/>
      <c r="AE2306" s="217" t="s">
        <v>178</v>
      </c>
      <c r="AF2306" s="217" t="s">
        <v>211</v>
      </c>
      <c r="AG2306" s="217" t="s">
        <v>2694</v>
      </c>
      <c r="AH2306" s="208">
        <v>43364</v>
      </c>
      <c r="AI2306" s="210" t="s">
        <v>4353</v>
      </c>
      <c r="AJ2306" s="164" t="str">
        <f t="shared" si="36"/>
        <v>FS</v>
      </c>
      <c r="AK2306" s="115" t="b">
        <f>ISNUMBER(SEARCH("IRT",Table1[[#This Row],[Current_Status]]))</f>
        <v>0</v>
      </c>
      <c r="AL2306" s="116">
        <f>YEAR(Table1[[#This Row],[Project_Initiated]])</f>
        <v>2017</v>
      </c>
      <c r="AM2306" s="53">
        <v>44120</v>
      </c>
      <c r="AN2306" s="53" t="str">
        <f>IF(AND(Table1[[#This Row],[Completed Date]]&gt;="07/01/2020"+0,Table1[[#This Row],[Completed Date]]&lt;="6/30/2021"+0),"FY 20-21",IF(AND(Table1[[#This Row],[Completed Date]]&gt;="07/01/2019"+0,Table1[[#This Row],[Completed Date]]&lt;="6/30/2020"+0),"FY 19-20",""))</f>
        <v/>
      </c>
      <c r="AO2306" s="116" t="str">
        <f>IFERROR(FIND("R",Table1[[#This Row],[FS_Priority]]),"")</f>
        <v/>
      </c>
    </row>
    <row r="2307" spans="1:41" x14ac:dyDescent="0.25">
      <c r="A2307" s="48" t="s">
        <v>743</v>
      </c>
      <c r="B2307" s="217" t="s">
        <v>211</v>
      </c>
      <c r="C2307" s="217" t="s">
        <v>743</v>
      </c>
      <c r="D2307" s="218" t="b">
        <v>0</v>
      </c>
      <c r="E2307" s="48" t="s">
        <v>99</v>
      </c>
      <c r="F2307" s="48" t="s">
        <v>3090</v>
      </c>
      <c r="G2307" s="48" t="s">
        <v>211</v>
      </c>
      <c r="H2307" s="48" t="s">
        <v>177</v>
      </c>
      <c r="I2307" s="48" t="s">
        <v>3615</v>
      </c>
      <c r="J2307" s="48" t="s">
        <v>2661</v>
      </c>
      <c r="K2307" s="217" t="s">
        <v>4989</v>
      </c>
      <c r="L2307" s="217" t="s">
        <v>297</v>
      </c>
      <c r="M2307" s="48" t="s">
        <v>3616</v>
      </c>
      <c r="N2307" s="217" t="s">
        <v>211</v>
      </c>
      <c r="O2307" s="48" t="s">
        <v>165</v>
      </c>
      <c r="P2307" s="48"/>
      <c r="Q2307" s="48" t="s">
        <v>211</v>
      </c>
      <c r="R2307" s="217" t="s">
        <v>223</v>
      </c>
      <c r="S2307" s="48" t="b">
        <v>1</v>
      </c>
      <c r="T2307" s="48"/>
      <c r="U2307" s="178"/>
      <c r="V2307" s="178">
        <v>43241</v>
      </c>
      <c r="W2307" s="48" t="s">
        <v>211</v>
      </c>
      <c r="X2307" s="48"/>
      <c r="Y2307" s="48"/>
      <c r="Z2307" s="48" t="s">
        <v>211</v>
      </c>
      <c r="AA2307" s="48"/>
      <c r="AB2307" s="48"/>
      <c r="AC2307" s="217" t="s">
        <v>211</v>
      </c>
      <c r="AD2307" s="48"/>
      <c r="AE2307" s="217" t="s">
        <v>165</v>
      </c>
      <c r="AF2307" s="217" t="s">
        <v>211</v>
      </c>
      <c r="AG2307" s="217" t="s">
        <v>539</v>
      </c>
      <c r="AH2307" s="208">
        <v>43353</v>
      </c>
      <c r="AI2307" s="210" t="s">
        <v>4350</v>
      </c>
      <c r="AJ2307" s="164" t="str">
        <f t="shared" si="36"/>
        <v>FS</v>
      </c>
      <c r="AK2307" s="115" t="b">
        <f>ISNUMBER(SEARCH("IRT",Table1[[#This Row],[Current_Status]]))</f>
        <v>0</v>
      </c>
      <c r="AL2307" s="116">
        <f>YEAR(Table1[[#This Row],[Project_Initiated]])</f>
        <v>2018</v>
      </c>
      <c r="AM2307" s="53">
        <v>44120</v>
      </c>
      <c r="AN2307" s="53" t="str">
        <f>IF(AND(Table1[[#This Row],[Completed Date]]&gt;="07/01/2020"+0,Table1[[#This Row],[Completed Date]]&lt;="6/30/2021"+0),"FY 20-21",IF(AND(Table1[[#This Row],[Completed Date]]&gt;="07/01/2019"+0,Table1[[#This Row],[Completed Date]]&lt;="6/30/2020"+0),"FY 19-20",""))</f>
        <v/>
      </c>
      <c r="AO2307" s="116" t="str">
        <f>IFERROR(FIND("R",Table1[[#This Row],[FS_Priority]]),"")</f>
        <v/>
      </c>
    </row>
    <row r="2308" spans="1:41" x14ac:dyDescent="0.25">
      <c r="A2308" s="48" t="s">
        <v>750</v>
      </c>
      <c r="B2308" s="217" t="s">
        <v>211</v>
      </c>
      <c r="C2308" s="217" t="s">
        <v>750</v>
      </c>
      <c r="D2308" s="218" t="b">
        <v>0</v>
      </c>
      <c r="E2308" s="48" t="s">
        <v>99</v>
      </c>
      <c r="F2308" s="48" t="s">
        <v>3075</v>
      </c>
      <c r="G2308" s="48" t="s">
        <v>211</v>
      </c>
      <c r="H2308" s="48" t="s">
        <v>452</v>
      </c>
      <c r="I2308" s="48" t="s">
        <v>3613</v>
      </c>
      <c r="J2308" s="48" t="s">
        <v>2661</v>
      </c>
      <c r="K2308" s="217" t="s">
        <v>4989</v>
      </c>
      <c r="L2308" s="217" t="s">
        <v>297</v>
      </c>
      <c r="M2308" s="48" t="s">
        <v>3599</v>
      </c>
      <c r="N2308" s="217" t="s">
        <v>211</v>
      </c>
      <c r="O2308" s="48" t="s">
        <v>165</v>
      </c>
      <c r="P2308" s="48"/>
      <c r="Q2308" s="48" t="s">
        <v>211</v>
      </c>
      <c r="R2308" s="217" t="s">
        <v>227</v>
      </c>
      <c r="S2308" s="48" t="b">
        <v>1</v>
      </c>
      <c r="T2308" s="48"/>
      <c r="U2308" s="178"/>
      <c r="V2308" s="178">
        <v>43262</v>
      </c>
      <c r="W2308" s="48" t="s">
        <v>211</v>
      </c>
      <c r="X2308" s="48"/>
      <c r="Y2308" s="48"/>
      <c r="Z2308" s="48" t="s">
        <v>211</v>
      </c>
      <c r="AA2308" s="48"/>
      <c r="AB2308" s="48"/>
      <c r="AC2308" s="217" t="s">
        <v>211</v>
      </c>
      <c r="AD2308" s="48"/>
      <c r="AE2308" s="217" t="s">
        <v>165</v>
      </c>
      <c r="AF2308" s="217" t="s">
        <v>211</v>
      </c>
      <c r="AG2308" s="217" t="s">
        <v>539</v>
      </c>
      <c r="AH2308" s="208">
        <v>43322</v>
      </c>
      <c r="AI2308" s="210" t="s">
        <v>4350</v>
      </c>
      <c r="AJ2308" s="164" t="str">
        <f t="shared" si="36"/>
        <v>FS</v>
      </c>
      <c r="AK2308" s="115" t="b">
        <f>ISNUMBER(SEARCH("IRT",Table1[[#This Row],[Current_Status]]))</f>
        <v>0</v>
      </c>
      <c r="AL2308" s="116">
        <f>YEAR(Table1[[#This Row],[Project_Initiated]])</f>
        <v>2018</v>
      </c>
      <c r="AM2308" s="53">
        <v>44120</v>
      </c>
      <c r="AN2308" s="53" t="str">
        <f>IF(AND(Table1[[#This Row],[Completed Date]]&gt;="07/01/2020"+0,Table1[[#This Row],[Completed Date]]&lt;="6/30/2021"+0),"FY 20-21",IF(AND(Table1[[#This Row],[Completed Date]]&gt;="07/01/2019"+0,Table1[[#This Row],[Completed Date]]&lt;="6/30/2020"+0),"FY 19-20",""))</f>
        <v/>
      </c>
      <c r="AO2308" s="116" t="str">
        <f>IFERROR(FIND("R",Table1[[#This Row],[FS_Priority]]),"")</f>
        <v/>
      </c>
    </row>
    <row r="2309" spans="1:41" x14ac:dyDescent="0.25">
      <c r="A2309" s="48" t="s">
        <v>751</v>
      </c>
      <c r="B2309" s="217" t="s">
        <v>211</v>
      </c>
      <c r="C2309" s="217" t="s">
        <v>751</v>
      </c>
      <c r="D2309" s="218" t="b">
        <v>0</v>
      </c>
      <c r="E2309" s="48" t="s">
        <v>99</v>
      </c>
      <c r="F2309" s="48" t="s">
        <v>3074</v>
      </c>
      <c r="G2309" s="48" t="s">
        <v>211</v>
      </c>
      <c r="H2309" s="48" t="s">
        <v>452</v>
      </c>
      <c r="I2309" s="48" t="s">
        <v>3612</v>
      </c>
      <c r="J2309" s="48" t="s">
        <v>2661</v>
      </c>
      <c r="K2309" s="217" t="s">
        <v>4989</v>
      </c>
      <c r="L2309" s="217" t="s">
        <v>297</v>
      </c>
      <c r="M2309" s="48" t="s">
        <v>3599</v>
      </c>
      <c r="N2309" s="217" t="s">
        <v>211</v>
      </c>
      <c r="O2309" s="48" t="s">
        <v>165</v>
      </c>
      <c r="P2309" s="48"/>
      <c r="Q2309" s="48" t="s">
        <v>211</v>
      </c>
      <c r="R2309" s="217" t="s">
        <v>225</v>
      </c>
      <c r="S2309" s="48" t="b">
        <v>1</v>
      </c>
      <c r="T2309" s="48"/>
      <c r="U2309" s="178"/>
      <c r="V2309" s="178">
        <v>43262</v>
      </c>
      <c r="W2309" s="48" t="s">
        <v>211</v>
      </c>
      <c r="X2309" s="48"/>
      <c r="Y2309" s="48"/>
      <c r="Z2309" s="48" t="s">
        <v>211</v>
      </c>
      <c r="AA2309" s="48"/>
      <c r="AB2309" s="48"/>
      <c r="AC2309" s="217" t="s">
        <v>211</v>
      </c>
      <c r="AD2309" s="48"/>
      <c r="AE2309" s="217" t="s">
        <v>165</v>
      </c>
      <c r="AF2309" s="217" t="s">
        <v>211</v>
      </c>
      <c r="AG2309" s="217" t="s">
        <v>539</v>
      </c>
      <c r="AH2309" s="208">
        <v>43306</v>
      </c>
      <c r="AI2309" s="210" t="s">
        <v>4350</v>
      </c>
      <c r="AJ2309" s="164" t="str">
        <f t="shared" si="36"/>
        <v>FS</v>
      </c>
      <c r="AK2309" s="115" t="b">
        <f>ISNUMBER(SEARCH("IRT",Table1[[#This Row],[Current_Status]]))</f>
        <v>0</v>
      </c>
      <c r="AL2309" s="116">
        <f>YEAR(Table1[[#This Row],[Project_Initiated]])</f>
        <v>2018</v>
      </c>
      <c r="AM2309" s="53">
        <v>44120</v>
      </c>
      <c r="AN2309" s="53" t="str">
        <f>IF(AND(Table1[[#This Row],[Completed Date]]&gt;="07/01/2020"+0,Table1[[#This Row],[Completed Date]]&lt;="6/30/2021"+0),"FY 20-21",IF(AND(Table1[[#This Row],[Completed Date]]&gt;="07/01/2019"+0,Table1[[#This Row],[Completed Date]]&lt;="6/30/2020"+0),"FY 19-20",""))</f>
        <v/>
      </c>
      <c r="AO2309" s="116" t="str">
        <f>IFERROR(FIND("R",Table1[[#This Row],[FS_Priority]]),"")</f>
        <v/>
      </c>
    </row>
    <row r="2310" spans="1:41" x14ac:dyDescent="0.25">
      <c r="A2310" s="48" t="s">
        <v>637</v>
      </c>
      <c r="B2310" s="217" t="s">
        <v>211</v>
      </c>
      <c r="C2310" s="217" t="s">
        <v>637</v>
      </c>
      <c r="D2310" s="218" t="b">
        <v>0</v>
      </c>
      <c r="E2310" s="48" t="s">
        <v>99</v>
      </c>
      <c r="F2310" s="48" t="s">
        <v>3067</v>
      </c>
      <c r="G2310" s="48" t="s">
        <v>211</v>
      </c>
      <c r="H2310" s="48" t="s">
        <v>177</v>
      </c>
      <c r="I2310" s="48" t="s">
        <v>3624</v>
      </c>
      <c r="J2310" s="48" t="s">
        <v>2661</v>
      </c>
      <c r="K2310" s="217" t="s">
        <v>4989</v>
      </c>
      <c r="L2310" s="217" t="s">
        <v>297</v>
      </c>
      <c r="M2310" s="48" t="s">
        <v>3599</v>
      </c>
      <c r="N2310" s="217" t="s">
        <v>211</v>
      </c>
      <c r="O2310" s="48" t="s">
        <v>183</v>
      </c>
      <c r="P2310" s="48"/>
      <c r="Q2310" s="48" t="s">
        <v>211</v>
      </c>
      <c r="R2310" s="217" t="s">
        <v>184</v>
      </c>
      <c r="S2310" s="48" t="b">
        <v>1</v>
      </c>
      <c r="T2310" s="48"/>
      <c r="U2310" s="178"/>
      <c r="V2310" s="178">
        <v>43060</v>
      </c>
      <c r="W2310" s="48" t="s">
        <v>211</v>
      </c>
      <c r="X2310" s="48"/>
      <c r="Y2310" s="48"/>
      <c r="Z2310" s="48" t="s">
        <v>211</v>
      </c>
      <c r="AA2310" s="48"/>
      <c r="AB2310" s="48"/>
      <c r="AC2310" s="217" t="s">
        <v>638</v>
      </c>
      <c r="AD2310" s="179"/>
      <c r="AE2310" s="217" t="s">
        <v>178</v>
      </c>
      <c r="AF2310" s="217" t="s">
        <v>211</v>
      </c>
      <c r="AG2310" s="217" t="s">
        <v>2694</v>
      </c>
      <c r="AH2310" s="208">
        <v>43335</v>
      </c>
      <c r="AI2310" s="210" t="s">
        <v>4353</v>
      </c>
      <c r="AJ2310" s="164" t="str">
        <f t="shared" si="36"/>
        <v>FS</v>
      </c>
      <c r="AK2310" s="115" t="b">
        <f>ISNUMBER(SEARCH("IRT",Table1[[#This Row],[Current_Status]]))</f>
        <v>0</v>
      </c>
      <c r="AL2310" s="116">
        <f>YEAR(Table1[[#This Row],[Project_Initiated]])</f>
        <v>2017</v>
      </c>
      <c r="AM2310" s="53">
        <v>44120</v>
      </c>
      <c r="AN2310" s="53" t="str">
        <f>IF(AND(Table1[[#This Row],[Completed Date]]&gt;="07/01/2020"+0,Table1[[#This Row],[Completed Date]]&lt;="6/30/2021"+0),"FY 20-21",IF(AND(Table1[[#This Row],[Completed Date]]&gt;="07/01/2019"+0,Table1[[#This Row],[Completed Date]]&lt;="6/30/2020"+0),"FY 19-20",""))</f>
        <v/>
      </c>
      <c r="AO2310" s="116" t="str">
        <f>IFERROR(FIND("R",Table1[[#This Row],[FS_Priority]]),"")</f>
        <v/>
      </c>
    </row>
    <row r="2311" spans="1:41" x14ac:dyDescent="0.25">
      <c r="A2311" s="48" t="s">
        <v>720</v>
      </c>
      <c r="B2311" s="217" t="s">
        <v>211</v>
      </c>
      <c r="C2311" s="217" t="s">
        <v>720</v>
      </c>
      <c r="D2311" s="218" t="b">
        <v>0</v>
      </c>
      <c r="E2311" s="48" t="s">
        <v>99</v>
      </c>
      <c r="F2311" s="48" t="s">
        <v>3091</v>
      </c>
      <c r="G2311" s="48" t="s">
        <v>211</v>
      </c>
      <c r="H2311" s="48" t="s">
        <v>465</v>
      </c>
      <c r="I2311" s="48" t="s">
        <v>3609</v>
      </c>
      <c r="J2311" s="48" t="s">
        <v>2661</v>
      </c>
      <c r="K2311" s="217" t="s">
        <v>4989</v>
      </c>
      <c r="L2311" s="217" t="s">
        <v>297</v>
      </c>
      <c r="M2311" s="48" t="s">
        <v>3597</v>
      </c>
      <c r="N2311" s="217" t="s">
        <v>211</v>
      </c>
      <c r="O2311" s="48" t="s">
        <v>165</v>
      </c>
      <c r="P2311" s="48"/>
      <c r="Q2311" s="48" t="s">
        <v>211</v>
      </c>
      <c r="R2311" s="217" t="s">
        <v>108</v>
      </c>
      <c r="S2311" s="48" t="b">
        <v>1</v>
      </c>
      <c r="T2311" s="48"/>
      <c r="U2311" s="178"/>
      <c r="V2311" s="178">
        <v>43217</v>
      </c>
      <c r="W2311" s="48" t="s">
        <v>211</v>
      </c>
      <c r="X2311" s="48"/>
      <c r="Y2311" s="48"/>
      <c r="Z2311" s="48" t="s">
        <v>211</v>
      </c>
      <c r="AA2311" s="48"/>
      <c r="AB2311" s="48"/>
      <c r="AC2311" s="217" t="s">
        <v>211</v>
      </c>
      <c r="AD2311" s="179"/>
      <c r="AE2311" s="217" t="s">
        <v>165</v>
      </c>
      <c r="AF2311" s="217" t="s">
        <v>211</v>
      </c>
      <c r="AG2311" s="217" t="s">
        <v>539</v>
      </c>
      <c r="AH2311" s="208">
        <v>43336</v>
      </c>
      <c r="AI2311" s="210" t="s">
        <v>4350</v>
      </c>
      <c r="AJ2311" s="164" t="str">
        <f t="shared" si="36"/>
        <v>FS</v>
      </c>
      <c r="AK2311" s="115" t="b">
        <f>ISNUMBER(SEARCH("IRT",Table1[[#This Row],[Current_Status]]))</f>
        <v>0</v>
      </c>
      <c r="AL2311" s="116">
        <f>YEAR(Table1[[#This Row],[Project_Initiated]])</f>
        <v>2018</v>
      </c>
      <c r="AM2311" s="53">
        <v>44120</v>
      </c>
      <c r="AN2311" s="53" t="str">
        <f>IF(AND(Table1[[#This Row],[Completed Date]]&gt;="07/01/2020"+0,Table1[[#This Row],[Completed Date]]&lt;="6/30/2021"+0),"FY 20-21",IF(AND(Table1[[#This Row],[Completed Date]]&gt;="07/01/2019"+0,Table1[[#This Row],[Completed Date]]&lt;="6/30/2020"+0),"FY 19-20",""))</f>
        <v/>
      </c>
      <c r="AO2311" s="116" t="str">
        <f>IFERROR(FIND("R",Table1[[#This Row],[FS_Priority]]),"")</f>
        <v/>
      </c>
    </row>
    <row r="2312" spans="1:41" x14ac:dyDescent="0.25">
      <c r="A2312" s="48" t="s">
        <v>820</v>
      </c>
      <c r="B2312" s="217" t="s">
        <v>211</v>
      </c>
      <c r="C2312" s="217" t="s">
        <v>820</v>
      </c>
      <c r="D2312" s="218" t="b">
        <v>0</v>
      </c>
      <c r="E2312" s="48" t="s">
        <v>99</v>
      </c>
      <c r="F2312" s="48" t="s">
        <v>3077</v>
      </c>
      <c r="G2312" s="48" t="s">
        <v>211</v>
      </c>
      <c r="H2312" s="48" t="s">
        <v>465</v>
      </c>
      <c r="I2312" s="48" t="s">
        <v>3621</v>
      </c>
      <c r="J2312" s="48" t="s">
        <v>2661</v>
      </c>
      <c r="K2312" s="217" t="s">
        <v>4989</v>
      </c>
      <c r="L2312" s="217" t="s">
        <v>297</v>
      </c>
      <c r="M2312" s="48" t="s">
        <v>3602</v>
      </c>
      <c r="N2312" s="217" t="s">
        <v>211</v>
      </c>
      <c r="O2312" s="48" t="s">
        <v>183</v>
      </c>
      <c r="P2312" s="48"/>
      <c r="Q2312" s="48" t="s">
        <v>211</v>
      </c>
      <c r="R2312" s="217" t="s">
        <v>308</v>
      </c>
      <c r="S2312" s="48" t="b">
        <v>0</v>
      </c>
      <c r="T2312" s="48"/>
      <c r="U2312" s="178"/>
      <c r="V2312" s="178">
        <v>43011</v>
      </c>
      <c r="W2312" s="48" t="s">
        <v>211</v>
      </c>
      <c r="X2312" s="48"/>
      <c r="Y2312" s="48"/>
      <c r="Z2312" s="48" t="s">
        <v>211</v>
      </c>
      <c r="AA2312" s="48"/>
      <c r="AB2312" s="48"/>
      <c r="AC2312" s="217" t="s">
        <v>2683</v>
      </c>
      <c r="AD2312" s="179"/>
      <c r="AE2312" s="217" t="s">
        <v>178</v>
      </c>
      <c r="AF2312" s="217" t="s">
        <v>4406</v>
      </c>
      <c r="AG2312" s="217" t="s">
        <v>2694</v>
      </c>
      <c r="AH2312" s="208">
        <v>43448</v>
      </c>
      <c r="AI2312" s="210" t="s">
        <v>4348</v>
      </c>
      <c r="AJ2312" s="164" t="str">
        <f t="shared" si="36"/>
        <v>FS</v>
      </c>
      <c r="AK2312" s="115" t="b">
        <f>ISNUMBER(SEARCH("IRT",Table1[[#This Row],[Current_Status]]))</f>
        <v>0</v>
      </c>
      <c r="AL2312" s="116">
        <f>YEAR(Table1[[#This Row],[Project_Initiated]])</f>
        <v>2017</v>
      </c>
      <c r="AM2312" s="53">
        <v>44120</v>
      </c>
      <c r="AN2312" s="53" t="str">
        <f>IF(AND(Table1[[#This Row],[Completed Date]]&gt;="07/01/2020"+0,Table1[[#This Row],[Completed Date]]&lt;="6/30/2021"+0),"FY 20-21",IF(AND(Table1[[#This Row],[Completed Date]]&gt;="07/01/2019"+0,Table1[[#This Row],[Completed Date]]&lt;="6/30/2020"+0),"FY 19-20",""))</f>
        <v/>
      </c>
      <c r="AO2312" s="116" t="str">
        <f>IFERROR(FIND("R",Table1[[#This Row],[FS_Priority]]),"")</f>
        <v/>
      </c>
    </row>
    <row r="2313" spans="1:41" x14ac:dyDescent="0.25">
      <c r="A2313" s="48" t="s">
        <v>773</v>
      </c>
      <c r="B2313" s="217" t="s">
        <v>211</v>
      </c>
      <c r="C2313" s="217" t="s">
        <v>773</v>
      </c>
      <c r="D2313" s="218" t="b">
        <v>0</v>
      </c>
      <c r="E2313" s="48" t="s">
        <v>99</v>
      </c>
      <c r="F2313" s="48" t="s">
        <v>3068</v>
      </c>
      <c r="G2313" s="48" t="s">
        <v>211</v>
      </c>
      <c r="H2313" s="48" t="s">
        <v>177</v>
      </c>
      <c r="I2313" s="48" t="s">
        <v>3628</v>
      </c>
      <c r="J2313" s="48" t="s">
        <v>2661</v>
      </c>
      <c r="K2313" s="217" t="s">
        <v>4989</v>
      </c>
      <c r="L2313" s="217" t="s">
        <v>297</v>
      </c>
      <c r="M2313" s="48" t="s">
        <v>3616</v>
      </c>
      <c r="N2313" s="217" t="s">
        <v>211</v>
      </c>
      <c r="O2313" s="48" t="s">
        <v>165</v>
      </c>
      <c r="P2313" s="48"/>
      <c r="Q2313" s="48" t="s">
        <v>211</v>
      </c>
      <c r="R2313" s="217" t="s">
        <v>613</v>
      </c>
      <c r="S2313" s="48" t="b">
        <v>0</v>
      </c>
      <c r="T2313" s="48"/>
      <c r="U2313" s="178"/>
      <c r="V2313" s="178">
        <v>42941</v>
      </c>
      <c r="W2313" s="48" t="s">
        <v>211</v>
      </c>
      <c r="X2313" s="48"/>
      <c r="Y2313" s="48"/>
      <c r="Z2313" s="48" t="s">
        <v>211</v>
      </c>
      <c r="AA2313" s="48"/>
      <c r="AB2313" s="48"/>
      <c r="AC2313" s="217" t="s">
        <v>211</v>
      </c>
      <c r="AD2313" s="48"/>
      <c r="AE2313" s="217" t="s">
        <v>178</v>
      </c>
      <c r="AF2313" s="217" t="s">
        <v>211</v>
      </c>
      <c r="AG2313" s="217" t="s">
        <v>2694</v>
      </c>
      <c r="AH2313" s="208">
        <v>43367</v>
      </c>
      <c r="AI2313" s="210" t="s">
        <v>4354</v>
      </c>
      <c r="AJ2313" s="164" t="str">
        <f t="shared" si="36"/>
        <v>FS</v>
      </c>
      <c r="AK2313" s="115" t="b">
        <f>ISNUMBER(SEARCH("IRT",Table1[[#This Row],[Current_Status]]))</f>
        <v>0</v>
      </c>
      <c r="AL2313" s="116">
        <f>YEAR(Table1[[#This Row],[Project_Initiated]])</f>
        <v>2017</v>
      </c>
      <c r="AM2313" s="53">
        <v>44120</v>
      </c>
      <c r="AN2313" s="53" t="str">
        <f>IF(AND(Table1[[#This Row],[Completed Date]]&gt;="07/01/2020"+0,Table1[[#This Row],[Completed Date]]&lt;="6/30/2021"+0),"FY 20-21",IF(AND(Table1[[#This Row],[Completed Date]]&gt;="07/01/2019"+0,Table1[[#This Row],[Completed Date]]&lt;="6/30/2020"+0),"FY 19-20",""))</f>
        <v/>
      </c>
      <c r="AO2313" s="116" t="str">
        <f>IFERROR(FIND("R",Table1[[#This Row],[FS_Priority]]),"")</f>
        <v/>
      </c>
    </row>
    <row r="2314" spans="1:41" x14ac:dyDescent="0.25">
      <c r="A2314" s="48" t="s">
        <v>880</v>
      </c>
      <c r="B2314" s="217" t="s">
        <v>211</v>
      </c>
      <c r="C2314" s="217" t="s">
        <v>880</v>
      </c>
      <c r="D2314" s="218" t="b">
        <v>0</v>
      </c>
      <c r="E2314" s="48" t="s">
        <v>99</v>
      </c>
      <c r="F2314" s="48" t="s">
        <v>3081</v>
      </c>
      <c r="G2314" s="48" t="s">
        <v>211</v>
      </c>
      <c r="H2314" s="48" t="s">
        <v>465</v>
      </c>
      <c r="I2314" s="48" t="s">
        <v>3626</v>
      </c>
      <c r="J2314" s="48" t="s">
        <v>2661</v>
      </c>
      <c r="K2314" s="217" t="s">
        <v>4989</v>
      </c>
      <c r="L2314" s="217" t="s">
        <v>297</v>
      </c>
      <c r="M2314" s="48" t="s">
        <v>3627</v>
      </c>
      <c r="N2314" s="217" t="s">
        <v>211</v>
      </c>
      <c r="O2314" s="48" t="s">
        <v>165</v>
      </c>
      <c r="P2314" s="48"/>
      <c r="Q2314" s="48" t="s">
        <v>211</v>
      </c>
      <c r="R2314" s="217" t="s">
        <v>211</v>
      </c>
      <c r="S2314" s="48" t="b">
        <v>0</v>
      </c>
      <c r="T2314" s="48"/>
      <c r="U2314" s="178"/>
      <c r="V2314" s="178">
        <v>43376</v>
      </c>
      <c r="W2314" s="48" t="s">
        <v>211</v>
      </c>
      <c r="X2314" s="48"/>
      <c r="Y2314" s="48"/>
      <c r="Z2314" s="48" t="s">
        <v>211</v>
      </c>
      <c r="AA2314" s="48"/>
      <c r="AB2314" s="48"/>
      <c r="AC2314" s="217" t="s">
        <v>539</v>
      </c>
      <c r="AD2314" s="48"/>
      <c r="AE2314" s="217" t="s">
        <v>165</v>
      </c>
      <c r="AF2314" s="217" t="s">
        <v>211</v>
      </c>
      <c r="AG2314" s="217" t="s">
        <v>539</v>
      </c>
      <c r="AH2314" s="208">
        <v>43405</v>
      </c>
      <c r="AI2314" s="210" t="s">
        <v>4352</v>
      </c>
      <c r="AJ2314" s="164" t="str">
        <f t="shared" si="36"/>
        <v>FS</v>
      </c>
      <c r="AK2314" s="115" t="b">
        <f>ISNUMBER(SEARCH("IRT",Table1[[#This Row],[Current_Status]]))</f>
        <v>0</v>
      </c>
      <c r="AL2314" s="116">
        <f>YEAR(Table1[[#This Row],[Project_Initiated]])</f>
        <v>2018</v>
      </c>
      <c r="AM2314" s="53">
        <v>44120</v>
      </c>
      <c r="AN2314" s="53" t="str">
        <f>IF(AND(Table1[[#This Row],[Completed Date]]&gt;="07/01/2020"+0,Table1[[#This Row],[Completed Date]]&lt;="6/30/2021"+0),"FY 20-21",IF(AND(Table1[[#This Row],[Completed Date]]&gt;="07/01/2019"+0,Table1[[#This Row],[Completed Date]]&lt;="6/30/2020"+0),"FY 19-20",""))</f>
        <v/>
      </c>
      <c r="AO2314" s="116" t="str">
        <f>IFERROR(FIND("R",Table1[[#This Row],[FS_Priority]]),"")</f>
        <v/>
      </c>
    </row>
    <row r="2315" spans="1:41" x14ac:dyDescent="0.25">
      <c r="A2315" s="48" t="s">
        <v>709</v>
      </c>
      <c r="B2315" s="217" t="s">
        <v>211</v>
      </c>
      <c r="C2315" s="217" t="s">
        <v>709</v>
      </c>
      <c r="D2315" s="218" t="b">
        <v>0</v>
      </c>
      <c r="E2315" s="48" t="s">
        <v>99</v>
      </c>
      <c r="F2315" s="48" t="s">
        <v>3085</v>
      </c>
      <c r="G2315" s="48" t="s">
        <v>211</v>
      </c>
      <c r="H2315" s="48" t="s">
        <v>465</v>
      </c>
      <c r="I2315" s="48" t="s">
        <v>3564</v>
      </c>
      <c r="J2315" s="48" t="s">
        <v>2661</v>
      </c>
      <c r="K2315" s="217" t="s">
        <v>4989</v>
      </c>
      <c r="L2315" s="217" t="s">
        <v>297</v>
      </c>
      <c r="M2315" s="48" t="s">
        <v>3599</v>
      </c>
      <c r="N2315" s="217" t="s">
        <v>211</v>
      </c>
      <c r="O2315" s="48" t="s">
        <v>165</v>
      </c>
      <c r="P2315" s="48"/>
      <c r="Q2315" s="48" t="s">
        <v>211</v>
      </c>
      <c r="R2315" s="217" t="s">
        <v>344</v>
      </c>
      <c r="S2315" s="48" t="b">
        <v>0</v>
      </c>
      <c r="T2315" s="48"/>
      <c r="U2315" s="178"/>
      <c r="V2315" s="178">
        <v>43200</v>
      </c>
      <c r="W2315" s="48" t="s">
        <v>211</v>
      </c>
      <c r="X2315" s="48"/>
      <c r="Y2315" s="48"/>
      <c r="Z2315" s="48" t="s">
        <v>211</v>
      </c>
      <c r="AA2315" s="48"/>
      <c r="AB2315" s="48"/>
      <c r="AC2315" s="217" t="s">
        <v>211</v>
      </c>
      <c r="AD2315" s="48"/>
      <c r="AE2315" s="217" t="s">
        <v>165</v>
      </c>
      <c r="AF2315" s="217" t="s">
        <v>211</v>
      </c>
      <c r="AG2315" s="217" t="s">
        <v>539</v>
      </c>
      <c r="AH2315" s="208">
        <v>43336</v>
      </c>
      <c r="AI2315" s="210" t="s">
        <v>4350</v>
      </c>
      <c r="AJ2315" s="164" t="str">
        <f t="shared" si="36"/>
        <v>FS</v>
      </c>
      <c r="AK2315" s="115" t="b">
        <f>ISNUMBER(SEARCH("IRT",Table1[[#This Row],[Current_Status]]))</f>
        <v>0</v>
      </c>
      <c r="AL2315" s="116">
        <f>YEAR(Table1[[#This Row],[Project_Initiated]])</f>
        <v>2018</v>
      </c>
      <c r="AM2315" s="53">
        <v>44120</v>
      </c>
      <c r="AN2315" s="53" t="str">
        <f>IF(AND(Table1[[#This Row],[Completed Date]]&gt;="07/01/2020"+0,Table1[[#This Row],[Completed Date]]&lt;="6/30/2021"+0),"FY 20-21",IF(AND(Table1[[#This Row],[Completed Date]]&gt;="07/01/2019"+0,Table1[[#This Row],[Completed Date]]&lt;="6/30/2020"+0),"FY 19-20",""))</f>
        <v/>
      </c>
      <c r="AO2315" s="116" t="str">
        <f>IFERROR(FIND("R",Table1[[#This Row],[FS_Priority]]),"")</f>
        <v/>
      </c>
    </row>
    <row r="2316" spans="1:41" x14ac:dyDescent="0.25">
      <c r="A2316" s="48" t="s">
        <v>857</v>
      </c>
      <c r="B2316" s="217" t="s">
        <v>211</v>
      </c>
      <c r="C2316" s="217" t="s">
        <v>857</v>
      </c>
      <c r="D2316" s="218" t="b">
        <v>0</v>
      </c>
      <c r="E2316" s="48" t="s">
        <v>99</v>
      </c>
      <c r="F2316" s="48" t="s">
        <v>3064</v>
      </c>
      <c r="G2316" s="48" t="s">
        <v>211</v>
      </c>
      <c r="H2316" s="48" t="s">
        <v>177</v>
      </c>
      <c r="I2316" s="48" t="s">
        <v>3629</v>
      </c>
      <c r="J2316" s="48" t="s">
        <v>2661</v>
      </c>
      <c r="K2316" s="217" t="s">
        <v>4989</v>
      </c>
      <c r="L2316" s="217" t="s">
        <v>297</v>
      </c>
      <c r="M2316" s="48" t="s">
        <v>3599</v>
      </c>
      <c r="N2316" s="217" t="s">
        <v>211</v>
      </c>
      <c r="O2316" s="48" t="s">
        <v>183</v>
      </c>
      <c r="P2316" s="48"/>
      <c r="Q2316" s="48" t="s">
        <v>211</v>
      </c>
      <c r="R2316" s="217" t="s">
        <v>234</v>
      </c>
      <c r="S2316" s="48" t="b">
        <v>0</v>
      </c>
      <c r="T2316" s="48"/>
      <c r="U2316" s="178"/>
      <c r="V2316" s="178">
        <v>43207</v>
      </c>
      <c r="W2316" s="48" t="s">
        <v>211</v>
      </c>
      <c r="X2316" s="48"/>
      <c r="Y2316" s="48"/>
      <c r="Z2316" s="48" t="s">
        <v>211</v>
      </c>
      <c r="AA2316" s="48"/>
      <c r="AB2316" s="48"/>
      <c r="AC2316" s="217" t="s">
        <v>858</v>
      </c>
      <c r="AD2316" s="48"/>
      <c r="AE2316" s="217" t="s">
        <v>183</v>
      </c>
      <c r="AF2316" s="217" t="s">
        <v>211</v>
      </c>
      <c r="AG2316" s="217" t="s">
        <v>2694</v>
      </c>
      <c r="AH2316" s="208">
        <v>43364</v>
      </c>
      <c r="AI2316" s="210" t="s">
        <v>4348</v>
      </c>
      <c r="AJ2316" s="164" t="str">
        <f t="shared" si="36"/>
        <v>FS</v>
      </c>
      <c r="AK2316" s="115" t="b">
        <f>ISNUMBER(SEARCH("IRT",Table1[[#This Row],[Current_Status]]))</f>
        <v>0</v>
      </c>
      <c r="AL2316" s="116">
        <f>YEAR(Table1[[#This Row],[Project_Initiated]])</f>
        <v>2018</v>
      </c>
      <c r="AM2316" s="53">
        <v>44120</v>
      </c>
      <c r="AN2316" s="53" t="str">
        <f>IF(AND(Table1[[#This Row],[Completed Date]]&gt;="07/01/2020"+0,Table1[[#This Row],[Completed Date]]&lt;="6/30/2021"+0),"FY 20-21",IF(AND(Table1[[#This Row],[Completed Date]]&gt;="07/01/2019"+0,Table1[[#This Row],[Completed Date]]&lt;="6/30/2020"+0),"FY 19-20",""))</f>
        <v/>
      </c>
      <c r="AO2316" s="116" t="str">
        <f>IFERROR(FIND("R",Table1[[#This Row],[FS_Priority]]),"")</f>
        <v/>
      </c>
    </row>
    <row r="2317" spans="1:41" x14ac:dyDescent="0.25">
      <c r="A2317" s="48" t="s">
        <v>710</v>
      </c>
      <c r="B2317" s="217" t="s">
        <v>211</v>
      </c>
      <c r="C2317" s="217" t="s">
        <v>710</v>
      </c>
      <c r="D2317" s="218" t="b">
        <v>0</v>
      </c>
      <c r="E2317" s="48" t="s">
        <v>99</v>
      </c>
      <c r="F2317" s="48" t="s">
        <v>3084</v>
      </c>
      <c r="G2317" s="48" t="s">
        <v>211</v>
      </c>
      <c r="H2317" s="48" t="s">
        <v>467</v>
      </c>
      <c r="I2317" s="48" t="s">
        <v>3607</v>
      </c>
      <c r="J2317" s="48" t="s">
        <v>2661</v>
      </c>
      <c r="K2317" s="217" t="s">
        <v>4989</v>
      </c>
      <c r="L2317" s="217" t="s">
        <v>297</v>
      </c>
      <c r="M2317" s="48" t="s">
        <v>3608</v>
      </c>
      <c r="N2317" s="217" t="s">
        <v>211</v>
      </c>
      <c r="O2317" s="48" t="s">
        <v>165</v>
      </c>
      <c r="P2317" s="48"/>
      <c r="Q2317" s="48" t="s">
        <v>211</v>
      </c>
      <c r="R2317" s="217" t="s">
        <v>240</v>
      </c>
      <c r="S2317" s="48" t="b">
        <v>1</v>
      </c>
      <c r="T2317" s="48"/>
      <c r="U2317" s="178"/>
      <c r="V2317" s="178">
        <v>43200</v>
      </c>
      <c r="W2317" s="48" t="s">
        <v>211</v>
      </c>
      <c r="X2317" s="48"/>
      <c r="Y2317" s="48"/>
      <c r="Z2317" s="48" t="s">
        <v>211</v>
      </c>
      <c r="AA2317" s="48"/>
      <c r="AB2317" s="48"/>
      <c r="AC2317" s="217" t="s">
        <v>211</v>
      </c>
      <c r="AD2317" s="48"/>
      <c r="AE2317" s="217" t="s">
        <v>165</v>
      </c>
      <c r="AF2317" s="217" t="s">
        <v>211</v>
      </c>
      <c r="AG2317" s="217" t="s">
        <v>539</v>
      </c>
      <c r="AH2317" s="208">
        <v>43412</v>
      </c>
      <c r="AI2317" s="210" t="s">
        <v>4350</v>
      </c>
      <c r="AJ2317" s="164" t="str">
        <f t="shared" si="36"/>
        <v>FS</v>
      </c>
      <c r="AK2317" s="115" t="b">
        <f>ISNUMBER(SEARCH("IRT",Table1[[#This Row],[Current_Status]]))</f>
        <v>0</v>
      </c>
      <c r="AL2317" s="116">
        <f>YEAR(Table1[[#This Row],[Project_Initiated]])</f>
        <v>2018</v>
      </c>
      <c r="AM2317" s="53">
        <v>44120</v>
      </c>
      <c r="AN2317" s="53" t="str">
        <f>IF(AND(Table1[[#This Row],[Completed Date]]&gt;="07/01/2020"+0,Table1[[#This Row],[Completed Date]]&lt;="6/30/2021"+0),"FY 20-21",IF(AND(Table1[[#This Row],[Completed Date]]&gt;="07/01/2019"+0,Table1[[#This Row],[Completed Date]]&lt;="6/30/2020"+0),"FY 19-20",""))</f>
        <v/>
      </c>
      <c r="AO2317" s="116" t="str">
        <f>IFERROR(FIND("R",Table1[[#This Row],[FS_Priority]]),"")</f>
        <v/>
      </c>
    </row>
    <row r="2318" spans="1:41" x14ac:dyDescent="0.25">
      <c r="A2318" s="48" t="s">
        <v>676</v>
      </c>
      <c r="B2318" s="217" t="s">
        <v>211</v>
      </c>
      <c r="C2318" s="217" t="s">
        <v>676</v>
      </c>
      <c r="D2318" s="218" t="b">
        <v>0</v>
      </c>
      <c r="E2318" s="48" t="s">
        <v>99</v>
      </c>
      <c r="F2318" s="48" t="s">
        <v>3071</v>
      </c>
      <c r="G2318" s="48" t="s">
        <v>211</v>
      </c>
      <c r="H2318" s="48" t="s">
        <v>325</v>
      </c>
      <c r="I2318" s="48" t="s">
        <v>3604</v>
      </c>
      <c r="J2318" s="48" t="s">
        <v>2661</v>
      </c>
      <c r="K2318" s="217" t="s">
        <v>4989</v>
      </c>
      <c r="L2318" s="217" t="s">
        <v>297</v>
      </c>
      <c r="M2318" s="48" t="s">
        <v>3605</v>
      </c>
      <c r="N2318" s="217" t="s">
        <v>211</v>
      </c>
      <c r="O2318" s="48" t="s">
        <v>183</v>
      </c>
      <c r="P2318" s="48"/>
      <c r="Q2318" s="48" t="s">
        <v>211</v>
      </c>
      <c r="R2318" s="217" t="s">
        <v>306</v>
      </c>
      <c r="S2318" s="48" t="b">
        <v>0</v>
      </c>
      <c r="T2318" s="48"/>
      <c r="U2318" s="178"/>
      <c r="V2318" s="178">
        <v>43147</v>
      </c>
      <c r="W2318" s="48" t="s">
        <v>211</v>
      </c>
      <c r="X2318" s="48"/>
      <c r="Y2318" s="48"/>
      <c r="Z2318" s="48" t="s">
        <v>211</v>
      </c>
      <c r="AA2318" s="48"/>
      <c r="AB2318" s="48"/>
      <c r="AC2318" s="217" t="s">
        <v>677</v>
      </c>
      <c r="AD2318" s="48"/>
      <c r="AE2318" s="217" t="s">
        <v>178</v>
      </c>
      <c r="AF2318" s="217" t="s">
        <v>211</v>
      </c>
      <c r="AG2318" s="217" t="s">
        <v>2694</v>
      </c>
      <c r="AH2318" s="208">
        <v>43306</v>
      </c>
      <c r="AI2318" s="210" t="s">
        <v>4348</v>
      </c>
      <c r="AJ2318" s="164" t="str">
        <f t="shared" si="36"/>
        <v>FS</v>
      </c>
      <c r="AK2318" s="115" t="b">
        <f>ISNUMBER(SEARCH("IRT",Table1[[#This Row],[Current_Status]]))</f>
        <v>0</v>
      </c>
      <c r="AL2318" s="116">
        <f>YEAR(Table1[[#This Row],[Project_Initiated]])</f>
        <v>2018</v>
      </c>
      <c r="AM2318" s="53">
        <v>44120</v>
      </c>
      <c r="AN2318" s="53" t="str">
        <f>IF(AND(Table1[[#This Row],[Completed Date]]&gt;="07/01/2020"+0,Table1[[#This Row],[Completed Date]]&lt;="6/30/2021"+0),"FY 20-21",IF(AND(Table1[[#This Row],[Completed Date]]&gt;="07/01/2019"+0,Table1[[#This Row],[Completed Date]]&lt;="6/30/2020"+0),"FY 19-20",""))</f>
        <v/>
      </c>
      <c r="AO2318" s="116" t="str">
        <f>IFERROR(FIND("R",Table1[[#This Row],[FS_Priority]]),"")</f>
        <v/>
      </c>
    </row>
    <row r="2319" spans="1:41" x14ac:dyDescent="0.25">
      <c r="A2319" s="48" t="s">
        <v>666</v>
      </c>
      <c r="B2319" s="217" t="s">
        <v>211</v>
      </c>
      <c r="C2319" s="217" t="s">
        <v>666</v>
      </c>
      <c r="D2319" s="218" t="b">
        <v>0</v>
      </c>
      <c r="E2319" s="48" t="s">
        <v>99</v>
      </c>
      <c r="F2319" s="48" t="s">
        <v>3070</v>
      </c>
      <c r="G2319" s="48" t="s">
        <v>211</v>
      </c>
      <c r="H2319" s="48" t="s">
        <v>445</v>
      </c>
      <c r="I2319" s="48" t="s">
        <v>3600</v>
      </c>
      <c r="J2319" s="48" t="s">
        <v>2661</v>
      </c>
      <c r="K2319" s="217" t="s">
        <v>4989</v>
      </c>
      <c r="L2319" s="217" t="s">
        <v>297</v>
      </c>
      <c r="M2319" s="48" t="s">
        <v>3599</v>
      </c>
      <c r="N2319" s="217" t="s">
        <v>211</v>
      </c>
      <c r="O2319" s="48" t="s">
        <v>183</v>
      </c>
      <c r="P2319" s="48"/>
      <c r="Q2319" s="48" t="s">
        <v>211</v>
      </c>
      <c r="R2319" s="217" t="s">
        <v>211</v>
      </c>
      <c r="S2319" s="48" t="b">
        <v>1</v>
      </c>
      <c r="T2319" s="48"/>
      <c r="U2319" s="178"/>
      <c r="V2319" s="178">
        <v>43132</v>
      </c>
      <c r="W2319" s="48" t="s">
        <v>211</v>
      </c>
      <c r="X2319" s="48"/>
      <c r="Y2319" s="48"/>
      <c r="Z2319" s="48" t="s">
        <v>211</v>
      </c>
      <c r="AA2319" s="48"/>
      <c r="AB2319" s="48"/>
      <c r="AC2319" s="217" t="s">
        <v>667</v>
      </c>
      <c r="AD2319" s="48"/>
      <c r="AE2319" s="217" t="s">
        <v>178</v>
      </c>
      <c r="AF2319" s="217" t="s">
        <v>211</v>
      </c>
      <c r="AG2319" s="217" t="s">
        <v>2694</v>
      </c>
      <c r="AH2319" s="208">
        <v>43364</v>
      </c>
      <c r="AI2319" s="210" t="s">
        <v>4348</v>
      </c>
      <c r="AJ2319" s="164" t="str">
        <f t="shared" si="36"/>
        <v>FS</v>
      </c>
      <c r="AK2319" s="115" t="b">
        <f>ISNUMBER(SEARCH("IRT",Table1[[#This Row],[Current_Status]]))</f>
        <v>0</v>
      </c>
      <c r="AL2319" s="116">
        <f>YEAR(Table1[[#This Row],[Project_Initiated]])</f>
        <v>2018</v>
      </c>
      <c r="AM2319" s="53">
        <v>44120</v>
      </c>
      <c r="AN2319" s="53" t="str">
        <f>IF(AND(Table1[[#This Row],[Completed Date]]&gt;="07/01/2020"+0,Table1[[#This Row],[Completed Date]]&lt;="6/30/2021"+0),"FY 20-21",IF(AND(Table1[[#This Row],[Completed Date]]&gt;="07/01/2019"+0,Table1[[#This Row],[Completed Date]]&lt;="6/30/2020"+0),"FY 19-20",""))</f>
        <v/>
      </c>
      <c r="AO2319" s="116" t="str">
        <f>IFERROR(FIND("R",Table1[[#This Row],[FS_Priority]]),"")</f>
        <v/>
      </c>
    </row>
    <row r="2320" spans="1:41" x14ac:dyDescent="0.25">
      <c r="A2320" s="48" t="s">
        <v>701</v>
      </c>
      <c r="B2320" s="217" t="s">
        <v>211</v>
      </c>
      <c r="C2320" s="217" t="s">
        <v>701</v>
      </c>
      <c r="D2320" s="218" t="b">
        <v>0</v>
      </c>
      <c r="E2320" s="48" t="s">
        <v>99</v>
      </c>
      <c r="F2320" s="48" t="s">
        <v>3066</v>
      </c>
      <c r="G2320" s="48" t="s">
        <v>211</v>
      </c>
      <c r="H2320" s="48" t="s">
        <v>324</v>
      </c>
      <c r="I2320" s="48" t="s">
        <v>3617</v>
      </c>
      <c r="J2320" s="48" t="s">
        <v>2661</v>
      </c>
      <c r="K2320" s="217" t="s">
        <v>4989</v>
      </c>
      <c r="L2320" s="217" t="s">
        <v>297</v>
      </c>
      <c r="M2320" s="48" t="s">
        <v>3603</v>
      </c>
      <c r="N2320" s="217" t="s">
        <v>211</v>
      </c>
      <c r="O2320" s="48" t="s">
        <v>165</v>
      </c>
      <c r="P2320" s="48"/>
      <c r="Q2320" s="48" t="s">
        <v>211</v>
      </c>
      <c r="R2320" s="217" t="s">
        <v>317</v>
      </c>
      <c r="S2320" s="48" t="b">
        <v>0</v>
      </c>
      <c r="T2320" s="48"/>
      <c r="U2320" s="178"/>
      <c r="V2320" s="178">
        <v>43186</v>
      </c>
      <c r="W2320" s="48" t="s">
        <v>211</v>
      </c>
      <c r="X2320" s="48"/>
      <c r="Y2320" s="48"/>
      <c r="Z2320" s="48" t="s">
        <v>211</v>
      </c>
      <c r="AA2320" s="48"/>
      <c r="AB2320" s="48"/>
      <c r="AC2320" s="217" t="s">
        <v>211</v>
      </c>
      <c r="AD2320" s="179"/>
      <c r="AE2320" s="217" t="s">
        <v>165</v>
      </c>
      <c r="AF2320" s="217" t="s">
        <v>211</v>
      </c>
      <c r="AG2320" s="217" t="s">
        <v>539</v>
      </c>
      <c r="AH2320" s="216">
        <v>43295</v>
      </c>
      <c r="AI2320" s="210" t="s">
        <v>4348</v>
      </c>
      <c r="AJ2320" s="164" t="str">
        <f t="shared" si="36"/>
        <v>FS</v>
      </c>
      <c r="AK2320" s="115" t="b">
        <f>ISNUMBER(SEARCH("IRT",Table1[[#This Row],[Current_Status]]))</f>
        <v>0</v>
      </c>
      <c r="AL2320" s="116">
        <f>YEAR(Table1[[#This Row],[Project_Initiated]])</f>
        <v>2018</v>
      </c>
      <c r="AM2320" s="53">
        <v>44120</v>
      </c>
      <c r="AN2320" s="53" t="str">
        <f>IF(AND(Table1[[#This Row],[Completed Date]]&gt;="07/01/2020"+0,Table1[[#This Row],[Completed Date]]&lt;="6/30/2021"+0),"FY 20-21",IF(AND(Table1[[#This Row],[Completed Date]]&gt;="07/01/2019"+0,Table1[[#This Row],[Completed Date]]&lt;="6/30/2020"+0),"FY 19-20",""))</f>
        <v/>
      </c>
      <c r="AO2320" s="116" t="str">
        <f>IFERROR(FIND("R",Table1[[#This Row],[FS_Priority]]),"")</f>
        <v/>
      </c>
    </row>
    <row r="2321" spans="1:41" x14ac:dyDescent="0.25">
      <c r="A2321" s="48" t="s">
        <v>696</v>
      </c>
      <c r="B2321" s="217" t="s">
        <v>211</v>
      </c>
      <c r="C2321" s="217" t="s">
        <v>696</v>
      </c>
      <c r="D2321" s="218" t="b">
        <v>0</v>
      </c>
      <c r="E2321" s="48" t="s">
        <v>99</v>
      </c>
      <c r="F2321" s="48" t="s">
        <v>3069</v>
      </c>
      <c r="G2321" s="48" t="s">
        <v>211</v>
      </c>
      <c r="H2321" s="48" t="s">
        <v>467</v>
      </c>
      <c r="I2321" s="48" t="s">
        <v>3614</v>
      </c>
      <c r="J2321" s="48" t="s">
        <v>2661</v>
      </c>
      <c r="K2321" s="217" t="s">
        <v>4989</v>
      </c>
      <c r="L2321" s="217" t="s">
        <v>297</v>
      </c>
      <c r="M2321" s="48" t="s">
        <v>3608</v>
      </c>
      <c r="N2321" s="217" t="s">
        <v>211</v>
      </c>
      <c r="O2321" s="48" t="s">
        <v>165</v>
      </c>
      <c r="P2321" s="48"/>
      <c r="Q2321" s="48" t="s">
        <v>211</v>
      </c>
      <c r="R2321" s="217" t="s">
        <v>342</v>
      </c>
      <c r="S2321" s="48" t="b">
        <v>0</v>
      </c>
      <c r="T2321" s="48"/>
      <c r="U2321" s="178"/>
      <c r="V2321" s="178">
        <v>43179</v>
      </c>
      <c r="W2321" s="48" t="s">
        <v>211</v>
      </c>
      <c r="X2321" s="48"/>
      <c r="Y2321" s="48"/>
      <c r="Z2321" s="48" t="s">
        <v>211</v>
      </c>
      <c r="AA2321" s="48"/>
      <c r="AB2321" s="48"/>
      <c r="AC2321" s="217" t="s">
        <v>697</v>
      </c>
      <c r="AD2321" s="48"/>
      <c r="AE2321" s="217" t="s">
        <v>165</v>
      </c>
      <c r="AF2321" s="217" t="s">
        <v>211</v>
      </c>
      <c r="AG2321" s="217" t="s">
        <v>539</v>
      </c>
      <c r="AH2321" s="208">
        <v>43335</v>
      </c>
      <c r="AI2321" s="210" t="s">
        <v>4348</v>
      </c>
      <c r="AJ2321" s="164" t="str">
        <f t="shared" si="36"/>
        <v>FS</v>
      </c>
      <c r="AK2321" s="115" t="b">
        <f>ISNUMBER(SEARCH("IRT",Table1[[#This Row],[Current_Status]]))</f>
        <v>0</v>
      </c>
      <c r="AL2321" s="116">
        <f>YEAR(Table1[[#This Row],[Project_Initiated]])</f>
        <v>2018</v>
      </c>
      <c r="AM2321" s="53">
        <v>44120</v>
      </c>
      <c r="AN2321" s="53" t="str">
        <f>IF(AND(Table1[[#This Row],[Completed Date]]&gt;="07/01/2020"+0,Table1[[#This Row],[Completed Date]]&lt;="6/30/2021"+0),"FY 20-21",IF(AND(Table1[[#This Row],[Completed Date]]&gt;="07/01/2019"+0,Table1[[#This Row],[Completed Date]]&lt;="6/30/2020"+0),"FY 19-20",""))</f>
        <v/>
      </c>
      <c r="AO2321" s="116" t="str">
        <f>IFERROR(FIND("R",Table1[[#This Row],[FS_Priority]]),"")</f>
        <v/>
      </c>
    </row>
    <row r="2322" spans="1:41" x14ac:dyDescent="0.25">
      <c r="A2322" s="48" t="s">
        <v>716</v>
      </c>
      <c r="B2322" s="217" t="s">
        <v>211</v>
      </c>
      <c r="C2322" s="217" t="s">
        <v>716</v>
      </c>
      <c r="D2322" s="218" t="b">
        <v>0</v>
      </c>
      <c r="E2322" s="48" t="s">
        <v>99</v>
      </c>
      <c r="F2322" s="48" t="s">
        <v>3089</v>
      </c>
      <c r="G2322" s="48" t="s">
        <v>4047</v>
      </c>
      <c r="H2322" s="48" t="s">
        <v>452</v>
      </c>
      <c r="I2322" s="48" t="s">
        <v>3607</v>
      </c>
      <c r="J2322" s="48" t="s">
        <v>2661</v>
      </c>
      <c r="K2322" s="217" t="s">
        <v>4989</v>
      </c>
      <c r="L2322" s="217" t="s">
        <v>297</v>
      </c>
      <c r="M2322" s="48" t="s">
        <v>3619</v>
      </c>
      <c r="N2322" s="217" t="s">
        <v>4048</v>
      </c>
      <c r="O2322" s="48" t="s">
        <v>165</v>
      </c>
      <c r="P2322" s="48"/>
      <c r="Q2322" s="48" t="s">
        <v>211</v>
      </c>
      <c r="R2322" s="217" t="s">
        <v>211</v>
      </c>
      <c r="S2322" s="48" t="b">
        <v>1</v>
      </c>
      <c r="T2322" s="48"/>
      <c r="U2322" s="178"/>
      <c r="V2322" s="178">
        <v>43203</v>
      </c>
      <c r="W2322" s="48" t="s">
        <v>211</v>
      </c>
      <c r="X2322" s="48"/>
      <c r="Y2322" s="48"/>
      <c r="Z2322" s="48" t="s">
        <v>211</v>
      </c>
      <c r="AA2322" s="48"/>
      <c r="AB2322" s="48"/>
      <c r="AC2322" s="217" t="s">
        <v>4049</v>
      </c>
      <c r="AD2322" s="48"/>
      <c r="AE2322" s="217" t="s">
        <v>165</v>
      </c>
      <c r="AF2322" s="217" t="s">
        <v>211</v>
      </c>
      <c r="AG2322" s="217" t="s">
        <v>539</v>
      </c>
      <c r="AH2322" s="208">
        <v>43336</v>
      </c>
      <c r="AI2322" s="210" t="s">
        <v>4350</v>
      </c>
      <c r="AJ2322" s="164" t="str">
        <f t="shared" si="36"/>
        <v>FS</v>
      </c>
      <c r="AK2322" s="115" t="b">
        <f>ISNUMBER(SEARCH("IRT",Table1[[#This Row],[Current_Status]]))</f>
        <v>0</v>
      </c>
      <c r="AL2322" s="116">
        <f>YEAR(Table1[[#This Row],[Project_Initiated]])</f>
        <v>2018</v>
      </c>
      <c r="AM2322" s="53">
        <v>44120</v>
      </c>
      <c r="AN2322" s="53" t="str">
        <f>IF(AND(Table1[[#This Row],[Completed Date]]&gt;="07/01/2020"+0,Table1[[#This Row],[Completed Date]]&lt;="6/30/2021"+0),"FY 20-21",IF(AND(Table1[[#This Row],[Completed Date]]&gt;="07/01/2019"+0,Table1[[#This Row],[Completed Date]]&lt;="6/30/2020"+0),"FY 19-20",""))</f>
        <v/>
      </c>
      <c r="AO2322" s="116" t="str">
        <f>IFERROR(FIND("R",Table1[[#This Row],[FS_Priority]]),"")</f>
        <v/>
      </c>
    </row>
    <row r="2323" spans="1:41" x14ac:dyDescent="0.25">
      <c r="A2323" s="48" t="s">
        <v>722</v>
      </c>
      <c r="B2323" s="217" t="s">
        <v>211</v>
      </c>
      <c r="C2323" s="217" t="s">
        <v>722</v>
      </c>
      <c r="D2323" s="218" t="b">
        <v>0</v>
      </c>
      <c r="E2323" s="48" t="s">
        <v>99</v>
      </c>
      <c r="F2323" s="48" t="s">
        <v>3079</v>
      </c>
      <c r="G2323" s="48" t="s">
        <v>211</v>
      </c>
      <c r="H2323" s="48" t="s">
        <v>465</v>
      </c>
      <c r="I2323" s="48" t="s">
        <v>3596</v>
      </c>
      <c r="J2323" s="48" t="s">
        <v>2661</v>
      </c>
      <c r="K2323" s="217" t="s">
        <v>4989</v>
      </c>
      <c r="L2323" s="217" t="s">
        <v>297</v>
      </c>
      <c r="M2323" s="48" t="s">
        <v>3597</v>
      </c>
      <c r="N2323" s="217" t="s">
        <v>211</v>
      </c>
      <c r="O2323" s="48" t="s">
        <v>165</v>
      </c>
      <c r="P2323" s="48"/>
      <c r="Q2323" s="48" t="s">
        <v>211</v>
      </c>
      <c r="R2323" s="217" t="s">
        <v>231</v>
      </c>
      <c r="S2323" s="48" t="b">
        <v>1</v>
      </c>
      <c r="T2323" s="48"/>
      <c r="U2323" s="178"/>
      <c r="V2323" s="178">
        <v>43217</v>
      </c>
      <c r="W2323" s="48" t="s">
        <v>211</v>
      </c>
      <c r="X2323" s="48"/>
      <c r="Y2323" s="48"/>
      <c r="Z2323" s="48" t="s">
        <v>211</v>
      </c>
      <c r="AA2323" s="48"/>
      <c r="AB2323" s="48"/>
      <c r="AC2323" s="217" t="s">
        <v>211</v>
      </c>
      <c r="AD2323" s="48"/>
      <c r="AE2323" s="217" t="s">
        <v>165</v>
      </c>
      <c r="AF2323" s="217" t="s">
        <v>211</v>
      </c>
      <c r="AG2323" s="217" t="s">
        <v>539</v>
      </c>
      <c r="AH2323" s="208">
        <v>43295</v>
      </c>
      <c r="AI2323" s="210" t="s">
        <v>4350</v>
      </c>
      <c r="AJ2323" s="164" t="str">
        <f t="shared" si="36"/>
        <v>FS</v>
      </c>
      <c r="AK2323" s="115" t="b">
        <f>ISNUMBER(SEARCH("IRT",Table1[[#This Row],[Current_Status]]))</f>
        <v>0</v>
      </c>
      <c r="AL2323" s="116">
        <f>YEAR(Table1[[#This Row],[Project_Initiated]])</f>
        <v>2018</v>
      </c>
      <c r="AM2323" s="53">
        <v>44120</v>
      </c>
      <c r="AN2323" s="53" t="str">
        <f>IF(AND(Table1[[#This Row],[Completed Date]]&gt;="07/01/2020"+0,Table1[[#This Row],[Completed Date]]&lt;="6/30/2021"+0),"FY 20-21",IF(AND(Table1[[#This Row],[Completed Date]]&gt;="07/01/2019"+0,Table1[[#This Row],[Completed Date]]&lt;="6/30/2020"+0),"FY 19-20",""))</f>
        <v/>
      </c>
      <c r="AO2323" s="116" t="str">
        <f>IFERROR(FIND("R",Table1[[#This Row],[FS_Priority]]),"")</f>
        <v/>
      </c>
    </row>
    <row r="2324" spans="1:41" x14ac:dyDescent="0.25">
      <c r="A2324" s="48" t="s">
        <v>708</v>
      </c>
      <c r="B2324" s="217" t="s">
        <v>211</v>
      </c>
      <c r="C2324" s="217" t="s">
        <v>708</v>
      </c>
      <c r="D2324" s="218" t="b">
        <v>0</v>
      </c>
      <c r="E2324" s="48" t="s">
        <v>99</v>
      </c>
      <c r="F2324" s="48" t="s">
        <v>3065</v>
      </c>
      <c r="G2324" s="48" t="s">
        <v>211</v>
      </c>
      <c r="H2324" s="48" t="s">
        <v>465</v>
      </c>
      <c r="I2324" s="48" t="s">
        <v>3601</v>
      </c>
      <c r="J2324" s="48" t="s">
        <v>2661</v>
      </c>
      <c r="K2324" s="217" t="s">
        <v>4989</v>
      </c>
      <c r="L2324" s="217" t="s">
        <v>297</v>
      </c>
      <c r="M2324" s="48" t="s">
        <v>3602</v>
      </c>
      <c r="N2324" s="217" t="s">
        <v>211</v>
      </c>
      <c r="O2324" s="48" t="s">
        <v>165</v>
      </c>
      <c r="P2324" s="48"/>
      <c r="Q2324" s="48" t="s">
        <v>211</v>
      </c>
      <c r="R2324" s="217" t="s">
        <v>239</v>
      </c>
      <c r="S2324" s="48" t="b">
        <v>1</v>
      </c>
      <c r="T2324" s="48"/>
      <c r="U2324" s="178"/>
      <c r="V2324" s="178">
        <v>43196</v>
      </c>
      <c r="W2324" s="48" t="s">
        <v>211</v>
      </c>
      <c r="X2324" s="48"/>
      <c r="Y2324" s="48"/>
      <c r="Z2324" s="48" t="s">
        <v>211</v>
      </c>
      <c r="AA2324" s="48"/>
      <c r="AB2324" s="48"/>
      <c r="AC2324" s="217" t="s">
        <v>211</v>
      </c>
      <c r="AD2324" s="48"/>
      <c r="AE2324" s="217" t="s">
        <v>165</v>
      </c>
      <c r="AF2324" s="217" t="s">
        <v>211</v>
      </c>
      <c r="AG2324" s="217" t="s">
        <v>539</v>
      </c>
      <c r="AH2324" s="208">
        <v>43322</v>
      </c>
      <c r="AI2324" s="210" t="s">
        <v>4350</v>
      </c>
      <c r="AJ2324" s="164" t="str">
        <f t="shared" si="36"/>
        <v>FS</v>
      </c>
      <c r="AK2324" s="115" t="b">
        <f>ISNUMBER(SEARCH("IRT",Table1[[#This Row],[Current_Status]]))</f>
        <v>0</v>
      </c>
      <c r="AL2324" s="116">
        <f>YEAR(Table1[[#This Row],[Project_Initiated]])</f>
        <v>2018</v>
      </c>
      <c r="AM2324" s="53">
        <v>44120</v>
      </c>
      <c r="AN2324" s="53" t="str">
        <f>IF(AND(Table1[[#This Row],[Completed Date]]&gt;="07/01/2020"+0,Table1[[#This Row],[Completed Date]]&lt;="6/30/2021"+0),"FY 20-21",IF(AND(Table1[[#This Row],[Completed Date]]&gt;="07/01/2019"+0,Table1[[#This Row],[Completed Date]]&lt;="6/30/2020"+0),"FY 19-20",""))</f>
        <v/>
      </c>
      <c r="AO2324" s="116" t="str">
        <f>IFERROR(FIND("R",Table1[[#This Row],[FS_Priority]]),"")</f>
        <v/>
      </c>
    </row>
    <row r="2325" spans="1:41" x14ac:dyDescent="0.25">
      <c r="A2325" s="48" t="s">
        <v>690</v>
      </c>
      <c r="B2325" s="217" t="s">
        <v>211</v>
      </c>
      <c r="C2325" s="217" t="s">
        <v>690</v>
      </c>
      <c r="D2325" s="218" t="b">
        <v>0</v>
      </c>
      <c r="E2325" s="48" t="s">
        <v>99</v>
      </c>
      <c r="F2325" s="48" t="s">
        <v>3087</v>
      </c>
      <c r="G2325" s="48" t="s">
        <v>211</v>
      </c>
      <c r="H2325" s="48" t="s">
        <v>445</v>
      </c>
      <c r="I2325" s="48" t="s">
        <v>3611</v>
      </c>
      <c r="J2325" s="48" t="s">
        <v>2661</v>
      </c>
      <c r="K2325" s="217" t="s">
        <v>4989</v>
      </c>
      <c r="L2325" s="217" t="s">
        <v>297</v>
      </c>
      <c r="M2325" s="48" t="s">
        <v>3599</v>
      </c>
      <c r="N2325" s="217" t="s">
        <v>211</v>
      </c>
      <c r="O2325" s="48" t="s">
        <v>183</v>
      </c>
      <c r="P2325" s="48"/>
      <c r="Q2325" s="48" t="s">
        <v>211</v>
      </c>
      <c r="R2325" s="217" t="s">
        <v>218</v>
      </c>
      <c r="S2325" s="48" t="b">
        <v>1</v>
      </c>
      <c r="T2325" s="48"/>
      <c r="U2325" s="178"/>
      <c r="V2325" s="178">
        <v>43177</v>
      </c>
      <c r="W2325" s="48" t="s">
        <v>211</v>
      </c>
      <c r="X2325" s="48"/>
      <c r="Y2325" s="48"/>
      <c r="Z2325" s="48" t="s">
        <v>211</v>
      </c>
      <c r="AA2325" s="48"/>
      <c r="AB2325" s="48"/>
      <c r="AC2325" s="217" t="s">
        <v>691</v>
      </c>
      <c r="AD2325" s="48"/>
      <c r="AE2325" s="217" t="s">
        <v>165</v>
      </c>
      <c r="AF2325" s="217" t="s">
        <v>211</v>
      </c>
      <c r="AG2325" s="217" t="s">
        <v>539</v>
      </c>
      <c r="AH2325" s="208">
        <v>43353</v>
      </c>
      <c r="AI2325" s="210" t="s">
        <v>4348</v>
      </c>
      <c r="AJ2325" s="164" t="str">
        <f t="shared" si="36"/>
        <v>FS</v>
      </c>
      <c r="AK2325" s="115" t="b">
        <f>ISNUMBER(SEARCH("IRT",Table1[[#This Row],[Current_Status]]))</f>
        <v>0</v>
      </c>
      <c r="AL2325" s="116">
        <f>YEAR(Table1[[#This Row],[Project_Initiated]])</f>
        <v>2018</v>
      </c>
      <c r="AM2325" s="53">
        <v>44120</v>
      </c>
      <c r="AN2325" s="53" t="str">
        <f>IF(AND(Table1[[#This Row],[Completed Date]]&gt;="07/01/2020"+0,Table1[[#This Row],[Completed Date]]&lt;="6/30/2021"+0),"FY 20-21",IF(AND(Table1[[#This Row],[Completed Date]]&gt;="07/01/2019"+0,Table1[[#This Row],[Completed Date]]&lt;="6/30/2020"+0),"FY 19-20",""))</f>
        <v/>
      </c>
      <c r="AO2325" s="116" t="str">
        <f>IFERROR(FIND("R",Table1[[#This Row],[FS_Priority]]),"")</f>
        <v/>
      </c>
    </row>
    <row r="2326" spans="1:41" x14ac:dyDescent="0.25">
      <c r="A2326" s="48" t="s">
        <v>2621</v>
      </c>
      <c r="B2326" s="217" t="s">
        <v>211</v>
      </c>
      <c r="C2326" s="217" t="s">
        <v>2621</v>
      </c>
      <c r="D2326" s="218" t="b">
        <v>0</v>
      </c>
      <c r="E2326" s="48" t="s">
        <v>99</v>
      </c>
      <c r="F2326" s="48" t="s">
        <v>3083</v>
      </c>
      <c r="G2326" s="48" t="s">
        <v>211</v>
      </c>
      <c r="H2326" s="48" t="s">
        <v>445</v>
      </c>
      <c r="I2326" s="48" t="s">
        <v>3622</v>
      </c>
      <c r="J2326" s="48" t="s">
        <v>2661</v>
      </c>
      <c r="K2326" s="217" t="s">
        <v>4989</v>
      </c>
      <c r="L2326" s="217" t="s">
        <v>297</v>
      </c>
      <c r="M2326" s="48" t="s">
        <v>3623</v>
      </c>
      <c r="N2326" s="217" t="s">
        <v>211</v>
      </c>
      <c r="O2326" s="48" t="s">
        <v>165</v>
      </c>
      <c r="P2326" s="48"/>
      <c r="Q2326" s="48" t="s">
        <v>211</v>
      </c>
      <c r="R2326" s="217" t="s">
        <v>211</v>
      </c>
      <c r="S2326" s="48" t="b">
        <v>0</v>
      </c>
      <c r="T2326" s="48"/>
      <c r="U2326" s="178"/>
      <c r="V2326" s="178">
        <v>43403</v>
      </c>
      <c r="W2326" s="48" t="s">
        <v>211</v>
      </c>
      <c r="X2326" s="48"/>
      <c r="Y2326" s="48"/>
      <c r="Z2326" s="48" t="s">
        <v>211</v>
      </c>
      <c r="AA2326" s="48"/>
      <c r="AB2326" s="48"/>
      <c r="AC2326" s="217" t="s">
        <v>539</v>
      </c>
      <c r="AD2326" s="48"/>
      <c r="AE2326" s="217" t="s">
        <v>165</v>
      </c>
      <c r="AF2326" s="217" t="s">
        <v>211</v>
      </c>
      <c r="AG2326" s="217" t="s">
        <v>539</v>
      </c>
      <c r="AH2326" s="208">
        <v>43539</v>
      </c>
      <c r="AI2326" s="210" t="s">
        <v>4352</v>
      </c>
      <c r="AJ2326" s="164" t="str">
        <f t="shared" si="36"/>
        <v>FS</v>
      </c>
      <c r="AK2326" s="115" t="b">
        <f>ISNUMBER(SEARCH("IRT",Table1[[#This Row],[Current_Status]]))</f>
        <v>0</v>
      </c>
      <c r="AL2326" s="116">
        <f>YEAR(Table1[[#This Row],[Project_Initiated]])</f>
        <v>2018</v>
      </c>
      <c r="AM2326" s="53">
        <v>44120</v>
      </c>
      <c r="AN2326" s="53" t="str">
        <f>IF(AND(Table1[[#This Row],[Completed Date]]&gt;="07/01/2020"+0,Table1[[#This Row],[Completed Date]]&lt;="6/30/2021"+0),"FY 20-21",IF(AND(Table1[[#This Row],[Completed Date]]&gt;="07/01/2019"+0,Table1[[#This Row],[Completed Date]]&lt;="6/30/2020"+0),"FY 19-20",""))</f>
        <v/>
      </c>
      <c r="AO2326" s="116" t="str">
        <f>IFERROR(FIND("R",Table1[[#This Row],[FS_Priority]]),"")</f>
        <v/>
      </c>
    </row>
    <row r="2327" spans="1:41" x14ac:dyDescent="0.25">
      <c r="A2327" s="48" t="s">
        <v>626</v>
      </c>
      <c r="B2327" s="217" t="s">
        <v>211</v>
      </c>
      <c r="C2327" s="217" t="s">
        <v>626</v>
      </c>
      <c r="D2327" s="218" t="b">
        <v>0</v>
      </c>
      <c r="E2327" s="48" t="s">
        <v>99</v>
      </c>
      <c r="F2327" s="48" t="s">
        <v>3088</v>
      </c>
      <c r="G2327" s="48" t="s">
        <v>211</v>
      </c>
      <c r="H2327" s="48" t="s">
        <v>445</v>
      </c>
      <c r="I2327" s="48" t="s">
        <v>211</v>
      </c>
      <c r="J2327" s="48" t="s">
        <v>2661</v>
      </c>
      <c r="K2327" s="217" t="s">
        <v>4989</v>
      </c>
      <c r="L2327" s="217" t="s">
        <v>297</v>
      </c>
      <c r="M2327" s="48" t="s">
        <v>3610</v>
      </c>
      <c r="N2327" s="217" t="s">
        <v>211</v>
      </c>
      <c r="O2327" s="48" t="s">
        <v>526</v>
      </c>
      <c r="P2327" s="48"/>
      <c r="Q2327" s="48" t="s">
        <v>211</v>
      </c>
      <c r="R2327" s="217" t="s">
        <v>211</v>
      </c>
      <c r="S2327" s="48" t="b">
        <v>0</v>
      </c>
      <c r="T2327" s="48"/>
      <c r="U2327" s="178"/>
      <c r="V2327" s="178">
        <v>42993</v>
      </c>
      <c r="W2327" s="48" t="s">
        <v>211</v>
      </c>
      <c r="X2327" s="48"/>
      <c r="Y2327" s="48"/>
      <c r="Z2327" s="48" t="s">
        <v>211</v>
      </c>
      <c r="AA2327" s="48"/>
      <c r="AB2327" s="48"/>
      <c r="AC2327" s="217" t="s">
        <v>627</v>
      </c>
      <c r="AD2327" s="48"/>
      <c r="AE2327" s="217" t="s">
        <v>178</v>
      </c>
      <c r="AF2327" s="217" t="s">
        <v>211</v>
      </c>
      <c r="AG2327" s="217" t="s">
        <v>2694</v>
      </c>
      <c r="AH2327" s="208">
        <v>43294</v>
      </c>
      <c r="AI2327" s="210" t="s">
        <v>4354</v>
      </c>
      <c r="AJ2327" s="164" t="str">
        <f t="shared" si="36"/>
        <v>FS</v>
      </c>
      <c r="AK2327" s="115" t="b">
        <f>ISNUMBER(SEARCH("IRT",Table1[[#This Row],[Current_Status]]))</f>
        <v>0</v>
      </c>
      <c r="AL2327" s="116">
        <f>YEAR(Table1[[#This Row],[Project_Initiated]])</f>
        <v>2017</v>
      </c>
      <c r="AM2327" s="53">
        <v>44120</v>
      </c>
      <c r="AN2327" s="53" t="str">
        <f>IF(AND(Table1[[#This Row],[Completed Date]]&gt;="07/01/2020"+0,Table1[[#This Row],[Completed Date]]&lt;="6/30/2021"+0),"FY 20-21",IF(AND(Table1[[#This Row],[Completed Date]]&gt;="07/01/2019"+0,Table1[[#This Row],[Completed Date]]&lt;="6/30/2020"+0),"FY 19-20",""))</f>
        <v/>
      </c>
      <c r="AO2327" s="116" t="str">
        <f>IFERROR(FIND("R",Table1[[#This Row],[FS_Priority]]),"")</f>
        <v/>
      </c>
    </row>
    <row r="2328" spans="1:41" x14ac:dyDescent="0.25">
      <c r="A2328" s="48" t="s">
        <v>793</v>
      </c>
      <c r="B2328" s="217" t="s">
        <v>211</v>
      </c>
      <c r="C2328" s="217" t="s">
        <v>793</v>
      </c>
      <c r="D2328" s="218" t="b">
        <v>0</v>
      </c>
      <c r="E2328" s="48" t="s">
        <v>99</v>
      </c>
      <c r="F2328" s="48" t="s">
        <v>794</v>
      </c>
      <c r="G2328" s="48" t="s">
        <v>211</v>
      </c>
      <c r="H2328" s="48" t="s">
        <v>453</v>
      </c>
      <c r="I2328" s="48" t="s">
        <v>3620</v>
      </c>
      <c r="J2328" s="48" t="s">
        <v>2661</v>
      </c>
      <c r="K2328" s="217" t="s">
        <v>4989</v>
      </c>
      <c r="L2328" s="217" t="s">
        <v>297</v>
      </c>
      <c r="M2328" s="48" t="s">
        <v>3619</v>
      </c>
      <c r="N2328" s="217" t="s">
        <v>211</v>
      </c>
      <c r="O2328" s="48" t="s">
        <v>165</v>
      </c>
      <c r="P2328" s="48"/>
      <c r="Q2328" s="48" t="s">
        <v>211</v>
      </c>
      <c r="R2328" s="217" t="s">
        <v>539</v>
      </c>
      <c r="S2328" s="48" t="b">
        <v>1</v>
      </c>
      <c r="T2328" s="48"/>
      <c r="U2328" s="178"/>
      <c r="V2328" s="178">
        <v>43270</v>
      </c>
      <c r="W2328" s="48" t="s">
        <v>211</v>
      </c>
      <c r="X2328" s="48"/>
      <c r="Y2328" s="48"/>
      <c r="Z2328" s="48" t="s">
        <v>211</v>
      </c>
      <c r="AA2328" s="48"/>
      <c r="AB2328" s="48"/>
      <c r="AC2328" s="217" t="s">
        <v>211</v>
      </c>
      <c r="AD2328" s="48"/>
      <c r="AE2328" s="217" t="s">
        <v>165</v>
      </c>
      <c r="AF2328" s="217" t="s">
        <v>211</v>
      </c>
      <c r="AG2328" s="217" t="s">
        <v>539</v>
      </c>
      <c r="AH2328" s="208">
        <v>43336</v>
      </c>
      <c r="AI2328" s="210" t="s">
        <v>4350</v>
      </c>
      <c r="AJ2328" s="164" t="str">
        <f t="shared" si="36"/>
        <v>FS</v>
      </c>
      <c r="AK2328" s="115" t="b">
        <f>ISNUMBER(SEARCH("IRT",Table1[[#This Row],[Current_Status]]))</f>
        <v>0</v>
      </c>
      <c r="AL2328" s="116">
        <f>YEAR(Table1[[#This Row],[Project_Initiated]])</f>
        <v>2018</v>
      </c>
      <c r="AM2328" s="53">
        <v>44120</v>
      </c>
      <c r="AN2328" s="53" t="str">
        <f>IF(AND(Table1[[#This Row],[Completed Date]]&gt;="07/01/2020"+0,Table1[[#This Row],[Completed Date]]&lt;="6/30/2021"+0),"FY 20-21",IF(AND(Table1[[#This Row],[Completed Date]]&gt;="07/01/2019"+0,Table1[[#This Row],[Completed Date]]&lt;="6/30/2020"+0),"FY 19-20",""))</f>
        <v/>
      </c>
      <c r="AO2328" s="116" t="str">
        <f>IFERROR(FIND("R",Table1[[#This Row],[FS_Priority]]),"")</f>
        <v/>
      </c>
    </row>
    <row r="2329" spans="1:41" x14ac:dyDescent="0.25">
      <c r="A2329" s="48" t="s">
        <v>669</v>
      </c>
      <c r="B2329" s="217" t="s">
        <v>211</v>
      </c>
      <c r="C2329" s="217" t="s">
        <v>669</v>
      </c>
      <c r="D2329" s="218" t="b">
        <v>0</v>
      </c>
      <c r="E2329" s="48" t="s">
        <v>99</v>
      </c>
      <c r="F2329" s="48" t="s">
        <v>3076</v>
      </c>
      <c r="G2329" s="48" t="s">
        <v>211</v>
      </c>
      <c r="H2329" s="48" t="s">
        <v>177</v>
      </c>
      <c r="I2329" s="48" t="s">
        <v>211</v>
      </c>
      <c r="J2329" s="48" t="s">
        <v>2661</v>
      </c>
      <c r="K2329" s="217" t="s">
        <v>4989</v>
      </c>
      <c r="L2329" s="217" t="s">
        <v>297</v>
      </c>
      <c r="M2329" s="48" t="s">
        <v>3603</v>
      </c>
      <c r="N2329" s="217" t="s">
        <v>211</v>
      </c>
      <c r="O2329" s="48" t="s">
        <v>165</v>
      </c>
      <c r="P2329" s="48"/>
      <c r="Q2329" s="48" t="s">
        <v>211</v>
      </c>
      <c r="R2329" s="217" t="s">
        <v>338</v>
      </c>
      <c r="S2329" s="48" t="b">
        <v>0</v>
      </c>
      <c r="T2329" s="48"/>
      <c r="U2329" s="178"/>
      <c r="V2329" s="178">
        <v>43133</v>
      </c>
      <c r="W2329" s="48" t="s">
        <v>211</v>
      </c>
      <c r="X2329" s="48"/>
      <c r="Y2329" s="48"/>
      <c r="Z2329" s="48" t="s">
        <v>211</v>
      </c>
      <c r="AA2329" s="48"/>
      <c r="AB2329" s="48"/>
      <c r="AC2329" s="217" t="s">
        <v>670</v>
      </c>
      <c r="AD2329" s="179"/>
      <c r="AE2329" s="217" t="s">
        <v>165</v>
      </c>
      <c r="AF2329" s="217" t="s">
        <v>211</v>
      </c>
      <c r="AG2329" s="217" t="s">
        <v>539</v>
      </c>
      <c r="AH2329" s="208">
        <v>43336</v>
      </c>
      <c r="AI2329" s="210" t="s">
        <v>4348</v>
      </c>
      <c r="AJ2329" s="164" t="str">
        <f t="shared" si="36"/>
        <v>FS</v>
      </c>
      <c r="AK2329" s="115" t="b">
        <f>ISNUMBER(SEARCH("IRT",Table1[[#This Row],[Current_Status]]))</f>
        <v>0</v>
      </c>
      <c r="AL2329" s="116">
        <f>YEAR(Table1[[#This Row],[Project_Initiated]])</f>
        <v>2018</v>
      </c>
      <c r="AM2329" s="53">
        <v>44120</v>
      </c>
      <c r="AN2329" s="53" t="str">
        <f>IF(AND(Table1[[#This Row],[Completed Date]]&gt;="07/01/2020"+0,Table1[[#This Row],[Completed Date]]&lt;="6/30/2021"+0),"FY 20-21",IF(AND(Table1[[#This Row],[Completed Date]]&gt;="07/01/2019"+0,Table1[[#This Row],[Completed Date]]&lt;="6/30/2020"+0),"FY 19-20",""))</f>
        <v/>
      </c>
      <c r="AO2329" s="116" t="str">
        <f>IFERROR(FIND("R",Table1[[#This Row],[FS_Priority]]),"")</f>
        <v/>
      </c>
    </row>
    <row r="2330" spans="1:41" x14ac:dyDescent="0.25">
      <c r="A2330" s="48" t="s">
        <v>721</v>
      </c>
      <c r="B2330" s="217" t="s">
        <v>211</v>
      </c>
      <c r="C2330" s="217" t="s">
        <v>721</v>
      </c>
      <c r="D2330" s="218" t="b">
        <v>0</v>
      </c>
      <c r="E2330" s="48" t="s">
        <v>99</v>
      </c>
      <c r="F2330" s="48" t="s">
        <v>3080</v>
      </c>
      <c r="G2330" s="48" t="s">
        <v>211</v>
      </c>
      <c r="H2330" s="48" t="s">
        <v>465</v>
      </c>
      <c r="I2330" s="48" t="s">
        <v>3606</v>
      </c>
      <c r="J2330" s="48" t="s">
        <v>2661</v>
      </c>
      <c r="K2330" s="217" t="s">
        <v>4989</v>
      </c>
      <c r="L2330" s="217" t="s">
        <v>297</v>
      </c>
      <c r="M2330" s="48" t="s">
        <v>3597</v>
      </c>
      <c r="N2330" s="217" t="s">
        <v>211</v>
      </c>
      <c r="O2330" s="48" t="s">
        <v>165</v>
      </c>
      <c r="P2330" s="48"/>
      <c r="Q2330" s="48" t="s">
        <v>211</v>
      </c>
      <c r="R2330" s="217" t="s">
        <v>229</v>
      </c>
      <c r="S2330" s="48" t="b">
        <v>1</v>
      </c>
      <c r="T2330" s="48"/>
      <c r="U2330" s="178"/>
      <c r="V2330" s="178">
        <v>43217</v>
      </c>
      <c r="W2330" s="48" t="s">
        <v>211</v>
      </c>
      <c r="X2330" s="48"/>
      <c r="Y2330" s="48"/>
      <c r="Z2330" s="48" t="s">
        <v>211</v>
      </c>
      <c r="AA2330" s="48"/>
      <c r="AB2330" s="48"/>
      <c r="AC2330" s="217" t="s">
        <v>211</v>
      </c>
      <c r="AD2330" s="48"/>
      <c r="AE2330" s="217" t="s">
        <v>165</v>
      </c>
      <c r="AF2330" s="217" t="s">
        <v>211</v>
      </c>
      <c r="AG2330" s="217" t="s">
        <v>539</v>
      </c>
      <c r="AH2330" s="208">
        <v>43336</v>
      </c>
      <c r="AI2330" s="210" t="s">
        <v>4350</v>
      </c>
      <c r="AJ2330" s="164" t="str">
        <f t="shared" si="36"/>
        <v>FS</v>
      </c>
      <c r="AK2330" s="115" t="b">
        <f>ISNUMBER(SEARCH("IRT",Table1[[#This Row],[Current_Status]]))</f>
        <v>0</v>
      </c>
      <c r="AL2330" s="116">
        <f>YEAR(Table1[[#This Row],[Project_Initiated]])</f>
        <v>2018</v>
      </c>
      <c r="AM2330" s="53">
        <v>44120</v>
      </c>
      <c r="AN2330" s="53" t="str">
        <f>IF(AND(Table1[[#This Row],[Completed Date]]&gt;="07/01/2020"+0,Table1[[#This Row],[Completed Date]]&lt;="6/30/2021"+0),"FY 20-21",IF(AND(Table1[[#This Row],[Completed Date]]&gt;="07/01/2019"+0,Table1[[#This Row],[Completed Date]]&lt;="6/30/2020"+0),"FY 19-20",""))</f>
        <v/>
      </c>
      <c r="AO2330" s="116" t="str">
        <f>IFERROR(FIND("R",Table1[[#This Row],[FS_Priority]]),"")</f>
        <v/>
      </c>
    </row>
    <row r="2331" spans="1:41" x14ac:dyDescent="0.25">
      <c r="A2331" s="48" t="s">
        <v>680</v>
      </c>
      <c r="B2331" s="217" t="s">
        <v>211</v>
      </c>
      <c r="C2331" s="217" t="s">
        <v>680</v>
      </c>
      <c r="D2331" s="218" t="b">
        <v>0</v>
      </c>
      <c r="E2331" s="48" t="s">
        <v>99</v>
      </c>
      <c r="F2331" s="48" t="s">
        <v>3072</v>
      </c>
      <c r="G2331" s="48" t="s">
        <v>211</v>
      </c>
      <c r="H2331" s="48" t="s">
        <v>445</v>
      </c>
      <c r="I2331" s="48" t="s">
        <v>211</v>
      </c>
      <c r="J2331" s="48" t="s">
        <v>2661</v>
      </c>
      <c r="K2331" s="217" t="s">
        <v>4989</v>
      </c>
      <c r="L2331" s="217" t="s">
        <v>297</v>
      </c>
      <c r="M2331" s="48" t="s">
        <v>3610</v>
      </c>
      <c r="N2331" s="217" t="s">
        <v>211</v>
      </c>
      <c r="O2331" s="48" t="s">
        <v>183</v>
      </c>
      <c r="P2331" s="48"/>
      <c r="Q2331" s="48" t="s">
        <v>211</v>
      </c>
      <c r="R2331" s="217" t="s">
        <v>312</v>
      </c>
      <c r="S2331" s="48" t="b">
        <v>0</v>
      </c>
      <c r="T2331" s="48"/>
      <c r="U2331" s="178"/>
      <c r="V2331" s="178">
        <v>43152</v>
      </c>
      <c r="W2331" s="48" t="s">
        <v>211</v>
      </c>
      <c r="X2331" s="48"/>
      <c r="Y2331" s="48"/>
      <c r="Z2331" s="48" t="s">
        <v>211</v>
      </c>
      <c r="AA2331" s="48"/>
      <c r="AB2331" s="48"/>
      <c r="AC2331" s="217" t="s">
        <v>2857</v>
      </c>
      <c r="AD2331" s="48"/>
      <c r="AE2331" s="217" t="s">
        <v>178</v>
      </c>
      <c r="AF2331" s="217" t="s">
        <v>211</v>
      </c>
      <c r="AG2331" s="217" t="s">
        <v>2694</v>
      </c>
      <c r="AH2331" s="208">
        <v>43570</v>
      </c>
      <c r="AI2331" s="210" t="s">
        <v>4348</v>
      </c>
      <c r="AJ2331" s="164" t="str">
        <f t="shared" si="36"/>
        <v>FS</v>
      </c>
      <c r="AK2331" s="115" t="b">
        <f>ISNUMBER(SEARCH("IRT",Table1[[#This Row],[Current_Status]]))</f>
        <v>0</v>
      </c>
      <c r="AL2331" s="116">
        <f>YEAR(Table1[[#This Row],[Project_Initiated]])</f>
        <v>2018</v>
      </c>
      <c r="AM2331" s="53">
        <v>44120</v>
      </c>
      <c r="AN2331" s="53" t="str">
        <f>IF(AND(Table1[[#This Row],[Completed Date]]&gt;="07/01/2020"+0,Table1[[#This Row],[Completed Date]]&lt;="6/30/2021"+0),"FY 20-21",IF(AND(Table1[[#This Row],[Completed Date]]&gt;="07/01/2019"+0,Table1[[#This Row],[Completed Date]]&lt;="6/30/2020"+0),"FY 19-20",""))</f>
        <v/>
      </c>
      <c r="AO2331" s="116" t="str">
        <f>IFERROR(FIND("R",Table1[[#This Row],[FS_Priority]]),"")</f>
        <v/>
      </c>
    </row>
    <row r="2332" spans="1:41" x14ac:dyDescent="0.25">
      <c r="A2332" s="48" t="s">
        <v>4535</v>
      </c>
      <c r="B2332" s="217" t="s">
        <v>211</v>
      </c>
      <c r="C2332" s="217" t="s">
        <v>4535</v>
      </c>
      <c r="D2332" s="218" t="b">
        <v>0</v>
      </c>
      <c r="E2332" s="48" t="s">
        <v>99</v>
      </c>
      <c r="F2332" s="48" t="s">
        <v>4536</v>
      </c>
      <c r="G2332" s="48" t="s">
        <v>211</v>
      </c>
      <c r="H2332" s="48" t="s">
        <v>211</v>
      </c>
      <c r="I2332" s="48" t="s">
        <v>4537</v>
      </c>
      <c r="J2332" s="48" t="s">
        <v>2661</v>
      </c>
      <c r="K2332" s="217" t="s">
        <v>4989</v>
      </c>
      <c r="L2332" s="217" t="s">
        <v>297</v>
      </c>
      <c r="M2332" s="48" t="s">
        <v>3602</v>
      </c>
      <c r="N2332" s="217" t="s">
        <v>211</v>
      </c>
      <c r="O2332" s="48" t="s">
        <v>165</v>
      </c>
      <c r="P2332" s="48"/>
      <c r="Q2332" s="48" t="s">
        <v>4502</v>
      </c>
      <c r="R2332" s="217" t="s">
        <v>211</v>
      </c>
      <c r="S2332" s="48" t="b">
        <v>0</v>
      </c>
      <c r="T2332" s="48"/>
      <c r="U2332" s="178"/>
      <c r="V2332" s="178">
        <v>43734</v>
      </c>
      <c r="W2332" s="48" t="s">
        <v>211</v>
      </c>
      <c r="X2332" s="48"/>
      <c r="Y2332" s="48"/>
      <c r="Z2332" s="48" t="s">
        <v>211</v>
      </c>
      <c r="AA2332" s="48"/>
      <c r="AB2332" s="48"/>
      <c r="AC2332" s="217" t="s">
        <v>211</v>
      </c>
      <c r="AD2332" s="48"/>
      <c r="AE2332" s="217" t="s">
        <v>165</v>
      </c>
      <c r="AF2332" s="217" t="s">
        <v>211</v>
      </c>
      <c r="AG2332" s="217" t="s">
        <v>211</v>
      </c>
      <c r="AH2332" s="208">
        <v>43741</v>
      </c>
      <c r="AI2332" s="210" t="s">
        <v>4364</v>
      </c>
      <c r="AJ2332" s="164" t="str">
        <f t="shared" si="36"/>
        <v>FS</v>
      </c>
      <c r="AK2332" s="115" t="b">
        <f>ISNUMBER(SEARCH("IRT",Table1[[#This Row],[Current_Status]]))</f>
        <v>0</v>
      </c>
      <c r="AL2332" s="116">
        <f>YEAR(Table1[[#This Row],[Project_Initiated]])</f>
        <v>2019</v>
      </c>
      <c r="AM2332" s="53">
        <v>44120</v>
      </c>
      <c r="AN2332" s="53" t="str">
        <f>IF(AND(Table1[[#This Row],[Completed Date]]&gt;="07/01/2020"+0,Table1[[#This Row],[Completed Date]]&lt;="6/30/2021"+0),"FY 20-21",IF(AND(Table1[[#This Row],[Completed Date]]&gt;="07/01/2019"+0,Table1[[#This Row],[Completed Date]]&lt;="6/30/2020"+0),"FY 19-20",""))</f>
        <v>FY 19-20</v>
      </c>
      <c r="AO2332" s="116" t="str">
        <f>IFERROR(FIND("R",Table1[[#This Row],[FS_Priority]]),"")</f>
        <v/>
      </c>
    </row>
    <row r="2333" spans="1:41" x14ac:dyDescent="0.25">
      <c r="A2333" s="48" t="s">
        <v>4527</v>
      </c>
      <c r="B2333" s="217" t="s">
        <v>211</v>
      </c>
      <c r="C2333" s="217" t="s">
        <v>4527</v>
      </c>
      <c r="D2333" s="218" t="b">
        <v>0</v>
      </c>
      <c r="E2333" s="48" t="s">
        <v>99</v>
      </c>
      <c r="F2333" s="48" t="s">
        <v>4528</v>
      </c>
      <c r="G2333" s="48" t="s">
        <v>211</v>
      </c>
      <c r="H2333" s="48" t="s">
        <v>211</v>
      </c>
      <c r="I2333" s="48" t="s">
        <v>4529</v>
      </c>
      <c r="J2333" s="48" t="s">
        <v>2661</v>
      </c>
      <c r="K2333" s="217" t="s">
        <v>4989</v>
      </c>
      <c r="L2333" s="217" t="s">
        <v>297</v>
      </c>
      <c r="M2333" s="48" t="s">
        <v>3602</v>
      </c>
      <c r="N2333" s="217" t="s">
        <v>211</v>
      </c>
      <c r="O2333" s="48" t="s">
        <v>165</v>
      </c>
      <c r="P2333" s="48"/>
      <c r="Q2333" s="48" t="s">
        <v>4502</v>
      </c>
      <c r="R2333" s="217" t="s">
        <v>211</v>
      </c>
      <c r="S2333" s="48" t="b">
        <v>0</v>
      </c>
      <c r="T2333" s="48"/>
      <c r="U2333" s="178"/>
      <c r="V2333" s="178">
        <v>43733</v>
      </c>
      <c r="W2333" s="48" t="s">
        <v>211</v>
      </c>
      <c r="X2333" s="48"/>
      <c r="Y2333" s="48"/>
      <c r="Z2333" s="48" t="s">
        <v>211</v>
      </c>
      <c r="AA2333" s="48"/>
      <c r="AB2333" s="48"/>
      <c r="AC2333" s="217" t="s">
        <v>211</v>
      </c>
      <c r="AD2333" s="48"/>
      <c r="AE2333" s="217" t="s">
        <v>165</v>
      </c>
      <c r="AF2333" s="217" t="s">
        <v>211</v>
      </c>
      <c r="AG2333" s="217" t="s">
        <v>211</v>
      </c>
      <c r="AH2333" s="208">
        <v>43747</v>
      </c>
      <c r="AI2333" s="210" t="s">
        <v>4364</v>
      </c>
      <c r="AJ2333" s="164" t="str">
        <f t="shared" si="36"/>
        <v>FS</v>
      </c>
      <c r="AK2333" s="115" t="b">
        <f>ISNUMBER(SEARCH("IRT",Table1[[#This Row],[Current_Status]]))</f>
        <v>0</v>
      </c>
      <c r="AL2333" s="116">
        <f>YEAR(Table1[[#This Row],[Project_Initiated]])</f>
        <v>2019</v>
      </c>
      <c r="AM2333" s="53">
        <v>44120</v>
      </c>
      <c r="AN2333" s="53" t="str">
        <f>IF(AND(Table1[[#This Row],[Completed Date]]&gt;="07/01/2020"+0,Table1[[#This Row],[Completed Date]]&lt;="6/30/2021"+0),"FY 20-21",IF(AND(Table1[[#This Row],[Completed Date]]&gt;="07/01/2019"+0,Table1[[#This Row],[Completed Date]]&lt;="6/30/2020"+0),"FY 19-20",""))</f>
        <v>FY 19-20</v>
      </c>
      <c r="AO2333" s="116" t="str">
        <f>IFERROR(FIND("R",Table1[[#This Row],[FS_Priority]]),"")</f>
        <v/>
      </c>
    </row>
    <row r="2334" spans="1:41" x14ac:dyDescent="0.25">
      <c r="A2334" s="48" t="s">
        <v>4530</v>
      </c>
      <c r="B2334" s="217" t="s">
        <v>211</v>
      </c>
      <c r="C2334" s="217" t="s">
        <v>4530</v>
      </c>
      <c r="D2334" s="218" t="b">
        <v>0</v>
      </c>
      <c r="E2334" s="48" t="s">
        <v>99</v>
      </c>
      <c r="F2334" s="48" t="s">
        <v>4531</v>
      </c>
      <c r="G2334" s="48" t="s">
        <v>211</v>
      </c>
      <c r="H2334" s="48" t="s">
        <v>211</v>
      </c>
      <c r="I2334" s="48" t="s">
        <v>3658</v>
      </c>
      <c r="J2334" s="48" t="s">
        <v>2661</v>
      </c>
      <c r="K2334" s="217" t="s">
        <v>4989</v>
      </c>
      <c r="L2334" s="217" t="s">
        <v>297</v>
      </c>
      <c r="M2334" s="48" t="s">
        <v>3602</v>
      </c>
      <c r="N2334" s="217" t="s">
        <v>211</v>
      </c>
      <c r="O2334" s="48" t="s">
        <v>165</v>
      </c>
      <c r="P2334" s="48"/>
      <c r="Q2334" s="48" t="s">
        <v>4502</v>
      </c>
      <c r="R2334" s="217" t="s">
        <v>211</v>
      </c>
      <c r="S2334" s="48" t="b">
        <v>0</v>
      </c>
      <c r="T2334" s="48"/>
      <c r="U2334" s="178"/>
      <c r="V2334" s="178">
        <v>43734</v>
      </c>
      <c r="W2334" s="48" t="s">
        <v>211</v>
      </c>
      <c r="X2334" s="48"/>
      <c r="Y2334" s="48"/>
      <c r="Z2334" s="48" t="s">
        <v>211</v>
      </c>
      <c r="AA2334" s="48"/>
      <c r="AB2334" s="48"/>
      <c r="AC2334" s="217" t="s">
        <v>211</v>
      </c>
      <c r="AD2334" s="179"/>
      <c r="AE2334" s="217" t="s">
        <v>165</v>
      </c>
      <c r="AF2334" s="217" t="s">
        <v>211</v>
      </c>
      <c r="AG2334" s="217" t="s">
        <v>211</v>
      </c>
      <c r="AH2334" s="208">
        <v>43748</v>
      </c>
      <c r="AI2334" s="210" t="s">
        <v>4364</v>
      </c>
      <c r="AJ2334" s="164" t="str">
        <f t="shared" si="36"/>
        <v>FS</v>
      </c>
      <c r="AK2334" s="115" t="b">
        <f>ISNUMBER(SEARCH("IRT",Table1[[#This Row],[Current_Status]]))</f>
        <v>0</v>
      </c>
      <c r="AL2334" s="116">
        <f>YEAR(Table1[[#This Row],[Project_Initiated]])</f>
        <v>2019</v>
      </c>
      <c r="AM2334" s="53">
        <v>44120</v>
      </c>
      <c r="AN2334" s="53" t="str">
        <f>IF(AND(Table1[[#This Row],[Completed Date]]&gt;="07/01/2020"+0,Table1[[#This Row],[Completed Date]]&lt;="6/30/2021"+0),"FY 20-21",IF(AND(Table1[[#This Row],[Completed Date]]&gt;="07/01/2019"+0,Table1[[#This Row],[Completed Date]]&lt;="6/30/2020"+0),"FY 19-20",""))</f>
        <v>FY 19-20</v>
      </c>
      <c r="AO2334" s="116" t="str">
        <f>IFERROR(FIND("R",Table1[[#This Row],[FS_Priority]]),"")</f>
        <v/>
      </c>
    </row>
    <row r="2335" spans="1:41" x14ac:dyDescent="0.25">
      <c r="A2335" s="48" t="s">
        <v>4532</v>
      </c>
      <c r="B2335" s="217" t="s">
        <v>211</v>
      </c>
      <c r="C2335" s="217" t="s">
        <v>4532</v>
      </c>
      <c r="D2335" s="218" t="b">
        <v>0</v>
      </c>
      <c r="E2335" s="48" t="s">
        <v>99</v>
      </c>
      <c r="F2335" s="48" t="s">
        <v>4533</v>
      </c>
      <c r="G2335" s="48" t="s">
        <v>211</v>
      </c>
      <c r="H2335" s="48" t="s">
        <v>211</v>
      </c>
      <c r="I2335" s="48" t="s">
        <v>4534</v>
      </c>
      <c r="J2335" s="48" t="s">
        <v>2661</v>
      </c>
      <c r="K2335" s="217" t="s">
        <v>4989</v>
      </c>
      <c r="L2335" s="217" t="s">
        <v>297</v>
      </c>
      <c r="M2335" s="48" t="s">
        <v>3602</v>
      </c>
      <c r="N2335" s="217" t="s">
        <v>211</v>
      </c>
      <c r="O2335" s="48" t="s">
        <v>165</v>
      </c>
      <c r="P2335" s="48"/>
      <c r="Q2335" s="48" t="s">
        <v>4502</v>
      </c>
      <c r="R2335" s="217" t="s">
        <v>211</v>
      </c>
      <c r="S2335" s="48" t="b">
        <v>0</v>
      </c>
      <c r="T2335" s="48"/>
      <c r="U2335" s="178"/>
      <c r="V2335" s="178">
        <v>43734</v>
      </c>
      <c r="W2335" s="48" t="s">
        <v>211</v>
      </c>
      <c r="X2335" s="48"/>
      <c r="Y2335" s="48"/>
      <c r="Z2335" s="48" t="s">
        <v>211</v>
      </c>
      <c r="AA2335" s="48"/>
      <c r="AB2335" s="48"/>
      <c r="AC2335" s="217" t="s">
        <v>211</v>
      </c>
      <c r="AD2335" s="180"/>
      <c r="AE2335" s="217" t="s">
        <v>165</v>
      </c>
      <c r="AF2335" s="217" t="s">
        <v>211</v>
      </c>
      <c r="AG2335" s="217" t="s">
        <v>211</v>
      </c>
      <c r="AH2335" s="208">
        <v>43752</v>
      </c>
      <c r="AI2335" s="210" t="s">
        <v>4364</v>
      </c>
      <c r="AJ2335" s="164" t="str">
        <f t="shared" si="36"/>
        <v>FS</v>
      </c>
      <c r="AK2335" s="115" t="b">
        <f>ISNUMBER(SEARCH("IRT",Table1[[#This Row],[Current_Status]]))</f>
        <v>0</v>
      </c>
      <c r="AL2335" s="116">
        <f>YEAR(Table1[[#This Row],[Project_Initiated]])</f>
        <v>2019</v>
      </c>
      <c r="AM2335" s="53">
        <v>44120</v>
      </c>
      <c r="AN2335" s="53" t="str">
        <f>IF(AND(Table1[[#This Row],[Completed Date]]&gt;="07/01/2020"+0,Table1[[#This Row],[Completed Date]]&lt;="6/30/2021"+0),"FY 20-21",IF(AND(Table1[[#This Row],[Completed Date]]&gt;="07/01/2019"+0,Table1[[#This Row],[Completed Date]]&lt;="6/30/2020"+0),"FY 19-20",""))</f>
        <v>FY 19-20</v>
      </c>
      <c r="AO2335" s="116" t="str">
        <f>IFERROR(FIND("R",Table1[[#This Row],[FS_Priority]]),"")</f>
        <v/>
      </c>
    </row>
    <row r="2336" spans="1:41" x14ac:dyDescent="0.25">
      <c r="A2336" s="48" t="s">
        <v>4538</v>
      </c>
      <c r="B2336" s="217" t="s">
        <v>211</v>
      </c>
      <c r="C2336" s="217" t="s">
        <v>4538</v>
      </c>
      <c r="D2336" s="218" t="b">
        <v>0</v>
      </c>
      <c r="E2336" s="48" t="s">
        <v>99</v>
      </c>
      <c r="F2336" s="48" t="s">
        <v>4539</v>
      </c>
      <c r="G2336" s="48" t="s">
        <v>211</v>
      </c>
      <c r="H2336" s="48" t="s">
        <v>211</v>
      </c>
      <c r="I2336" s="48" t="s">
        <v>4540</v>
      </c>
      <c r="J2336" s="48" t="s">
        <v>2661</v>
      </c>
      <c r="K2336" s="217" t="s">
        <v>4989</v>
      </c>
      <c r="L2336" s="217" t="s">
        <v>297</v>
      </c>
      <c r="M2336" s="48" t="s">
        <v>3599</v>
      </c>
      <c r="N2336" s="217" t="s">
        <v>211</v>
      </c>
      <c r="O2336" s="48" t="s">
        <v>165</v>
      </c>
      <c r="P2336" s="48"/>
      <c r="Q2336" s="48" t="s">
        <v>4502</v>
      </c>
      <c r="R2336" s="217" t="s">
        <v>211</v>
      </c>
      <c r="S2336" s="48" t="b">
        <v>0</v>
      </c>
      <c r="T2336" s="48"/>
      <c r="U2336" s="178"/>
      <c r="V2336" s="178">
        <v>43762</v>
      </c>
      <c r="W2336" s="48" t="s">
        <v>211</v>
      </c>
      <c r="X2336" s="48"/>
      <c r="Y2336" s="48"/>
      <c r="Z2336" s="48" t="s">
        <v>211</v>
      </c>
      <c r="AA2336" s="48"/>
      <c r="AB2336" s="48"/>
      <c r="AC2336" s="217" t="s">
        <v>211</v>
      </c>
      <c r="AD2336" s="48"/>
      <c r="AE2336" s="217" t="s">
        <v>165</v>
      </c>
      <c r="AF2336" s="217" t="s">
        <v>211</v>
      </c>
      <c r="AG2336" s="217" t="s">
        <v>211</v>
      </c>
      <c r="AH2336" s="208">
        <v>43775</v>
      </c>
      <c r="AI2336" s="210" t="s">
        <v>4364</v>
      </c>
      <c r="AJ2336" s="164" t="str">
        <f t="shared" si="36"/>
        <v>FS</v>
      </c>
      <c r="AK2336" s="115" t="b">
        <f>ISNUMBER(SEARCH("IRT",Table1[[#This Row],[Current_Status]]))</f>
        <v>0</v>
      </c>
      <c r="AL2336" s="116">
        <f>YEAR(Table1[[#This Row],[Project_Initiated]])</f>
        <v>2019</v>
      </c>
      <c r="AM2336" s="53">
        <v>44120</v>
      </c>
      <c r="AN2336" s="53" t="str">
        <f>IF(AND(Table1[[#This Row],[Completed Date]]&gt;="07/01/2020"+0,Table1[[#This Row],[Completed Date]]&lt;="6/30/2021"+0),"FY 20-21",IF(AND(Table1[[#This Row],[Completed Date]]&gt;="07/01/2019"+0,Table1[[#This Row],[Completed Date]]&lt;="6/30/2020"+0),"FY 19-20",""))</f>
        <v>FY 19-20</v>
      </c>
      <c r="AO2336" s="116" t="str">
        <f>IFERROR(FIND("R",Table1[[#This Row],[FS_Priority]]),"")</f>
        <v/>
      </c>
    </row>
    <row r="2337" spans="1:41" x14ac:dyDescent="0.25">
      <c r="A2337" s="48" t="s">
        <v>4081</v>
      </c>
      <c r="B2337" s="217" t="s">
        <v>211</v>
      </c>
      <c r="C2337" s="217" t="s">
        <v>4081</v>
      </c>
      <c r="D2337" s="218" t="b">
        <v>0</v>
      </c>
      <c r="E2337" s="48" t="s">
        <v>99</v>
      </c>
      <c r="F2337" s="48" t="s">
        <v>4197</v>
      </c>
      <c r="G2337" s="48" t="s">
        <v>4398</v>
      </c>
      <c r="H2337" s="48" t="s">
        <v>452</v>
      </c>
      <c r="I2337" s="48" t="s">
        <v>3715</v>
      </c>
      <c r="J2337" s="48" t="s">
        <v>2661</v>
      </c>
      <c r="K2337" s="217" t="s">
        <v>4989</v>
      </c>
      <c r="L2337" s="217" t="s">
        <v>297</v>
      </c>
      <c r="M2337" s="48" t="s">
        <v>3599</v>
      </c>
      <c r="N2337" s="217" t="s">
        <v>211</v>
      </c>
      <c r="O2337" s="48" t="s">
        <v>183</v>
      </c>
      <c r="P2337" s="48"/>
      <c r="Q2337" s="48" t="s">
        <v>218</v>
      </c>
      <c r="R2337" s="217" t="s">
        <v>211</v>
      </c>
      <c r="S2337" s="48" t="b">
        <v>0</v>
      </c>
      <c r="T2337" s="48"/>
      <c r="U2337" s="178"/>
      <c r="V2337" s="178">
        <v>43676</v>
      </c>
      <c r="W2337" s="48" t="s">
        <v>211</v>
      </c>
      <c r="X2337" s="48"/>
      <c r="Y2337" s="48"/>
      <c r="Z2337" s="48" t="s">
        <v>211</v>
      </c>
      <c r="AA2337" s="48"/>
      <c r="AB2337" s="48"/>
      <c r="AC2337" s="217" t="s">
        <v>4816</v>
      </c>
      <c r="AD2337" s="219">
        <v>43731</v>
      </c>
      <c r="AE2337" s="217" t="s">
        <v>178</v>
      </c>
      <c r="AF2337" s="217" t="s">
        <v>4469</v>
      </c>
      <c r="AG2337" s="217" t="s">
        <v>2694</v>
      </c>
      <c r="AH2337" s="208">
        <v>43880</v>
      </c>
      <c r="AI2337" s="210" t="s">
        <v>4284</v>
      </c>
      <c r="AJ2337" s="164" t="str">
        <f t="shared" si="36"/>
        <v>FS</v>
      </c>
      <c r="AK2337" s="115" t="b">
        <f>ISNUMBER(SEARCH("IRT",Table1[[#This Row],[Current_Status]]))</f>
        <v>0</v>
      </c>
      <c r="AL2337" s="116">
        <f>YEAR(Table1[[#This Row],[Project_Initiated]])</f>
        <v>2019</v>
      </c>
      <c r="AM2337" s="53">
        <v>44120</v>
      </c>
      <c r="AN2337" s="53" t="str">
        <f>IF(AND(Table1[[#This Row],[Completed Date]]&gt;="07/01/2020"+0,Table1[[#This Row],[Completed Date]]&lt;="6/30/2021"+0),"FY 20-21",IF(AND(Table1[[#This Row],[Completed Date]]&gt;="07/01/2019"+0,Table1[[#This Row],[Completed Date]]&lt;="6/30/2020"+0),"FY 19-20",""))</f>
        <v>FY 19-20</v>
      </c>
      <c r="AO2337" s="116" t="str">
        <f>IFERROR(FIND("R",Table1[[#This Row],[FS_Priority]]),"")</f>
        <v/>
      </c>
    </row>
    <row r="2338" spans="1:41" x14ac:dyDescent="0.25">
      <c r="A2338" s="48" t="s">
        <v>4080</v>
      </c>
      <c r="B2338" s="217" t="s">
        <v>211</v>
      </c>
      <c r="C2338" s="217" t="s">
        <v>4080</v>
      </c>
      <c r="D2338" s="218" t="b">
        <v>0</v>
      </c>
      <c r="E2338" s="48" t="s">
        <v>99</v>
      </c>
      <c r="F2338" s="48" t="s">
        <v>4149</v>
      </c>
      <c r="G2338" s="48" t="s">
        <v>211</v>
      </c>
      <c r="H2338" s="48" t="s">
        <v>452</v>
      </c>
      <c r="I2338" s="48" t="s">
        <v>4150</v>
      </c>
      <c r="J2338" s="48" t="s">
        <v>2661</v>
      </c>
      <c r="K2338" s="217" t="s">
        <v>4989</v>
      </c>
      <c r="L2338" s="217" t="s">
        <v>297</v>
      </c>
      <c r="M2338" s="48" t="s">
        <v>3927</v>
      </c>
      <c r="N2338" s="217" t="s">
        <v>211</v>
      </c>
      <c r="O2338" s="48" t="s">
        <v>165</v>
      </c>
      <c r="P2338" s="48"/>
      <c r="Q2338" s="48" t="s">
        <v>218</v>
      </c>
      <c r="R2338" s="217" t="s">
        <v>211</v>
      </c>
      <c r="S2338" s="48" t="b">
        <v>0</v>
      </c>
      <c r="T2338" s="48"/>
      <c r="U2338" s="178"/>
      <c r="V2338" s="178">
        <v>43628</v>
      </c>
      <c r="W2338" s="48" t="s">
        <v>211</v>
      </c>
      <c r="X2338" s="48"/>
      <c r="Y2338" s="48"/>
      <c r="Z2338" s="48" t="s">
        <v>211</v>
      </c>
      <c r="AA2338" s="48"/>
      <c r="AB2338" s="48"/>
      <c r="AC2338" s="217" t="s">
        <v>4436</v>
      </c>
      <c r="AD2338" s="180"/>
      <c r="AE2338" s="217" t="s">
        <v>165</v>
      </c>
      <c r="AF2338" s="217" t="s">
        <v>211</v>
      </c>
      <c r="AG2338" s="217" t="s">
        <v>211</v>
      </c>
      <c r="AH2338" s="208">
        <v>43746</v>
      </c>
      <c r="AI2338" s="210" t="s">
        <v>4284</v>
      </c>
      <c r="AJ2338" s="164" t="str">
        <f t="shared" si="36"/>
        <v>FS</v>
      </c>
      <c r="AK2338" s="115" t="b">
        <f>ISNUMBER(SEARCH("IRT",Table1[[#This Row],[Current_Status]]))</f>
        <v>0</v>
      </c>
      <c r="AL2338" s="116">
        <f>YEAR(Table1[[#This Row],[Project_Initiated]])</f>
        <v>2019</v>
      </c>
      <c r="AM2338" s="53">
        <v>44120</v>
      </c>
      <c r="AN2338" s="53" t="str">
        <f>IF(AND(Table1[[#This Row],[Completed Date]]&gt;="07/01/2020"+0,Table1[[#This Row],[Completed Date]]&lt;="6/30/2021"+0),"FY 20-21",IF(AND(Table1[[#This Row],[Completed Date]]&gt;="07/01/2019"+0,Table1[[#This Row],[Completed Date]]&lt;="6/30/2020"+0),"FY 19-20",""))</f>
        <v>FY 19-20</v>
      </c>
      <c r="AO2338" s="116" t="str">
        <f>IFERROR(FIND("R",Table1[[#This Row],[FS_Priority]]),"")</f>
        <v/>
      </c>
    </row>
    <row r="2339" spans="1:41" x14ac:dyDescent="0.25">
      <c r="A2339" s="48" t="s">
        <v>298</v>
      </c>
      <c r="B2339" s="217" t="s">
        <v>211</v>
      </c>
      <c r="C2339" s="217" t="s">
        <v>298</v>
      </c>
      <c r="D2339" s="218" t="b">
        <v>0</v>
      </c>
      <c r="E2339" s="48" t="s">
        <v>99</v>
      </c>
      <c r="F2339" s="48" t="s">
        <v>3094</v>
      </c>
      <c r="G2339" s="48" t="s">
        <v>211</v>
      </c>
      <c r="H2339" s="48" t="s">
        <v>177</v>
      </c>
      <c r="I2339" s="48" t="s">
        <v>3632</v>
      </c>
      <c r="J2339" s="48" t="s">
        <v>2661</v>
      </c>
      <c r="K2339" s="217" t="s">
        <v>4989</v>
      </c>
      <c r="L2339" s="217" t="s">
        <v>297</v>
      </c>
      <c r="M2339" s="48" t="s">
        <v>3633</v>
      </c>
      <c r="N2339" s="217" t="s">
        <v>211</v>
      </c>
      <c r="O2339" s="48" t="s">
        <v>183</v>
      </c>
      <c r="P2339" s="48"/>
      <c r="Q2339" s="48" t="s">
        <v>218</v>
      </c>
      <c r="R2339" s="217" t="s">
        <v>211</v>
      </c>
      <c r="S2339" s="48" t="b">
        <v>0</v>
      </c>
      <c r="T2339" s="48"/>
      <c r="U2339" s="178"/>
      <c r="V2339" s="178">
        <v>43340</v>
      </c>
      <c r="W2339" s="48" t="s">
        <v>211</v>
      </c>
      <c r="X2339" s="48"/>
      <c r="Y2339" s="48"/>
      <c r="Z2339" s="48" t="s">
        <v>211</v>
      </c>
      <c r="AA2339" s="48"/>
      <c r="AB2339" s="48"/>
      <c r="AC2339" s="217" t="s">
        <v>2685</v>
      </c>
      <c r="AD2339" s="48"/>
      <c r="AE2339" s="217" t="s">
        <v>178</v>
      </c>
      <c r="AF2339" s="217" t="s">
        <v>211</v>
      </c>
      <c r="AG2339" s="217" t="s">
        <v>2694</v>
      </c>
      <c r="AH2339" s="208">
        <v>43448</v>
      </c>
      <c r="AI2339" s="210" t="s">
        <v>4347</v>
      </c>
      <c r="AJ2339" s="164" t="str">
        <f t="shared" si="36"/>
        <v>FS</v>
      </c>
      <c r="AK2339" s="115" t="b">
        <f>ISNUMBER(SEARCH("IRT",Table1[[#This Row],[Current_Status]]))</f>
        <v>0</v>
      </c>
      <c r="AL2339" s="116">
        <f>YEAR(Table1[[#This Row],[Project_Initiated]])</f>
        <v>2018</v>
      </c>
      <c r="AM2339" s="53">
        <v>44120</v>
      </c>
      <c r="AN2339" s="53" t="str">
        <f>IF(AND(Table1[[#This Row],[Completed Date]]&gt;="07/01/2020"+0,Table1[[#This Row],[Completed Date]]&lt;="6/30/2021"+0),"FY 20-21",IF(AND(Table1[[#This Row],[Completed Date]]&gt;="07/01/2019"+0,Table1[[#This Row],[Completed Date]]&lt;="6/30/2020"+0),"FY 19-20",""))</f>
        <v/>
      </c>
      <c r="AO2339" s="116" t="str">
        <f>IFERROR(FIND("R",Table1[[#This Row],[FS_Priority]]),"")</f>
        <v/>
      </c>
    </row>
    <row r="2340" spans="1:41" x14ac:dyDescent="0.25">
      <c r="A2340" s="48" t="s">
        <v>2919</v>
      </c>
      <c r="B2340" s="217" t="s">
        <v>211</v>
      </c>
      <c r="C2340" s="217" t="s">
        <v>2919</v>
      </c>
      <c r="D2340" s="218" t="b">
        <v>0</v>
      </c>
      <c r="E2340" s="48" t="s">
        <v>99</v>
      </c>
      <c r="F2340" s="48" t="s">
        <v>3092</v>
      </c>
      <c r="G2340" s="48" t="s">
        <v>211</v>
      </c>
      <c r="H2340" s="48" t="s">
        <v>452</v>
      </c>
      <c r="I2340" s="48" t="s">
        <v>3926</v>
      </c>
      <c r="J2340" s="48" t="s">
        <v>2661</v>
      </c>
      <c r="K2340" s="217" t="s">
        <v>4989</v>
      </c>
      <c r="L2340" s="217" t="s">
        <v>297</v>
      </c>
      <c r="M2340" s="48" t="s">
        <v>3599</v>
      </c>
      <c r="N2340" s="217" t="s">
        <v>211</v>
      </c>
      <c r="O2340" s="48" t="s">
        <v>165</v>
      </c>
      <c r="P2340" s="48"/>
      <c r="Q2340" s="48" t="s">
        <v>218</v>
      </c>
      <c r="R2340" s="217" t="s">
        <v>211</v>
      </c>
      <c r="S2340" s="48" t="b">
        <v>0</v>
      </c>
      <c r="T2340" s="48"/>
      <c r="U2340" s="178"/>
      <c r="V2340" s="178">
        <v>43572</v>
      </c>
      <c r="W2340" s="48" t="s">
        <v>211</v>
      </c>
      <c r="X2340" s="48"/>
      <c r="Y2340" s="48"/>
      <c r="Z2340" s="48" t="s">
        <v>211</v>
      </c>
      <c r="AA2340" s="48"/>
      <c r="AB2340" s="48"/>
      <c r="AC2340" s="217" t="s">
        <v>4450</v>
      </c>
      <c r="AD2340" s="48"/>
      <c r="AE2340" s="217" t="s">
        <v>211</v>
      </c>
      <c r="AF2340" s="217" t="s">
        <v>4761</v>
      </c>
      <c r="AG2340" s="217" t="s">
        <v>211</v>
      </c>
      <c r="AH2340" s="208">
        <v>43713</v>
      </c>
      <c r="AI2340" s="210" t="s">
        <v>4349</v>
      </c>
      <c r="AJ2340" s="164" t="str">
        <f t="shared" si="36"/>
        <v>FS</v>
      </c>
      <c r="AK2340" s="115" t="b">
        <f>ISNUMBER(SEARCH("IRT",Table1[[#This Row],[Current_Status]]))</f>
        <v>0</v>
      </c>
      <c r="AL2340" s="116">
        <f>YEAR(Table1[[#This Row],[Project_Initiated]])</f>
        <v>2019</v>
      </c>
      <c r="AM2340" s="53">
        <v>44120</v>
      </c>
      <c r="AN2340" s="53" t="str">
        <f>IF(AND(Table1[[#This Row],[Completed Date]]&gt;="07/01/2020"+0,Table1[[#This Row],[Completed Date]]&lt;="6/30/2021"+0),"FY 20-21",IF(AND(Table1[[#This Row],[Completed Date]]&gt;="07/01/2019"+0,Table1[[#This Row],[Completed Date]]&lt;="6/30/2020"+0),"FY 19-20",""))</f>
        <v>FY 19-20</v>
      </c>
      <c r="AO2340" s="116" t="str">
        <f>IFERROR(FIND("R",Table1[[#This Row],[FS_Priority]]),"")</f>
        <v/>
      </c>
    </row>
    <row r="2341" spans="1:41" x14ac:dyDescent="0.25">
      <c r="A2341" s="48" t="s">
        <v>4868</v>
      </c>
      <c r="B2341" s="217" t="s">
        <v>211</v>
      </c>
      <c r="C2341" s="217" t="s">
        <v>4868</v>
      </c>
      <c r="D2341" s="218" t="b">
        <v>0</v>
      </c>
      <c r="E2341" s="48" t="s">
        <v>99</v>
      </c>
      <c r="F2341" s="48" t="s">
        <v>4869</v>
      </c>
      <c r="G2341" s="48" t="s">
        <v>211</v>
      </c>
      <c r="H2341" s="48" t="s">
        <v>4870</v>
      </c>
      <c r="I2341" s="48" t="s">
        <v>4871</v>
      </c>
      <c r="J2341" s="48" t="s">
        <v>2661</v>
      </c>
      <c r="K2341" s="217" t="s">
        <v>4989</v>
      </c>
      <c r="L2341" s="217" t="s">
        <v>297</v>
      </c>
      <c r="M2341" s="48" t="s">
        <v>4872</v>
      </c>
      <c r="N2341" s="217" t="s">
        <v>211</v>
      </c>
      <c r="O2341" s="48" t="s">
        <v>4852</v>
      </c>
      <c r="P2341" s="48"/>
      <c r="Q2341" s="48" t="s">
        <v>218</v>
      </c>
      <c r="R2341" s="217" t="s">
        <v>211</v>
      </c>
      <c r="S2341" s="48" t="b">
        <v>0</v>
      </c>
      <c r="T2341" s="48"/>
      <c r="U2341" s="178"/>
      <c r="V2341" s="178">
        <v>43791</v>
      </c>
      <c r="W2341" s="48" t="s">
        <v>211</v>
      </c>
      <c r="X2341" s="48"/>
      <c r="Y2341" s="48"/>
      <c r="Z2341" s="48" t="s">
        <v>211</v>
      </c>
      <c r="AA2341" s="48"/>
      <c r="AB2341" s="48"/>
      <c r="AC2341" s="217" t="s">
        <v>211</v>
      </c>
      <c r="AD2341" s="180"/>
      <c r="AE2341" s="217" t="s">
        <v>4852</v>
      </c>
      <c r="AF2341" s="217" t="s">
        <v>5016</v>
      </c>
      <c r="AG2341" s="217" t="s">
        <v>211</v>
      </c>
      <c r="AH2341" s="208">
        <v>43875</v>
      </c>
      <c r="AI2341" s="210" t="s">
        <v>4360</v>
      </c>
      <c r="AJ2341" s="164" t="str">
        <f t="shared" si="36"/>
        <v>FS</v>
      </c>
      <c r="AK2341" s="115" t="b">
        <f>ISNUMBER(SEARCH("IRT",Table1[[#This Row],[Current_Status]]))</f>
        <v>0</v>
      </c>
      <c r="AL2341" s="116">
        <f>YEAR(Table1[[#This Row],[Project_Initiated]])</f>
        <v>2019</v>
      </c>
      <c r="AM2341" s="53">
        <v>44120</v>
      </c>
      <c r="AN2341" s="53" t="str">
        <f>IF(AND(Table1[[#This Row],[Completed Date]]&gt;="07/01/2020"+0,Table1[[#This Row],[Completed Date]]&lt;="6/30/2021"+0),"FY 20-21",IF(AND(Table1[[#This Row],[Completed Date]]&gt;="07/01/2019"+0,Table1[[#This Row],[Completed Date]]&lt;="6/30/2020"+0),"FY 19-20",""))</f>
        <v>FY 19-20</v>
      </c>
      <c r="AO2341" s="116" t="str">
        <f>IFERROR(FIND("R",Table1[[#This Row],[FS_Priority]]),"")</f>
        <v/>
      </c>
    </row>
    <row r="2342" spans="1:41" x14ac:dyDescent="0.25">
      <c r="A2342" s="48" t="s">
        <v>2616</v>
      </c>
      <c r="B2342" s="217" t="s">
        <v>211</v>
      </c>
      <c r="C2342" s="217" t="s">
        <v>2616</v>
      </c>
      <c r="D2342" s="218" t="b">
        <v>0</v>
      </c>
      <c r="E2342" s="48" t="s">
        <v>99</v>
      </c>
      <c r="F2342" s="48" t="s">
        <v>3093</v>
      </c>
      <c r="G2342" s="48" t="s">
        <v>211</v>
      </c>
      <c r="H2342" s="48" t="s">
        <v>464</v>
      </c>
      <c r="I2342" s="48" t="s">
        <v>211</v>
      </c>
      <c r="J2342" s="48" t="s">
        <v>2661</v>
      </c>
      <c r="K2342" s="217" t="s">
        <v>4989</v>
      </c>
      <c r="L2342" s="217" t="s">
        <v>297</v>
      </c>
      <c r="M2342" s="48" t="s">
        <v>3631</v>
      </c>
      <c r="N2342" s="217" t="s">
        <v>211</v>
      </c>
      <c r="O2342" s="48" t="s">
        <v>165</v>
      </c>
      <c r="P2342" s="48"/>
      <c r="Q2342" s="48" t="s">
        <v>218</v>
      </c>
      <c r="R2342" s="217" t="s">
        <v>211</v>
      </c>
      <c r="S2342" s="48" t="b">
        <v>0</v>
      </c>
      <c r="T2342" s="48"/>
      <c r="U2342" s="178"/>
      <c r="V2342" s="178">
        <v>43402</v>
      </c>
      <c r="W2342" s="48" t="s">
        <v>211</v>
      </c>
      <c r="X2342" s="48"/>
      <c r="Y2342" s="48"/>
      <c r="Z2342" s="48" t="s">
        <v>211</v>
      </c>
      <c r="AA2342" s="48"/>
      <c r="AB2342" s="48"/>
      <c r="AC2342" s="217" t="s">
        <v>2892</v>
      </c>
      <c r="AD2342" s="48"/>
      <c r="AE2342" s="217" t="s">
        <v>165</v>
      </c>
      <c r="AF2342" s="217" t="s">
        <v>211</v>
      </c>
      <c r="AG2342" s="217" t="s">
        <v>539</v>
      </c>
      <c r="AH2342" s="208">
        <v>43594</v>
      </c>
      <c r="AI2342" s="210" t="s">
        <v>4352</v>
      </c>
      <c r="AJ2342" s="164" t="str">
        <f t="shared" si="36"/>
        <v>FS</v>
      </c>
      <c r="AK2342" s="115" t="b">
        <f>ISNUMBER(SEARCH("IRT",Table1[[#This Row],[Current_Status]]))</f>
        <v>0</v>
      </c>
      <c r="AL2342" s="116">
        <f>YEAR(Table1[[#This Row],[Project_Initiated]])</f>
        <v>2018</v>
      </c>
      <c r="AM2342" s="53">
        <v>44120</v>
      </c>
      <c r="AN2342" s="53" t="str">
        <f>IF(AND(Table1[[#This Row],[Completed Date]]&gt;="07/01/2020"+0,Table1[[#This Row],[Completed Date]]&lt;="6/30/2021"+0),"FY 20-21",IF(AND(Table1[[#This Row],[Completed Date]]&gt;="07/01/2019"+0,Table1[[#This Row],[Completed Date]]&lt;="6/30/2020"+0),"FY 19-20",""))</f>
        <v/>
      </c>
      <c r="AO2342" s="116" t="str">
        <f>IFERROR(FIND("R",Table1[[#This Row],[FS_Priority]]),"")</f>
        <v/>
      </c>
    </row>
    <row r="2343" spans="1:41" x14ac:dyDescent="0.25">
      <c r="A2343" s="48" t="s">
        <v>890</v>
      </c>
      <c r="B2343" s="217" t="s">
        <v>211</v>
      </c>
      <c r="C2343" s="217" t="s">
        <v>890</v>
      </c>
      <c r="D2343" s="218" t="b">
        <v>0</v>
      </c>
      <c r="E2343" s="48" t="s">
        <v>99</v>
      </c>
      <c r="F2343" s="48" t="s">
        <v>3099</v>
      </c>
      <c r="G2343" s="48" t="s">
        <v>2835</v>
      </c>
      <c r="H2343" s="48" t="s">
        <v>467</v>
      </c>
      <c r="I2343" s="48" t="s">
        <v>3636</v>
      </c>
      <c r="J2343" s="48" t="s">
        <v>2661</v>
      </c>
      <c r="K2343" s="217" t="s">
        <v>4989</v>
      </c>
      <c r="L2343" s="217" t="s">
        <v>297</v>
      </c>
      <c r="M2343" s="48" t="s">
        <v>3631</v>
      </c>
      <c r="N2343" s="217" t="s">
        <v>211</v>
      </c>
      <c r="O2343" s="48" t="s">
        <v>183</v>
      </c>
      <c r="P2343" s="48"/>
      <c r="Q2343" s="48" t="s">
        <v>218</v>
      </c>
      <c r="R2343" s="217" t="s">
        <v>2612</v>
      </c>
      <c r="S2343" s="48" t="b">
        <v>0</v>
      </c>
      <c r="T2343" s="48"/>
      <c r="U2343" s="178"/>
      <c r="V2343" s="178">
        <v>43384</v>
      </c>
      <c r="W2343" s="48" t="s">
        <v>211</v>
      </c>
      <c r="X2343" s="48"/>
      <c r="Y2343" s="48"/>
      <c r="Z2343" s="48" t="s">
        <v>211</v>
      </c>
      <c r="AA2343" s="48"/>
      <c r="AB2343" s="48"/>
      <c r="AC2343" s="217" t="s">
        <v>4317</v>
      </c>
      <c r="AD2343" s="220">
        <v>43480</v>
      </c>
      <c r="AE2343" s="217" t="s">
        <v>178</v>
      </c>
      <c r="AF2343" s="217" t="s">
        <v>4416</v>
      </c>
      <c r="AG2343" s="217" t="s">
        <v>2694</v>
      </c>
      <c r="AH2343" s="208">
        <v>43739</v>
      </c>
      <c r="AI2343" s="210" t="s">
        <v>4349</v>
      </c>
      <c r="AJ2343" s="164" t="str">
        <f t="shared" si="36"/>
        <v>FS</v>
      </c>
      <c r="AK2343" s="115" t="b">
        <f>ISNUMBER(SEARCH("IRT",Table1[[#This Row],[Current_Status]]))</f>
        <v>0</v>
      </c>
      <c r="AL2343" s="116">
        <f>YEAR(Table1[[#This Row],[Project_Initiated]])</f>
        <v>2018</v>
      </c>
      <c r="AM2343" s="53">
        <v>44120</v>
      </c>
      <c r="AN2343" s="53" t="str">
        <f>IF(AND(Table1[[#This Row],[Completed Date]]&gt;="07/01/2020"+0,Table1[[#This Row],[Completed Date]]&lt;="6/30/2021"+0),"FY 20-21",IF(AND(Table1[[#This Row],[Completed Date]]&gt;="07/01/2019"+0,Table1[[#This Row],[Completed Date]]&lt;="6/30/2020"+0),"FY 19-20",""))</f>
        <v>FY 19-20</v>
      </c>
      <c r="AO2343" s="116" t="str">
        <f>IFERROR(FIND("R",Table1[[#This Row],[FS_Priority]]),"")</f>
        <v/>
      </c>
    </row>
    <row r="2344" spans="1:41" x14ac:dyDescent="0.25">
      <c r="A2344" s="48" t="s">
        <v>4541</v>
      </c>
      <c r="B2344" s="217" t="s">
        <v>211</v>
      </c>
      <c r="C2344" s="217" t="s">
        <v>4541</v>
      </c>
      <c r="D2344" s="218" t="b">
        <v>0</v>
      </c>
      <c r="E2344" s="48" t="s">
        <v>99</v>
      </c>
      <c r="F2344" s="48" t="s">
        <v>4542</v>
      </c>
      <c r="G2344" s="48" t="s">
        <v>211</v>
      </c>
      <c r="H2344" s="48" t="s">
        <v>211</v>
      </c>
      <c r="I2344" s="48" t="s">
        <v>4543</v>
      </c>
      <c r="J2344" s="48" t="s">
        <v>2661</v>
      </c>
      <c r="K2344" s="217" t="s">
        <v>4989</v>
      </c>
      <c r="L2344" s="217" t="s">
        <v>297</v>
      </c>
      <c r="M2344" s="48" t="s">
        <v>3927</v>
      </c>
      <c r="N2344" s="217" t="s">
        <v>211</v>
      </c>
      <c r="O2344" s="48" t="s">
        <v>165</v>
      </c>
      <c r="P2344" s="48"/>
      <c r="Q2344" s="48" t="s">
        <v>218</v>
      </c>
      <c r="R2344" s="217" t="s">
        <v>211</v>
      </c>
      <c r="S2344" s="48" t="b">
        <v>1</v>
      </c>
      <c r="T2344" s="48"/>
      <c r="U2344" s="178"/>
      <c r="V2344" s="178">
        <v>43755</v>
      </c>
      <c r="W2344" s="48" t="s">
        <v>211</v>
      </c>
      <c r="X2344" s="48"/>
      <c r="Y2344" s="48"/>
      <c r="Z2344" s="48" t="s">
        <v>211</v>
      </c>
      <c r="AA2344" s="48"/>
      <c r="AB2344" s="48"/>
      <c r="AC2344" s="217" t="s">
        <v>4775</v>
      </c>
      <c r="AD2344" s="48"/>
      <c r="AE2344" s="217" t="s">
        <v>165</v>
      </c>
      <c r="AF2344" s="217" t="s">
        <v>211</v>
      </c>
      <c r="AG2344" s="217" t="s">
        <v>211</v>
      </c>
      <c r="AH2344" s="208">
        <v>43839</v>
      </c>
      <c r="AI2344" s="210" t="s">
        <v>4364</v>
      </c>
      <c r="AJ2344" s="164" t="str">
        <f t="shared" si="36"/>
        <v>FS</v>
      </c>
      <c r="AK2344" s="115" t="b">
        <f>ISNUMBER(SEARCH("IRT",Table1[[#This Row],[Current_Status]]))</f>
        <v>0</v>
      </c>
      <c r="AL2344" s="116">
        <f>YEAR(Table1[[#This Row],[Project_Initiated]])</f>
        <v>2019</v>
      </c>
      <c r="AM2344" s="53">
        <v>44120</v>
      </c>
      <c r="AN2344" s="53" t="str">
        <f>IF(AND(Table1[[#This Row],[Completed Date]]&gt;="07/01/2020"+0,Table1[[#This Row],[Completed Date]]&lt;="6/30/2021"+0),"FY 20-21",IF(AND(Table1[[#This Row],[Completed Date]]&gt;="07/01/2019"+0,Table1[[#This Row],[Completed Date]]&lt;="6/30/2020"+0),"FY 19-20",""))</f>
        <v>FY 19-20</v>
      </c>
      <c r="AO2344" s="116" t="str">
        <f>IFERROR(FIND("R",Table1[[#This Row],[FS_Priority]]),"")</f>
        <v/>
      </c>
    </row>
    <row r="2345" spans="1:41" x14ac:dyDescent="0.25">
      <c r="A2345" s="48" t="s">
        <v>765</v>
      </c>
      <c r="B2345" s="217" t="s">
        <v>211</v>
      </c>
      <c r="C2345" s="217" t="s">
        <v>765</v>
      </c>
      <c r="D2345" s="218" t="b">
        <v>0</v>
      </c>
      <c r="E2345" s="48" t="s">
        <v>99</v>
      </c>
      <c r="F2345" s="48" t="s">
        <v>3095</v>
      </c>
      <c r="G2345" s="48" t="s">
        <v>211</v>
      </c>
      <c r="H2345" s="48" t="s">
        <v>445</v>
      </c>
      <c r="I2345" s="48" t="s">
        <v>136</v>
      </c>
      <c r="J2345" s="48" t="s">
        <v>2661</v>
      </c>
      <c r="K2345" s="217" t="s">
        <v>4989</v>
      </c>
      <c r="L2345" s="217" t="s">
        <v>297</v>
      </c>
      <c r="M2345" s="48" t="s">
        <v>3599</v>
      </c>
      <c r="N2345" s="217" t="s">
        <v>211</v>
      </c>
      <c r="O2345" s="48" t="s">
        <v>165</v>
      </c>
      <c r="P2345" s="48"/>
      <c r="Q2345" s="48" t="s">
        <v>221</v>
      </c>
      <c r="R2345" s="217" t="s">
        <v>211</v>
      </c>
      <c r="S2345" s="48" t="b">
        <v>0</v>
      </c>
      <c r="T2345" s="48"/>
      <c r="U2345" s="178"/>
      <c r="V2345" s="178">
        <v>43276</v>
      </c>
      <c r="W2345" s="48" t="s">
        <v>211</v>
      </c>
      <c r="X2345" s="48"/>
      <c r="Y2345" s="48"/>
      <c r="Z2345" s="48" t="s">
        <v>211</v>
      </c>
      <c r="AA2345" s="48"/>
      <c r="AB2345" s="48"/>
      <c r="AC2345" s="217" t="s">
        <v>539</v>
      </c>
      <c r="AD2345" s="180"/>
      <c r="AE2345" s="217" t="s">
        <v>165</v>
      </c>
      <c r="AF2345" s="217" t="s">
        <v>211</v>
      </c>
      <c r="AG2345" s="217" t="s">
        <v>539</v>
      </c>
      <c r="AH2345" s="208">
        <v>43395</v>
      </c>
      <c r="AI2345" s="210" t="s">
        <v>4347</v>
      </c>
      <c r="AJ2345" s="164" t="str">
        <f t="shared" si="36"/>
        <v>FS</v>
      </c>
      <c r="AK2345" s="115" t="b">
        <f>ISNUMBER(SEARCH("IRT",Table1[[#This Row],[Current_Status]]))</f>
        <v>0</v>
      </c>
      <c r="AL2345" s="116">
        <f>YEAR(Table1[[#This Row],[Project_Initiated]])</f>
        <v>2018</v>
      </c>
      <c r="AM2345" s="53">
        <v>44120</v>
      </c>
      <c r="AN2345" s="53" t="str">
        <f>IF(AND(Table1[[#This Row],[Completed Date]]&gt;="07/01/2020"+0,Table1[[#This Row],[Completed Date]]&lt;="6/30/2021"+0),"FY 20-21",IF(AND(Table1[[#This Row],[Completed Date]]&gt;="07/01/2019"+0,Table1[[#This Row],[Completed Date]]&lt;="6/30/2020"+0),"FY 19-20",""))</f>
        <v/>
      </c>
      <c r="AO2345" s="116" t="str">
        <f>IFERROR(FIND("R",Table1[[#This Row],[FS_Priority]]),"")</f>
        <v/>
      </c>
    </row>
    <row r="2346" spans="1:41" x14ac:dyDescent="0.25">
      <c r="A2346" s="48" t="s">
        <v>2739</v>
      </c>
      <c r="B2346" s="217" t="s">
        <v>211</v>
      </c>
      <c r="C2346" s="217" t="s">
        <v>2739</v>
      </c>
      <c r="D2346" s="218" t="b">
        <v>0</v>
      </c>
      <c r="E2346" s="48" t="s">
        <v>99</v>
      </c>
      <c r="F2346" s="48" t="s">
        <v>3098</v>
      </c>
      <c r="G2346" s="48" t="s">
        <v>211</v>
      </c>
      <c r="H2346" s="48" t="s">
        <v>465</v>
      </c>
      <c r="I2346" s="48" t="s">
        <v>3634</v>
      </c>
      <c r="J2346" s="48" t="s">
        <v>2661</v>
      </c>
      <c r="K2346" s="217" t="s">
        <v>4989</v>
      </c>
      <c r="L2346" s="217" t="s">
        <v>297</v>
      </c>
      <c r="M2346" s="48" t="s">
        <v>3635</v>
      </c>
      <c r="N2346" s="217" t="s">
        <v>211</v>
      </c>
      <c r="O2346" s="48" t="s">
        <v>165</v>
      </c>
      <c r="P2346" s="48"/>
      <c r="Q2346" s="48" t="s">
        <v>221</v>
      </c>
      <c r="R2346" s="217" t="s">
        <v>211</v>
      </c>
      <c r="S2346" s="48" t="b">
        <v>0</v>
      </c>
      <c r="T2346" s="48"/>
      <c r="U2346" s="178"/>
      <c r="V2346" s="178">
        <v>43417</v>
      </c>
      <c r="W2346" s="48" t="s">
        <v>211</v>
      </c>
      <c r="X2346" s="48"/>
      <c r="Y2346" s="48"/>
      <c r="Z2346" s="48" t="s">
        <v>211</v>
      </c>
      <c r="AA2346" s="48"/>
      <c r="AB2346" s="48"/>
      <c r="AC2346" s="217" t="s">
        <v>2818</v>
      </c>
      <c r="AD2346" s="48"/>
      <c r="AE2346" s="217" t="s">
        <v>211</v>
      </c>
      <c r="AF2346" s="217" t="s">
        <v>211</v>
      </c>
      <c r="AG2346" s="217" t="s">
        <v>211</v>
      </c>
      <c r="AH2346" s="208">
        <v>43528</v>
      </c>
      <c r="AI2346" s="210" t="s">
        <v>4346</v>
      </c>
      <c r="AJ2346" s="164" t="str">
        <f t="shared" si="36"/>
        <v>FS</v>
      </c>
      <c r="AK2346" s="115" t="b">
        <f>ISNUMBER(SEARCH("IRT",Table1[[#This Row],[Current_Status]]))</f>
        <v>0</v>
      </c>
      <c r="AL2346" s="116">
        <f>YEAR(Table1[[#This Row],[Project_Initiated]])</f>
        <v>2018</v>
      </c>
      <c r="AM2346" s="53">
        <v>44120</v>
      </c>
      <c r="AN2346" s="53" t="str">
        <f>IF(AND(Table1[[#This Row],[Completed Date]]&gt;="07/01/2020"+0,Table1[[#This Row],[Completed Date]]&lt;="6/30/2021"+0),"FY 20-21",IF(AND(Table1[[#This Row],[Completed Date]]&gt;="07/01/2019"+0,Table1[[#This Row],[Completed Date]]&lt;="6/30/2020"+0),"FY 19-20",""))</f>
        <v/>
      </c>
      <c r="AO2346" s="116" t="str">
        <f>IFERROR(FIND("R",Table1[[#This Row],[FS_Priority]]),"")</f>
        <v/>
      </c>
    </row>
    <row r="2347" spans="1:41" x14ac:dyDescent="0.25">
      <c r="A2347" s="48" t="s">
        <v>2920</v>
      </c>
      <c r="B2347" s="217" t="s">
        <v>211</v>
      </c>
      <c r="C2347" s="217" t="s">
        <v>2920</v>
      </c>
      <c r="D2347" s="218" t="b">
        <v>0</v>
      </c>
      <c r="E2347" s="48" t="s">
        <v>99</v>
      </c>
      <c r="F2347" s="48" t="s">
        <v>3103</v>
      </c>
      <c r="G2347" s="48" t="s">
        <v>211</v>
      </c>
      <c r="H2347" s="48" t="s">
        <v>465</v>
      </c>
      <c r="I2347" s="48" t="s">
        <v>3928</v>
      </c>
      <c r="J2347" s="48" t="s">
        <v>2661</v>
      </c>
      <c r="K2347" s="217" t="s">
        <v>4989</v>
      </c>
      <c r="L2347" s="217" t="s">
        <v>297</v>
      </c>
      <c r="M2347" s="48" t="s">
        <v>3655</v>
      </c>
      <c r="N2347" s="217" t="s">
        <v>211</v>
      </c>
      <c r="O2347" s="48" t="s">
        <v>165</v>
      </c>
      <c r="P2347" s="48"/>
      <c r="Q2347" s="48" t="s">
        <v>223</v>
      </c>
      <c r="R2347" s="217" t="s">
        <v>211</v>
      </c>
      <c r="S2347" s="48" t="b">
        <v>0</v>
      </c>
      <c r="T2347" s="48"/>
      <c r="U2347" s="178"/>
      <c r="V2347" s="178">
        <v>43574</v>
      </c>
      <c r="W2347" s="48" t="s">
        <v>211</v>
      </c>
      <c r="X2347" s="48"/>
      <c r="Y2347" s="48"/>
      <c r="Z2347" s="48" t="s">
        <v>211</v>
      </c>
      <c r="AA2347" s="48"/>
      <c r="AB2347" s="48"/>
      <c r="AC2347" s="217" t="s">
        <v>3396</v>
      </c>
      <c r="AD2347" s="48"/>
      <c r="AE2347" s="217" t="s">
        <v>211</v>
      </c>
      <c r="AF2347" s="217" t="s">
        <v>211</v>
      </c>
      <c r="AG2347" s="217" t="s">
        <v>211</v>
      </c>
      <c r="AH2347" s="208">
        <v>43644</v>
      </c>
      <c r="AI2347" s="210" t="s">
        <v>4349</v>
      </c>
      <c r="AJ2347" s="164" t="str">
        <f t="shared" si="36"/>
        <v>FS</v>
      </c>
      <c r="AK2347" s="115" t="b">
        <f>ISNUMBER(SEARCH("IRT",Table1[[#This Row],[Current_Status]]))</f>
        <v>0</v>
      </c>
      <c r="AL2347" s="116">
        <f>YEAR(Table1[[#This Row],[Project_Initiated]])</f>
        <v>2019</v>
      </c>
      <c r="AM2347" s="53">
        <v>44120</v>
      </c>
      <c r="AN2347" s="53" t="str">
        <f>IF(AND(Table1[[#This Row],[Completed Date]]&gt;="07/01/2020"+0,Table1[[#This Row],[Completed Date]]&lt;="6/30/2021"+0),"FY 20-21",IF(AND(Table1[[#This Row],[Completed Date]]&gt;="07/01/2019"+0,Table1[[#This Row],[Completed Date]]&lt;="6/30/2020"+0),"FY 19-20",""))</f>
        <v/>
      </c>
      <c r="AO2347" s="116" t="str">
        <f>IFERROR(FIND("R",Table1[[#This Row],[FS_Priority]]),"")</f>
        <v/>
      </c>
    </row>
    <row r="2348" spans="1:41" x14ac:dyDescent="0.25">
      <c r="A2348" s="48" t="s">
        <v>299</v>
      </c>
      <c r="B2348" s="217" t="s">
        <v>211</v>
      </c>
      <c r="C2348" s="217" t="s">
        <v>299</v>
      </c>
      <c r="D2348" s="218" t="b">
        <v>0</v>
      </c>
      <c r="E2348" s="48" t="s">
        <v>99</v>
      </c>
      <c r="F2348" s="48" t="s">
        <v>3104</v>
      </c>
      <c r="G2348" s="48" t="s">
        <v>211</v>
      </c>
      <c r="H2348" s="48" t="s">
        <v>465</v>
      </c>
      <c r="I2348" s="48" t="s">
        <v>3626</v>
      </c>
      <c r="J2348" s="48" t="s">
        <v>2661</v>
      </c>
      <c r="K2348" s="217" t="s">
        <v>4989</v>
      </c>
      <c r="L2348" s="217" t="s">
        <v>297</v>
      </c>
      <c r="M2348" s="48" t="s">
        <v>3627</v>
      </c>
      <c r="N2348" s="217" t="s">
        <v>211</v>
      </c>
      <c r="O2348" s="48" t="s">
        <v>165</v>
      </c>
      <c r="P2348" s="48"/>
      <c r="Q2348" s="48" t="s">
        <v>223</v>
      </c>
      <c r="R2348" s="217" t="s">
        <v>211</v>
      </c>
      <c r="S2348" s="48" t="b">
        <v>0</v>
      </c>
      <c r="T2348" s="48"/>
      <c r="U2348" s="178"/>
      <c r="V2348" s="178">
        <v>43329</v>
      </c>
      <c r="W2348" s="48" t="s">
        <v>211</v>
      </c>
      <c r="X2348" s="48"/>
      <c r="Y2348" s="48"/>
      <c r="Z2348" s="48" t="s">
        <v>211</v>
      </c>
      <c r="AA2348" s="48"/>
      <c r="AB2348" s="48"/>
      <c r="AC2348" s="217" t="s">
        <v>539</v>
      </c>
      <c r="AD2348" s="48"/>
      <c r="AE2348" s="217" t="s">
        <v>165</v>
      </c>
      <c r="AF2348" s="217" t="s">
        <v>211</v>
      </c>
      <c r="AG2348" s="217" t="s">
        <v>539</v>
      </c>
      <c r="AH2348" s="208">
        <v>43412</v>
      </c>
      <c r="AI2348" s="210" t="s">
        <v>4347</v>
      </c>
      <c r="AJ2348" s="164" t="str">
        <f t="shared" si="36"/>
        <v>FS</v>
      </c>
      <c r="AK2348" s="115" t="b">
        <f>ISNUMBER(SEARCH("IRT",Table1[[#This Row],[Current_Status]]))</f>
        <v>0</v>
      </c>
      <c r="AL2348" s="116">
        <f>YEAR(Table1[[#This Row],[Project_Initiated]])</f>
        <v>2018</v>
      </c>
      <c r="AM2348" s="53">
        <v>44120</v>
      </c>
      <c r="AN2348" s="53" t="str">
        <f>IF(AND(Table1[[#This Row],[Completed Date]]&gt;="07/01/2020"+0,Table1[[#This Row],[Completed Date]]&lt;="6/30/2021"+0),"FY 20-21",IF(AND(Table1[[#This Row],[Completed Date]]&gt;="07/01/2019"+0,Table1[[#This Row],[Completed Date]]&lt;="6/30/2020"+0),"FY 19-20",""))</f>
        <v/>
      </c>
      <c r="AO2348" s="116" t="str">
        <f>IFERROR(FIND("R",Table1[[#This Row],[FS_Priority]]),"")</f>
        <v/>
      </c>
    </row>
    <row r="2349" spans="1:41" x14ac:dyDescent="0.25">
      <c r="A2349" s="48" t="s">
        <v>876</v>
      </c>
      <c r="B2349" s="217" t="s">
        <v>211</v>
      </c>
      <c r="C2349" s="217" t="s">
        <v>876</v>
      </c>
      <c r="D2349" s="218" t="b">
        <v>0</v>
      </c>
      <c r="E2349" s="48" t="s">
        <v>99</v>
      </c>
      <c r="F2349" s="48" t="s">
        <v>3102</v>
      </c>
      <c r="G2349" s="48" t="s">
        <v>211</v>
      </c>
      <c r="H2349" s="48" t="s">
        <v>324</v>
      </c>
      <c r="I2349" s="48" t="s">
        <v>3640</v>
      </c>
      <c r="J2349" s="48" t="s">
        <v>2661</v>
      </c>
      <c r="K2349" s="217" t="s">
        <v>4989</v>
      </c>
      <c r="L2349" s="217" t="s">
        <v>297</v>
      </c>
      <c r="M2349" s="48" t="s">
        <v>3610</v>
      </c>
      <c r="N2349" s="217" t="s">
        <v>211</v>
      </c>
      <c r="O2349" s="48" t="s">
        <v>165</v>
      </c>
      <c r="P2349" s="48"/>
      <c r="Q2349" s="48" t="s">
        <v>223</v>
      </c>
      <c r="R2349" s="217" t="s">
        <v>211</v>
      </c>
      <c r="S2349" s="48" t="b">
        <v>0</v>
      </c>
      <c r="T2349" s="48"/>
      <c r="U2349" s="178"/>
      <c r="V2349" s="178">
        <v>43374</v>
      </c>
      <c r="W2349" s="48" t="s">
        <v>211</v>
      </c>
      <c r="X2349" s="48"/>
      <c r="Y2349" s="48"/>
      <c r="Z2349" s="48" t="s">
        <v>211</v>
      </c>
      <c r="AA2349" s="48"/>
      <c r="AB2349" s="48"/>
      <c r="AC2349" s="217" t="s">
        <v>2818</v>
      </c>
      <c r="AD2349" s="48"/>
      <c r="AE2349" s="217" t="s">
        <v>165</v>
      </c>
      <c r="AF2349" s="217" t="s">
        <v>211</v>
      </c>
      <c r="AG2349" s="217" t="s">
        <v>539</v>
      </c>
      <c r="AH2349" s="208">
        <v>43528</v>
      </c>
      <c r="AI2349" s="210" t="s">
        <v>4352</v>
      </c>
      <c r="AJ2349" s="164" t="str">
        <f t="shared" si="36"/>
        <v>FS</v>
      </c>
      <c r="AK2349" s="115" t="b">
        <f>ISNUMBER(SEARCH("IRT",Table1[[#This Row],[Current_Status]]))</f>
        <v>0</v>
      </c>
      <c r="AL2349" s="116">
        <f>YEAR(Table1[[#This Row],[Project_Initiated]])</f>
        <v>2018</v>
      </c>
      <c r="AM2349" s="53">
        <v>44120</v>
      </c>
      <c r="AN2349" s="53" t="str">
        <f>IF(AND(Table1[[#This Row],[Completed Date]]&gt;="07/01/2020"+0,Table1[[#This Row],[Completed Date]]&lt;="6/30/2021"+0),"FY 20-21",IF(AND(Table1[[#This Row],[Completed Date]]&gt;="07/01/2019"+0,Table1[[#This Row],[Completed Date]]&lt;="6/30/2020"+0),"FY 19-20",""))</f>
        <v/>
      </c>
      <c r="AO2349" s="116" t="str">
        <f>IFERROR(FIND("R",Table1[[#This Row],[FS_Priority]]),"")</f>
        <v/>
      </c>
    </row>
    <row r="2350" spans="1:41" x14ac:dyDescent="0.25">
      <c r="A2350" s="48" t="s">
        <v>2921</v>
      </c>
      <c r="B2350" s="217" t="s">
        <v>211</v>
      </c>
      <c r="C2350" s="217" t="s">
        <v>2921</v>
      </c>
      <c r="D2350" s="218" t="b">
        <v>0</v>
      </c>
      <c r="E2350" s="48" t="s">
        <v>99</v>
      </c>
      <c r="F2350" s="48" t="s">
        <v>3107</v>
      </c>
      <c r="G2350" s="48" t="s">
        <v>211</v>
      </c>
      <c r="H2350" s="48" t="s">
        <v>324</v>
      </c>
      <c r="I2350" s="48" t="s">
        <v>3929</v>
      </c>
      <c r="J2350" s="48" t="s">
        <v>2661</v>
      </c>
      <c r="K2350" s="217" t="s">
        <v>4989</v>
      </c>
      <c r="L2350" s="217" t="s">
        <v>297</v>
      </c>
      <c r="M2350" s="48" t="s">
        <v>3603</v>
      </c>
      <c r="N2350" s="217" t="s">
        <v>211</v>
      </c>
      <c r="O2350" s="48" t="s">
        <v>165</v>
      </c>
      <c r="P2350" s="48"/>
      <c r="Q2350" s="48" t="s">
        <v>225</v>
      </c>
      <c r="R2350" s="217" t="s">
        <v>211</v>
      </c>
      <c r="S2350" s="48" t="b">
        <v>1</v>
      </c>
      <c r="T2350" s="48"/>
      <c r="U2350" s="178"/>
      <c r="V2350" s="178">
        <v>43595</v>
      </c>
      <c r="W2350" s="48" t="s">
        <v>211</v>
      </c>
      <c r="X2350" s="48"/>
      <c r="Y2350" s="48"/>
      <c r="Z2350" s="48" t="s">
        <v>211</v>
      </c>
      <c r="AA2350" s="48"/>
      <c r="AB2350" s="48"/>
      <c r="AC2350" s="217" t="s">
        <v>3370</v>
      </c>
      <c r="AD2350" s="48"/>
      <c r="AE2350" s="217" t="s">
        <v>211</v>
      </c>
      <c r="AF2350" s="217" t="s">
        <v>211</v>
      </c>
      <c r="AG2350" s="217" t="s">
        <v>211</v>
      </c>
      <c r="AH2350" s="208">
        <v>43634</v>
      </c>
      <c r="AI2350" s="210" t="s">
        <v>4349</v>
      </c>
      <c r="AJ2350" s="164" t="str">
        <f t="shared" si="36"/>
        <v>FS</v>
      </c>
      <c r="AK2350" s="115" t="b">
        <f>ISNUMBER(SEARCH("IRT",Table1[[#This Row],[Current_Status]]))</f>
        <v>0</v>
      </c>
      <c r="AL2350" s="116">
        <f>YEAR(Table1[[#This Row],[Project_Initiated]])</f>
        <v>2019</v>
      </c>
      <c r="AM2350" s="53">
        <v>44120</v>
      </c>
      <c r="AN2350" s="53" t="str">
        <f>IF(AND(Table1[[#This Row],[Completed Date]]&gt;="07/01/2020"+0,Table1[[#This Row],[Completed Date]]&lt;="6/30/2021"+0),"FY 20-21",IF(AND(Table1[[#This Row],[Completed Date]]&gt;="07/01/2019"+0,Table1[[#This Row],[Completed Date]]&lt;="6/30/2020"+0),"FY 19-20",""))</f>
        <v/>
      </c>
      <c r="AO2350" s="116" t="str">
        <f>IFERROR(FIND("R",Table1[[#This Row],[FS_Priority]]),"")</f>
        <v/>
      </c>
    </row>
    <row r="2351" spans="1:41" x14ac:dyDescent="0.25">
      <c r="A2351" s="48" t="s">
        <v>300</v>
      </c>
      <c r="B2351" s="217" t="s">
        <v>211</v>
      </c>
      <c r="C2351" s="217" t="s">
        <v>300</v>
      </c>
      <c r="D2351" s="218" t="b">
        <v>0</v>
      </c>
      <c r="E2351" s="48" t="s">
        <v>99</v>
      </c>
      <c r="F2351" s="48" t="s">
        <v>3108</v>
      </c>
      <c r="G2351" s="48" t="s">
        <v>211</v>
      </c>
      <c r="H2351" s="48" t="s">
        <v>465</v>
      </c>
      <c r="I2351" s="48" t="s">
        <v>3644</v>
      </c>
      <c r="J2351" s="48" t="s">
        <v>2661</v>
      </c>
      <c r="K2351" s="217" t="s">
        <v>4989</v>
      </c>
      <c r="L2351" s="217" t="s">
        <v>297</v>
      </c>
      <c r="M2351" s="48" t="s">
        <v>3627</v>
      </c>
      <c r="N2351" s="217" t="s">
        <v>211</v>
      </c>
      <c r="O2351" s="48" t="s">
        <v>165</v>
      </c>
      <c r="P2351" s="48"/>
      <c r="Q2351" s="48" t="s">
        <v>225</v>
      </c>
      <c r="R2351" s="217" t="s">
        <v>211</v>
      </c>
      <c r="S2351" s="48" t="b">
        <v>0</v>
      </c>
      <c r="T2351" s="48"/>
      <c r="U2351" s="178"/>
      <c r="V2351" s="178">
        <v>43333</v>
      </c>
      <c r="W2351" s="48" t="s">
        <v>211</v>
      </c>
      <c r="X2351" s="48"/>
      <c r="Y2351" s="48"/>
      <c r="Z2351" s="48" t="s">
        <v>211</v>
      </c>
      <c r="AA2351" s="48"/>
      <c r="AB2351" s="48"/>
      <c r="AC2351" s="217" t="s">
        <v>539</v>
      </c>
      <c r="AD2351" s="179"/>
      <c r="AE2351" s="217" t="s">
        <v>165</v>
      </c>
      <c r="AF2351" s="217" t="s">
        <v>211</v>
      </c>
      <c r="AG2351" s="217" t="s">
        <v>539</v>
      </c>
      <c r="AH2351" s="208">
        <v>43412</v>
      </c>
      <c r="AI2351" s="210" t="s">
        <v>4347</v>
      </c>
      <c r="AJ2351" s="164" t="str">
        <f t="shared" si="36"/>
        <v>FS</v>
      </c>
      <c r="AK2351" s="115" t="b">
        <f>ISNUMBER(SEARCH("IRT",Table1[[#This Row],[Current_Status]]))</f>
        <v>0</v>
      </c>
      <c r="AL2351" s="116">
        <f>YEAR(Table1[[#This Row],[Project_Initiated]])</f>
        <v>2018</v>
      </c>
      <c r="AM2351" s="53">
        <v>44120</v>
      </c>
      <c r="AN2351" s="53" t="str">
        <f>IF(AND(Table1[[#This Row],[Completed Date]]&gt;="07/01/2020"+0,Table1[[#This Row],[Completed Date]]&lt;="6/30/2021"+0),"FY 20-21",IF(AND(Table1[[#This Row],[Completed Date]]&gt;="07/01/2019"+0,Table1[[#This Row],[Completed Date]]&lt;="6/30/2020"+0),"FY 19-20",""))</f>
        <v/>
      </c>
      <c r="AO2351" s="116" t="str">
        <f>IFERROR(FIND("R",Table1[[#This Row],[FS_Priority]]),"")</f>
        <v/>
      </c>
    </row>
    <row r="2352" spans="1:41" x14ac:dyDescent="0.25">
      <c r="A2352" s="48" t="s">
        <v>301</v>
      </c>
      <c r="B2352" s="217" t="s">
        <v>211</v>
      </c>
      <c r="C2352" s="217" t="s">
        <v>301</v>
      </c>
      <c r="D2352" s="218" t="b">
        <v>0</v>
      </c>
      <c r="E2352" s="48" t="s">
        <v>99</v>
      </c>
      <c r="F2352" s="48" t="s">
        <v>3110</v>
      </c>
      <c r="G2352" s="48" t="s">
        <v>211</v>
      </c>
      <c r="H2352" s="48" t="s">
        <v>465</v>
      </c>
      <c r="I2352" s="48" t="s">
        <v>3645</v>
      </c>
      <c r="J2352" s="48" t="s">
        <v>2661</v>
      </c>
      <c r="K2352" s="217" t="s">
        <v>4989</v>
      </c>
      <c r="L2352" s="217" t="s">
        <v>297</v>
      </c>
      <c r="M2352" s="48" t="s">
        <v>3602</v>
      </c>
      <c r="N2352" s="217" t="s">
        <v>211</v>
      </c>
      <c r="O2352" s="48" t="s">
        <v>165</v>
      </c>
      <c r="P2352" s="48"/>
      <c r="Q2352" s="48" t="s">
        <v>227</v>
      </c>
      <c r="R2352" s="217" t="s">
        <v>211</v>
      </c>
      <c r="S2352" s="48" t="b">
        <v>0</v>
      </c>
      <c r="T2352" s="48"/>
      <c r="U2352" s="178"/>
      <c r="V2352" s="178">
        <v>43339</v>
      </c>
      <c r="W2352" s="48" t="s">
        <v>211</v>
      </c>
      <c r="X2352" s="48"/>
      <c r="Y2352" s="48"/>
      <c r="Z2352" s="48" t="s">
        <v>211</v>
      </c>
      <c r="AA2352" s="48"/>
      <c r="AB2352" s="48"/>
      <c r="AC2352" s="217" t="s">
        <v>539</v>
      </c>
      <c r="AD2352" s="48"/>
      <c r="AE2352" s="217" t="s">
        <v>165</v>
      </c>
      <c r="AF2352" s="217" t="s">
        <v>211</v>
      </c>
      <c r="AG2352" s="217" t="s">
        <v>539</v>
      </c>
      <c r="AH2352" s="208">
        <v>43412</v>
      </c>
      <c r="AI2352" s="210" t="s">
        <v>4347</v>
      </c>
      <c r="AJ2352" s="164" t="str">
        <f t="shared" si="36"/>
        <v>FS</v>
      </c>
      <c r="AK2352" s="115" t="b">
        <f>ISNUMBER(SEARCH("IRT",Table1[[#This Row],[Current_Status]]))</f>
        <v>0</v>
      </c>
      <c r="AL2352" s="116">
        <f>YEAR(Table1[[#This Row],[Project_Initiated]])</f>
        <v>2018</v>
      </c>
      <c r="AM2352" s="53">
        <v>44120</v>
      </c>
      <c r="AN2352" s="53" t="str">
        <f>IF(AND(Table1[[#This Row],[Completed Date]]&gt;="07/01/2020"+0,Table1[[#This Row],[Completed Date]]&lt;="6/30/2021"+0),"FY 20-21",IF(AND(Table1[[#This Row],[Completed Date]]&gt;="07/01/2019"+0,Table1[[#This Row],[Completed Date]]&lt;="6/30/2020"+0),"FY 19-20",""))</f>
        <v/>
      </c>
      <c r="AO2352" s="116" t="str">
        <f>IFERROR(FIND("R",Table1[[#This Row],[FS_Priority]]),"")</f>
        <v/>
      </c>
    </row>
    <row r="2353" spans="1:41" x14ac:dyDescent="0.25">
      <c r="A2353" s="48" t="s">
        <v>2922</v>
      </c>
      <c r="B2353" s="217" t="s">
        <v>211</v>
      </c>
      <c r="C2353" s="217" t="s">
        <v>2922</v>
      </c>
      <c r="D2353" s="218" t="b">
        <v>0</v>
      </c>
      <c r="E2353" s="48" t="s">
        <v>99</v>
      </c>
      <c r="F2353" s="48" t="s">
        <v>3109</v>
      </c>
      <c r="G2353" s="48" t="s">
        <v>211</v>
      </c>
      <c r="H2353" s="48" t="s">
        <v>453</v>
      </c>
      <c r="I2353" s="48" t="s">
        <v>3930</v>
      </c>
      <c r="J2353" s="48" t="s">
        <v>2661</v>
      </c>
      <c r="K2353" s="217" t="s">
        <v>4989</v>
      </c>
      <c r="L2353" s="217" t="s">
        <v>297</v>
      </c>
      <c r="M2353" s="48" t="s">
        <v>3931</v>
      </c>
      <c r="N2353" s="217" t="s">
        <v>211</v>
      </c>
      <c r="O2353" s="48" t="s">
        <v>165</v>
      </c>
      <c r="P2353" s="48"/>
      <c r="Q2353" s="48" t="s">
        <v>227</v>
      </c>
      <c r="R2353" s="217" t="s">
        <v>211</v>
      </c>
      <c r="S2353" s="48" t="b">
        <v>1</v>
      </c>
      <c r="T2353" s="48"/>
      <c r="U2353" s="178"/>
      <c r="V2353" s="178">
        <v>43605</v>
      </c>
      <c r="W2353" s="48" t="s">
        <v>211</v>
      </c>
      <c r="X2353" s="48"/>
      <c r="Y2353" s="48"/>
      <c r="Z2353" s="48" t="s">
        <v>211</v>
      </c>
      <c r="AA2353" s="48"/>
      <c r="AB2353" s="48"/>
      <c r="AC2353" s="217" t="s">
        <v>3388</v>
      </c>
      <c r="AD2353" s="48"/>
      <c r="AE2353" s="217" t="s">
        <v>211</v>
      </c>
      <c r="AF2353" s="217" t="s">
        <v>211</v>
      </c>
      <c r="AG2353" s="217" t="s">
        <v>211</v>
      </c>
      <c r="AH2353" s="208">
        <v>43636</v>
      </c>
      <c r="AI2353" s="210" t="s">
        <v>4349</v>
      </c>
      <c r="AJ2353" s="164" t="str">
        <f t="shared" si="36"/>
        <v>FS</v>
      </c>
      <c r="AK2353" s="115" t="b">
        <f>ISNUMBER(SEARCH("IRT",Table1[[#This Row],[Current_Status]]))</f>
        <v>0</v>
      </c>
      <c r="AL2353" s="116">
        <f>YEAR(Table1[[#This Row],[Project_Initiated]])</f>
        <v>2019</v>
      </c>
      <c r="AM2353" s="53">
        <v>44120</v>
      </c>
      <c r="AN2353" s="53" t="str">
        <f>IF(AND(Table1[[#This Row],[Completed Date]]&gt;="07/01/2020"+0,Table1[[#This Row],[Completed Date]]&lt;="6/30/2021"+0),"FY 20-21",IF(AND(Table1[[#This Row],[Completed Date]]&gt;="07/01/2019"+0,Table1[[#This Row],[Completed Date]]&lt;="6/30/2020"+0),"FY 19-20",""))</f>
        <v/>
      </c>
      <c r="AO2353" s="116" t="str">
        <f>IFERROR(FIND("R",Table1[[#This Row],[FS_Priority]]),"")</f>
        <v/>
      </c>
    </row>
    <row r="2354" spans="1:41" x14ac:dyDescent="0.25">
      <c r="A2354" s="48" t="s">
        <v>2923</v>
      </c>
      <c r="B2354" s="217" t="s">
        <v>211</v>
      </c>
      <c r="C2354" s="217" t="s">
        <v>2923</v>
      </c>
      <c r="D2354" s="218" t="b">
        <v>0</v>
      </c>
      <c r="E2354" s="48" t="s">
        <v>99</v>
      </c>
      <c r="F2354" s="48" t="s">
        <v>3112</v>
      </c>
      <c r="G2354" s="48" t="s">
        <v>211</v>
      </c>
      <c r="H2354" s="48" t="s">
        <v>465</v>
      </c>
      <c r="I2354" s="48" t="s">
        <v>3932</v>
      </c>
      <c r="J2354" s="48" t="s">
        <v>2661</v>
      </c>
      <c r="K2354" s="217" t="s">
        <v>4989</v>
      </c>
      <c r="L2354" s="217" t="s">
        <v>297</v>
      </c>
      <c r="M2354" s="48" t="s">
        <v>3627</v>
      </c>
      <c r="N2354" s="217" t="s">
        <v>211</v>
      </c>
      <c r="O2354" s="48" t="s">
        <v>165</v>
      </c>
      <c r="P2354" s="48"/>
      <c r="Q2354" s="48" t="s">
        <v>229</v>
      </c>
      <c r="R2354" s="217" t="s">
        <v>211</v>
      </c>
      <c r="S2354" s="48" t="b">
        <v>0</v>
      </c>
      <c r="T2354" s="48"/>
      <c r="U2354" s="178"/>
      <c r="V2354" s="178">
        <v>43606</v>
      </c>
      <c r="W2354" s="48" t="s">
        <v>211</v>
      </c>
      <c r="X2354" s="48"/>
      <c r="Y2354" s="48"/>
      <c r="Z2354" s="48" t="s">
        <v>211</v>
      </c>
      <c r="AA2354" s="48"/>
      <c r="AB2354" s="48"/>
      <c r="AC2354" s="217" t="s">
        <v>3995</v>
      </c>
      <c r="AD2354" s="48"/>
      <c r="AE2354" s="217" t="s">
        <v>211</v>
      </c>
      <c r="AF2354" s="217" t="s">
        <v>211</v>
      </c>
      <c r="AG2354" s="217" t="s">
        <v>211</v>
      </c>
      <c r="AH2354" s="208">
        <v>43662</v>
      </c>
      <c r="AI2354" s="210" t="s">
        <v>4349</v>
      </c>
      <c r="AJ2354" s="164" t="str">
        <f t="shared" si="36"/>
        <v>FS</v>
      </c>
      <c r="AK2354" s="115" t="b">
        <f>ISNUMBER(SEARCH("IRT",Table1[[#This Row],[Current_Status]]))</f>
        <v>0</v>
      </c>
      <c r="AL2354" s="116">
        <f>YEAR(Table1[[#This Row],[Project_Initiated]])</f>
        <v>2019</v>
      </c>
      <c r="AM2354" s="53">
        <v>44120</v>
      </c>
      <c r="AN2354" s="53" t="str">
        <f>IF(AND(Table1[[#This Row],[Completed Date]]&gt;="07/01/2020"+0,Table1[[#This Row],[Completed Date]]&lt;="6/30/2021"+0),"FY 20-21",IF(AND(Table1[[#This Row],[Completed Date]]&gt;="07/01/2019"+0,Table1[[#This Row],[Completed Date]]&lt;="6/30/2020"+0),"FY 19-20",""))</f>
        <v>FY 19-20</v>
      </c>
      <c r="AO2354" s="116" t="str">
        <f>IFERROR(FIND("R",Table1[[#This Row],[FS_Priority]]),"")</f>
        <v/>
      </c>
    </row>
    <row r="2355" spans="1:41" x14ac:dyDescent="0.25">
      <c r="A2355" s="48" t="s">
        <v>302</v>
      </c>
      <c r="B2355" s="217" t="s">
        <v>211</v>
      </c>
      <c r="C2355" s="217" t="s">
        <v>302</v>
      </c>
      <c r="D2355" s="218" t="b">
        <v>0</v>
      </c>
      <c r="E2355" s="48" t="s">
        <v>99</v>
      </c>
      <c r="F2355" s="48" t="s">
        <v>3111</v>
      </c>
      <c r="G2355" s="48" t="s">
        <v>211</v>
      </c>
      <c r="H2355" s="48" t="s">
        <v>464</v>
      </c>
      <c r="I2355" s="48" t="s">
        <v>3646</v>
      </c>
      <c r="J2355" s="48" t="s">
        <v>2661</v>
      </c>
      <c r="K2355" s="217" t="s">
        <v>4989</v>
      </c>
      <c r="L2355" s="217" t="s">
        <v>297</v>
      </c>
      <c r="M2355" s="48" t="s">
        <v>3631</v>
      </c>
      <c r="N2355" s="217" t="s">
        <v>211</v>
      </c>
      <c r="O2355" s="48" t="s">
        <v>165</v>
      </c>
      <c r="P2355" s="48"/>
      <c r="Q2355" s="48" t="s">
        <v>229</v>
      </c>
      <c r="R2355" s="217" t="s">
        <v>211</v>
      </c>
      <c r="S2355" s="48" t="b">
        <v>0</v>
      </c>
      <c r="T2355" s="48"/>
      <c r="U2355" s="178"/>
      <c r="V2355" s="178">
        <v>43340</v>
      </c>
      <c r="W2355" s="48" t="s">
        <v>211</v>
      </c>
      <c r="X2355" s="48"/>
      <c r="Y2355" s="48"/>
      <c r="Z2355" s="48" t="s">
        <v>211</v>
      </c>
      <c r="AA2355" s="48"/>
      <c r="AB2355" s="48"/>
      <c r="AC2355" s="217" t="s">
        <v>539</v>
      </c>
      <c r="AD2355" s="179"/>
      <c r="AE2355" s="217" t="s">
        <v>165</v>
      </c>
      <c r="AF2355" s="217" t="s">
        <v>211</v>
      </c>
      <c r="AG2355" s="217" t="s">
        <v>539</v>
      </c>
      <c r="AH2355" s="208">
        <v>43412</v>
      </c>
      <c r="AI2355" s="210" t="s">
        <v>4347</v>
      </c>
      <c r="AJ2355" s="164" t="str">
        <f t="shared" si="36"/>
        <v>FS</v>
      </c>
      <c r="AK2355" s="115" t="b">
        <f>ISNUMBER(SEARCH("IRT",Table1[[#This Row],[Current_Status]]))</f>
        <v>0</v>
      </c>
      <c r="AL2355" s="116">
        <f>YEAR(Table1[[#This Row],[Project_Initiated]])</f>
        <v>2018</v>
      </c>
      <c r="AM2355" s="53">
        <v>44120</v>
      </c>
      <c r="AN2355" s="53" t="str">
        <f>IF(AND(Table1[[#This Row],[Completed Date]]&gt;="07/01/2020"+0,Table1[[#This Row],[Completed Date]]&lt;="6/30/2021"+0),"FY 20-21",IF(AND(Table1[[#This Row],[Completed Date]]&gt;="07/01/2019"+0,Table1[[#This Row],[Completed Date]]&lt;="6/30/2020"+0),"FY 19-20",""))</f>
        <v/>
      </c>
      <c r="AO2355" s="116" t="str">
        <f>IFERROR(FIND("R",Table1[[#This Row],[FS_Priority]]),"")</f>
        <v/>
      </c>
    </row>
    <row r="2356" spans="1:41" x14ac:dyDescent="0.25">
      <c r="A2356" s="48" t="s">
        <v>303</v>
      </c>
      <c r="B2356" s="217" t="s">
        <v>211</v>
      </c>
      <c r="C2356" s="217" t="s">
        <v>303</v>
      </c>
      <c r="D2356" s="218" t="b">
        <v>0</v>
      </c>
      <c r="E2356" s="48" t="s">
        <v>99</v>
      </c>
      <c r="F2356" s="48" t="s">
        <v>3113</v>
      </c>
      <c r="G2356" s="48" t="s">
        <v>211</v>
      </c>
      <c r="H2356" s="48" t="s">
        <v>983</v>
      </c>
      <c r="I2356" s="48" t="s">
        <v>211</v>
      </c>
      <c r="J2356" s="48" t="s">
        <v>2661</v>
      </c>
      <c r="K2356" s="217" t="s">
        <v>4989</v>
      </c>
      <c r="L2356" s="217" t="s">
        <v>297</v>
      </c>
      <c r="M2356" s="48" t="s">
        <v>3647</v>
      </c>
      <c r="N2356" s="217" t="s">
        <v>211</v>
      </c>
      <c r="O2356" s="48" t="s">
        <v>165</v>
      </c>
      <c r="P2356" s="48"/>
      <c r="Q2356" s="48" t="s">
        <v>231</v>
      </c>
      <c r="R2356" s="217" t="s">
        <v>211</v>
      </c>
      <c r="S2356" s="48" t="b">
        <v>0</v>
      </c>
      <c r="T2356" s="48"/>
      <c r="U2356" s="178"/>
      <c r="V2356" s="178">
        <v>43333</v>
      </c>
      <c r="W2356" s="48" t="s">
        <v>211</v>
      </c>
      <c r="X2356" s="48"/>
      <c r="Y2356" s="48"/>
      <c r="Z2356" s="48" t="s">
        <v>211</v>
      </c>
      <c r="AA2356" s="48"/>
      <c r="AB2356" s="48"/>
      <c r="AC2356" s="217" t="s">
        <v>539</v>
      </c>
      <c r="AD2356" s="48"/>
      <c r="AE2356" s="217" t="s">
        <v>165</v>
      </c>
      <c r="AF2356" s="217" t="s">
        <v>211</v>
      </c>
      <c r="AG2356" s="217" t="s">
        <v>539</v>
      </c>
      <c r="AH2356" s="208">
        <v>43412</v>
      </c>
      <c r="AI2356" s="210" t="s">
        <v>4347</v>
      </c>
      <c r="AJ2356" s="164" t="str">
        <f t="shared" si="36"/>
        <v>FS</v>
      </c>
      <c r="AK2356" s="115" t="b">
        <f>ISNUMBER(SEARCH("IRT",Table1[[#This Row],[Current_Status]]))</f>
        <v>0</v>
      </c>
      <c r="AL2356" s="116">
        <f>YEAR(Table1[[#This Row],[Project_Initiated]])</f>
        <v>2018</v>
      </c>
      <c r="AM2356" s="53">
        <v>44120</v>
      </c>
      <c r="AN2356" s="53" t="str">
        <f>IF(AND(Table1[[#This Row],[Completed Date]]&gt;="07/01/2020"+0,Table1[[#This Row],[Completed Date]]&lt;="6/30/2021"+0),"FY 20-21",IF(AND(Table1[[#This Row],[Completed Date]]&gt;="07/01/2019"+0,Table1[[#This Row],[Completed Date]]&lt;="6/30/2020"+0),"FY 19-20",""))</f>
        <v/>
      </c>
      <c r="AO2356" s="116" t="str">
        <f>IFERROR(FIND("R",Table1[[#This Row],[FS_Priority]]),"")</f>
        <v/>
      </c>
    </row>
    <row r="2357" spans="1:41" x14ac:dyDescent="0.25">
      <c r="A2357" s="48" t="s">
        <v>304</v>
      </c>
      <c r="B2357" s="217" t="s">
        <v>211</v>
      </c>
      <c r="C2357" s="217" t="s">
        <v>304</v>
      </c>
      <c r="D2357" s="218" t="b">
        <v>0</v>
      </c>
      <c r="E2357" s="48" t="s">
        <v>99</v>
      </c>
      <c r="F2357" s="48" t="s">
        <v>3114</v>
      </c>
      <c r="G2357" s="48" t="s">
        <v>211</v>
      </c>
      <c r="H2357" s="48" t="s">
        <v>465</v>
      </c>
      <c r="I2357" s="48" t="s">
        <v>3648</v>
      </c>
      <c r="J2357" s="48" t="s">
        <v>2661</v>
      </c>
      <c r="K2357" s="217" t="s">
        <v>4989</v>
      </c>
      <c r="L2357" s="217" t="s">
        <v>297</v>
      </c>
      <c r="M2357" s="48" t="s">
        <v>3635</v>
      </c>
      <c r="N2357" s="217" t="s">
        <v>211</v>
      </c>
      <c r="O2357" s="48" t="s">
        <v>165</v>
      </c>
      <c r="P2357" s="48"/>
      <c r="Q2357" s="48" t="s">
        <v>234</v>
      </c>
      <c r="R2357" s="217" t="s">
        <v>211</v>
      </c>
      <c r="S2357" s="48" t="b">
        <v>0</v>
      </c>
      <c r="T2357" s="48"/>
      <c r="U2357" s="178"/>
      <c r="V2357" s="178">
        <v>43321</v>
      </c>
      <c r="W2357" s="48" t="s">
        <v>211</v>
      </c>
      <c r="X2357" s="48"/>
      <c r="Y2357" s="48"/>
      <c r="Z2357" s="48" t="s">
        <v>211</v>
      </c>
      <c r="AA2357" s="48"/>
      <c r="AB2357" s="48"/>
      <c r="AC2357" s="217" t="s">
        <v>2881</v>
      </c>
      <c r="AD2357" s="48"/>
      <c r="AE2357" s="217" t="s">
        <v>165</v>
      </c>
      <c r="AF2357" s="217" t="s">
        <v>211</v>
      </c>
      <c r="AG2357" s="217" t="s">
        <v>539</v>
      </c>
      <c r="AH2357" s="208">
        <v>43592</v>
      </c>
      <c r="AI2357" s="210" t="s">
        <v>4347</v>
      </c>
      <c r="AJ2357" s="164" t="str">
        <f t="shared" si="36"/>
        <v>FS</v>
      </c>
      <c r="AK2357" s="115" t="b">
        <f>ISNUMBER(SEARCH("IRT",Table1[[#This Row],[Current_Status]]))</f>
        <v>0</v>
      </c>
      <c r="AL2357" s="116">
        <f>YEAR(Table1[[#This Row],[Project_Initiated]])</f>
        <v>2018</v>
      </c>
      <c r="AM2357" s="53">
        <v>44120</v>
      </c>
      <c r="AN2357" s="53" t="str">
        <f>IF(AND(Table1[[#This Row],[Completed Date]]&gt;="07/01/2020"+0,Table1[[#This Row],[Completed Date]]&lt;="6/30/2021"+0),"FY 20-21",IF(AND(Table1[[#This Row],[Completed Date]]&gt;="07/01/2019"+0,Table1[[#This Row],[Completed Date]]&lt;="6/30/2020"+0),"FY 19-20",""))</f>
        <v/>
      </c>
      <c r="AO2357" s="116" t="str">
        <f>IFERROR(FIND("R",Table1[[#This Row],[FS_Priority]]),"")</f>
        <v/>
      </c>
    </row>
    <row r="2358" spans="1:41" x14ac:dyDescent="0.25">
      <c r="A2358" s="48" t="s">
        <v>305</v>
      </c>
      <c r="B2358" s="217" t="s">
        <v>211</v>
      </c>
      <c r="C2358" s="217" t="s">
        <v>305</v>
      </c>
      <c r="D2358" s="218" t="b">
        <v>0</v>
      </c>
      <c r="E2358" s="48" t="s">
        <v>99</v>
      </c>
      <c r="F2358" s="48" t="s">
        <v>3115</v>
      </c>
      <c r="G2358" s="48" t="s">
        <v>211</v>
      </c>
      <c r="H2358" s="48" t="s">
        <v>465</v>
      </c>
      <c r="I2358" s="48" t="s">
        <v>35</v>
      </c>
      <c r="J2358" s="48" t="s">
        <v>2661</v>
      </c>
      <c r="K2358" s="217" t="s">
        <v>4989</v>
      </c>
      <c r="L2358" s="217" t="s">
        <v>297</v>
      </c>
      <c r="M2358" s="48" t="s">
        <v>3649</v>
      </c>
      <c r="N2358" s="217" t="s">
        <v>211</v>
      </c>
      <c r="O2358" s="48" t="s">
        <v>165</v>
      </c>
      <c r="P2358" s="48"/>
      <c r="Q2358" s="48" t="s">
        <v>306</v>
      </c>
      <c r="R2358" s="217" t="s">
        <v>211</v>
      </c>
      <c r="S2358" s="48" t="b">
        <v>0</v>
      </c>
      <c r="T2358" s="48"/>
      <c r="U2358" s="178"/>
      <c r="V2358" s="178">
        <v>43271</v>
      </c>
      <c r="W2358" s="48" t="s">
        <v>211</v>
      </c>
      <c r="X2358" s="48"/>
      <c r="Y2358" s="48"/>
      <c r="Z2358" s="48" t="s">
        <v>211</v>
      </c>
      <c r="AA2358" s="48"/>
      <c r="AB2358" s="48"/>
      <c r="AC2358" s="217" t="s">
        <v>539</v>
      </c>
      <c r="AD2358" s="48"/>
      <c r="AE2358" s="217" t="s">
        <v>165</v>
      </c>
      <c r="AF2358" s="217" t="s">
        <v>211</v>
      </c>
      <c r="AG2358" s="217" t="s">
        <v>539</v>
      </c>
      <c r="AH2358" s="208">
        <v>43412</v>
      </c>
      <c r="AI2358" s="210" t="s">
        <v>4347</v>
      </c>
      <c r="AJ2358" s="164" t="str">
        <f t="shared" si="36"/>
        <v>FS</v>
      </c>
      <c r="AK2358" s="115" t="b">
        <f>ISNUMBER(SEARCH("IRT",Table1[[#This Row],[Current_Status]]))</f>
        <v>0</v>
      </c>
      <c r="AL2358" s="116">
        <f>YEAR(Table1[[#This Row],[Project_Initiated]])</f>
        <v>2018</v>
      </c>
      <c r="AM2358" s="53">
        <v>44120</v>
      </c>
      <c r="AN2358" s="53" t="str">
        <f>IF(AND(Table1[[#This Row],[Completed Date]]&gt;="07/01/2020"+0,Table1[[#This Row],[Completed Date]]&lt;="6/30/2021"+0),"FY 20-21",IF(AND(Table1[[#This Row],[Completed Date]]&gt;="07/01/2019"+0,Table1[[#This Row],[Completed Date]]&lt;="6/30/2020"+0),"FY 19-20",""))</f>
        <v/>
      </c>
      <c r="AO2358" s="116" t="str">
        <f>IFERROR(FIND("R",Table1[[#This Row],[FS_Priority]]),"")</f>
        <v/>
      </c>
    </row>
    <row r="2359" spans="1:41" x14ac:dyDescent="0.25">
      <c r="A2359" s="48" t="s">
        <v>307</v>
      </c>
      <c r="B2359" s="217" t="s">
        <v>211</v>
      </c>
      <c r="C2359" s="217" t="s">
        <v>307</v>
      </c>
      <c r="D2359" s="218" t="b">
        <v>0</v>
      </c>
      <c r="E2359" s="48" t="s">
        <v>99</v>
      </c>
      <c r="F2359" s="48" t="s">
        <v>3116</v>
      </c>
      <c r="G2359" s="48" t="s">
        <v>211</v>
      </c>
      <c r="H2359" s="48" t="s">
        <v>445</v>
      </c>
      <c r="I2359" s="48" t="s">
        <v>3650</v>
      </c>
      <c r="J2359" s="48" t="s">
        <v>2661</v>
      </c>
      <c r="K2359" s="217" t="s">
        <v>4989</v>
      </c>
      <c r="L2359" s="217" t="s">
        <v>297</v>
      </c>
      <c r="M2359" s="48" t="s">
        <v>3610</v>
      </c>
      <c r="N2359" s="217" t="s">
        <v>211</v>
      </c>
      <c r="O2359" s="48" t="s">
        <v>165</v>
      </c>
      <c r="P2359" s="48"/>
      <c r="Q2359" s="48" t="s">
        <v>308</v>
      </c>
      <c r="R2359" s="217" t="s">
        <v>211</v>
      </c>
      <c r="S2359" s="48" t="b">
        <v>0</v>
      </c>
      <c r="T2359" s="48"/>
      <c r="U2359" s="178"/>
      <c r="V2359" s="178">
        <v>43334</v>
      </c>
      <c r="W2359" s="48" t="s">
        <v>211</v>
      </c>
      <c r="X2359" s="48"/>
      <c r="Y2359" s="48"/>
      <c r="Z2359" s="48" t="s">
        <v>211</v>
      </c>
      <c r="AA2359" s="48"/>
      <c r="AB2359" s="48"/>
      <c r="AC2359" s="217" t="s">
        <v>539</v>
      </c>
      <c r="AD2359" s="48"/>
      <c r="AE2359" s="217" t="s">
        <v>165</v>
      </c>
      <c r="AF2359" s="217" t="s">
        <v>211</v>
      </c>
      <c r="AG2359" s="217" t="s">
        <v>539</v>
      </c>
      <c r="AH2359" s="208">
        <v>43412</v>
      </c>
      <c r="AI2359" s="210" t="s">
        <v>4347</v>
      </c>
      <c r="AJ2359" s="164" t="str">
        <f t="shared" si="36"/>
        <v>FS</v>
      </c>
      <c r="AK2359" s="115" t="b">
        <f>ISNUMBER(SEARCH("IRT",Table1[[#This Row],[Current_Status]]))</f>
        <v>0</v>
      </c>
      <c r="AL2359" s="116">
        <f>YEAR(Table1[[#This Row],[Project_Initiated]])</f>
        <v>2018</v>
      </c>
      <c r="AM2359" s="53">
        <v>44120</v>
      </c>
      <c r="AN2359" s="53" t="str">
        <f>IF(AND(Table1[[#This Row],[Completed Date]]&gt;="07/01/2020"+0,Table1[[#This Row],[Completed Date]]&lt;="6/30/2021"+0),"FY 20-21",IF(AND(Table1[[#This Row],[Completed Date]]&gt;="07/01/2019"+0,Table1[[#This Row],[Completed Date]]&lt;="6/30/2020"+0),"FY 19-20",""))</f>
        <v/>
      </c>
      <c r="AO2359" s="116" t="str">
        <f>IFERROR(FIND("R",Table1[[#This Row],[FS_Priority]]),"")</f>
        <v/>
      </c>
    </row>
    <row r="2360" spans="1:41" x14ac:dyDescent="0.25">
      <c r="A2360" s="48" t="s">
        <v>309</v>
      </c>
      <c r="B2360" s="217" t="s">
        <v>211</v>
      </c>
      <c r="C2360" s="217" t="s">
        <v>309</v>
      </c>
      <c r="D2360" s="218" t="b">
        <v>0</v>
      </c>
      <c r="E2360" s="48" t="s">
        <v>99</v>
      </c>
      <c r="F2360" s="48" t="s">
        <v>3117</v>
      </c>
      <c r="G2360" s="48" t="s">
        <v>211</v>
      </c>
      <c r="H2360" s="48" t="s">
        <v>465</v>
      </c>
      <c r="I2360" s="48" t="s">
        <v>3651</v>
      </c>
      <c r="J2360" s="48" t="s">
        <v>2661</v>
      </c>
      <c r="K2360" s="217" t="s">
        <v>4989</v>
      </c>
      <c r="L2360" s="217" t="s">
        <v>297</v>
      </c>
      <c r="M2360" s="48" t="s">
        <v>3597</v>
      </c>
      <c r="N2360" s="217" t="s">
        <v>211</v>
      </c>
      <c r="O2360" s="48" t="s">
        <v>183</v>
      </c>
      <c r="P2360" s="48"/>
      <c r="Q2360" s="48" t="s">
        <v>310</v>
      </c>
      <c r="R2360" s="217" t="s">
        <v>310</v>
      </c>
      <c r="S2360" s="48" t="b">
        <v>0</v>
      </c>
      <c r="T2360" s="48"/>
      <c r="U2360" s="178"/>
      <c r="V2360" s="178">
        <v>43165</v>
      </c>
      <c r="W2360" s="48" t="s">
        <v>211</v>
      </c>
      <c r="X2360" s="48"/>
      <c r="Y2360" s="48"/>
      <c r="Z2360" s="48" t="s">
        <v>211</v>
      </c>
      <c r="AA2360" s="48"/>
      <c r="AB2360" s="48"/>
      <c r="AC2360" s="217" t="s">
        <v>2820</v>
      </c>
      <c r="AD2360" s="48"/>
      <c r="AE2360" s="217" t="s">
        <v>178</v>
      </c>
      <c r="AF2360" s="217" t="s">
        <v>211</v>
      </c>
      <c r="AG2360" s="217" t="s">
        <v>2694</v>
      </c>
      <c r="AH2360" s="208">
        <v>43542</v>
      </c>
      <c r="AI2360" s="210" t="s">
        <v>4348</v>
      </c>
      <c r="AJ2360" s="164" t="str">
        <f t="shared" si="36"/>
        <v>FS</v>
      </c>
      <c r="AK2360" s="115" t="b">
        <f>ISNUMBER(SEARCH("IRT",Table1[[#This Row],[Current_Status]]))</f>
        <v>0</v>
      </c>
      <c r="AL2360" s="116">
        <f>YEAR(Table1[[#This Row],[Project_Initiated]])</f>
        <v>2018</v>
      </c>
      <c r="AM2360" s="53">
        <v>44120</v>
      </c>
      <c r="AN2360" s="53" t="str">
        <f>IF(AND(Table1[[#This Row],[Completed Date]]&gt;="07/01/2020"+0,Table1[[#This Row],[Completed Date]]&lt;="6/30/2021"+0),"FY 20-21",IF(AND(Table1[[#This Row],[Completed Date]]&gt;="07/01/2019"+0,Table1[[#This Row],[Completed Date]]&lt;="6/30/2020"+0),"FY 19-20",""))</f>
        <v/>
      </c>
      <c r="AO2360" s="116" t="str">
        <f>IFERROR(FIND("R",Table1[[#This Row],[FS_Priority]]),"")</f>
        <v/>
      </c>
    </row>
    <row r="2361" spans="1:41" x14ac:dyDescent="0.25">
      <c r="A2361" s="48" t="s">
        <v>4549</v>
      </c>
      <c r="B2361" s="217" t="s">
        <v>211</v>
      </c>
      <c r="C2361" s="217" t="s">
        <v>4549</v>
      </c>
      <c r="D2361" s="218" t="b">
        <v>0</v>
      </c>
      <c r="E2361" s="48" t="s">
        <v>99</v>
      </c>
      <c r="F2361" s="48" t="s">
        <v>4550</v>
      </c>
      <c r="G2361" s="48" t="s">
        <v>211</v>
      </c>
      <c r="H2361" s="48" t="s">
        <v>211</v>
      </c>
      <c r="I2361" s="48" t="s">
        <v>4551</v>
      </c>
      <c r="J2361" s="48" t="s">
        <v>2661</v>
      </c>
      <c r="K2361" s="217" t="s">
        <v>4989</v>
      </c>
      <c r="L2361" s="217" t="s">
        <v>297</v>
      </c>
      <c r="M2361" s="48" t="s">
        <v>3631</v>
      </c>
      <c r="N2361" s="217" t="s">
        <v>211</v>
      </c>
      <c r="O2361" s="48" t="s">
        <v>165</v>
      </c>
      <c r="P2361" s="48"/>
      <c r="Q2361" s="48" t="s">
        <v>236</v>
      </c>
      <c r="R2361" s="217" t="s">
        <v>211</v>
      </c>
      <c r="S2361" s="48" t="b">
        <v>0</v>
      </c>
      <c r="T2361" s="48"/>
      <c r="U2361" s="178"/>
      <c r="V2361" s="178">
        <v>43733</v>
      </c>
      <c r="W2361" s="48" t="s">
        <v>211</v>
      </c>
      <c r="X2361" s="48"/>
      <c r="Y2361" s="48"/>
      <c r="Z2361" s="48" t="s">
        <v>211</v>
      </c>
      <c r="AA2361" s="48"/>
      <c r="AB2361" s="48"/>
      <c r="AC2361" s="217" t="s">
        <v>4770</v>
      </c>
      <c r="AD2361" s="180"/>
      <c r="AE2361" s="217" t="s">
        <v>165</v>
      </c>
      <c r="AF2361" s="217" t="s">
        <v>211</v>
      </c>
      <c r="AG2361" s="217" t="s">
        <v>211</v>
      </c>
      <c r="AH2361" s="208">
        <v>43838</v>
      </c>
      <c r="AI2361" s="210" t="s">
        <v>4364</v>
      </c>
      <c r="AJ2361" s="164" t="str">
        <f t="shared" si="36"/>
        <v>FS</v>
      </c>
      <c r="AK2361" s="115" t="b">
        <f>ISNUMBER(SEARCH("IRT",Table1[[#This Row],[Current_Status]]))</f>
        <v>0</v>
      </c>
      <c r="AL2361" s="116">
        <f>YEAR(Table1[[#This Row],[Project_Initiated]])</f>
        <v>2019</v>
      </c>
      <c r="AM2361" s="53">
        <v>44120</v>
      </c>
      <c r="AN2361" s="53" t="str">
        <f>IF(AND(Table1[[#This Row],[Completed Date]]&gt;="07/01/2020"+0,Table1[[#This Row],[Completed Date]]&lt;="6/30/2021"+0),"FY 20-21",IF(AND(Table1[[#This Row],[Completed Date]]&gt;="07/01/2019"+0,Table1[[#This Row],[Completed Date]]&lt;="6/30/2020"+0),"FY 19-20",""))</f>
        <v>FY 19-20</v>
      </c>
      <c r="AO2361" s="116" t="str">
        <f>IFERROR(FIND("R",Table1[[#This Row],[FS_Priority]]),"")</f>
        <v/>
      </c>
    </row>
    <row r="2362" spans="1:41" x14ac:dyDescent="0.25">
      <c r="A2362" s="48" t="s">
        <v>2618</v>
      </c>
      <c r="B2362" s="217" t="s">
        <v>211</v>
      </c>
      <c r="C2362" s="217" t="s">
        <v>2618</v>
      </c>
      <c r="D2362" s="218" t="b">
        <v>0</v>
      </c>
      <c r="E2362" s="48" t="s">
        <v>99</v>
      </c>
      <c r="F2362" s="48" t="s">
        <v>3119</v>
      </c>
      <c r="G2362" s="48" t="s">
        <v>211</v>
      </c>
      <c r="H2362" s="48" t="s">
        <v>464</v>
      </c>
      <c r="I2362" s="48" t="s">
        <v>211</v>
      </c>
      <c r="J2362" s="48" t="s">
        <v>2661</v>
      </c>
      <c r="K2362" s="217" t="s">
        <v>4989</v>
      </c>
      <c r="L2362" s="217" t="s">
        <v>297</v>
      </c>
      <c r="M2362" s="48" t="s">
        <v>3631</v>
      </c>
      <c r="N2362" s="217" t="s">
        <v>211</v>
      </c>
      <c r="O2362" s="48" t="s">
        <v>165</v>
      </c>
      <c r="P2362" s="48"/>
      <c r="Q2362" s="48" t="s">
        <v>236</v>
      </c>
      <c r="R2362" s="217" t="s">
        <v>211</v>
      </c>
      <c r="S2362" s="48" t="b">
        <v>0</v>
      </c>
      <c r="T2362" s="48"/>
      <c r="U2362" s="178"/>
      <c r="V2362" s="178">
        <v>43402</v>
      </c>
      <c r="W2362" s="48" t="s">
        <v>211</v>
      </c>
      <c r="X2362" s="48"/>
      <c r="Y2362" s="48"/>
      <c r="Z2362" s="48" t="s">
        <v>211</v>
      </c>
      <c r="AA2362" s="48"/>
      <c r="AB2362" s="48"/>
      <c r="AC2362" s="217" t="s">
        <v>2818</v>
      </c>
      <c r="AD2362" s="179"/>
      <c r="AE2362" s="217" t="s">
        <v>165</v>
      </c>
      <c r="AF2362" s="217" t="s">
        <v>211</v>
      </c>
      <c r="AG2362" s="217" t="s">
        <v>539</v>
      </c>
      <c r="AH2362" s="216">
        <v>43528</v>
      </c>
      <c r="AI2362" s="210" t="s">
        <v>4352</v>
      </c>
      <c r="AJ2362" s="164" t="str">
        <f t="shared" si="36"/>
        <v>FS</v>
      </c>
      <c r="AK2362" s="115" t="b">
        <f>ISNUMBER(SEARCH("IRT",Table1[[#This Row],[Current_Status]]))</f>
        <v>0</v>
      </c>
      <c r="AL2362" s="116">
        <f>YEAR(Table1[[#This Row],[Project_Initiated]])</f>
        <v>2018</v>
      </c>
      <c r="AM2362" s="53">
        <v>44120</v>
      </c>
      <c r="AN2362" s="53" t="str">
        <f>IF(AND(Table1[[#This Row],[Completed Date]]&gt;="07/01/2020"+0,Table1[[#This Row],[Completed Date]]&lt;="6/30/2021"+0),"FY 20-21",IF(AND(Table1[[#This Row],[Completed Date]]&gt;="07/01/2019"+0,Table1[[#This Row],[Completed Date]]&lt;="6/30/2020"+0),"FY 19-20",""))</f>
        <v/>
      </c>
      <c r="AO2362" s="116" t="str">
        <f>IFERROR(FIND("R",Table1[[#This Row],[FS_Priority]]),"")</f>
        <v/>
      </c>
    </row>
    <row r="2363" spans="1:41" x14ac:dyDescent="0.25">
      <c r="A2363" s="48" t="s">
        <v>4546</v>
      </c>
      <c r="B2363" s="217" t="s">
        <v>211</v>
      </c>
      <c r="C2363" s="217" t="s">
        <v>4546</v>
      </c>
      <c r="D2363" s="218" t="b">
        <v>0</v>
      </c>
      <c r="E2363" s="48" t="s">
        <v>99</v>
      </c>
      <c r="F2363" s="48" t="s">
        <v>4547</v>
      </c>
      <c r="G2363" s="48" t="s">
        <v>4738</v>
      </c>
      <c r="H2363" s="48" t="s">
        <v>211</v>
      </c>
      <c r="I2363" s="48" t="s">
        <v>4244</v>
      </c>
      <c r="J2363" s="48" t="s">
        <v>2661</v>
      </c>
      <c r="K2363" s="217" t="s">
        <v>4989</v>
      </c>
      <c r="L2363" s="217" t="s">
        <v>297</v>
      </c>
      <c r="M2363" s="48" t="s">
        <v>4548</v>
      </c>
      <c r="N2363" s="217" t="s">
        <v>211</v>
      </c>
      <c r="O2363" s="48" t="s">
        <v>183</v>
      </c>
      <c r="P2363" s="48"/>
      <c r="Q2363" s="48" t="s">
        <v>236</v>
      </c>
      <c r="R2363" s="217" t="s">
        <v>211</v>
      </c>
      <c r="S2363" s="48" t="b">
        <v>0</v>
      </c>
      <c r="T2363" s="48"/>
      <c r="U2363" s="178"/>
      <c r="V2363" s="178">
        <v>43776</v>
      </c>
      <c r="W2363" s="48" t="s">
        <v>211</v>
      </c>
      <c r="X2363" s="48"/>
      <c r="Y2363" s="48"/>
      <c r="Z2363" s="48" t="s">
        <v>211</v>
      </c>
      <c r="AA2363" s="48"/>
      <c r="AB2363" s="48"/>
      <c r="AC2363" s="217" t="s">
        <v>5084</v>
      </c>
      <c r="AD2363" s="220">
        <v>43840</v>
      </c>
      <c r="AE2363" s="217" t="s">
        <v>178</v>
      </c>
      <c r="AF2363" s="217" t="s">
        <v>4739</v>
      </c>
      <c r="AG2363" s="217" t="s">
        <v>2694</v>
      </c>
      <c r="AH2363" s="216">
        <v>44104</v>
      </c>
      <c r="AI2363" s="210" t="s">
        <v>4364</v>
      </c>
      <c r="AJ2363" s="164" t="str">
        <f t="shared" ref="AJ2363:AJ2426" si="37">IF(LEN(A2363)&gt;6,"FS","PD&amp;C")</f>
        <v>FS</v>
      </c>
      <c r="AK2363" s="115" t="b">
        <f>ISNUMBER(SEARCH("IRT",Table1[[#This Row],[Current_Status]]))</f>
        <v>0</v>
      </c>
      <c r="AL2363" s="116">
        <f>YEAR(Table1[[#This Row],[Project_Initiated]])</f>
        <v>2019</v>
      </c>
      <c r="AM2363" s="53">
        <v>44120</v>
      </c>
      <c r="AN2363" s="53" t="str">
        <f>IF(AND(Table1[[#This Row],[Completed Date]]&gt;="07/01/2020"+0,Table1[[#This Row],[Completed Date]]&lt;="6/30/2021"+0),"FY 20-21",IF(AND(Table1[[#This Row],[Completed Date]]&gt;="07/01/2019"+0,Table1[[#This Row],[Completed Date]]&lt;="6/30/2020"+0),"FY 19-20",""))</f>
        <v>FY 20-21</v>
      </c>
      <c r="AO2363" s="116" t="str">
        <f>IFERROR(FIND("R",Table1[[#This Row],[FS_Priority]]),"")</f>
        <v/>
      </c>
    </row>
    <row r="2364" spans="1:41" x14ac:dyDescent="0.25">
      <c r="A2364" s="48" t="s">
        <v>4083</v>
      </c>
      <c r="B2364" s="217" t="s">
        <v>211</v>
      </c>
      <c r="C2364" s="217" t="s">
        <v>4083</v>
      </c>
      <c r="D2364" s="218" t="b">
        <v>0</v>
      </c>
      <c r="E2364" s="48" t="s">
        <v>99</v>
      </c>
      <c r="F2364" s="48" t="s">
        <v>4167</v>
      </c>
      <c r="G2364" s="48" t="s">
        <v>211</v>
      </c>
      <c r="H2364" s="48" t="s">
        <v>465</v>
      </c>
      <c r="I2364" s="48" t="s">
        <v>3621</v>
      </c>
      <c r="J2364" s="48" t="s">
        <v>2661</v>
      </c>
      <c r="K2364" s="217" t="s">
        <v>4989</v>
      </c>
      <c r="L2364" s="217" t="s">
        <v>297</v>
      </c>
      <c r="M2364" s="48" t="s">
        <v>3602</v>
      </c>
      <c r="N2364" s="217" t="s">
        <v>211</v>
      </c>
      <c r="O2364" s="48" t="s">
        <v>183</v>
      </c>
      <c r="P2364" s="48"/>
      <c r="Q2364" s="48" t="s">
        <v>236</v>
      </c>
      <c r="R2364" s="217" t="s">
        <v>211</v>
      </c>
      <c r="S2364" s="48" t="b">
        <v>0</v>
      </c>
      <c r="T2364" s="48"/>
      <c r="U2364" s="178"/>
      <c r="V2364" s="178">
        <v>43647</v>
      </c>
      <c r="W2364" s="48" t="s">
        <v>211</v>
      </c>
      <c r="X2364" s="48"/>
      <c r="Y2364" s="48"/>
      <c r="Z2364" s="48" t="s">
        <v>211</v>
      </c>
      <c r="AA2364" s="48"/>
      <c r="AB2364" s="48"/>
      <c r="AC2364" s="217" t="s">
        <v>4762</v>
      </c>
      <c r="AD2364" s="219">
        <v>43739</v>
      </c>
      <c r="AE2364" s="217" t="s">
        <v>183</v>
      </c>
      <c r="AF2364" s="217" t="s">
        <v>4734</v>
      </c>
      <c r="AG2364" s="217" t="s">
        <v>2694</v>
      </c>
      <c r="AH2364" s="216">
        <v>43860</v>
      </c>
      <c r="AI2364" s="210" t="s">
        <v>4284</v>
      </c>
      <c r="AJ2364" s="164" t="str">
        <f t="shared" si="37"/>
        <v>FS</v>
      </c>
      <c r="AK2364" s="115" t="b">
        <f>ISNUMBER(SEARCH("IRT",Table1[[#This Row],[Current_Status]]))</f>
        <v>0</v>
      </c>
      <c r="AL2364" s="116">
        <f>YEAR(Table1[[#This Row],[Project_Initiated]])</f>
        <v>2019</v>
      </c>
      <c r="AM2364" s="53">
        <v>44120</v>
      </c>
      <c r="AN2364" s="53" t="str">
        <f>IF(AND(Table1[[#This Row],[Completed Date]]&gt;="07/01/2020"+0,Table1[[#This Row],[Completed Date]]&lt;="6/30/2021"+0),"FY 20-21",IF(AND(Table1[[#This Row],[Completed Date]]&gt;="07/01/2019"+0,Table1[[#This Row],[Completed Date]]&lt;="6/30/2020"+0),"FY 19-20",""))</f>
        <v>FY 19-20</v>
      </c>
      <c r="AO2364" s="116" t="str">
        <f>IFERROR(FIND("R",Table1[[#This Row],[FS_Priority]]),"")</f>
        <v/>
      </c>
    </row>
    <row r="2365" spans="1:41" x14ac:dyDescent="0.25">
      <c r="A2365" s="48" t="s">
        <v>2830</v>
      </c>
      <c r="B2365" s="217" t="s">
        <v>211</v>
      </c>
      <c r="C2365" s="217" t="s">
        <v>2830</v>
      </c>
      <c r="D2365" s="218" t="b">
        <v>0</v>
      </c>
      <c r="E2365" s="48" t="s">
        <v>99</v>
      </c>
      <c r="F2365" s="48" t="s">
        <v>3425</v>
      </c>
      <c r="G2365" s="48" t="s">
        <v>4024</v>
      </c>
      <c r="H2365" s="48" t="s">
        <v>445</v>
      </c>
      <c r="I2365" s="48" t="s">
        <v>3637</v>
      </c>
      <c r="J2365" s="48" t="s">
        <v>2661</v>
      </c>
      <c r="K2365" s="217" t="s">
        <v>4989</v>
      </c>
      <c r="L2365" s="217" t="s">
        <v>297</v>
      </c>
      <c r="M2365" s="48" t="s">
        <v>3599</v>
      </c>
      <c r="N2365" s="217" t="s">
        <v>211</v>
      </c>
      <c r="O2365" s="48" t="s">
        <v>183</v>
      </c>
      <c r="P2365" s="48"/>
      <c r="Q2365" s="48" t="s">
        <v>236</v>
      </c>
      <c r="R2365" s="217" t="s">
        <v>211</v>
      </c>
      <c r="S2365" s="48" t="b">
        <v>0</v>
      </c>
      <c r="T2365" s="48"/>
      <c r="U2365" s="178"/>
      <c r="V2365" s="178">
        <v>43452</v>
      </c>
      <c r="W2365" s="48" t="s">
        <v>211</v>
      </c>
      <c r="X2365" s="48"/>
      <c r="Y2365" s="48"/>
      <c r="Z2365" s="48" t="s">
        <v>211</v>
      </c>
      <c r="AA2365" s="48"/>
      <c r="AB2365" s="48"/>
      <c r="AC2365" s="217" t="s">
        <v>4730</v>
      </c>
      <c r="AD2365" s="219">
        <v>43545</v>
      </c>
      <c r="AE2365" s="217" t="s">
        <v>178</v>
      </c>
      <c r="AF2365" s="217" t="s">
        <v>4426</v>
      </c>
      <c r="AG2365" s="217" t="s">
        <v>2694</v>
      </c>
      <c r="AH2365" s="216">
        <v>43815</v>
      </c>
      <c r="AI2365" s="210" t="s">
        <v>4349</v>
      </c>
      <c r="AJ2365" s="164" t="str">
        <f t="shared" si="37"/>
        <v>FS</v>
      </c>
      <c r="AK2365" s="115" t="b">
        <f>ISNUMBER(SEARCH("IRT",Table1[[#This Row],[Current_Status]]))</f>
        <v>0</v>
      </c>
      <c r="AL2365" s="116">
        <f>YEAR(Table1[[#This Row],[Project_Initiated]])</f>
        <v>2018</v>
      </c>
      <c r="AM2365" s="53">
        <v>44120</v>
      </c>
      <c r="AN2365" s="53" t="str">
        <f>IF(AND(Table1[[#This Row],[Completed Date]]&gt;="07/01/2020"+0,Table1[[#This Row],[Completed Date]]&lt;="6/30/2021"+0),"FY 20-21",IF(AND(Table1[[#This Row],[Completed Date]]&gt;="07/01/2019"+0,Table1[[#This Row],[Completed Date]]&lt;="6/30/2020"+0),"FY 19-20",""))</f>
        <v>FY 19-20</v>
      </c>
      <c r="AO2365" s="116" t="str">
        <f>IFERROR(FIND("R",Table1[[#This Row],[FS_Priority]]),"")</f>
        <v/>
      </c>
    </row>
    <row r="2366" spans="1:41" x14ac:dyDescent="0.25">
      <c r="A2366" s="48" t="s">
        <v>4082</v>
      </c>
      <c r="B2366" s="217" t="s">
        <v>211</v>
      </c>
      <c r="C2366" s="217" t="s">
        <v>4082</v>
      </c>
      <c r="D2366" s="218" t="b">
        <v>0</v>
      </c>
      <c r="E2366" s="48" t="s">
        <v>99</v>
      </c>
      <c r="F2366" s="48" t="s">
        <v>4168</v>
      </c>
      <c r="G2366" s="48" t="s">
        <v>211</v>
      </c>
      <c r="H2366" s="48" t="s">
        <v>465</v>
      </c>
      <c r="I2366" s="48" t="s">
        <v>3625</v>
      </c>
      <c r="J2366" s="48" t="s">
        <v>2661</v>
      </c>
      <c r="K2366" s="217" t="s">
        <v>4989</v>
      </c>
      <c r="L2366" s="217" t="s">
        <v>297</v>
      </c>
      <c r="M2366" s="48" t="s">
        <v>3627</v>
      </c>
      <c r="N2366" s="217" t="s">
        <v>211</v>
      </c>
      <c r="O2366" s="48" t="s">
        <v>165</v>
      </c>
      <c r="P2366" s="48"/>
      <c r="Q2366" s="48" t="s">
        <v>236</v>
      </c>
      <c r="R2366" s="217" t="s">
        <v>211</v>
      </c>
      <c r="S2366" s="48" t="b">
        <v>0</v>
      </c>
      <c r="T2366" s="48"/>
      <c r="U2366" s="178"/>
      <c r="V2366" s="178">
        <v>43648</v>
      </c>
      <c r="W2366" s="48" t="s">
        <v>211</v>
      </c>
      <c r="X2366" s="48"/>
      <c r="Y2366" s="48"/>
      <c r="Z2366" s="48" t="s">
        <v>211</v>
      </c>
      <c r="AA2366" s="48"/>
      <c r="AB2366" s="48"/>
      <c r="AC2366" s="217" t="s">
        <v>4436</v>
      </c>
      <c r="AD2366" s="48"/>
      <c r="AE2366" s="217" t="s">
        <v>165</v>
      </c>
      <c r="AF2366" s="217" t="s">
        <v>211</v>
      </c>
      <c r="AG2366" s="217" t="s">
        <v>211</v>
      </c>
      <c r="AH2366" s="216">
        <v>43725</v>
      </c>
      <c r="AI2366" s="210" t="s">
        <v>4284</v>
      </c>
      <c r="AJ2366" s="164" t="str">
        <f t="shared" si="37"/>
        <v>FS</v>
      </c>
      <c r="AK2366" s="115" t="b">
        <f>ISNUMBER(SEARCH("IRT",Table1[[#This Row],[Current_Status]]))</f>
        <v>0</v>
      </c>
      <c r="AL2366" s="116">
        <f>YEAR(Table1[[#This Row],[Project_Initiated]])</f>
        <v>2019</v>
      </c>
      <c r="AM2366" s="53">
        <v>44120</v>
      </c>
      <c r="AN2366" s="53" t="str">
        <f>IF(AND(Table1[[#This Row],[Completed Date]]&gt;="07/01/2020"+0,Table1[[#This Row],[Completed Date]]&lt;="6/30/2021"+0),"FY 20-21",IF(AND(Table1[[#This Row],[Completed Date]]&gt;="07/01/2019"+0,Table1[[#This Row],[Completed Date]]&lt;="6/30/2020"+0),"FY 19-20",""))</f>
        <v>FY 19-20</v>
      </c>
      <c r="AO2366" s="116" t="str">
        <f>IFERROR(FIND("R",Table1[[#This Row],[FS_Priority]]),"")</f>
        <v/>
      </c>
    </row>
    <row r="2367" spans="1:41" x14ac:dyDescent="0.25">
      <c r="A2367" s="48" t="s">
        <v>311</v>
      </c>
      <c r="B2367" s="217" t="s">
        <v>211</v>
      </c>
      <c r="C2367" s="217" t="s">
        <v>311</v>
      </c>
      <c r="D2367" s="218" t="b">
        <v>0</v>
      </c>
      <c r="E2367" s="48" t="s">
        <v>99</v>
      </c>
      <c r="F2367" s="48" t="s">
        <v>3120</v>
      </c>
      <c r="G2367" s="48" t="s">
        <v>211</v>
      </c>
      <c r="H2367" s="48" t="s">
        <v>465</v>
      </c>
      <c r="I2367" s="48" t="s">
        <v>3652</v>
      </c>
      <c r="J2367" s="48" t="s">
        <v>2661</v>
      </c>
      <c r="K2367" s="217" t="s">
        <v>4989</v>
      </c>
      <c r="L2367" s="217" t="s">
        <v>297</v>
      </c>
      <c r="M2367" s="48" t="s">
        <v>3653</v>
      </c>
      <c r="N2367" s="217" t="s">
        <v>211</v>
      </c>
      <c r="O2367" s="48" t="s">
        <v>165</v>
      </c>
      <c r="P2367" s="48"/>
      <c r="Q2367" s="48" t="s">
        <v>312</v>
      </c>
      <c r="R2367" s="217" t="s">
        <v>315</v>
      </c>
      <c r="S2367" s="48" t="b">
        <v>0</v>
      </c>
      <c r="T2367" s="48"/>
      <c r="U2367" s="178"/>
      <c r="V2367" s="178">
        <v>43102</v>
      </c>
      <c r="W2367" s="48" t="s">
        <v>211</v>
      </c>
      <c r="X2367" s="48"/>
      <c r="Y2367" s="48"/>
      <c r="Z2367" s="48" t="s">
        <v>211</v>
      </c>
      <c r="AA2367" s="48"/>
      <c r="AB2367" s="48"/>
      <c r="AC2367" s="217" t="s">
        <v>211</v>
      </c>
      <c r="AD2367" s="48"/>
      <c r="AE2367" s="217" t="s">
        <v>165</v>
      </c>
      <c r="AF2367" s="217" t="s">
        <v>211</v>
      </c>
      <c r="AG2367" s="217" t="s">
        <v>539</v>
      </c>
      <c r="AH2367" s="216">
        <v>43412</v>
      </c>
      <c r="AI2367" s="210" t="s">
        <v>4348</v>
      </c>
      <c r="AJ2367" s="164" t="str">
        <f t="shared" si="37"/>
        <v>FS</v>
      </c>
      <c r="AK2367" s="115" t="b">
        <f>ISNUMBER(SEARCH("IRT",Table1[[#This Row],[Current_Status]]))</f>
        <v>0</v>
      </c>
      <c r="AL2367" s="116">
        <f>YEAR(Table1[[#This Row],[Project_Initiated]])</f>
        <v>2018</v>
      </c>
      <c r="AM2367" s="53">
        <v>44120</v>
      </c>
      <c r="AN2367" s="53" t="str">
        <f>IF(AND(Table1[[#This Row],[Completed Date]]&gt;="07/01/2020"+0,Table1[[#This Row],[Completed Date]]&lt;="6/30/2021"+0),"FY 20-21",IF(AND(Table1[[#This Row],[Completed Date]]&gt;="07/01/2019"+0,Table1[[#This Row],[Completed Date]]&lt;="6/30/2020"+0),"FY 19-20",""))</f>
        <v/>
      </c>
      <c r="AO2367" s="116" t="str">
        <f>IFERROR(FIND("R",Table1[[#This Row],[FS_Priority]]),"")</f>
        <v/>
      </c>
    </row>
    <row r="2368" spans="1:41" x14ac:dyDescent="0.25">
      <c r="A2368" s="48" t="s">
        <v>313</v>
      </c>
      <c r="B2368" s="217" t="s">
        <v>211</v>
      </c>
      <c r="C2368" s="217" t="s">
        <v>313</v>
      </c>
      <c r="D2368" s="218" t="b">
        <v>0</v>
      </c>
      <c r="E2368" s="48" t="s">
        <v>99</v>
      </c>
      <c r="F2368" s="48" t="s">
        <v>3121</v>
      </c>
      <c r="G2368" s="48" t="s">
        <v>211</v>
      </c>
      <c r="H2368" s="48" t="s">
        <v>465</v>
      </c>
      <c r="I2368" s="48" t="s">
        <v>3654</v>
      </c>
      <c r="J2368" s="48" t="s">
        <v>2661</v>
      </c>
      <c r="K2368" s="217" t="s">
        <v>4989</v>
      </c>
      <c r="L2368" s="217" t="s">
        <v>297</v>
      </c>
      <c r="M2368" s="48" t="s">
        <v>3655</v>
      </c>
      <c r="N2368" s="217" t="s">
        <v>211</v>
      </c>
      <c r="O2368" s="48" t="s">
        <v>183</v>
      </c>
      <c r="P2368" s="48"/>
      <c r="Q2368" s="48" t="s">
        <v>286</v>
      </c>
      <c r="R2368" s="217" t="s">
        <v>345</v>
      </c>
      <c r="S2368" s="48" t="b">
        <v>0</v>
      </c>
      <c r="T2368" s="48"/>
      <c r="U2368" s="178"/>
      <c r="V2368" s="178">
        <v>43006</v>
      </c>
      <c r="W2368" s="48" t="s">
        <v>211</v>
      </c>
      <c r="X2368" s="48"/>
      <c r="Y2368" s="48"/>
      <c r="Z2368" s="48" t="s">
        <v>211</v>
      </c>
      <c r="AA2368" s="48"/>
      <c r="AB2368" s="48"/>
      <c r="AC2368" s="217" t="s">
        <v>3403</v>
      </c>
      <c r="AD2368" s="48"/>
      <c r="AE2368" s="217" t="s">
        <v>178</v>
      </c>
      <c r="AF2368" s="217" t="s">
        <v>211</v>
      </c>
      <c r="AG2368" s="217" t="s">
        <v>2694</v>
      </c>
      <c r="AH2368" s="208">
        <v>43647</v>
      </c>
      <c r="AI2368" s="210" t="s">
        <v>4353</v>
      </c>
      <c r="AJ2368" s="164" t="str">
        <f t="shared" si="37"/>
        <v>FS</v>
      </c>
      <c r="AK2368" s="115" t="b">
        <f>ISNUMBER(SEARCH("IRT",Table1[[#This Row],[Current_Status]]))</f>
        <v>0</v>
      </c>
      <c r="AL2368" s="116">
        <f>YEAR(Table1[[#This Row],[Project_Initiated]])</f>
        <v>2017</v>
      </c>
      <c r="AM2368" s="53">
        <v>44120</v>
      </c>
      <c r="AN2368" s="53" t="str">
        <f>IF(AND(Table1[[#This Row],[Completed Date]]&gt;="07/01/2020"+0,Table1[[#This Row],[Completed Date]]&lt;="6/30/2021"+0),"FY 20-21",IF(AND(Table1[[#This Row],[Completed Date]]&gt;="07/01/2019"+0,Table1[[#This Row],[Completed Date]]&lt;="6/30/2020"+0),"FY 19-20",""))</f>
        <v>FY 19-20</v>
      </c>
      <c r="AO2368" s="116" t="str">
        <f>IFERROR(FIND("R",Table1[[#This Row],[FS_Priority]]),"")</f>
        <v/>
      </c>
    </row>
    <row r="2369" spans="1:41" x14ac:dyDescent="0.25">
      <c r="A2369" s="48" t="s">
        <v>314</v>
      </c>
      <c r="B2369" s="217" t="s">
        <v>211</v>
      </c>
      <c r="C2369" s="217" t="s">
        <v>314</v>
      </c>
      <c r="D2369" s="218" t="b">
        <v>0</v>
      </c>
      <c r="E2369" s="48" t="s">
        <v>99</v>
      </c>
      <c r="F2369" s="48" t="s">
        <v>3122</v>
      </c>
      <c r="G2369" s="48" t="s">
        <v>211</v>
      </c>
      <c r="H2369" s="48" t="s">
        <v>983</v>
      </c>
      <c r="I2369" s="48" t="s">
        <v>3656</v>
      </c>
      <c r="J2369" s="48" t="s">
        <v>2661</v>
      </c>
      <c r="K2369" s="217" t="s">
        <v>4989</v>
      </c>
      <c r="L2369" s="217" t="s">
        <v>297</v>
      </c>
      <c r="M2369" s="48" t="s">
        <v>3599</v>
      </c>
      <c r="N2369" s="217" t="s">
        <v>211</v>
      </c>
      <c r="O2369" s="48" t="s">
        <v>183</v>
      </c>
      <c r="P2369" s="48"/>
      <c r="Q2369" s="48" t="s">
        <v>315</v>
      </c>
      <c r="R2369" s="217" t="s">
        <v>236</v>
      </c>
      <c r="S2369" s="48" t="b">
        <v>0</v>
      </c>
      <c r="T2369" s="48"/>
      <c r="U2369" s="178"/>
      <c r="V2369" s="178">
        <v>43175</v>
      </c>
      <c r="W2369" s="48" t="s">
        <v>211</v>
      </c>
      <c r="X2369" s="48"/>
      <c r="Y2369" s="48"/>
      <c r="Z2369" s="48" t="s">
        <v>211</v>
      </c>
      <c r="AA2369" s="48"/>
      <c r="AB2369" s="48"/>
      <c r="AC2369" s="217" t="s">
        <v>4392</v>
      </c>
      <c r="AD2369" s="48"/>
      <c r="AE2369" s="217" t="s">
        <v>178</v>
      </c>
      <c r="AF2369" s="217" t="s">
        <v>211</v>
      </c>
      <c r="AG2369" s="217" t="s">
        <v>2694</v>
      </c>
      <c r="AH2369" s="208">
        <v>43784</v>
      </c>
      <c r="AI2369" s="210" t="s">
        <v>4348</v>
      </c>
      <c r="AJ2369" s="164" t="str">
        <f t="shared" si="37"/>
        <v>FS</v>
      </c>
      <c r="AK2369" s="115" t="b">
        <f>ISNUMBER(SEARCH("IRT",Table1[[#This Row],[Current_Status]]))</f>
        <v>0</v>
      </c>
      <c r="AL2369" s="116">
        <f>YEAR(Table1[[#This Row],[Project_Initiated]])</f>
        <v>2018</v>
      </c>
      <c r="AM2369" s="53">
        <v>44120</v>
      </c>
      <c r="AN2369" s="53" t="str">
        <f>IF(AND(Table1[[#This Row],[Completed Date]]&gt;="07/01/2020"+0,Table1[[#This Row],[Completed Date]]&lt;="6/30/2021"+0),"FY 20-21",IF(AND(Table1[[#This Row],[Completed Date]]&gt;="07/01/2019"+0,Table1[[#This Row],[Completed Date]]&lt;="6/30/2020"+0),"FY 19-20",""))</f>
        <v>FY 19-20</v>
      </c>
      <c r="AO2369" s="116" t="str">
        <f>IFERROR(FIND("R",Table1[[#This Row],[FS_Priority]]),"")</f>
        <v/>
      </c>
    </row>
    <row r="2370" spans="1:41" x14ac:dyDescent="0.25">
      <c r="A2370" s="48" t="s">
        <v>316</v>
      </c>
      <c r="B2370" s="217" t="s">
        <v>211</v>
      </c>
      <c r="C2370" s="217" t="s">
        <v>316</v>
      </c>
      <c r="D2370" s="218" t="b">
        <v>0</v>
      </c>
      <c r="E2370" s="48" t="s">
        <v>99</v>
      </c>
      <c r="F2370" s="48" t="s">
        <v>3123</v>
      </c>
      <c r="G2370" s="48" t="s">
        <v>211</v>
      </c>
      <c r="H2370" s="48" t="s">
        <v>983</v>
      </c>
      <c r="I2370" s="48" t="s">
        <v>3656</v>
      </c>
      <c r="J2370" s="48" t="s">
        <v>2661</v>
      </c>
      <c r="K2370" s="217" t="s">
        <v>4989</v>
      </c>
      <c r="L2370" s="217" t="s">
        <v>297</v>
      </c>
      <c r="M2370" s="48" t="s">
        <v>3599</v>
      </c>
      <c r="N2370" s="217" t="s">
        <v>211</v>
      </c>
      <c r="O2370" s="48" t="s">
        <v>165</v>
      </c>
      <c r="P2370" s="48"/>
      <c r="Q2370" s="48" t="s">
        <v>317</v>
      </c>
      <c r="R2370" s="217" t="s">
        <v>211</v>
      </c>
      <c r="S2370" s="48" t="b">
        <v>0</v>
      </c>
      <c r="T2370" s="48"/>
      <c r="U2370" s="178"/>
      <c r="V2370" s="178">
        <v>43321</v>
      </c>
      <c r="W2370" s="48" t="s">
        <v>211</v>
      </c>
      <c r="X2370" s="48"/>
      <c r="Y2370" s="48"/>
      <c r="Z2370" s="48" t="s">
        <v>211</v>
      </c>
      <c r="AA2370" s="48"/>
      <c r="AB2370" s="48"/>
      <c r="AC2370" s="217" t="s">
        <v>539</v>
      </c>
      <c r="AD2370" s="180"/>
      <c r="AE2370" s="217" t="s">
        <v>165</v>
      </c>
      <c r="AF2370" s="217" t="s">
        <v>211</v>
      </c>
      <c r="AG2370" s="217" t="s">
        <v>539</v>
      </c>
      <c r="AH2370" s="208">
        <v>43412</v>
      </c>
      <c r="AI2370" s="210" t="s">
        <v>4347</v>
      </c>
      <c r="AJ2370" s="164" t="str">
        <f t="shared" si="37"/>
        <v>FS</v>
      </c>
      <c r="AK2370" s="115" t="b">
        <f>ISNUMBER(SEARCH("IRT",Table1[[#This Row],[Current_Status]]))</f>
        <v>0</v>
      </c>
      <c r="AL2370" s="116">
        <f>YEAR(Table1[[#This Row],[Project_Initiated]])</f>
        <v>2018</v>
      </c>
      <c r="AM2370" s="53">
        <v>44120</v>
      </c>
      <c r="AN2370" s="53" t="str">
        <f>IF(AND(Table1[[#This Row],[Completed Date]]&gt;="07/01/2020"+0,Table1[[#This Row],[Completed Date]]&lt;="6/30/2021"+0),"FY 20-21",IF(AND(Table1[[#This Row],[Completed Date]]&gt;="07/01/2019"+0,Table1[[#This Row],[Completed Date]]&lt;="6/30/2020"+0),"FY 19-20",""))</f>
        <v/>
      </c>
      <c r="AO2370" s="116" t="str">
        <f>IFERROR(FIND("R",Table1[[#This Row],[FS_Priority]]),"")</f>
        <v/>
      </c>
    </row>
    <row r="2371" spans="1:41" x14ac:dyDescent="0.25">
      <c r="A2371" s="48" t="s">
        <v>4552</v>
      </c>
      <c r="B2371" s="217" t="s">
        <v>211</v>
      </c>
      <c r="C2371" s="217" t="s">
        <v>4552</v>
      </c>
      <c r="D2371" s="218" t="b">
        <v>0</v>
      </c>
      <c r="E2371" s="48" t="s">
        <v>99</v>
      </c>
      <c r="F2371" s="48" t="s">
        <v>4553</v>
      </c>
      <c r="G2371" s="48" t="s">
        <v>211</v>
      </c>
      <c r="H2371" s="48" t="s">
        <v>211</v>
      </c>
      <c r="I2371" s="48" t="s">
        <v>4554</v>
      </c>
      <c r="J2371" s="48" t="s">
        <v>2661</v>
      </c>
      <c r="K2371" s="217" t="s">
        <v>4989</v>
      </c>
      <c r="L2371" s="217" t="s">
        <v>297</v>
      </c>
      <c r="M2371" s="48" t="s">
        <v>3631</v>
      </c>
      <c r="N2371" s="217" t="s">
        <v>211</v>
      </c>
      <c r="O2371" s="48" t="s">
        <v>165</v>
      </c>
      <c r="P2371" s="48"/>
      <c r="Q2371" s="48" t="s">
        <v>184</v>
      </c>
      <c r="R2371" s="217" t="s">
        <v>211</v>
      </c>
      <c r="S2371" s="48" t="b">
        <v>1</v>
      </c>
      <c r="T2371" s="48"/>
      <c r="U2371" s="178"/>
      <c r="V2371" s="178">
        <v>43713</v>
      </c>
      <c r="W2371" s="48" t="s">
        <v>211</v>
      </c>
      <c r="X2371" s="48"/>
      <c r="Y2371" s="48"/>
      <c r="Z2371" s="48" t="s">
        <v>211</v>
      </c>
      <c r="AA2371" s="48"/>
      <c r="AB2371" s="48"/>
      <c r="AC2371" s="217" t="s">
        <v>4768</v>
      </c>
      <c r="AD2371" s="48"/>
      <c r="AE2371" s="217" t="s">
        <v>165</v>
      </c>
      <c r="AF2371" s="217" t="s">
        <v>211</v>
      </c>
      <c r="AG2371" s="217" t="s">
        <v>211</v>
      </c>
      <c r="AH2371" s="208">
        <v>43844</v>
      </c>
      <c r="AI2371" s="210" t="s">
        <v>4364</v>
      </c>
      <c r="AJ2371" s="164" t="str">
        <f t="shared" si="37"/>
        <v>FS</v>
      </c>
      <c r="AK2371" s="115" t="b">
        <f>ISNUMBER(SEARCH("IRT",Table1[[#This Row],[Current_Status]]))</f>
        <v>0</v>
      </c>
      <c r="AL2371" s="116">
        <f>YEAR(Table1[[#This Row],[Project_Initiated]])</f>
        <v>2019</v>
      </c>
      <c r="AM2371" s="53">
        <v>44120</v>
      </c>
      <c r="AN2371" s="53" t="str">
        <f>IF(AND(Table1[[#This Row],[Completed Date]]&gt;="07/01/2020"+0,Table1[[#This Row],[Completed Date]]&lt;="6/30/2021"+0),"FY 20-21",IF(AND(Table1[[#This Row],[Completed Date]]&gt;="07/01/2019"+0,Table1[[#This Row],[Completed Date]]&lt;="6/30/2020"+0),"FY 19-20",""))</f>
        <v>FY 19-20</v>
      </c>
      <c r="AO2371" s="116" t="str">
        <f>IFERROR(FIND("R",Table1[[#This Row],[FS_Priority]]),"")</f>
        <v/>
      </c>
    </row>
    <row r="2372" spans="1:41" x14ac:dyDescent="0.25">
      <c r="A2372" s="48" t="s">
        <v>2620</v>
      </c>
      <c r="B2372" s="217" t="s">
        <v>211</v>
      </c>
      <c r="C2372" s="217" t="s">
        <v>2620</v>
      </c>
      <c r="D2372" s="218" t="b">
        <v>0</v>
      </c>
      <c r="E2372" s="48" t="s">
        <v>99</v>
      </c>
      <c r="F2372" s="48" t="s">
        <v>3125</v>
      </c>
      <c r="G2372" s="48" t="s">
        <v>211</v>
      </c>
      <c r="H2372" s="48" t="s">
        <v>465</v>
      </c>
      <c r="I2372" s="48" t="s">
        <v>3658</v>
      </c>
      <c r="J2372" s="48" t="s">
        <v>2661</v>
      </c>
      <c r="K2372" s="217" t="s">
        <v>4989</v>
      </c>
      <c r="L2372" s="217" t="s">
        <v>297</v>
      </c>
      <c r="M2372" s="48" t="s">
        <v>3602</v>
      </c>
      <c r="N2372" s="217" t="s">
        <v>211</v>
      </c>
      <c r="O2372" s="48" t="s">
        <v>165</v>
      </c>
      <c r="P2372" s="48"/>
      <c r="Q2372" s="48" t="s">
        <v>184</v>
      </c>
      <c r="R2372" s="217" t="s">
        <v>211</v>
      </c>
      <c r="S2372" s="48" t="b">
        <v>0</v>
      </c>
      <c r="T2372" s="48"/>
      <c r="U2372" s="178"/>
      <c r="V2372" s="178">
        <v>43397</v>
      </c>
      <c r="W2372" s="48" t="s">
        <v>211</v>
      </c>
      <c r="X2372" s="48"/>
      <c r="Y2372" s="48"/>
      <c r="Z2372" s="48" t="s">
        <v>211</v>
      </c>
      <c r="AA2372" s="48"/>
      <c r="AB2372" s="48"/>
      <c r="AC2372" s="217" t="s">
        <v>2818</v>
      </c>
      <c r="AD2372" s="48"/>
      <c r="AE2372" s="217" t="s">
        <v>165</v>
      </c>
      <c r="AF2372" s="217" t="s">
        <v>211</v>
      </c>
      <c r="AG2372" s="217" t="s">
        <v>539</v>
      </c>
      <c r="AH2372" s="208">
        <v>43528</v>
      </c>
      <c r="AI2372" s="210" t="s">
        <v>4352</v>
      </c>
      <c r="AJ2372" s="164" t="str">
        <f t="shared" si="37"/>
        <v>FS</v>
      </c>
      <c r="AK2372" s="115" t="b">
        <f>ISNUMBER(SEARCH("IRT",Table1[[#This Row],[Current_Status]]))</f>
        <v>0</v>
      </c>
      <c r="AL2372" s="116">
        <f>YEAR(Table1[[#This Row],[Project_Initiated]])</f>
        <v>2018</v>
      </c>
      <c r="AM2372" s="53">
        <v>44120</v>
      </c>
      <c r="AN2372" s="53" t="str">
        <f>IF(AND(Table1[[#This Row],[Completed Date]]&gt;="07/01/2020"+0,Table1[[#This Row],[Completed Date]]&lt;="6/30/2021"+0),"FY 20-21",IF(AND(Table1[[#This Row],[Completed Date]]&gt;="07/01/2019"+0,Table1[[#This Row],[Completed Date]]&lt;="6/30/2020"+0),"FY 19-20",""))</f>
        <v/>
      </c>
      <c r="AO2372" s="116" t="str">
        <f>IFERROR(FIND("R",Table1[[#This Row],[FS_Priority]]),"")</f>
        <v/>
      </c>
    </row>
    <row r="2373" spans="1:41" x14ac:dyDescent="0.25">
      <c r="A2373" s="48" t="s">
        <v>4084</v>
      </c>
      <c r="B2373" s="217" t="s">
        <v>211</v>
      </c>
      <c r="C2373" s="217" t="s">
        <v>4084</v>
      </c>
      <c r="D2373" s="218" t="b">
        <v>0</v>
      </c>
      <c r="E2373" s="48" t="s">
        <v>99</v>
      </c>
      <c r="F2373" s="48" t="s">
        <v>4169</v>
      </c>
      <c r="G2373" s="48" t="s">
        <v>211</v>
      </c>
      <c r="H2373" s="48" t="s">
        <v>465</v>
      </c>
      <c r="I2373" s="48" t="s">
        <v>4170</v>
      </c>
      <c r="J2373" s="48" t="s">
        <v>2661</v>
      </c>
      <c r="K2373" s="217" t="s">
        <v>4989</v>
      </c>
      <c r="L2373" s="217" t="s">
        <v>297</v>
      </c>
      <c r="M2373" s="48" t="s">
        <v>3627</v>
      </c>
      <c r="N2373" s="217" t="s">
        <v>211</v>
      </c>
      <c r="O2373" s="48" t="s">
        <v>165</v>
      </c>
      <c r="P2373" s="48"/>
      <c r="Q2373" s="48" t="s">
        <v>184</v>
      </c>
      <c r="R2373" s="217" t="s">
        <v>211</v>
      </c>
      <c r="S2373" s="48" t="b">
        <v>0</v>
      </c>
      <c r="T2373" s="48"/>
      <c r="U2373" s="178"/>
      <c r="V2373" s="178">
        <v>43648</v>
      </c>
      <c r="W2373" s="48" t="s">
        <v>211</v>
      </c>
      <c r="X2373" s="48"/>
      <c r="Y2373" s="48"/>
      <c r="Z2373" s="48" t="s">
        <v>211</v>
      </c>
      <c r="AA2373" s="48"/>
      <c r="AB2373" s="48"/>
      <c r="AC2373" s="217" t="s">
        <v>4436</v>
      </c>
      <c r="AD2373" s="48"/>
      <c r="AE2373" s="217" t="s">
        <v>165</v>
      </c>
      <c r="AF2373" s="217" t="s">
        <v>211</v>
      </c>
      <c r="AG2373" s="217" t="s">
        <v>211</v>
      </c>
      <c r="AH2373" s="208">
        <v>43725</v>
      </c>
      <c r="AI2373" s="210" t="s">
        <v>4284</v>
      </c>
      <c r="AJ2373" s="164" t="str">
        <f t="shared" si="37"/>
        <v>FS</v>
      </c>
      <c r="AK2373" s="115" t="b">
        <f>ISNUMBER(SEARCH("IRT",Table1[[#This Row],[Current_Status]]))</f>
        <v>0</v>
      </c>
      <c r="AL2373" s="116">
        <f>YEAR(Table1[[#This Row],[Project_Initiated]])</f>
        <v>2019</v>
      </c>
      <c r="AM2373" s="53">
        <v>44120</v>
      </c>
      <c r="AN2373" s="53" t="str">
        <f>IF(AND(Table1[[#This Row],[Completed Date]]&gt;="07/01/2020"+0,Table1[[#This Row],[Completed Date]]&lt;="6/30/2021"+0),"FY 20-21",IF(AND(Table1[[#This Row],[Completed Date]]&gt;="07/01/2019"+0,Table1[[#This Row],[Completed Date]]&lt;="6/30/2020"+0),"FY 19-20",""))</f>
        <v>FY 19-20</v>
      </c>
      <c r="AO2373" s="116" t="str">
        <f>IFERROR(FIND("R",Table1[[#This Row],[FS_Priority]]),"")</f>
        <v/>
      </c>
    </row>
    <row r="2374" spans="1:41" x14ac:dyDescent="0.25">
      <c r="A2374" s="48" t="s">
        <v>2925</v>
      </c>
      <c r="B2374" s="217" t="s">
        <v>211</v>
      </c>
      <c r="C2374" s="217" t="s">
        <v>2925</v>
      </c>
      <c r="D2374" s="218" t="b">
        <v>0</v>
      </c>
      <c r="E2374" s="48" t="s">
        <v>99</v>
      </c>
      <c r="F2374" s="48" t="s">
        <v>3126</v>
      </c>
      <c r="G2374" s="48" t="s">
        <v>211</v>
      </c>
      <c r="H2374" s="48" t="s">
        <v>465</v>
      </c>
      <c r="I2374" s="48" t="s">
        <v>3933</v>
      </c>
      <c r="J2374" s="48" t="s">
        <v>2661</v>
      </c>
      <c r="K2374" s="217" t="s">
        <v>4989</v>
      </c>
      <c r="L2374" s="217" t="s">
        <v>297</v>
      </c>
      <c r="M2374" s="48" t="s">
        <v>3597</v>
      </c>
      <c r="N2374" s="217" t="s">
        <v>211</v>
      </c>
      <c r="O2374" s="48" t="s">
        <v>165</v>
      </c>
      <c r="P2374" s="48"/>
      <c r="Q2374" s="48" t="s">
        <v>184</v>
      </c>
      <c r="R2374" s="217" t="s">
        <v>211</v>
      </c>
      <c r="S2374" s="48" t="b">
        <v>0</v>
      </c>
      <c r="T2374" s="48"/>
      <c r="U2374" s="178"/>
      <c r="V2374" s="178">
        <v>43567</v>
      </c>
      <c r="W2374" s="48" t="s">
        <v>211</v>
      </c>
      <c r="X2374" s="48"/>
      <c r="Y2374" s="48"/>
      <c r="Z2374" s="48" t="s">
        <v>211</v>
      </c>
      <c r="AA2374" s="48"/>
      <c r="AB2374" s="48"/>
      <c r="AC2374" s="217" t="s">
        <v>4436</v>
      </c>
      <c r="AD2374" s="48"/>
      <c r="AE2374" s="217" t="s">
        <v>211</v>
      </c>
      <c r="AF2374" s="217" t="s">
        <v>211</v>
      </c>
      <c r="AG2374" s="217" t="s">
        <v>211</v>
      </c>
      <c r="AH2374" s="208">
        <v>43649</v>
      </c>
      <c r="AI2374" s="210" t="s">
        <v>4349</v>
      </c>
      <c r="AJ2374" s="164" t="str">
        <f t="shared" si="37"/>
        <v>FS</v>
      </c>
      <c r="AK2374" s="115" t="b">
        <f>ISNUMBER(SEARCH("IRT",Table1[[#This Row],[Current_Status]]))</f>
        <v>0</v>
      </c>
      <c r="AL2374" s="116">
        <f>YEAR(Table1[[#This Row],[Project_Initiated]])</f>
        <v>2019</v>
      </c>
      <c r="AM2374" s="53">
        <v>44120</v>
      </c>
      <c r="AN2374" s="53" t="str">
        <f>IF(AND(Table1[[#This Row],[Completed Date]]&gt;="07/01/2020"+0,Table1[[#This Row],[Completed Date]]&lt;="6/30/2021"+0),"FY 20-21",IF(AND(Table1[[#This Row],[Completed Date]]&gt;="07/01/2019"+0,Table1[[#This Row],[Completed Date]]&lt;="6/30/2020"+0),"FY 19-20",""))</f>
        <v>FY 19-20</v>
      </c>
      <c r="AO2374" s="116" t="str">
        <f>IFERROR(FIND("R",Table1[[#This Row],[FS_Priority]]),"")</f>
        <v/>
      </c>
    </row>
    <row r="2375" spans="1:41" x14ac:dyDescent="0.25">
      <c r="A2375" s="48" t="s">
        <v>826</v>
      </c>
      <c r="B2375" s="217" t="s">
        <v>211</v>
      </c>
      <c r="C2375" s="217" t="s">
        <v>826</v>
      </c>
      <c r="D2375" s="218" t="b">
        <v>0</v>
      </c>
      <c r="E2375" s="48" t="s">
        <v>99</v>
      </c>
      <c r="F2375" s="48" t="s">
        <v>3124</v>
      </c>
      <c r="G2375" s="48" t="s">
        <v>211</v>
      </c>
      <c r="H2375" s="48" t="s">
        <v>467</v>
      </c>
      <c r="I2375" s="48" t="s">
        <v>3657</v>
      </c>
      <c r="J2375" s="48" t="s">
        <v>2661</v>
      </c>
      <c r="K2375" s="217" t="s">
        <v>4989</v>
      </c>
      <c r="L2375" s="217" t="s">
        <v>297</v>
      </c>
      <c r="M2375" s="48" t="s">
        <v>3631</v>
      </c>
      <c r="N2375" s="217" t="s">
        <v>211</v>
      </c>
      <c r="O2375" s="48" t="s">
        <v>165</v>
      </c>
      <c r="P2375" s="48"/>
      <c r="Q2375" s="48" t="s">
        <v>184</v>
      </c>
      <c r="R2375" s="217" t="s">
        <v>211</v>
      </c>
      <c r="S2375" s="48" t="b">
        <v>1</v>
      </c>
      <c r="T2375" s="48"/>
      <c r="U2375" s="178"/>
      <c r="V2375" s="178">
        <v>43312</v>
      </c>
      <c r="W2375" s="48" t="s">
        <v>211</v>
      </c>
      <c r="X2375" s="48"/>
      <c r="Y2375" s="48"/>
      <c r="Z2375" s="48" t="s">
        <v>211</v>
      </c>
      <c r="AA2375" s="48"/>
      <c r="AB2375" s="48"/>
      <c r="AC2375" s="217" t="s">
        <v>211</v>
      </c>
      <c r="AD2375" s="48"/>
      <c r="AE2375" s="217" t="s">
        <v>165</v>
      </c>
      <c r="AF2375" s="217" t="s">
        <v>211</v>
      </c>
      <c r="AG2375" s="217" t="s">
        <v>2693</v>
      </c>
      <c r="AH2375" s="208">
        <v>43369</v>
      </c>
      <c r="AI2375" s="210" t="s">
        <v>4347</v>
      </c>
      <c r="AJ2375" s="164" t="str">
        <f t="shared" si="37"/>
        <v>FS</v>
      </c>
      <c r="AK2375" s="115" t="b">
        <f>ISNUMBER(SEARCH("IRT",Table1[[#This Row],[Current_Status]]))</f>
        <v>0</v>
      </c>
      <c r="AL2375" s="116">
        <f>YEAR(Table1[[#This Row],[Project_Initiated]])</f>
        <v>2018</v>
      </c>
      <c r="AM2375" s="53">
        <v>44120</v>
      </c>
      <c r="AN2375" s="53" t="str">
        <f>IF(AND(Table1[[#This Row],[Completed Date]]&gt;="07/01/2020"+0,Table1[[#This Row],[Completed Date]]&lt;="6/30/2021"+0),"FY 20-21",IF(AND(Table1[[#This Row],[Completed Date]]&gt;="07/01/2019"+0,Table1[[#This Row],[Completed Date]]&lt;="6/30/2020"+0),"FY 19-20",""))</f>
        <v/>
      </c>
      <c r="AO2375" s="116" t="str">
        <f>IFERROR(FIND("R",Table1[[#This Row],[FS_Priority]]),"")</f>
        <v/>
      </c>
    </row>
    <row r="2376" spans="1:41" x14ac:dyDescent="0.25">
      <c r="A2376" s="48" t="s">
        <v>3371</v>
      </c>
      <c r="B2376" s="217" t="s">
        <v>211</v>
      </c>
      <c r="C2376" s="217" t="s">
        <v>3371</v>
      </c>
      <c r="D2376" s="218" t="b">
        <v>0</v>
      </c>
      <c r="E2376" s="48" t="s">
        <v>99</v>
      </c>
      <c r="F2376" s="48" t="s">
        <v>3372</v>
      </c>
      <c r="G2376" s="48" t="s">
        <v>211</v>
      </c>
      <c r="H2376" s="48" t="s">
        <v>452</v>
      </c>
      <c r="I2376" s="48" t="s">
        <v>3935</v>
      </c>
      <c r="J2376" s="48" t="s">
        <v>2661</v>
      </c>
      <c r="K2376" s="217" t="s">
        <v>4989</v>
      </c>
      <c r="L2376" s="217" t="s">
        <v>297</v>
      </c>
      <c r="M2376" s="48" t="s">
        <v>3599</v>
      </c>
      <c r="N2376" s="217" t="s">
        <v>211</v>
      </c>
      <c r="O2376" s="48" t="s">
        <v>165</v>
      </c>
      <c r="P2376" s="48"/>
      <c r="Q2376" s="48" t="s">
        <v>239</v>
      </c>
      <c r="R2376" s="217" t="s">
        <v>211</v>
      </c>
      <c r="S2376" s="48" t="b">
        <v>0</v>
      </c>
      <c r="T2376" s="48"/>
      <c r="U2376" s="178"/>
      <c r="V2376" s="178">
        <v>43595</v>
      </c>
      <c r="W2376" s="48" t="s">
        <v>211</v>
      </c>
      <c r="X2376" s="48"/>
      <c r="Y2376" s="48"/>
      <c r="Z2376" s="48" t="s">
        <v>211</v>
      </c>
      <c r="AA2376" s="48"/>
      <c r="AB2376" s="48"/>
      <c r="AC2376" s="217" t="s">
        <v>3416</v>
      </c>
      <c r="AD2376" s="48"/>
      <c r="AE2376" s="217" t="s">
        <v>165</v>
      </c>
      <c r="AF2376" s="217" t="s">
        <v>211</v>
      </c>
      <c r="AG2376" s="217" t="s">
        <v>211</v>
      </c>
      <c r="AH2376" s="208">
        <v>43649</v>
      </c>
      <c r="AI2376" s="210" t="s">
        <v>4349</v>
      </c>
      <c r="AJ2376" s="164" t="str">
        <f t="shared" si="37"/>
        <v>FS</v>
      </c>
      <c r="AK2376" s="115" t="b">
        <f>ISNUMBER(SEARCH("IRT",Table1[[#This Row],[Current_Status]]))</f>
        <v>0</v>
      </c>
      <c r="AL2376" s="116">
        <f>YEAR(Table1[[#This Row],[Project_Initiated]])</f>
        <v>2019</v>
      </c>
      <c r="AM2376" s="53">
        <v>44120</v>
      </c>
      <c r="AN2376" s="53" t="str">
        <f>IF(AND(Table1[[#This Row],[Completed Date]]&gt;="07/01/2020"+0,Table1[[#This Row],[Completed Date]]&lt;="6/30/2021"+0),"FY 20-21",IF(AND(Table1[[#This Row],[Completed Date]]&gt;="07/01/2019"+0,Table1[[#This Row],[Completed Date]]&lt;="6/30/2020"+0),"FY 19-20",""))</f>
        <v>FY 19-20</v>
      </c>
      <c r="AO2376" s="116" t="str">
        <f>IFERROR(FIND("R",Table1[[#This Row],[FS_Priority]]),"")</f>
        <v/>
      </c>
    </row>
    <row r="2377" spans="1:41" x14ac:dyDescent="0.25">
      <c r="A2377" s="48" t="s">
        <v>2617</v>
      </c>
      <c r="B2377" s="217" t="s">
        <v>211</v>
      </c>
      <c r="C2377" s="217" t="s">
        <v>2617</v>
      </c>
      <c r="D2377" s="218" t="b">
        <v>0</v>
      </c>
      <c r="E2377" s="48" t="s">
        <v>99</v>
      </c>
      <c r="F2377" s="48" t="s">
        <v>3129</v>
      </c>
      <c r="G2377" s="48" t="s">
        <v>211</v>
      </c>
      <c r="H2377" s="48" t="s">
        <v>465</v>
      </c>
      <c r="I2377" s="48" t="s">
        <v>3661</v>
      </c>
      <c r="J2377" s="48" t="s">
        <v>2661</v>
      </c>
      <c r="K2377" s="217" t="s">
        <v>4989</v>
      </c>
      <c r="L2377" s="217" t="s">
        <v>297</v>
      </c>
      <c r="M2377" s="48" t="s">
        <v>3602</v>
      </c>
      <c r="N2377" s="217" t="s">
        <v>211</v>
      </c>
      <c r="O2377" s="48" t="s">
        <v>165</v>
      </c>
      <c r="P2377" s="48"/>
      <c r="Q2377" s="48" t="s">
        <v>239</v>
      </c>
      <c r="R2377" s="217" t="s">
        <v>211</v>
      </c>
      <c r="S2377" s="48" t="b">
        <v>0</v>
      </c>
      <c r="T2377" s="48"/>
      <c r="U2377" s="178"/>
      <c r="V2377" s="178">
        <v>43409</v>
      </c>
      <c r="W2377" s="48" t="s">
        <v>211</v>
      </c>
      <c r="X2377" s="48"/>
      <c r="Y2377" s="48"/>
      <c r="Z2377" s="48" t="s">
        <v>211</v>
      </c>
      <c r="AA2377" s="48"/>
      <c r="AB2377" s="48"/>
      <c r="AC2377" s="217" t="s">
        <v>2818</v>
      </c>
      <c r="AD2377" s="48"/>
      <c r="AE2377" s="217" t="s">
        <v>165</v>
      </c>
      <c r="AF2377" s="217" t="s">
        <v>211</v>
      </c>
      <c r="AG2377" s="217" t="s">
        <v>539</v>
      </c>
      <c r="AH2377" s="208">
        <v>43528</v>
      </c>
      <c r="AI2377" s="210" t="s">
        <v>4352</v>
      </c>
      <c r="AJ2377" s="164" t="str">
        <f t="shared" si="37"/>
        <v>FS</v>
      </c>
      <c r="AK2377" s="115" t="b">
        <f>ISNUMBER(SEARCH("IRT",Table1[[#This Row],[Current_Status]]))</f>
        <v>0</v>
      </c>
      <c r="AL2377" s="116">
        <f>YEAR(Table1[[#This Row],[Project_Initiated]])</f>
        <v>2018</v>
      </c>
      <c r="AM2377" s="53">
        <v>44120</v>
      </c>
      <c r="AN2377" s="53" t="str">
        <f>IF(AND(Table1[[#This Row],[Completed Date]]&gt;="07/01/2020"+0,Table1[[#This Row],[Completed Date]]&lt;="6/30/2021"+0),"FY 20-21",IF(AND(Table1[[#This Row],[Completed Date]]&gt;="07/01/2019"+0,Table1[[#This Row],[Completed Date]]&lt;="6/30/2020"+0),"FY 19-20",""))</f>
        <v/>
      </c>
      <c r="AO2377" s="116" t="str">
        <f>IFERROR(FIND("R",Table1[[#This Row],[FS_Priority]]),"")</f>
        <v/>
      </c>
    </row>
    <row r="2378" spans="1:41" x14ac:dyDescent="0.25">
      <c r="A2378" s="48" t="s">
        <v>4557</v>
      </c>
      <c r="B2378" s="217" t="s">
        <v>211</v>
      </c>
      <c r="C2378" s="217" t="s">
        <v>4557</v>
      </c>
      <c r="D2378" s="218" t="b">
        <v>0</v>
      </c>
      <c r="E2378" s="48" t="s">
        <v>99</v>
      </c>
      <c r="F2378" s="48" t="s">
        <v>4558</v>
      </c>
      <c r="G2378" s="48" t="s">
        <v>211</v>
      </c>
      <c r="H2378" s="48" t="s">
        <v>211</v>
      </c>
      <c r="I2378" s="48" t="s">
        <v>4559</v>
      </c>
      <c r="J2378" s="48" t="s">
        <v>2661</v>
      </c>
      <c r="K2378" s="217" t="s">
        <v>4989</v>
      </c>
      <c r="L2378" s="217" t="s">
        <v>297</v>
      </c>
      <c r="M2378" s="48" t="s">
        <v>4234</v>
      </c>
      <c r="N2378" s="217" t="s">
        <v>211</v>
      </c>
      <c r="O2378" s="48" t="s">
        <v>165</v>
      </c>
      <c r="P2378" s="48"/>
      <c r="Q2378" s="48" t="s">
        <v>239</v>
      </c>
      <c r="R2378" s="217" t="s">
        <v>211</v>
      </c>
      <c r="S2378" s="48" t="b">
        <v>0</v>
      </c>
      <c r="T2378" s="48"/>
      <c r="U2378" s="178"/>
      <c r="V2378" s="178">
        <v>43712</v>
      </c>
      <c r="W2378" s="48" t="s">
        <v>211</v>
      </c>
      <c r="X2378" s="48"/>
      <c r="Y2378" s="48"/>
      <c r="Z2378" s="48" t="s">
        <v>211</v>
      </c>
      <c r="AA2378" s="48"/>
      <c r="AB2378" s="48"/>
      <c r="AC2378" s="217" t="s">
        <v>4766</v>
      </c>
      <c r="AD2378" s="48"/>
      <c r="AE2378" s="217" t="s">
        <v>165</v>
      </c>
      <c r="AF2378" s="217" t="s">
        <v>211</v>
      </c>
      <c r="AG2378" s="217" t="s">
        <v>211</v>
      </c>
      <c r="AH2378" s="208">
        <v>43845</v>
      </c>
      <c r="AI2378" s="210" t="s">
        <v>4364</v>
      </c>
      <c r="AJ2378" s="164" t="str">
        <f t="shared" si="37"/>
        <v>FS</v>
      </c>
      <c r="AK2378" s="115" t="b">
        <f>ISNUMBER(SEARCH("IRT",Table1[[#This Row],[Current_Status]]))</f>
        <v>0</v>
      </c>
      <c r="AL2378" s="116">
        <f>YEAR(Table1[[#This Row],[Project_Initiated]])</f>
        <v>2019</v>
      </c>
      <c r="AM2378" s="53">
        <v>44120</v>
      </c>
      <c r="AN2378" s="53" t="str">
        <f>IF(AND(Table1[[#This Row],[Completed Date]]&gt;="07/01/2020"+0,Table1[[#This Row],[Completed Date]]&lt;="6/30/2021"+0),"FY 20-21",IF(AND(Table1[[#This Row],[Completed Date]]&gt;="07/01/2019"+0,Table1[[#This Row],[Completed Date]]&lt;="6/30/2020"+0),"FY 19-20",""))</f>
        <v>FY 19-20</v>
      </c>
      <c r="AO2378" s="116" t="str">
        <f>IFERROR(FIND("R",Table1[[#This Row],[FS_Priority]]),"")</f>
        <v/>
      </c>
    </row>
    <row r="2379" spans="1:41" x14ac:dyDescent="0.25">
      <c r="A2379" s="48" t="s">
        <v>896</v>
      </c>
      <c r="B2379" s="217" t="s">
        <v>211</v>
      </c>
      <c r="C2379" s="217" t="s">
        <v>896</v>
      </c>
      <c r="D2379" s="218" t="b">
        <v>0</v>
      </c>
      <c r="E2379" s="48" t="s">
        <v>99</v>
      </c>
      <c r="F2379" s="48" t="s">
        <v>3101</v>
      </c>
      <c r="G2379" s="48" t="s">
        <v>3986</v>
      </c>
      <c r="H2379" s="48" t="s">
        <v>467</v>
      </c>
      <c r="I2379" s="48" t="s">
        <v>3639</v>
      </c>
      <c r="J2379" s="48" t="s">
        <v>2661</v>
      </c>
      <c r="K2379" s="217" t="s">
        <v>4989</v>
      </c>
      <c r="L2379" s="217" t="s">
        <v>297</v>
      </c>
      <c r="M2379" s="48" t="s">
        <v>3631</v>
      </c>
      <c r="N2379" s="217" t="s">
        <v>211</v>
      </c>
      <c r="O2379" s="48" t="s">
        <v>183</v>
      </c>
      <c r="P2379" s="48"/>
      <c r="Q2379" s="48" t="s">
        <v>239</v>
      </c>
      <c r="R2379" s="217" t="s">
        <v>184</v>
      </c>
      <c r="S2379" s="48" t="b">
        <v>1</v>
      </c>
      <c r="T2379" s="48"/>
      <c r="U2379" s="178"/>
      <c r="V2379" s="178">
        <v>43390</v>
      </c>
      <c r="W2379" s="48" t="s">
        <v>211</v>
      </c>
      <c r="X2379" s="48"/>
      <c r="Y2379" s="48"/>
      <c r="Z2379" s="48" t="s">
        <v>211</v>
      </c>
      <c r="AA2379" s="48"/>
      <c r="AB2379" s="48"/>
      <c r="AC2379" s="217" t="s">
        <v>4050</v>
      </c>
      <c r="AD2379" s="219">
        <v>43570</v>
      </c>
      <c r="AE2379" s="217" t="s">
        <v>178</v>
      </c>
      <c r="AF2379" s="217" t="s">
        <v>4417</v>
      </c>
      <c r="AG2379" s="217" t="s">
        <v>2694</v>
      </c>
      <c r="AH2379" s="208">
        <v>43692</v>
      </c>
      <c r="AI2379" s="210" t="s">
        <v>4349</v>
      </c>
      <c r="AJ2379" s="164" t="str">
        <f t="shared" si="37"/>
        <v>FS</v>
      </c>
      <c r="AK2379" s="115" t="b">
        <f>ISNUMBER(SEARCH("IRT",Table1[[#This Row],[Current_Status]]))</f>
        <v>0</v>
      </c>
      <c r="AL2379" s="116">
        <f>YEAR(Table1[[#This Row],[Project_Initiated]])</f>
        <v>2018</v>
      </c>
      <c r="AM2379" s="53">
        <v>44120</v>
      </c>
      <c r="AN2379" s="53" t="str">
        <f>IF(AND(Table1[[#This Row],[Completed Date]]&gt;="07/01/2020"+0,Table1[[#This Row],[Completed Date]]&lt;="6/30/2021"+0),"FY 20-21",IF(AND(Table1[[#This Row],[Completed Date]]&gt;="07/01/2019"+0,Table1[[#This Row],[Completed Date]]&lt;="6/30/2020"+0),"FY 19-20",""))</f>
        <v>FY 19-20</v>
      </c>
      <c r="AO2379" s="116" t="str">
        <f>IFERROR(FIND("R",Table1[[#This Row],[FS_Priority]]),"")</f>
        <v/>
      </c>
    </row>
    <row r="2380" spans="1:41" x14ac:dyDescent="0.25">
      <c r="A2380" s="48" t="s">
        <v>796</v>
      </c>
      <c r="B2380" s="217" t="s">
        <v>211</v>
      </c>
      <c r="C2380" s="217" t="s">
        <v>796</v>
      </c>
      <c r="D2380" s="218" t="b">
        <v>0</v>
      </c>
      <c r="E2380" s="48" t="s">
        <v>99</v>
      </c>
      <c r="F2380" s="48" t="s">
        <v>3128</v>
      </c>
      <c r="G2380" s="48" t="s">
        <v>211</v>
      </c>
      <c r="H2380" s="48" t="s">
        <v>467</v>
      </c>
      <c r="I2380" s="48" t="s">
        <v>3659</v>
      </c>
      <c r="J2380" s="48" t="s">
        <v>2661</v>
      </c>
      <c r="K2380" s="217" t="s">
        <v>4989</v>
      </c>
      <c r="L2380" s="217" t="s">
        <v>297</v>
      </c>
      <c r="M2380" s="48" t="s">
        <v>3660</v>
      </c>
      <c r="N2380" s="217" t="s">
        <v>211</v>
      </c>
      <c r="O2380" s="48" t="s">
        <v>165</v>
      </c>
      <c r="P2380" s="48"/>
      <c r="Q2380" s="48" t="s">
        <v>239</v>
      </c>
      <c r="R2380" s="217" t="s">
        <v>211</v>
      </c>
      <c r="S2380" s="48" t="b">
        <v>1</v>
      </c>
      <c r="T2380" s="48"/>
      <c r="U2380" s="178"/>
      <c r="V2380" s="178">
        <v>43284</v>
      </c>
      <c r="W2380" s="48" t="s">
        <v>211</v>
      </c>
      <c r="X2380" s="48"/>
      <c r="Y2380" s="48"/>
      <c r="Z2380" s="48" t="s">
        <v>211</v>
      </c>
      <c r="AA2380" s="48"/>
      <c r="AB2380" s="48"/>
      <c r="AC2380" s="217" t="s">
        <v>539</v>
      </c>
      <c r="AD2380" s="48"/>
      <c r="AE2380" s="217" t="s">
        <v>165</v>
      </c>
      <c r="AF2380" s="217" t="s">
        <v>211</v>
      </c>
      <c r="AG2380" s="217" t="s">
        <v>539</v>
      </c>
      <c r="AH2380" s="208">
        <v>43383</v>
      </c>
      <c r="AI2380" s="210" t="s">
        <v>4347</v>
      </c>
      <c r="AJ2380" s="164" t="str">
        <f t="shared" si="37"/>
        <v>FS</v>
      </c>
      <c r="AK2380" s="115" t="b">
        <f>ISNUMBER(SEARCH("IRT",Table1[[#This Row],[Current_Status]]))</f>
        <v>0</v>
      </c>
      <c r="AL2380" s="116">
        <f>YEAR(Table1[[#This Row],[Project_Initiated]])</f>
        <v>2018</v>
      </c>
      <c r="AM2380" s="53">
        <v>44120</v>
      </c>
      <c r="AN2380" s="53" t="str">
        <f>IF(AND(Table1[[#This Row],[Completed Date]]&gt;="07/01/2020"+0,Table1[[#This Row],[Completed Date]]&lt;="6/30/2021"+0),"FY 20-21",IF(AND(Table1[[#This Row],[Completed Date]]&gt;="07/01/2019"+0,Table1[[#This Row],[Completed Date]]&lt;="6/30/2020"+0),"FY 19-20",""))</f>
        <v/>
      </c>
      <c r="AO2380" s="116" t="str">
        <f>IFERROR(FIND("R",Table1[[#This Row],[FS_Priority]]),"")</f>
        <v/>
      </c>
    </row>
    <row r="2381" spans="1:41" x14ac:dyDescent="0.25">
      <c r="A2381" s="48" t="s">
        <v>4085</v>
      </c>
      <c r="B2381" s="217" t="s">
        <v>211</v>
      </c>
      <c r="C2381" s="217" t="s">
        <v>4085</v>
      </c>
      <c r="D2381" s="218" t="b">
        <v>0</v>
      </c>
      <c r="E2381" s="48" t="s">
        <v>99</v>
      </c>
      <c r="F2381" s="48" t="s">
        <v>4233</v>
      </c>
      <c r="G2381" s="48" t="s">
        <v>211</v>
      </c>
      <c r="H2381" s="48" t="s">
        <v>464</v>
      </c>
      <c r="I2381" s="48" t="s">
        <v>140</v>
      </c>
      <c r="J2381" s="48" t="s">
        <v>2661</v>
      </c>
      <c r="K2381" s="217" t="s">
        <v>4989</v>
      </c>
      <c r="L2381" s="217" t="s">
        <v>297</v>
      </c>
      <c r="M2381" s="48" t="s">
        <v>4234</v>
      </c>
      <c r="N2381" s="217" t="s">
        <v>211</v>
      </c>
      <c r="O2381" s="48" t="s">
        <v>165</v>
      </c>
      <c r="P2381" s="48"/>
      <c r="Q2381" s="48" t="s">
        <v>239</v>
      </c>
      <c r="R2381" s="217" t="s">
        <v>211</v>
      </c>
      <c r="S2381" s="48" t="b">
        <v>0</v>
      </c>
      <c r="T2381" s="48"/>
      <c r="U2381" s="178"/>
      <c r="V2381" s="178">
        <v>43697</v>
      </c>
      <c r="W2381" s="48" t="s">
        <v>211</v>
      </c>
      <c r="X2381" s="48"/>
      <c r="Y2381" s="48"/>
      <c r="Z2381" s="48" t="s">
        <v>211</v>
      </c>
      <c r="AA2381" s="48"/>
      <c r="AB2381" s="48"/>
      <c r="AC2381" s="217" t="s">
        <v>4436</v>
      </c>
      <c r="AD2381" s="48"/>
      <c r="AE2381" s="217" t="s">
        <v>165</v>
      </c>
      <c r="AF2381" s="217" t="s">
        <v>211</v>
      </c>
      <c r="AG2381" s="217" t="s">
        <v>211</v>
      </c>
      <c r="AH2381" s="208">
        <v>43742</v>
      </c>
      <c r="AI2381" s="210" t="s">
        <v>4284</v>
      </c>
      <c r="AJ2381" s="164" t="str">
        <f t="shared" si="37"/>
        <v>FS</v>
      </c>
      <c r="AK2381" s="115" t="b">
        <f>ISNUMBER(SEARCH("IRT",Table1[[#This Row],[Current_Status]]))</f>
        <v>0</v>
      </c>
      <c r="AL2381" s="116">
        <f>YEAR(Table1[[#This Row],[Project_Initiated]])</f>
        <v>2019</v>
      </c>
      <c r="AM2381" s="53">
        <v>44120</v>
      </c>
      <c r="AN2381" s="53" t="str">
        <f>IF(AND(Table1[[#This Row],[Completed Date]]&gt;="07/01/2020"+0,Table1[[#This Row],[Completed Date]]&lt;="6/30/2021"+0),"FY 20-21",IF(AND(Table1[[#This Row],[Completed Date]]&gt;="07/01/2019"+0,Table1[[#This Row],[Completed Date]]&lt;="6/30/2020"+0),"FY 19-20",""))</f>
        <v>FY 19-20</v>
      </c>
      <c r="AO2381" s="116" t="str">
        <f>IFERROR(FIND("R",Table1[[#This Row],[FS_Priority]]),"")</f>
        <v/>
      </c>
    </row>
    <row r="2382" spans="1:41" x14ac:dyDescent="0.25">
      <c r="A2382" s="48" t="s">
        <v>4086</v>
      </c>
      <c r="B2382" s="217" t="s">
        <v>211</v>
      </c>
      <c r="C2382" s="217" t="s">
        <v>4086</v>
      </c>
      <c r="D2382" s="218" t="b">
        <v>0</v>
      </c>
      <c r="E2382" s="48" t="s">
        <v>99</v>
      </c>
      <c r="F2382" s="48" t="s">
        <v>4160</v>
      </c>
      <c r="G2382" s="48" t="s">
        <v>211</v>
      </c>
      <c r="H2382" s="48" t="s">
        <v>465</v>
      </c>
      <c r="I2382" s="48" t="s">
        <v>4161</v>
      </c>
      <c r="J2382" s="48" t="s">
        <v>2661</v>
      </c>
      <c r="K2382" s="217" t="s">
        <v>4989</v>
      </c>
      <c r="L2382" s="217" t="s">
        <v>297</v>
      </c>
      <c r="M2382" s="48" t="s">
        <v>4162</v>
      </c>
      <c r="N2382" s="217" t="s">
        <v>211</v>
      </c>
      <c r="O2382" s="48" t="s">
        <v>165</v>
      </c>
      <c r="P2382" s="48"/>
      <c r="Q2382" s="48" t="s">
        <v>240</v>
      </c>
      <c r="R2382" s="217" t="s">
        <v>211</v>
      </c>
      <c r="S2382" s="48" t="b">
        <v>0</v>
      </c>
      <c r="T2382" s="48"/>
      <c r="U2382" s="178"/>
      <c r="V2382" s="178">
        <v>43635</v>
      </c>
      <c r="W2382" s="48" t="s">
        <v>211</v>
      </c>
      <c r="X2382" s="48"/>
      <c r="Y2382" s="48"/>
      <c r="Z2382" s="48" t="s">
        <v>211</v>
      </c>
      <c r="AA2382" s="48"/>
      <c r="AB2382" s="48"/>
      <c r="AC2382" s="217" t="s">
        <v>4436</v>
      </c>
      <c r="AD2382" s="180"/>
      <c r="AE2382" s="217" t="s">
        <v>165</v>
      </c>
      <c r="AF2382" s="217" t="s">
        <v>211</v>
      </c>
      <c r="AG2382" s="217" t="s">
        <v>211</v>
      </c>
      <c r="AH2382" s="208">
        <v>43742</v>
      </c>
      <c r="AI2382" s="210" t="s">
        <v>4284</v>
      </c>
      <c r="AJ2382" s="164" t="str">
        <f t="shared" si="37"/>
        <v>FS</v>
      </c>
      <c r="AK2382" s="115" t="b">
        <f>ISNUMBER(SEARCH("IRT",Table1[[#This Row],[Current_Status]]))</f>
        <v>0</v>
      </c>
      <c r="AL2382" s="116">
        <f>YEAR(Table1[[#This Row],[Project_Initiated]])</f>
        <v>2019</v>
      </c>
      <c r="AM2382" s="53">
        <v>44120</v>
      </c>
      <c r="AN2382" s="53" t="str">
        <f>IF(AND(Table1[[#This Row],[Completed Date]]&gt;="07/01/2020"+0,Table1[[#This Row],[Completed Date]]&lt;="6/30/2021"+0),"FY 20-21",IF(AND(Table1[[#This Row],[Completed Date]]&gt;="07/01/2019"+0,Table1[[#This Row],[Completed Date]]&lt;="6/30/2020"+0),"FY 19-20",""))</f>
        <v>FY 19-20</v>
      </c>
      <c r="AO2382" s="116" t="str">
        <f>IFERROR(FIND("R",Table1[[#This Row],[FS_Priority]]),"")</f>
        <v/>
      </c>
    </row>
    <row r="2383" spans="1:41" x14ac:dyDescent="0.25">
      <c r="A2383" s="48" t="s">
        <v>4560</v>
      </c>
      <c r="B2383" s="217" t="s">
        <v>211</v>
      </c>
      <c r="C2383" s="217" t="s">
        <v>4560</v>
      </c>
      <c r="D2383" s="218" t="b">
        <v>0</v>
      </c>
      <c r="E2383" s="48" t="s">
        <v>99</v>
      </c>
      <c r="F2383" s="48" t="s">
        <v>4561</v>
      </c>
      <c r="G2383" s="48" t="s">
        <v>211</v>
      </c>
      <c r="H2383" s="48" t="s">
        <v>211</v>
      </c>
      <c r="I2383" s="48" t="s">
        <v>4562</v>
      </c>
      <c r="J2383" s="48" t="s">
        <v>2661</v>
      </c>
      <c r="K2383" s="217" t="s">
        <v>4989</v>
      </c>
      <c r="L2383" s="217" t="s">
        <v>297</v>
      </c>
      <c r="M2383" s="48" t="s">
        <v>4563</v>
      </c>
      <c r="N2383" s="217" t="s">
        <v>4564</v>
      </c>
      <c r="O2383" s="48" t="s">
        <v>165</v>
      </c>
      <c r="P2383" s="48"/>
      <c r="Q2383" s="48" t="s">
        <v>240</v>
      </c>
      <c r="R2383" s="217" t="s">
        <v>211</v>
      </c>
      <c r="S2383" s="48" t="b">
        <v>0</v>
      </c>
      <c r="T2383" s="48"/>
      <c r="U2383" s="178"/>
      <c r="V2383" s="178">
        <v>43748</v>
      </c>
      <c r="W2383" s="48" t="s">
        <v>211</v>
      </c>
      <c r="X2383" s="48"/>
      <c r="Y2383" s="48"/>
      <c r="Z2383" s="48" t="s">
        <v>211</v>
      </c>
      <c r="AA2383" s="48"/>
      <c r="AB2383" s="48"/>
      <c r="AC2383" s="217" t="s">
        <v>4766</v>
      </c>
      <c r="AD2383" s="48"/>
      <c r="AE2383" s="217" t="s">
        <v>165</v>
      </c>
      <c r="AF2383" s="217" t="s">
        <v>211</v>
      </c>
      <c r="AG2383" s="217" t="s">
        <v>211</v>
      </c>
      <c r="AH2383" s="208">
        <v>43845</v>
      </c>
      <c r="AI2383" s="210" t="s">
        <v>4364</v>
      </c>
      <c r="AJ2383" s="164" t="str">
        <f t="shared" si="37"/>
        <v>FS</v>
      </c>
      <c r="AK2383" s="115" t="b">
        <f>ISNUMBER(SEARCH("IRT",Table1[[#This Row],[Current_Status]]))</f>
        <v>0</v>
      </c>
      <c r="AL2383" s="116">
        <f>YEAR(Table1[[#This Row],[Project_Initiated]])</f>
        <v>2019</v>
      </c>
      <c r="AM2383" s="53">
        <v>44120</v>
      </c>
      <c r="AN2383" s="53" t="str">
        <f>IF(AND(Table1[[#This Row],[Completed Date]]&gt;="07/01/2020"+0,Table1[[#This Row],[Completed Date]]&lt;="6/30/2021"+0),"FY 20-21",IF(AND(Table1[[#This Row],[Completed Date]]&gt;="07/01/2019"+0,Table1[[#This Row],[Completed Date]]&lt;="6/30/2020"+0),"FY 19-20",""))</f>
        <v>FY 19-20</v>
      </c>
      <c r="AO2383" s="116" t="str">
        <f>IFERROR(FIND("R",Table1[[#This Row],[FS_Priority]]),"")</f>
        <v/>
      </c>
    </row>
    <row r="2384" spans="1:41" x14ac:dyDescent="0.25">
      <c r="A2384" s="48" t="s">
        <v>2832</v>
      </c>
      <c r="B2384" s="217" t="s">
        <v>211</v>
      </c>
      <c r="C2384" s="217" t="s">
        <v>2832</v>
      </c>
      <c r="D2384" s="218" t="b">
        <v>0</v>
      </c>
      <c r="E2384" s="48" t="s">
        <v>99</v>
      </c>
      <c r="F2384" s="48" t="s">
        <v>3105</v>
      </c>
      <c r="G2384" s="48" t="s">
        <v>2836</v>
      </c>
      <c r="H2384" s="48" t="s">
        <v>464</v>
      </c>
      <c r="I2384" s="48" t="s">
        <v>3641</v>
      </c>
      <c r="J2384" s="48" t="s">
        <v>2661</v>
      </c>
      <c r="K2384" s="217" t="s">
        <v>4989</v>
      </c>
      <c r="L2384" s="217" t="s">
        <v>297</v>
      </c>
      <c r="M2384" s="48" t="s">
        <v>3631</v>
      </c>
      <c r="N2384" s="217" t="s">
        <v>211</v>
      </c>
      <c r="O2384" s="48" t="s">
        <v>183</v>
      </c>
      <c r="P2384" s="48"/>
      <c r="Q2384" s="48" t="s">
        <v>240</v>
      </c>
      <c r="R2384" s="217" t="s">
        <v>2837</v>
      </c>
      <c r="S2384" s="48" t="b">
        <v>1</v>
      </c>
      <c r="T2384" s="48"/>
      <c r="U2384" s="178"/>
      <c r="V2384" s="178">
        <v>43453</v>
      </c>
      <c r="W2384" s="48" t="s">
        <v>211</v>
      </c>
      <c r="X2384" s="48"/>
      <c r="Y2384" s="48"/>
      <c r="Z2384" s="48" t="s">
        <v>211</v>
      </c>
      <c r="AA2384" s="48"/>
      <c r="AB2384" s="48"/>
      <c r="AC2384" s="217" t="s">
        <v>4828</v>
      </c>
      <c r="AD2384" s="219">
        <v>43501</v>
      </c>
      <c r="AE2384" s="217" t="s">
        <v>178</v>
      </c>
      <c r="AF2384" s="217" t="s">
        <v>4427</v>
      </c>
      <c r="AG2384" s="217" t="s">
        <v>2694</v>
      </c>
      <c r="AH2384" s="208">
        <v>43889</v>
      </c>
      <c r="AI2384" s="210" t="s">
        <v>4349</v>
      </c>
      <c r="AJ2384" s="164" t="str">
        <f t="shared" si="37"/>
        <v>FS</v>
      </c>
      <c r="AK2384" s="115" t="b">
        <f>ISNUMBER(SEARCH("IRT",Table1[[#This Row],[Current_Status]]))</f>
        <v>0</v>
      </c>
      <c r="AL2384" s="116">
        <f>YEAR(Table1[[#This Row],[Project_Initiated]])</f>
        <v>2018</v>
      </c>
      <c r="AM2384" s="53">
        <v>44120</v>
      </c>
      <c r="AN2384" s="53" t="str">
        <f>IF(AND(Table1[[#This Row],[Completed Date]]&gt;="07/01/2020"+0,Table1[[#This Row],[Completed Date]]&lt;="6/30/2021"+0),"FY 20-21",IF(AND(Table1[[#This Row],[Completed Date]]&gt;="07/01/2019"+0,Table1[[#This Row],[Completed Date]]&lt;="6/30/2020"+0),"FY 19-20",""))</f>
        <v>FY 19-20</v>
      </c>
      <c r="AO2384" s="116" t="str">
        <f>IFERROR(FIND("R",Table1[[#This Row],[FS_Priority]]),"")</f>
        <v/>
      </c>
    </row>
    <row r="2385" spans="1:41" x14ac:dyDescent="0.25">
      <c r="A2385" s="48" t="s">
        <v>2927</v>
      </c>
      <c r="B2385" s="217" t="s">
        <v>211</v>
      </c>
      <c r="C2385" s="217" t="s">
        <v>2927</v>
      </c>
      <c r="D2385" s="218" t="b">
        <v>0</v>
      </c>
      <c r="E2385" s="48" t="s">
        <v>99</v>
      </c>
      <c r="F2385" s="48" t="s">
        <v>3131</v>
      </c>
      <c r="G2385" s="48" t="s">
        <v>211</v>
      </c>
      <c r="H2385" s="48" t="s">
        <v>465</v>
      </c>
      <c r="I2385" s="48" t="s">
        <v>3936</v>
      </c>
      <c r="J2385" s="48" t="s">
        <v>2661</v>
      </c>
      <c r="K2385" s="217" t="s">
        <v>4989</v>
      </c>
      <c r="L2385" s="217" t="s">
        <v>297</v>
      </c>
      <c r="M2385" s="48" t="s">
        <v>3602</v>
      </c>
      <c r="N2385" s="217" t="s">
        <v>211</v>
      </c>
      <c r="O2385" s="48" t="s">
        <v>165</v>
      </c>
      <c r="P2385" s="48"/>
      <c r="Q2385" s="48" t="s">
        <v>240</v>
      </c>
      <c r="R2385" s="217" t="s">
        <v>211</v>
      </c>
      <c r="S2385" s="48" t="b">
        <v>0</v>
      </c>
      <c r="T2385" s="48"/>
      <c r="U2385" s="178"/>
      <c r="V2385" s="178">
        <v>43595</v>
      </c>
      <c r="W2385" s="48" t="s">
        <v>211</v>
      </c>
      <c r="X2385" s="48"/>
      <c r="Y2385" s="48"/>
      <c r="Z2385" s="48" t="s">
        <v>211</v>
      </c>
      <c r="AA2385" s="48"/>
      <c r="AB2385" s="48"/>
      <c r="AC2385" s="217" t="s">
        <v>3388</v>
      </c>
      <c r="AD2385" s="48"/>
      <c r="AE2385" s="217" t="s">
        <v>211</v>
      </c>
      <c r="AF2385" s="217" t="s">
        <v>211</v>
      </c>
      <c r="AG2385" s="217" t="s">
        <v>211</v>
      </c>
      <c r="AH2385" s="208">
        <v>43636</v>
      </c>
      <c r="AI2385" s="210" t="s">
        <v>4349</v>
      </c>
      <c r="AJ2385" s="164" t="str">
        <f t="shared" si="37"/>
        <v>FS</v>
      </c>
      <c r="AK2385" s="115" t="b">
        <f>ISNUMBER(SEARCH("IRT",Table1[[#This Row],[Current_Status]]))</f>
        <v>0</v>
      </c>
      <c r="AL2385" s="116">
        <f>YEAR(Table1[[#This Row],[Project_Initiated]])</f>
        <v>2019</v>
      </c>
      <c r="AM2385" s="53">
        <v>44120</v>
      </c>
      <c r="AN2385" s="53" t="str">
        <f>IF(AND(Table1[[#This Row],[Completed Date]]&gt;="07/01/2020"+0,Table1[[#This Row],[Completed Date]]&lt;="6/30/2021"+0),"FY 20-21",IF(AND(Table1[[#This Row],[Completed Date]]&gt;="07/01/2019"+0,Table1[[#This Row],[Completed Date]]&lt;="6/30/2020"+0),"FY 19-20",""))</f>
        <v/>
      </c>
      <c r="AO2385" s="116" t="str">
        <f>IFERROR(FIND("R",Table1[[#This Row],[FS_Priority]]),"")</f>
        <v/>
      </c>
    </row>
    <row r="2386" spans="1:41" x14ac:dyDescent="0.25">
      <c r="A2386" s="48" t="s">
        <v>2619</v>
      </c>
      <c r="B2386" s="217" t="s">
        <v>211</v>
      </c>
      <c r="C2386" s="217" t="s">
        <v>2619</v>
      </c>
      <c r="D2386" s="218" t="b">
        <v>0</v>
      </c>
      <c r="E2386" s="48" t="s">
        <v>99</v>
      </c>
      <c r="F2386" s="48" t="s">
        <v>3130</v>
      </c>
      <c r="G2386" s="48" t="s">
        <v>211</v>
      </c>
      <c r="H2386" s="48" t="s">
        <v>465</v>
      </c>
      <c r="I2386" s="48" t="s">
        <v>3601</v>
      </c>
      <c r="J2386" s="48" t="s">
        <v>2661</v>
      </c>
      <c r="K2386" s="217" t="s">
        <v>4989</v>
      </c>
      <c r="L2386" s="217" t="s">
        <v>297</v>
      </c>
      <c r="M2386" s="48" t="s">
        <v>3602</v>
      </c>
      <c r="N2386" s="217" t="s">
        <v>211</v>
      </c>
      <c r="O2386" s="48" t="s">
        <v>165</v>
      </c>
      <c r="P2386" s="48"/>
      <c r="Q2386" s="48" t="s">
        <v>240</v>
      </c>
      <c r="R2386" s="217" t="s">
        <v>211</v>
      </c>
      <c r="S2386" s="48" t="b">
        <v>0</v>
      </c>
      <c r="T2386" s="48"/>
      <c r="U2386" s="178"/>
      <c r="V2386" s="178">
        <v>43398</v>
      </c>
      <c r="W2386" s="48" t="s">
        <v>211</v>
      </c>
      <c r="X2386" s="48"/>
      <c r="Y2386" s="48"/>
      <c r="Z2386" s="48" t="s">
        <v>211</v>
      </c>
      <c r="AA2386" s="48"/>
      <c r="AB2386" s="48"/>
      <c r="AC2386" s="217" t="s">
        <v>2818</v>
      </c>
      <c r="AD2386" s="48"/>
      <c r="AE2386" s="217" t="s">
        <v>165</v>
      </c>
      <c r="AF2386" s="217" t="s">
        <v>211</v>
      </c>
      <c r="AG2386" s="217" t="s">
        <v>539</v>
      </c>
      <c r="AH2386" s="208">
        <v>43528</v>
      </c>
      <c r="AI2386" s="210" t="s">
        <v>4352</v>
      </c>
      <c r="AJ2386" s="164" t="str">
        <f t="shared" si="37"/>
        <v>FS</v>
      </c>
      <c r="AK2386" s="115" t="b">
        <f>ISNUMBER(SEARCH("IRT",Table1[[#This Row],[Current_Status]]))</f>
        <v>0</v>
      </c>
      <c r="AL2386" s="116">
        <f>YEAR(Table1[[#This Row],[Project_Initiated]])</f>
        <v>2018</v>
      </c>
      <c r="AM2386" s="53">
        <v>44120</v>
      </c>
      <c r="AN2386" s="53" t="str">
        <f>IF(AND(Table1[[#This Row],[Completed Date]]&gt;="07/01/2020"+0,Table1[[#This Row],[Completed Date]]&lt;="6/30/2021"+0),"FY 20-21",IF(AND(Table1[[#This Row],[Completed Date]]&gt;="07/01/2019"+0,Table1[[#This Row],[Completed Date]]&lt;="6/30/2020"+0),"FY 19-20",""))</f>
        <v/>
      </c>
      <c r="AO2386" s="116" t="str">
        <f>IFERROR(FIND("R",Table1[[#This Row],[FS_Priority]]),"")</f>
        <v/>
      </c>
    </row>
    <row r="2387" spans="1:41" x14ac:dyDescent="0.25">
      <c r="A2387" s="48" t="s">
        <v>2928</v>
      </c>
      <c r="B2387" s="217" t="s">
        <v>211</v>
      </c>
      <c r="C2387" s="217" t="s">
        <v>2928</v>
      </c>
      <c r="D2387" s="218" t="b">
        <v>0</v>
      </c>
      <c r="E2387" s="48" t="s">
        <v>99</v>
      </c>
      <c r="F2387" s="48" t="s">
        <v>3133</v>
      </c>
      <c r="G2387" s="48" t="s">
        <v>211</v>
      </c>
      <c r="H2387" s="48" t="s">
        <v>465</v>
      </c>
      <c r="I2387" s="48" t="s">
        <v>3937</v>
      </c>
      <c r="J2387" s="48" t="s">
        <v>2661</v>
      </c>
      <c r="K2387" s="217" t="s">
        <v>4989</v>
      </c>
      <c r="L2387" s="217" t="s">
        <v>297</v>
      </c>
      <c r="M2387" s="48" t="s">
        <v>3627</v>
      </c>
      <c r="N2387" s="217" t="s">
        <v>211</v>
      </c>
      <c r="O2387" s="48" t="s">
        <v>165</v>
      </c>
      <c r="P2387" s="48"/>
      <c r="Q2387" s="48" t="s">
        <v>242</v>
      </c>
      <c r="R2387" s="217" t="s">
        <v>211</v>
      </c>
      <c r="S2387" s="48" t="b">
        <v>0</v>
      </c>
      <c r="T2387" s="48"/>
      <c r="U2387" s="178"/>
      <c r="V2387" s="178">
        <v>43606</v>
      </c>
      <c r="W2387" s="48" t="s">
        <v>211</v>
      </c>
      <c r="X2387" s="48"/>
      <c r="Y2387" s="48"/>
      <c r="Z2387" s="48" t="s">
        <v>211</v>
      </c>
      <c r="AA2387" s="48"/>
      <c r="AB2387" s="48"/>
      <c r="AC2387" s="217" t="s">
        <v>3995</v>
      </c>
      <c r="AD2387" s="48"/>
      <c r="AE2387" s="217" t="s">
        <v>211</v>
      </c>
      <c r="AF2387" s="217" t="s">
        <v>211</v>
      </c>
      <c r="AG2387" s="217" t="s">
        <v>211</v>
      </c>
      <c r="AH2387" s="208">
        <v>43662</v>
      </c>
      <c r="AI2387" s="210" t="s">
        <v>4349</v>
      </c>
      <c r="AJ2387" s="164" t="str">
        <f t="shared" si="37"/>
        <v>FS</v>
      </c>
      <c r="AK2387" s="115" t="b">
        <f>ISNUMBER(SEARCH("IRT",Table1[[#This Row],[Current_Status]]))</f>
        <v>0</v>
      </c>
      <c r="AL2387" s="116">
        <f>YEAR(Table1[[#This Row],[Project_Initiated]])</f>
        <v>2019</v>
      </c>
      <c r="AM2387" s="53">
        <v>44120</v>
      </c>
      <c r="AN2387" s="53" t="str">
        <f>IF(AND(Table1[[#This Row],[Completed Date]]&gt;="07/01/2020"+0,Table1[[#This Row],[Completed Date]]&lt;="6/30/2021"+0),"FY 20-21",IF(AND(Table1[[#This Row],[Completed Date]]&gt;="07/01/2019"+0,Table1[[#This Row],[Completed Date]]&lt;="6/30/2020"+0),"FY 19-20",""))</f>
        <v>FY 19-20</v>
      </c>
      <c r="AO2387" s="116" t="str">
        <f>IFERROR(FIND("R",Table1[[#This Row],[FS_Priority]]),"")</f>
        <v/>
      </c>
    </row>
    <row r="2388" spans="1:41" x14ac:dyDescent="0.25">
      <c r="A2388" s="48" t="s">
        <v>742</v>
      </c>
      <c r="B2388" s="217" t="s">
        <v>211</v>
      </c>
      <c r="C2388" s="217" t="s">
        <v>742</v>
      </c>
      <c r="D2388" s="218" t="b">
        <v>0</v>
      </c>
      <c r="E2388" s="48" t="s">
        <v>99</v>
      </c>
      <c r="F2388" s="48" t="s">
        <v>3134</v>
      </c>
      <c r="G2388" s="48" t="s">
        <v>211</v>
      </c>
      <c r="H2388" s="48" t="s">
        <v>177</v>
      </c>
      <c r="I2388" s="48" t="s">
        <v>3663</v>
      </c>
      <c r="J2388" s="48" t="s">
        <v>2661</v>
      </c>
      <c r="K2388" s="217" t="s">
        <v>4989</v>
      </c>
      <c r="L2388" s="217" t="s">
        <v>297</v>
      </c>
      <c r="M2388" s="48" t="s">
        <v>3616</v>
      </c>
      <c r="N2388" s="217" t="s">
        <v>211</v>
      </c>
      <c r="O2388" s="48" t="s">
        <v>165</v>
      </c>
      <c r="P2388" s="48"/>
      <c r="Q2388" s="48" t="s">
        <v>242</v>
      </c>
      <c r="R2388" s="217" t="s">
        <v>211</v>
      </c>
      <c r="S2388" s="48" t="b">
        <v>1</v>
      </c>
      <c r="T2388" s="48"/>
      <c r="U2388" s="178"/>
      <c r="V2388" s="178">
        <v>43241</v>
      </c>
      <c r="W2388" s="48" t="s">
        <v>211</v>
      </c>
      <c r="X2388" s="48"/>
      <c r="Y2388" s="48"/>
      <c r="Z2388" s="48" t="s">
        <v>211</v>
      </c>
      <c r="AA2388" s="48"/>
      <c r="AB2388" s="48"/>
      <c r="AC2388" s="217" t="s">
        <v>539</v>
      </c>
      <c r="AD2388" s="48"/>
      <c r="AE2388" s="217" t="s">
        <v>165</v>
      </c>
      <c r="AF2388" s="217" t="s">
        <v>211</v>
      </c>
      <c r="AG2388" s="217" t="s">
        <v>539</v>
      </c>
      <c r="AH2388" s="208">
        <v>43364</v>
      </c>
      <c r="AI2388" s="210" t="s">
        <v>4347</v>
      </c>
      <c r="AJ2388" s="164" t="str">
        <f t="shared" si="37"/>
        <v>FS</v>
      </c>
      <c r="AK2388" s="115" t="b">
        <f>ISNUMBER(SEARCH("IRT",Table1[[#This Row],[Current_Status]]))</f>
        <v>0</v>
      </c>
      <c r="AL2388" s="116">
        <f>YEAR(Table1[[#This Row],[Project_Initiated]])</f>
        <v>2018</v>
      </c>
      <c r="AM2388" s="53">
        <v>44120</v>
      </c>
      <c r="AN2388" s="53" t="str">
        <f>IF(AND(Table1[[#This Row],[Completed Date]]&gt;="07/01/2020"+0,Table1[[#This Row],[Completed Date]]&lt;="6/30/2021"+0),"FY 20-21",IF(AND(Table1[[#This Row],[Completed Date]]&gt;="07/01/2019"+0,Table1[[#This Row],[Completed Date]]&lt;="6/30/2020"+0),"FY 19-20",""))</f>
        <v/>
      </c>
      <c r="AO2388" s="116" t="str">
        <f>IFERROR(FIND("R",Table1[[#This Row],[FS_Priority]]),"")</f>
        <v/>
      </c>
    </row>
    <row r="2389" spans="1:41" x14ac:dyDescent="0.25">
      <c r="A2389" s="48" t="s">
        <v>4565</v>
      </c>
      <c r="B2389" s="217" t="s">
        <v>211</v>
      </c>
      <c r="C2389" s="217" t="s">
        <v>4565</v>
      </c>
      <c r="D2389" s="218" t="b">
        <v>0</v>
      </c>
      <c r="E2389" s="48" t="s">
        <v>99</v>
      </c>
      <c r="F2389" s="48" t="s">
        <v>4566</v>
      </c>
      <c r="G2389" s="48" t="s">
        <v>211</v>
      </c>
      <c r="H2389" s="48" t="s">
        <v>211</v>
      </c>
      <c r="I2389" s="48" t="s">
        <v>4567</v>
      </c>
      <c r="J2389" s="48" t="s">
        <v>2661</v>
      </c>
      <c r="K2389" s="217" t="s">
        <v>4989</v>
      </c>
      <c r="L2389" s="217" t="s">
        <v>297</v>
      </c>
      <c r="M2389" s="48" t="s">
        <v>4568</v>
      </c>
      <c r="N2389" s="217" t="s">
        <v>211</v>
      </c>
      <c r="O2389" s="48" t="s">
        <v>165</v>
      </c>
      <c r="P2389" s="48"/>
      <c r="Q2389" s="48" t="s">
        <v>242</v>
      </c>
      <c r="R2389" s="217" t="s">
        <v>211</v>
      </c>
      <c r="S2389" s="48" t="b">
        <v>0</v>
      </c>
      <c r="T2389" s="48"/>
      <c r="U2389" s="178"/>
      <c r="V2389" s="178">
        <v>43748</v>
      </c>
      <c r="W2389" s="48" t="s">
        <v>211</v>
      </c>
      <c r="X2389" s="48"/>
      <c r="Y2389" s="48"/>
      <c r="Z2389" s="48" t="s">
        <v>211</v>
      </c>
      <c r="AA2389" s="48"/>
      <c r="AB2389" s="48"/>
      <c r="AC2389" s="217" t="s">
        <v>4772</v>
      </c>
      <c r="AD2389" s="180"/>
      <c r="AE2389" s="217" t="s">
        <v>165</v>
      </c>
      <c r="AF2389" s="217" t="s">
        <v>211</v>
      </c>
      <c r="AG2389" s="217" t="s">
        <v>211</v>
      </c>
      <c r="AH2389" s="208">
        <v>43833</v>
      </c>
      <c r="AI2389" s="210" t="s">
        <v>4364</v>
      </c>
      <c r="AJ2389" s="164" t="str">
        <f t="shared" si="37"/>
        <v>FS</v>
      </c>
      <c r="AK2389" s="115" t="b">
        <f>ISNUMBER(SEARCH("IRT",Table1[[#This Row],[Current_Status]]))</f>
        <v>0</v>
      </c>
      <c r="AL2389" s="116">
        <f>YEAR(Table1[[#This Row],[Project_Initiated]])</f>
        <v>2019</v>
      </c>
      <c r="AM2389" s="53">
        <v>44120</v>
      </c>
      <c r="AN2389" s="53" t="str">
        <f>IF(AND(Table1[[#This Row],[Completed Date]]&gt;="07/01/2020"+0,Table1[[#This Row],[Completed Date]]&lt;="6/30/2021"+0),"FY 20-21",IF(AND(Table1[[#This Row],[Completed Date]]&gt;="07/01/2019"+0,Table1[[#This Row],[Completed Date]]&lt;="6/30/2020"+0),"FY 19-20",""))</f>
        <v>FY 19-20</v>
      </c>
      <c r="AO2389" s="116" t="str">
        <f>IFERROR(FIND("R",Table1[[#This Row],[FS_Priority]]),"")</f>
        <v/>
      </c>
    </row>
    <row r="2390" spans="1:41" x14ac:dyDescent="0.25">
      <c r="A2390" s="48" t="s">
        <v>881</v>
      </c>
      <c r="B2390" s="217" t="s">
        <v>211</v>
      </c>
      <c r="C2390" s="217" t="s">
        <v>881</v>
      </c>
      <c r="D2390" s="218" t="b">
        <v>0</v>
      </c>
      <c r="E2390" s="48" t="s">
        <v>99</v>
      </c>
      <c r="F2390" s="48" t="s">
        <v>3115</v>
      </c>
      <c r="G2390" s="48" t="s">
        <v>211</v>
      </c>
      <c r="H2390" s="48" t="s">
        <v>465</v>
      </c>
      <c r="I2390" s="48" t="s">
        <v>35</v>
      </c>
      <c r="J2390" s="48" t="s">
        <v>2661</v>
      </c>
      <c r="K2390" s="217" t="s">
        <v>4989</v>
      </c>
      <c r="L2390" s="217" t="s">
        <v>297</v>
      </c>
      <c r="M2390" s="48" t="s">
        <v>3649</v>
      </c>
      <c r="N2390" s="217" t="s">
        <v>211</v>
      </c>
      <c r="O2390" s="48" t="s">
        <v>165</v>
      </c>
      <c r="P2390" s="48"/>
      <c r="Q2390" s="48" t="s">
        <v>242</v>
      </c>
      <c r="R2390" s="217" t="s">
        <v>211</v>
      </c>
      <c r="S2390" s="48" t="b">
        <v>0</v>
      </c>
      <c r="T2390" s="48"/>
      <c r="U2390" s="178"/>
      <c r="V2390" s="178">
        <v>43376</v>
      </c>
      <c r="W2390" s="48" t="s">
        <v>211</v>
      </c>
      <c r="X2390" s="48"/>
      <c r="Y2390" s="48"/>
      <c r="Z2390" s="48" t="s">
        <v>211</v>
      </c>
      <c r="AA2390" s="48"/>
      <c r="AB2390" s="48"/>
      <c r="AC2390" s="217" t="s">
        <v>2785</v>
      </c>
      <c r="AD2390" s="48"/>
      <c r="AE2390" s="217" t="s">
        <v>165</v>
      </c>
      <c r="AF2390" s="217" t="s">
        <v>211</v>
      </c>
      <c r="AG2390" s="217" t="s">
        <v>539</v>
      </c>
      <c r="AH2390" s="208">
        <v>43497</v>
      </c>
      <c r="AI2390" s="210" t="s">
        <v>4352</v>
      </c>
      <c r="AJ2390" s="164" t="str">
        <f t="shared" si="37"/>
        <v>FS</v>
      </c>
      <c r="AK2390" s="115" t="b">
        <f>ISNUMBER(SEARCH("IRT",Table1[[#This Row],[Current_Status]]))</f>
        <v>0</v>
      </c>
      <c r="AL2390" s="116">
        <f>YEAR(Table1[[#This Row],[Project_Initiated]])</f>
        <v>2018</v>
      </c>
      <c r="AM2390" s="53">
        <v>44120</v>
      </c>
      <c r="AN2390" s="53" t="str">
        <f>IF(AND(Table1[[#This Row],[Completed Date]]&gt;="07/01/2020"+0,Table1[[#This Row],[Completed Date]]&lt;="6/30/2021"+0),"FY 20-21",IF(AND(Table1[[#This Row],[Completed Date]]&gt;="07/01/2019"+0,Table1[[#This Row],[Completed Date]]&lt;="6/30/2020"+0),"FY 19-20",""))</f>
        <v/>
      </c>
      <c r="AO2390" s="116" t="str">
        <f>IFERROR(FIND("R",Table1[[#This Row],[FS_Priority]]),"")</f>
        <v/>
      </c>
    </row>
    <row r="2391" spans="1:41" x14ac:dyDescent="0.25">
      <c r="A2391" s="48" t="s">
        <v>320</v>
      </c>
      <c r="B2391" s="217" t="s">
        <v>211</v>
      </c>
      <c r="C2391" s="217" t="s">
        <v>320</v>
      </c>
      <c r="D2391" s="218" t="b">
        <v>0</v>
      </c>
      <c r="E2391" s="48" t="s">
        <v>99</v>
      </c>
      <c r="F2391" s="48" t="s">
        <v>3136</v>
      </c>
      <c r="G2391" s="48" t="s">
        <v>319</v>
      </c>
      <c r="H2391" s="48" t="s">
        <v>464</v>
      </c>
      <c r="I2391" s="48" t="s">
        <v>211</v>
      </c>
      <c r="J2391" s="48" t="s">
        <v>2661</v>
      </c>
      <c r="K2391" s="217" t="s">
        <v>4989</v>
      </c>
      <c r="L2391" s="217" t="s">
        <v>297</v>
      </c>
      <c r="M2391" s="48" t="s">
        <v>3631</v>
      </c>
      <c r="N2391" s="217" t="s">
        <v>211</v>
      </c>
      <c r="O2391" s="48" t="s">
        <v>183</v>
      </c>
      <c r="P2391" s="48"/>
      <c r="Q2391" s="48" t="s">
        <v>243</v>
      </c>
      <c r="R2391" s="217" t="s">
        <v>211</v>
      </c>
      <c r="S2391" s="48" t="b">
        <v>0</v>
      </c>
      <c r="T2391" s="48"/>
      <c r="U2391" s="178"/>
      <c r="V2391" s="178">
        <v>43335</v>
      </c>
      <c r="W2391" s="48" t="s">
        <v>211</v>
      </c>
      <c r="X2391" s="48"/>
      <c r="Y2391" s="48"/>
      <c r="Z2391" s="48" t="s">
        <v>211</v>
      </c>
      <c r="AA2391" s="48"/>
      <c r="AB2391" s="48"/>
      <c r="AC2391" s="217" t="s">
        <v>4021</v>
      </c>
      <c r="AD2391" s="219">
        <v>43363</v>
      </c>
      <c r="AE2391" s="217" t="s">
        <v>178</v>
      </c>
      <c r="AF2391" s="217" t="s">
        <v>211</v>
      </c>
      <c r="AG2391" s="217" t="s">
        <v>2694</v>
      </c>
      <c r="AH2391" s="208">
        <v>43678</v>
      </c>
      <c r="AI2391" s="210" t="s">
        <v>4347</v>
      </c>
      <c r="AJ2391" s="164" t="str">
        <f t="shared" si="37"/>
        <v>FS</v>
      </c>
      <c r="AK2391" s="115" t="b">
        <f>ISNUMBER(SEARCH("IRT",Table1[[#This Row],[Current_Status]]))</f>
        <v>0</v>
      </c>
      <c r="AL2391" s="116">
        <f>YEAR(Table1[[#This Row],[Project_Initiated]])</f>
        <v>2018</v>
      </c>
      <c r="AM2391" s="53">
        <v>44120</v>
      </c>
      <c r="AN2391" s="53" t="str">
        <f>IF(AND(Table1[[#This Row],[Completed Date]]&gt;="07/01/2020"+0,Table1[[#This Row],[Completed Date]]&lt;="6/30/2021"+0),"FY 20-21",IF(AND(Table1[[#This Row],[Completed Date]]&gt;="07/01/2019"+0,Table1[[#This Row],[Completed Date]]&lt;="6/30/2020"+0),"FY 19-20",""))</f>
        <v>FY 19-20</v>
      </c>
      <c r="AO2391" s="116" t="str">
        <f>IFERROR(FIND("R",Table1[[#This Row],[FS_Priority]]),"")</f>
        <v/>
      </c>
    </row>
    <row r="2392" spans="1:41" x14ac:dyDescent="0.25">
      <c r="A2392" s="48" t="s">
        <v>4088</v>
      </c>
      <c r="B2392" s="217" t="s">
        <v>211</v>
      </c>
      <c r="C2392" s="217" t="s">
        <v>4088</v>
      </c>
      <c r="D2392" s="218" t="b">
        <v>0</v>
      </c>
      <c r="E2392" s="48" t="s">
        <v>99</v>
      </c>
      <c r="F2392" s="48" t="s">
        <v>4225</v>
      </c>
      <c r="G2392" s="48" t="s">
        <v>211</v>
      </c>
      <c r="H2392" s="48" t="s">
        <v>983</v>
      </c>
      <c r="I2392" s="48" t="s">
        <v>4226</v>
      </c>
      <c r="J2392" s="48" t="s">
        <v>2661</v>
      </c>
      <c r="K2392" s="217" t="s">
        <v>4989</v>
      </c>
      <c r="L2392" s="217" t="s">
        <v>297</v>
      </c>
      <c r="M2392" s="48" t="s">
        <v>3647</v>
      </c>
      <c r="N2392" s="217" t="s">
        <v>211</v>
      </c>
      <c r="O2392" s="48" t="s">
        <v>165</v>
      </c>
      <c r="P2392" s="48"/>
      <c r="Q2392" s="48" t="s">
        <v>243</v>
      </c>
      <c r="R2392" s="217" t="s">
        <v>211</v>
      </c>
      <c r="S2392" s="48" t="b">
        <v>0</v>
      </c>
      <c r="T2392" s="48"/>
      <c r="U2392" s="178"/>
      <c r="V2392" s="178">
        <v>43692</v>
      </c>
      <c r="W2392" s="48" t="s">
        <v>211</v>
      </c>
      <c r="X2392" s="48"/>
      <c r="Y2392" s="48"/>
      <c r="Z2392" s="48" t="s">
        <v>211</v>
      </c>
      <c r="AA2392" s="48"/>
      <c r="AB2392" s="48"/>
      <c r="AC2392" s="217" t="s">
        <v>4436</v>
      </c>
      <c r="AD2392" s="48"/>
      <c r="AE2392" s="217" t="s">
        <v>165</v>
      </c>
      <c r="AF2392" s="217" t="s">
        <v>211</v>
      </c>
      <c r="AG2392" s="217" t="s">
        <v>211</v>
      </c>
      <c r="AH2392" s="208">
        <v>43795</v>
      </c>
      <c r="AI2392" s="210" t="s">
        <v>4284</v>
      </c>
      <c r="AJ2392" s="164" t="str">
        <f t="shared" si="37"/>
        <v>FS</v>
      </c>
      <c r="AK2392" s="115" t="b">
        <f>ISNUMBER(SEARCH("IRT",Table1[[#This Row],[Current_Status]]))</f>
        <v>0</v>
      </c>
      <c r="AL2392" s="116">
        <f>YEAR(Table1[[#This Row],[Project_Initiated]])</f>
        <v>2019</v>
      </c>
      <c r="AM2392" s="53">
        <v>44120</v>
      </c>
      <c r="AN2392" s="53" t="str">
        <f>IF(AND(Table1[[#This Row],[Completed Date]]&gt;="07/01/2020"+0,Table1[[#This Row],[Completed Date]]&lt;="6/30/2021"+0),"FY 20-21",IF(AND(Table1[[#This Row],[Completed Date]]&gt;="07/01/2019"+0,Table1[[#This Row],[Completed Date]]&lt;="6/30/2020"+0),"FY 19-20",""))</f>
        <v>FY 19-20</v>
      </c>
      <c r="AO2392" s="116" t="str">
        <f>IFERROR(FIND("R",Table1[[#This Row],[FS_Priority]]),"")</f>
        <v/>
      </c>
    </row>
    <row r="2393" spans="1:41" x14ac:dyDescent="0.25">
      <c r="A2393" s="48" t="s">
        <v>2929</v>
      </c>
      <c r="B2393" s="217" t="s">
        <v>211</v>
      </c>
      <c r="C2393" s="217" t="s">
        <v>2929</v>
      </c>
      <c r="D2393" s="218" t="b">
        <v>0</v>
      </c>
      <c r="E2393" s="48" t="s">
        <v>99</v>
      </c>
      <c r="F2393" s="48" t="s">
        <v>3135</v>
      </c>
      <c r="G2393" s="48" t="s">
        <v>211</v>
      </c>
      <c r="H2393" s="48" t="s">
        <v>465</v>
      </c>
      <c r="I2393" s="48" t="s">
        <v>3938</v>
      </c>
      <c r="J2393" s="48" t="s">
        <v>2661</v>
      </c>
      <c r="K2393" s="217" t="s">
        <v>4989</v>
      </c>
      <c r="L2393" s="217" t="s">
        <v>297</v>
      </c>
      <c r="M2393" s="48" t="s">
        <v>3597</v>
      </c>
      <c r="N2393" s="217" t="s">
        <v>211</v>
      </c>
      <c r="O2393" s="48" t="s">
        <v>165</v>
      </c>
      <c r="P2393" s="48"/>
      <c r="Q2393" s="48" t="s">
        <v>243</v>
      </c>
      <c r="R2393" s="217" t="s">
        <v>211</v>
      </c>
      <c r="S2393" s="48" t="b">
        <v>0</v>
      </c>
      <c r="T2393" s="48"/>
      <c r="U2393" s="178"/>
      <c r="V2393" s="178">
        <v>43551</v>
      </c>
      <c r="W2393" s="48" t="s">
        <v>211</v>
      </c>
      <c r="X2393" s="48"/>
      <c r="Y2393" s="48"/>
      <c r="Z2393" s="48" t="s">
        <v>211</v>
      </c>
      <c r="AA2393" s="48"/>
      <c r="AB2393" s="48"/>
      <c r="AC2393" s="217" t="s">
        <v>3414</v>
      </c>
      <c r="AD2393" s="48"/>
      <c r="AE2393" s="217" t="s">
        <v>211</v>
      </c>
      <c r="AF2393" s="217" t="s">
        <v>3414</v>
      </c>
      <c r="AG2393" s="217" t="s">
        <v>211</v>
      </c>
      <c r="AH2393" s="208">
        <v>43655</v>
      </c>
      <c r="AI2393" s="210" t="s">
        <v>4349</v>
      </c>
      <c r="AJ2393" s="164" t="str">
        <f t="shared" si="37"/>
        <v>FS</v>
      </c>
      <c r="AK2393" s="115" t="b">
        <f>ISNUMBER(SEARCH("IRT",Table1[[#This Row],[Current_Status]]))</f>
        <v>0</v>
      </c>
      <c r="AL2393" s="116">
        <f>YEAR(Table1[[#This Row],[Project_Initiated]])</f>
        <v>2019</v>
      </c>
      <c r="AM2393" s="53">
        <v>44120</v>
      </c>
      <c r="AN2393" s="53" t="str">
        <f>IF(AND(Table1[[#This Row],[Completed Date]]&gt;="07/01/2020"+0,Table1[[#This Row],[Completed Date]]&lt;="6/30/2021"+0),"FY 20-21",IF(AND(Table1[[#This Row],[Completed Date]]&gt;="07/01/2019"+0,Table1[[#This Row],[Completed Date]]&lt;="6/30/2020"+0),"FY 19-20",""))</f>
        <v>FY 19-20</v>
      </c>
      <c r="AO2393" s="116" t="str">
        <f>IFERROR(FIND("R",Table1[[#This Row],[FS_Priority]]),"")</f>
        <v/>
      </c>
    </row>
    <row r="2394" spans="1:41" x14ac:dyDescent="0.25">
      <c r="A2394" s="48" t="s">
        <v>4569</v>
      </c>
      <c r="B2394" s="217" t="s">
        <v>211</v>
      </c>
      <c r="C2394" s="217" t="s">
        <v>4569</v>
      </c>
      <c r="D2394" s="218" t="b">
        <v>0</v>
      </c>
      <c r="E2394" s="48" t="s">
        <v>99</v>
      </c>
      <c r="F2394" s="48" t="s">
        <v>4570</v>
      </c>
      <c r="G2394" s="48" t="s">
        <v>211</v>
      </c>
      <c r="H2394" s="48" t="s">
        <v>211</v>
      </c>
      <c r="I2394" s="48" t="s">
        <v>4571</v>
      </c>
      <c r="J2394" s="48" t="s">
        <v>2661</v>
      </c>
      <c r="K2394" s="217" t="s">
        <v>4989</v>
      </c>
      <c r="L2394" s="217" t="s">
        <v>297</v>
      </c>
      <c r="M2394" s="48" t="s">
        <v>4572</v>
      </c>
      <c r="N2394" s="217" t="s">
        <v>211</v>
      </c>
      <c r="O2394" s="48" t="s">
        <v>165</v>
      </c>
      <c r="P2394" s="48"/>
      <c r="Q2394" s="48" t="s">
        <v>243</v>
      </c>
      <c r="R2394" s="217" t="s">
        <v>211</v>
      </c>
      <c r="S2394" s="48" t="b">
        <v>0</v>
      </c>
      <c r="T2394" s="48"/>
      <c r="U2394" s="178"/>
      <c r="V2394" s="178">
        <v>43769</v>
      </c>
      <c r="W2394" s="48" t="s">
        <v>211</v>
      </c>
      <c r="X2394" s="48"/>
      <c r="Y2394" s="48"/>
      <c r="Z2394" s="48" t="s">
        <v>211</v>
      </c>
      <c r="AA2394" s="48"/>
      <c r="AB2394" s="48"/>
      <c r="AC2394" s="217" t="s">
        <v>4776</v>
      </c>
      <c r="AD2394" s="48"/>
      <c r="AE2394" s="217" t="s">
        <v>165</v>
      </c>
      <c r="AF2394" s="217" t="s">
        <v>211</v>
      </c>
      <c r="AG2394" s="217" t="s">
        <v>211</v>
      </c>
      <c r="AH2394" s="208">
        <v>43819</v>
      </c>
      <c r="AI2394" s="210" t="s">
        <v>4364</v>
      </c>
      <c r="AJ2394" s="164" t="str">
        <f t="shared" si="37"/>
        <v>FS</v>
      </c>
      <c r="AK2394" s="115" t="b">
        <f>ISNUMBER(SEARCH("IRT",Table1[[#This Row],[Current_Status]]))</f>
        <v>0</v>
      </c>
      <c r="AL2394" s="116">
        <f>YEAR(Table1[[#This Row],[Project_Initiated]])</f>
        <v>2019</v>
      </c>
      <c r="AM2394" s="53">
        <v>44120</v>
      </c>
      <c r="AN2394" s="53" t="str">
        <f>IF(AND(Table1[[#This Row],[Completed Date]]&gt;="07/01/2020"+0,Table1[[#This Row],[Completed Date]]&lt;="6/30/2021"+0),"FY 20-21",IF(AND(Table1[[#This Row],[Completed Date]]&gt;="07/01/2019"+0,Table1[[#This Row],[Completed Date]]&lt;="6/30/2020"+0),"FY 19-20",""))</f>
        <v>FY 19-20</v>
      </c>
      <c r="AO2394" s="116" t="str">
        <f>IFERROR(FIND("R",Table1[[#This Row],[FS_Priority]]),"")</f>
        <v/>
      </c>
    </row>
    <row r="2395" spans="1:41" x14ac:dyDescent="0.25">
      <c r="A2395" s="48" t="s">
        <v>874</v>
      </c>
      <c r="B2395" s="217" t="s">
        <v>211</v>
      </c>
      <c r="C2395" s="217" t="s">
        <v>874</v>
      </c>
      <c r="D2395" s="218" t="b">
        <v>0</v>
      </c>
      <c r="E2395" s="48" t="s">
        <v>99</v>
      </c>
      <c r="F2395" s="48" t="s">
        <v>3137</v>
      </c>
      <c r="G2395" s="48" t="s">
        <v>211</v>
      </c>
      <c r="H2395" s="48" t="s">
        <v>465</v>
      </c>
      <c r="I2395" s="48" t="s">
        <v>3664</v>
      </c>
      <c r="J2395" s="48" t="s">
        <v>2661</v>
      </c>
      <c r="K2395" s="217" t="s">
        <v>4989</v>
      </c>
      <c r="L2395" s="217" t="s">
        <v>297</v>
      </c>
      <c r="M2395" s="48" t="s">
        <v>3665</v>
      </c>
      <c r="N2395" s="217" t="s">
        <v>211</v>
      </c>
      <c r="O2395" s="48" t="s">
        <v>165</v>
      </c>
      <c r="P2395" s="48"/>
      <c r="Q2395" s="48" t="s">
        <v>243</v>
      </c>
      <c r="R2395" s="217" t="s">
        <v>211</v>
      </c>
      <c r="S2395" s="48" t="b">
        <v>0</v>
      </c>
      <c r="T2395" s="48"/>
      <c r="U2395" s="178"/>
      <c r="V2395" s="178">
        <v>43369</v>
      </c>
      <c r="W2395" s="48" t="s">
        <v>211</v>
      </c>
      <c r="X2395" s="48"/>
      <c r="Y2395" s="48"/>
      <c r="Z2395" s="48" t="s">
        <v>211</v>
      </c>
      <c r="AA2395" s="48"/>
      <c r="AB2395" s="48"/>
      <c r="AC2395" s="217" t="s">
        <v>2818</v>
      </c>
      <c r="AD2395" s="48"/>
      <c r="AE2395" s="217" t="s">
        <v>165</v>
      </c>
      <c r="AF2395" s="217" t="s">
        <v>211</v>
      </c>
      <c r="AG2395" s="217" t="s">
        <v>539</v>
      </c>
      <c r="AH2395" s="208">
        <v>43528</v>
      </c>
      <c r="AI2395" s="210" t="s">
        <v>4352</v>
      </c>
      <c r="AJ2395" s="164" t="str">
        <f t="shared" si="37"/>
        <v>FS</v>
      </c>
      <c r="AK2395" s="115" t="b">
        <f>ISNUMBER(SEARCH("IRT",Table1[[#This Row],[Current_Status]]))</f>
        <v>0</v>
      </c>
      <c r="AL2395" s="116">
        <f>YEAR(Table1[[#This Row],[Project_Initiated]])</f>
        <v>2018</v>
      </c>
      <c r="AM2395" s="53">
        <v>44120</v>
      </c>
      <c r="AN2395" s="53" t="str">
        <f>IF(AND(Table1[[#This Row],[Completed Date]]&gt;="07/01/2020"+0,Table1[[#This Row],[Completed Date]]&lt;="6/30/2021"+0),"FY 20-21",IF(AND(Table1[[#This Row],[Completed Date]]&gt;="07/01/2019"+0,Table1[[#This Row],[Completed Date]]&lt;="6/30/2020"+0),"FY 19-20",""))</f>
        <v/>
      </c>
      <c r="AO2395" s="116" t="str">
        <f>IFERROR(FIND("R",Table1[[#This Row],[FS_Priority]]),"")</f>
        <v/>
      </c>
    </row>
    <row r="2396" spans="1:41" x14ac:dyDescent="0.25">
      <c r="A2396" s="48" t="s">
        <v>867</v>
      </c>
      <c r="B2396" s="217" t="s">
        <v>211</v>
      </c>
      <c r="C2396" s="217" t="s">
        <v>867</v>
      </c>
      <c r="D2396" s="218" t="b">
        <v>0</v>
      </c>
      <c r="E2396" s="48" t="s">
        <v>99</v>
      </c>
      <c r="F2396" s="48" t="s">
        <v>3138</v>
      </c>
      <c r="G2396" s="48" t="s">
        <v>211</v>
      </c>
      <c r="H2396" s="48" t="s">
        <v>465</v>
      </c>
      <c r="I2396" s="48" t="s">
        <v>3667</v>
      </c>
      <c r="J2396" s="48" t="s">
        <v>2661</v>
      </c>
      <c r="K2396" s="217" t="s">
        <v>4989</v>
      </c>
      <c r="L2396" s="217" t="s">
        <v>297</v>
      </c>
      <c r="M2396" s="48" t="s">
        <v>3597</v>
      </c>
      <c r="N2396" s="217" t="s">
        <v>211</v>
      </c>
      <c r="O2396" s="48" t="s">
        <v>165</v>
      </c>
      <c r="P2396" s="48"/>
      <c r="Q2396" s="48" t="s">
        <v>244</v>
      </c>
      <c r="R2396" s="217" t="s">
        <v>211</v>
      </c>
      <c r="S2396" s="48" t="b">
        <v>0</v>
      </c>
      <c r="T2396" s="48"/>
      <c r="U2396" s="178"/>
      <c r="V2396" s="178">
        <v>43360</v>
      </c>
      <c r="W2396" s="48" t="s">
        <v>211</v>
      </c>
      <c r="X2396" s="48"/>
      <c r="Y2396" s="48"/>
      <c r="Z2396" s="48" t="s">
        <v>211</v>
      </c>
      <c r="AA2396" s="48"/>
      <c r="AB2396" s="48"/>
      <c r="AC2396" s="217" t="s">
        <v>2818</v>
      </c>
      <c r="AD2396" s="48"/>
      <c r="AE2396" s="217" t="s">
        <v>165</v>
      </c>
      <c r="AF2396" s="217" t="s">
        <v>211</v>
      </c>
      <c r="AG2396" s="217" t="s">
        <v>539</v>
      </c>
      <c r="AH2396" s="208">
        <v>43528</v>
      </c>
      <c r="AI2396" s="210" t="s">
        <v>4352</v>
      </c>
      <c r="AJ2396" s="164" t="str">
        <f t="shared" si="37"/>
        <v>FS</v>
      </c>
      <c r="AK2396" s="115" t="b">
        <f>ISNUMBER(SEARCH("IRT",Table1[[#This Row],[Current_Status]]))</f>
        <v>0</v>
      </c>
      <c r="AL2396" s="116">
        <f>YEAR(Table1[[#This Row],[Project_Initiated]])</f>
        <v>2018</v>
      </c>
      <c r="AM2396" s="53">
        <v>44120</v>
      </c>
      <c r="AN2396" s="53" t="str">
        <f>IF(AND(Table1[[#This Row],[Completed Date]]&gt;="07/01/2020"+0,Table1[[#This Row],[Completed Date]]&lt;="6/30/2021"+0),"FY 20-21",IF(AND(Table1[[#This Row],[Completed Date]]&gt;="07/01/2019"+0,Table1[[#This Row],[Completed Date]]&lt;="6/30/2020"+0),"FY 19-20",""))</f>
        <v/>
      </c>
      <c r="AO2396" s="116" t="str">
        <f>IFERROR(FIND("R",Table1[[#This Row],[FS_Priority]]),"")</f>
        <v/>
      </c>
    </row>
    <row r="2397" spans="1:41" x14ac:dyDescent="0.25">
      <c r="A2397" s="48" t="s">
        <v>4573</v>
      </c>
      <c r="B2397" s="217" t="s">
        <v>211</v>
      </c>
      <c r="C2397" s="217" t="s">
        <v>4573</v>
      </c>
      <c r="D2397" s="218" t="b">
        <v>0</v>
      </c>
      <c r="E2397" s="48" t="s">
        <v>99</v>
      </c>
      <c r="F2397" s="48" t="s">
        <v>4574</v>
      </c>
      <c r="G2397" s="48" t="s">
        <v>211</v>
      </c>
      <c r="H2397" s="48" t="s">
        <v>211</v>
      </c>
      <c r="I2397" s="48" t="s">
        <v>65</v>
      </c>
      <c r="J2397" s="48" t="s">
        <v>2661</v>
      </c>
      <c r="K2397" s="217" t="s">
        <v>4989</v>
      </c>
      <c r="L2397" s="217" t="s">
        <v>297</v>
      </c>
      <c r="M2397" s="48" t="s">
        <v>4159</v>
      </c>
      <c r="N2397" s="217" t="s">
        <v>4575</v>
      </c>
      <c r="O2397" s="48" t="s">
        <v>165</v>
      </c>
      <c r="P2397" s="48"/>
      <c r="Q2397" s="48" t="s">
        <v>244</v>
      </c>
      <c r="R2397" s="217" t="s">
        <v>211</v>
      </c>
      <c r="S2397" s="48" t="b">
        <v>1</v>
      </c>
      <c r="T2397" s="48"/>
      <c r="U2397" s="178"/>
      <c r="V2397" s="178">
        <v>43787</v>
      </c>
      <c r="W2397" s="48" t="s">
        <v>211</v>
      </c>
      <c r="X2397" s="48"/>
      <c r="Y2397" s="48"/>
      <c r="Z2397" s="48" t="s">
        <v>211</v>
      </c>
      <c r="AA2397" s="48"/>
      <c r="AB2397" s="48"/>
      <c r="AC2397" s="217" t="s">
        <v>4840</v>
      </c>
      <c r="AD2397" s="180"/>
      <c r="AE2397" s="217" t="s">
        <v>165</v>
      </c>
      <c r="AF2397" s="217" t="s">
        <v>211</v>
      </c>
      <c r="AG2397" s="217" t="s">
        <v>211</v>
      </c>
      <c r="AH2397" s="208">
        <v>43864</v>
      </c>
      <c r="AI2397" s="210" t="s">
        <v>4364</v>
      </c>
      <c r="AJ2397" s="164" t="str">
        <f t="shared" si="37"/>
        <v>FS</v>
      </c>
      <c r="AK2397" s="115" t="b">
        <f>ISNUMBER(SEARCH("IRT",Table1[[#This Row],[Current_Status]]))</f>
        <v>0</v>
      </c>
      <c r="AL2397" s="116">
        <f>YEAR(Table1[[#This Row],[Project_Initiated]])</f>
        <v>2019</v>
      </c>
      <c r="AM2397" s="53">
        <v>44120</v>
      </c>
      <c r="AN2397" s="53" t="str">
        <f>IF(AND(Table1[[#This Row],[Completed Date]]&gt;="07/01/2020"+0,Table1[[#This Row],[Completed Date]]&lt;="6/30/2021"+0),"FY 20-21",IF(AND(Table1[[#This Row],[Completed Date]]&gt;="07/01/2019"+0,Table1[[#This Row],[Completed Date]]&lt;="6/30/2020"+0),"FY 19-20",""))</f>
        <v>FY 19-20</v>
      </c>
      <c r="AO2397" s="116" t="str">
        <f>IFERROR(FIND("R",Table1[[#This Row],[FS_Priority]]),"")</f>
        <v/>
      </c>
    </row>
    <row r="2398" spans="1:41" x14ac:dyDescent="0.25">
      <c r="A2398" s="48" t="s">
        <v>321</v>
      </c>
      <c r="B2398" s="217" t="s">
        <v>211</v>
      </c>
      <c r="C2398" s="217" t="s">
        <v>321</v>
      </c>
      <c r="D2398" s="218" t="b">
        <v>0</v>
      </c>
      <c r="E2398" s="48" t="s">
        <v>99</v>
      </c>
      <c r="F2398" s="48" t="s">
        <v>3139</v>
      </c>
      <c r="G2398" s="48" t="s">
        <v>211</v>
      </c>
      <c r="H2398" s="48" t="s">
        <v>465</v>
      </c>
      <c r="I2398" s="48" t="s">
        <v>3666</v>
      </c>
      <c r="J2398" s="48" t="s">
        <v>2661</v>
      </c>
      <c r="K2398" s="217" t="s">
        <v>4989</v>
      </c>
      <c r="L2398" s="217" t="s">
        <v>297</v>
      </c>
      <c r="M2398" s="48" t="s">
        <v>3627</v>
      </c>
      <c r="N2398" s="217" t="s">
        <v>211</v>
      </c>
      <c r="O2398" s="48" t="s">
        <v>165</v>
      </c>
      <c r="P2398" s="48"/>
      <c r="Q2398" s="48" t="s">
        <v>244</v>
      </c>
      <c r="R2398" s="217" t="s">
        <v>211</v>
      </c>
      <c r="S2398" s="48" t="b">
        <v>0</v>
      </c>
      <c r="T2398" s="48"/>
      <c r="U2398" s="178"/>
      <c r="V2398" s="178">
        <v>43332</v>
      </c>
      <c r="W2398" s="48" t="s">
        <v>211</v>
      </c>
      <c r="X2398" s="48"/>
      <c r="Y2398" s="48"/>
      <c r="Z2398" s="48" t="s">
        <v>211</v>
      </c>
      <c r="AA2398" s="48"/>
      <c r="AB2398" s="48"/>
      <c r="AC2398" s="217" t="s">
        <v>539</v>
      </c>
      <c r="AD2398" s="48"/>
      <c r="AE2398" s="217" t="s">
        <v>165</v>
      </c>
      <c r="AF2398" s="217" t="s">
        <v>211</v>
      </c>
      <c r="AG2398" s="217" t="s">
        <v>539</v>
      </c>
      <c r="AH2398" s="208">
        <v>43412</v>
      </c>
      <c r="AI2398" s="210" t="s">
        <v>4347</v>
      </c>
      <c r="AJ2398" s="164" t="str">
        <f t="shared" si="37"/>
        <v>FS</v>
      </c>
      <c r="AK2398" s="115" t="b">
        <f>ISNUMBER(SEARCH("IRT",Table1[[#This Row],[Current_Status]]))</f>
        <v>0</v>
      </c>
      <c r="AL2398" s="116">
        <f>YEAR(Table1[[#This Row],[Project_Initiated]])</f>
        <v>2018</v>
      </c>
      <c r="AM2398" s="53">
        <v>44120</v>
      </c>
      <c r="AN2398" s="53" t="str">
        <f>IF(AND(Table1[[#This Row],[Completed Date]]&gt;="07/01/2020"+0,Table1[[#This Row],[Completed Date]]&lt;="6/30/2021"+0),"FY 20-21",IF(AND(Table1[[#This Row],[Completed Date]]&gt;="07/01/2019"+0,Table1[[#This Row],[Completed Date]]&lt;="6/30/2020"+0),"FY 19-20",""))</f>
        <v/>
      </c>
      <c r="AO2398" s="116" t="str">
        <f>IFERROR(FIND("R",Table1[[#This Row],[FS_Priority]]),"")</f>
        <v/>
      </c>
    </row>
    <row r="2399" spans="1:41" x14ac:dyDescent="0.25">
      <c r="A2399" s="48" t="s">
        <v>3373</v>
      </c>
      <c r="B2399" s="217" t="s">
        <v>211</v>
      </c>
      <c r="C2399" s="217" t="s">
        <v>3373</v>
      </c>
      <c r="D2399" s="218" t="b">
        <v>0</v>
      </c>
      <c r="E2399" s="48" t="s">
        <v>99</v>
      </c>
      <c r="F2399" s="48" t="s">
        <v>3374</v>
      </c>
      <c r="G2399" s="48" t="s">
        <v>3397</v>
      </c>
      <c r="H2399" s="48" t="s">
        <v>465</v>
      </c>
      <c r="I2399" s="48" t="s">
        <v>3939</v>
      </c>
      <c r="J2399" s="48" t="s">
        <v>2661</v>
      </c>
      <c r="K2399" s="217" t="s">
        <v>4989</v>
      </c>
      <c r="L2399" s="217" t="s">
        <v>297</v>
      </c>
      <c r="M2399" s="48" t="s">
        <v>3599</v>
      </c>
      <c r="N2399" s="217" t="s">
        <v>211</v>
      </c>
      <c r="O2399" s="48" t="s">
        <v>183</v>
      </c>
      <c r="P2399" s="48"/>
      <c r="Q2399" s="48" t="s">
        <v>244</v>
      </c>
      <c r="R2399" s="217" t="s">
        <v>211</v>
      </c>
      <c r="S2399" s="48" t="b">
        <v>0</v>
      </c>
      <c r="T2399" s="48"/>
      <c r="U2399" s="178"/>
      <c r="V2399" s="178">
        <v>43578</v>
      </c>
      <c r="W2399" s="48" t="s">
        <v>211</v>
      </c>
      <c r="X2399" s="48"/>
      <c r="Y2399" s="48"/>
      <c r="Z2399" s="48" t="s">
        <v>211</v>
      </c>
      <c r="AA2399" s="48"/>
      <c r="AB2399" s="48"/>
      <c r="AC2399" s="217" t="s">
        <v>4451</v>
      </c>
      <c r="AD2399" s="220">
        <v>43643</v>
      </c>
      <c r="AE2399" s="217" t="s">
        <v>178</v>
      </c>
      <c r="AF2399" s="217" t="s">
        <v>4452</v>
      </c>
      <c r="AG2399" s="217" t="s">
        <v>2694</v>
      </c>
      <c r="AH2399" s="208">
        <v>43788</v>
      </c>
      <c r="AI2399" s="210" t="s">
        <v>4349</v>
      </c>
      <c r="AJ2399" s="164" t="str">
        <f t="shared" si="37"/>
        <v>FS</v>
      </c>
      <c r="AK2399" s="115" t="b">
        <f>ISNUMBER(SEARCH("IRT",Table1[[#This Row],[Current_Status]]))</f>
        <v>0</v>
      </c>
      <c r="AL2399" s="116">
        <f>YEAR(Table1[[#This Row],[Project_Initiated]])</f>
        <v>2019</v>
      </c>
      <c r="AM2399" s="53">
        <v>44120</v>
      </c>
      <c r="AN2399" s="53" t="str">
        <f>IF(AND(Table1[[#This Row],[Completed Date]]&gt;="07/01/2020"+0,Table1[[#This Row],[Completed Date]]&lt;="6/30/2021"+0),"FY 20-21",IF(AND(Table1[[#This Row],[Completed Date]]&gt;="07/01/2019"+0,Table1[[#This Row],[Completed Date]]&lt;="6/30/2020"+0),"FY 19-20",""))</f>
        <v>FY 19-20</v>
      </c>
      <c r="AO2399" s="116" t="str">
        <f>IFERROR(FIND("R",Table1[[#This Row],[FS_Priority]]),"")</f>
        <v/>
      </c>
    </row>
    <row r="2400" spans="1:41" x14ac:dyDescent="0.25">
      <c r="A2400" s="48" t="s">
        <v>2930</v>
      </c>
      <c r="B2400" s="217" t="s">
        <v>211</v>
      </c>
      <c r="C2400" s="217" t="s">
        <v>2930</v>
      </c>
      <c r="D2400" s="218" t="b">
        <v>0</v>
      </c>
      <c r="E2400" s="48" t="s">
        <v>99</v>
      </c>
      <c r="F2400" s="48" t="s">
        <v>3140</v>
      </c>
      <c r="G2400" s="48" t="s">
        <v>211</v>
      </c>
      <c r="H2400" s="48" t="s">
        <v>177</v>
      </c>
      <c r="I2400" s="48" t="s">
        <v>3632</v>
      </c>
      <c r="J2400" s="48" t="s">
        <v>2661</v>
      </c>
      <c r="K2400" s="217" t="s">
        <v>4989</v>
      </c>
      <c r="L2400" s="217" t="s">
        <v>297</v>
      </c>
      <c r="M2400" s="48" t="s">
        <v>3633</v>
      </c>
      <c r="N2400" s="217" t="s">
        <v>211</v>
      </c>
      <c r="O2400" s="48" t="s">
        <v>165</v>
      </c>
      <c r="P2400" s="48"/>
      <c r="Q2400" s="48" t="s">
        <v>244</v>
      </c>
      <c r="R2400" s="217" t="s">
        <v>211</v>
      </c>
      <c r="S2400" s="48" t="b">
        <v>0</v>
      </c>
      <c r="T2400" s="48"/>
      <c r="U2400" s="178"/>
      <c r="V2400" s="178">
        <v>43479</v>
      </c>
      <c r="W2400" s="48" t="s">
        <v>211</v>
      </c>
      <c r="X2400" s="48"/>
      <c r="Y2400" s="48"/>
      <c r="Z2400" s="48" t="s">
        <v>211</v>
      </c>
      <c r="AA2400" s="48"/>
      <c r="AB2400" s="48"/>
      <c r="AC2400" s="217" t="s">
        <v>4436</v>
      </c>
      <c r="AD2400" s="48"/>
      <c r="AE2400" s="217" t="s">
        <v>211</v>
      </c>
      <c r="AF2400" s="217" t="s">
        <v>211</v>
      </c>
      <c r="AG2400" s="217" t="s">
        <v>211</v>
      </c>
      <c r="AH2400" s="208">
        <v>43712</v>
      </c>
      <c r="AI2400" s="210" t="s">
        <v>4349</v>
      </c>
      <c r="AJ2400" s="164" t="str">
        <f t="shared" si="37"/>
        <v>FS</v>
      </c>
      <c r="AK2400" s="115" t="b">
        <f>ISNUMBER(SEARCH("IRT",Table1[[#This Row],[Current_Status]]))</f>
        <v>0</v>
      </c>
      <c r="AL2400" s="116">
        <f>YEAR(Table1[[#This Row],[Project_Initiated]])</f>
        <v>2019</v>
      </c>
      <c r="AM2400" s="53">
        <v>44120</v>
      </c>
      <c r="AN2400" s="53" t="str">
        <f>IF(AND(Table1[[#This Row],[Completed Date]]&gt;="07/01/2020"+0,Table1[[#This Row],[Completed Date]]&lt;="6/30/2021"+0),"FY 20-21",IF(AND(Table1[[#This Row],[Completed Date]]&gt;="07/01/2019"+0,Table1[[#This Row],[Completed Date]]&lt;="6/30/2020"+0),"FY 19-20",""))</f>
        <v>FY 19-20</v>
      </c>
      <c r="AO2400" s="116" t="str">
        <f>IFERROR(FIND("R",Table1[[#This Row],[FS_Priority]]),"")</f>
        <v/>
      </c>
    </row>
    <row r="2401" spans="1:41" x14ac:dyDescent="0.25">
      <c r="A2401" s="48" t="s">
        <v>4089</v>
      </c>
      <c r="B2401" s="217" t="s">
        <v>211</v>
      </c>
      <c r="C2401" s="217" t="s">
        <v>4089</v>
      </c>
      <c r="D2401" s="218" t="b">
        <v>0</v>
      </c>
      <c r="E2401" s="48" t="s">
        <v>99</v>
      </c>
      <c r="F2401" s="48" t="s">
        <v>4237</v>
      </c>
      <c r="G2401" s="48" t="s">
        <v>211</v>
      </c>
      <c r="H2401" s="48" t="s">
        <v>177</v>
      </c>
      <c r="I2401" s="48" t="s">
        <v>4238</v>
      </c>
      <c r="J2401" s="48" t="s">
        <v>2661</v>
      </c>
      <c r="K2401" s="217" t="s">
        <v>4989</v>
      </c>
      <c r="L2401" s="217" t="s">
        <v>297</v>
      </c>
      <c r="M2401" s="48" t="s">
        <v>3616</v>
      </c>
      <c r="N2401" s="217" t="s">
        <v>211</v>
      </c>
      <c r="O2401" s="48" t="s">
        <v>165</v>
      </c>
      <c r="P2401" s="48"/>
      <c r="Q2401" s="48" t="s">
        <v>244</v>
      </c>
      <c r="R2401" s="217" t="s">
        <v>211</v>
      </c>
      <c r="S2401" s="48" t="b">
        <v>0</v>
      </c>
      <c r="T2401" s="48"/>
      <c r="U2401" s="178"/>
      <c r="V2401" s="178">
        <v>43699</v>
      </c>
      <c r="W2401" s="48" t="s">
        <v>211</v>
      </c>
      <c r="X2401" s="48"/>
      <c r="Y2401" s="48"/>
      <c r="Z2401" s="48" t="s">
        <v>211</v>
      </c>
      <c r="AA2401" s="48"/>
      <c r="AB2401" s="48"/>
      <c r="AC2401" s="217" t="s">
        <v>4436</v>
      </c>
      <c r="AD2401" s="180"/>
      <c r="AE2401" s="217" t="s">
        <v>165</v>
      </c>
      <c r="AF2401" s="217" t="s">
        <v>211</v>
      </c>
      <c r="AG2401" s="217" t="s">
        <v>211</v>
      </c>
      <c r="AH2401" s="208">
        <v>43726</v>
      </c>
      <c r="AI2401" s="210" t="s">
        <v>4284</v>
      </c>
      <c r="AJ2401" s="164" t="str">
        <f t="shared" si="37"/>
        <v>FS</v>
      </c>
      <c r="AK2401" s="115" t="b">
        <f>ISNUMBER(SEARCH("IRT",Table1[[#This Row],[Current_Status]]))</f>
        <v>0</v>
      </c>
      <c r="AL2401" s="116">
        <f>YEAR(Table1[[#This Row],[Project_Initiated]])</f>
        <v>2019</v>
      </c>
      <c r="AM2401" s="53">
        <v>44120</v>
      </c>
      <c r="AN2401" s="53" t="str">
        <f>IF(AND(Table1[[#This Row],[Completed Date]]&gt;="07/01/2020"+0,Table1[[#This Row],[Completed Date]]&lt;="6/30/2021"+0),"FY 20-21",IF(AND(Table1[[#This Row],[Completed Date]]&gt;="07/01/2019"+0,Table1[[#This Row],[Completed Date]]&lt;="6/30/2020"+0),"FY 19-20",""))</f>
        <v>FY 19-20</v>
      </c>
      <c r="AO2401" s="116" t="str">
        <f>IFERROR(FIND("R",Table1[[#This Row],[FS_Priority]]),"")</f>
        <v/>
      </c>
    </row>
    <row r="2402" spans="1:41" x14ac:dyDescent="0.25">
      <c r="A2402" s="48" t="s">
        <v>2931</v>
      </c>
      <c r="B2402" s="217" t="s">
        <v>211</v>
      </c>
      <c r="C2402" s="217" t="s">
        <v>2931</v>
      </c>
      <c r="D2402" s="218" t="b">
        <v>0</v>
      </c>
      <c r="E2402" s="48" t="s">
        <v>99</v>
      </c>
      <c r="F2402" s="48" t="s">
        <v>3143</v>
      </c>
      <c r="G2402" s="48" t="s">
        <v>211</v>
      </c>
      <c r="H2402" s="48" t="s">
        <v>452</v>
      </c>
      <c r="I2402" s="48" t="s">
        <v>3941</v>
      </c>
      <c r="J2402" s="48" t="s">
        <v>2661</v>
      </c>
      <c r="K2402" s="217" t="s">
        <v>4989</v>
      </c>
      <c r="L2402" s="217" t="s">
        <v>297</v>
      </c>
      <c r="M2402" s="48" t="s">
        <v>3927</v>
      </c>
      <c r="N2402" s="217" t="s">
        <v>211</v>
      </c>
      <c r="O2402" s="48" t="s">
        <v>165</v>
      </c>
      <c r="P2402" s="48"/>
      <c r="Q2402" s="48" t="s">
        <v>108</v>
      </c>
      <c r="R2402" s="217" t="s">
        <v>211</v>
      </c>
      <c r="S2402" s="48" t="b">
        <v>0</v>
      </c>
      <c r="T2402" s="48"/>
      <c r="U2402" s="178"/>
      <c r="V2402" s="178">
        <v>43595</v>
      </c>
      <c r="W2402" s="48" t="s">
        <v>211</v>
      </c>
      <c r="X2402" s="48"/>
      <c r="Y2402" s="48"/>
      <c r="Z2402" s="48" t="s">
        <v>211</v>
      </c>
      <c r="AA2402" s="48"/>
      <c r="AB2402" s="48"/>
      <c r="AC2402" s="217" t="s">
        <v>4436</v>
      </c>
      <c r="AD2402" s="48"/>
      <c r="AE2402" s="217" t="s">
        <v>211</v>
      </c>
      <c r="AF2402" s="217" t="s">
        <v>211</v>
      </c>
      <c r="AG2402" s="217" t="s">
        <v>211</v>
      </c>
      <c r="AH2402" s="208">
        <v>43704</v>
      </c>
      <c r="AI2402" s="210" t="s">
        <v>4349</v>
      </c>
      <c r="AJ2402" s="164" t="str">
        <f t="shared" si="37"/>
        <v>FS</v>
      </c>
      <c r="AK2402" s="115" t="b">
        <f>ISNUMBER(SEARCH("IRT",Table1[[#This Row],[Current_Status]]))</f>
        <v>0</v>
      </c>
      <c r="AL2402" s="116">
        <f>YEAR(Table1[[#This Row],[Project_Initiated]])</f>
        <v>2019</v>
      </c>
      <c r="AM2402" s="53">
        <v>44120</v>
      </c>
      <c r="AN2402" s="53" t="str">
        <f>IF(AND(Table1[[#This Row],[Completed Date]]&gt;="07/01/2020"+0,Table1[[#This Row],[Completed Date]]&lt;="6/30/2021"+0),"FY 20-21",IF(AND(Table1[[#This Row],[Completed Date]]&gt;="07/01/2019"+0,Table1[[#This Row],[Completed Date]]&lt;="6/30/2020"+0),"FY 19-20",""))</f>
        <v>FY 19-20</v>
      </c>
      <c r="AO2402" s="116" t="str">
        <f>IFERROR(FIND("R",Table1[[#This Row],[FS_Priority]]),"")</f>
        <v/>
      </c>
    </row>
    <row r="2403" spans="1:41" x14ac:dyDescent="0.25">
      <c r="A2403" s="48" t="s">
        <v>3375</v>
      </c>
      <c r="B2403" s="217" t="s">
        <v>211</v>
      </c>
      <c r="C2403" s="217" t="s">
        <v>3375</v>
      </c>
      <c r="D2403" s="218" t="b">
        <v>0</v>
      </c>
      <c r="E2403" s="48" t="s">
        <v>99</v>
      </c>
      <c r="F2403" s="48" t="s">
        <v>3417</v>
      </c>
      <c r="G2403" s="48" t="s">
        <v>3404</v>
      </c>
      <c r="H2403" s="48" t="s">
        <v>465</v>
      </c>
      <c r="I2403" s="48" t="s">
        <v>3940</v>
      </c>
      <c r="J2403" s="48" t="s">
        <v>2661</v>
      </c>
      <c r="K2403" s="217" t="s">
        <v>4989</v>
      </c>
      <c r="L2403" s="217" t="s">
        <v>297</v>
      </c>
      <c r="M2403" s="48" t="s">
        <v>4444</v>
      </c>
      <c r="N2403" s="217" t="s">
        <v>211</v>
      </c>
      <c r="O2403" s="48" t="s">
        <v>183</v>
      </c>
      <c r="P2403" s="48"/>
      <c r="Q2403" s="48" t="s">
        <v>108</v>
      </c>
      <c r="R2403" s="217" t="s">
        <v>211</v>
      </c>
      <c r="S2403" s="48" t="b">
        <v>0</v>
      </c>
      <c r="T2403" s="48"/>
      <c r="U2403" s="178"/>
      <c r="V2403" s="178">
        <v>43544</v>
      </c>
      <c r="W2403" s="48" t="s">
        <v>211</v>
      </c>
      <c r="X2403" s="48"/>
      <c r="Y2403" s="48"/>
      <c r="Z2403" s="48" t="s">
        <v>211</v>
      </c>
      <c r="AA2403" s="48"/>
      <c r="AB2403" s="48"/>
      <c r="AC2403" s="217" t="s">
        <v>4817</v>
      </c>
      <c r="AD2403" s="219">
        <v>43671</v>
      </c>
      <c r="AE2403" s="217" t="s">
        <v>178</v>
      </c>
      <c r="AF2403" s="217" t="s">
        <v>4445</v>
      </c>
      <c r="AG2403" s="217" t="s">
        <v>2694</v>
      </c>
      <c r="AH2403" s="208">
        <v>43879</v>
      </c>
      <c r="AI2403" s="210" t="s">
        <v>4349</v>
      </c>
      <c r="AJ2403" s="164" t="str">
        <f t="shared" si="37"/>
        <v>FS</v>
      </c>
      <c r="AK2403" s="115" t="b">
        <f>ISNUMBER(SEARCH("IRT",Table1[[#This Row],[Current_Status]]))</f>
        <v>0</v>
      </c>
      <c r="AL2403" s="116">
        <f>YEAR(Table1[[#This Row],[Project_Initiated]])</f>
        <v>2019</v>
      </c>
      <c r="AM2403" s="53">
        <v>44120</v>
      </c>
      <c r="AN2403" s="53" t="str">
        <f>IF(AND(Table1[[#This Row],[Completed Date]]&gt;="07/01/2020"+0,Table1[[#This Row],[Completed Date]]&lt;="6/30/2021"+0),"FY 20-21",IF(AND(Table1[[#This Row],[Completed Date]]&gt;="07/01/2019"+0,Table1[[#This Row],[Completed Date]]&lt;="6/30/2020"+0),"FY 19-20",""))</f>
        <v>FY 19-20</v>
      </c>
      <c r="AO2403" s="116" t="str">
        <f>IFERROR(FIND("R",Table1[[#This Row],[FS_Priority]]),"")</f>
        <v/>
      </c>
    </row>
    <row r="2404" spans="1:41" x14ac:dyDescent="0.25">
      <c r="A2404" s="48" t="s">
        <v>322</v>
      </c>
      <c r="B2404" s="217" t="s">
        <v>211</v>
      </c>
      <c r="C2404" s="217" t="s">
        <v>322</v>
      </c>
      <c r="D2404" s="218" t="b">
        <v>0</v>
      </c>
      <c r="E2404" s="48" t="s">
        <v>99</v>
      </c>
      <c r="F2404" s="48" t="s">
        <v>3142</v>
      </c>
      <c r="G2404" s="48" t="s">
        <v>211</v>
      </c>
      <c r="H2404" s="48" t="s">
        <v>467</v>
      </c>
      <c r="I2404" s="48" t="s">
        <v>3668</v>
      </c>
      <c r="J2404" s="48" t="s">
        <v>2661</v>
      </c>
      <c r="K2404" s="217" t="s">
        <v>4989</v>
      </c>
      <c r="L2404" s="217" t="s">
        <v>297</v>
      </c>
      <c r="M2404" s="48" t="s">
        <v>3631</v>
      </c>
      <c r="N2404" s="217" t="s">
        <v>211</v>
      </c>
      <c r="O2404" s="48" t="s">
        <v>165</v>
      </c>
      <c r="P2404" s="48"/>
      <c r="Q2404" s="48" t="s">
        <v>108</v>
      </c>
      <c r="R2404" s="217" t="s">
        <v>211</v>
      </c>
      <c r="S2404" s="48" t="b">
        <v>0</v>
      </c>
      <c r="T2404" s="48"/>
      <c r="U2404" s="178"/>
      <c r="V2404" s="178">
        <v>43311</v>
      </c>
      <c r="W2404" s="48" t="s">
        <v>211</v>
      </c>
      <c r="X2404" s="48"/>
      <c r="Y2404" s="48"/>
      <c r="Z2404" s="48" t="s">
        <v>211</v>
      </c>
      <c r="AA2404" s="48"/>
      <c r="AB2404" s="48"/>
      <c r="AC2404" s="217" t="s">
        <v>2697</v>
      </c>
      <c r="AD2404" s="48"/>
      <c r="AE2404" s="217" t="s">
        <v>165</v>
      </c>
      <c r="AF2404" s="217" t="s">
        <v>211</v>
      </c>
      <c r="AG2404" s="217" t="s">
        <v>539</v>
      </c>
      <c r="AH2404" s="208">
        <v>43476</v>
      </c>
      <c r="AI2404" s="210" t="s">
        <v>4347</v>
      </c>
      <c r="AJ2404" s="164" t="str">
        <f t="shared" si="37"/>
        <v>FS</v>
      </c>
      <c r="AK2404" s="115" t="b">
        <f>ISNUMBER(SEARCH("IRT",Table1[[#This Row],[Current_Status]]))</f>
        <v>0</v>
      </c>
      <c r="AL2404" s="116">
        <f>YEAR(Table1[[#This Row],[Project_Initiated]])</f>
        <v>2018</v>
      </c>
      <c r="AM2404" s="53">
        <v>44120</v>
      </c>
      <c r="AN2404" s="53" t="str">
        <f>IF(AND(Table1[[#This Row],[Completed Date]]&gt;="07/01/2020"+0,Table1[[#This Row],[Completed Date]]&lt;="6/30/2021"+0),"FY 20-21",IF(AND(Table1[[#This Row],[Completed Date]]&gt;="07/01/2019"+0,Table1[[#This Row],[Completed Date]]&lt;="6/30/2020"+0),"FY 19-20",""))</f>
        <v/>
      </c>
      <c r="AO2404" s="116" t="str">
        <f>IFERROR(FIND("R",Table1[[#This Row],[FS_Priority]]),"")</f>
        <v/>
      </c>
    </row>
    <row r="2405" spans="1:41" x14ac:dyDescent="0.25">
      <c r="A2405" s="48" t="s">
        <v>2740</v>
      </c>
      <c r="B2405" s="217" t="s">
        <v>211</v>
      </c>
      <c r="C2405" s="217" t="s">
        <v>2740</v>
      </c>
      <c r="D2405" s="218" t="b">
        <v>0</v>
      </c>
      <c r="E2405" s="48" t="s">
        <v>99</v>
      </c>
      <c r="F2405" s="48" t="s">
        <v>3141</v>
      </c>
      <c r="G2405" s="48" t="s">
        <v>2828</v>
      </c>
      <c r="H2405" s="48" t="s">
        <v>476</v>
      </c>
      <c r="I2405" s="48" t="s">
        <v>212</v>
      </c>
      <c r="J2405" s="48" t="s">
        <v>2661</v>
      </c>
      <c r="K2405" s="217" t="s">
        <v>4989</v>
      </c>
      <c r="L2405" s="217" t="s">
        <v>297</v>
      </c>
      <c r="M2405" s="48" t="s">
        <v>3669</v>
      </c>
      <c r="N2405" s="217" t="s">
        <v>211</v>
      </c>
      <c r="O2405" s="48" t="s">
        <v>165</v>
      </c>
      <c r="P2405" s="48"/>
      <c r="Q2405" s="48" t="s">
        <v>108</v>
      </c>
      <c r="R2405" s="217" t="s">
        <v>211</v>
      </c>
      <c r="S2405" s="48" t="b">
        <v>0</v>
      </c>
      <c r="T2405" s="48"/>
      <c r="U2405" s="178"/>
      <c r="V2405" s="178">
        <v>43468</v>
      </c>
      <c r="W2405" s="48" t="s">
        <v>211</v>
      </c>
      <c r="X2405" s="48"/>
      <c r="Y2405" s="48"/>
      <c r="Z2405" s="48" t="s">
        <v>211</v>
      </c>
      <c r="AA2405" s="48"/>
      <c r="AB2405" s="48"/>
      <c r="AC2405" s="217" t="s">
        <v>4025</v>
      </c>
      <c r="AD2405" s="48"/>
      <c r="AE2405" s="217" t="s">
        <v>211</v>
      </c>
      <c r="AF2405" s="217" t="s">
        <v>211</v>
      </c>
      <c r="AG2405" s="217" t="s">
        <v>211</v>
      </c>
      <c r="AH2405" s="208">
        <v>43672</v>
      </c>
      <c r="AI2405" s="210" t="s">
        <v>4346</v>
      </c>
      <c r="AJ2405" s="164" t="str">
        <f t="shared" si="37"/>
        <v>FS</v>
      </c>
      <c r="AK2405" s="115" t="b">
        <f>ISNUMBER(SEARCH("IRT",Table1[[#This Row],[Current_Status]]))</f>
        <v>0</v>
      </c>
      <c r="AL2405" s="116">
        <f>YEAR(Table1[[#This Row],[Project_Initiated]])</f>
        <v>2019</v>
      </c>
      <c r="AM2405" s="53">
        <v>44120</v>
      </c>
      <c r="AN2405" s="53" t="str">
        <f>IF(AND(Table1[[#This Row],[Completed Date]]&gt;="07/01/2020"+0,Table1[[#This Row],[Completed Date]]&lt;="6/30/2021"+0),"FY 20-21",IF(AND(Table1[[#This Row],[Completed Date]]&gt;="07/01/2019"+0,Table1[[#This Row],[Completed Date]]&lt;="6/30/2020"+0),"FY 19-20",""))</f>
        <v>FY 19-20</v>
      </c>
      <c r="AO2405" s="116" t="str">
        <f>IFERROR(FIND("R",Table1[[#This Row],[FS_Priority]]),"")</f>
        <v/>
      </c>
    </row>
    <row r="2406" spans="1:41" x14ac:dyDescent="0.25">
      <c r="A2406" s="48" t="s">
        <v>4576</v>
      </c>
      <c r="B2406" s="217" t="s">
        <v>211</v>
      </c>
      <c r="C2406" s="217" t="s">
        <v>4576</v>
      </c>
      <c r="D2406" s="218" t="b">
        <v>0</v>
      </c>
      <c r="E2406" s="48" t="s">
        <v>99</v>
      </c>
      <c r="F2406" s="48" t="s">
        <v>4577</v>
      </c>
      <c r="G2406" s="48" t="s">
        <v>211</v>
      </c>
      <c r="H2406" s="48" t="s">
        <v>211</v>
      </c>
      <c r="I2406" s="48" t="s">
        <v>4578</v>
      </c>
      <c r="J2406" s="48" t="s">
        <v>2661</v>
      </c>
      <c r="K2406" s="217" t="s">
        <v>4989</v>
      </c>
      <c r="L2406" s="217" t="s">
        <v>297</v>
      </c>
      <c r="M2406" s="48" t="s">
        <v>4234</v>
      </c>
      <c r="N2406" s="217" t="s">
        <v>211</v>
      </c>
      <c r="O2406" s="48" t="s">
        <v>165</v>
      </c>
      <c r="P2406" s="48"/>
      <c r="Q2406" s="48" t="s">
        <v>108</v>
      </c>
      <c r="R2406" s="217" t="s">
        <v>211</v>
      </c>
      <c r="S2406" s="48" t="b">
        <v>0</v>
      </c>
      <c r="T2406" s="48"/>
      <c r="U2406" s="178"/>
      <c r="V2406" s="178">
        <v>43789</v>
      </c>
      <c r="W2406" s="48" t="s">
        <v>211</v>
      </c>
      <c r="X2406" s="48"/>
      <c r="Y2406" s="48"/>
      <c r="Z2406" s="48" t="s">
        <v>211</v>
      </c>
      <c r="AA2406" s="48"/>
      <c r="AB2406" s="48"/>
      <c r="AC2406" s="217" t="s">
        <v>4767</v>
      </c>
      <c r="AD2406" s="179"/>
      <c r="AE2406" s="217" t="s">
        <v>165</v>
      </c>
      <c r="AF2406" s="217" t="s">
        <v>211</v>
      </c>
      <c r="AG2406" s="217" t="s">
        <v>211</v>
      </c>
      <c r="AH2406" s="208">
        <v>43812</v>
      </c>
      <c r="AI2406" s="210" t="s">
        <v>4364</v>
      </c>
      <c r="AJ2406" s="164" t="str">
        <f t="shared" si="37"/>
        <v>FS</v>
      </c>
      <c r="AK2406" s="115" t="b">
        <f>ISNUMBER(SEARCH("IRT",Table1[[#This Row],[Current_Status]]))</f>
        <v>0</v>
      </c>
      <c r="AL2406" s="116">
        <f>YEAR(Table1[[#This Row],[Project_Initiated]])</f>
        <v>2019</v>
      </c>
      <c r="AM2406" s="53">
        <v>44120</v>
      </c>
      <c r="AN2406" s="53" t="str">
        <f>IF(AND(Table1[[#This Row],[Completed Date]]&gt;="07/01/2020"+0,Table1[[#This Row],[Completed Date]]&lt;="6/30/2021"+0),"FY 20-21",IF(AND(Table1[[#This Row],[Completed Date]]&gt;="07/01/2019"+0,Table1[[#This Row],[Completed Date]]&lt;="6/30/2020"+0),"FY 19-20",""))</f>
        <v>FY 19-20</v>
      </c>
      <c r="AO2406" s="116" t="str">
        <f>IFERROR(FIND("R",Table1[[#This Row],[FS_Priority]]),"")</f>
        <v/>
      </c>
    </row>
    <row r="2407" spans="1:41" x14ac:dyDescent="0.25">
      <c r="A2407" s="48" t="s">
        <v>4579</v>
      </c>
      <c r="B2407" s="217" t="s">
        <v>211</v>
      </c>
      <c r="C2407" s="217" t="s">
        <v>4579</v>
      </c>
      <c r="D2407" s="218" t="b">
        <v>0</v>
      </c>
      <c r="E2407" s="48" t="s">
        <v>99</v>
      </c>
      <c r="F2407" s="48" t="s">
        <v>4580</v>
      </c>
      <c r="G2407" s="48" t="s">
        <v>211</v>
      </c>
      <c r="H2407" s="48" t="s">
        <v>211</v>
      </c>
      <c r="I2407" s="48" t="s">
        <v>4581</v>
      </c>
      <c r="J2407" s="48" t="s">
        <v>2661</v>
      </c>
      <c r="K2407" s="217" t="s">
        <v>4989</v>
      </c>
      <c r="L2407" s="217" t="s">
        <v>297</v>
      </c>
      <c r="M2407" s="48" t="s">
        <v>3599</v>
      </c>
      <c r="N2407" s="217" t="s">
        <v>211</v>
      </c>
      <c r="O2407" s="48" t="s">
        <v>183</v>
      </c>
      <c r="P2407" s="48"/>
      <c r="Q2407" s="48" t="s">
        <v>3291</v>
      </c>
      <c r="R2407" s="217" t="s">
        <v>211</v>
      </c>
      <c r="S2407" s="48" t="b">
        <v>0</v>
      </c>
      <c r="T2407" s="48"/>
      <c r="U2407" s="178"/>
      <c r="V2407" s="178">
        <v>43777</v>
      </c>
      <c r="W2407" s="48" t="s">
        <v>211</v>
      </c>
      <c r="X2407" s="48"/>
      <c r="Y2407" s="48"/>
      <c r="Z2407" s="48" t="s">
        <v>211</v>
      </c>
      <c r="AA2407" s="48"/>
      <c r="AB2407" s="48"/>
      <c r="AC2407" s="217" t="s">
        <v>5019</v>
      </c>
      <c r="AD2407" s="180"/>
      <c r="AE2407" s="217" t="s">
        <v>178</v>
      </c>
      <c r="AF2407" s="217" t="s">
        <v>211</v>
      </c>
      <c r="AG2407" s="217" t="s">
        <v>211</v>
      </c>
      <c r="AH2407" s="208">
        <v>44048</v>
      </c>
      <c r="AI2407" s="210" t="s">
        <v>4364</v>
      </c>
      <c r="AJ2407" s="164" t="str">
        <f t="shared" si="37"/>
        <v>FS</v>
      </c>
      <c r="AK2407" s="115" t="b">
        <f>ISNUMBER(SEARCH("IRT",Table1[[#This Row],[Current_Status]]))</f>
        <v>0</v>
      </c>
      <c r="AL2407" s="116">
        <f>YEAR(Table1[[#This Row],[Project_Initiated]])</f>
        <v>2019</v>
      </c>
      <c r="AM2407" s="53">
        <v>44120</v>
      </c>
      <c r="AN2407" s="53" t="str">
        <f>IF(AND(Table1[[#This Row],[Completed Date]]&gt;="07/01/2020"+0,Table1[[#This Row],[Completed Date]]&lt;="6/30/2021"+0),"FY 20-21",IF(AND(Table1[[#This Row],[Completed Date]]&gt;="07/01/2019"+0,Table1[[#This Row],[Completed Date]]&lt;="6/30/2020"+0),"FY 19-20",""))</f>
        <v>FY 20-21</v>
      </c>
      <c r="AO2407" s="116">
        <f>IFERROR(FIND("R",Table1[[#This Row],[FS_Priority]]),"")</f>
        <v>1</v>
      </c>
    </row>
    <row r="2408" spans="1:41" x14ac:dyDescent="0.25">
      <c r="A2408" s="48" t="s">
        <v>4090</v>
      </c>
      <c r="B2408" s="217" t="s">
        <v>211</v>
      </c>
      <c r="C2408" s="217" t="s">
        <v>4090</v>
      </c>
      <c r="D2408" s="218" t="b">
        <v>0</v>
      </c>
      <c r="E2408" s="48" t="s">
        <v>99</v>
      </c>
      <c r="F2408" s="48" t="s">
        <v>4134</v>
      </c>
      <c r="G2408" s="48" t="s">
        <v>4286</v>
      </c>
      <c r="H2408" s="48" t="s">
        <v>465</v>
      </c>
      <c r="I2408" s="48" t="s">
        <v>3645</v>
      </c>
      <c r="J2408" s="48" t="s">
        <v>2661</v>
      </c>
      <c r="K2408" s="217" t="s">
        <v>4989</v>
      </c>
      <c r="L2408" s="217" t="s">
        <v>297</v>
      </c>
      <c r="M2408" s="48" t="s">
        <v>3602</v>
      </c>
      <c r="N2408" s="217" t="s">
        <v>211</v>
      </c>
      <c r="O2408" s="48" t="s">
        <v>183</v>
      </c>
      <c r="P2408" s="48"/>
      <c r="Q2408" s="48" t="s">
        <v>3291</v>
      </c>
      <c r="R2408" s="217" t="s">
        <v>211</v>
      </c>
      <c r="S2408" s="48" t="b">
        <v>0</v>
      </c>
      <c r="T2408" s="48"/>
      <c r="U2408" s="178"/>
      <c r="V2408" s="178">
        <v>43564</v>
      </c>
      <c r="W2408" s="48" t="s">
        <v>211</v>
      </c>
      <c r="X2408" s="48"/>
      <c r="Y2408" s="48"/>
      <c r="Z2408" s="48" t="s">
        <v>211</v>
      </c>
      <c r="AA2408" s="48"/>
      <c r="AB2408" s="48"/>
      <c r="AC2408" s="217" t="s">
        <v>211</v>
      </c>
      <c r="AD2408" s="179"/>
      <c r="AE2408" s="217" t="s">
        <v>178</v>
      </c>
      <c r="AF2408" s="217" t="s">
        <v>4449</v>
      </c>
      <c r="AG2408" s="217" t="s">
        <v>211</v>
      </c>
      <c r="AH2408" s="208">
        <v>43732</v>
      </c>
      <c r="AI2408" s="210" t="s">
        <v>4284</v>
      </c>
      <c r="AJ2408" s="164" t="str">
        <f t="shared" si="37"/>
        <v>FS</v>
      </c>
      <c r="AK2408" s="115" t="b">
        <f>ISNUMBER(SEARCH("IRT",Table1[[#This Row],[Current_Status]]))</f>
        <v>0</v>
      </c>
      <c r="AL2408" s="116">
        <f>YEAR(Table1[[#This Row],[Project_Initiated]])</f>
        <v>2019</v>
      </c>
      <c r="AM2408" s="53">
        <v>44120</v>
      </c>
      <c r="AN2408" s="53" t="str">
        <f>IF(AND(Table1[[#This Row],[Completed Date]]&gt;="07/01/2020"+0,Table1[[#This Row],[Completed Date]]&lt;="6/30/2021"+0),"FY 20-21",IF(AND(Table1[[#This Row],[Completed Date]]&gt;="07/01/2019"+0,Table1[[#This Row],[Completed Date]]&lt;="6/30/2020"+0),"FY 19-20",""))</f>
        <v>FY 19-20</v>
      </c>
      <c r="AO2408" s="116">
        <f>IFERROR(FIND("R",Table1[[#This Row],[FS_Priority]]),"")</f>
        <v>1</v>
      </c>
    </row>
    <row r="2409" spans="1:41" x14ac:dyDescent="0.25">
      <c r="A2409" s="48" t="s">
        <v>835</v>
      </c>
      <c r="B2409" s="217" t="s">
        <v>211</v>
      </c>
      <c r="C2409" s="217" t="s">
        <v>835</v>
      </c>
      <c r="D2409" s="218" t="b">
        <v>0</v>
      </c>
      <c r="E2409" s="48" t="s">
        <v>107</v>
      </c>
      <c r="F2409" s="48" t="s">
        <v>3163</v>
      </c>
      <c r="G2409" s="48" t="s">
        <v>211</v>
      </c>
      <c r="H2409" s="48" t="s">
        <v>81</v>
      </c>
      <c r="I2409" s="48" t="s">
        <v>3542</v>
      </c>
      <c r="J2409" s="48" t="s">
        <v>2661</v>
      </c>
      <c r="K2409" s="217" t="s">
        <v>3674</v>
      </c>
      <c r="L2409" s="217" t="s">
        <v>2636</v>
      </c>
      <c r="M2409" s="48" t="s">
        <v>3682</v>
      </c>
      <c r="N2409" s="217" t="s">
        <v>211</v>
      </c>
      <c r="O2409" s="48" t="s">
        <v>183</v>
      </c>
      <c r="P2409" s="48"/>
      <c r="Q2409" s="48" t="s">
        <v>211</v>
      </c>
      <c r="R2409" s="217" t="s">
        <v>243</v>
      </c>
      <c r="S2409" s="48" t="b">
        <v>1</v>
      </c>
      <c r="T2409" s="48"/>
      <c r="U2409" s="178"/>
      <c r="V2409" s="178">
        <v>43269</v>
      </c>
      <c r="W2409" s="48" t="s">
        <v>211</v>
      </c>
      <c r="X2409" s="48"/>
      <c r="Y2409" s="48"/>
      <c r="Z2409" s="48" t="s">
        <v>211</v>
      </c>
      <c r="AA2409" s="48"/>
      <c r="AB2409" s="48"/>
      <c r="AC2409" s="217" t="s">
        <v>2631</v>
      </c>
      <c r="AD2409" s="48"/>
      <c r="AE2409" s="217" t="s">
        <v>498</v>
      </c>
      <c r="AF2409" s="217" t="s">
        <v>211</v>
      </c>
      <c r="AG2409" s="217" t="s">
        <v>2694</v>
      </c>
      <c r="AH2409" s="208">
        <v>43412</v>
      </c>
      <c r="AI2409" s="210" t="s">
        <v>4350</v>
      </c>
      <c r="AJ2409" s="164" t="str">
        <f t="shared" si="37"/>
        <v>FS</v>
      </c>
      <c r="AK2409" s="115" t="b">
        <f>ISNUMBER(SEARCH("IRT",Table1[[#This Row],[Current_Status]]))</f>
        <v>0</v>
      </c>
      <c r="AL2409" s="116">
        <f>YEAR(Table1[[#This Row],[Project_Initiated]])</f>
        <v>2018</v>
      </c>
      <c r="AM2409" s="53">
        <v>44120</v>
      </c>
      <c r="AN2409" s="53" t="str">
        <f>IF(AND(Table1[[#This Row],[Completed Date]]&gt;="07/01/2020"+0,Table1[[#This Row],[Completed Date]]&lt;="6/30/2021"+0),"FY 20-21",IF(AND(Table1[[#This Row],[Completed Date]]&gt;="07/01/2019"+0,Table1[[#This Row],[Completed Date]]&lt;="6/30/2020"+0),"FY 19-20",""))</f>
        <v/>
      </c>
      <c r="AO2409" s="116" t="str">
        <f>IFERROR(FIND("R",Table1[[#This Row],[FS_Priority]]),"")</f>
        <v/>
      </c>
    </row>
    <row r="2410" spans="1:41" x14ac:dyDescent="0.25">
      <c r="A2410" s="48" t="s">
        <v>821</v>
      </c>
      <c r="B2410" s="217" t="s">
        <v>211</v>
      </c>
      <c r="C2410" s="217" t="s">
        <v>821</v>
      </c>
      <c r="D2410" s="218" t="b">
        <v>0</v>
      </c>
      <c r="E2410" s="48" t="s">
        <v>107</v>
      </c>
      <c r="F2410" s="48" t="s">
        <v>3170</v>
      </c>
      <c r="G2410" s="48" t="s">
        <v>211</v>
      </c>
      <c r="H2410" s="48" t="s">
        <v>211</v>
      </c>
      <c r="I2410" s="48" t="s">
        <v>308</v>
      </c>
      <c r="J2410" s="48" t="s">
        <v>2661</v>
      </c>
      <c r="K2410" s="217" t="s">
        <v>3674</v>
      </c>
      <c r="L2410" s="217" t="s">
        <v>2636</v>
      </c>
      <c r="M2410" s="48" t="s">
        <v>3691</v>
      </c>
      <c r="N2410" s="217" t="s">
        <v>211</v>
      </c>
      <c r="O2410" s="48" t="s">
        <v>183</v>
      </c>
      <c r="P2410" s="48"/>
      <c r="Q2410" s="48" t="s">
        <v>211</v>
      </c>
      <c r="R2410" s="217" t="s">
        <v>211</v>
      </c>
      <c r="S2410" s="48" t="b">
        <v>0</v>
      </c>
      <c r="T2410" s="48"/>
      <c r="U2410" s="178"/>
      <c r="V2410" s="178">
        <v>43187</v>
      </c>
      <c r="W2410" s="48" t="s">
        <v>211</v>
      </c>
      <c r="X2410" s="48"/>
      <c r="Y2410" s="48"/>
      <c r="Z2410" s="48" t="s">
        <v>211</v>
      </c>
      <c r="AA2410" s="48"/>
      <c r="AB2410" s="48"/>
      <c r="AC2410" s="217" t="s">
        <v>822</v>
      </c>
      <c r="AD2410" s="48"/>
      <c r="AE2410" s="217" t="s">
        <v>211</v>
      </c>
      <c r="AF2410" s="217" t="s">
        <v>211</v>
      </c>
      <c r="AG2410" s="217" t="s">
        <v>2694</v>
      </c>
      <c r="AH2410" s="208">
        <v>43336</v>
      </c>
      <c r="AI2410" s="210" t="s">
        <v>4348</v>
      </c>
      <c r="AJ2410" s="164" t="str">
        <f t="shared" si="37"/>
        <v>FS</v>
      </c>
      <c r="AK2410" s="115" t="b">
        <f>ISNUMBER(SEARCH("IRT",Table1[[#This Row],[Current_Status]]))</f>
        <v>0</v>
      </c>
      <c r="AL2410" s="116">
        <f>YEAR(Table1[[#This Row],[Project_Initiated]])</f>
        <v>2018</v>
      </c>
      <c r="AM2410" s="53">
        <v>44120</v>
      </c>
      <c r="AN2410" s="53" t="str">
        <f>IF(AND(Table1[[#This Row],[Completed Date]]&gt;="07/01/2020"+0,Table1[[#This Row],[Completed Date]]&lt;="6/30/2021"+0),"FY 20-21",IF(AND(Table1[[#This Row],[Completed Date]]&gt;="07/01/2019"+0,Table1[[#This Row],[Completed Date]]&lt;="6/30/2020"+0),"FY 19-20",""))</f>
        <v/>
      </c>
      <c r="AO2410" s="116" t="str">
        <f>IFERROR(FIND("R",Table1[[#This Row],[FS_Priority]]),"")</f>
        <v/>
      </c>
    </row>
    <row r="2411" spans="1:41" x14ac:dyDescent="0.25">
      <c r="A2411" s="48" t="s">
        <v>616</v>
      </c>
      <c r="B2411" s="217" t="s">
        <v>211</v>
      </c>
      <c r="C2411" s="217" t="s">
        <v>616</v>
      </c>
      <c r="D2411" s="218" t="b">
        <v>0</v>
      </c>
      <c r="E2411" s="48" t="s">
        <v>107</v>
      </c>
      <c r="F2411" s="48" t="s">
        <v>3155</v>
      </c>
      <c r="G2411" s="48" t="s">
        <v>211</v>
      </c>
      <c r="H2411" s="48" t="s">
        <v>396</v>
      </c>
      <c r="I2411" s="48" t="s">
        <v>3695</v>
      </c>
      <c r="J2411" s="48" t="s">
        <v>2661</v>
      </c>
      <c r="K2411" s="217" t="s">
        <v>3674</v>
      </c>
      <c r="L2411" s="217" t="s">
        <v>2636</v>
      </c>
      <c r="M2411" s="48" t="s">
        <v>3679</v>
      </c>
      <c r="N2411" s="217" t="s">
        <v>211</v>
      </c>
      <c r="O2411" s="48" t="s">
        <v>183</v>
      </c>
      <c r="P2411" s="48"/>
      <c r="Q2411" s="48" t="s">
        <v>211</v>
      </c>
      <c r="R2411" s="217" t="s">
        <v>211</v>
      </c>
      <c r="S2411" s="48" t="b">
        <v>0</v>
      </c>
      <c r="T2411" s="48"/>
      <c r="U2411" s="178"/>
      <c r="V2411" s="178">
        <v>42927</v>
      </c>
      <c r="W2411" s="48" t="s">
        <v>211</v>
      </c>
      <c r="X2411" s="48"/>
      <c r="Y2411" s="48"/>
      <c r="Z2411" s="48" t="s">
        <v>211</v>
      </c>
      <c r="AA2411" s="48"/>
      <c r="AB2411" s="48"/>
      <c r="AC2411" s="217" t="s">
        <v>4329</v>
      </c>
      <c r="AD2411" s="48"/>
      <c r="AE2411" s="217" t="s">
        <v>183</v>
      </c>
      <c r="AF2411" s="217" t="s">
        <v>211</v>
      </c>
      <c r="AG2411" s="217" t="s">
        <v>2694</v>
      </c>
      <c r="AH2411" s="208">
        <v>43293</v>
      </c>
      <c r="AI2411" s="210" t="s">
        <v>4354</v>
      </c>
      <c r="AJ2411" s="164" t="str">
        <f t="shared" si="37"/>
        <v>FS</v>
      </c>
      <c r="AK2411" s="115" t="b">
        <f>ISNUMBER(SEARCH("IRT",Table1[[#This Row],[Current_Status]]))</f>
        <v>0</v>
      </c>
      <c r="AL2411" s="116">
        <f>YEAR(Table1[[#This Row],[Project_Initiated]])</f>
        <v>2017</v>
      </c>
      <c r="AM2411" s="53">
        <v>44120</v>
      </c>
      <c r="AN2411" s="53" t="str">
        <f>IF(AND(Table1[[#This Row],[Completed Date]]&gt;="07/01/2020"+0,Table1[[#This Row],[Completed Date]]&lt;="6/30/2021"+0),"FY 20-21",IF(AND(Table1[[#This Row],[Completed Date]]&gt;="07/01/2019"+0,Table1[[#This Row],[Completed Date]]&lt;="6/30/2020"+0),"FY 19-20",""))</f>
        <v/>
      </c>
      <c r="AO2411" s="116" t="str">
        <f>IFERROR(FIND("R",Table1[[#This Row],[FS_Priority]]),"")</f>
        <v/>
      </c>
    </row>
    <row r="2412" spans="1:41" x14ac:dyDescent="0.25">
      <c r="A2412" s="48" t="s">
        <v>771</v>
      </c>
      <c r="B2412" s="217" t="s">
        <v>211</v>
      </c>
      <c r="C2412" s="217" t="s">
        <v>771</v>
      </c>
      <c r="D2412" s="218" t="b">
        <v>0</v>
      </c>
      <c r="E2412" s="48" t="s">
        <v>107</v>
      </c>
      <c r="F2412" s="48" t="s">
        <v>3145</v>
      </c>
      <c r="G2412" s="48" t="s">
        <v>211</v>
      </c>
      <c r="H2412" s="48" t="s">
        <v>396</v>
      </c>
      <c r="I2412" s="48" t="s">
        <v>225</v>
      </c>
      <c r="J2412" s="48" t="s">
        <v>2661</v>
      </c>
      <c r="K2412" s="217" t="s">
        <v>3674</v>
      </c>
      <c r="L2412" s="217" t="s">
        <v>2636</v>
      </c>
      <c r="M2412" s="48" t="s">
        <v>3679</v>
      </c>
      <c r="N2412" s="217" t="s">
        <v>211</v>
      </c>
      <c r="O2412" s="48" t="s">
        <v>183</v>
      </c>
      <c r="P2412" s="48"/>
      <c r="Q2412" s="48" t="s">
        <v>211</v>
      </c>
      <c r="R2412" s="217" t="s">
        <v>358</v>
      </c>
      <c r="S2412" s="48" t="b">
        <v>0</v>
      </c>
      <c r="T2412" s="48"/>
      <c r="U2412" s="178"/>
      <c r="V2412" s="178">
        <v>42927</v>
      </c>
      <c r="W2412" s="48" t="s">
        <v>211</v>
      </c>
      <c r="X2412" s="48"/>
      <c r="Y2412" s="48"/>
      <c r="Z2412" s="48" t="s">
        <v>211</v>
      </c>
      <c r="AA2412" s="48"/>
      <c r="AB2412" s="48"/>
      <c r="AC2412" s="217" t="s">
        <v>772</v>
      </c>
      <c r="AD2412" s="48"/>
      <c r="AE2412" s="217" t="s">
        <v>498</v>
      </c>
      <c r="AF2412" s="217" t="s">
        <v>211</v>
      </c>
      <c r="AG2412" s="217" t="s">
        <v>2694</v>
      </c>
      <c r="AH2412" s="208">
        <v>43292</v>
      </c>
      <c r="AI2412" s="210" t="s">
        <v>4350</v>
      </c>
      <c r="AJ2412" s="164" t="str">
        <f t="shared" si="37"/>
        <v>FS</v>
      </c>
      <c r="AK2412" s="115" t="b">
        <f>ISNUMBER(SEARCH("IRT",Table1[[#This Row],[Current_Status]]))</f>
        <v>0</v>
      </c>
      <c r="AL2412" s="116">
        <f>YEAR(Table1[[#This Row],[Project_Initiated]])</f>
        <v>2017</v>
      </c>
      <c r="AM2412" s="53">
        <v>44120</v>
      </c>
      <c r="AN2412" s="53" t="str">
        <f>IF(AND(Table1[[#This Row],[Completed Date]]&gt;="07/01/2020"+0,Table1[[#This Row],[Completed Date]]&lt;="6/30/2021"+0),"FY 20-21",IF(AND(Table1[[#This Row],[Completed Date]]&gt;="07/01/2019"+0,Table1[[#This Row],[Completed Date]]&lt;="6/30/2020"+0),"FY 19-20",""))</f>
        <v/>
      </c>
      <c r="AO2412" s="116" t="str">
        <f>IFERROR(FIND("R",Table1[[#This Row],[FS_Priority]]),"")</f>
        <v/>
      </c>
    </row>
    <row r="2413" spans="1:41" x14ac:dyDescent="0.25">
      <c r="A2413" s="48" t="s">
        <v>700</v>
      </c>
      <c r="B2413" s="217" t="s">
        <v>211</v>
      </c>
      <c r="C2413" s="217" t="s">
        <v>700</v>
      </c>
      <c r="D2413" s="218" t="b">
        <v>0</v>
      </c>
      <c r="E2413" s="48" t="s">
        <v>107</v>
      </c>
      <c r="F2413" s="48" t="s">
        <v>3162</v>
      </c>
      <c r="G2413" s="48" t="s">
        <v>211</v>
      </c>
      <c r="H2413" s="48" t="s">
        <v>460</v>
      </c>
      <c r="I2413" s="48" t="s">
        <v>3699</v>
      </c>
      <c r="J2413" s="48" t="s">
        <v>2661</v>
      </c>
      <c r="K2413" s="217" t="s">
        <v>3674</v>
      </c>
      <c r="L2413" s="217" t="s">
        <v>2636</v>
      </c>
      <c r="M2413" s="48" t="s">
        <v>3679</v>
      </c>
      <c r="N2413" s="217" t="s">
        <v>211</v>
      </c>
      <c r="O2413" s="48" t="s">
        <v>165</v>
      </c>
      <c r="P2413" s="48"/>
      <c r="Q2413" s="48" t="s">
        <v>211</v>
      </c>
      <c r="R2413" s="217" t="s">
        <v>221</v>
      </c>
      <c r="S2413" s="48" t="b">
        <v>1</v>
      </c>
      <c r="T2413" s="48"/>
      <c r="U2413" s="178"/>
      <c r="V2413" s="178">
        <v>43179</v>
      </c>
      <c r="W2413" s="48" t="s">
        <v>211</v>
      </c>
      <c r="X2413" s="48"/>
      <c r="Y2413" s="48"/>
      <c r="Z2413" s="48" t="s">
        <v>211</v>
      </c>
      <c r="AA2413" s="48"/>
      <c r="AB2413" s="48"/>
      <c r="AC2413" s="217" t="s">
        <v>211</v>
      </c>
      <c r="AD2413" s="48"/>
      <c r="AE2413" s="217" t="s">
        <v>165</v>
      </c>
      <c r="AF2413" s="217" t="s">
        <v>211</v>
      </c>
      <c r="AG2413" s="217" t="s">
        <v>539</v>
      </c>
      <c r="AH2413" s="208">
        <v>43336</v>
      </c>
      <c r="AI2413" s="210" t="s">
        <v>4348</v>
      </c>
      <c r="AJ2413" s="164" t="str">
        <f t="shared" si="37"/>
        <v>FS</v>
      </c>
      <c r="AK2413" s="115" t="b">
        <f>ISNUMBER(SEARCH("IRT",Table1[[#This Row],[Current_Status]]))</f>
        <v>0</v>
      </c>
      <c r="AL2413" s="116">
        <f>YEAR(Table1[[#This Row],[Project_Initiated]])</f>
        <v>2018</v>
      </c>
      <c r="AM2413" s="53">
        <v>44120</v>
      </c>
      <c r="AN2413" s="53" t="str">
        <f>IF(AND(Table1[[#This Row],[Completed Date]]&gt;="07/01/2020"+0,Table1[[#This Row],[Completed Date]]&lt;="6/30/2021"+0),"FY 20-21",IF(AND(Table1[[#This Row],[Completed Date]]&gt;="07/01/2019"+0,Table1[[#This Row],[Completed Date]]&lt;="6/30/2020"+0),"FY 19-20",""))</f>
        <v/>
      </c>
      <c r="AO2413" s="116" t="str">
        <f>IFERROR(FIND("R",Table1[[#This Row],[FS_Priority]]),"")</f>
        <v/>
      </c>
    </row>
    <row r="2414" spans="1:41" x14ac:dyDescent="0.25">
      <c r="A2414" s="48" t="s">
        <v>868</v>
      </c>
      <c r="B2414" s="217" t="s">
        <v>211</v>
      </c>
      <c r="C2414" s="217" t="s">
        <v>868</v>
      </c>
      <c r="D2414" s="218" t="b">
        <v>0</v>
      </c>
      <c r="E2414" s="48" t="s">
        <v>107</v>
      </c>
      <c r="F2414" s="48" t="s">
        <v>3147</v>
      </c>
      <c r="G2414" s="48" t="s">
        <v>211</v>
      </c>
      <c r="H2414" s="48" t="s">
        <v>182</v>
      </c>
      <c r="I2414" s="48" t="s">
        <v>3677</v>
      </c>
      <c r="J2414" s="48" t="s">
        <v>2661</v>
      </c>
      <c r="K2414" s="217" t="s">
        <v>3674</v>
      </c>
      <c r="L2414" s="217" t="s">
        <v>2636</v>
      </c>
      <c r="M2414" s="48" t="s">
        <v>3678</v>
      </c>
      <c r="N2414" s="217" t="s">
        <v>211</v>
      </c>
      <c r="O2414" s="48" t="s">
        <v>165</v>
      </c>
      <c r="P2414" s="48"/>
      <c r="Q2414" s="48" t="s">
        <v>211</v>
      </c>
      <c r="R2414" s="217" t="s">
        <v>211</v>
      </c>
      <c r="S2414" s="48" t="b">
        <v>0</v>
      </c>
      <c r="T2414" s="48"/>
      <c r="U2414" s="178"/>
      <c r="V2414" s="178">
        <v>43362</v>
      </c>
      <c r="W2414" s="48" t="s">
        <v>211</v>
      </c>
      <c r="X2414" s="48"/>
      <c r="Y2414" s="48"/>
      <c r="Z2414" s="48" t="s">
        <v>211</v>
      </c>
      <c r="AA2414" s="48"/>
      <c r="AB2414" s="48"/>
      <c r="AC2414" s="217" t="s">
        <v>211</v>
      </c>
      <c r="AD2414" s="48"/>
      <c r="AE2414" s="217" t="s">
        <v>165</v>
      </c>
      <c r="AF2414" s="217" t="s">
        <v>211</v>
      </c>
      <c r="AG2414" s="217" t="s">
        <v>211</v>
      </c>
      <c r="AH2414" s="216">
        <v>43395</v>
      </c>
      <c r="AI2414" s="210" t="s">
        <v>4347</v>
      </c>
      <c r="AJ2414" s="164" t="str">
        <f t="shared" si="37"/>
        <v>FS</v>
      </c>
      <c r="AK2414" s="115" t="b">
        <f>ISNUMBER(SEARCH("IRT",Table1[[#This Row],[Current_Status]]))</f>
        <v>0</v>
      </c>
      <c r="AL2414" s="116">
        <f>YEAR(Table1[[#This Row],[Project_Initiated]])</f>
        <v>2018</v>
      </c>
      <c r="AM2414" s="53">
        <v>44120</v>
      </c>
      <c r="AN2414" s="53" t="str">
        <f>IF(AND(Table1[[#This Row],[Completed Date]]&gt;="07/01/2020"+0,Table1[[#This Row],[Completed Date]]&lt;="6/30/2021"+0),"FY 20-21",IF(AND(Table1[[#This Row],[Completed Date]]&gt;="07/01/2019"+0,Table1[[#This Row],[Completed Date]]&lt;="6/30/2020"+0),"FY 19-20",""))</f>
        <v/>
      </c>
      <c r="AO2414" s="116" t="str">
        <f>IFERROR(FIND("R",Table1[[#This Row],[FS_Priority]]),"")</f>
        <v/>
      </c>
    </row>
    <row r="2415" spans="1:41" x14ac:dyDescent="0.25">
      <c r="A2415" s="48" t="s">
        <v>662</v>
      </c>
      <c r="B2415" s="217" t="s">
        <v>211</v>
      </c>
      <c r="C2415" s="217" t="s">
        <v>662</v>
      </c>
      <c r="D2415" s="218" t="b">
        <v>0</v>
      </c>
      <c r="E2415" s="48" t="s">
        <v>107</v>
      </c>
      <c r="F2415" s="48" t="s">
        <v>3158</v>
      </c>
      <c r="G2415" s="48" t="s">
        <v>211</v>
      </c>
      <c r="H2415" s="48" t="s">
        <v>3531</v>
      </c>
      <c r="I2415" s="48" t="s">
        <v>3703</v>
      </c>
      <c r="J2415" s="48" t="s">
        <v>2661</v>
      </c>
      <c r="K2415" s="217" t="s">
        <v>3674</v>
      </c>
      <c r="L2415" s="217" t="s">
        <v>2636</v>
      </c>
      <c r="M2415" s="48" t="s">
        <v>3701</v>
      </c>
      <c r="N2415" s="217" t="s">
        <v>211</v>
      </c>
      <c r="O2415" s="48" t="s">
        <v>165</v>
      </c>
      <c r="P2415" s="48"/>
      <c r="Q2415" s="48" t="s">
        <v>211</v>
      </c>
      <c r="R2415" s="217" t="s">
        <v>229</v>
      </c>
      <c r="S2415" s="48" t="b">
        <v>1</v>
      </c>
      <c r="T2415" s="48"/>
      <c r="U2415" s="178"/>
      <c r="V2415" s="178">
        <v>43131</v>
      </c>
      <c r="W2415" s="48" t="s">
        <v>211</v>
      </c>
      <c r="X2415" s="48"/>
      <c r="Y2415" s="48"/>
      <c r="Z2415" s="48" t="s">
        <v>211</v>
      </c>
      <c r="AA2415" s="48"/>
      <c r="AB2415" s="48"/>
      <c r="AC2415" s="217" t="s">
        <v>211</v>
      </c>
      <c r="AD2415" s="179"/>
      <c r="AE2415" s="217" t="s">
        <v>183</v>
      </c>
      <c r="AF2415" s="217" t="s">
        <v>211</v>
      </c>
      <c r="AG2415" s="217" t="s">
        <v>2694</v>
      </c>
      <c r="AH2415" s="208">
        <v>43336</v>
      </c>
      <c r="AI2415" s="210" t="s">
        <v>4348</v>
      </c>
      <c r="AJ2415" s="164" t="str">
        <f t="shared" si="37"/>
        <v>FS</v>
      </c>
      <c r="AK2415" s="115" t="b">
        <f>ISNUMBER(SEARCH("IRT",Table1[[#This Row],[Current_Status]]))</f>
        <v>0</v>
      </c>
      <c r="AL2415" s="116">
        <f>YEAR(Table1[[#This Row],[Project_Initiated]])</f>
        <v>2018</v>
      </c>
      <c r="AM2415" s="53">
        <v>44120</v>
      </c>
      <c r="AN2415" s="53" t="str">
        <f>IF(AND(Table1[[#This Row],[Completed Date]]&gt;="07/01/2020"+0,Table1[[#This Row],[Completed Date]]&lt;="6/30/2021"+0),"FY 20-21",IF(AND(Table1[[#This Row],[Completed Date]]&gt;="07/01/2019"+0,Table1[[#This Row],[Completed Date]]&lt;="6/30/2020"+0),"FY 19-20",""))</f>
        <v/>
      </c>
      <c r="AO2415" s="116" t="str">
        <f>IFERROR(FIND("R",Table1[[#This Row],[FS_Priority]]),"")</f>
        <v/>
      </c>
    </row>
    <row r="2416" spans="1:41" x14ac:dyDescent="0.25">
      <c r="A2416" s="48" t="s">
        <v>630</v>
      </c>
      <c r="B2416" s="217" t="s">
        <v>211</v>
      </c>
      <c r="C2416" s="217" t="s">
        <v>630</v>
      </c>
      <c r="D2416" s="218" t="b">
        <v>0</v>
      </c>
      <c r="E2416" s="48" t="s">
        <v>107</v>
      </c>
      <c r="F2416" s="48" t="s">
        <v>3173</v>
      </c>
      <c r="G2416" s="48" t="s">
        <v>211</v>
      </c>
      <c r="H2416" s="48" t="s">
        <v>464</v>
      </c>
      <c r="I2416" s="48" t="s">
        <v>3696</v>
      </c>
      <c r="J2416" s="48" t="s">
        <v>2661</v>
      </c>
      <c r="K2416" s="217" t="s">
        <v>3674</v>
      </c>
      <c r="L2416" s="217" t="s">
        <v>2636</v>
      </c>
      <c r="M2416" s="48" t="s">
        <v>3697</v>
      </c>
      <c r="N2416" s="217" t="s">
        <v>211</v>
      </c>
      <c r="O2416" s="48" t="s">
        <v>183</v>
      </c>
      <c r="P2416" s="48"/>
      <c r="Q2416" s="48" t="s">
        <v>211</v>
      </c>
      <c r="R2416" s="217" t="s">
        <v>239</v>
      </c>
      <c r="S2416" s="48" t="b">
        <v>0</v>
      </c>
      <c r="T2416" s="48"/>
      <c r="U2416" s="178"/>
      <c r="V2416" s="178">
        <v>42998</v>
      </c>
      <c r="W2416" s="48" t="s">
        <v>211</v>
      </c>
      <c r="X2416" s="48"/>
      <c r="Y2416" s="48"/>
      <c r="Z2416" s="48" t="s">
        <v>211</v>
      </c>
      <c r="AA2416" s="48"/>
      <c r="AB2416" s="48"/>
      <c r="AC2416" s="217" t="s">
        <v>631</v>
      </c>
      <c r="AD2416" s="179"/>
      <c r="AE2416" s="217" t="s">
        <v>183</v>
      </c>
      <c r="AF2416" s="217" t="s">
        <v>211</v>
      </c>
      <c r="AG2416" s="217" t="s">
        <v>2694</v>
      </c>
      <c r="AH2416" s="216">
        <v>43306</v>
      </c>
      <c r="AI2416" s="210" t="s">
        <v>4353</v>
      </c>
      <c r="AJ2416" s="164" t="str">
        <f t="shared" si="37"/>
        <v>FS</v>
      </c>
      <c r="AK2416" s="115" t="b">
        <f>ISNUMBER(SEARCH("IRT",Table1[[#This Row],[Current_Status]]))</f>
        <v>0</v>
      </c>
      <c r="AL2416" s="116">
        <f>YEAR(Table1[[#This Row],[Project_Initiated]])</f>
        <v>2017</v>
      </c>
      <c r="AM2416" s="53">
        <v>44120</v>
      </c>
      <c r="AN2416" s="53" t="str">
        <f>IF(AND(Table1[[#This Row],[Completed Date]]&gt;="07/01/2020"+0,Table1[[#This Row],[Completed Date]]&lt;="6/30/2021"+0),"FY 20-21",IF(AND(Table1[[#This Row],[Completed Date]]&gt;="07/01/2019"+0,Table1[[#This Row],[Completed Date]]&lt;="6/30/2020"+0),"FY 19-20",""))</f>
        <v/>
      </c>
      <c r="AO2416" s="116" t="str">
        <f>IFERROR(FIND("R",Table1[[#This Row],[FS_Priority]]),"")</f>
        <v/>
      </c>
    </row>
    <row r="2417" spans="1:41" x14ac:dyDescent="0.25">
      <c r="A2417" s="48" t="s">
        <v>781</v>
      </c>
      <c r="B2417" s="217" t="s">
        <v>211</v>
      </c>
      <c r="C2417" s="217" t="s">
        <v>781</v>
      </c>
      <c r="D2417" s="218" t="b">
        <v>0</v>
      </c>
      <c r="E2417" s="48" t="s">
        <v>107</v>
      </c>
      <c r="F2417" s="48" t="s">
        <v>3150</v>
      </c>
      <c r="G2417" s="48" t="s">
        <v>211</v>
      </c>
      <c r="H2417" s="48" t="s">
        <v>782</v>
      </c>
      <c r="I2417" s="48" t="s">
        <v>3683</v>
      </c>
      <c r="J2417" s="48" t="s">
        <v>2661</v>
      </c>
      <c r="K2417" s="217" t="s">
        <v>3674</v>
      </c>
      <c r="L2417" s="217" t="s">
        <v>2636</v>
      </c>
      <c r="M2417" s="48" t="s">
        <v>3679</v>
      </c>
      <c r="N2417" s="217" t="s">
        <v>211</v>
      </c>
      <c r="O2417" s="48" t="s">
        <v>165</v>
      </c>
      <c r="P2417" s="48"/>
      <c r="Q2417" s="48" t="s">
        <v>211</v>
      </c>
      <c r="R2417" s="217" t="s">
        <v>225</v>
      </c>
      <c r="S2417" s="48" t="b">
        <v>1</v>
      </c>
      <c r="T2417" s="48"/>
      <c r="U2417" s="178"/>
      <c r="V2417" s="178">
        <v>43167</v>
      </c>
      <c r="W2417" s="48" t="s">
        <v>211</v>
      </c>
      <c r="X2417" s="48"/>
      <c r="Y2417" s="48"/>
      <c r="Z2417" s="48" t="s">
        <v>211</v>
      </c>
      <c r="AA2417" s="48"/>
      <c r="AB2417" s="48"/>
      <c r="AC2417" s="217" t="s">
        <v>211</v>
      </c>
      <c r="AD2417" s="48"/>
      <c r="AE2417" s="217" t="s">
        <v>165</v>
      </c>
      <c r="AF2417" s="217" t="s">
        <v>211</v>
      </c>
      <c r="AG2417" s="217" t="s">
        <v>539</v>
      </c>
      <c r="AH2417" s="208">
        <v>43336</v>
      </c>
      <c r="AI2417" s="210" t="s">
        <v>4348</v>
      </c>
      <c r="AJ2417" s="164" t="str">
        <f t="shared" si="37"/>
        <v>FS</v>
      </c>
      <c r="AK2417" s="115" t="b">
        <f>ISNUMBER(SEARCH("IRT",Table1[[#This Row],[Current_Status]]))</f>
        <v>0</v>
      </c>
      <c r="AL2417" s="116">
        <f>YEAR(Table1[[#This Row],[Project_Initiated]])</f>
        <v>2018</v>
      </c>
      <c r="AM2417" s="53">
        <v>44120</v>
      </c>
      <c r="AN2417" s="53" t="str">
        <f>IF(AND(Table1[[#This Row],[Completed Date]]&gt;="07/01/2020"+0,Table1[[#This Row],[Completed Date]]&lt;="6/30/2021"+0),"FY 20-21",IF(AND(Table1[[#This Row],[Completed Date]]&gt;="07/01/2019"+0,Table1[[#This Row],[Completed Date]]&lt;="6/30/2020"+0),"FY 19-20",""))</f>
        <v/>
      </c>
      <c r="AO2417" s="116" t="str">
        <f>IFERROR(FIND("R",Table1[[#This Row],[FS_Priority]]),"")</f>
        <v/>
      </c>
    </row>
    <row r="2418" spans="1:41" x14ac:dyDescent="0.25">
      <c r="A2418" s="48" t="s">
        <v>660</v>
      </c>
      <c r="B2418" s="217" t="s">
        <v>211</v>
      </c>
      <c r="C2418" s="217" t="s">
        <v>660</v>
      </c>
      <c r="D2418" s="218" t="b">
        <v>0</v>
      </c>
      <c r="E2418" s="48" t="s">
        <v>107</v>
      </c>
      <c r="F2418" s="48" t="s">
        <v>3159</v>
      </c>
      <c r="G2418" s="48" t="s">
        <v>211</v>
      </c>
      <c r="H2418" s="48" t="s">
        <v>3531</v>
      </c>
      <c r="I2418" s="48" t="s">
        <v>3703</v>
      </c>
      <c r="J2418" s="48" t="s">
        <v>2661</v>
      </c>
      <c r="K2418" s="217" t="s">
        <v>3674</v>
      </c>
      <c r="L2418" s="217" t="s">
        <v>2636</v>
      </c>
      <c r="M2418" s="48" t="s">
        <v>3701</v>
      </c>
      <c r="N2418" s="217" t="s">
        <v>211</v>
      </c>
      <c r="O2418" s="48" t="s">
        <v>183</v>
      </c>
      <c r="P2418" s="48"/>
      <c r="Q2418" s="48" t="s">
        <v>211</v>
      </c>
      <c r="R2418" s="217" t="s">
        <v>788</v>
      </c>
      <c r="S2418" s="48" t="b">
        <v>0</v>
      </c>
      <c r="T2418" s="48"/>
      <c r="U2418" s="178"/>
      <c r="V2418" s="178">
        <v>43131</v>
      </c>
      <c r="W2418" s="48" t="s">
        <v>211</v>
      </c>
      <c r="X2418" s="48"/>
      <c r="Y2418" s="48"/>
      <c r="Z2418" s="48" t="s">
        <v>211</v>
      </c>
      <c r="AA2418" s="48"/>
      <c r="AB2418" s="48"/>
      <c r="AC2418" s="217" t="s">
        <v>661</v>
      </c>
      <c r="AD2418" s="179"/>
      <c r="AE2418" s="217" t="s">
        <v>183</v>
      </c>
      <c r="AF2418" s="217" t="s">
        <v>211</v>
      </c>
      <c r="AG2418" s="217" t="s">
        <v>2694</v>
      </c>
      <c r="AH2418" s="208">
        <v>43364</v>
      </c>
      <c r="AI2418" s="210" t="s">
        <v>4348</v>
      </c>
      <c r="AJ2418" s="164" t="str">
        <f t="shared" si="37"/>
        <v>FS</v>
      </c>
      <c r="AK2418" s="115" t="b">
        <f>ISNUMBER(SEARCH("IRT",Table1[[#This Row],[Current_Status]]))</f>
        <v>0</v>
      </c>
      <c r="AL2418" s="116">
        <f>YEAR(Table1[[#This Row],[Project_Initiated]])</f>
        <v>2018</v>
      </c>
      <c r="AM2418" s="53">
        <v>44120</v>
      </c>
      <c r="AN2418" s="53" t="str">
        <f>IF(AND(Table1[[#This Row],[Completed Date]]&gt;="07/01/2020"+0,Table1[[#This Row],[Completed Date]]&lt;="6/30/2021"+0),"FY 20-21",IF(AND(Table1[[#This Row],[Completed Date]]&gt;="07/01/2019"+0,Table1[[#This Row],[Completed Date]]&lt;="6/30/2020"+0),"FY 19-20",""))</f>
        <v/>
      </c>
      <c r="AO2418" s="116" t="str">
        <f>IFERROR(FIND("R",Table1[[#This Row],[FS_Priority]]),"")</f>
        <v/>
      </c>
    </row>
    <row r="2419" spans="1:41" x14ac:dyDescent="0.25">
      <c r="A2419" s="48" t="s">
        <v>834</v>
      </c>
      <c r="B2419" s="217" t="s">
        <v>211</v>
      </c>
      <c r="C2419" s="217" t="s">
        <v>834</v>
      </c>
      <c r="D2419" s="218" t="b">
        <v>0</v>
      </c>
      <c r="E2419" s="48" t="s">
        <v>107</v>
      </c>
      <c r="F2419" s="48" t="s">
        <v>3174</v>
      </c>
      <c r="G2419" s="48" t="s">
        <v>211</v>
      </c>
      <c r="H2419" s="48" t="s">
        <v>81</v>
      </c>
      <c r="I2419" s="48" t="s">
        <v>3684</v>
      </c>
      <c r="J2419" s="48" t="s">
        <v>2661</v>
      </c>
      <c r="K2419" s="217" t="s">
        <v>3674</v>
      </c>
      <c r="L2419" s="217" t="s">
        <v>2636</v>
      </c>
      <c r="M2419" s="48" t="s">
        <v>3682</v>
      </c>
      <c r="N2419" s="217" t="s">
        <v>211</v>
      </c>
      <c r="O2419" s="48" t="s">
        <v>183</v>
      </c>
      <c r="P2419" s="48"/>
      <c r="Q2419" s="48" t="s">
        <v>211</v>
      </c>
      <c r="R2419" s="217" t="s">
        <v>242</v>
      </c>
      <c r="S2419" s="48" t="b">
        <v>1</v>
      </c>
      <c r="T2419" s="48"/>
      <c r="U2419" s="178"/>
      <c r="V2419" s="178">
        <v>43269</v>
      </c>
      <c r="W2419" s="48" t="s">
        <v>211</v>
      </c>
      <c r="X2419" s="48"/>
      <c r="Y2419" s="48"/>
      <c r="Z2419" s="48" t="s">
        <v>211</v>
      </c>
      <c r="AA2419" s="48"/>
      <c r="AB2419" s="48"/>
      <c r="AC2419" s="217" t="s">
        <v>2686</v>
      </c>
      <c r="AD2419" s="48"/>
      <c r="AE2419" s="217" t="s">
        <v>498</v>
      </c>
      <c r="AF2419" s="217" t="s">
        <v>211</v>
      </c>
      <c r="AG2419" s="217" t="s">
        <v>2694</v>
      </c>
      <c r="AH2419" s="216">
        <v>43448</v>
      </c>
      <c r="AI2419" s="210" t="s">
        <v>4350</v>
      </c>
      <c r="AJ2419" s="164" t="str">
        <f t="shared" si="37"/>
        <v>FS</v>
      </c>
      <c r="AK2419" s="115" t="b">
        <f>ISNUMBER(SEARCH("IRT",Table1[[#This Row],[Current_Status]]))</f>
        <v>0</v>
      </c>
      <c r="AL2419" s="116">
        <f>YEAR(Table1[[#This Row],[Project_Initiated]])</f>
        <v>2018</v>
      </c>
      <c r="AM2419" s="53">
        <v>44120</v>
      </c>
      <c r="AN2419" s="53" t="str">
        <f>IF(AND(Table1[[#This Row],[Completed Date]]&gt;="07/01/2020"+0,Table1[[#This Row],[Completed Date]]&lt;="6/30/2021"+0),"FY 20-21",IF(AND(Table1[[#This Row],[Completed Date]]&gt;="07/01/2019"+0,Table1[[#This Row],[Completed Date]]&lt;="6/30/2020"+0),"FY 19-20",""))</f>
        <v/>
      </c>
      <c r="AO2419" s="116" t="str">
        <f>IFERROR(FIND("R",Table1[[#This Row],[FS_Priority]]),"")</f>
        <v/>
      </c>
    </row>
    <row r="2420" spans="1:41" x14ac:dyDescent="0.25">
      <c r="A2420" s="48" t="s">
        <v>714</v>
      </c>
      <c r="B2420" s="217" t="s">
        <v>211</v>
      </c>
      <c r="C2420" s="217" t="s">
        <v>714</v>
      </c>
      <c r="D2420" s="218" t="b">
        <v>0</v>
      </c>
      <c r="E2420" s="48" t="s">
        <v>107</v>
      </c>
      <c r="F2420" s="48" t="s">
        <v>3175</v>
      </c>
      <c r="G2420" s="48" t="s">
        <v>211</v>
      </c>
      <c r="H2420" s="48" t="s">
        <v>294</v>
      </c>
      <c r="I2420" s="48" t="s">
        <v>288</v>
      </c>
      <c r="J2420" s="48" t="s">
        <v>2661</v>
      </c>
      <c r="K2420" s="217" t="s">
        <v>3674</v>
      </c>
      <c r="L2420" s="217" t="s">
        <v>2636</v>
      </c>
      <c r="M2420" s="48" t="s">
        <v>3698</v>
      </c>
      <c r="N2420" s="217" t="s">
        <v>211</v>
      </c>
      <c r="O2420" s="48" t="s">
        <v>165</v>
      </c>
      <c r="P2420" s="48"/>
      <c r="Q2420" s="48" t="s">
        <v>211</v>
      </c>
      <c r="R2420" s="217" t="s">
        <v>244</v>
      </c>
      <c r="S2420" s="48" t="b">
        <v>1</v>
      </c>
      <c r="T2420" s="48"/>
      <c r="U2420" s="178"/>
      <c r="V2420" s="178">
        <v>43202</v>
      </c>
      <c r="W2420" s="48" t="s">
        <v>211</v>
      </c>
      <c r="X2420" s="48"/>
      <c r="Y2420" s="48"/>
      <c r="Z2420" s="48" t="s">
        <v>211</v>
      </c>
      <c r="AA2420" s="48"/>
      <c r="AB2420" s="48"/>
      <c r="AC2420" s="217" t="s">
        <v>211</v>
      </c>
      <c r="AD2420" s="48"/>
      <c r="AE2420" s="217" t="s">
        <v>165</v>
      </c>
      <c r="AF2420" s="217" t="s">
        <v>211</v>
      </c>
      <c r="AG2420" s="217" t="s">
        <v>539</v>
      </c>
      <c r="AH2420" s="208">
        <v>43336</v>
      </c>
      <c r="AI2420" s="210" t="s">
        <v>4350</v>
      </c>
      <c r="AJ2420" s="164" t="str">
        <f t="shared" si="37"/>
        <v>FS</v>
      </c>
      <c r="AK2420" s="115" t="b">
        <f>ISNUMBER(SEARCH("IRT",Table1[[#This Row],[Current_Status]]))</f>
        <v>0</v>
      </c>
      <c r="AL2420" s="116">
        <f>YEAR(Table1[[#This Row],[Project_Initiated]])</f>
        <v>2018</v>
      </c>
      <c r="AM2420" s="53">
        <v>44120</v>
      </c>
      <c r="AN2420" s="53" t="str">
        <f>IF(AND(Table1[[#This Row],[Completed Date]]&gt;="07/01/2020"+0,Table1[[#This Row],[Completed Date]]&lt;="6/30/2021"+0),"FY 20-21",IF(AND(Table1[[#This Row],[Completed Date]]&gt;="07/01/2019"+0,Table1[[#This Row],[Completed Date]]&lt;="6/30/2020"+0),"FY 19-20",""))</f>
        <v/>
      </c>
      <c r="AO2420" s="116" t="str">
        <f>IFERROR(FIND("R",Table1[[#This Row],[FS_Priority]]),"")</f>
        <v/>
      </c>
    </row>
    <row r="2421" spans="1:41" x14ac:dyDescent="0.25">
      <c r="A2421" s="48" t="s">
        <v>893</v>
      </c>
      <c r="B2421" s="217" t="s">
        <v>211</v>
      </c>
      <c r="C2421" s="217" t="s">
        <v>893</v>
      </c>
      <c r="D2421" s="218" t="b">
        <v>0</v>
      </c>
      <c r="E2421" s="48" t="s">
        <v>107</v>
      </c>
      <c r="F2421" s="48" t="s">
        <v>3153</v>
      </c>
      <c r="G2421" s="48" t="s">
        <v>211</v>
      </c>
      <c r="H2421" s="48" t="s">
        <v>894</v>
      </c>
      <c r="I2421" s="48" t="s">
        <v>211</v>
      </c>
      <c r="J2421" s="48" t="s">
        <v>2661</v>
      </c>
      <c r="K2421" s="217" t="s">
        <v>3674</v>
      </c>
      <c r="L2421" s="217" t="s">
        <v>2636</v>
      </c>
      <c r="M2421" s="48" t="s">
        <v>3686</v>
      </c>
      <c r="N2421" s="217" t="s">
        <v>211</v>
      </c>
      <c r="O2421" s="48" t="s">
        <v>165</v>
      </c>
      <c r="P2421" s="48"/>
      <c r="Q2421" s="48" t="s">
        <v>211</v>
      </c>
      <c r="R2421" s="217" t="s">
        <v>211</v>
      </c>
      <c r="S2421" s="48" t="b">
        <v>0</v>
      </c>
      <c r="T2421" s="48"/>
      <c r="U2421" s="178"/>
      <c r="V2421" s="178">
        <v>43389</v>
      </c>
      <c r="W2421" s="48" t="s">
        <v>211</v>
      </c>
      <c r="X2421" s="48"/>
      <c r="Y2421" s="48"/>
      <c r="Z2421" s="48" t="s">
        <v>211</v>
      </c>
      <c r="AA2421" s="48"/>
      <c r="AB2421" s="48"/>
      <c r="AC2421" s="217" t="s">
        <v>539</v>
      </c>
      <c r="AD2421" s="48"/>
      <c r="AE2421" s="217" t="s">
        <v>165</v>
      </c>
      <c r="AF2421" s="217" t="s">
        <v>211</v>
      </c>
      <c r="AG2421" s="217" t="s">
        <v>539</v>
      </c>
      <c r="AH2421" s="208">
        <v>43474</v>
      </c>
      <c r="AI2421" s="210" t="s">
        <v>4352</v>
      </c>
      <c r="AJ2421" s="164" t="str">
        <f t="shared" si="37"/>
        <v>FS</v>
      </c>
      <c r="AK2421" s="115" t="b">
        <f>ISNUMBER(SEARCH("IRT",Table1[[#This Row],[Current_Status]]))</f>
        <v>0</v>
      </c>
      <c r="AL2421" s="116">
        <f>YEAR(Table1[[#This Row],[Project_Initiated]])</f>
        <v>2018</v>
      </c>
      <c r="AM2421" s="53">
        <v>44120</v>
      </c>
      <c r="AN2421" s="53" t="str">
        <f>IF(AND(Table1[[#This Row],[Completed Date]]&gt;="07/01/2020"+0,Table1[[#This Row],[Completed Date]]&lt;="6/30/2021"+0),"FY 20-21",IF(AND(Table1[[#This Row],[Completed Date]]&gt;="07/01/2019"+0,Table1[[#This Row],[Completed Date]]&lt;="6/30/2020"+0),"FY 19-20",""))</f>
        <v/>
      </c>
      <c r="AO2421" s="116" t="str">
        <f>IFERROR(FIND("R",Table1[[#This Row],[FS_Priority]]),"")</f>
        <v/>
      </c>
    </row>
    <row r="2422" spans="1:41" x14ac:dyDescent="0.25">
      <c r="A2422" s="48" t="s">
        <v>737</v>
      </c>
      <c r="B2422" s="217" t="s">
        <v>211</v>
      </c>
      <c r="C2422" s="217" t="s">
        <v>737</v>
      </c>
      <c r="D2422" s="218" t="b">
        <v>0</v>
      </c>
      <c r="E2422" s="48" t="s">
        <v>107</v>
      </c>
      <c r="F2422" s="48" t="s">
        <v>3171</v>
      </c>
      <c r="G2422" s="48" t="s">
        <v>211</v>
      </c>
      <c r="H2422" s="48" t="s">
        <v>466</v>
      </c>
      <c r="I2422" s="48" t="s">
        <v>3690</v>
      </c>
      <c r="J2422" s="48" t="s">
        <v>2661</v>
      </c>
      <c r="K2422" s="217" t="s">
        <v>3674</v>
      </c>
      <c r="L2422" s="217" t="s">
        <v>2636</v>
      </c>
      <c r="M2422" s="48" t="s">
        <v>3689</v>
      </c>
      <c r="N2422" s="217" t="s">
        <v>211</v>
      </c>
      <c r="O2422" s="48" t="s">
        <v>165</v>
      </c>
      <c r="P2422" s="48"/>
      <c r="Q2422" s="48" t="s">
        <v>211</v>
      </c>
      <c r="R2422" s="217" t="s">
        <v>184</v>
      </c>
      <c r="S2422" s="48" t="b">
        <v>1</v>
      </c>
      <c r="T2422" s="48"/>
      <c r="U2422" s="178"/>
      <c r="V2422" s="178">
        <v>43229</v>
      </c>
      <c r="W2422" s="48" t="s">
        <v>211</v>
      </c>
      <c r="X2422" s="48"/>
      <c r="Y2422" s="48"/>
      <c r="Z2422" s="48" t="s">
        <v>211</v>
      </c>
      <c r="AA2422" s="48"/>
      <c r="AB2422" s="48"/>
      <c r="AC2422" s="217" t="s">
        <v>211</v>
      </c>
      <c r="AD2422" s="48"/>
      <c r="AE2422" s="217" t="s">
        <v>165</v>
      </c>
      <c r="AF2422" s="217" t="s">
        <v>211</v>
      </c>
      <c r="AG2422" s="217" t="s">
        <v>539</v>
      </c>
      <c r="AH2422" s="208">
        <v>43336</v>
      </c>
      <c r="AI2422" s="210" t="s">
        <v>4350</v>
      </c>
      <c r="AJ2422" s="164" t="str">
        <f t="shared" si="37"/>
        <v>FS</v>
      </c>
      <c r="AK2422" s="115" t="b">
        <f>ISNUMBER(SEARCH("IRT",Table1[[#This Row],[Current_Status]]))</f>
        <v>0</v>
      </c>
      <c r="AL2422" s="116">
        <f>YEAR(Table1[[#This Row],[Project_Initiated]])</f>
        <v>2018</v>
      </c>
      <c r="AM2422" s="53">
        <v>44120</v>
      </c>
      <c r="AN2422" s="53" t="str">
        <f>IF(AND(Table1[[#This Row],[Completed Date]]&gt;="07/01/2020"+0,Table1[[#This Row],[Completed Date]]&lt;="6/30/2021"+0),"FY 20-21",IF(AND(Table1[[#This Row],[Completed Date]]&gt;="07/01/2019"+0,Table1[[#This Row],[Completed Date]]&lt;="6/30/2020"+0),"FY 19-20",""))</f>
        <v/>
      </c>
      <c r="AO2422" s="116" t="str">
        <f>IFERROR(FIND("R",Table1[[#This Row],[FS_Priority]]),"")</f>
        <v/>
      </c>
    </row>
    <row r="2423" spans="1:41" x14ac:dyDescent="0.25">
      <c r="A2423" s="48" t="s">
        <v>615</v>
      </c>
      <c r="B2423" s="217" t="s">
        <v>211</v>
      </c>
      <c r="C2423" s="217" t="s">
        <v>615</v>
      </c>
      <c r="D2423" s="218" t="b">
        <v>0</v>
      </c>
      <c r="E2423" s="48" t="s">
        <v>107</v>
      </c>
      <c r="F2423" s="48" t="s">
        <v>3169</v>
      </c>
      <c r="G2423" s="48" t="s">
        <v>211</v>
      </c>
      <c r="H2423" s="48" t="s">
        <v>396</v>
      </c>
      <c r="I2423" s="48" t="s">
        <v>225</v>
      </c>
      <c r="J2423" s="48" t="s">
        <v>2661</v>
      </c>
      <c r="K2423" s="217" t="s">
        <v>3674</v>
      </c>
      <c r="L2423" s="217" t="s">
        <v>2636</v>
      </c>
      <c r="M2423" s="48" t="s">
        <v>3679</v>
      </c>
      <c r="N2423" s="217" t="s">
        <v>211</v>
      </c>
      <c r="O2423" s="48" t="s">
        <v>183</v>
      </c>
      <c r="P2423" s="48"/>
      <c r="Q2423" s="48" t="s">
        <v>211</v>
      </c>
      <c r="R2423" s="217" t="s">
        <v>211</v>
      </c>
      <c r="S2423" s="48" t="b">
        <v>0</v>
      </c>
      <c r="T2423" s="48"/>
      <c r="U2423" s="178"/>
      <c r="V2423" s="178">
        <v>43164</v>
      </c>
      <c r="W2423" s="48" t="s">
        <v>211</v>
      </c>
      <c r="X2423" s="48"/>
      <c r="Y2423" s="48"/>
      <c r="Z2423" s="48" t="s">
        <v>211</v>
      </c>
      <c r="AA2423" s="48"/>
      <c r="AB2423" s="48"/>
      <c r="AC2423" s="217" t="s">
        <v>4327</v>
      </c>
      <c r="AD2423" s="48"/>
      <c r="AE2423" s="217" t="s">
        <v>183</v>
      </c>
      <c r="AF2423" s="217" t="s">
        <v>211</v>
      </c>
      <c r="AG2423" s="217" t="s">
        <v>2694</v>
      </c>
      <c r="AH2423" s="208">
        <v>43293</v>
      </c>
      <c r="AI2423" s="210" t="s">
        <v>4354</v>
      </c>
      <c r="AJ2423" s="164" t="str">
        <f t="shared" si="37"/>
        <v>FS</v>
      </c>
      <c r="AK2423" s="115" t="b">
        <f>ISNUMBER(SEARCH("IRT",Table1[[#This Row],[Current_Status]]))</f>
        <v>0</v>
      </c>
      <c r="AL2423" s="116">
        <f>YEAR(Table1[[#This Row],[Project_Initiated]])</f>
        <v>2018</v>
      </c>
      <c r="AM2423" s="53">
        <v>44120</v>
      </c>
      <c r="AN2423" s="53" t="str">
        <f>IF(AND(Table1[[#This Row],[Completed Date]]&gt;="07/01/2020"+0,Table1[[#This Row],[Completed Date]]&lt;="6/30/2021"+0),"FY 20-21",IF(AND(Table1[[#This Row],[Completed Date]]&gt;="07/01/2019"+0,Table1[[#This Row],[Completed Date]]&lt;="6/30/2020"+0),"FY 19-20",""))</f>
        <v/>
      </c>
      <c r="AO2423" s="116" t="str">
        <f>IFERROR(FIND("R",Table1[[#This Row],[FS_Priority]]),"")</f>
        <v/>
      </c>
    </row>
    <row r="2424" spans="1:41" x14ac:dyDescent="0.25">
      <c r="A2424" s="48" t="s">
        <v>779</v>
      </c>
      <c r="B2424" s="217" t="s">
        <v>211</v>
      </c>
      <c r="C2424" s="217" t="s">
        <v>779</v>
      </c>
      <c r="D2424" s="218" t="b">
        <v>0</v>
      </c>
      <c r="E2424" s="48" t="s">
        <v>107</v>
      </c>
      <c r="F2424" s="48" t="s">
        <v>3149</v>
      </c>
      <c r="G2424" s="48" t="s">
        <v>211</v>
      </c>
      <c r="H2424" s="48" t="s">
        <v>460</v>
      </c>
      <c r="I2424" s="48" t="s">
        <v>3685</v>
      </c>
      <c r="J2424" s="48" t="s">
        <v>2661</v>
      </c>
      <c r="K2424" s="217" t="s">
        <v>3674</v>
      </c>
      <c r="L2424" s="217" t="s">
        <v>2636</v>
      </c>
      <c r="M2424" s="48" t="s">
        <v>3679</v>
      </c>
      <c r="N2424" s="217" t="s">
        <v>211</v>
      </c>
      <c r="O2424" s="48" t="s">
        <v>165</v>
      </c>
      <c r="P2424" s="48"/>
      <c r="Q2424" s="48" t="s">
        <v>211</v>
      </c>
      <c r="R2424" s="217" t="s">
        <v>108</v>
      </c>
      <c r="S2424" s="48" t="b">
        <v>1</v>
      </c>
      <c r="T2424" s="48"/>
      <c r="U2424" s="178"/>
      <c r="V2424" s="178">
        <v>43167</v>
      </c>
      <c r="W2424" s="48" t="s">
        <v>211</v>
      </c>
      <c r="X2424" s="48"/>
      <c r="Y2424" s="48"/>
      <c r="Z2424" s="48" t="s">
        <v>211</v>
      </c>
      <c r="AA2424" s="48"/>
      <c r="AB2424" s="48"/>
      <c r="AC2424" s="217" t="s">
        <v>780</v>
      </c>
      <c r="AD2424" s="179"/>
      <c r="AE2424" s="217" t="s">
        <v>165</v>
      </c>
      <c r="AF2424" s="217" t="s">
        <v>211</v>
      </c>
      <c r="AG2424" s="217" t="s">
        <v>539</v>
      </c>
      <c r="AH2424" s="208">
        <v>43306</v>
      </c>
      <c r="AI2424" s="210" t="s">
        <v>4348</v>
      </c>
      <c r="AJ2424" s="164" t="str">
        <f t="shared" si="37"/>
        <v>FS</v>
      </c>
      <c r="AK2424" s="115" t="b">
        <f>ISNUMBER(SEARCH("IRT",Table1[[#This Row],[Current_Status]]))</f>
        <v>0</v>
      </c>
      <c r="AL2424" s="116">
        <f>YEAR(Table1[[#This Row],[Project_Initiated]])</f>
        <v>2018</v>
      </c>
      <c r="AM2424" s="53">
        <v>44120</v>
      </c>
      <c r="AN2424" s="53" t="str">
        <f>IF(AND(Table1[[#This Row],[Completed Date]]&gt;="07/01/2020"+0,Table1[[#This Row],[Completed Date]]&lt;="6/30/2021"+0),"FY 20-21",IF(AND(Table1[[#This Row],[Completed Date]]&gt;="07/01/2019"+0,Table1[[#This Row],[Completed Date]]&lt;="6/30/2020"+0),"FY 19-20",""))</f>
        <v/>
      </c>
      <c r="AO2424" s="116" t="str">
        <f>IFERROR(FIND("R",Table1[[#This Row],[FS_Priority]]),"")</f>
        <v/>
      </c>
    </row>
    <row r="2425" spans="1:41" x14ac:dyDescent="0.25">
      <c r="A2425" s="48" t="s">
        <v>668</v>
      </c>
      <c r="B2425" s="217" t="s">
        <v>211</v>
      </c>
      <c r="C2425" s="217" t="s">
        <v>668</v>
      </c>
      <c r="D2425" s="218" t="b">
        <v>0</v>
      </c>
      <c r="E2425" s="48" t="s">
        <v>107</v>
      </c>
      <c r="F2425" s="48" t="s">
        <v>3172</v>
      </c>
      <c r="G2425" s="48" t="s">
        <v>211</v>
      </c>
      <c r="H2425" s="48" t="s">
        <v>3531</v>
      </c>
      <c r="I2425" s="48" t="s">
        <v>3700</v>
      </c>
      <c r="J2425" s="48" t="s">
        <v>2661</v>
      </c>
      <c r="K2425" s="217" t="s">
        <v>3674</v>
      </c>
      <c r="L2425" s="217" t="s">
        <v>2636</v>
      </c>
      <c r="M2425" s="48" t="s">
        <v>3701</v>
      </c>
      <c r="N2425" s="217" t="s">
        <v>211</v>
      </c>
      <c r="O2425" s="48" t="s">
        <v>183</v>
      </c>
      <c r="P2425" s="48"/>
      <c r="Q2425" s="48" t="s">
        <v>211</v>
      </c>
      <c r="R2425" s="217" t="s">
        <v>348</v>
      </c>
      <c r="S2425" s="48" t="b">
        <v>0</v>
      </c>
      <c r="T2425" s="48"/>
      <c r="U2425" s="178"/>
      <c r="V2425" s="178">
        <v>43133</v>
      </c>
      <c r="W2425" s="48" t="s">
        <v>211</v>
      </c>
      <c r="X2425" s="48"/>
      <c r="Y2425" s="48"/>
      <c r="Z2425" s="48" t="s">
        <v>211</v>
      </c>
      <c r="AA2425" s="48"/>
      <c r="AB2425" s="48"/>
      <c r="AC2425" s="217" t="s">
        <v>2763</v>
      </c>
      <c r="AD2425" s="48"/>
      <c r="AE2425" s="217" t="s">
        <v>183</v>
      </c>
      <c r="AF2425" s="217" t="s">
        <v>211</v>
      </c>
      <c r="AG2425" s="217" t="s">
        <v>2694</v>
      </c>
      <c r="AH2425" s="208">
        <v>43466</v>
      </c>
      <c r="AI2425" s="210" t="s">
        <v>4348</v>
      </c>
      <c r="AJ2425" s="164" t="str">
        <f t="shared" si="37"/>
        <v>FS</v>
      </c>
      <c r="AK2425" s="115" t="b">
        <f>ISNUMBER(SEARCH("IRT",Table1[[#This Row],[Current_Status]]))</f>
        <v>0</v>
      </c>
      <c r="AL2425" s="116">
        <f>YEAR(Table1[[#This Row],[Project_Initiated]])</f>
        <v>2018</v>
      </c>
      <c r="AM2425" s="53">
        <v>44120</v>
      </c>
      <c r="AN2425" s="53" t="str">
        <f>IF(AND(Table1[[#This Row],[Completed Date]]&gt;="07/01/2020"+0,Table1[[#This Row],[Completed Date]]&lt;="6/30/2021"+0),"FY 20-21",IF(AND(Table1[[#This Row],[Completed Date]]&gt;="07/01/2019"+0,Table1[[#This Row],[Completed Date]]&lt;="6/30/2020"+0),"FY 19-20",""))</f>
        <v/>
      </c>
      <c r="AO2425" s="116" t="str">
        <f>IFERROR(FIND("R",Table1[[#This Row],[FS_Priority]]),"")</f>
        <v/>
      </c>
    </row>
    <row r="2426" spans="1:41" x14ac:dyDescent="0.25">
      <c r="A2426" s="48" t="s">
        <v>644</v>
      </c>
      <c r="B2426" s="217" t="s">
        <v>211</v>
      </c>
      <c r="C2426" s="217" t="s">
        <v>644</v>
      </c>
      <c r="D2426" s="218" t="b">
        <v>0</v>
      </c>
      <c r="E2426" s="48" t="s">
        <v>107</v>
      </c>
      <c r="F2426" s="48" t="s">
        <v>3167</v>
      </c>
      <c r="G2426" s="48" t="s">
        <v>211</v>
      </c>
      <c r="H2426" s="48" t="s">
        <v>294</v>
      </c>
      <c r="I2426" s="48" t="s">
        <v>3694</v>
      </c>
      <c r="J2426" s="48" t="s">
        <v>2661</v>
      </c>
      <c r="K2426" s="217" t="s">
        <v>3674</v>
      </c>
      <c r="L2426" s="217" t="s">
        <v>2636</v>
      </c>
      <c r="M2426" s="48" t="s">
        <v>3691</v>
      </c>
      <c r="N2426" s="217" t="s">
        <v>211</v>
      </c>
      <c r="O2426" s="48" t="s">
        <v>183</v>
      </c>
      <c r="P2426" s="48"/>
      <c r="Q2426" s="48" t="s">
        <v>211</v>
      </c>
      <c r="R2426" s="217" t="s">
        <v>211</v>
      </c>
      <c r="S2426" s="48" t="b">
        <v>1</v>
      </c>
      <c r="T2426" s="48"/>
      <c r="U2426" s="178"/>
      <c r="V2426" s="178">
        <v>43081</v>
      </c>
      <c r="W2426" s="48" t="s">
        <v>211</v>
      </c>
      <c r="X2426" s="48"/>
      <c r="Y2426" s="48"/>
      <c r="Z2426" s="48" t="s">
        <v>211</v>
      </c>
      <c r="AA2426" s="48"/>
      <c r="AB2426" s="48"/>
      <c r="AC2426" s="217" t="s">
        <v>2626</v>
      </c>
      <c r="AD2426" s="48"/>
      <c r="AE2426" s="217" t="s">
        <v>183</v>
      </c>
      <c r="AF2426" s="217" t="s">
        <v>211</v>
      </c>
      <c r="AG2426" s="217" t="s">
        <v>2694</v>
      </c>
      <c r="AH2426" s="208">
        <v>43412</v>
      </c>
      <c r="AI2426" s="210" t="s">
        <v>4353</v>
      </c>
      <c r="AJ2426" s="164" t="str">
        <f t="shared" si="37"/>
        <v>FS</v>
      </c>
      <c r="AK2426" s="115" t="b">
        <f>ISNUMBER(SEARCH("IRT",Table1[[#This Row],[Current_Status]]))</f>
        <v>0</v>
      </c>
      <c r="AL2426" s="116">
        <f>YEAR(Table1[[#This Row],[Project_Initiated]])</f>
        <v>2017</v>
      </c>
      <c r="AM2426" s="53">
        <v>44120</v>
      </c>
      <c r="AN2426" s="53" t="str">
        <f>IF(AND(Table1[[#This Row],[Completed Date]]&gt;="07/01/2020"+0,Table1[[#This Row],[Completed Date]]&lt;="6/30/2021"+0),"FY 20-21",IF(AND(Table1[[#This Row],[Completed Date]]&gt;="07/01/2019"+0,Table1[[#This Row],[Completed Date]]&lt;="6/30/2020"+0),"FY 19-20",""))</f>
        <v/>
      </c>
      <c r="AO2426" s="116" t="str">
        <f>IFERROR(FIND("R",Table1[[#This Row],[FS_Priority]]),"")</f>
        <v/>
      </c>
    </row>
    <row r="2427" spans="1:41" x14ac:dyDescent="0.25">
      <c r="A2427" s="48" t="s">
        <v>617</v>
      </c>
      <c r="B2427" s="217" t="s">
        <v>211</v>
      </c>
      <c r="C2427" s="217" t="s">
        <v>617</v>
      </c>
      <c r="D2427" s="218" t="b">
        <v>0</v>
      </c>
      <c r="E2427" s="48" t="s">
        <v>107</v>
      </c>
      <c r="F2427" s="48" t="s">
        <v>3154</v>
      </c>
      <c r="G2427" s="48" t="s">
        <v>211</v>
      </c>
      <c r="H2427" s="48" t="s">
        <v>396</v>
      </c>
      <c r="I2427" s="48" t="s">
        <v>218</v>
      </c>
      <c r="J2427" s="48" t="s">
        <v>2661</v>
      </c>
      <c r="K2427" s="217" t="s">
        <v>3674</v>
      </c>
      <c r="L2427" s="217" t="s">
        <v>2636</v>
      </c>
      <c r="M2427" s="48" t="s">
        <v>3679</v>
      </c>
      <c r="N2427" s="217" t="s">
        <v>211</v>
      </c>
      <c r="O2427" s="48" t="s">
        <v>183</v>
      </c>
      <c r="P2427" s="48"/>
      <c r="Q2427" s="48" t="s">
        <v>211</v>
      </c>
      <c r="R2427" s="217" t="s">
        <v>211</v>
      </c>
      <c r="S2427" s="48" t="b">
        <v>0</v>
      </c>
      <c r="T2427" s="48"/>
      <c r="U2427" s="178"/>
      <c r="V2427" s="178">
        <v>42927</v>
      </c>
      <c r="W2427" s="48" t="s">
        <v>211</v>
      </c>
      <c r="X2427" s="48"/>
      <c r="Y2427" s="48"/>
      <c r="Z2427" s="48" t="s">
        <v>211</v>
      </c>
      <c r="AA2427" s="48"/>
      <c r="AB2427" s="48"/>
      <c r="AC2427" s="217" t="s">
        <v>618</v>
      </c>
      <c r="AD2427" s="48"/>
      <c r="AE2427" s="217" t="s">
        <v>183</v>
      </c>
      <c r="AF2427" s="217" t="s">
        <v>211</v>
      </c>
      <c r="AG2427" s="217" t="s">
        <v>2694</v>
      </c>
      <c r="AH2427" s="208">
        <v>43292</v>
      </c>
      <c r="AI2427" s="210" t="s">
        <v>4354</v>
      </c>
      <c r="AJ2427" s="164" t="str">
        <f t="shared" ref="AJ2427:AJ2490" si="38">IF(LEN(A2427)&gt;6,"FS","PD&amp;C")</f>
        <v>FS</v>
      </c>
      <c r="AK2427" s="115" t="b">
        <f>ISNUMBER(SEARCH("IRT",Table1[[#This Row],[Current_Status]]))</f>
        <v>0</v>
      </c>
      <c r="AL2427" s="116">
        <f>YEAR(Table1[[#This Row],[Project_Initiated]])</f>
        <v>2017</v>
      </c>
      <c r="AM2427" s="53">
        <v>44120</v>
      </c>
      <c r="AN2427" s="53" t="str">
        <f>IF(AND(Table1[[#This Row],[Completed Date]]&gt;="07/01/2020"+0,Table1[[#This Row],[Completed Date]]&lt;="6/30/2021"+0),"FY 20-21",IF(AND(Table1[[#This Row],[Completed Date]]&gt;="07/01/2019"+0,Table1[[#This Row],[Completed Date]]&lt;="6/30/2020"+0),"FY 19-20",""))</f>
        <v/>
      </c>
      <c r="AO2427" s="116" t="str">
        <f>IFERROR(FIND("R",Table1[[#This Row],[FS_Priority]]),"")</f>
        <v/>
      </c>
    </row>
    <row r="2428" spans="1:41" x14ac:dyDescent="0.25">
      <c r="A2428" s="48" t="s">
        <v>646</v>
      </c>
      <c r="B2428" s="217" t="s">
        <v>211</v>
      </c>
      <c r="C2428" s="217" t="s">
        <v>646</v>
      </c>
      <c r="D2428" s="218" t="b">
        <v>0</v>
      </c>
      <c r="E2428" s="48" t="s">
        <v>107</v>
      </c>
      <c r="F2428" s="48" t="s">
        <v>3166</v>
      </c>
      <c r="G2428" s="48" t="s">
        <v>211</v>
      </c>
      <c r="H2428" s="48" t="s">
        <v>466</v>
      </c>
      <c r="I2428" s="48" t="s">
        <v>3688</v>
      </c>
      <c r="J2428" s="48" t="s">
        <v>2661</v>
      </c>
      <c r="K2428" s="217" t="s">
        <v>3674</v>
      </c>
      <c r="L2428" s="217" t="s">
        <v>2636</v>
      </c>
      <c r="M2428" s="48" t="s">
        <v>3689</v>
      </c>
      <c r="N2428" s="217" t="s">
        <v>211</v>
      </c>
      <c r="O2428" s="48" t="s">
        <v>183</v>
      </c>
      <c r="P2428" s="48"/>
      <c r="Q2428" s="48" t="s">
        <v>211</v>
      </c>
      <c r="R2428" s="217" t="s">
        <v>211</v>
      </c>
      <c r="S2428" s="48" t="b">
        <v>0</v>
      </c>
      <c r="T2428" s="48"/>
      <c r="U2428" s="178"/>
      <c r="V2428" s="178">
        <v>43091</v>
      </c>
      <c r="W2428" s="48" t="s">
        <v>211</v>
      </c>
      <c r="X2428" s="48"/>
      <c r="Y2428" s="48"/>
      <c r="Z2428" s="48" t="s">
        <v>211</v>
      </c>
      <c r="AA2428" s="48"/>
      <c r="AB2428" s="48"/>
      <c r="AC2428" s="217" t="s">
        <v>647</v>
      </c>
      <c r="AD2428" s="48"/>
      <c r="AE2428" s="217" t="s">
        <v>183</v>
      </c>
      <c r="AF2428" s="217" t="s">
        <v>211</v>
      </c>
      <c r="AG2428" s="217" t="s">
        <v>2694</v>
      </c>
      <c r="AH2428" s="208">
        <v>43364</v>
      </c>
      <c r="AI2428" s="210" t="s">
        <v>4348</v>
      </c>
      <c r="AJ2428" s="164" t="str">
        <f t="shared" si="38"/>
        <v>FS</v>
      </c>
      <c r="AK2428" s="115" t="b">
        <f>ISNUMBER(SEARCH("IRT",Table1[[#This Row],[Current_Status]]))</f>
        <v>0</v>
      </c>
      <c r="AL2428" s="116">
        <f>YEAR(Table1[[#This Row],[Project_Initiated]])</f>
        <v>2017</v>
      </c>
      <c r="AM2428" s="53">
        <v>44120</v>
      </c>
      <c r="AN2428" s="53" t="str">
        <f>IF(AND(Table1[[#This Row],[Completed Date]]&gt;="07/01/2020"+0,Table1[[#This Row],[Completed Date]]&lt;="6/30/2021"+0),"FY 20-21",IF(AND(Table1[[#This Row],[Completed Date]]&gt;="07/01/2019"+0,Table1[[#This Row],[Completed Date]]&lt;="6/30/2020"+0),"FY 19-20",""))</f>
        <v/>
      </c>
      <c r="AO2428" s="116" t="str">
        <f>IFERROR(FIND("R",Table1[[#This Row],[FS_Priority]]),"")</f>
        <v/>
      </c>
    </row>
    <row r="2429" spans="1:41" x14ac:dyDescent="0.25">
      <c r="A2429" s="48" t="s">
        <v>628</v>
      </c>
      <c r="B2429" s="217" t="s">
        <v>211</v>
      </c>
      <c r="C2429" s="217" t="s">
        <v>628</v>
      </c>
      <c r="D2429" s="218" t="b">
        <v>0</v>
      </c>
      <c r="E2429" s="48" t="s">
        <v>107</v>
      </c>
      <c r="F2429" s="48" t="s">
        <v>3146</v>
      </c>
      <c r="G2429" s="48" t="s">
        <v>211</v>
      </c>
      <c r="H2429" s="48" t="s">
        <v>490</v>
      </c>
      <c r="I2429" s="48" t="s">
        <v>3705</v>
      </c>
      <c r="J2429" s="48" t="s">
        <v>2661</v>
      </c>
      <c r="K2429" s="217" t="s">
        <v>3674</v>
      </c>
      <c r="L2429" s="217" t="s">
        <v>2636</v>
      </c>
      <c r="M2429" s="48" t="s">
        <v>3697</v>
      </c>
      <c r="N2429" s="217" t="s">
        <v>211</v>
      </c>
      <c r="O2429" s="48" t="s">
        <v>183</v>
      </c>
      <c r="P2429" s="48"/>
      <c r="Q2429" s="48" t="s">
        <v>211</v>
      </c>
      <c r="R2429" s="217" t="s">
        <v>211</v>
      </c>
      <c r="S2429" s="48" t="b">
        <v>0</v>
      </c>
      <c r="T2429" s="48"/>
      <c r="U2429" s="178"/>
      <c r="V2429" s="178">
        <v>43090</v>
      </c>
      <c r="W2429" s="48" t="s">
        <v>211</v>
      </c>
      <c r="X2429" s="48"/>
      <c r="Y2429" s="48"/>
      <c r="Z2429" s="48" t="s">
        <v>211</v>
      </c>
      <c r="AA2429" s="48"/>
      <c r="AB2429" s="48"/>
      <c r="AC2429" s="217" t="s">
        <v>629</v>
      </c>
      <c r="AD2429" s="48"/>
      <c r="AE2429" s="217" t="s">
        <v>183</v>
      </c>
      <c r="AF2429" s="217" t="s">
        <v>211</v>
      </c>
      <c r="AG2429" s="217" t="s">
        <v>2694</v>
      </c>
      <c r="AH2429" s="208">
        <v>43353</v>
      </c>
      <c r="AI2429" s="210" t="s">
        <v>4353</v>
      </c>
      <c r="AJ2429" s="164" t="str">
        <f t="shared" si="38"/>
        <v>FS</v>
      </c>
      <c r="AK2429" s="115" t="b">
        <f>ISNUMBER(SEARCH("IRT",Table1[[#This Row],[Current_Status]]))</f>
        <v>0</v>
      </c>
      <c r="AL2429" s="116">
        <f>YEAR(Table1[[#This Row],[Project_Initiated]])</f>
        <v>2017</v>
      </c>
      <c r="AM2429" s="53">
        <v>44120</v>
      </c>
      <c r="AN2429" s="53" t="str">
        <f>IF(AND(Table1[[#This Row],[Completed Date]]&gt;="07/01/2020"+0,Table1[[#This Row],[Completed Date]]&lt;="6/30/2021"+0),"FY 20-21",IF(AND(Table1[[#This Row],[Completed Date]]&gt;="07/01/2019"+0,Table1[[#This Row],[Completed Date]]&lt;="6/30/2020"+0),"FY 19-20",""))</f>
        <v/>
      </c>
      <c r="AO2429" s="116" t="str">
        <f>IFERROR(FIND("R",Table1[[#This Row],[FS_Priority]]),"")</f>
        <v/>
      </c>
    </row>
    <row r="2430" spans="1:41" x14ac:dyDescent="0.25">
      <c r="A2430" s="48" t="s">
        <v>664</v>
      </c>
      <c r="B2430" s="217" t="s">
        <v>211</v>
      </c>
      <c r="C2430" s="217" t="s">
        <v>664</v>
      </c>
      <c r="D2430" s="218" t="b">
        <v>0</v>
      </c>
      <c r="E2430" s="48" t="s">
        <v>107</v>
      </c>
      <c r="F2430" s="48" t="s">
        <v>3165</v>
      </c>
      <c r="G2430" s="48" t="s">
        <v>211</v>
      </c>
      <c r="H2430" s="48" t="s">
        <v>3531</v>
      </c>
      <c r="I2430" s="48" t="s">
        <v>3699</v>
      </c>
      <c r="J2430" s="48" t="s">
        <v>2661</v>
      </c>
      <c r="K2430" s="217" t="s">
        <v>3674</v>
      </c>
      <c r="L2430" s="217" t="s">
        <v>2636</v>
      </c>
      <c r="M2430" s="48" t="s">
        <v>3701</v>
      </c>
      <c r="N2430" s="217" t="s">
        <v>211</v>
      </c>
      <c r="O2430" s="48" t="s">
        <v>165</v>
      </c>
      <c r="P2430" s="48"/>
      <c r="Q2430" s="48" t="s">
        <v>211</v>
      </c>
      <c r="R2430" s="217" t="s">
        <v>350</v>
      </c>
      <c r="S2430" s="48" t="b">
        <v>0</v>
      </c>
      <c r="T2430" s="48"/>
      <c r="U2430" s="178"/>
      <c r="V2430" s="178">
        <v>43131</v>
      </c>
      <c r="W2430" s="48" t="s">
        <v>211</v>
      </c>
      <c r="X2430" s="48"/>
      <c r="Y2430" s="48"/>
      <c r="Z2430" s="48" t="s">
        <v>211</v>
      </c>
      <c r="AA2430" s="48"/>
      <c r="AB2430" s="48"/>
      <c r="AC2430" s="217" t="s">
        <v>659</v>
      </c>
      <c r="AD2430" s="48"/>
      <c r="AE2430" s="217" t="s">
        <v>183</v>
      </c>
      <c r="AF2430" s="217" t="s">
        <v>211</v>
      </c>
      <c r="AG2430" s="217" t="s">
        <v>2694</v>
      </c>
      <c r="AH2430" s="208">
        <v>43336</v>
      </c>
      <c r="AI2430" s="210" t="s">
        <v>4348</v>
      </c>
      <c r="AJ2430" s="164" t="str">
        <f t="shared" si="38"/>
        <v>FS</v>
      </c>
      <c r="AK2430" s="115" t="b">
        <f>ISNUMBER(SEARCH("IRT",Table1[[#This Row],[Current_Status]]))</f>
        <v>0</v>
      </c>
      <c r="AL2430" s="116">
        <f>YEAR(Table1[[#This Row],[Project_Initiated]])</f>
        <v>2018</v>
      </c>
      <c r="AM2430" s="53">
        <v>44120</v>
      </c>
      <c r="AN2430" s="53" t="str">
        <f>IF(AND(Table1[[#This Row],[Completed Date]]&gt;="07/01/2020"+0,Table1[[#This Row],[Completed Date]]&lt;="6/30/2021"+0),"FY 20-21",IF(AND(Table1[[#This Row],[Completed Date]]&gt;="07/01/2019"+0,Table1[[#This Row],[Completed Date]]&lt;="6/30/2020"+0),"FY 19-20",""))</f>
        <v/>
      </c>
      <c r="AO2430" s="116" t="str">
        <f>IFERROR(FIND("R",Table1[[#This Row],[FS_Priority]]),"")</f>
        <v/>
      </c>
    </row>
    <row r="2431" spans="1:41" x14ac:dyDescent="0.25">
      <c r="A2431" s="48" t="s">
        <v>671</v>
      </c>
      <c r="B2431" s="217" t="s">
        <v>211</v>
      </c>
      <c r="C2431" s="217" t="s">
        <v>671</v>
      </c>
      <c r="D2431" s="218" t="b">
        <v>0</v>
      </c>
      <c r="E2431" s="48" t="s">
        <v>107</v>
      </c>
      <c r="F2431" s="48" t="s">
        <v>3156</v>
      </c>
      <c r="G2431" s="48" t="s">
        <v>211</v>
      </c>
      <c r="H2431" s="48" t="s">
        <v>476</v>
      </c>
      <c r="I2431" s="48" t="s">
        <v>3537</v>
      </c>
      <c r="J2431" s="48" t="s">
        <v>2661</v>
      </c>
      <c r="K2431" s="217" t="s">
        <v>3674</v>
      </c>
      <c r="L2431" s="217" t="s">
        <v>2636</v>
      </c>
      <c r="M2431" s="48" t="s">
        <v>3687</v>
      </c>
      <c r="N2431" s="217" t="s">
        <v>211</v>
      </c>
      <c r="O2431" s="48" t="s">
        <v>183</v>
      </c>
      <c r="P2431" s="48"/>
      <c r="Q2431" s="48" t="s">
        <v>211</v>
      </c>
      <c r="R2431" s="217" t="s">
        <v>211</v>
      </c>
      <c r="S2431" s="48" t="b">
        <v>0</v>
      </c>
      <c r="T2431" s="48"/>
      <c r="U2431" s="178"/>
      <c r="V2431" s="178">
        <v>43143</v>
      </c>
      <c r="W2431" s="48" t="s">
        <v>211</v>
      </c>
      <c r="X2431" s="48"/>
      <c r="Y2431" s="48"/>
      <c r="Z2431" s="48" t="s">
        <v>211</v>
      </c>
      <c r="AA2431" s="48"/>
      <c r="AB2431" s="48"/>
      <c r="AC2431" s="217" t="s">
        <v>672</v>
      </c>
      <c r="AD2431" s="48"/>
      <c r="AE2431" s="217" t="s">
        <v>183</v>
      </c>
      <c r="AF2431" s="217" t="s">
        <v>211</v>
      </c>
      <c r="AG2431" s="217" t="s">
        <v>2694</v>
      </c>
      <c r="AH2431" s="208">
        <v>43395</v>
      </c>
      <c r="AI2431" s="210" t="s">
        <v>4350</v>
      </c>
      <c r="AJ2431" s="164" t="str">
        <f t="shared" si="38"/>
        <v>FS</v>
      </c>
      <c r="AK2431" s="115" t="b">
        <f>ISNUMBER(SEARCH("IRT",Table1[[#This Row],[Current_Status]]))</f>
        <v>0</v>
      </c>
      <c r="AL2431" s="116">
        <f>YEAR(Table1[[#This Row],[Project_Initiated]])</f>
        <v>2018</v>
      </c>
      <c r="AM2431" s="53">
        <v>44120</v>
      </c>
      <c r="AN2431" s="53" t="str">
        <f>IF(AND(Table1[[#This Row],[Completed Date]]&gt;="07/01/2020"+0,Table1[[#This Row],[Completed Date]]&lt;="6/30/2021"+0),"FY 20-21",IF(AND(Table1[[#This Row],[Completed Date]]&gt;="07/01/2019"+0,Table1[[#This Row],[Completed Date]]&lt;="6/30/2020"+0),"FY 19-20",""))</f>
        <v/>
      </c>
      <c r="AO2431" s="116" t="str">
        <f>IFERROR(FIND("R",Table1[[#This Row],[FS_Priority]]),"")</f>
        <v/>
      </c>
    </row>
    <row r="2432" spans="1:41" x14ac:dyDescent="0.25">
      <c r="A2432" s="48" t="s">
        <v>619</v>
      </c>
      <c r="B2432" s="217" t="s">
        <v>211</v>
      </c>
      <c r="C2432" s="217" t="s">
        <v>619</v>
      </c>
      <c r="D2432" s="218" t="b">
        <v>0</v>
      </c>
      <c r="E2432" s="48" t="s">
        <v>107</v>
      </c>
      <c r="F2432" s="48" t="s">
        <v>3152</v>
      </c>
      <c r="G2432" s="48" t="s">
        <v>211</v>
      </c>
      <c r="H2432" s="48" t="s">
        <v>396</v>
      </c>
      <c r="I2432" s="48" t="s">
        <v>3470</v>
      </c>
      <c r="J2432" s="48" t="s">
        <v>2661</v>
      </c>
      <c r="K2432" s="217" t="s">
        <v>3674</v>
      </c>
      <c r="L2432" s="217" t="s">
        <v>2636</v>
      </c>
      <c r="M2432" s="48" t="s">
        <v>3679</v>
      </c>
      <c r="N2432" s="217" t="s">
        <v>211</v>
      </c>
      <c r="O2432" s="48" t="s">
        <v>183</v>
      </c>
      <c r="P2432" s="48"/>
      <c r="Q2432" s="48" t="s">
        <v>211</v>
      </c>
      <c r="R2432" s="217" t="s">
        <v>211</v>
      </c>
      <c r="S2432" s="48" t="b">
        <v>0</v>
      </c>
      <c r="T2432" s="48"/>
      <c r="U2432" s="178"/>
      <c r="V2432" s="178">
        <v>42927</v>
      </c>
      <c r="W2432" s="48" t="s">
        <v>211</v>
      </c>
      <c r="X2432" s="48"/>
      <c r="Y2432" s="48"/>
      <c r="Z2432" s="48" t="s">
        <v>211</v>
      </c>
      <c r="AA2432" s="48"/>
      <c r="AB2432" s="48"/>
      <c r="AC2432" s="217" t="s">
        <v>2627</v>
      </c>
      <c r="AD2432" s="48"/>
      <c r="AE2432" s="217" t="s">
        <v>183</v>
      </c>
      <c r="AF2432" s="217" t="s">
        <v>211</v>
      </c>
      <c r="AG2432" s="217" t="s">
        <v>2694</v>
      </c>
      <c r="AH2432" s="208">
        <v>43412</v>
      </c>
      <c r="AI2432" s="210" t="s">
        <v>4354</v>
      </c>
      <c r="AJ2432" s="164" t="str">
        <f t="shared" si="38"/>
        <v>FS</v>
      </c>
      <c r="AK2432" s="115" t="b">
        <f>ISNUMBER(SEARCH("IRT",Table1[[#This Row],[Current_Status]]))</f>
        <v>0</v>
      </c>
      <c r="AL2432" s="116">
        <f>YEAR(Table1[[#This Row],[Project_Initiated]])</f>
        <v>2017</v>
      </c>
      <c r="AM2432" s="53">
        <v>44120</v>
      </c>
      <c r="AN2432" s="53" t="str">
        <f>IF(AND(Table1[[#This Row],[Completed Date]]&gt;="07/01/2020"+0,Table1[[#This Row],[Completed Date]]&lt;="6/30/2021"+0),"FY 20-21",IF(AND(Table1[[#This Row],[Completed Date]]&gt;="07/01/2019"+0,Table1[[#This Row],[Completed Date]]&lt;="6/30/2020"+0),"FY 19-20",""))</f>
        <v/>
      </c>
      <c r="AO2432" s="116" t="str">
        <f>IFERROR(FIND("R",Table1[[#This Row],[FS_Priority]]),"")</f>
        <v/>
      </c>
    </row>
    <row r="2433" spans="1:41" x14ac:dyDescent="0.25">
      <c r="A2433" s="48" t="s">
        <v>777</v>
      </c>
      <c r="B2433" s="217" t="s">
        <v>211</v>
      </c>
      <c r="C2433" s="217" t="s">
        <v>777</v>
      </c>
      <c r="D2433" s="218" t="b">
        <v>0</v>
      </c>
      <c r="E2433" s="48" t="s">
        <v>107</v>
      </c>
      <c r="F2433" s="48" t="s">
        <v>3148</v>
      </c>
      <c r="G2433" s="48" t="s">
        <v>211</v>
      </c>
      <c r="H2433" s="48" t="s">
        <v>473</v>
      </c>
      <c r="I2433" s="48" t="s">
        <v>3693</v>
      </c>
      <c r="J2433" s="48" t="s">
        <v>2661</v>
      </c>
      <c r="K2433" s="217" t="s">
        <v>3674</v>
      </c>
      <c r="L2433" s="217" t="s">
        <v>2636</v>
      </c>
      <c r="M2433" s="48" t="s">
        <v>3568</v>
      </c>
      <c r="N2433" s="217" t="s">
        <v>211</v>
      </c>
      <c r="O2433" s="48" t="s">
        <v>183</v>
      </c>
      <c r="P2433" s="48"/>
      <c r="Q2433" s="48" t="s">
        <v>211</v>
      </c>
      <c r="R2433" s="217" t="s">
        <v>211</v>
      </c>
      <c r="S2433" s="48" t="b">
        <v>0</v>
      </c>
      <c r="T2433" s="48"/>
      <c r="U2433" s="178"/>
      <c r="V2433" s="178">
        <v>43154</v>
      </c>
      <c r="W2433" s="48" t="s">
        <v>211</v>
      </c>
      <c r="X2433" s="48"/>
      <c r="Y2433" s="48"/>
      <c r="Z2433" s="48" t="s">
        <v>211</v>
      </c>
      <c r="AA2433" s="48"/>
      <c r="AB2433" s="48"/>
      <c r="AC2433" s="217" t="s">
        <v>778</v>
      </c>
      <c r="AD2433" s="48"/>
      <c r="AE2433" s="217" t="s">
        <v>183</v>
      </c>
      <c r="AF2433" s="217" t="s">
        <v>211</v>
      </c>
      <c r="AG2433" s="217" t="s">
        <v>2694</v>
      </c>
      <c r="AH2433" s="208">
        <v>43292</v>
      </c>
      <c r="AI2433" s="210" t="s">
        <v>4348</v>
      </c>
      <c r="AJ2433" s="164" t="str">
        <f t="shared" si="38"/>
        <v>FS</v>
      </c>
      <c r="AK2433" s="115" t="b">
        <f>ISNUMBER(SEARCH("IRT",Table1[[#This Row],[Current_Status]]))</f>
        <v>0</v>
      </c>
      <c r="AL2433" s="116">
        <f>YEAR(Table1[[#This Row],[Project_Initiated]])</f>
        <v>2018</v>
      </c>
      <c r="AM2433" s="53">
        <v>44120</v>
      </c>
      <c r="AN2433" s="53" t="str">
        <f>IF(AND(Table1[[#This Row],[Completed Date]]&gt;="07/01/2020"+0,Table1[[#This Row],[Completed Date]]&lt;="6/30/2021"+0),"FY 20-21",IF(AND(Table1[[#This Row],[Completed Date]]&gt;="07/01/2019"+0,Table1[[#This Row],[Completed Date]]&lt;="6/30/2020"+0),"FY 19-20",""))</f>
        <v/>
      </c>
      <c r="AO2433" s="116" t="str">
        <f>IFERROR(FIND("R",Table1[[#This Row],[FS_Priority]]),"")</f>
        <v/>
      </c>
    </row>
    <row r="2434" spans="1:41" x14ac:dyDescent="0.25">
      <c r="A2434" s="48" t="s">
        <v>645</v>
      </c>
      <c r="B2434" s="217" t="s">
        <v>211</v>
      </c>
      <c r="C2434" s="217" t="s">
        <v>645</v>
      </c>
      <c r="D2434" s="218" t="b">
        <v>0</v>
      </c>
      <c r="E2434" s="48" t="s">
        <v>107</v>
      </c>
      <c r="F2434" s="48" t="s">
        <v>3176</v>
      </c>
      <c r="G2434" s="48" t="s">
        <v>211</v>
      </c>
      <c r="H2434" s="48" t="s">
        <v>441</v>
      </c>
      <c r="I2434" s="48" t="s">
        <v>3673</v>
      </c>
      <c r="J2434" s="48" t="s">
        <v>2661</v>
      </c>
      <c r="K2434" s="217" t="s">
        <v>3674</v>
      </c>
      <c r="L2434" s="217" t="s">
        <v>2636</v>
      </c>
      <c r="M2434" s="48" t="s">
        <v>3675</v>
      </c>
      <c r="N2434" s="217" t="s">
        <v>211</v>
      </c>
      <c r="O2434" s="48" t="s">
        <v>165</v>
      </c>
      <c r="P2434" s="48"/>
      <c r="Q2434" s="48" t="s">
        <v>211</v>
      </c>
      <c r="R2434" s="217" t="s">
        <v>231</v>
      </c>
      <c r="S2434" s="48" t="b">
        <v>0</v>
      </c>
      <c r="T2434" s="48"/>
      <c r="U2434" s="178"/>
      <c r="V2434" s="178">
        <v>43089</v>
      </c>
      <c r="W2434" s="48" t="s">
        <v>211</v>
      </c>
      <c r="X2434" s="48"/>
      <c r="Y2434" s="48"/>
      <c r="Z2434" s="48" t="s">
        <v>211</v>
      </c>
      <c r="AA2434" s="48"/>
      <c r="AB2434" s="48"/>
      <c r="AC2434" s="217" t="s">
        <v>211</v>
      </c>
      <c r="AD2434" s="180"/>
      <c r="AE2434" s="217" t="s">
        <v>165</v>
      </c>
      <c r="AF2434" s="217" t="s">
        <v>211</v>
      </c>
      <c r="AG2434" s="217" t="s">
        <v>539</v>
      </c>
      <c r="AH2434" s="208">
        <v>43295</v>
      </c>
      <c r="AI2434" s="210" t="s">
        <v>4348</v>
      </c>
      <c r="AJ2434" s="164" t="str">
        <f t="shared" si="38"/>
        <v>FS</v>
      </c>
      <c r="AK2434" s="115" t="b">
        <f>ISNUMBER(SEARCH("IRT",Table1[[#This Row],[Current_Status]]))</f>
        <v>0</v>
      </c>
      <c r="AL2434" s="116">
        <f>YEAR(Table1[[#This Row],[Project_Initiated]])</f>
        <v>2017</v>
      </c>
      <c r="AM2434" s="53">
        <v>44120</v>
      </c>
      <c r="AN2434" s="53" t="str">
        <f>IF(AND(Table1[[#This Row],[Completed Date]]&gt;="07/01/2020"+0,Table1[[#This Row],[Completed Date]]&lt;="6/30/2021"+0),"FY 20-21",IF(AND(Table1[[#This Row],[Completed Date]]&gt;="07/01/2019"+0,Table1[[#This Row],[Completed Date]]&lt;="6/30/2020"+0),"FY 19-20",""))</f>
        <v/>
      </c>
      <c r="AO2434" s="116" t="str">
        <f>IFERROR(FIND("R",Table1[[#This Row],[FS_Priority]]),"")</f>
        <v/>
      </c>
    </row>
    <row r="2435" spans="1:41" x14ac:dyDescent="0.25">
      <c r="A2435" s="48" t="s">
        <v>689</v>
      </c>
      <c r="B2435" s="217" t="s">
        <v>211</v>
      </c>
      <c r="C2435" s="217" t="s">
        <v>689</v>
      </c>
      <c r="D2435" s="218" t="b">
        <v>0</v>
      </c>
      <c r="E2435" s="48" t="s">
        <v>107</v>
      </c>
      <c r="F2435" s="48" t="s">
        <v>3161</v>
      </c>
      <c r="G2435" s="48" t="s">
        <v>211</v>
      </c>
      <c r="H2435" s="48" t="s">
        <v>441</v>
      </c>
      <c r="I2435" s="48" t="s">
        <v>3692</v>
      </c>
      <c r="J2435" s="48" t="s">
        <v>2661</v>
      </c>
      <c r="K2435" s="217" t="s">
        <v>3674</v>
      </c>
      <c r="L2435" s="217" t="s">
        <v>2636</v>
      </c>
      <c r="M2435" s="48" t="s">
        <v>3675</v>
      </c>
      <c r="N2435" s="217" t="s">
        <v>211</v>
      </c>
      <c r="O2435" s="48" t="s">
        <v>183</v>
      </c>
      <c r="P2435" s="48"/>
      <c r="Q2435" s="48" t="s">
        <v>211</v>
      </c>
      <c r="R2435" s="217" t="s">
        <v>211</v>
      </c>
      <c r="S2435" s="48" t="b">
        <v>0</v>
      </c>
      <c r="T2435" s="48"/>
      <c r="U2435" s="178"/>
      <c r="V2435" s="178">
        <v>43173</v>
      </c>
      <c r="W2435" s="48" t="s">
        <v>211</v>
      </c>
      <c r="X2435" s="48"/>
      <c r="Y2435" s="48"/>
      <c r="Z2435" s="48" t="s">
        <v>211</v>
      </c>
      <c r="AA2435" s="48"/>
      <c r="AB2435" s="48"/>
      <c r="AC2435" s="217" t="s">
        <v>2687</v>
      </c>
      <c r="AD2435" s="48"/>
      <c r="AE2435" s="217" t="s">
        <v>183</v>
      </c>
      <c r="AF2435" s="217" t="s">
        <v>211</v>
      </c>
      <c r="AG2435" s="217" t="s">
        <v>2694</v>
      </c>
      <c r="AH2435" s="208">
        <v>43448</v>
      </c>
      <c r="AI2435" s="210" t="s">
        <v>4348</v>
      </c>
      <c r="AJ2435" s="164" t="str">
        <f t="shared" si="38"/>
        <v>FS</v>
      </c>
      <c r="AK2435" s="115" t="b">
        <f>ISNUMBER(SEARCH("IRT",Table1[[#This Row],[Current_Status]]))</f>
        <v>0</v>
      </c>
      <c r="AL2435" s="116">
        <f>YEAR(Table1[[#This Row],[Project_Initiated]])</f>
        <v>2018</v>
      </c>
      <c r="AM2435" s="53">
        <v>44120</v>
      </c>
      <c r="AN2435" s="53" t="str">
        <f>IF(AND(Table1[[#This Row],[Completed Date]]&gt;="07/01/2020"+0,Table1[[#This Row],[Completed Date]]&lt;="6/30/2021"+0),"FY 20-21",IF(AND(Table1[[#This Row],[Completed Date]]&gt;="07/01/2019"+0,Table1[[#This Row],[Completed Date]]&lt;="6/30/2020"+0),"FY 19-20",""))</f>
        <v/>
      </c>
      <c r="AO2435" s="116" t="str">
        <f>IFERROR(FIND("R",Table1[[#This Row],[FS_Priority]]),"")</f>
        <v/>
      </c>
    </row>
    <row r="2436" spans="1:41" x14ac:dyDescent="0.25">
      <c r="A2436" s="48" t="s">
        <v>663</v>
      </c>
      <c r="B2436" s="217" t="s">
        <v>211</v>
      </c>
      <c r="C2436" s="217" t="s">
        <v>663</v>
      </c>
      <c r="D2436" s="218" t="b">
        <v>0</v>
      </c>
      <c r="E2436" s="48" t="s">
        <v>107</v>
      </c>
      <c r="F2436" s="48" t="s">
        <v>3157</v>
      </c>
      <c r="G2436" s="48" t="s">
        <v>211</v>
      </c>
      <c r="H2436" s="48" t="s">
        <v>3531</v>
      </c>
      <c r="I2436" s="48" t="s">
        <v>3702</v>
      </c>
      <c r="J2436" s="48" t="s">
        <v>2661</v>
      </c>
      <c r="K2436" s="217" t="s">
        <v>3674</v>
      </c>
      <c r="L2436" s="217" t="s">
        <v>2636</v>
      </c>
      <c r="M2436" s="48" t="s">
        <v>3701</v>
      </c>
      <c r="N2436" s="217" t="s">
        <v>211</v>
      </c>
      <c r="O2436" s="48" t="s">
        <v>165</v>
      </c>
      <c r="P2436" s="48"/>
      <c r="Q2436" s="48" t="s">
        <v>211</v>
      </c>
      <c r="R2436" s="217" t="s">
        <v>218</v>
      </c>
      <c r="S2436" s="48" t="b">
        <v>1</v>
      </c>
      <c r="T2436" s="48"/>
      <c r="U2436" s="178"/>
      <c r="V2436" s="178">
        <v>43131</v>
      </c>
      <c r="W2436" s="48" t="s">
        <v>211</v>
      </c>
      <c r="X2436" s="48"/>
      <c r="Y2436" s="48"/>
      <c r="Z2436" s="48" t="s">
        <v>211</v>
      </c>
      <c r="AA2436" s="48"/>
      <c r="AB2436" s="48"/>
      <c r="AC2436" s="217" t="s">
        <v>211</v>
      </c>
      <c r="AD2436" s="179"/>
      <c r="AE2436" s="217" t="s">
        <v>183</v>
      </c>
      <c r="AF2436" s="217" t="s">
        <v>211</v>
      </c>
      <c r="AG2436" s="217" t="s">
        <v>2694</v>
      </c>
      <c r="AH2436" s="208">
        <v>43336</v>
      </c>
      <c r="AI2436" s="210" t="s">
        <v>4348</v>
      </c>
      <c r="AJ2436" s="164" t="str">
        <f t="shared" si="38"/>
        <v>FS</v>
      </c>
      <c r="AK2436" s="115" t="b">
        <f>ISNUMBER(SEARCH("IRT",Table1[[#This Row],[Current_Status]]))</f>
        <v>0</v>
      </c>
      <c r="AL2436" s="116">
        <f>YEAR(Table1[[#This Row],[Project_Initiated]])</f>
        <v>2018</v>
      </c>
      <c r="AM2436" s="53">
        <v>44120</v>
      </c>
      <c r="AN2436" s="53" t="str">
        <f>IF(AND(Table1[[#This Row],[Completed Date]]&gt;="07/01/2020"+0,Table1[[#This Row],[Completed Date]]&lt;="6/30/2021"+0),"FY 20-21",IF(AND(Table1[[#This Row],[Completed Date]]&gt;="07/01/2019"+0,Table1[[#This Row],[Completed Date]]&lt;="6/30/2020"+0),"FY 19-20",""))</f>
        <v/>
      </c>
      <c r="AO2436" s="116" t="str">
        <f>IFERROR(FIND("R",Table1[[#This Row],[FS_Priority]]),"")</f>
        <v/>
      </c>
    </row>
    <row r="2437" spans="1:41" x14ac:dyDescent="0.25">
      <c r="A2437" s="48" t="s">
        <v>4588</v>
      </c>
      <c r="B2437" s="217" t="s">
        <v>211</v>
      </c>
      <c r="C2437" s="217" t="s">
        <v>4588</v>
      </c>
      <c r="D2437" s="218" t="b">
        <v>0</v>
      </c>
      <c r="E2437" s="48" t="s">
        <v>107</v>
      </c>
      <c r="F2437" s="48" t="s">
        <v>4589</v>
      </c>
      <c r="G2437" s="48" t="s">
        <v>211</v>
      </c>
      <c r="H2437" s="48" t="s">
        <v>211</v>
      </c>
      <c r="I2437" s="48" t="s">
        <v>4590</v>
      </c>
      <c r="J2437" s="48" t="s">
        <v>2661</v>
      </c>
      <c r="K2437" s="217" t="s">
        <v>3674</v>
      </c>
      <c r="L2437" s="217" t="s">
        <v>2636</v>
      </c>
      <c r="M2437" s="48" t="s">
        <v>3687</v>
      </c>
      <c r="N2437" s="217" t="s">
        <v>3724</v>
      </c>
      <c r="O2437" s="48" t="s">
        <v>165</v>
      </c>
      <c r="P2437" s="48"/>
      <c r="Q2437" s="48" t="s">
        <v>4502</v>
      </c>
      <c r="R2437" s="217" t="s">
        <v>211</v>
      </c>
      <c r="S2437" s="48" t="b">
        <v>0</v>
      </c>
      <c r="T2437" s="48"/>
      <c r="U2437" s="178"/>
      <c r="V2437" s="178">
        <v>43761</v>
      </c>
      <c r="W2437" s="48" t="s">
        <v>211</v>
      </c>
      <c r="X2437" s="48"/>
      <c r="Y2437" s="48"/>
      <c r="Z2437" s="48" t="s">
        <v>211</v>
      </c>
      <c r="AA2437" s="48"/>
      <c r="AB2437" s="48"/>
      <c r="AC2437" s="217" t="s">
        <v>211</v>
      </c>
      <c r="AD2437" s="48"/>
      <c r="AE2437" s="217" t="s">
        <v>165</v>
      </c>
      <c r="AF2437" s="217" t="s">
        <v>211</v>
      </c>
      <c r="AG2437" s="217" t="s">
        <v>211</v>
      </c>
      <c r="AH2437" s="208">
        <v>43774</v>
      </c>
      <c r="AI2437" s="210" t="s">
        <v>4364</v>
      </c>
      <c r="AJ2437" s="164" t="str">
        <f t="shared" si="38"/>
        <v>FS</v>
      </c>
      <c r="AK2437" s="115" t="b">
        <f>ISNUMBER(SEARCH("IRT",Table1[[#This Row],[Current_Status]]))</f>
        <v>0</v>
      </c>
      <c r="AL2437" s="116">
        <f>YEAR(Table1[[#This Row],[Project_Initiated]])</f>
        <v>2019</v>
      </c>
      <c r="AM2437" s="53">
        <v>44120</v>
      </c>
      <c r="AN2437" s="53" t="str">
        <f>IF(AND(Table1[[#This Row],[Completed Date]]&gt;="07/01/2020"+0,Table1[[#This Row],[Completed Date]]&lt;="6/30/2021"+0),"FY 20-21",IF(AND(Table1[[#This Row],[Completed Date]]&gt;="07/01/2019"+0,Table1[[#This Row],[Completed Date]]&lt;="6/30/2020"+0),"FY 19-20",""))</f>
        <v>FY 19-20</v>
      </c>
      <c r="AO2437" s="116" t="str">
        <f>IFERROR(FIND("R",Table1[[#This Row],[FS_Priority]]),"")</f>
        <v/>
      </c>
    </row>
    <row r="2438" spans="1:41" x14ac:dyDescent="0.25">
      <c r="A2438" s="48" t="s">
        <v>2810</v>
      </c>
      <c r="B2438" s="217" t="s">
        <v>211</v>
      </c>
      <c r="C2438" s="217" t="s">
        <v>2810</v>
      </c>
      <c r="D2438" s="218" t="b">
        <v>0</v>
      </c>
      <c r="E2438" s="48" t="s">
        <v>107</v>
      </c>
      <c r="F2438" s="48" t="s">
        <v>3180</v>
      </c>
      <c r="G2438" s="48" t="s">
        <v>211</v>
      </c>
      <c r="H2438" s="48" t="s">
        <v>396</v>
      </c>
      <c r="I2438" s="48" t="s">
        <v>3708</v>
      </c>
      <c r="J2438" s="48" t="s">
        <v>2661</v>
      </c>
      <c r="K2438" s="217" t="s">
        <v>3674</v>
      </c>
      <c r="L2438" s="217" t="s">
        <v>2636</v>
      </c>
      <c r="M2438" s="48" t="s">
        <v>3679</v>
      </c>
      <c r="N2438" s="217" t="s">
        <v>211</v>
      </c>
      <c r="O2438" s="48" t="s">
        <v>165</v>
      </c>
      <c r="P2438" s="48"/>
      <c r="Q2438" s="48" t="s">
        <v>288</v>
      </c>
      <c r="R2438" s="217" t="s">
        <v>211</v>
      </c>
      <c r="S2438" s="48" t="b">
        <v>0</v>
      </c>
      <c r="T2438" s="48"/>
      <c r="U2438" s="178"/>
      <c r="V2438" s="178">
        <v>43521</v>
      </c>
      <c r="W2438" s="48" t="s">
        <v>211</v>
      </c>
      <c r="X2438" s="48"/>
      <c r="Y2438" s="48"/>
      <c r="Z2438" s="48" t="s">
        <v>211</v>
      </c>
      <c r="AA2438" s="48"/>
      <c r="AB2438" s="48"/>
      <c r="AC2438" s="217" t="s">
        <v>2894</v>
      </c>
      <c r="AD2438" s="179"/>
      <c r="AE2438" s="217" t="s">
        <v>211</v>
      </c>
      <c r="AF2438" s="217" t="s">
        <v>211</v>
      </c>
      <c r="AG2438" s="217" t="s">
        <v>211</v>
      </c>
      <c r="AH2438" s="208">
        <v>43595</v>
      </c>
      <c r="AI2438" s="210" t="s">
        <v>4352</v>
      </c>
      <c r="AJ2438" s="164" t="str">
        <f t="shared" si="38"/>
        <v>FS</v>
      </c>
      <c r="AK2438" s="115" t="b">
        <f>ISNUMBER(SEARCH("IRT",Table1[[#This Row],[Current_Status]]))</f>
        <v>0</v>
      </c>
      <c r="AL2438" s="116">
        <f>YEAR(Table1[[#This Row],[Project_Initiated]])</f>
        <v>2019</v>
      </c>
      <c r="AM2438" s="53">
        <v>44120</v>
      </c>
      <c r="AN2438" s="53" t="str">
        <f>IF(AND(Table1[[#This Row],[Completed Date]]&gt;="07/01/2020"+0,Table1[[#This Row],[Completed Date]]&lt;="6/30/2021"+0),"FY 20-21",IF(AND(Table1[[#This Row],[Completed Date]]&gt;="07/01/2019"+0,Table1[[#This Row],[Completed Date]]&lt;="6/30/2020"+0),"FY 19-20",""))</f>
        <v/>
      </c>
      <c r="AO2438" s="116" t="str">
        <f>IFERROR(FIND("R",Table1[[#This Row],[FS_Priority]]),"")</f>
        <v/>
      </c>
    </row>
    <row r="2439" spans="1:41" x14ac:dyDescent="0.25">
      <c r="A2439" s="48" t="s">
        <v>2808</v>
      </c>
      <c r="B2439" s="217" t="s">
        <v>211</v>
      </c>
      <c r="C2439" s="217" t="s">
        <v>2808</v>
      </c>
      <c r="D2439" s="218" t="b">
        <v>0</v>
      </c>
      <c r="E2439" s="48" t="s">
        <v>107</v>
      </c>
      <c r="F2439" s="48" t="s">
        <v>3178</v>
      </c>
      <c r="G2439" s="48" t="s">
        <v>211</v>
      </c>
      <c r="H2439" s="48" t="s">
        <v>393</v>
      </c>
      <c r="I2439" s="48" t="s">
        <v>3707</v>
      </c>
      <c r="J2439" s="48" t="s">
        <v>2661</v>
      </c>
      <c r="K2439" s="217" t="s">
        <v>3674</v>
      </c>
      <c r="L2439" s="217" t="s">
        <v>2636</v>
      </c>
      <c r="M2439" s="48" t="s">
        <v>3689</v>
      </c>
      <c r="N2439" s="217" t="s">
        <v>211</v>
      </c>
      <c r="O2439" s="48" t="s">
        <v>165</v>
      </c>
      <c r="P2439" s="48"/>
      <c r="Q2439" s="48" t="s">
        <v>288</v>
      </c>
      <c r="R2439" s="217" t="s">
        <v>211</v>
      </c>
      <c r="S2439" s="48" t="b">
        <v>0</v>
      </c>
      <c r="T2439" s="48"/>
      <c r="U2439" s="178"/>
      <c r="V2439" s="178">
        <v>43479</v>
      </c>
      <c r="W2439" s="48" t="s">
        <v>211</v>
      </c>
      <c r="X2439" s="48"/>
      <c r="Y2439" s="48"/>
      <c r="Z2439" s="48" t="s">
        <v>211</v>
      </c>
      <c r="AA2439" s="48"/>
      <c r="AB2439" s="48"/>
      <c r="AC2439" s="217" t="s">
        <v>2858</v>
      </c>
      <c r="AD2439" s="48"/>
      <c r="AE2439" s="217" t="s">
        <v>211</v>
      </c>
      <c r="AF2439" s="217" t="s">
        <v>211</v>
      </c>
      <c r="AG2439" s="217" t="s">
        <v>211</v>
      </c>
      <c r="AH2439" s="216">
        <v>43560</v>
      </c>
      <c r="AI2439" s="210" t="s">
        <v>4352</v>
      </c>
      <c r="AJ2439" s="164" t="str">
        <f t="shared" si="38"/>
        <v>FS</v>
      </c>
      <c r="AK2439" s="115" t="b">
        <f>ISNUMBER(SEARCH("IRT",Table1[[#This Row],[Current_Status]]))</f>
        <v>0</v>
      </c>
      <c r="AL2439" s="116">
        <f>YEAR(Table1[[#This Row],[Project_Initiated]])</f>
        <v>2019</v>
      </c>
      <c r="AM2439" s="53">
        <v>44120</v>
      </c>
      <c r="AN2439" s="53" t="str">
        <f>IF(AND(Table1[[#This Row],[Completed Date]]&gt;="07/01/2020"+0,Table1[[#This Row],[Completed Date]]&lt;="6/30/2021"+0),"FY 20-21",IF(AND(Table1[[#This Row],[Completed Date]]&gt;="07/01/2019"+0,Table1[[#This Row],[Completed Date]]&lt;="6/30/2020"+0),"FY 19-20",""))</f>
        <v/>
      </c>
      <c r="AO2439" s="116" t="str">
        <f>IFERROR(FIND("R",Table1[[#This Row],[FS_Priority]]),"")</f>
        <v/>
      </c>
    </row>
    <row r="2440" spans="1:41" x14ac:dyDescent="0.25">
      <c r="A2440" s="48" t="s">
        <v>2628</v>
      </c>
      <c r="B2440" s="217" t="s">
        <v>211</v>
      </c>
      <c r="C2440" s="217" t="s">
        <v>2628</v>
      </c>
      <c r="D2440" s="218" t="b">
        <v>0</v>
      </c>
      <c r="E2440" s="48" t="s">
        <v>107</v>
      </c>
      <c r="F2440" s="48" t="s">
        <v>3177</v>
      </c>
      <c r="G2440" s="48" t="s">
        <v>211</v>
      </c>
      <c r="H2440" s="48" t="s">
        <v>472</v>
      </c>
      <c r="I2440" s="48" t="s">
        <v>211</v>
      </c>
      <c r="J2440" s="48" t="s">
        <v>2661</v>
      </c>
      <c r="K2440" s="217" t="s">
        <v>3674</v>
      </c>
      <c r="L2440" s="217" t="s">
        <v>2636</v>
      </c>
      <c r="M2440" s="48" t="s">
        <v>3687</v>
      </c>
      <c r="N2440" s="217" t="s">
        <v>211</v>
      </c>
      <c r="O2440" s="48" t="s">
        <v>183</v>
      </c>
      <c r="P2440" s="48"/>
      <c r="Q2440" s="48" t="s">
        <v>288</v>
      </c>
      <c r="R2440" s="217" t="s">
        <v>211</v>
      </c>
      <c r="S2440" s="48" t="b">
        <v>0</v>
      </c>
      <c r="T2440" s="48"/>
      <c r="U2440" s="178"/>
      <c r="V2440" s="178">
        <v>43399</v>
      </c>
      <c r="W2440" s="48" t="s">
        <v>211</v>
      </c>
      <c r="X2440" s="48"/>
      <c r="Y2440" s="48"/>
      <c r="Z2440" s="48" t="s">
        <v>211</v>
      </c>
      <c r="AA2440" s="48"/>
      <c r="AB2440" s="48"/>
      <c r="AC2440" s="217" t="s">
        <v>2859</v>
      </c>
      <c r="AD2440" s="223">
        <v>43503</v>
      </c>
      <c r="AE2440" s="217" t="s">
        <v>498</v>
      </c>
      <c r="AF2440" s="217" t="s">
        <v>4418</v>
      </c>
      <c r="AG2440" s="217" t="s">
        <v>2694</v>
      </c>
      <c r="AH2440" s="208">
        <v>43570</v>
      </c>
      <c r="AI2440" s="210" t="s">
        <v>4352</v>
      </c>
      <c r="AJ2440" s="164" t="str">
        <f t="shared" si="38"/>
        <v>FS</v>
      </c>
      <c r="AK2440" s="115" t="b">
        <f>ISNUMBER(SEARCH("IRT",Table1[[#This Row],[Current_Status]]))</f>
        <v>0</v>
      </c>
      <c r="AL2440" s="116">
        <f>YEAR(Table1[[#This Row],[Project_Initiated]])</f>
        <v>2018</v>
      </c>
      <c r="AM2440" s="53">
        <v>44120</v>
      </c>
      <c r="AN2440" s="53" t="str">
        <f>IF(AND(Table1[[#This Row],[Completed Date]]&gt;="07/01/2020"+0,Table1[[#This Row],[Completed Date]]&lt;="6/30/2021"+0),"FY 20-21",IF(AND(Table1[[#This Row],[Completed Date]]&gt;="07/01/2019"+0,Table1[[#This Row],[Completed Date]]&lt;="6/30/2020"+0),"FY 19-20",""))</f>
        <v/>
      </c>
      <c r="AO2440" s="116" t="str">
        <f>IFERROR(FIND("R",Table1[[#This Row],[FS_Priority]]),"")</f>
        <v/>
      </c>
    </row>
    <row r="2441" spans="1:41" x14ac:dyDescent="0.25">
      <c r="A2441" s="48" t="s">
        <v>2807</v>
      </c>
      <c r="B2441" s="217" t="s">
        <v>211</v>
      </c>
      <c r="C2441" s="217" t="s">
        <v>2807</v>
      </c>
      <c r="D2441" s="218" t="b">
        <v>0</v>
      </c>
      <c r="E2441" s="48" t="s">
        <v>107</v>
      </c>
      <c r="F2441" s="48" t="s">
        <v>3181</v>
      </c>
      <c r="G2441" s="48" t="s">
        <v>211</v>
      </c>
      <c r="H2441" s="48" t="s">
        <v>1057</v>
      </c>
      <c r="I2441" s="48" t="s">
        <v>211</v>
      </c>
      <c r="J2441" s="48" t="s">
        <v>2661</v>
      </c>
      <c r="K2441" s="217" t="s">
        <v>3674</v>
      </c>
      <c r="L2441" s="217" t="s">
        <v>2636</v>
      </c>
      <c r="M2441" s="48" t="s">
        <v>3691</v>
      </c>
      <c r="N2441" s="217" t="s">
        <v>3709</v>
      </c>
      <c r="O2441" s="48" t="s">
        <v>183</v>
      </c>
      <c r="P2441" s="48"/>
      <c r="Q2441" s="48" t="s">
        <v>288</v>
      </c>
      <c r="R2441" s="217" t="s">
        <v>211</v>
      </c>
      <c r="S2441" s="48" t="b">
        <v>0</v>
      </c>
      <c r="T2441" s="48"/>
      <c r="U2441" s="178"/>
      <c r="V2441" s="178">
        <v>43473</v>
      </c>
      <c r="W2441" s="48" t="s">
        <v>211</v>
      </c>
      <c r="X2441" s="48"/>
      <c r="Y2441" s="48"/>
      <c r="Z2441" s="48" t="s">
        <v>211</v>
      </c>
      <c r="AA2441" s="48"/>
      <c r="AB2441" s="48"/>
      <c r="AC2441" s="217" t="s">
        <v>2900</v>
      </c>
      <c r="AD2441" s="48"/>
      <c r="AE2441" s="217" t="s">
        <v>183</v>
      </c>
      <c r="AF2441" s="217" t="s">
        <v>211</v>
      </c>
      <c r="AG2441" s="217" t="s">
        <v>211</v>
      </c>
      <c r="AH2441" s="208">
        <v>43616</v>
      </c>
      <c r="AI2441" s="210" t="s">
        <v>4352</v>
      </c>
      <c r="AJ2441" s="164" t="str">
        <f t="shared" si="38"/>
        <v>FS</v>
      </c>
      <c r="AK2441" s="115" t="b">
        <f>ISNUMBER(SEARCH("IRT",Table1[[#This Row],[Current_Status]]))</f>
        <v>0</v>
      </c>
      <c r="AL2441" s="116">
        <f>YEAR(Table1[[#This Row],[Project_Initiated]])</f>
        <v>2019</v>
      </c>
      <c r="AM2441" s="53">
        <v>44120</v>
      </c>
      <c r="AN2441" s="53" t="str">
        <f>IF(AND(Table1[[#This Row],[Completed Date]]&gt;="07/01/2020"+0,Table1[[#This Row],[Completed Date]]&lt;="6/30/2021"+0),"FY 20-21",IF(AND(Table1[[#This Row],[Completed Date]]&gt;="07/01/2019"+0,Table1[[#This Row],[Completed Date]]&lt;="6/30/2020"+0),"FY 19-20",""))</f>
        <v/>
      </c>
      <c r="AO2441" s="116" t="str">
        <f>IFERROR(FIND("R",Table1[[#This Row],[FS_Priority]]),"")</f>
        <v/>
      </c>
    </row>
    <row r="2442" spans="1:41" x14ac:dyDescent="0.25">
      <c r="A2442" s="48" t="s">
        <v>2741</v>
      </c>
      <c r="B2442" s="217" t="s">
        <v>211</v>
      </c>
      <c r="C2442" s="217" t="s">
        <v>2741</v>
      </c>
      <c r="D2442" s="218" t="b">
        <v>0</v>
      </c>
      <c r="E2442" s="48" t="s">
        <v>107</v>
      </c>
      <c r="F2442" s="48" t="s">
        <v>3182</v>
      </c>
      <c r="G2442" s="48" t="s">
        <v>211</v>
      </c>
      <c r="H2442" s="48" t="s">
        <v>466</v>
      </c>
      <c r="I2442" s="48" t="s">
        <v>3706</v>
      </c>
      <c r="J2442" s="48" t="s">
        <v>2661</v>
      </c>
      <c r="K2442" s="217" t="s">
        <v>3674</v>
      </c>
      <c r="L2442" s="217" t="s">
        <v>2636</v>
      </c>
      <c r="M2442" s="48" t="s">
        <v>3691</v>
      </c>
      <c r="N2442" s="217" t="s">
        <v>211</v>
      </c>
      <c r="O2442" s="48" t="s">
        <v>183</v>
      </c>
      <c r="P2442" s="48"/>
      <c r="Q2442" s="48" t="s">
        <v>288</v>
      </c>
      <c r="R2442" s="217" t="s">
        <v>211</v>
      </c>
      <c r="S2442" s="48" t="b">
        <v>1</v>
      </c>
      <c r="T2442" s="48"/>
      <c r="U2442" s="178"/>
      <c r="V2442" s="178">
        <v>43433</v>
      </c>
      <c r="W2442" s="48" t="s">
        <v>211</v>
      </c>
      <c r="X2442" s="48"/>
      <c r="Y2442" s="48"/>
      <c r="Z2442" s="48" t="s">
        <v>211</v>
      </c>
      <c r="AA2442" s="48"/>
      <c r="AB2442" s="48"/>
      <c r="AC2442" s="217" t="s">
        <v>3405</v>
      </c>
      <c r="AD2442" s="220">
        <v>43503</v>
      </c>
      <c r="AE2442" s="217" t="s">
        <v>498</v>
      </c>
      <c r="AF2442" s="217" t="s">
        <v>4422</v>
      </c>
      <c r="AG2442" s="217" t="s">
        <v>2694</v>
      </c>
      <c r="AH2442" s="208">
        <v>43647</v>
      </c>
      <c r="AI2442" s="210" t="s">
        <v>4346</v>
      </c>
      <c r="AJ2442" s="164" t="str">
        <f t="shared" si="38"/>
        <v>FS</v>
      </c>
      <c r="AK2442" s="115" t="b">
        <f>ISNUMBER(SEARCH("IRT",Table1[[#This Row],[Current_Status]]))</f>
        <v>0</v>
      </c>
      <c r="AL2442" s="116">
        <f>YEAR(Table1[[#This Row],[Project_Initiated]])</f>
        <v>2018</v>
      </c>
      <c r="AM2442" s="53">
        <v>44120</v>
      </c>
      <c r="AN2442" s="53" t="str">
        <f>IF(AND(Table1[[#This Row],[Completed Date]]&gt;="07/01/2020"+0,Table1[[#This Row],[Completed Date]]&lt;="6/30/2021"+0),"FY 20-21",IF(AND(Table1[[#This Row],[Completed Date]]&gt;="07/01/2019"+0,Table1[[#This Row],[Completed Date]]&lt;="6/30/2020"+0),"FY 19-20",""))</f>
        <v>FY 19-20</v>
      </c>
      <c r="AO2442" s="116" t="str">
        <f>IFERROR(FIND("R",Table1[[#This Row],[FS_Priority]]),"")</f>
        <v/>
      </c>
    </row>
    <row r="2443" spans="1:41" x14ac:dyDescent="0.25">
      <c r="A2443" s="48" t="s">
        <v>872</v>
      </c>
      <c r="B2443" s="217" t="s">
        <v>211</v>
      </c>
      <c r="C2443" s="217" t="s">
        <v>872</v>
      </c>
      <c r="D2443" s="218" t="b">
        <v>0</v>
      </c>
      <c r="E2443" s="48" t="s">
        <v>107</v>
      </c>
      <c r="F2443" s="48" t="s">
        <v>3179</v>
      </c>
      <c r="G2443" s="48" t="s">
        <v>211</v>
      </c>
      <c r="H2443" s="48" t="s">
        <v>474</v>
      </c>
      <c r="I2443" s="48" t="s">
        <v>3710</v>
      </c>
      <c r="J2443" s="48" t="s">
        <v>2661</v>
      </c>
      <c r="K2443" s="217" t="s">
        <v>3674</v>
      </c>
      <c r="L2443" s="217" t="s">
        <v>2636</v>
      </c>
      <c r="M2443" s="48" t="s">
        <v>3561</v>
      </c>
      <c r="N2443" s="217" t="s">
        <v>211</v>
      </c>
      <c r="O2443" s="48" t="s">
        <v>183</v>
      </c>
      <c r="P2443" s="48"/>
      <c r="Q2443" s="48" t="s">
        <v>288</v>
      </c>
      <c r="R2443" s="217" t="s">
        <v>211</v>
      </c>
      <c r="S2443" s="48" t="b">
        <v>0</v>
      </c>
      <c r="T2443" s="48"/>
      <c r="U2443" s="178"/>
      <c r="V2443" s="178">
        <v>43369</v>
      </c>
      <c r="W2443" s="48" t="s">
        <v>211</v>
      </c>
      <c r="X2443" s="48"/>
      <c r="Y2443" s="48"/>
      <c r="Z2443" s="48" t="s">
        <v>211</v>
      </c>
      <c r="AA2443" s="48"/>
      <c r="AB2443" s="48"/>
      <c r="AC2443" s="217" t="s">
        <v>2887</v>
      </c>
      <c r="AD2443" s="48"/>
      <c r="AE2443" s="217" t="s">
        <v>498</v>
      </c>
      <c r="AF2443" s="217" t="s">
        <v>4413</v>
      </c>
      <c r="AG2443" s="217" t="s">
        <v>539</v>
      </c>
      <c r="AH2443" s="208">
        <v>43600</v>
      </c>
      <c r="AI2443" s="210" t="s">
        <v>4352</v>
      </c>
      <c r="AJ2443" s="164" t="str">
        <f t="shared" si="38"/>
        <v>FS</v>
      </c>
      <c r="AK2443" s="115" t="b">
        <f>ISNUMBER(SEARCH("IRT",Table1[[#This Row],[Current_Status]]))</f>
        <v>0</v>
      </c>
      <c r="AL2443" s="116">
        <f>YEAR(Table1[[#This Row],[Project_Initiated]])</f>
        <v>2018</v>
      </c>
      <c r="AM2443" s="53">
        <v>44120</v>
      </c>
      <c r="AN2443" s="53" t="str">
        <f>IF(AND(Table1[[#This Row],[Completed Date]]&gt;="07/01/2020"+0,Table1[[#This Row],[Completed Date]]&lt;="6/30/2021"+0),"FY 20-21",IF(AND(Table1[[#This Row],[Completed Date]]&gt;="07/01/2019"+0,Table1[[#This Row],[Completed Date]]&lt;="6/30/2020"+0),"FY 19-20",""))</f>
        <v/>
      </c>
      <c r="AO2443" s="116" t="str">
        <f>IFERROR(FIND("R",Table1[[#This Row],[FS_Priority]]),"")</f>
        <v/>
      </c>
    </row>
    <row r="2444" spans="1:41" x14ac:dyDescent="0.25">
      <c r="A2444" s="48" t="s">
        <v>873</v>
      </c>
      <c r="B2444" s="217" t="s">
        <v>211</v>
      </c>
      <c r="C2444" s="217" t="s">
        <v>873</v>
      </c>
      <c r="D2444" s="218" t="b">
        <v>0</v>
      </c>
      <c r="E2444" s="48" t="s">
        <v>107</v>
      </c>
      <c r="F2444" s="48" t="s">
        <v>3183</v>
      </c>
      <c r="G2444" s="48" t="s">
        <v>211</v>
      </c>
      <c r="H2444" s="48" t="s">
        <v>474</v>
      </c>
      <c r="I2444" s="48" t="s">
        <v>3712</v>
      </c>
      <c r="J2444" s="48" t="s">
        <v>2661</v>
      </c>
      <c r="K2444" s="217" t="s">
        <v>3674</v>
      </c>
      <c r="L2444" s="217" t="s">
        <v>2636</v>
      </c>
      <c r="M2444" s="48" t="s">
        <v>3561</v>
      </c>
      <c r="N2444" s="217" t="s">
        <v>211</v>
      </c>
      <c r="O2444" s="48" t="s">
        <v>165</v>
      </c>
      <c r="P2444" s="48"/>
      <c r="Q2444" s="48" t="s">
        <v>218</v>
      </c>
      <c r="R2444" s="217" t="s">
        <v>211</v>
      </c>
      <c r="S2444" s="48" t="b">
        <v>0</v>
      </c>
      <c r="T2444" s="48"/>
      <c r="U2444" s="178"/>
      <c r="V2444" s="178">
        <v>43369</v>
      </c>
      <c r="W2444" s="48" t="s">
        <v>211</v>
      </c>
      <c r="X2444" s="48"/>
      <c r="Y2444" s="48"/>
      <c r="Z2444" s="48" t="s">
        <v>211</v>
      </c>
      <c r="AA2444" s="48"/>
      <c r="AB2444" s="48"/>
      <c r="AC2444" s="217" t="s">
        <v>2788</v>
      </c>
      <c r="AD2444" s="48"/>
      <c r="AE2444" s="217" t="s">
        <v>165</v>
      </c>
      <c r="AF2444" s="217" t="s">
        <v>211</v>
      </c>
      <c r="AG2444" s="217" t="s">
        <v>539</v>
      </c>
      <c r="AH2444" s="208">
        <v>43504</v>
      </c>
      <c r="AI2444" s="210" t="s">
        <v>4352</v>
      </c>
      <c r="AJ2444" s="164" t="str">
        <f t="shared" si="38"/>
        <v>FS</v>
      </c>
      <c r="AK2444" s="115" t="b">
        <f>ISNUMBER(SEARCH("IRT",Table1[[#This Row],[Current_Status]]))</f>
        <v>0</v>
      </c>
      <c r="AL2444" s="116">
        <f>YEAR(Table1[[#This Row],[Project_Initiated]])</f>
        <v>2018</v>
      </c>
      <c r="AM2444" s="53">
        <v>44120</v>
      </c>
      <c r="AN2444" s="53" t="str">
        <f>IF(AND(Table1[[#This Row],[Completed Date]]&gt;="07/01/2020"+0,Table1[[#This Row],[Completed Date]]&lt;="6/30/2021"+0),"FY 20-21",IF(AND(Table1[[#This Row],[Completed Date]]&gt;="07/01/2019"+0,Table1[[#This Row],[Completed Date]]&lt;="6/30/2020"+0),"FY 19-20",""))</f>
        <v/>
      </c>
      <c r="AO2444" s="116" t="str">
        <f>IFERROR(FIND("R",Table1[[#This Row],[FS_Priority]]),"")</f>
        <v/>
      </c>
    </row>
    <row r="2445" spans="1:41" x14ac:dyDescent="0.25">
      <c r="A2445" s="48" t="s">
        <v>757</v>
      </c>
      <c r="B2445" s="217" t="s">
        <v>211</v>
      </c>
      <c r="C2445" s="217" t="s">
        <v>757</v>
      </c>
      <c r="D2445" s="218" t="b">
        <v>0</v>
      </c>
      <c r="E2445" s="48" t="s">
        <v>107</v>
      </c>
      <c r="F2445" s="48" t="s">
        <v>3184</v>
      </c>
      <c r="G2445" s="48" t="s">
        <v>211</v>
      </c>
      <c r="H2445" s="48" t="s">
        <v>81</v>
      </c>
      <c r="I2445" s="48" t="s">
        <v>3711</v>
      </c>
      <c r="J2445" s="48" t="s">
        <v>2661</v>
      </c>
      <c r="K2445" s="217" t="s">
        <v>3674</v>
      </c>
      <c r="L2445" s="217" t="s">
        <v>2636</v>
      </c>
      <c r="M2445" s="48" t="s">
        <v>3682</v>
      </c>
      <c r="N2445" s="217" t="s">
        <v>211</v>
      </c>
      <c r="O2445" s="48" t="s">
        <v>165</v>
      </c>
      <c r="P2445" s="48"/>
      <c r="Q2445" s="48" t="s">
        <v>218</v>
      </c>
      <c r="R2445" s="217" t="s">
        <v>240</v>
      </c>
      <c r="S2445" s="48" t="b">
        <v>1</v>
      </c>
      <c r="T2445" s="48"/>
      <c r="U2445" s="178"/>
      <c r="V2445" s="178">
        <v>43263</v>
      </c>
      <c r="W2445" s="48" t="s">
        <v>211</v>
      </c>
      <c r="X2445" s="48"/>
      <c r="Y2445" s="48"/>
      <c r="Z2445" s="48" t="s">
        <v>211</v>
      </c>
      <c r="AA2445" s="48"/>
      <c r="AB2445" s="48"/>
      <c r="AC2445" s="217" t="s">
        <v>211</v>
      </c>
      <c r="AD2445" s="48"/>
      <c r="AE2445" s="217" t="s">
        <v>165</v>
      </c>
      <c r="AF2445" s="217" t="s">
        <v>211</v>
      </c>
      <c r="AG2445" s="217" t="s">
        <v>539</v>
      </c>
      <c r="AH2445" s="208">
        <v>43369</v>
      </c>
      <c r="AI2445" s="210" t="s">
        <v>4350</v>
      </c>
      <c r="AJ2445" s="164" t="str">
        <f t="shared" si="38"/>
        <v>FS</v>
      </c>
      <c r="AK2445" s="115" t="b">
        <f>ISNUMBER(SEARCH("IRT",Table1[[#This Row],[Current_Status]]))</f>
        <v>0</v>
      </c>
      <c r="AL2445" s="116">
        <f>YEAR(Table1[[#This Row],[Project_Initiated]])</f>
        <v>2018</v>
      </c>
      <c r="AM2445" s="53">
        <v>44120</v>
      </c>
      <c r="AN2445" s="53" t="str">
        <f>IF(AND(Table1[[#This Row],[Completed Date]]&gt;="07/01/2020"+0,Table1[[#This Row],[Completed Date]]&lt;="6/30/2021"+0),"FY 20-21",IF(AND(Table1[[#This Row],[Completed Date]]&gt;="07/01/2019"+0,Table1[[#This Row],[Completed Date]]&lt;="6/30/2020"+0),"FY 19-20",""))</f>
        <v/>
      </c>
      <c r="AO2445" s="116" t="str">
        <f>IFERROR(FIND("R",Table1[[#This Row],[FS_Priority]]),"")</f>
        <v/>
      </c>
    </row>
    <row r="2446" spans="1:41" x14ac:dyDescent="0.25">
      <c r="A2446" s="48" t="s">
        <v>4091</v>
      </c>
      <c r="B2446" s="217" t="s">
        <v>211</v>
      </c>
      <c r="C2446" s="217" t="s">
        <v>4091</v>
      </c>
      <c r="D2446" s="218" t="b">
        <v>0</v>
      </c>
      <c r="E2446" s="48" t="s">
        <v>107</v>
      </c>
      <c r="F2446" s="48" t="s">
        <v>4220</v>
      </c>
      <c r="G2446" s="48" t="s">
        <v>211</v>
      </c>
      <c r="H2446" s="48" t="s">
        <v>474</v>
      </c>
      <c r="I2446" s="48" t="s">
        <v>4221</v>
      </c>
      <c r="J2446" s="48" t="s">
        <v>2661</v>
      </c>
      <c r="K2446" s="217" t="s">
        <v>3674</v>
      </c>
      <c r="L2446" s="217" t="s">
        <v>2636</v>
      </c>
      <c r="M2446" s="48" t="s">
        <v>3724</v>
      </c>
      <c r="N2446" s="217" t="s">
        <v>211</v>
      </c>
      <c r="O2446" s="48" t="s">
        <v>165</v>
      </c>
      <c r="P2446" s="48"/>
      <c r="Q2446" s="48" t="s">
        <v>218</v>
      </c>
      <c r="R2446" s="217" t="s">
        <v>211</v>
      </c>
      <c r="S2446" s="48" t="b">
        <v>0</v>
      </c>
      <c r="T2446" s="48"/>
      <c r="U2446" s="178"/>
      <c r="V2446" s="178">
        <v>43690</v>
      </c>
      <c r="W2446" s="48" t="s">
        <v>211</v>
      </c>
      <c r="X2446" s="48"/>
      <c r="Y2446" s="48"/>
      <c r="Z2446" s="48" t="s">
        <v>211</v>
      </c>
      <c r="AA2446" s="48"/>
      <c r="AB2446" s="48"/>
      <c r="AC2446" s="217" t="s">
        <v>4436</v>
      </c>
      <c r="AD2446" s="48"/>
      <c r="AE2446" s="217" t="s">
        <v>165</v>
      </c>
      <c r="AF2446" s="217" t="s">
        <v>211</v>
      </c>
      <c r="AG2446" s="217" t="s">
        <v>211</v>
      </c>
      <c r="AH2446" s="208">
        <v>43735</v>
      </c>
      <c r="AI2446" s="210" t="s">
        <v>4284</v>
      </c>
      <c r="AJ2446" s="164" t="str">
        <f t="shared" si="38"/>
        <v>FS</v>
      </c>
      <c r="AK2446" s="115" t="b">
        <f>ISNUMBER(SEARCH("IRT",Table1[[#This Row],[Current_Status]]))</f>
        <v>0</v>
      </c>
      <c r="AL2446" s="116">
        <f>YEAR(Table1[[#This Row],[Project_Initiated]])</f>
        <v>2019</v>
      </c>
      <c r="AM2446" s="53">
        <v>44120</v>
      </c>
      <c r="AN2446" s="53" t="str">
        <f>IF(AND(Table1[[#This Row],[Completed Date]]&gt;="07/01/2020"+0,Table1[[#This Row],[Completed Date]]&lt;="6/30/2021"+0),"FY 20-21",IF(AND(Table1[[#This Row],[Completed Date]]&gt;="07/01/2019"+0,Table1[[#This Row],[Completed Date]]&lt;="6/30/2020"+0),"FY 19-20",""))</f>
        <v>FY 19-20</v>
      </c>
      <c r="AO2446" s="116" t="str">
        <f>IFERROR(FIND("R",Table1[[#This Row],[FS_Priority]]),"")</f>
        <v/>
      </c>
    </row>
    <row r="2447" spans="1:41" x14ac:dyDescent="0.25">
      <c r="A2447" s="48" t="s">
        <v>4593</v>
      </c>
      <c r="B2447" s="217" t="s">
        <v>211</v>
      </c>
      <c r="C2447" s="217" t="s">
        <v>4593</v>
      </c>
      <c r="D2447" s="218" t="b">
        <v>0</v>
      </c>
      <c r="E2447" s="48" t="s">
        <v>107</v>
      </c>
      <c r="F2447" s="48" t="s">
        <v>4724</v>
      </c>
      <c r="G2447" s="48" t="s">
        <v>4744</v>
      </c>
      <c r="H2447" s="48" t="s">
        <v>211</v>
      </c>
      <c r="I2447" s="48" t="s">
        <v>4594</v>
      </c>
      <c r="J2447" s="48" t="s">
        <v>2661</v>
      </c>
      <c r="K2447" s="217" t="s">
        <v>3674</v>
      </c>
      <c r="L2447" s="217" t="s">
        <v>2636</v>
      </c>
      <c r="M2447" s="48" t="s">
        <v>3701</v>
      </c>
      <c r="N2447" s="217" t="s">
        <v>4595</v>
      </c>
      <c r="O2447" s="48" t="s">
        <v>183</v>
      </c>
      <c r="P2447" s="48"/>
      <c r="Q2447" s="48" t="s">
        <v>218</v>
      </c>
      <c r="R2447" s="217" t="s">
        <v>211</v>
      </c>
      <c r="S2447" s="48" t="b">
        <v>0</v>
      </c>
      <c r="T2447" s="48"/>
      <c r="U2447" s="178"/>
      <c r="V2447" s="178">
        <v>43768</v>
      </c>
      <c r="W2447" s="48" t="s">
        <v>211</v>
      </c>
      <c r="X2447" s="48"/>
      <c r="Y2447" s="48"/>
      <c r="Z2447" s="48" t="s">
        <v>211</v>
      </c>
      <c r="AA2447" s="48"/>
      <c r="AB2447" s="48"/>
      <c r="AC2447" s="217" t="s">
        <v>5146</v>
      </c>
      <c r="AD2447" s="179"/>
      <c r="AE2447" s="217" t="s">
        <v>498</v>
      </c>
      <c r="AF2447" s="217" t="s">
        <v>4725</v>
      </c>
      <c r="AG2447" s="217" t="s">
        <v>211</v>
      </c>
      <c r="AH2447" s="209">
        <v>44104</v>
      </c>
      <c r="AI2447" s="210" t="s">
        <v>4364</v>
      </c>
      <c r="AJ2447" s="164" t="str">
        <f t="shared" si="38"/>
        <v>FS</v>
      </c>
      <c r="AK2447" s="115" t="b">
        <f>ISNUMBER(SEARCH("IRT",Table1[[#This Row],[Current_Status]]))</f>
        <v>0</v>
      </c>
      <c r="AL2447" s="116">
        <f>YEAR(Table1[[#This Row],[Project_Initiated]])</f>
        <v>2019</v>
      </c>
      <c r="AM2447" s="53">
        <v>44120</v>
      </c>
      <c r="AN2447" s="53" t="str">
        <f>IF(AND(Table1[[#This Row],[Completed Date]]&gt;="07/01/2020"+0,Table1[[#This Row],[Completed Date]]&lt;="6/30/2021"+0),"FY 20-21",IF(AND(Table1[[#This Row],[Completed Date]]&gt;="07/01/2019"+0,Table1[[#This Row],[Completed Date]]&lt;="6/30/2020"+0),"FY 19-20",""))</f>
        <v>FY 20-21</v>
      </c>
      <c r="AO2447" s="116" t="str">
        <f>IFERROR(FIND("R",Table1[[#This Row],[FS_Priority]]),"")</f>
        <v/>
      </c>
    </row>
    <row r="2448" spans="1:41" x14ac:dyDescent="0.25">
      <c r="A2448" s="48" t="s">
        <v>3376</v>
      </c>
      <c r="B2448" s="217" t="s">
        <v>211</v>
      </c>
      <c r="C2448" s="217" t="s">
        <v>3376</v>
      </c>
      <c r="D2448" s="218" t="b">
        <v>0</v>
      </c>
      <c r="E2448" s="48" t="s">
        <v>107</v>
      </c>
      <c r="F2448" s="48" t="s">
        <v>3377</v>
      </c>
      <c r="G2448" s="48" t="s">
        <v>4045</v>
      </c>
      <c r="H2448" s="48" t="s">
        <v>462</v>
      </c>
      <c r="I2448" s="48" t="s">
        <v>3942</v>
      </c>
      <c r="J2448" s="48" t="s">
        <v>2661</v>
      </c>
      <c r="K2448" s="217" t="s">
        <v>3674</v>
      </c>
      <c r="L2448" s="217" t="s">
        <v>2636</v>
      </c>
      <c r="M2448" s="48" t="s">
        <v>3682</v>
      </c>
      <c r="N2448" s="217" t="s">
        <v>211</v>
      </c>
      <c r="O2448" s="48" t="s">
        <v>183</v>
      </c>
      <c r="P2448" s="48"/>
      <c r="Q2448" s="48" t="s">
        <v>218</v>
      </c>
      <c r="R2448" s="217" t="s">
        <v>211</v>
      </c>
      <c r="S2448" s="48" t="b">
        <v>0</v>
      </c>
      <c r="T2448" s="48"/>
      <c r="U2448" s="178"/>
      <c r="V2448" s="178">
        <v>43602</v>
      </c>
      <c r="W2448" s="48" t="s">
        <v>211</v>
      </c>
      <c r="X2448" s="48"/>
      <c r="Y2448" s="48"/>
      <c r="Z2448" s="48" t="s">
        <v>211</v>
      </c>
      <c r="AA2448" s="48"/>
      <c r="AB2448" s="48"/>
      <c r="AC2448" s="217" t="s">
        <v>4731</v>
      </c>
      <c r="AD2448" s="220">
        <v>43665</v>
      </c>
      <c r="AE2448" s="217" t="s">
        <v>498</v>
      </c>
      <c r="AF2448" s="217" t="s">
        <v>4460</v>
      </c>
      <c r="AG2448" s="217" t="s">
        <v>2694</v>
      </c>
      <c r="AH2448" s="208">
        <v>43815</v>
      </c>
      <c r="AI2448" s="210" t="s">
        <v>4349</v>
      </c>
      <c r="AJ2448" s="164" t="str">
        <f t="shared" si="38"/>
        <v>FS</v>
      </c>
      <c r="AK2448" s="115" t="b">
        <f>ISNUMBER(SEARCH("IRT",Table1[[#This Row],[Current_Status]]))</f>
        <v>0</v>
      </c>
      <c r="AL2448" s="116">
        <f>YEAR(Table1[[#This Row],[Project_Initiated]])</f>
        <v>2019</v>
      </c>
      <c r="AM2448" s="53">
        <v>44120</v>
      </c>
      <c r="AN2448" s="53" t="str">
        <f>IF(AND(Table1[[#This Row],[Completed Date]]&gt;="07/01/2020"+0,Table1[[#This Row],[Completed Date]]&lt;="6/30/2021"+0),"FY 20-21",IF(AND(Table1[[#This Row],[Completed Date]]&gt;="07/01/2019"+0,Table1[[#This Row],[Completed Date]]&lt;="6/30/2020"+0),"FY 19-20",""))</f>
        <v>FY 19-20</v>
      </c>
      <c r="AO2448" s="116" t="str">
        <f>IFERROR(FIND("R",Table1[[#This Row],[FS_Priority]]),"")</f>
        <v/>
      </c>
    </row>
    <row r="2449" spans="1:41" x14ac:dyDescent="0.25">
      <c r="A2449" s="48" t="s">
        <v>4095</v>
      </c>
      <c r="B2449" s="217" t="s">
        <v>211</v>
      </c>
      <c r="C2449" s="217" t="s">
        <v>4095</v>
      </c>
      <c r="D2449" s="218" t="b">
        <v>0</v>
      </c>
      <c r="E2449" s="48" t="s">
        <v>107</v>
      </c>
      <c r="F2449" s="48" t="s">
        <v>4189</v>
      </c>
      <c r="G2449" s="48" t="s">
        <v>211</v>
      </c>
      <c r="H2449" s="48" t="s">
        <v>211</v>
      </c>
      <c r="I2449" s="48" t="s">
        <v>4190</v>
      </c>
      <c r="J2449" s="48" t="s">
        <v>2661</v>
      </c>
      <c r="K2449" s="217" t="s">
        <v>3674</v>
      </c>
      <c r="L2449" s="217" t="s">
        <v>2636</v>
      </c>
      <c r="M2449" s="48" t="s">
        <v>3679</v>
      </c>
      <c r="N2449" s="217" t="s">
        <v>211</v>
      </c>
      <c r="O2449" s="48" t="s">
        <v>165</v>
      </c>
      <c r="P2449" s="48"/>
      <c r="Q2449" s="48" t="s">
        <v>218</v>
      </c>
      <c r="R2449" s="217" t="s">
        <v>211</v>
      </c>
      <c r="S2449" s="48" t="b">
        <v>1</v>
      </c>
      <c r="T2449" s="48"/>
      <c r="U2449" s="178"/>
      <c r="V2449" s="178">
        <v>43669</v>
      </c>
      <c r="W2449" s="48" t="s">
        <v>211</v>
      </c>
      <c r="X2449" s="48"/>
      <c r="Y2449" s="48"/>
      <c r="Z2449" s="48" t="s">
        <v>211</v>
      </c>
      <c r="AA2449" s="48"/>
      <c r="AB2449" s="48"/>
      <c r="AC2449" s="217" t="s">
        <v>4765</v>
      </c>
      <c r="AD2449" s="48"/>
      <c r="AE2449" s="217" t="s">
        <v>165</v>
      </c>
      <c r="AF2449" s="217" t="s">
        <v>211</v>
      </c>
      <c r="AG2449" s="217" t="s">
        <v>211</v>
      </c>
      <c r="AH2449" s="208">
        <v>43838</v>
      </c>
      <c r="AI2449" s="210" t="s">
        <v>4364</v>
      </c>
      <c r="AJ2449" s="164" t="str">
        <f t="shared" si="38"/>
        <v>FS</v>
      </c>
      <c r="AK2449" s="115" t="b">
        <f>ISNUMBER(SEARCH("IRT",Table1[[#This Row],[Current_Status]]))</f>
        <v>0</v>
      </c>
      <c r="AL2449" s="116">
        <f>YEAR(Table1[[#This Row],[Project_Initiated]])</f>
        <v>2019</v>
      </c>
      <c r="AM2449" s="53">
        <v>44120</v>
      </c>
      <c r="AN2449" s="53" t="str">
        <f>IF(AND(Table1[[#This Row],[Completed Date]]&gt;="07/01/2020"+0,Table1[[#This Row],[Completed Date]]&lt;="6/30/2021"+0),"FY 20-21",IF(AND(Table1[[#This Row],[Completed Date]]&gt;="07/01/2019"+0,Table1[[#This Row],[Completed Date]]&lt;="6/30/2020"+0),"FY 19-20",""))</f>
        <v>FY 19-20</v>
      </c>
      <c r="AO2449" s="116" t="str">
        <f>IFERROR(FIND("R",Table1[[#This Row],[FS_Priority]]),"")</f>
        <v/>
      </c>
    </row>
    <row r="2450" spans="1:41" x14ac:dyDescent="0.25">
      <c r="A2450" s="48" t="s">
        <v>4092</v>
      </c>
      <c r="B2450" s="217" t="s">
        <v>211</v>
      </c>
      <c r="C2450" s="217" t="s">
        <v>4092</v>
      </c>
      <c r="D2450" s="218" t="b">
        <v>0</v>
      </c>
      <c r="E2450" s="48" t="s">
        <v>107</v>
      </c>
      <c r="F2450" s="48" t="s">
        <v>4209</v>
      </c>
      <c r="G2450" s="48" t="s">
        <v>4256</v>
      </c>
      <c r="H2450" s="48" t="s">
        <v>441</v>
      </c>
      <c r="I2450" s="48" t="s">
        <v>4210</v>
      </c>
      <c r="J2450" s="48" t="s">
        <v>2661</v>
      </c>
      <c r="K2450" s="217" t="s">
        <v>3674</v>
      </c>
      <c r="L2450" s="217" t="s">
        <v>2636</v>
      </c>
      <c r="M2450" s="48" t="s">
        <v>4211</v>
      </c>
      <c r="N2450" s="217" t="s">
        <v>211</v>
      </c>
      <c r="O2450" s="48" t="s">
        <v>183</v>
      </c>
      <c r="P2450" s="48"/>
      <c r="Q2450" s="48" t="s">
        <v>218</v>
      </c>
      <c r="R2450" s="217" t="s">
        <v>211</v>
      </c>
      <c r="S2450" s="48" t="b">
        <v>0</v>
      </c>
      <c r="T2450" s="48"/>
      <c r="U2450" s="178"/>
      <c r="V2450" s="178">
        <v>43683</v>
      </c>
      <c r="W2450" s="48" t="s">
        <v>211</v>
      </c>
      <c r="X2450" s="48"/>
      <c r="Y2450" s="48"/>
      <c r="Z2450" s="48" t="s">
        <v>211</v>
      </c>
      <c r="AA2450" s="48"/>
      <c r="AB2450" s="48"/>
      <c r="AC2450" s="217" t="s">
        <v>4932</v>
      </c>
      <c r="AD2450" s="219">
        <v>43754</v>
      </c>
      <c r="AE2450" s="217" t="s">
        <v>498</v>
      </c>
      <c r="AF2450" s="217" t="s">
        <v>4475</v>
      </c>
      <c r="AG2450" s="217" t="s">
        <v>2694</v>
      </c>
      <c r="AH2450" s="208">
        <v>43944</v>
      </c>
      <c r="AI2450" s="210" t="s">
        <v>4284</v>
      </c>
      <c r="AJ2450" s="164" t="str">
        <f t="shared" si="38"/>
        <v>FS</v>
      </c>
      <c r="AK2450" s="115" t="b">
        <f>ISNUMBER(SEARCH("IRT",Table1[[#This Row],[Current_Status]]))</f>
        <v>0</v>
      </c>
      <c r="AL2450" s="116">
        <f>YEAR(Table1[[#This Row],[Project_Initiated]])</f>
        <v>2019</v>
      </c>
      <c r="AM2450" s="53">
        <v>44120</v>
      </c>
      <c r="AN2450" s="53" t="str">
        <f>IF(AND(Table1[[#This Row],[Completed Date]]&gt;="07/01/2020"+0,Table1[[#This Row],[Completed Date]]&lt;="6/30/2021"+0),"FY 20-21",IF(AND(Table1[[#This Row],[Completed Date]]&gt;="07/01/2019"+0,Table1[[#This Row],[Completed Date]]&lt;="6/30/2020"+0),"FY 19-20",""))</f>
        <v>FY 19-20</v>
      </c>
      <c r="AO2450" s="116" t="str">
        <f>IFERROR(FIND("R",Table1[[#This Row],[FS_Priority]]),"")</f>
        <v/>
      </c>
    </row>
    <row r="2451" spans="1:41" x14ac:dyDescent="0.25">
      <c r="A2451" s="48" t="s">
        <v>2932</v>
      </c>
      <c r="B2451" s="217" t="s">
        <v>211</v>
      </c>
      <c r="C2451" s="217" t="s">
        <v>2932</v>
      </c>
      <c r="D2451" s="218" t="b">
        <v>0</v>
      </c>
      <c r="E2451" s="48" t="s">
        <v>107</v>
      </c>
      <c r="F2451" s="48" t="s">
        <v>3187</v>
      </c>
      <c r="G2451" s="48" t="s">
        <v>211</v>
      </c>
      <c r="H2451" s="48" t="s">
        <v>473</v>
      </c>
      <c r="I2451" s="48" t="s">
        <v>3943</v>
      </c>
      <c r="J2451" s="48" t="s">
        <v>2661</v>
      </c>
      <c r="K2451" s="217" t="s">
        <v>3674</v>
      </c>
      <c r="L2451" s="217" t="s">
        <v>2636</v>
      </c>
      <c r="M2451" s="48" t="s">
        <v>3568</v>
      </c>
      <c r="N2451" s="217" t="s">
        <v>211</v>
      </c>
      <c r="O2451" s="48" t="s">
        <v>165</v>
      </c>
      <c r="P2451" s="48"/>
      <c r="Q2451" s="48" t="s">
        <v>221</v>
      </c>
      <c r="R2451" s="217" t="s">
        <v>211</v>
      </c>
      <c r="S2451" s="48" t="b">
        <v>0</v>
      </c>
      <c r="T2451" s="48"/>
      <c r="U2451" s="178"/>
      <c r="V2451" s="178">
        <v>43565</v>
      </c>
      <c r="W2451" s="48" t="s">
        <v>211</v>
      </c>
      <c r="X2451" s="48"/>
      <c r="Y2451" s="48"/>
      <c r="Z2451" s="48" t="s">
        <v>211</v>
      </c>
      <c r="AA2451" s="48"/>
      <c r="AB2451" s="48"/>
      <c r="AC2451" s="217" t="s">
        <v>4038</v>
      </c>
      <c r="AD2451" s="48"/>
      <c r="AE2451" s="217" t="s">
        <v>211</v>
      </c>
      <c r="AF2451" s="217" t="s">
        <v>211</v>
      </c>
      <c r="AG2451" s="217" t="s">
        <v>211</v>
      </c>
      <c r="AH2451" s="208">
        <v>43676</v>
      </c>
      <c r="AI2451" s="210" t="s">
        <v>4349</v>
      </c>
      <c r="AJ2451" s="164" t="str">
        <f t="shared" si="38"/>
        <v>FS</v>
      </c>
      <c r="AK2451" s="115" t="b">
        <f>ISNUMBER(SEARCH("IRT",Table1[[#This Row],[Current_Status]]))</f>
        <v>0</v>
      </c>
      <c r="AL2451" s="116">
        <f>YEAR(Table1[[#This Row],[Project_Initiated]])</f>
        <v>2019</v>
      </c>
      <c r="AM2451" s="53">
        <v>44120</v>
      </c>
      <c r="AN2451" s="53" t="str">
        <f>IF(AND(Table1[[#This Row],[Completed Date]]&gt;="07/01/2020"+0,Table1[[#This Row],[Completed Date]]&lt;="6/30/2021"+0),"FY 20-21",IF(AND(Table1[[#This Row],[Completed Date]]&gt;="07/01/2019"+0,Table1[[#This Row],[Completed Date]]&lt;="6/30/2020"+0),"FY 19-20",""))</f>
        <v>FY 19-20</v>
      </c>
      <c r="AO2451" s="116" t="str">
        <f>IFERROR(FIND("R",Table1[[#This Row],[FS_Priority]]),"")</f>
        <v/>
      </c>
    </row>
    <row r="2452" spans="1:41" x14ac:dyDescent="0.25">
      <c r="A2452" s="48" t="s">
        <v>852</v>
      </c>
      <c r="B2452" s="217" t="s">
        <v>211</v>
      </c>
      <c r="C2452" s="217" t="s">
        <v>852</v>
      </c>
      <c r="D2452" s="218" t="b">
        <v>0</v>
      </c>
      <c r="E2452" s="48" t="s">
        <v>107</v>
      </c>
      <c r="F2452" s="48" t="s">
        <v>3185</v>
      </c>
      <c r="G2452" s="48" t="s">
        <v>211</v>
      </c>
      <c r="H2452" s="48" t="s">
        <v>472</v>
      </c>
      <c r="I2452" s="48" t="s">
        <v>3713</v>
      </c>
      <c r="J2452" s="48" t="s">
        <v>2661</v>
      </c>
      <c r="K2452" s="217" t="s">
        <v>3674</v>
      </c>
      <c r="L2452" s="217" t="s">
        <v>2636</v>
      </c>
      <c r="M2452" s="48" t="s">
        <v>3680</v>
      </c>
      <c r="N2452" s="217" t="s">
        <v>211</v>
      </c>
      <c r="O2452" s="48" t="s">
        <v>165</v>
      </c>
      <c r="P2452" s="48"/>
      <c r="Q2452" s="48" t="s">
        <v>221</v>
      </c>
      <c r="R2452" s="217" t="s">
        <v>211</v>
      </c>
      <c r="S2452" s="48" t="b">
        <v>1</v>
      </c>
      <c r="T2452" s="48"/>
      <c r="U2452" s="178"/>
      <c r="V2452" s="178">
        <v>43349</v>
      </c>
      <c r="W2452" s="48" t="s">
        <v>211</v>
      </c>
      <c r="X2452" s="48"/>
      <c r="Y2452" s="48"/>
      <c r="Z2452" s="48" t="s">
        <v>211</v>
      </c>
      <c r="AA2452" s="48"/>
      <c r="AB2452" s="48"/>
      <c r="AC2452" s="217" t="s">
        <v>539</v>
      </c>
      <c r="AD2452" s="180"/>
      <c r="AE2452" s="217" t="s">
        <v>165</v>
      </c>
      <c r="AF2452" s="217" t="s">
        <v>211</v>
      </c>
      <c r="AG2452" s="217" t="s">
        <v>539</v>
      </c>
      <c r="AH2452" s="208">
        <v>43395</v>
      </c>
      <c r="AI2452" s="210" t="s">
        <v>4347</v>
      </c>
      <c r="AJ2452" s="164" t="str">
        <f t="shared" si="38"/>
        <v>FS</v>
      </c>
      <c r="AK2452" s="115" t="b">
        <f>ISNUMBER(SEARCH("IRT",Table1[[#This Row],[Current_Status]]))</f>
        <v>0</v>
      </c>
      <c r="AL2452" s="116">
        <f>YEAR(Table1[[#This Row],[Project_Initiated]])</f>
        <v>2018</v>
      </c>
      <c r="AM2452" s="53">
        <v>44120</v>
      </c>
      <c r="AN2452" s="53" t="str">
        <f>IF(AND(Table1[[#This Row],[Completed Date]]&gt;="07/01/2020"+0,Table1[[#This Row],[Completed Date]]&lt;="6/30/2021"+0),"FY 20-21",IF(AND(Table1[[#This Row],[Completed Date]]&gt;="07/01/2019"+0,Table1[[#This Row],[Completed Date]]&lt;="6/30/2020"+0),"FY 19-20",""))</f>
        <v/>
      </c>
      <c r="AO2452" s="116" t="str">
        <f>IFERROR(FIND("R",Table1[[#This Row],[FS_Priority]]),"")</f>
        <v/>
      </c>
    </row>
    <row r="2453" spans="1:41" x14ac:dyDescent="0.25">
      <c r="A2453" s="48" t="s">
        <v>895</v>
      </c>
      <c r="B2453" s="217" t="s">
        <v>211</v>
      </c>
      <c r="C2453" s="217" t="s">
        <v>895</v>
      </c>
      <c r="D2453" s="218" t="b">
        <v>0</v>
      </c>
      <c r="E2453" s="48" t="s">
        <v>107</v>
      </c>
      <c r="F2453" s="48" t="s">
        <v>3186</v>
      </c>
      <c r="G2453" s="48" t="s">
        <v>211</v>
      </c>
      <c r="H2453" s="48" t="s">
        <v>474</v>
      </c>
      <c r="I2453" s="48" t="s">
        <v>3714</v>
      </c>
      <c r="J2453" s="48" t="s">
        <v>2661</v>
      </c>
      <c r="K2453" s="217" t="s">
        <v>3674</v>
      </c>
      <c r="L2453" s="217" t="s">
        <v>2636</v>
      </c>
      <c r="M2453" s="48" t="s">
        <v>3561</v>
      </c>
      <c r="N2453" s="217" t="s">
        <v>211</v>
      </c>
      <c r="O2453" s="48" t="s">
        <v>165</v>
      </c>
      <c r="P2453" s="48"/>
      <c r="Q2453" s="48" t="s">
        <v>221</v>
      </c>
      <c r="R2453" s="217" t="s">
        <v>211</v>
      </c>
      <c r="S2453" s="48" t="b">
        <v>0</v>
      </c>
      <c r="T2453" s="48"/>
      <c r="U2453" s="178"/>
      <c r="V2453" s="178">
        <v>43389</v>
      </c>
      <c r="W2453" s="48" t="s">
        <v>211</v>
      </c>
      <c r="X2453" s="48"/>
      <c r="Y2453" s="48"/>
      <c r="Z2453" s="48" t="s">
        <v>211</v>
      </c>
      <c r="AA2453" s="48"/>
      <c r="AB2453" s="48"/>
      <c r="AC2453" s="217" t="s">
        <v>2818</v>
      </c>
      <c r="AD2453" s="179"/>
      <c r="AE2453" s="217" t="s">
        <v>165</v>
      </c>
      <c r="AF2453" s="217" t="s">
        <v>211</v>
      </c>
      <c r="AG2453" s="217" t="s">
        <v>539</v>
      </c>
      <c r="AH2453" s="208">
        <v>43528</v>
      </c>
      <c r="AI2453" s="210" t="s">
        <v>4352</v>
      </c>
      <c r="AJ2453" s="164" t="str">
        <f t="shared" si="38"/>
        <v>FS</v>
      </c>
      <c r="AK2453" s="115" t="b">
        <f>ISNUMBER(SEARCH("IRT",Table1[[#This Row],[Current_Status]]))</f>
        <v>0</v>
      </c>
      <c r="AL2453" s="116">
        <f>YEAR(Table1[[#This Row],[Project_Initiated]])</f>
        <v>2018</v>
      </c>
      <c r="AM2453" s="53">
        <v>44120</v>
      </c>
      <c r="AN2453" s="53" t="str">
        <f>IF(AND(Table1[[#This Row],[Completed Date]]&gt;="07/01/2020"+0,Table1[[#This Row],[Completed Date]]&lt;="6/30/2021"+0),"FY 20-21",IF(AND(Table1[[#This Row],[Completed Date]]&gt;="07/01/2019"+0,Table1[[#This Row],[Completed Date]]&lt;="6/30/2020"+0),"FY 19-20",""))</f>
        <v/>
      </c>
      <c r="AO2453" s="116" t="str">
        <f>IFERROR(FIND("R",Table1[[#This Row],[FS_Priority]]),"")</f>
        <v/>
      </c>
    </row>
    <row r="2454" spans="1:41" x14ac:dyDescent="0.25">
      <c r="A2454" s="48" t="s">
        <v>2624</v>
      </c>
      <c r="B2454" s="217" t="s">
        <v>211</v>
      </c>
      <c r="C2454" s="217" t="s">
        <v>2624</v>
      </c>
      <c r="D2454" s="218" t="b">
        <v>0</v>
      </c>
      <c r="E2454" s="48" t="s">
        <v>107</v>
      </c>
      <c r="F2454" s="48" t="s">
        <v>3191</v>
      </c>
      <c r="G2454" s="48" t="s">
        <v>211</v>
      </c>
      <c r="H2454" s="48" t="s">
        <v>473</v>
      </c>
      <c r="I2454" s="48" t="s">
        <v>3683</v>
      </c>
      <c r="J2454" s="48" t="s">
        <v>2661</v>
      </c>
      <c r="K2454" s="217" t="s">
        <v>3674</v>
      </c>
      <c r="L2454" s="217" t="s">
        <v>2636</v>
      </c>
      <c r="M2454" s="48" t="s">
        <v>3568</v>
      </c>
      <c r="N2454" s="217" t="s">
        <v>211</v>
      </c>
      <c r="O2454" s="48" t="s">
        <v>165</v>
      </c>
      <c r="P2454" s="48"/>
      <c r="Q2454" s="48" t="s">
        <v>223</v>
      </c>
      <c r="R2454" s="217" t="s">
        <v>211</v>
      </c>
      <c r="S2454" s="48" t="b">
        <v>0</v>
      </c>
      <c r="T2454" s="48"/>
      <c r="U2454" s="178"/>
      <c r="V2454" s="178">
        <v>43404</v>
      </c>
      <c r="W2454" s="48" t="s">
        <v>211</v>
      </c>
      <c r="X2454" s="48"/>
      <c r="Y2454" s="48"/>
      <c r="Z2454" s="48" t="s">
        <v>211</v>
      </c>
      <c r="AA2454" s="48"/>
      <c r="AB2454" s="48"/>
      <c r="AC2454" s="217" t="s">
        <v>2818</v>
      </c>
      <c r="AD2454" s="48"/>
      <c r="AE2454" s="217" t="s">
        <v>165</v>
      </c>
      <c r="AF2454" s="217" t="s">
        <v>211</v>
      </c>
      <c r="AG2454" s="217" t="s">
        <v>539</v>
      </c>
      <c r="AH2454" s="208">
        <v>43528</v>
      </c>
      <c r="AI2454" s="210" t="s">
        <v>4352</v>
      </c>
      <c r="AJ2454" s="164" t="str">
        <f t="shared" si="38"/>
        <v>FS</v>
      </c>
      <c r="AK2454" s="115" t="b">
        <f>ISNUMBER(SEARCH("IRT",Table1[[#This Row],[Current_Status]]))</f>
        <v>0</v>
      </c>
      <c r="AL2454" s="116">
        <f>YEAR(Table1[[#This Row],[Project_Initiated]])</f>
        <v>2018</v>
      </c>
      <c r="AM2454" s="53">
        <v>44120</v>
      </c>
      <c r="AN2454" s="53" t="str">
        <f>IF(AND(Table1[[#This Row],[Completed Date]]&gt;="07/01/2020"+0,Table1[[#This Row],[Completed Date]]&lt;="6/30/2021"+0),"FY 20-21",IF(AND(Table1[[#This Row],[Completed Date]]&gt;="07/01/2019"+0,Table1[[#This Row],[Completed Date]]&lt;="6/30/2020"+0),"FY 19-20",""))</f>
        <v/>
      </c>
      <c r="AO2454" s="116" t="str">
        <f>IFERROR(FIND("R",Table1[[#This Row],[FS_Priority]]),"")</f>
        <v/>
      </c>
    </row>
    <row r="2455" spans="1:41" x14ac:dyDescent="0.25">
      <c r="A2455" s="48" t="s">
        <v>327</v>
      </c>
      <c r="B2455" s="217" t="s">
        <v>211</v>
      </c>
      <c r="C2455" s="217" t="s">
        <v>327</v>
      </c>
      <c r="D2455" s="218" t="b">
        <v>0</v>
      </c>
      <c r="E2455" s="48" t="s">
        <v>107</v>
      </c>
      <c r="F2455" s="48" t="s">
        <v>3190</v>
      </c>
      <c r="G2455" s="48" t="s">
        <v>211</v>
      </c>
      <c r="H2455" s="48" t="s">
        <v>393</v>
      </c>
      <c r="I2455" s="48" t="s">
        <v>211</v>
      </c>
      <c r="J2455" s="48" t="s">
        <v>2661</v>
      </c>
      <c r="K2455" s="217" t="s">
        <v>3674</v>
      </c>
      <c r="L2455" s="217" t="s">
        <v>2636</v>
      </c>
      <c r="M2455" s="48" t="s">
        <v>3691</v>
      </c>
      <c r="N2455" s="217" t="s">
        <v>211</v>
      </c>
      <c r="O2455" s="48" t="s">
        <v>183</v>
      </c>
      <c r="P2455" s="48"/>
      <c r="Q2455" s="48" t="s">
        <v>223</v>
      </c>
      <c r="R2455" s="217" t="s">
        <v>286</v>
      </c>
      <c r="S2455" s="48" t="b">
        <v>0</v>
      </c>
      <c r="T2455" s="48"/>
      <c r="U2455" s="178"/>
      <c r="V2455" s="178">
        <v>43080</v>
      </c>
      <c r="W2455" s="48" t="s">
        <v>211</v>
      </c>
      <c r="X2455" s="48"/>
      <c r="Y2455" s="48"/>
      <c r="Z2455" s="48" t="s">
        <v>211</v>
      </c>
      <c r="AA2455" s="48"/>
      <c r="AB2455" s="48"/>
      <c r="AC2455" s="217" t="s">
        <v>2764</v>
      </c>
      <c r="AD2455" s="48"/>
      <c r="AE2455" s="217" t="s">
        <v>183</v>
      </c>
      <c r="AF2455" s="217" t="s">
        <v>211</v>
      </c>
      <c r="AG2455" s="217" t="s">
        <v>2694</v>
      </c>
      <c r="AH2455" s="208">
        <v>43497</v>
      </c>
      <c r="AI2455" s="210" t="s">
        <v>4353</v>
      </c>
      <c r="AJ2455" s="164" t="str">
        <f t="shared" si="38"/>
        <v>FS</v>
      </c>
      <c r="AK2455" s="115" t="b">
        <f>ISNUMBER(SEARCH("IRT",Table1[[#This Row],[Current_Status]]))</f>
        <v>0</v>
      </c>
      <c r="AL2455" s="116">
        <f>YEAR(Table1[[#This Row],[Project_Initiated]])</f>
        <v>2017</v>
      </c>
      <c r="AM2455" s="53">
        <v>44120</v>
      </c>
      <c r="AN2455" s="53" t="str">
        <f>IF(AND(Table1[[#This Row],[Completed Date]]&gt;="07/01/2020"+0,Table1[[#This Row],[Completed Date]]&lt;="6/30/2021"+0),"FY 20-21",IF(AND(Table1[[#This Row],[Completed Date]]&gt;="07/01/2019"+0,Table1[[#This Row],[Completed Date]]&lt;="6/30/2020"+0),"FY 19-20",""))</f>
        <v/>
      </c>
      <c r="AO2455" s="116" t="str">
        <f>IFERROR(FIND("R",Table1[[#This Row],[FS_Priority]]),"")</f>
        <v/>
      </c>
    </row>
    <row r="2456" spans="1:41" x14ac:dyDescent="0.25">
      <c r="A2456" s="48" t="s">
        <v>4599</v>
      </c>
      <c r="B2456" s="217" t="s">
        <v>211</v>
      </c>
      <c r="C2456" s="217" t="s">
        <v>4599</v>
      </c>
      <c r="D2456" s="218" t="b">
        <v>0</v>
      </c>
      <c r="E2456" s="48" t="s">
        <v>107</v>
      </c>
      <c r="F2456" s="48" t="s">
        <v>4600</v>
      </c>
      <c r="G2456" s="48" t="s">
        <v>211</v>
      </c>
      <c r="H2456" s="48" t="s">
        <v>211</v>
      </c>
      <c r="I2456" s="48" t="s">
        <v>4601</v>
      </c>
      <c r="J2456" s="48" t="s">
        <v>2661</v>
      </c>
      <c r="K2456" s="217" t="s">
        <v>3674</v>
      </c>
      <c r="L2456" s="217" t="s">
        <v>2636</v>
      </c>
      <c r="M2456" s="48" t="s">
        <v>3697</v>
      </c>
      <c r="N2456" s="217" t="s">
        <v>3701</v>
      </c>
      <c r="O2456" s="48" t="s">
        <v>165</v>
      </c>
      <c r="P2456" s="48"/>
      <c r="Q2456" s="48" t="s">
        <v>223</v>
      </c>
      <c r="R2456" s="217" t="s">
        <v>211</v>
      </c>
      <c r="S2456" s="48" t="b">
        <v>0</v>
      </c>
      <c r="T2456" s="48"/>
      <c r="U2456" s="178"/>
      <c r="V2456" s="178">
        <v>43794</v>
      </c>
      <c r="W2456" s="48" t="s">
        <v>211</v>
      </c>
      <c r="X2456" s="48"/>
      <c r="Y2456" s="48"/>
      <c r="Z2456" s="48" t="s">
        <v>211</v>
      </c>
      <c r="AA2456" s="48"/>
      <c r="AB2456" s="48"/>
      <c r="AC2456" s="217" t="s">
        <v>4778</v>
      </c>
      <c r="AD2456" s="48"/>
      <c r="AE2456" s="217" t="s">
        <v>165</v>
      </c>
      <c r="AF2456" s="217" t="s">
        <v>211</v>
      </c>
      <c r="AG2456" s="217" t="s">
        <v>211</v>
      </c>
      <c r="AH2456" s="208">
        <v>43837</v>
      </c>
      <c r="AI2456" s="210" t="s">
        <v>4364</v>
      </c>
      <c r="AJ2456" s="164" t="str">
        <f t="shared" si="38"/>
        <v>FS</v>
      </c>
      <c r="AK2456" s="115" t="b">
        <f>ISNUMBER(SEARCH("IRT",Table1[[#This Row],[Current_Status]]))</f>
        <v>0</v>
      </c>
      <c r="AL2456" s="116">
        <f>YEAR(Table1[[#This Row],[Project_Initiated]])</f>
        <v>2019</v>
      </c>
      <c r="AM2456" s="53">
        <v>44120</v>
      </c>
      <c r="AN2456" s="53" t="str">
        <f>IF(AND(Table1[[#This Row],[Completed Date]]&gt;="07/01/2020"+0,Table1[[#This Row],[Completed Date]]&lt;="6/30/2021"+0),"FY 20-21",IF(AND(Table1[[#This Row],[Completed Date]]&gt;="07/01/2019"+0,Table1[[#This Row],[Completed Date]]&lt;="6/30/2020"+0),"FY 19-20",""))</f>
        <v>FY 19-20</v>
      </c>
      <c r="AO2456" s="116" t="str">
        <f>IFERROR(FIND("R",Table1[[#This Row],[FS_Priority]]),"")</f>
        <v/>
      </c>
    </row>
    <row r="2457" spans="1:41" x14ac:dyDescent="0.25">
      <c r="A2457" s="48" t="s">
        <v>4602</v>
      </c>
      <c r="B2457" s="217" t="s">
        <v>211</v>
      </c>
      <c r="C2457" s="217" t="s">
        <v>4602</v>
      </c>
      <c r="D2457" s="218" t="b">
        <v>0</v>
      </c>
      <c r="E2457" s="48" t="s">
        <v>107</v>
      </c>
      <c r="F2457" s="48" t="s">
        <v>4603</v>
      </c>
      <c r="G2457" s="48" t="s">
        <v>211</v>
      </c>
      <c r="H2457" s="48" t="s">
        <v>211</v>
      </c>
      <c r="I2457" s="48" t="s">
        <v>4604</v>
      </c>
      <c r="J2457" s="48" t="s">
        <v>2661</v>
      </c>
      <c r="K2457" s="217" t="s">
        <v>3674</v>
      </c>
      <c r="L2457" s="217" t="s">
        <v>2636</v>
      </c>
      <c r="M2457" s="48" t="s">
        <v>3697</v>
      </c>
      <c r="N2457" s="217" t="s">
        <v>3701</v>
      </c>
      <c r="O2457" s="48" t="s">
        <v>165</v>
      </c>
      <c r="P2457" s="48"/>
      <c r="Q2457" s="48" t="s">
        <v>225</v>
      </c>
      <c r="R2457" s="217" t="s">
        <v>211</v>
      </c>
      <c r="S2457" s="48" t="b">
        <v>0</v>
      </c>
      <c r="T2457" s="48"/>
      <c r="U2457" s="178"/>
      <c r="V2457" s="178">
        <v>43794</v>
      </c>
      <c r="W2457" s="48" t="s">
        <v>211</v>
      </c>
      <c r="X2457" s="48"/>
      <c r="Y2457" s="48"/>
      <c r="Z2457" s="48" t="s">
        <v>211</v>
      </c>
      <c r="AA2457" s="48"/>
      <c r="AB2457" s="48"/>
      <c r="AC2457" s="217" t="s">
        <v>4778</v>
      </c>
      <c r="AD2457" s="179"/>
      <c r="AE2457" s="217" t="s">
        <v>165</v>
      </c>
      <c r="AF2457" s="217" t="s">
        <v>211</v>
      </c>
      <c r="AG2457" s="217" t="s">
        <v>211</v>
      </c>
      <c r="AH2457" s="208">
        <v>43837</v>
      </c>
      <c r="AI2457" s="210" t="s">
        <v>4364</v>
      </c>
      <c r="AJ2457" s="164" t="str">
        <f t="shared" si="38"/>
        <v>FS</v>
      </c>
      <c r="AK2457" s="115" t="b">
        <f>ISNUMBER(SEARCH("IRT",Table1[[#This Row],[Current_Status]]))</f>
        <v>0</v>
      </c>
      <c r="AL2457" s="116">
        <f>YEAR(Table1[[#This Row],[Project_Initiated]])</f>
        <v>2019</v>
      </c>
      <c r="AM2457" s="53">
        <v>44120</v>
      </c>
      <c r="AN2457" s="53" t="str">
        <f>IF(AND(Table1[[#This Row],[Completed Date]]&gt;="07/01/2020"+0,Table1[[#This Row],[Completed Date]]&lt;="6/30/2021"+0),"FY 20-21",IF(AND(Table1[[#This Row],[Completed Date]]&gt;="07/01/2019"+0,Table1[[#This Row],[Completed Date]]&lt;="6/30/2020"+0),"FY 19-20",""))</f>
        <v>FY 19-20</v>
      </c>
      <c r="AO2457" s="116" t="str">
        <f>IFERROR(FIND("R",Table1[[#This Row],[FS_Priority]]),"")</f>
        <v/>
      </c>
    </row>
    <row r="2458" spans="1:41" x14ac:dyDescent="0.25">
      <c r="A2458" s="48" t="s">
        <v>2742</v>
      </c>
      <c r="B2458" s="217" t="s">
        <v>211</v>
      </c>
      <c r="C2458" s="217" t="s">
        <v>2742</v>
      </c>
      <c r="D2458" s="218" t="b">
        <v>0</v>
      </c>
      <c r="E2458" s="48" t="s">
        <v>107</v>
      </c>
      <c r="F2458" s="48" t="s">
        <v>3194</v>
      </c>
      <c r="G2458" s="48" t="s">
        <v>211</v>
      </c>
      <c r="H2458" s="48" t="s">
        <v>478</v>
      </c>
      <c r="I2458" s="48" t="s">
        <v>3560</v>
      </c>
      <c r="J2458" s="48" t="s">
        <v>2661</v>
      </c>
      <c r="K2458" s="217" t="s">
        <v>3674</v>
      </c>
      <c r="L2458" s="217" t="s">
        <v>2636</v>
      </c>
      <c r="M2458" s="48" t="s">
        <v>3561</v>
      </c>
      <c r="N2458" s="217" t="s">
        <v>211</v>
      </c>
      <c r="O2458" s="48" t="s">
        <v>165</v>
      </c>
      <c r="P2458" s="48"/>
      <c r="Q2458" s="48" t="s">
        <v>225</v>
      </c>
      <c r="R2458" s="217" t="s">
        <v>211</v>
      </c>
      <c r="S2458" s="48" t="b">
        <v>0</v>
      </c>
      <c r="T2458" s="48"/>
      <c r="U2458" s="178"/>
      <c r="V2458" s="178">
        <v>43320</v>
      </c>
      <c r="W2458" s="48" t="s">
        <v>211</v>
      </c>
      <c r="X2458" s="48"/>
      <c r="Y2458" s="48"/>
      <c r="Z2458" s="48" t="s">
        <v>211</v>
      </c>
      <c r="AA2458" s="48"/>
      <c r="AB2458" s="48"/>
      <c r="AC2458" s="217" t="s">
        <v>2818</v>
      </c>
      <c r="AD2458" s="48"/>
      <c r="AE2458" s="217" t="s">
        <v>211</v>
      </c>
      <c r="AF2458" s="217" t="s">
        <v>211</v>
      </c>
      <c r="AG2458" s="217" t="s">
        <v>211</v>
      </c>
      <c r="AH2458" s="208">
        <v>43528</v>
      </c>
      <c r="AI2458" s="210" t="s">
        <v>4346</v>
      </c>
      <c r="AJ2458" s="164" t="str">
        <f t="shared" si="38"/>
        <v>FS</v>
      </c>
      <c r="AK2458" s="115" t="b">
        <f>ISNUMBER(SEARCH("IRT",Table1[[#This Row],[Current_Status]]))</f>
        <v>0</v>
      </c>
      <c r="AL2458" s="116">
        <f>YEAR(Table1[[#This Row],[Project_Initiated]])</f>
        <v>2018</v>
      </c>
      <c r="AM2458" s="53">
        <v>44120</v>
      </c>
      <c r="AN2458" s="53" t="str">
        <f>IF(AND(Table1[[#This Row],[Completed Date]]&gt;="07/01/2020"+0,Table1[[#This Row],[Completed Date]]&lt;="6/30/2021"+0),"FY 20-21",IF(AND(Table1[[#This Row],[Completed Date]]&gt;="07/01/2019"+0,Table1[[#This Row],[Completed Date]]&lt;="6/30/2020"+0),"FY 19-20",""))</f>
        <v/>
      </c>
      <c r="AO2458" s="116" t="str">
        <f>IFERROR(FIND("R",Table1[[#This Row],[FS_Priority]]),"")</f>
        <v/>
      </c>
    </row>
    <row r="2459" spans="1:41" x14ac:dyDescent="0.25">
      <c r="A2459" s="48" t="s">
        <v>4605</v>
      </c>
      <c r="B2459" s="217" t="s">
        <v>211</v>
      </c>
      <c r="C2459" s="217" t="s">
        <v>4605</v>
      </c>
      <c r="D2459" s="218" t="b">
        <v>0</v>
      </c>
      <c r="E2459" s="48" t="s">
        <v>107</v>
      </c>
      <c r="F2459" s="48" t="s">
        <v>4606</v>
      </c>
      <c r="G2459" s="48" t="s">
        <v>211</v>
      </c>
      <c r="H2459" s="48" t="s">
        <v>211</v>
      </c>
      <c r="I2459" s="48" t="s">
        <v>4607</v>
      </c>
      <c r="J2459" s="48" t="s">
        <v>2661</v>
      </c>
      <c r="K2459" s="217" t="s">
        <v>3674</v>
      </c>
      <c r="L2459" s="217" t="s">
        <v>2636</v>
      </c>
      <c r="M2459" s="48" t="s">
        <v>3697</v>
      </c>
      <c r="N2459" s="217" t="s">
        <v>3701</v>
      </c>
      <c r="O2459" s="48" t="s">
        <v>165</v>
      </c>
      <c r="P2459" s="48"/>
      <c r="Q2459" s="48" t="s">
        <v>227</v>
      </c>
      <c r="R2459" s="217" t="s">
        <v>211</v>
      </c>
      <c r="S2459" s="48" t="b">
        <v>0</v>
      </c>
      <c r="T2459" s="48"/>
      <c r="U2459" s="178"/>
      <c r="V2459" s="178">
        <v>43794</v>
      </c>
      <c r="W2459" s="48" t="s">
        <v>211</v>
      </c>
      <c r="X2459" s="48"/>
      <c r="Y2459" s="48"/>
      <c r="Z2459" s="48" t="s">
        <v>211</v>
      </c>
      <c r="AA2459" s="48"/>
      <c r="AB2459" s="48"/>
      <c r="AC2459" s="217" t="s">
        <v>4778</v>
      </c>
      <c r="AD2459" s="48"/>
      <c r="AE2459" s="217" t="s">
        <v>165</v>
      </c>
      <c r="AF2459" s="217" t="s">
        <v>211</v>
      </c>
      <c r="AG2459" s="217" t="s">
        <v>211</v>
      </c>
      <c r="AH2459" s="208">
        <v>43837</v>
      </c>
      <c r="AI2459" s="210" t="s">
        <v>4364</v>
      </c>
      <c r="AJ2459" s="164" t="str">
        <f t="shared" si="38"/>
        <v>FS</v>
      </c>
      <c r="AK2459" s="115" t="b">
        <f>ISNUMBER(SEARCH("IRT",Table1[[#This Row],[Current_Status]]))</f>
        <v>0</v>
      </c>
      <c r="AL2459" s="116">
        <f>YEAR(Table1[[#This Row],[Project_Initiated]])</f>
        <v>2019</v>
      </c>
      <c r="AM2459" s="53">
        <v>44120</v>
      </c>
      <c r="AN2459" s="53" t="str">
        <f>IF(AND(Table1[[#This Row],[Completed Date]]&gt;="07/01/2020"+0,Table1[[#This Row],[Completed Date]]&lt;="6/30/2021"+0),"FY 20-21",IF(AND(Table1[[#This Row],[Completed Date]]&gt;="07/01/2019"+0,Table1[[#This Row],[Completed Date]]&lt;="6/30/2020"+0),"FY 19-20",""))</f>
        <v>FY 19-20</v>
      </c>
      <c r="AO2459" s="116" t="str">
        <f>IFERROR(FIND("R",Table1[[#This Row],[FS_Priority]]),"")</f>
        <v/>
      </c>
    </row>
    <row r="2460" spans="1:41" x14ac:dyDescent="0.25">
      <c r="A2460" s="48" t="s">
        <v>329</v>
      </c>
      <c r="B2460" s="217" t="s">
        <v>211</v>
      </c>
      <c r="C2460" s="217" t="s">
        <v>329</v>
      </c>
      <c r="D2460" s="218" t="b">
        <v>0</v>
      </c>
      <c r="E2460" s="48" t="s">
        <v>107</v>
      </c>
      <c r="F2460" s="48" t="s">
        <v>3197</v>
      </c>
      <c r="G2460" s="48" t="s">
        <v>211</v>
      </c>
      <c r="H2460" s="48" t="s">
        <v>466</v>
      </c>
      <c r="I2460" s="48" t="s">
        <v>3722</v>
      </c>
      <c r="J2460" s="48" t="s">
        <v>2661</v>
      </c>
      <c r="K2460" s="217" t="s">
        <v>3674</v>
      </c>
      <c r="L2460" s="217" t="s">
        <v>2636</v>
      </c>
      <c r="M2460" s="48" t="s">
        <v>3698</v>
      </c>
      <c r="N2460" s="217" t="s">
        <v>211</v>
      </c>
      <c r="O2460" s="48" t="s">
        <v>183</v>
      </c>
      <c r="P2460" s="48"/>
      <c r="Q2460" s="48" t="s">
        <v>229</v>
      </c>
      <c r="R2460" s="217" t="s">
        <v>211</v>
      </c>
      <c r="S2460" s="48" t="b">
        <v>0</v>
      </c>
      <c r="T2460" s="48"/>
      <c r="U2460" s="178"/>
      <c r="V2460" s="178">
        <v>43304</v>
      </c>
      <c r="W2460" s="48" t="s">
        <v>211</v>
      </c>
      <c r="X2460" s="48"/>
      <c r="Y2460" s="48"/>
      <c r="Z2460" s="48" t="s">
        <v>211</v>
      </c>
      <c r="AA2460" s="48"/>
      <c r="AB2460" s="48"/>
      <c r="AC2460" s="217" t="s">
        <v>211</v>
      </c>
      <c r="AD2460" s="180"/>
      <c r="AE2460" s="217" t="s">
        <v>498</v>
      </c>
      <c r="AF2460" s="217" t="s">
        <v>211</v>
      </c>
      <c r="AG2460" s="217" t="s">
        <v>2694</v>
      </c>
      <c r="AH2460" s="208">
        <v>43412</v>
      </c>
      <c r="AI2460" s="210" t="s">
        <v>4347</v>
      </c>
      <c r="AJ2460" s="164" t="str">
        <f t="shared" si="38"/>
        <v>FS</v>
      </c>
      <c r="AK2460" s="115" t="b">
        <f>ISNUMBER(SEARCH("IRT",Table1[[#This Row],[Current_Status]]))</f>
        <v>0</v>
      </c>
      <c r="AL2460" s="116">
        <f>YEAR(Table1[[#This Row],[Project_Initiated]])</f>
        <v>2018</v>
      </c>
      <c r="AM2460" s="53">
        <v>44120</v>
      </c>
      <c r="AN2460" s="53" t="str">
        <f>IF(AND(Table1[[#This Row],[Completed Date]]&gt;="07/01/2020"+0,Table1[[#This Row],[Completed Date]]&lt;="6/30/2021"+0),"FY 20-21",IF(AND(Table1[[#This Row],[Completed Date]]&gt;="07/01/2019"+0,Table1[[#This Row],[Completed Date]]&lt;="6/30/2020"+0),"FY 19-20",""))</f>
        <v/>
      </c>
      <c r="AO2460" s="116" t="str">
        <f>IFERROR(FIND("R",Table1[[#This Row],[FS_Priority]]),"")</f>
        <v/>
      </c>
    </row>
    <row r="2461" spans="1:41" x14ac:dyDescent="0.25">
      <c r="A2461" s="48" t="s">
        <v>330</v>
      </c>
      <c r="B2461" s="217" t="s">
        <v>211</v>
      </c>
      <c r="C2461" s="217" t="s">
        <v>330</v>
      </c>
      <c r="D2461" s="218" t="b">
        <v>0</v>
      </c>
      <c r="E2461" s="48" t="s">
        <v>107</v>
      </c>
      <c r="F2461" s="48" t="s">
        <v>3198</v>
      </c>
      <c r="G2461" s="48" t="s">
        <v>211</v>
      </c>
      <c r="H2461" s="48" t="s">
        <v>441</v>
      </c>
      <c r="I2461" s="48" t="s">
        <v>3723</v>
      </c>
      <c r="J2461" s="48" t="s">
        <v>2661</v>
      </c>
      <c r="K2461" s="217" t="s">
        <v>3674</v>
      </c>
      <c r="L2461" s="217" t="s">
        <v>2636</v>
      </c>
      <c r="M2461" s="48" t="s">
        <v>3675</v>
      </c>
      <c r="N2461" s="217" t="s">
        <v>211</v>
      </c>
      <c r="O2461" s="48" t="s">
        <v>183</v>
      </c>
      <c r="P2461" s="48"/>
      <c r="Q2461" s="48" t="s">
        <v>231</v>
      </c>
      <c r="R2461" s="217" t="s">
        <v>211</v>
      </c>
      <c r="S2461" s="48" t="b">
        <v>0</v>
      </c>
      <c r="T2461" s="48"/>
      <c r="U2461" s="178"/>
      <c r="V2461" s="178">
        <v>43313</v>
      </c>
      <c r="W2461" s="48" t="s">
        <v>211</v>
      </c>
      <c r="X2461" s="48"/>
      <c r="Y2461" s="48"/>
      <c r="Z2461" s="48" t="s">
        <v>211</v>
      </c>
      <c r="AA2461" s="48"/>
      <c r="AB2461" s="48"/>
      <c r="AC2461" s="217" t="s">
        <v>2883</v>
      </c>
      <c r="AD2461" s="223">
        <v>43411</v>
      </c>
      <c r="AE2461" s="217" t="s">
        <v>498</v>
      </c>
      <c r="AF2461" s="217" t="s">
        <v>211</v>
      </c>
      <c r="AG2461" s="217" t="s">
        <v>2694</v>
      </c>
      <c r="AH2461" s="208">
        <v>43631</v>
      </c>
      <c r="AI2461" s="210" t="s">
        <v>4347</v>
      </c>
      <c r="AJ2461" s="164" t="str">
        <f t="shared" si="38"/>
        <v>FS</v>
      </c>
      <c r="AK2461" s="115" t="b">
        <f>ISNUMBER(SEARCH("IRT",Table1[[#This Row],[Current_Status]]))</f>
        <v>0</v>
      </c>
      <c r="AL2461" s="116">
        <f>YEAR(Table1[[#This Row],[Project_Initiated]])</f>
        <v>2018</v>
      </c>
      <c r="AM2461" s="53">
        <v>44120</v>
      </c>
      <c r="AN2461" s="53" t="str">
        <f>IF(AND(Table1[[#This Row],[Completed Date]]&gt;="07/01/2020"+0,Table1[[#This Row],[Completed Date]]&lt;="6/30/2021"+0),"FY 20-21",IF(AND(Table1[[#This Row],[Completed Date]]&gt;="07/01/2019"+0,Table1[[#This Row],[Completed Date]]&lt;="6/30/2020"+0),"FY 19-20",""))</f>
        <v/>
      </c>
      <c r="AO2461" s="116" t="str">
        <f>IFERROR(FIND("R",Table1[[#This Row],[FS_Priority]]),"")</f>
        <v/>
      </c>
    </row>
    <row r="2462" spans="1:41" x14ac:dyDescent="0.25">
      <c r="A2462" s="48" t="s">
        <v>4609</v>
      </c>
      <c r="B2462" s="217" t="s">
        <v>211</v>
      </c>
      <c r="C2462" s="217" t="s">
        <v>4609</v>
      </c>
      <c r="D2462" s="218" t="b">
        <v>0</v>
      </c>
      <c r="E2462" s="48" t="s">
        <v>107</v>
      </c>
      <c r="F2462" s="48" t="s">
        <v>4610</v>
      </c>
      <c r="G2462" s="48" t="s">
        <v>211</v>
      </c>
      <c r="H2462" s="48" t="s">
        <v>211</v>
      </c>
      <c r="I2462" s="48" t="s">
        <v>4611</v>
      </c>
      <c r="J2462" s="48" t="s">
        <v>2661</v>
      </c>
      <c r="K2462" s="217" t="s">
        <v>3674</v>
      </c>
      <c r="L2462" s="217" t="s">
        <v>2636</v>
      </c>
      <c r="M2462" s="48" t="s">
        <v>3687</v>
      </c>
      <c r="N2462" s="217" t="s">
        <v>211</v>
      </c>
      <c r="O2462" s="48" t="s">
        <v>165</v>
      </c>
      <c r="P2462" s="48"/>
      <c r="Q2462" s="48" t="s">
        <v>231</v>
      </c>
      <c r="R2462" s="217" t="s">
        <v>211</v>
      </c>
      <c r="S2462" s="48" t="b">
        <v>0</v>
      </c>
      <c r="T2462" s="48"/>
      <c r="U2462" s="178"/>
      <c r="V2462" s="178">
        <v>43767</v>
      </c>
      <c r="W2462" s="48" t="s">
        <v>211</v>
      </c>
      <c r="X2462" s="48"/>
      <c r="Y2462" s="48"/>
      <c r="Z2462" s="48" t="s">
        <v>211</v>
      </c>
      <c r="AA2462" s="48"/>
      <c r="AB2462" s="48"/>
      <c r="AC2462" s="217" t="s">
        <v>4836</v>
      </c>
      <c r="AD2462" s="48"/>
      <c r="AE2462" s="217" t="s">
        <v>165</v>
      </c>
      <c r="AF2462" s="217" t="s">
        <v>211</v>
      </c>
      <c r="AG2462" s="217" t="s">
        <v>211</v>
      </c>
      <c r="AH2462" s="208">
        <v>43867</v>
      </c>
      <c r="AI2462" s="210" t="s">
        <v>4364</v>
      </c>
      <c r="AJ2462" s="164" t="str">
        <f t="shared" si="38"/>
        <v>FS</v>
      </c>
      <c r="AK2462" s="115" t="b">
        <f>ISNUMBER(SEARCH("IRT",Table1[[#This Row],[Current_Status]]))</f>
        <v>0</v>
      </c>
      <c r="AL2462" s="116">
        <f>YEAR(Table1[[#This Row],[Project_Initiated]])</f>
        <v>2019</v>
      </c>
      <c r="AM2462" s="53">
        <v>44120</v>
      </c>
      <c r="AN2462" s="53" t="str">
        <f>IF(AND(Table1[[#This Row],[Completed Date]]&gt;="07/01/2020"+0,Table1[[#This Row],[Completed Date]]&lt;="6/30/2021"+0),"FY 20-21",IF(AND(Table1[[#This Row],[Completed Date]]&gt;="07/01/2019"+0,Table1[[#This Row],[Completed Date]]&lt;="6/30/2020"+0),"FY 19-20",""))</f>
        <v>FY 19-20</v>
      </c>
      <c r="AO2462" s="116" t="str">
        <f>IFERROR(FIND("R",Table1[[#This Row],[FS_Priority]]),"")</f>
        <v/>
      </c>
    </row>
    <row r="2463" spans="1:41" x14ac:dyDescent="0.25">
      <c r="A2463" s="48" t="s">
        <v>391</v>
      </c>
      <c r="B2463" s="217" t="s">
        <v>211</v>
      </c>
      <c r="C2463" s="217" t="s">
        <v>391</v>
      </c>
      <c r="D2463" s="218" t="b">
        <v>0</v>
      </c>
      <c r="E2463" s="48" t="s">
        <v>107</v>
      </c>
      <c r="F2463" s="48" t="s">
        <v>3199</v>
      </c>
      <c r="G2463" s="48" t="s">
        <v>211</v>
      </c>
      <c r="H2463" s="48" t="s">
        <v>182</v>
      </c>
      <c r="I2463" s="48" t="s">
        <v>388</v>
      </c>
      <c r="J2463" s="48" t="s">
        <v>2661</v>
      </c>
      <c r="K2463" s="217" t="s">
        <v>3674</v>
      </c>
      <c r="L2463" s="217" t="s">
        <v>2636</v>
      </c>
      <c r="M2463" s="48" t="s">
        <v>3724</v>
      </c>
      <c r="N2463" s="217" t="s">
        <v>211</v>
      </c>
      <c r="O2463" s="48" t="s">
        <v>183</v>
      </c>
      <c r="P2463" s="48"/>
      <c r="Q2463" s="48" t="s">
        <v>234</v>
      </c>
      <c r="R2463" s="217" t="s">
        <v>211</v>
      </c>
      <c r="S2463" s="48" t="b">
        <v>0</v>
      </c>
      <c r="T2463" s="48"/>
      <c r="U2463" s="178"/>
      <c r="V2463" s="178">
        <v>43320</v>
      </c>
      <c r="W2463" s="48" t="s">
        <v>211</v>
      </c>
      <c r="X2463" s="48"/>
      <c r="Y2463" s="48"/>
      <c r="Z2463" s="48" t="s">
        <v>211</v>
      </c>
      <c r="AA2463" s="48"/>
      <c r="AB2463" s="48"/>
      <c r="AC2463" s="217" t="s">
        <v>2793</v>
      </c>
      <c r="AD2463" s="219">
        <v>43362</v>
      </c>
      <c r="AE2463" s="217" t="s">
        <v>498</v>
      </c>
      <c r="AF2463" s="217" t="s">
        <v>211</v>
      </c>
      <c r="AG2463" s="217" t="s">
        <v>2694</v>
      </c>
      <c r="AH2463" s="208">
        <v>43510</v>
      </c>
      <c r="AI2463" s="210" t="s">
        <v>4347</v>
      </c>
      <c r="AJ2463" s="164" t="str">
        <f t="shared" si="38"/>
        <v>FS</v>
      </c>
      <c r="AK2463" s="115" t="b">
        <f>ISNUMBER(SEARCH("IRT",Table1[[#This Row],[Current_Status]]))</f>
        <v>0</v>
      </c>
      <c r="AL2463" s="116">
        <f>YEAR(Table1[[#This Row],[Project_Initiated]])</f>
        <v>2018</v>
      </c>
      <c r="AM2463" s="53">
        <v>44120</v>
      </c>
      <c r="AN2463" s="53" t="str">
        <f>IF(AND(Table1[[#This Row],[Completed Date]]&gt;="07/01/2020"+0,Table1[[#This Row],[Completed Date]]&lt;="6/30/2021"+0),"FY 20-21",IF(AND(Table1[[#This Row],[Completed Date]]&gt;="07/01/2019"+0,Table1[[#This Row],[Completed Date]]&lt;="6/30/2020"+0),"FY 19-20",""))</f>
        <v/>
      </c>
      <c r="AO2463" s="116" t="str">
        <f>IFERROR(FIND("R",Table1[[#This Row],[FS_Priority]]),"")</f>
        <v/>
      </c>
    </row>
    <row r="2464" spans="1:41" x14ac:dyDescent="0.25">
      <c r="A2464" s="48" t="s">
        <v>4612</v>
      </c>
      <c r="B2464" s="217" t="s">
        <v>211</v>
      </c>
      <c r="C2464" s="217" t="s">
        <v>4612</v>
      </c>
      <c r="D2464" s="218" t="b">
        <v>0</v>
      </c>
      <c r="E2464" s="48" t="s">
        <v>107</v>
      </c>
      <c r="F2464" s="48" t="s">
        <v>4613</v>
      </c>
      <c r="G2464" s="48" t="s">
        <v>211</v>
      </c>
      <c r="H2464" s="48" t="s">
        <v>211</v>
      </c>
      <c r="I2464" s="48" t="s">
        <v>4177</v>
      </c>
      <c r="J2464" s="48" t="s">
        <v>2661</v>
      </c>
      <c r="K2464" s="217" t="s">
        <v>3674</v>
      </c>
      <c r="L2464" s="217" t="s">
        <v>2636</v>
      </c>
      <c r="M2464" s="48" t="s">
        <v>4166</v>
      </c>
      <c r="N2464" s="217" t="s">
        <v>211</v>
      </c>
      <c r="O2464" s="48" t="s">
        <v>165</v>
      </c>
      <c r="P2464" s="48"/>
      <c r="Q2464" s="48" t="s">
        <v>306</v>
      </c>
      <c r="R2464" s="217" t="s">
        <v>211</v>
      </c>
      <c r="S2464" s="48" t="b">
        <v>0</v>
      </c>
      <c r="T2464" s="48"/>
      <c r="U2464" s="178"/>
      <c r="V2464" s="178">
        <v>43705</v>
      </c>
      <c r="W2464" s="48" t="s">
        <v>211</v>
      </c>
      <c r="X2464" s="48"/>
      <c r="Y2464" s="48"/>
      <c r="Z2464" s="48" t="s">
        <v>211</v>
      </c>
      <c r="AA2464" s="48"/>
      <c r="AB2464" s="48"/>
      <c r="AC2464" s="217" t="s">
        <v>211</v>
      </c>
      <c r="AD2464" s="179"/>
      <c r="AE2464" s="217" t="s">
        <v>165</v>
      </c>
      <c r="AF2464" s="217" t="s">
        <v>5023</v>
      </c>
      <c r="AG2464" s="217" t="s">
        <v>211</v>
      </c>
      <c r="AH2464" s="216">
        <v>43867</v>
      </c>
      <c r="AI2464" s="210" t="s">
        <v>4364</v>
      </c>
      <c r="AJ2464" s="164" t="str">
        <f t="shared" si="38"/>
        <v>FS</v>
      </c>
      <c r="AK2464" s="115" t="b">
        <f>ISNUMBER(SEARCH("IRT",Table1[[#This Row],[Current_Status]]))</f>
        <v>0</v>
      </c>
      <c r="AL2464" s="116">
        <f>YEAR(Table1[[#This Row],[Project_Initiated]])</f>
        <v>2019</v>
      </c>
      <c r="AM2464" s="53">
        <v>44120</v>
      </c>
      <c r="AN2464" s="53" t="str">
        <f>IF(AND(Table1[[#This Row],[Completed Date]]&gt;="07/01/2020"+0,Table1[[#This Row],[Completed Date]]&lt;="6/30/2021"+0),"FY 20-21",IF(AND(Table1[[#This Row],[Completed Date]]&gt;="07/01/2019"+0,Table1[[#This Row],[Completed Date]]&lt;="6/30/2020"+0),"FY 19-20",""))</f>
        <v>FY 19-20</v>
      </c>
      <c r="AO2464" s="116" t="str">
        <f>IFERROR(FIND("R",Table1[[#This Row],[FS_Priority]]),"")</f>
        <v/>
      </c>
    </row>
    <row r="2465" spans="1:41" x14ac:dyDescent="0.25">
      <c r="A2465" s="48" t="s">
        <v>332</v>
      </c>
      <c r="B2465" s="217" t="s">
        <v>211</v>
      </c>
      <c r="C2465" s="217" t="s">
        <v>332</v>
      </c>
      <c r="D2465" s="218" t="b">
        <v>0</v>
      </c>
      <c r="E2465" s="48" t="s">
        <v>107</v>
      </c>
      <c r="F2465" s="48" t="s">
        <v>3201</v>
      </c>
      <c r="G2465" s="48" t="s">
        <v>211</v>
      </c>
      <c r="H2465" s="48" t="s">
        <v>472</v>
      </c>
      <c r="I2465" s="48" t="s">
        <v>211</v>
      </c>
      <c r="J2465" s="48" t="s">
        <v>2661</v>
      </c>
      <c r="K2465" s="217" t="s">
        <v>3674</v>
      </c>
      <c r="L2465" s="217" t="s">
        <v>2636</v>
      </c>
      <c r="M2465" s="48" t="s">
        <v>3680</v>
      </c>
      <c r="N2465" s="217" t="s">
        <v>211</v>
      </c>
      <c r="O2465" s="48" t="s">
        <v>183</v>
      </c>
      <c r="P2465" s="48"/>
      <c r="Q2465" s="48" t="s">
        <v>308</v>
      </c>
      <c r="R2465" s="217" t="s">
        <v>211</v>
      </c>
      <c r="S2465" s="48" t="b">
        <v>0</v>
      </c>
      <c r="T2465" s="48"/>
      <c r="U2465" s="178"/>
      <c r="V2465" s="178">
        <v>43322</v>
      </c>
      <c r="W2465" s="48" t="s">
        <v>211</v>
      </c>
      <c r="X2465" s="48"/>
      <c r="Y2465" s="48"/>
      <c r="Z2465" s="48" t="s">
        <v>211</v>
      </c>
      <c r="AA2465" s="48"/>
      <c r="AB2465" s="48"/>
      <c r="AC2465" s="217" t="s">
        <v>2850</v>
      </c>
      <c r="AD2465" s="48"/>
      <c r="AE2465" s="217" t="s">
        <v>498</v>
      </c>
      <c r="AF2465" s="217" t="s">
        <v>211</v>
      </c>
      <c r="AG2465" s="217" t="s">
        <v>2694</v>
      </c>
      <c r="AH2465" s="208">
        <v>43552</v>
      </c>
      <c r="AI2465" s="210" t="s">
        <v>4347</v>
      </c>
      <c r="AJ2465" s="164" t="str">
        <f t="shared" si="38"/>
        <v>FS</v>
      </c>
      <c r="AK2465" s="115" t="b">
        <f>ISNUMBER(SEARCH("IRT",Table1[[#This Row],[Current_Status]]))</f>
        <v>0</v>
      </c>
      <c r="AL2465" s="116">
        <f>YEAR(Table1[[#This Row],[Project_Initiated]])</f>
        <v>2018</v>
      </c>
      <c r="AM2465" s="53">
        <v>44120</v>
      </c>
      <c r="AN2465" s="53" t="str">
        <f>IF(AND(Table1[[#This Row],[Completed Date]]&gt;="07/01/2020"+0,Table1[[#This Row],[Completed Date]]&lt;="6/30/2021"+0),"FY 20-21",IF(AND(Table1[[#This Row],[Completed Date]]&gt;="07/01/2019"+0,Table1[[#This Row],[Completed Date]]&lt;="6/30/2020"+0),"FY 19-20",""))</f>
        <v/>
      </c>
      <c r="AO2465" s="116" t="str">
        <f>IFERROR(FIND("R",Table1[[#This Row],[FS_Priority]]),"")</f>
        <v/>
      </c>
    </row>
    <row r="2466" spans="1:41" x14ac:dyDescent="0.25">
      <c r="A2466" s="48" t="s">
        <v>891</v>
      </c>
      <c r="B2466" s="217" t="s">
        <v>211</v>
      </c>
      <c r="C2466" s="217" t="s">
        <v>891</v>
      </c>
      <c r="D2466" s="218" t="b">
        <v>0</v>
      </c>
      <c r="E2466" s="48" t="s">
        <v>107</v>
      </c>
      <c r="F2466" s="48" t="s">
        <v>3204</v>
      </c>
      <c r="G2466" s="48" t="s">
        <v>211</v>
      </c>
      <c r="H2466" s="48" t="s">
        <v>3531</v>
      </c>
      <c r="I2466" s="48" t="s">
        <v>3589</v>
      </c>
      <c r="J2466" s="48" t="s">
        <v>2661</v>
      </c>
      <c r="K2466" s="217" t="s">
        <v>3674</v>
      </c>
      <c r="L2466" s="217" t="s">
        <v>2636</v>
      </c>
      <c r="M2466" s="48" t="s">
        <v>3726</v>
      </c>
      <c r="N2466" s="217" t="s">
        <v>211</v>
      </c>
      <c r="O2466" s="48" t="s">
        <v>165</v>
      </c>
      <c r="P2466" s="48"/>
      <c r="Q2466" s="48" t="s">
        <v>236</v>
      </c>
      <c r="R2466" s="217" t="s">
        <v>211</v>
      </c>
      <c r="S2466" s="48" t="b">
        <v>0</v>
      </c>
      <c r="T2466" s="48"/>
      <c r="U2466" s="178"/>
      <c r="V2466" s="178">
        <v>43385</v>
      </c>
      <c r="W2466" s="48" t="s">
        <v>211</v>
      </c>
      <c r="X2466" s="48"/>
      <c r="Y2466" s="48"/>
      <c r="Z2466" s="48" t="s">
        <v>211</v>
      </c>
      <c r="AA2466" s="48"/>
      <c r="AB2466" s="48"/>
      <c r="AC2466" s="217" t="s">
        <v>2788</v>
      </c>
      <c r="AD2466" s="179"/>
      <c r="AE2466" s="217" t="s">
        <v>165</v>
      </c>
      <c r="AF2466" s="217" t="s">
        <v>211</v>
      </c>
      <c r="AG2466" s="217" t="s">
        <v>539</v>
      </c>
      <c r="AH2466" s="208">
        <v>43504</v>
      </c>
      <c r="AI2466" s="210" t="s">
        <v>4352</v>
      </c>
      <c r="AJ2466" s="164" t="str">
        <f t="shared" si="38"/>
        <v>FS</v>
      </c>
      <c r="AK2466" s="115" t="b">
        <f>ISNUMBER(SEARCH("IRT",Table1[[#This Row],[Current_Status]]))</f>
        <v>0</v>
      </c>
      <c r="AL2466" s="116">
        <f>YEAR(Table1[[#This Row],[Project_Initiated]])</f>
        <v>2018</v>
      </c>
      <c r="AM2466" s="53">
        <v>44120</v>
      </c>
      <c r="AN2466" s="53" t="str">
        <f>IF(AND(Table1[[#This Row],[Completed Date]]&gt;="07/01/2020"+0,Table1[[#This Row],[Completed Date]]&lt;="6/30/2021"+0),"FY 20-21",IF(AND(Table1[[#This Row],[Completed Date]]&gt;="07/01/2019"+0,Table1[[#This Row],[Completed Date]]&lt;="6/30/2020"+0),"FY 19-20",""))</f>
        <v/>
      </c>
      <c r="AO2466" s="116" t="str">
        <f>IFERROR(FIND("R",Table1[[#This Row],[FS_Priority]]),"")</f>
        <v/>
      </c>
    </row>
    <row r="2467" spans="1:41" x14ac:dyDescent="0.25">
      <c r="A2467" s="48" t="s">
        <v>892</v>
      </c>
      <c r="B2467" s="217" t="s">
        <v>211</v>
      </c>
      <c r="C2467" s="217" t="s">
        <v>892</v>
      </c>
      <c r="D2467" s="218" t="b">
        <v>0</v>
      </c>
      <c r="E2467" s="48" t="s">
        <v>107</v>
      </c>
      <c r="F2467" s="48" t="s">
        <v>3206</v>
      </c>
      <c r="G2467" s="48" t="s">
        <v>211</v>
      </c>
      <c r="H2467" s="48" t="s">
        <v>81</v>
      </c>
      <c r="I2467" s="48" t="s">
        <v>211</v>
      </c>
      <c r="J2467" s="48" t="s">
        <v>2661</v>
      </c>
      <c r="K2467" s="217" t="s">
        <v>3674</v>
      </c>
      <c r="L2467" s="217" t="s">
        <v>2636</v>
      </c>
      <c r="M2467" s="48" t="s">
        <v>3682</v>
      </c>
      <c r="N2467" s="217" t="s">
        <v>211</v>
      </c>
      <c r="O2467" s="48" t="s">
        <v>165</v>
      </c>
      <c r="P2467" s="48"/>
      <c r="Q2467" s="48" t="s">
        <v>236</v>
      </c>
      <c r="R2467" s="217" t="s">
        <v>211</v>
      </c>
      <c r="S2467" s="48" t="b">
        <v>0</v>
      </c>
      <c r="T2467" s="48"/>
      <c r="U2467" s="178"/>
      <c r="V2467" s="178">
        <v>43385</v>
      </c>
      <c r="W2467" s="48" t="s">
        <v>211</v>
      </c>
      <c r="X2467" s="48"/>
      <c r="Y2467" s="48"/>
      <c r="Z2467" s="48" t="s">
        <v>211</v>
      </c>
      <c r="AA2467" s="48"/>
      <c r="AB2467" s="48"/>
      <c r="AC2467" s="217" t="s">
        <v>2788</v>
      </c>
      <c r="AD2467" s="179"/>
      <c r="AE2467" s="217" t="s">
        <v>165</v>
      </c>
      <c r="AF2467" s="217" t="s">
        <v>211</v>
      </c>
      <c r="AG2467" s="217" t="s">
        <v>539</v>
      </c>
      <c r="AH2467" s="208">
        <v>43504</v>
      </c>
      <c r="AI2467" s="210" t="s">
        <v>4352</v>
      </c>
      <c r="AJ2467" s="164" t="str">
        <f t="shared" si="38"/>
        <v>FS</v>
      </c>
      <c r="AK2467" s="115" t="b">
        <f>ISNUMBER(SEARCH("IRT",Table1[[#This Row],[Current_Status]]))</f>
        <v>0</v>
      </c>
      <c r="AL2467" s="116">
        <f>YEAR(Table1[[#This Row],[Project_Initiated]])</f>
        <v>2018</v>
      </c>
      <c r="AM2467" s="53">
        <v>44120</v>
      </c>
      <c r="AN2467" s="53" t="str">
        <f>IF(AND(Table1[[#This Row],[Completed Date]]&gt;="07/01/2020"+0,Table1[[#This Row],[Completed Date]]&lt;="6/30/2021"+0),"FY 20-21",IF(AND(Table1[[#This Row],[Completed Date]]&gt;="07/01/2019"+0,Table1[[#This Row],[Completed Date]]&lt;="6/30/2020"+0),"FY 19-20",""))</f>
        <v/>
      </c>
      <c r="AO2467" s="116" t="str">
        <f>IFERROR(FIND("R",Table1[[#This Row],[FS_Priority]]),"")</f>
        <v/>
      </c>
    </row>
    <row r="2468" spans="1:41" x14ac:dyDescent="0.25">
      <c r="A2468" s="48" t="s">
        <v>4093</v>
      </c>
      <c r="B2468" s="217" t="s">
        <v>211</v>
      </c>
      <c r="C2468" s="217" t="s">
        <v>4093</v>
      </c>
      <c r="D2468" s="218" t="b">
        <v>0</v>
      </c>
      <c r="E2468" s="48" t="s">
        <v>107</v>
      </c>
      <c r="F2468" s="48" t="s">
        <v>4187</v>
      </c>
      <c r="G2468" s="48" t="s">
        <v>211</v>
      </c>
      <c r="H2468" s="48" t="s">
        <v>462</v>
      </c>
      <c r="I2468" s="48" t="s">
        <v>4188</v>
      </c>
      <c r="J2468" s="48" t="s">
        <v>2661</v>
      </c>
      <c r="K2468" s="217" t="s">
        <v>3674</v>
      </c>
      <c r="L2468" s="217" t="s">
        <v>2636</v>
      </c>
      <c r="M2468" s="48" t="s">
        <v>3760</v>
      </c>
      <c r="N2468" s="217" t="s">
        <v>211</v>
      </c>
      <c r="O2468" s="48" t="s">
        <v>165</v>
      </c>
      <c r="P2468" s="48"/>
      <c r="Q2468" s="48" t="s">
        <v>236</v>
      </c>
      <c r="R2468" s="217" t="s">
        <v>211</v>
      </c>
      <c r="S2468" s="48" t="b">
        <v>0</v>
      </c>
      <c r="T2468" s="48"/>
      <c r="U2468" s="178"/>
      <c r="V2468" s="178">
        <v>43668</v>
      </c>
      <c r="W2468" s="48" t="s">
        <v>211</v>
      </c>
      <c r="X2468" s="48"/>
      <c r="Y2468" s="48"/>
      <c r="Z2468" s="48" t="s">
        <v>211</v>
      </c>
      <c r="AA2468" s="48"/>
      <c r="AB2468" s="48"/>
      <c r="AC2468" s="217" t="s">
        <v>4436</v>
      </c>
      <c r="AD2468" s="180"/>
      <c r="AE2468" s="217" t="s">
        <v>165</v>
      </c>
      <c r="AF2468" s="217" t="s">
        <v>211</v>
      </c>
      <c r="AG2468" s="217" t="s">
        <v>211</v>
      </c>
      <c r="AH2468" s="208">
        <v>43740</v>
      </c>
      <c r="AI2468" s="210" t="s">
        <v>4284</v>
      </c>
      <c r="AJ2468" s="164" t="str">
        <f t="shared" si="38"/>
        <v>FS</v>
      </c>
      <c r="AK2468" s="115" t="b">
        <f>ISNUMBER(SEARCH("IRT",Table1[[#This Row],[Current_Status]]))</f>
        <v>0</v>
      </c>
      <c r="AL2468" s="116">
        <f>YEAR(Table1[[#This Row],[Project_Initiated]])</f>
        <v>2019</v>
      </c>
      <c r="AM2468" s="53">
        <v>44120</v>
      </c>
      <c r="AN2468" s="53" t="str">
        <f>IF(AND(Table1[[#This Row],[Completed Date]]&gt;="07/01/2020"+0,Table1[[#This Row],[Completed Date]]&lt;="6/30/2021"+0),"FY 20-21",IF(AND(Table1[[#This Row],[Completed Date]]&gt;="07/01/2019"+0,Table1[[#This Row],[Completed Date]]&lt;="6/30/2020"+0),"FY 19-20",""))</f>
        <v>FY 19-20</v>
      </c>
      <c r="AO2468" s="116" t="str">
        <f>IFERROR(FIND("R",Table1[[#This Row],[FS_Priority]]),"")</f>
        <v/>
      </c>
    </row>
    <row r="2469" spans="1:41" x14ac:dyDescent="0.25">
      <c r="A2469" s="48" t="s">
        <v>4880</v>
      </c>
      <c r="B2469" s="217" t="s">
        <v>211</v>
      </c>
      <c r="C2469" s="217" t="s">
        <v>4880</v>
      </c>
      <c r="D2469" s="218" t="b">
        <v>0</v>
      </c>
      <c r="E2469" s="48" t="s">
        <v>107</v>
      </c>
      <c r="F2469" s="48" t="s">
        <v>4881</v>
      </c>
      <c r="G2469" s="48" t="s">
        <v>211</v>
      </c>
      <c r="H2469" s="48" t="s">
        <v>472</v>
      </c>
      <c r="I2469" s="48" t="s">
        <v>4882</v>
      </c>
      <c r="J2469" s="48" t="s">
        <v>2661</v>
      </c>
      <c r="K2469" s="217" t="s">
        <v>3674</v>
      </c>
      <c r="L2469" s="217" t="s">
        <v>2636</v>
      </c>
      <c r="M2469" s="48" t="s">
        <v>3568</v>
      </c>
      <c r="N2469" s="217" t="s">
        <v>3731</v>
      </c>
      <c r="O2469" s="48" t="s">
        <v>4852</v>
      </c>
      <c r="P2469" s="48"/>
      <c r="Q2469" s="48" t="s">
        <v>236</v>
      </c>
      <c r="R2469" s="217" t="s">
        <v>211</v>
      </c>
      <c r="S2469" s="48" t="b">
        <v>0</v>
      </c>
      <c r="T2469" s="48"/>
      <c r="U2469" s="178"/>
      <c r="V2469" s="178">
        <v>43870</v>
      </c>
      <c r="W2469" s="48" t="s">
        <v>211</v>
      </c>
      <c r="X2469" s="48"/>
      <c r="Y2469" s="48"/>
      <c r="Z2469" s="48" t="s">
        <v>211</v>
      </c>
      <c r="AA2469" s="48"/>
      <c r="AB2469" s="48"/>
      <c r="AC2469" s="217" t="s">
        <v>211</v>
      </c>
      <c r="AD2469" s="180"/>
      <c r="AE2469" s="217" t="s">
        <v>4852</v>
      </c>
      <c r="AF2469" s="217" t="s">
        <v>5024</v>
      </c>
      <c r="AG2469" s="217" t="s">
        <v>211</v>
      </c>
      <c r="AH2469" s="208">
        <v>43903</v>
      </c>
      <c r="AI2469" s="210" t="s">
        <v>4360</v>
      </c>
      <c r="AJ2469" s="164" t="str">
        <f t="shared" si="38"/>
        <v>FS</v>
      </c>
      <c r="AK2469" s="115" t="b">
        <f>ISNUMBER(SEARCH("IRT",Table1[[#This Row],[Current_Status]]))</f>
        <v>0</v>
      </c>
      <c r="AL2469" s="116">
        <f>YEAR(Table1[[#This Row],[Project_Initiated]])</f>
        <v>2020</v>
      </c>
      <c r="AM2469" s="53">
        <v>44120</v>
      </c>
      <c r="AN2469" s="53" t="str">
        <f>IF(AND(Table1[[#This Row],[Completed Date]]&gt;="07/01/2020"+0,Table1[[#This Row],[Completed Date]]&lt;="6/30/2021"+0),"FY 20-21",IF(AND(Table1[[#This Row],[Completed Date]]&gt;="07/01/2019"+0,Table1[[#This Row],[Completed Date]]&lt;="6/30/2020"+0),"FY 19-20",""))</f>
        <v>FY 19-20</v>
      </c>
      <c r="AO2469" s="116" t="str">
        <f>IFERROR(FIND("R",Table1[[#This Row],[FS_Priority]]),"")</f>
        <v/>
      </c>
    </row>
    <row r="2470" spans="1:41" x14ac:dyDescent="0.25">
      <c r="A2470" s="48" t="s">
        <v>3378</v>
      </c>
      <c r="B2470" s="217" t="s">
        <v>211</v>
      </c>
      <c r="C2470" s="217" t="s">
        <v>3378</v>
      </c>
      <c r="D2470" s="218" t="b">
        <v>0</v>
      </c>
      <c r="E2470" s="48" t="s">
        <v>107</v>
      </c>
      <c r="F2470" s="48" t="s">
        <v>3379</v>
      </c>
      <c r="G2470" s="48" t="s">
        <v>4043</v>
      </c>
      <c r="H2470" s="48" t="s">
        <v>393</v>
      </c>
      <c r="I2470" s="48" t="s">
        <v>3945</v>
      </c>
      <c r="J2470" s="48" t="s">
        <v>2661</v>
      </c>
      <c r="K2470" s="217" t="s">
        <v>3674</v>
      </c>
      <c r="L2470" s="217" t="s">
        <v>2636</v>
      </c>
      <c r="M2470" s="48" t="s">
        <v>3946</v>
      </c>
      <c r="N2470" s="217" t="s">
        <v>211</v>
      </c>
      <c r="O2470" s="48" t="s">
        <v>183</v>
      </c>
      <c r="P2470" s="48"/>
      <c r="Q2470" s="48" t="s">
        <v>236</v>
      </c>
      <c r="R2470" s="217" t="s">
        <v>211</v>
      </c>
      <c r="S2470" s="48" t="b">
        <v>0</v>
      </c>
      <c r="T2470" s="48"/>
      <c r="U2470" s="178"/>
      <c r="V2470" s="178">
        <v>43600</v>
      </c>
      <c r="W2470" s="48" t="s">
        <v>211</v>
      </c>
      <c r="X2470" s="48"/>
      <c r="Y2470" s="48"/>
      <c r="Z2470" s="48" t="s">
        <v>211</v>
      </c>
      <c r="AA2470" s="48"/>
      <c r="AB2470" s="48"/>
      <c r="AC2470" s="217" t="s">
        <v>4393</v>
      </c>
      <c r="AD2470" s="220">
        <v>43661</v>
      </c>
      <c r="AE2470" s="217" t="s">
        <v>498</v>
      </c>
      <c r="AF2470" s="217" t="s">
        <v>4456</v>
      </c>
      <c r="AG2470" s="217" t="s">
        <v>2694</v>
      </c>
      <c r="AH2470" s="216">
        <v>43780</v>
      </c>
      <c r="AI2470" s="210" t="s">
        <v>4349</v>
      </c>
      <c r="AJ2470" s="164" t="str">
        <f t="shared" si="38"/>
        <v>FS</v>
      </c>
      <c r="AK2470" s="115" t="b">
        <f>ISNUMBER(SEARCH("IRT",Table1[[#This Row],[Current_Status]]))</f>
        <v>0</v>
      </c>
      <c r="AL2470" s="116">
        <f>YEAR(Table1[[#This Row],[Project_Initiated]])</f>
        <v>2019</v>
      </c>
      <c r="AM2470" s="53">
        <v>44120</v>
      </c>
      <c r="AN2470" s="53" t="str">
        <f>IF(AND(Table1[[#This Row],[Completed Date]]&gt;="07/01/2020"+0,Table1[[#This Row],[Completed Date]]&lt;="6/30/2021"+0),"FY 20-21",IF(AND(Table1[[#This Row],[Completed Date]]&gt;="07/01/2019"+0,Table1[[#This Row],[Completed Date]]&lt;="6/30/2020"+0),"FY 19-20",""))</f>
        <v>FY 19-20</v>
      </c>
      <c r="AO2470" s="116" t="str">
        <f>IFERROR(FIND("R",Table1[[#This Row],[FS_Priority]]),"")</f>
        <v/>
      </c>
    </row>
    <row r="2471" spans="1:41" x14ac:dyDescent="0.25">
      <c r="A2471" s="48" t="s">
        <v>846</v>
      </c>
      <c r="B2471" s="217" t="s">
        <v>211</v>
      </c>
      <c r="C2471" s="217" t="s">
        <v>846</v>
      </c>
      <c r="D2471" s="218" t="b">
        <v>0</v>
      </c>
      <c r="E2471" s="48" t="s">
        <v>107</v>
      </c>
      <c r="F2471" s="48" t="s">
        <v>3203</v>
      </c>
      <c r="G2471" s="48" t="s">
        <v>211</v>
      </c>
      <c r="H2471" s="48" t="s">
        <v>441</v>
      </c>
      <c r="I2471" s="48" t="s">
        <v>91</v>
      </c>
      <c r="J2471" s="48" t="s">
        <v>2661</v>
      </c>
      <c r="K2471" s="217" t="s">
        <v>3674</v>
      </c>
      <c r="L2471" s="217" t="s">
        <v>2636</v>
      </c>
      <c r="M2471" s="48" t="s">
        <v>3675</v>
      </c>
      <c r="N2471" s="217" t="s">
        <v>211</v>
      </c>
      <c r="O2471" s="48" t="s">
        <v>165</v>
      </c>
      <c r="P2471" s="48"/>
      <c r="Q2471" s="48" t="s">
        <v>236</v>
      </c>
      <c r="R2471" s="217" t="s">
        <v>211</v>
      </c>
      <c r="S2471" s="48" t="b">
        <v>1</v>
      </c>
      <c r="T2471" s="48"/>
      <c r="U2471" s="178"/>
      <c r="V2471" s="178">
        <v>43336</v>
      </c>
      <c r="W2471" s="48" t="s">
        <v>211</v>
      </c>
      <c r="X2471" s="48"/>
      <c r="Y2471" s="48"/>
      <c r="Z2471" s="48" t="s">
        <v>211</v>
      </c>
      <c r="AA2471" s="48"/>
      <c r="AB2471" s="48"/>
      <c r="AC2471" s="217" t="s">
        <v>539</v>
      </c>
      <c r="AD2471" s="48"/>
      <c r="AE2471" s="217" t="s">
        <v>165</v>
      </c>
      <c r="AF2471" s="217" t="s">
        <v>211</v>
      </c>
      <c r="AG2471" s="217" t="s">
        <v>539</v>
      </c>
      <c r="AH2471" s="208">
        <v>43383</v>
      </c>
      <c r="AI2471" s="210" t="s">
        <v>4347</v>
      </c>
      <c r="AJ2471" s="164" t="str">
        <f t="shared" si="38"/>
        <v>FS</v>
      </c>
      <c r="AK2471" s="115" t="b">
        <f>ISNUMBER(SEARCH("IRT",Table1[[#This Row],[Current_Status]]))</f>
        <v>0</v>
      </c>
      <c r="AL2471" s="116">
        <f>YEAR(Table1[[#This Row],[Project_Initiated]])</f>
        <v>2018</v>
      </c>
      <c r="AM2471" s="53">
        <v>44120</v>
      </c>
      <c r="AN2471" s="53" t="str">
        <f>IF(AND(Table1[[#This Row],[Completed Date]]&gt;="07/01/2020"+0,Table1[[#This Row],[Completed Date]]&lt;="6/30/2021"+0),"FY 20-21",IF(AND(Table1[[#This Row],[Completed Date]]&gt;="07/01/2019"+0,Table1[[#This Row],[Completed Date]]&lt;="6/30/2020"+0),"FY 19-20",""))</f>
        <v/>
      </c>
      <c r="AO2471" s="116" t="str">
        <f>IFERROR(FIND("R",Table1[[#This Row],[FS_Priority]]),"")</f>
        <v/>
      </c>
    </row>
    <row r="2472" spans="1:41" x14ac:dyDescent="0.25">
      <c r="A2472" s="48" t="s">
        <v>4617</v>
      </c>
      <c r="B2472" s="217" t="s">
        <v>211</v>
      </c>
      <c r="C2472" s="217" t="s">
        <v>4617</v>
      </c>
      <c r="D2472" s="218" t="b">
        <v>0</v>
      </c>
      <c r="E2472" s="48" t="s">
        <v>107</v>
      </c>
      <c r="F2472" s="48" t="s">
        <v>4618</v>
      </c>
      <c r="G2472" s="48" t="s">
        <v>211</v>
      </c>
      <c r="H2472" s="48" t="s">
        <v>211</v>
      </c>
      <c r="I2472" s="48" t="s">
        <v>4619</v>
      </c>
      <c r="J2472" s="48" t="s">
        <v>2661</v>
      </c>
      <c r="K2472" s="217" t="s">
        <v>3674</v>
      </c>
      <c r="L2472" s="217" t="s">
        <v>2636</v>
      </c>
      <c r="M2472" s="48" t="s">
        <v>4620</v>
      </c>
      <c r="N2472" s="217" t="s">
        <v>4621</v>
      </c>
      <c r="O2472" s="48" t="s">
        <v>165</v>
      </c>
      <c r="P2472" s="48"/>
      <c r="Q2472" s="48" t="s">
        <v>236</v>
      </c>
      <c r="R2472" s="217" t="s">
        <v>211</v>
      </c>
      <c r="S2472" s="48" t="b">
        <v>0</v>
      </c>
      <c r="T2472" s="48"/>
      <c r="U2472" s="178"/>
      <c r="V2472" s="178">
        <v>43761</v>
      </c>
      <c r="W2472" s="48" t="s">
        <v>211</v>
      </c>
      <c r="X2472" s="48"/>
      <c r="Y2472" s="48"/>
      <c r="Z2472" s="48" t="s">
        <v>211</v>
      </c>
      <c r="AA2472" s="48"/>
      <c r="AB2472" s="48"/>
      <c r="AC2472" s="217" t="s">
        <v>4773</v>
      </c>
      <c r="AD2472" s="179"/>
      <c r="AE2472" s="217" t="s">
        <v>165</v>
      </c>
      <c r="AF2472" s="217" t="s">
        <v>211</v>
      </c>
      <c r="AG2472" s="217" t="s">
        <v>211</v>
      </c>
      <c r="AH2472" s="208">
        <v>43858</v>
      </c>
      <c r="AI2472" s="210" t="s">
        <v>4364</v>
      </c>
      <c r="AJ2472" s="164" t="str">
        <f t="shared" si="38"/>
        <v>FS</v>
      </c>
      <c r="AK2472" s="115" t="b">
        <f>ISNUMBER(SEARCH("IRT",Table1[[#This Row],[Current_Status]]))</f>
        <v>0</v>
      </c>
      <c r="AL2472" s="116">
        <f>YEAR(Table1[[#This Row],[Project_Initiated]])</f>
        <v>2019</v>
      </c>
      <c r="AM2472" s="53">
        <v>44120</v>
      </c>
      <c r="AN2472" s="53" t="str">
        <f>IF(AND(Table1[[#This Row],[Completed Date]]&gt;="07/01/2020"+0,Table1[[#This Row],[Completed Date]]&lt;="6/30/2021"+0),"FY 20-21",IF(AND(Table1[[#This Row],[Completed Date]]&gt;="07/01/2019"+0,Table1[[#This Row],[Completed Date]]&lt;="6/30/2020"+0),"FY 19-20",""))</f>
        <v>FY 19-20</v>
      </c>
      <c r="AO2472" s="116" t="str">
        <f>IFERROR(FIND("R",Table1[[#This Row],[FS_Priority]]),"")</f>
        <v/>
      </c>
    </row>
    <row r="2473" spans="1:41" x14ac:dyDescent="0.25">
      <c r="A2473" s="48" t="s">
        <v>4094</v>
      </c>
      <c r="B2473" s="217" t="s">
        <v>211</v>
      </c>
      <c r="C2473" s="217" t="s">
        <v>4094</v>
      </c>
      <c r="D2473" s="218" t="b">
        <v>0</v>
      </c>
      <c r="E2473" s="48" t="s">
        <v>107</v>
      </c>
      <c r="F2473" s="48" t="s">
        <v>4222</v>
      </c>
      <c r="G2473" s="48" t="s">
        <v>4377</v>
      </c>
      <c r="H2473" s="48" t="s">
        <v>462</v>
      </c>
      <c r="I2473" s="48" t="s">
        <v>4223</v>
      </c>
      <c r="J2473" s="48" t="s">
        <v>2661</v>
      </c>
      <c r="K2473" s="217" t="s">
        <v>3674</v>
      </c>
      <c r="L2473" s="217" t="s">
        <v>2636</v>
      </c>
      <c r="M2473" s="48" t="s">
        <v>4224</v>
      </c>
      <c r="N2473" s="217" t="s">
        <v>211</v>
      </c>
      <c r="O2473" s="48" t="s">
        <v>183</v>
      </c>
      <c r="P2473" s="48"/>
      <c r="Q2473" s="48" t="s">
        <v>236</v>
      </c>
      <c r="R2473" s="217" t="s">
        <v>211</v>
      </c>
      <c r="S2473" s="48" t="b">
        <v>0</v>
      </c>
      <c r="T2473" s="48"/>
      <c r="U2473" s="178"/>
      <c r="V2473" s="178">
        <v>43692</v>
      </c>
      <c r="W2473" s="48" t="s">
        <v>211</v>
      </c>
      <c r="X2473" s="48"/>
      <c r="Y2473" s="48"/>
      <c r="Z2473" s="48" t="s">
        <v>211</v>
      </c>
      <c r="AA2473" s="48"/>
      <c r="AB2473" s="48"/>
      <c r="AC2473" s="217" t="s">
        <v>4742</v>
      </c>
      <c r="AD2473" s="180"/>
      <c r="AE2473" s="217" t="s">
        <v>498</v>
      </c>
      <c r="AF2473" s="217" t="s">
        <v>4478</v>
      </c>
      <c r="AG2473" s="217" t="s">
        <v>2694</v>
      </c>
      <c r="AH2473" s="208">
        <v>43844</v>
      </c>
      <c r="AI2473" s="210" t="s">
        <v>4284</v>
      </c>
      <c r="AJ2473" s="164" t="str">
        <f t="shared" si="38"/>
        <v>FS</v>
      </c>
      <c r="AK2473" s="115" t="b">
        <f>ISNUMBER(SEARCH("IRT",Table1[[#This Row],[Current_Status]]))</f>
        <v>0</v>
      </c>
      <c r="AL2473" s="116">
        <f>YEAR(Table1[[#This Row],[Project_Initiated]])</f>
        <v>2019</v>
      </c>
      <c r="AM2473" s="53">
        <v>44120</v>
      </c>
      <c r="AN2473" s="53" t="str">
        <f>IF(AND(Table1[[#This Row],[Completed Date]]&gt;="07/01/2020"+0,Table1[[#This Row],[Completed Date]]&lt;="6/30/2021"+0),"FY 20-21",IF(AND(Table1[[#This Row],[Completed Date]]&gt;="07/01/2019"+0,Table1[[#This Row],[Completed Date]]&lt;="6/30/2020"+0),"FY 19-20",""))</f>
        <v>FY 19-20</v>
      </c>
      <c r="AO2473" s="116" t="str">
        <f>IFERROR(FIND("R",Table1[[#This Row],[FS_Priority]]),"")</f>
        <v/>
      </c>
    </row>
    <row r="2474" spans="1:41" x14ac:dyDescent="0.25">
      <c r="A2474" s="48" t="s">
        <v>334</v>
      </c>
      <c r="B2474" s="217" t="s">
        <v>211</v>
      </c>
      <c r="C2474" s="217" t="s">
        <v>334</v>
      </c>
      <c r="D2474" s="218" t="b">
        <v>0</v>
      </c>
      <c r="E2474" s="48" t="s">
        <v>107</v>
      </c>
      <c r="F2474" s="48" t="s">
        <v>3207</v>
      </c>
      <c r="G2474" s="48" t="s">
        <v>319</v>
      </c>
      <c r="H2474" s="48" t="s">
        <v>932</v>
      </c>
      <c r="I2474" s="48" t="s">
        <v>3727</v>
      </c>
      <c r="J2474" s="48" t="s">
        <v>2661</v>
      </c>
      <c r="K2474" s="217" t="s">
        <v>3674</v>
      </c>
      <c r="L2474" s="217" t="s">
        <v>2636</v>
      </c>
      <c r="M2474" s="48" t="s">
        <v>3724</v>
      </c>
      <c r="N2474" s="217" t="s">
        <v>211</v>
      </c>
      <c r="O2474" s="48" t="s">
        <v>183</v>
      </c>
      <c r="P2474" s="48"/>
      <c r="Q2474" s="48" t="s">
        <v>312</v>
      </c>
      <c r="R2474" s="217" t="s">
        <v>211</v>
      </c>
      <c r="S2474" s="48" t="b">
        <v>0</v>
      </c>
      <c r="T2474" s="48"/>
      <c r="U2474" s="178"/>
      <c r="V2474" s="178">
        <v>43348</v>
      </c>
      <c r="W2474" s="48" t="s">
        <v>211</v>
      </c>
      <c r="X2474" s="48"/>
      <c r="Y2474" s="48"/>
      <c r="Z2474" s="48" t="s">
        <v>211</v>
      </c>
      <c r="AA2474" s="48"/>
      <c r="AB2474" s="48"/>
      <c r="AC2474" s="217" t="s">
        <v>4022</v>
      </c>
      <c r="AD2474" s="219">
        <v>43362</v>
      </c>
      <c r="AE2474" s="217" t="s">
        <v>498</v>
      </c>
      <c r="AF2474" s="217" t="s">
        <v>4412</v>
      </c>
      <c r="AG2474" s="217" t="s">
        <v>2694</v>
      </c>
      <c r="AH2474" s="208">
        <v>43678</v>
      </c>
      <c r="AI2474" s="210" t="s">
        <v>4347</v>
      </c>
      <c r="AJ2474" s="164" t="str">
        <f t="shared" si="38"/>
        <v>FS</v>
      </c>
      <c r="AK2474" s="115" t="b">
        <f>ISNUMBER(SEARCH("IRT",Table1[[#This Row],[Current_Status]]))</f>
        <v>0</v>
      </c>
      <c r="AL2474" s="116">
        <f>YEAR(Table1[[#This Row],[Project_Initiated]])</f>
        <v>2018</v>
      </c>
      <c r="AM2474" s="53">
        <v>44120</v>
      </c>
      <c r="AN2474" s="53" t="str">
        <f>IF(AND(Table1[[#This Row],[Completed Date]]&gt;="07/01/2020"+0,Table1[[#This Row],[Completed Date]]&lt;="6/30/2021"+0),"FY 20-21",IF(AND(Table1[[#This Row],[Completed Date]]&gt;="07/01/2019"+0,Table1[[#This Row],[Completed Date]]&lt;="6/30/2020"+0),"FY 19-20",""))</f>
        <v>FY 19-20</v>
      </c>
      <c r="AO2474" s="116" t="str">
        <f>IFERROR(FIND("R",Table1[[#This Row],[FS_Priority]]),"")</f>
        <v/>
      </c>
    </row>
    <row r="2475" spans="1:41" x14ac:dyDescent="0.25">
      <c r="A2475" s="48" t="s">
        <v>335</v>
      </c>
      <c r="B2475" s="217" t="s">
        <v>211</v>
      </c>
      <c r="C2475" s="217" t="s">
        <v>335</v>
      </c>
      <c r="D2475" s="218" t="b">
        <v>0</v>
      </c>
      <c r="E2475" s="48" t="s">
        <v>107</v>
      </c>
      <c r="F2475" s="48" t="s">
        <v>3208</v>
      </c>
      <c r="G2475" s="48" t="s">
        <v>2632</v>
      </c>
      <c r="H2475" s="48" t="s">
        <v>474</v>
      </c>
      <c r="I2475" s="48" t="s">
        <v>3728</v>
      </c>
      <c r="J2475" s="48" t="s">
        <v>2661</v>
      </c>
      <c r="K2475" s="217" t="s">
        <v>3674</v>
      </c>
      <c r="L2475" s="217" t="s">
        <v>2636</v>
      </c>
      <c r="M2475" s="48" t="s">
        <v>3561</v>
      </c>
      <c r="N2475" s="217" t="s">
        <v>211</v>
      </c>
      <c r="O2475" s="48" t="s">
        <v>183</v>
      </c>
      <c r="P2475" s="48"/>
      <c r="Q2475" s="48" t="s">
        <v>315</v>
      </c>
      <c r="R2475" s="217" t="s">
        <v>315</v>
      </c>
      <c r="S2475" s="48" t="b">
        <v>0</v>
      </c>
      <c r="T2475" s="48"/>
      <c r="U2475" s="178"/>
      <c r="V2475" s="178">
        <v>43200</v>
      </c>
      <c r="W2475" s="48" t="s">
        <v>211</v>
      </c>
      <c r="X2475" s="48"/>
      <c r="Y2475" s="48"/>
      <c r="Z2475" s="48" t="s">
        <v>211</v>
      </c>
      <c r="AA2475" s="48"/>
      <c r="AB2475" s="48"/>
      <c r="AC2475" s="217" t="s">
        <v>4051</v>
      </c>
      <c r="AD2475" s="48"/>
      <c r="AE2475" s="217" t="s">
        <v>178</v>
      </c>
      <c r="AF2475" s="217" t="s">
        <v>211</v>
      </c>
      <c r="AG2475" s="217" t="s">
        <v>2694</v>
      </c>
      <c r="AH2475" s="208">
        <v>43691</v>
      </c>
      <c r="AI2475" s="210" t="s">
        <v>4350</v>
      </c>
      <c r="AJ2475" s="164" t="str">
        <f t="shared" si="38"/>
        <v>FS</v>
      </c>
      <c r="AK2475" s="115" t="b">
        <f>ISNUMBER(SEARCH("IRT",Table1[[#This Row],[Current_Status]]))</f>
        <v>0</v>
      </c>
      <c r="AL2475" s="116">
        <f>YEAR(Table1[[#This Row],[Project_Initiated]])</f>
        <v>2018</v>
      </c>
      <c r="AM2475" s="53">
        <v>44120</v>
      </c>
      <c r="AN2475" s="53" t="str">
        <f>IF(AND(Table1[[#This Row],[Completed Date]]&gt;="07/01/2020"+0,Table1[[#This Row],[Completed Date]]&lt;="6/30/2021"+0),"FY 20-21",IF(AND(Table1[[#This Row],[Completed Date]]&gt;="07/01/2019"+0,Table1[[#This Row],[Completed Date]]&lt;="6/30/2020"+0),"FY 19-20",""))</f>
        <v>FY 19-20</v>
      </c>
      <c r="AO2475" s="116" t="str">
        <f>IFERROR(FIND("R",Table1[[#This Row],[FS_Priority]]),"")</f>
        <v/>
      </c>
    </row>
    <row r="2476" spans="1:41" x14ac:dyDescent="0.25">
      <c r="A2476" s="48" t="s">
        <v>337</v>
      </c>
      <c r="B2476" s="217" t="s">
        <v>211</v>
      </c>
      <c r="C2476" s="217" t="s">
        <v>337</v>
      </c>
      <c r="D2476" s="218" t="b">
        <v>0</v>
      </c>
      <c r="E2476" s="48" t="s">
        <v>107</v>
      </c>
      <c r="F2476" s="48" t="s">
        <v>3210</v>
      </c>
      <c r="G2476" s="48" t="s">
        <v>319</v>
      </c>
      <c r="H2476" s="48" t="s">
        <v>441</v>
      </c>
      <c r="I2476" s="48" t="s">
        <v>3729</v>
      </c>
      <c r="J2476" s="48" t="s">
        <v>2661</v>
      </c>
      <c r="K2476" s="217" t="s">
        <v>3674</v>
      </c>
      <c r="L2476" s="217" t="s">
        <v>2636</v>
      </c>
      <c r="M2476" s="48" t="s">
        <v>3675</v>
      </c>
      <c r="N2476" s="217" t="s">
        <v>211</v>
      </c>
      <c r="O2476" s="48" t="s">
        <v>183</v>
      </c>
      <c r="P2476" s="48"/>
      <c r="Q2476" s="48" t="s">
        <v>338</v>
      </c>
      <c r="R2476" s="217" t="s">
        <v>211</v>
      </c>
      <c r="S2476" s="48" t="b">
        <v>0</v>
      </c>
      <c r="T2476" s="48"/>
      <c r="U2476" s="178"/>
      <c r="V2476" s="178">
        <v>43279</v>
      </c>
      <c r="W2476" s="48" t="s">
        <v>211</v>
      </c>
      <c r="X2476" s="48"/>
      <c r="Y2476" s="48"/>
      <c r="Z2476" s="48" t="s">
        <v>211</v>
      </c>
      <c r="AA2476" s="48"/>
      <c r="AB2476" s="48"/>
      <c r="AC2476" s="217" t="s">
        <v>4020</v>
      </c>
      <c r="AD2476" s="48"/>
      <c r="AE2476" s="217" t="s">
        <v>183</v>
      </c>
      <c r="AF2476" s="217" t="s">
        <v>211</v>
      </c>
      <c r="AG2476" s="217" t="s">
        <v>2694</v>
      </c>
      <c r="AH2476" s="208">
        <v>43678</v>
      </c>
      <c r="AI2476" s="210" t="s">
        <v>4347</v>
      </c>
      <c r="AJ2476" s="164" t="str">
        <f t="shared" si="38"/>
        <v>FS</v>
      </c>
      <c r="AK2476" s="115" t="b">
        <f>ISNUMBER(SEARCH("IRT",Table1[[#This Row],[Current_Status]]))</f>
        <v>0</v>
      </c>
      <c r="AL2476" s="116">
        <f>YEAR(Table1[[#This Row],[Project_Initiated]])</f>
        <v>2018</v>
      </c>
      <c r="AM2476" s="53">
        <v>44120</v>
      </c>
      <c r="AN2476" s="53" t="str">
        <f>IF(AND(Table1[[#This Row],[Completed Date]]&gt;="07/01/2020"+0,Table1[[#This Row],[Completed Date]]&lt;="6/30/2021"+0),"FY 20-21",IF(AND(Table1[[#This Row],[Completed Date]]&gt;="07/01/2019"+0,Table1[[#This Row],[Completed Date]]&lt;="6/30/2020"+0),"FY 19-20",""))</f>
        <v>FY 19-20</v>
      </c>
      <c r="AO2476" s="116" t="str">
        <f>IFERROR(FIND("R",Table1[[#This Row],[FS_Priority]]),"")</f>
        <v/>
      </c>
    </row>
    <row r="2477" spans="1:41" x14ac:dyDescent="0.25">
      <c r="A2477" s="48" t="s">
        <v>339</v>
      </c>
      <c r="B2477" s="217" t="s">
        <v>211</v>
      </c>
      <c r="C2477" s="217" t="s">
        <v>339</v>
      </c>
      <c r="D2477" s="218" t="b">
        <v>0</v>
      </c>
      <c r="E2477" s="48" t="s">
        <v>107</v>
      </c>
      <c r="F2477" s="48" t="s">
        <v>3211</v>
      </c>
      <c r="G2477" s="48" t="s">
        <v>211</v>
      </c>
      <c r="H2477" s="48" t="s">
        <v>462</v>
      </c>
      <c r="I2477" s="48" t="s">
        <v>3730</v>
      </c>
      <c r="J2477" s="48" t="s">
        <v>2661</v>
      </c>
      <c r="K2477" s="217" t="s">
        <v>3674</v>
      </c>
      <c r="L2477" s="217" t="s">
        <v>2636</v>
      </c>
      <c r="M2477" s="48" t="s">
        <v>3682</v>
      </c>
      <c r="N2477" s="217" t="s">
        <v>211</v>
      </c>
      <c r="O2477" s="48" t="s">
        <v>183</v>
      </c>
      <c r="P2477" s="48"/>
      <c r="Q2477" s="48" t="s">
        <v>340</v>
      </c>
      <c r="R2477" s="217" t="s">
        <v>211</v>
      </c>
      <c r="S2477" s="48" t="b">
        <v>0</v>
      </c>
      <c r="T2477" s="48"/>
      <c r="U2477" s="178"/>
      <c r="V2477" s="178">
        <v>43336</v>
      </c>
      <c r="W2477" s="48" t="s">
        <v>211</v>
      </c>
      <c r="X2477" s="48"/>
      <c r="Y2477" s="48"/>
      <c r="Z2477" s="48" t="s">
        <v>211</v>
      </c>
      <c r="AA2477" s="48"/>
      <c r="AB2477" s="48"/>
      <c r="AC2477" s="217" t="s">
        <v>3406</v>
      </c>
      <c r="AD2477" s="220">
        <v>43362</v>
      </c>
      <c r="AE2477" s="217" t="s">
        <v>498</v>
      </c>
      <c r="AF2477" s="217" t="s">
        <v>211</v>
      </c>
      <c r="AG2477" s="217" t="s">
        <v>2694</v>
      </c>
      <c r="AH2477" s="208">
        <v>43647</v>
      </c>
      <c r="AI2477" s="210" t="s">
        <v>4347</v>
      </c>
      <c r="AJ2477" s="164" t="str">
        <f t="shared" si="38"/>
        <v>FS</v>
      </c>
      <c r="AK2477" s="115" t="b">
        <f>ISNUMBER(SEARCH("IRT",Table1[[#This Row],[Current_Status]]))</f>
        <v>0</v>
      </c>
      <c r="AL2477" s="116">
        <f>YEAR(Table1[[#This Row],[Project_Initiated]])</f>
        <v>2018</v>
      </c>
      <c r="AM2477" s="53">
        <v>44120</v>
      </c>
      <c r="AN2477" s="53" t="str">
        <f>IF(AND(Table1[[#This Row],[Completed Date]]&gt;="07/01/2020"+0,Table1[[#This Row],[Completed Date]]&lt;="6/30/2021"+0),"FY 20-21",IF(AND(Table1[[#This Row],[Completed Date]]&gt;="07/01/2019"+0,Table1[[#This Row],[Completed Date]]&lt;="6/30/2020"+0),"FY 19-20",""))</f>
        <v>FY 19-20</v>
      </c>
      <c r="AO2477" s="116" t="str">
        <f>IFERROR(FIND("R",Table1[[#This Row],[FS_Priority]]),"")</f>
        <v/>
      </c>
    </row>
    <row r="2478" spans="1:41" x14ac:dyDescent="0.25">
      <c r="A2478" s="48" t="s">
        <v>341</v>
      </c>
      <c r="B2478" s="217" t="s">
        <v>211</v>
      </c>
      <c r="C2478" s="217" t="s">
        <v>341</v>
      </c>
      <c r="D2478" s="218" t="b">
        <v>0</v>
      </c>
      <c r="E2478" s="48" t="s">
        <v>107</v>
      </c>
      <c r="F2478" s="48" t="s">
        <v>3212</v>
      </c>
      <c r="G2478" s="48" t="s">
        <v>211</v>
      </c>
      <c r="H2478" s="48" t="s">
        <v>472</v>
      </c>
      <c r="I2478" s="48" t="s">
        <v>211</v>
      </c>
      <c r="J2478" s="48" t="s">
        <v>2661</v>
      </c>
      <c r="K2478" s="217" t="s">
        <v>3674</v>
      </c>
      <c r="L2478" s="217" t="s">
        <v>2636</v>
      </c>
      <c r="M2478" s="48" t="s">
        <v>3731</v>
      </c>
      <c r="N2478" s="217" t="s">
        <v>211</v>
      </c>
      <c r="O2478" s="48" t="s">
        <v>183</v>
      </c>
      <c r="P2478" s="48"/>
      <c r="Q2478" s="48" t="s">
        <v>342</v>
      </c>
      <c r="R2478" s="217" t="s">
        <v>317</v>
      </c>
      <c r="S2478" s="48" t="b">
        <v>0</v>
      </c>
      <c r="T2478" s="48"/>
      <c r="U2478" s="178"/>
      <c r="V2478" s="178">
        <v>42986</v>
      </c>
      <c r="W2478" s="48" t="s">
        <v>211</v>
      </c>
      <c r="X2478" s="48"/>
      <c r="Y2478" s="48"/>
      <c r="Z2478" s="48" t="s">
        <v>211</v>
      </c>
      <c r="AA2478" s="48"/>
      <c r="AB2478" s="48"/>
      <c r="AC2478" s="217" t="s">
        <v>2875</v>
      </c>
      <c r="AD2478" s="48"/>
      <c r="AE2478" s="217" t="s">
        <v>183</v>
      </c>
      <c r="AF2478" s="217" t="s">
        <v>4401</v>
      </c>
      <c r="AG2478" s="217" t="s">
        <v>2694</v>
      </c>
      <c r="AH2478" s="208">
        <v>43574</v>
      </c>
      <c r="AI2478" s="210" t="s">
        <v>4354</v>
      </c>
      <c r="AJ2478" s="164" t="str">
        <f t="shared" si="38"/>
        <v>FS</v>
      </c>
      <c r="AK2478" s="115" t="b">
        <f>ISNUMBER(SEARCH("IRT",Table1[[#This Row],[Current_Status]]))</f>
        <v>0</v>
      </c>
      <c r="AL2478" s="116">
        <f>YEAR(Table1[[#This Row],[Project_Initiated]])</f>
        <v>2017</v>
      </c>
      <c r="AM2478" s="53">
        <v>44120</v>
      </c>
      <c r="AN2478" s="53" t="str">
        <f>IF(AND(Table1[[#This Row],[Completed Date]]&gt;="07/01/2020"+0,Table1[[#This Row],[Completed Date]]&lt;="6/30/2021"+0),"FY 20-21",IF(AND(Table1[[#This Row],[Completed Date]]&gt;="07/01/2019"+0,Table1[[#This Row],[Completed Date]]&lt;="6/30/2020"+0),"FY 19-20",""))</f>
        <v/>
      </c>
      <c r="AO2478" s="116" t="str">
        <f>IFERROR(FIND("R",Table1[[#This Row],[FS_Priority]]),"")</f>
        <v/>
      </c>
    </row>
    <row r="2479" spans="1:41" x14ac:dyDescent="0.25">
      <c r="A2479" s="48" t="s">
        <v>612</v>
      </c>
      <c r="B2479" s="217" t="s">
        <v>211</v>
      </c>
      <c r="C2479" s="217" t="s">
        <v>612</v>
      </c>
      <c r="D2479" s="218" t="b">
        <v>0</v>
      </c>
      <c r="E2479" s="48" t="s">
        <v>107</v>
      </c>
      <c r="F2479" s="48" t="s">
        <v>2634</v>
      </c>
      <c r="G2479" s="48" t="s">
        <v>211</v>
      </c>
      <c r="H2479" s="48" t="s">
        <v>460</v>
      </c>
      <c r="I2479" s="48" t="s">
        <v>3577</v>
      </c>
      <c r="J2479" s="48" t="s">
        <v>2661</v>
      </c>
      <c r="K2479" s="217" t="s">
        <v>3674</v>
      </c>
      <c r="L2479" s="217" t="s">
        <v>2636</v>
      </c>
      <c r="M2479" s="48" t="s">
        <v>3679</v>
      </c>
      <c r="N2479" s="217" t="s">
        <v>211</v>
      </c>
      <c r="O2479" s="48" t="s">
        <v>165</v>
      </c>
      <c r="P2479" s="48"/>
      <c r="Q2479" s="48" t="s">
        <v>613</v>
      </c>
      <c r="R2479" s="217" t="s">
        <v>342</v>
      </c>
      <c r="S2479" s="48" t="b">
        <v>0</v>
      </c>
      <c r="T2479" s="48"/>
      <c r="U2479" s="178"/>
      <c r="V2479" s="178">
        <v>42859</v>
      </c>
      <c r="W2479" s="48" t="s">
        <v>211</v>
      </c>
      <c r="X2479" s="48"/>
      <c r="Y2479" s="48"/>
      <c r="Z2479" s="48" t="s">
        <v>211</v>
      </c>
      <c r="AA2479" s="48"/>
      <c r="AB2479" s="48"/>
      <c r="AC2479" s="217" t="s">
        <v>614</v>
      </c>
      <c r="AD2479" s="48"/>
      <c r="AE2479" s="217" t="s">
        <v>183</v>
      </c>
      <c r="AF2479" s="217" t="s">
        <v>211</v>
      </c>
      <c r="AG2479" s="217" t="s">
        <v>2694</v>
      </c>
      <c r="AH2479" s="208">
        <v>43395</v>
      </c>
      <c r="AI2479" s="210" t="s">
        <v>4354</v>
      </c>
      <c r="AJ2479" s="164" t="str">
        <f t="shared" si="38"/>
        <v>FS</v>
      </c>
      <c r="AK2479" s="115" t="b">
        <f>ISNUMBER(SEARCH("IRT",Table1[[#This Row],[Current_Status]]))</f>
        <v>0</v>
      </c>
      <c r="AL2479" s="116">
        <f>YEAR(Table1[[#This Row],[Project_Initiated]])</f>
        <v>2017</v>
      </c>
      <c r="AM2479" s="53">
        <v>44120</v>
      </c>
      <c r="AN2479" s="53" t="str">
        <f>IF(AND(Table1[[#This Row],[Completed Date]]&gt;="07/01/2020"+0,Table1[[#This Row],[Completed Date]]&lt;="6/30/2021"+0),"FY 20-21",IF(AND(Table1[[#This Row],[Completed Date]]&gt;="07/01/2019"+0,Table1[[#This Row],[Completed Date]]&lt;="6/30/2020"+0),"FY 19-20",""))</f>
        <v/>
      </c>
      <c r="AO2479" s="116" t="str">
        <f>IFERROR(FIND("R",Table1[[#This Row],[FS_Priority]]),"")</f>
        <v/>
      </c>
    </row>
    <row r="2480" spans="1:41" x14ac:dyDescent="0.25">
      <c r="A2480" s="48" t="s">
        <v>343</v>
      </c>
      <c r="B2480" s="217" t="s">
        <v>211</v>
      </c>
      <c r="C2480" s="217" t="s">
        <v>343</v>
      </c>
      <c r="D2480" s="218" t="b">
        <v>0</v>
      </c>
      <c r="E2480" s="48" t="s">
        <v>107</v>
      </c>
      <c r="F2480" s="48" t="s">
        <v>3213</v>
      </c>
      <c r="G2480" s="48" t="s">
        <v>211</v>
      </c>
      <c r="H2480" s="48" t="s">
        <v>3531</v>
      </c>
      <c r="I2480" s="48" t="s">
        <v>3732</v>
      </c>
      <c r="J2480" s="48" t="s">
        <v>2661</v>
      </c>
      <c r="K2480" s="217" t="s">
        <v>3674</v>
      </c>
      <c r="L2480" s="217" t="s">
        <v>2636</v>
      </c>
      <c r="M2480" s="48" t="s">
        <v>3701</v>
      </c>
      <c r="N2480" s="217" t="s">
        <v>211</v>
      </c>
      <c r="O2480" s="48" t="s">
        <v>183</v>
      </c>
      <c r="P2480" s="48"/>
      <c r="Q2480" s="48" t="s">
        <v>344</v>
      </c>
      <c r="R2480" s="217" t="s">
        <v>344</v>
      </c>
      <c r="S2480" s="48" t="b">
        <v>0</v>
      </c>
      <c r="T2480" s="48"/>
      <c r="U2480" s="178"/>
      <c r="V2480" s="178">
        <v>43091</v>
      </c>
      <c r="W2480" s="48" t="s">
        <v>211</v>
      </c>
      <c r="X2480" s="48"/>
      <c r="Y2480" s="48"/>
      <c r="Z2480" s="48" t="s">
        <v>211</v>
      </c>
      <c r="AA2480" s="48"/>
      <c r="AB2480" s="48"/>
      <c r="AC2480" s="217" t="s">
        <v>2765</v>
      </c>
      <c r="AD2480" s="48"/>
      <c r="AE2480" s="217" t="s">
        <v>178</v>
      </c>
      <c r="AF2480" s="217" t="s">
        <v>211</v>
      </c>
      <c r="AG2480" s="217" t="s">
        <v>2694</v>
      </c>
      <c r="AH2480" s="208">
        <v>43497</v>
      </c>
      <c r="AI2480" s="210" t="s">
        <v>4348</v>
      </c>
      <c r="AJ2480" s="164" t="str">
        <f t="shared" si="38"/>
        <v>FS</v>
      </c>
      <c r="AK2480" s="115" t="b">
        <f>ISNUMBER(SEARCH("IRT",Table1[[#This Row],[Current_Status]]))</f>
        <v>0</v>
      </c>
      <c r="AL2480" s="116">
        <f>YEAR(Table1[[#This Row],[Project_Initiated]])</f>
        <v>2017</v>
      </c>
      <c r="AM2480" s="53">
        <v>44120</v>
      </c>
      <c r="AN2480" s="53" t="str">
        <f>IF(AND(Table1[[#This Row],[Completed Date]]&gt;="07/01/2020"+0,Table1[[#This Row],[Completed Date]]&lt;="6/30/2021"+0),"FY 20-21",IF(AND(Table1[[#This Row],[Completed Date]]&gt;="07/01/2019"+0,Table1[[#This Row],[Completed Date]]&lt;="6/30/2020"+0),"FY 19-20",""))</f>
        <v/>
      </c>
      <c r="AO2480" s="116" t="str">
        <f>IFERROR(FIND("R",Table1[[#This Row],[FS_Priority]]),"")</f>
        <v/>
      </c>
    </row>
    <row r="2481" spans="1:41" x14ac:dyDescent="0.25">
      <c r="A2481" s="48" t="s">
        <v>346</v>
      </c>
      <c r="B2481" s="217" t="s">
        <v>211</v>
      </c>
      <c r="C2481" s="217" t="s">
        <v>346</v>
      </c>
      <c r="D2481" s="218" t="b">
        <v>0</v>
      </c>
      <c r="E2481" s="48" t="s">
        <v>107</v>
      </c>
      <c r="F2481" s="48" t="s">
        <v>3214</v>
      </c>
      <c r="G2481" s="48" t="s">
        <v>211</v>
      </c>
      <c r="H2481" s="48" t="s">
        <v>3531</v>
      </c>
      <c r="I2481" s="48" t="s">
        <v>3733</v>
      </c>
      <c r="J2481" s="48" t="s">
        <v>2661</v>
      </c>
      <c r="K2481" s="217" t="s">
        <v>3674</v>
      </c>
      <c r="L2481" s="217" t="s">
        <v>2636</v>
      </c>
      <c r="M2481" s="48" t="s">
        <v>3701</v>
      </c>
      <c r="N2481" s="217" t="s">
        <v>211</v>
      </c>
      <c r="O2481" s="48" t="s">
        <v>183</v>
      </c>
      <c r="P2481" s="48"/>
      <c r="Q2481" s="48" t="s">
        <v>345</v>
      </c>
      <c r="R2481" s="217" t="s">
        <v>2663</v>
      </c>
      <c r="S2481" s="48" t="b">
        <v>0</v>
      </c>
      <c r="T2481" s="48"/>
      <c r="U2481" s="178"/>
      <c r="V2481" s="178">
        <v>43091</v>
      </c>
      <c r="W2481" s="48" t="s">
        <v>211</v>
      </c>
      <c r="X2481" s="48"/>
      <c r="Y2481" s="48"/>
      <c r="Z2481" s="48" t="s">
        <v>211</v>
      </c>
      <c r="AA2481" s="48"/>
      <c r="AB2481" s="48"/>
      <c r="AC2481" s="217" t="s">
        <v>2766</v>
      </c>
      <c r="AD2481" s="48"/>
      <c r="AE2481" s="217" t="s">
        <v>178</v>
      </c>
      <c r="AF2481" s="217" t="s">
        <v>211</v>
      </c>
      <c r="AG2481" s="217" t="s">
        <v>2694</v>
      </c>
      <c r="AH2481" s="208">
        <v>43497</v>
      </c>
      <c r="AI2481" s="210" t="s">
        <v>4348</v>
      </c>
      <c r="AJ2481" s="164" t="str">
        <f t="shared" si="38"/>
        <v>FS</v>
      </c>
      <c r="AK2481" s="115" t="b">
        <f>ISNUMBER(SEARCH("IRT",Table1[[#This Row],[Current_Status]]))</f>
        <v>0</v>
      </c>
      <c r="AL2481" s="116">
        <f>YEAR(Table1[[#This Row],[Project_Initiated]])</f>
        <v>2017</v>
      </c>
      <c r="AM2481" s="53">
        <v>44120</v>
      </c>
      <c r="AN2481" s="53" t="str">
        <f>IF(AND(Table1[[#This Row],[Completed Date]]&gt;="07/01/2020"+0,Table1[[#This Row],[Completed Date]]&lt;="6/30/2021"+0),"FY 20-21",IF(AND(Table1[[#This Row],[Completed Date]]&gt;="07/01/2019"+0,Table1[[#This Row],[Completed Date]]&lt;="6/30/2020"+0),"FY 19-20",""))</f>
        <v/>
      </c>
      <c r="AO2481" s="116" t="str">
        <f>IFERROR(FIND("R",Table1[[#This Row],[FS_Priority]]),"")</f>
        <v/>
      </c>
    </row>
    <row r="2482" spans="1:41" x14ac:dyDescent="0.25">
      <c r="A2482" s="48" t="s">
        <v>658</v>
      </c>
      <c r="B2482" s="217" t="s">
        <v>211</v>
      </c>
      <c r="C2482" s="217" t="s">
        <v>658</v>
      </c>
      <c r="D2482" s="218" t="b">
        <v>0</v>
      </c>
      <c r="E2482" s="48" t="s">
        <v>107</v>
      </c>
      <c r="F2482" s="48" t="s">
        <v>3215</v>
      </c>
      <c r="G2482" s="48" t="s">
        <v>211</v>
      </c>
      <c r="H2482" s="48" t="s">
        <v>3531</v>
      </c>
      <c r="I2482" s="48" t="s">
        <v>3734</v>
      </c>
      <c r="J2482" s="48" t="s">
        <v>2661</v>
      </c>
      <c r="K2482" s="217" t="s">
        <v>3674</v>
      </c>
      <c r="L2482" s="217" t="s">
        <v>2636</v>
      </c>
      <c r="M2482" s="48" t="s">
        <v>3701</v>
      </c>
      <c r="N2482" s="217" t="s">
        <v>211</v>
      </c>
      <c r="O2482" s="48" t="s">
        <v>165</v>
      </c>
      <c r="P2482" s="48"/>
      <c r="Q2482" s="48" t="s">
        <v>345</v>
      </c>
      <c r="R2482" s="217" t="s">
        <v>317</v>
      </c>
      <c r="S2482" s="48" t="b">
        <v>0</v>
      </c>
      <c r="T2482" s="48"/>
      <c r="U2482" s="178"/>
      <c r="V2482" s="178">
        <v>43131</v>
      </c>
      <c r="W2482" s="48" t="s">
        <v>211</v>
      </c>
      <c r="X2482" s="48"/>
      <c r="Y2482" s="48"/>
      <c r="Z2482" s="48" t="s">
        <v>211</v>
      </c>
      <c r="AA2482" s="48"/>
      <c r="AB2482" s="48"/>
      <c r="AC2482" s="217" t="s">
        <v>659</v>
      </c>
      <c r="AD2482" s="180"/>
      <c r="AE2482" s="217" t="s">
        <v>183</v>
      </c>
      <c r="AF2482" s="217" t="s">
        <v>211</v>
      </c>
      <c r="AG2482" s="217" t="s">
        <v>2694</v>
      </c>
      <c r="AH2482" s="208">
        <v>43364</v>
      </c>
      <c r="AI2482" s="210" t="s">
        <v>4348</v>
      </c>
      <c r="AJ2482" s="164" t="str">
        <f t="shared" si="38"/>
        <v>FS</v>
      </c>
      <c r="AK2482" s="115" t="b">
        <f>ISNUMBER(SEARCH("IRT",Table1[[#This Row],[Current_Status]]))</f>
        <v>0</v>
      </c>
      <c r="AL2482" s="116">
        <f>YEAR(Table1[[#This Row],[Project_Initiated]])</f>
        <v>2018</v>
      </c>
      <c r="AM2482" s="53">
        <v>44120</v>
      </c>
      <c r="AN2482" s="53" t="str">
        <f>IF(AND(Table1[[#This Row],[Completed Date]]&gt;="07/01/2020"+0,Table1[[#This Row],[Completed Date]]&lt;="6/30/2021"+0),"FY 20-21",IF(AND(Table1[[#This Row],[Completed Date]]&gt;="07/01/2019"+0,Table1[[#This Row],[Completed Date]]&lt;="6/30/2020"+0),"FY 19-20",""))</f>
        <v/>
      </c>
      <c r="AO2482" s="116" t="str">
        <f>IFERROR(FIND("R",Table1[[#This Row],[FS_Priority]]),"")</f>
        <v/>
      </c>
    </row>
    <row r="2483" spans="1:41" x14ac:dyDescent="0.25">
      <c r="A2483" s="48" t="s">
        <v>2934</v>
      </c>
      <c r="B2483" s="217" t="s">
        <v>211</v>
      </c>
      <c r="C2483" s="217" t="s">
        <v>2934</v>
      </c>
      <c r="D2483" s="218" t="b">
        <v>0</v>
      </c>
      <c r="E2483" s="48" t="s">
        <v>107</v>
      </c>
      <c r="F2483" s="48" t="s">
        <v>3218</v>
      </c>
      <c r="G2483" s="48" t="s">
        <v>211</v>
      </c>
      <c r="H2483" s="48" t="s">
        <v>476</v>
      </c>
      <c r="I2483" s="48" t="s">
        <v>3750</v>
      </c>
      <c r="J2483" s="48" t="s">
        <v>2661</v>
      </c>
      <c r="K2483" s="217" t="s">
        <v>3674</v>
      </c>
      <c r="L2483" s="217" t="s">
        <v>2636</v>
      </c>
      <c r="M2483" s="48" t="s">
        <v>3687</v>
      </c>
      <c r="N2483" s="217" t="s">
        <v>211</v>
      </c>
      <c r="O2483" s="48" t="s">
        <v>165</v>
      </c>
      <c r="P2483" s="48"/>
      <c r="Q2483" s="48" t="s">
        <v>184</v>
      </c>
      <c r="R2483" s="217" t="s">
        <v>211</v>
      </c>
      <c r="S2483" s="48" t="b">
        <v>0</v>
      </c>
      <c r="T2483" s="48"/>
      <c r="U2483" s="178"/>
      <c r="V2483" s="178">
        <v>43599</v>
      </c>
      <c r="W2483" s="48" t="s">
        <v>211</v>
      </c>
      <c r="X2483" s="48"/>
      <c r="Y2483" s="48"/>
      <c r="Z2483" s="48" t="s">
        <v>211</v>
      </c>
      <c r="AA2483" s="48"/>
      <c r="AB2483" s="48"/>
      <c r="AC2483" s="217" t="s">
        <v>4436</v>
      </c>
      <c r="AD2483" s="179"/>
      <c r="AE2483" s="217" t="s">
        <v>211</v>
      </c>
      <c r="AF2483" s="217" t="s">
        <v>211</v>
      </c>
      <c r="AG2483" s="217" t="s">
        <v>211</v>
      </c>
      <c r="AH2483" s="208">
        <v>43698</v>
      </c>
      <c r="AI2483" s="210" t="s">
        <v>4349</v>
      </c>
      <c r="AJ2483" s="164" t="str">
        <f t="shared" si="38"/>
        <v>FS</v>
      </c>
      <c r="AK2483" s="115" t="b">
        <f>ISNUMBER(SEARCH("IRT",Table1[[#This Row],[Current_Status]]))</f>
        <v>0</v>
      </c>
      <c r="AL2483" s="116">
        <f>YEAR(Table1[[#This Row],[Project_Initiated]])</f>
        <v>2019</v>
      </c>
      <c r="AM2483" s="53">
        <v>44120</v>
      </c>
      <c r="AN2483" s="53" t="str">
        <f>IF(AND(Table1[[#This Row],[Completed Date]]&gt;="07/01/2020"+0,Table1[[#This Row],[Completed Date]]&lt;="6/30/2021"+0),"FY 20-21",IF(AND(Table1[[#This Row],[Completed Date]]&gt;="07/01/2019"+0,Table1[[#This Row],[Completed Date]]&lt;="6/30/2020"+0),"FY 19-20",""))</f>
        <v>FY 19-20</v>
      </c>
      <c r="AO2483" s="116" t="str">
        <f>IFERROR(FIND("R",Table1[[#This Row],[FS_Priority]]),"")</f>
        <v/>
      </c>
    </row>
    <row r="2484" spans="1:41" x14ac:dyDescent="0.25">
      <c r="A2484" s="48" t="s">
        <v>4625</v>
      </c>
      <c r="B2484" s="217" t="s">
        <v>211</v>
      </c>
      <c r="C2484" s="217" t="s">
        <v>4625</v>
      </c>
      <c r="D2484" s="218" t="b">
        <v>0</v>
      </c>
      <c r="E2484" s="48" t="s">
        <v>107</v>
      </c>
      <c r="F2484" s="48" t="s">
        <v>4626</v>
      </c>
      <c r="G2484" s="48" t="s">
        <v>211</v>
      </c>
      <c r="H2484" s="48" t="s">
        <v>211</v>
      </c>
      <c r="I2484" s="48" t="s">
        <v>3617</v>
      </c>
      <c r="J2484" s="48" t="s">
        <v>2661</v>
      </c>
      <c r="K2484" s="217" t="s">
        <v>3674</v>
      </c>
      <c r="L2484" s="217" t="s">
        <v>2636</v>
      </c>
      <c r="M2484" s="48" t="s">
        <v>3675</v>
      </c>
      <c r="N2484" s="217" t="s">
        <v>4166</v>
      </c>
      <c r="O2484" s="48" t="s">
        <v>165</v>
      </c>
      <c r="P2484" s="48"/>
      <c r="Q2484" s="48" t="s">
        <v>184</v>
      </c>
      <c r="R2484" s="217" t="s">
        <v>211</v>
      </c>
      <c r="S2484" s="48" t="b">
        <v>0</v>
      </c>
      <c r="T2484" s="48"/>
      <c r="U2484" s="178"/>
      <c r="V2484" s="178">
        <v>43773</v>
      </c>
      <c r="W2484" s="48" t="s">
        <v>211</v>
      </c>
      <c r="X2484" s="48"/>
      <c r="Y2484" s="48"/>
      <c r="Z2484" s="48" t="s">
        <v>211</v>
      </c>
      <c r="AA2484" s="48"/>
      <c r="AB2484" s="48"/>
      <c r="AC2484" s="217" t="s">
        <v>4886</v>
      </c>
      <c r="AD2484" s="180"/>
      <c r="AE2484" s="217" t="s">
        <v>165</v>
      </c>
      <c r="AF2484" s="217" t="s">
        <v>211</v>
      </c>
      <c r="AG2484" s="217" t="s">
        <v>211</v>
      </c>
      <c r="AH2484" s="216">
        <v>43865</v>
      </c>
      <c r="AI2484" s="210" t="s">
        <v>4364</v>
      </c>
      <c r="AJ2484" s="164" t="str">
        <f t="shared" si="38"/>
        <v>FS</v>
      </c>
      <c r="AK2484" s="115" t="b">
        <f>ISNUMBER(SEARCH("IRT",Table1[[#This Row],[Current_Status]]))</f>
        <v>0</v>
      </c>
      <c r="AL2484" s="116">
        <f>YEAR(Table1[[#This Row],[Project_Initiated]])</f>
        <v>2019</v>
      </c>
      <c r="AM2484" s="53">
        <v>44120</v>
      </c>
      <c r="AN2484" s="53" t="str">
        <f>IF(AND(Table1[[#This Row],[Completed Date]]&gt;="07/01/2020"+0,Table1[[#This Row],[Completed Date]]&lt;="6/30/2021"+0),"FY 20-21",IF(AND(Table1[[#This Row],[Completed Date]]&gt;="07/01/2019"+0,Table1[[#This Row],[Completed Date]]&lt;="6/30/2020"+0),"FY 19-20",""))</f>
        <v>FY 19-20</v>
      </c>
      <c r="AO2484" s="116" t="str">
        <f>IFERROR(FIND("R",Table1[[#This Row],[FS_Priority]]),"")</f>
        <v/>
      </c>
    </row>
    <row r="2485" spans="1:41" x14ac:dyDescent="0.25">
      <c r="A2485" s="48" t="s">
        <v>181</v>
      </c>
      <c r="B2485" s="217" t="s">
        <v>211</v>
      </c>
      <c r="C2485" s="217" t="s">
        <v>181</v>
      </c>
      <c r="D2485" s="218" t="b">
        <v>0</v>
      </c>
      <c r="E2485" s="48" t="s">
        <v>107</v>
      </c>
      <c r="F2485" s="48" t="s">
        <v>3217</v>
      </c>
      <c r="G2485" s="48" t="s">
        <v>211</v>
      </c>
      <c r="H2485" s="48" t="s">
        <v>182</v>
      </c>
      <c r="I2485" s="48" t="s">
        <v>3736</v>
      </c>
      <c r="J2485" s="48" t="s">
        <v>2661</v>
      </c>
      <c r="K2485" s="217" t="s">
        <v>3674</v>
      </c>
      <c r="L2485" s="217" t="s">
        <v>2636</v>
      </c>
      <c r="M2485" s="48" t="s">
        <v>3675</v>
      </c>
      <c r="N2485" s="217" t="s">
        <v>211</v>
      </c>
      <c r="O2485" s="48" t="s">
        <v>183</v>
      </c>
      <c r="P2485" s="48"/>
      <c r="Q2485" s="48" t="s">
        <v>184</v>
      </c>
      <c r="R2485" s="217" t="s">
        <v>211</v>
      </c>
      <c r="S2485" s="48" t="b">
        <v>1</v>
      </c>
      <c r="T2485" s="48"/>
      <c r="U2485" s="178"/>
      <c r="V2485" s="178">
        <v>43283</v>
      </c>
      <c r="W2485" s="48" t="s">
        <v>211</v>
      </c>
      <c r="X2485" s="48"/>
      <c r="Y2485" s="48"/>
      <c r="Z2485" s="48" t="s">
        <v>211</v>
      </c>
      <c r="AA2485" s="48"/>
      <c r="AB2485" s="48"/>
      <c r="AC2485" s="217" t="s">
        <v>2825</v>
      </c>
      <c r="AD2485" s="219">
        <v>43371</v>
      </c>
      <c r="AE2485" s="217" t="s">
        <v>498</v>
      </c>
      <c r="AF2485" s="217" t="s">
        <v>211</v>
      </c>
      <c r="AG2485" s="217" t="s">
        <v>2694</v>
      </c>
      <c r="AH2485" s="208">
        <v>43542</v>
      </c>
      <c r="AI2485" s="210" t="s">
        <v>4347</v>
      </c>
      <c r="AJ2485" s="164" t="str">
        <f t="shared" si="38"/>
        <v>FS</v>
      </c>
      <c r="AK2485" s="115" t="b">
        <f>ISNUMBER(SEARCH("IRT",Table1[[#This Row],[Current_Status]]))</f>
        <v>0</v>
      </c>
      <c r="AL2485" s="116">
        <f>YEAR(Table1[[#This Row],[Project_Initiated]])</f>
        <v>2018</v>
      </c>
      <c r="AM2485" s="53">
        <v>44120</v>
      </c>
      <c r="AN2485" s="53" t="str">
        <f>IF(AND(Table1[[#This Row],[Completed Date]]&gt;="07/01/2020"+0,Table1[[#This Row],[Completed Date]]&lt;="6/30/2021"+0),"FY 20-21",IF(AND(Table1[[#This Row],[Completed Date]]&gt;="07/01/2019"+0,Table1[[#This Row],[Completed Date]]&lt;="6/30/2020"+0),"FY 19-20",""))</f>
        <v/>
      </c>
      <c r="AO2485" s="116" t="str">
        <f>IFERROR(FIND("R",Table1[[#This Row],[FS_Priority]]),"")</f>
        <v/>
      </c>
    </row>
    <row r="2486" spans="1:41" x14ac:dyDescent="0.25">
      <c r="A2486" s="48" t="s">
        <v>4096</v>
      </c>
      <c r="B2486" s="217" t="s">
        <v>211</v>
      </c>
      <c r="C2486" s="217" t="s">
        <v>4096</v>
      </c>
      <c r="D2486" s="218" t="b">
        <v>0</v>
      </c>
      <c r="E2486" s="48" t="s">
        <v>107</v>
      </c>
      <c r="F2486" s="48" t="s">
        <v>4181</v>
      </c>
      <c r="G2486" s="48" t="s">
        <v>4332</v>
      </c>
      <c r="H2486" s="48" t="s">
        <v>441</v>
      </c>
      <c r="I2486" s="48" t="s">
        <v>4182</v>
      </c>
      <c r="J2486" s="48" t="s">
        <v>2661</v>
      </c>
      <c r="K2486" s="217" t="s">
        <v>3674</v>
      </c>
      <c r="L2486" s="217" t="s">
        <v>2636</v>
      </c>
      <c r="M2486" s="48" t="s">
        <v>4166</v>
      </c>
      <c r="N2486" s="217" t="s">
        <v>211</v>
      </c>
      <c r="O2486" s="48" t="s">
        <v>183</v>
      </c>
      <c r="P2486" s="48"/>
      <c r="Q2486" s="48" t="s">
        <v>184</v>
      </c>
      <c r="R2486" s="217" t="s">
        <v>211</v>
      </c>
      <c r="S2486" s="48" t="b">
        <v>0</v>
      </c>
      <c r="T2486" s="48"/>
      <c r="U2486" s="178"/>
      <c r="V2486" s="178">
        <v>43664</v>
      </c>
      <c r="W2486" s="48" t="s">
        <v>211</v>
      </c>
      <c r="X2486" s="48"/>
      <c r="Y2486" s="48"/>
      <c r="Z2486" s="48" t="s">
        <v>211</v>
      </c>
      <c r="AA2486" s="48"/>
      <c r="AB2486" s="48"/>
      <c r="AC2486" s="217" t="s">
        <v>4930</v>
      </c>
      <c r="AD2486" s="220">
        <v>43754</v>
      </c>
      <c r="AE2486" s="217" t="s">
        <v>498</v>
      </c>
      <c r="AF2486" s="217" t="s">
        <v>4467</v>
      </c>
      <c r="AG2486" s="217" t="s">
        <v>2694</v>
      </c>
      <c r="AH2486" s="208">
        <v>43915</v>
      </c>
      <c r="AI2486" s="210" t="s">
        <v>4284</v>
      </c>
      <c r="AJ2486" s="164" t="str">
        <f t="shared" si="38"/>
        <v>FS</v>
      </c>
      <c r="AK2486" s="115" t="b">
        <f>ISNUMBER(SEARCH("IRT",Table1[[#This Row],[Current_Status]]))</f>
        <v>0</v>
      </c>
      <c r="AL2486" s="116">
        <f>YEAR(Table1[[#This Row],[Project_Initiated]])</f>
        <v>2019</v>
      </c>
      <c r="AM2486" s="53">
        <v>44120</v>
      </c>
      <c r="AN2486" s="53" t="str">
        <f>IF(AND(Table1[[#This Row],[Completed Date]]&gt;="07/01/2020"+0,Table1[[#This Row],[Completed Date]]&lt;="6/30/2021"+0),"FY 20-21",IF(AND(Table1[[#This Row],[Completed Date]]&gt;="07/01/2019"+0,Table1[[#This Row],[Completed Date]]&lt;="6/30/2020"+0),"FY 19-20",""))</f>
        <v>FY 19-20</v>
      </c>
      <c r="AO2486" s="116" t="str">
        <f>IFERROR(FIND("R",Table1[[#This Row],[FS_Priority]]),"")</f>
        <v/>
      </c>
    </row>
    <row r="2487" spans="1:41" x14ac:dyDescent="0.25">
      <c r="A2487" s="48" t="s">
        <v>4883</v>
      </c>
      <c r="B2487" s="217" t="s">
        <v>211</v>
      </c>
      <c r="C2487" s="217" t="s">
        <v>4883</v>
      </c>
      <c r="D2487" s="218" t="b">
        <v>0</v>
      </c>
      <c r="E2487" s="48" t="s">
        <v>107</v>
      </c>
      <c r="F2487" s="48" t="s">
        <v>4884</v>
      </c>
      <c r="G2487" s="48" t="s">
        <v>211</v>
      </c>
      <c r="H2487" s="48" t="s">
        <v>472</v>
      </c>
      <c r="I2487" s="48" t="s">
        <v>4885</v>
      </c>
      <c r="J2487" s="48" t="s">
        <v>2661</v>
      </c>
      <c r="K2487" s="217" t="s">
        <v>3674</v>
      </c>
      <c r="L2487" s="217" t="s">
        <v>2636</v>
      </c>
      <c r="M2487" s="48" t="s">
        <v>3568</v>
      </c>
      <c r="N2487" s="217" t="s">
        <v>4879</v>
      </c>
      <c r="O2487" s="48" t="s">
        <v>4852</v>
      </c>
      <c r="P2487" s="48"/>
      <c r="Q2487" s="48" t="s">
        <v>184</v>
      </c>
      <c r="R2487" s="217" t="s">
        <v>211</v>
      </c>
      <c r="S2487" s="48" t="b">
        <v>0</v>
      </c>
      <c r="T2487" s="48"/>
      <c r="U2487" s="178"/>
      <c r="V2487" s="178">
        <v>43818</v>
      </c>
      <c r="W2487" s="48" t="s">
        <v>211</v>
      </c>
      <c r="X2487" s="48"/>
      <c r="Y2487" s="48"/>
      <c r="Z2487" s="48" t="s">
        <v>211</v>
      </c>
      <c r="AA2487" s="48"/>
      <c r="AB2487" s="48"/>
      <c r="AC2487" s="217" t="s">
        <v>211</v>
      </c>
      <c r="AD2487" s="180"/>
      <c r="AE2487" s="217" t="s">
        <v>4852</v>
      </c>
      <c r="AF2487" s="217" t="s">
        <v>4933</v>
      </c>
      <c r="AG2487" s="217" t="s">
        <v>211</v>
      </c>
      <c r="AH2487" s="208">
        <v>43893</v>
      </c>
      <c r="AI2487" s="210" t="s">
        <v>4360</v>
      </c>
      <c r="AJ2487" s="164" t="str">
        <f t="shared" si="38"/>
        <v>FS</v>
      </c>
      <c r="AK2487" s="115" t="b">
        <f>ISNUMBER(SEARCH("IRT",Table1[[#This Row],[Current_Status]]))</f>
        <v>0</v>
      </c>
      <c r="AL2487" s="116">
        <f>YEAR(Table1[[#This Row],[Project_Initiated]])</f>
        <v>2019</v>
      </c>
      <c r="AM2487" s="53">
        <v>44120</v>
      </c>
      <c r="AN2487" s="53" t="str">
        <f>IF(AND(Table1[[#This Row],[Completed Date]]&gt;="07/01/2020"+0,Table1[[#This Row],[Completed Date]]&lt;="6/30/2021"+0),"FY 20-21",IF(AND(Table1[[#This Row],[Completed Date]]&gt;="07/01/2019"+0,Table1[[#This Row],[Completed Date]]&lt;="6/30/2020"+0),"FY 19-20",""))</f>
        <v>FY 19-20</v>
      </c>
      <c r="AO2487" s="116" t="str">
        <f>IFERROR(FIND("R",Table1[[#This Row],[FS_Priority]]),"")</f>
        <v/>
      </c>
    </row>
    <row r="2488" spans="1:41" x14ac:dyDescent="0.25">
      <c r="A2488" s="48" t="s">
        <v>875</v>
      </c>
      <c r="B2488" s="217" t="s">
        <v>211</v>
      </c>
      <c r="C2488" s="217" t="s">
        <v>875</v>
      </c>
      <c r="D2488" s="218" t="b">
        <v>0</v>
      </c>
      <c r="E2488" s="48" t="s">
        <v>107</v>
      </c>
      <c r="F2488" s="48" t="s">
        <v>3216</v>
      </c>
      <c r="G2488" s="48" t="s">
        <v>211</v>
      </c>
      <c r="H2488" s="48" t="s">
        <v>473</v>
      </c>
      <c r="I2488" s="48" t="s">
        <v>3735</v>
      </c>
      <c r="J2488" s="48" t="s">
        <v>2661</v>
      </c>
      <c r="K2488" s="217" t="s">
        <v>3674</v>
      </c>
      <c r="L2488" s="217" t="s">
        <v>2636</v>
      </c>
      <c r="M2488" s="48" t="s">
        <v>3680</v>
      </c>
      <c r="N2488" s="217" t="s">
        <v>211</v>
      </c>
      <c r="O2488" s="48" t="s">
        <v>165</v>
      </c>
      <c r="P2488" s="48"/>
      <c r="Q2488" s="48" t="s">
        <v>184</v>
      </c>
      <c r="R2488" s="217" t="s">
        <v>211</v>
      </c>
      <c r="S2488" s="48" t="b">
        <v>0</v>
      </c>
      <c r="T2488" s="48"/>
      <c r="U2488" s="178"/>
      <c r="V2488" s="178">
        <v>43370</v>
      </c>
      <c r="W2488" s="48" t="s">
        <v>211</v>
      </c>
      <c r="X2488" s="48"/>
      <c r="Y2488" s="48"/>
      <c r="Z2488" s="48" t="s">
        <v>211</v>
      </c>
      <c r="AA2488" s="48"/>
      <c r="AB2488" s="48"/>
      <c r="AC2488" s="217" t="s">
        <v>2788</v>
      </c>
      <c r="AD2488" s="48"/>
      <c r="AE2488" s="217" t="s">
        <v>165</v>
      </c>
      <c r="AF2488" s="217" t="s">
        <v>211</v>
      </c>
      <c r="AG2488" s="217" t="s">
        <v>539</v>
      </c>
      <c r="AH2488" s="208">
        <v>43504</v>
      </c>
      <c r="AI2488" s="210" t="s">
        <v>4352</v>
      </c>
      <c r="AJ2488" s="164" t="str">
        <f t="shared" si="38"/>
        <v>FS</v>
      </c>
      <c r="AK2488" s="115" t="b">
        <f>ISNUMBER(SEARCH("IRT",Table1[[#This Row],[Current_Status]]))</f>
        <v>0</v>
      </c>
      <c r="AL2488" s="116">
        <f>YEAR(Table1[[#This Row],[Project_Initiated]])</f>
        <v>2018</v>
      </c>
      <c r="AM2488" s="53">
        <v>44120</v>
      </c>
      <c r="AN2488" s="53" t="str">
        <f>IF(AND(Table1[[#This Row],[Completed Date]]&gt;="07/01/2020"+0,Table1[[#This Row],[Completed Date]]&lt;="6/30/2021"+0),"FY 20-21",IF(AND(Table1[[#This Row],[Completed Date]]&gt;="07/01/2019"+0,Table1[[#This Row],[Completed Date]]&lt;="6/30/2020"+0),"FY 19-20",""))</f>
        <v/>
      </c>
      <c r="AO2488" s="116" t="str">
        <f>IFERROR(FIND("R",Table1[[#This Row],[FS_Priority]]),"")</f>
        <v/>
      </c>
    </row>
    <row r="2489" spans="1:41" x14ac:dyDescent="0.25">
      <c r="A2489" s="48" t="s">
        <v>347</v>
      </c>
      <c r="B2489" s="217" t="s">
        <v>211</v>
      </c>
      <c r="C2489" s="217" t="s">
        <v>347</v>
      </c>
      <c r="D2489" s="218" t="b">
        <v>0</v>
      </c>
      <c r="E2489" s="48" t="s">
        <v>107</v>
      </c>
      <c r="F2489" s="48" t="s">
        <v>3219</v>
      </c>
      <c r="G2489" s="48" t="s">
        <v>211</v>
      </c>
      <c r="H2489" s="48" t="s">
        <v>472</v>
      </c>
      <c r="I2489" s="48" t="s">
        <v>288</v>
      </c>
      <c r="J2489" s="48" t="s">
        <v>2661</v>
      </c>
      <c r="K2489" s="217" t="s">
        <v>3674</v>
      </c>
      <c r="L2489" s="217" t="s">
        <v>2636</v>
      </c>
      <c r="M2489" s="48" t="s">
        <v>3680</v>
      </c>
      <c r="N2489" s="217" t="s">
        <v>211</v>
      </c>
      <c r="O2489" s="48" t="s">
        <v>183</v>
      </c>
      <c r="P2489" s="48"/>
      <c r="Q2489" s="48" t="s">
        <v>348</v>
      </c>
      <c r="R2489" s="217" t="s">
        <v>2664</v>
      </c>
      <c r="S2489" s="48" t="b">
        <v>0</v>
      </c>
      <c r="T2489" s="48"/>
      <c r="U2489" s="178"/>
      <c r="V2489" s="178">
        <v>43177</v>
      </c>
      <c r="W2489" s="48" t="s">
        <v>211</v>
      </c>
      <c r="X2489" s="48"/>
      <c r="Y2489" s="48"/>
      <c r="Z2489" s="48" t="s">
        <v>211</v>
      </c>
      <c r="AA2489" s="48"/>
      <c r="AB2489" s="48"/>
      <c r="AC2489" s="217" t="s">
        <v>2861</v>
      </c>
      <c r="AD2489" s="179"/>
      <c r="AE2489" s="217" t="s">
        <v>178</v>
      </c>
      <c r="AF2489" s="217" t="s">
        <v>211</v>
      </c>
      <c r="AG2489" s="217" t="s">
        <v>2694</v>
      </c>
      <c r="AH2489" s="208">
        <v>43570</v>
      </c>
      <c r="AI2489" s="210" t="s">
        <v>4348</v>
      </c>
      <c r="AJ2489" s="164" t="str">
        <f t="shared" si="38"/>
        <v>FS</v>
      </c>
      <c r="AK2489" s="115" t="b">
        <f>ISNUMBER(SEARCH("IRT",Table1[[#This Row],[Current_Status]]))</f>
        <v>0</v>
      </c>
      <c r="AL2489" s="116">
        <f>YEAR(Table1[[#This Row],[Project_Initiated]])</f>
        <v>2018</v>
      </c>
      <c r="AM2489" s="53">
        <v>44120</v>
      </c>
      <c r="AN2489" s="53" t="str">
        <f>IF(AND(Table1[[#This Row],[Completed Date]]&gt;="07/01/2020"+0,Table1[[#This Row],[Completed Date]]&lt;="6/30/2021"+0),"FY 20-21",IF(AND(Table1[[#This Row],[Completed Date]]&gt;="07/01/2019"+0,Table1[[#This Row],[Completed Date]]&lt;="6/30/2020"+0),"FY 19-20",""))</f>
        <v/>
      </c>
      <c r="AO2489" s="116" t="str">
        <f>IFERROR(FIND("R",Table1[[#This Row],[FS_Priority]]),"")</f>
        <v/>
      </c>
    </row>
    <row r="2490" spans="1:41" x14ac:dyDescent="0.25">
      <c r="A2490" s="48" t="s">
        <v>349</v>
      </c>
      <c r="B2490" s="217" t="s">
        <v>211</v>
      </c>
      <c r="C2490" s="217" t="s">
        <v>349</v>
      </c>
      <c r="D2490" s="218" t="b">
        <v>0</v>
      </c>
      <c r="E2490" s="48" t="s">
        <v>107</v>
      </c>
      <c r="F2490" s="48" t="s">
        <v>3220</v>
      </c>
      <c r="G2490" s="48" t="s">
        <v>211</v>
      </c>
      <c r="H2490" s="48" t="s">
        <v>476</v>
      </c>
      <c r="I2490" s="48" t="s">
        <v>3737</v>
      </c>
      <c r="J2490" s="48" t="s">
        <v>2661</v>
      </c>
      <c r="K2490" s="217" t="s">
        <v>3674</v>
      </c>
      <c r="L2490" s="217" t="s">
        <v>2636</v>
      </c>
      <c r="M2490" s="48" t="s">
        <v>3738</v>
      </c>
      <c r="N2490" s="217" t="s">
        <v>211</v>
      </c>
      <c r="O2490" s="48" t="s">
        <v>183</v>
      </c>
      <c r="P2490" s="48"/>
      <c r="Q2490" s="48" t="s">
        <v>350</v>
      </c>
      <c r="R2490" s="217" t="s">
        <v>338</v>
      </c>
      <c r="S2490" s="48" t="b">
        <v>0</v>
      </c>
      <c r="T2490" s="48"/>
      <c r="U2490" s="178"/>
      <c r="V2490" s="178">
        <v>43238</v>
      </c>
      <c r="W2490" s="48" t="s">
        <v>211</v>
      </c>
      <c r="X2490" s="48"/>
      <c r="Y2490" s="48"/>
      <c r="Z2490" s="48" t="s">
        <v>211</v>
      </c>
      <c r="AA2490" s="48"/>
      <c r="AB2490" s="48"/>
      <c r="AC2490" s="217" t="s">
        <v>2862</v>
      </c>
      <c r="AD2490" s="219">
        <v>43433</v>
      </c>
      <c r="AE2490" s="217" t="s">
        <v>498</v>
      </c>
      <c r="AF2490" s="217" t="s">
        <v>4405</v>
      </c>
      <c r="AG2490" s="217" t="s">
        <v>2694</v>
      </c>
      <c r="AH2490" s="208">
        <v>43570</v>
      </c>
      <c r="AI2490" s="210" t="s">
        <v>4350</v>
      </c>
      <c r="AJ2490" s="164" t="str">
        <f t="shared" si="38"/>
        <v>FS</v>
      </c>
      <c r="AK2490" s="115" t="b">
        <f>ISNUMBER(SEARCH("IRT",Table1[[#This Row],[Current_Status]]))</f>
        <v>0</v>
      </c>
      <c r="AL2490" s="116">
        <f>YEAR(Table1[[#This Row],[Project_Initiated]])</f>
        <v>2018</v>
      </c>
      <c r="AM2490" s="53">
        <v>44120</v>
      </c>
      <c r="AN2490" s="53" t="str">
        <f>IF(AND(Table1[[#This Row],[Completed Date]]&gt;="07/01/2020"+0,Table1[[#This Row],[Completed Date]]&lt;="6/30/2021"+0),"FY 20-21",IF(AND(Table1[[#This Row],[Completed Date]]&gt;="07/01/2019"+0,Table1[[#This Row],[Completed Date]]&lt;="6/30/2020"+0),"FY 19-20",""))</f>
        <v/>
      </c>
      <c r="AO2490" s="116" t="str">
        <f>IFERROR(FIND("R",Table1[[#This Row],[FS_Priority]]),"")</f>
        <v/>
      </c>
    </row>
    <row r="2491" spans="1:41" x14ac:dyDescent="0.25">
      <c r="A2491" s="48" t="s">
        <v>786</v>
      </c>
      <c r="B2491" s="217" t="s">
        <v>211</v>
      </c>
      <c r="C2491" s="217" t="s">
        <v>786</v>
      </c>
      <c r="D2491" s="218" t="b">
        <v>0</v>
      </c>
      <c r="E2491" s="48" t="s">
        <v>107</v>
      </c>
      <c r="F2491" s="48" t="s">
        <v>787</v>
      </c>
      <c r="G2491" s="48" t="s">
        <v>211</v>
      </c>
      <c r="H2491" s="48" t="s">
        <v>472</v>
      </c>
      <c r="I2491" s="48" t="s">
        <v>3739</v>
      </c>
      <c r="J2491" s="48" t="s">
        <v>2661</v>
      </c>
      <c r="K2491" s="217" t="s">
        <v>3674</v>
      </c>
      <c r="L2491" s="217" t="s">
        <v>2636</v>
      </c>
      <c r="M2491" s="48" t="s">
        <v>3568</v>
      </c>
      <c r="N2491" s="217" t="s">
        <v>211</v>
      </c>
      <c r="O2491" s="48" t="s">
        <v>165</v>
      </c>
      <c r="P2491" s="48"/>
      <c r="Q2491" s="48" t="s">
        <v>788</v>
      </c>
      <c r="R2491" s="217" t="s">
        <v>345</v>
      </c>
      <c r="S2491" s="48" t="b">
        <v>0</v>
      </c>
      <c r="T2491" s="48"/>
      <c r="U2491" s="178"/>
      <c r="V2491" s="178">
        <v>43196</v>
      </c>
      <c r="W2491" s="48" t="s">
        <v>211</v>
      </c>
      <c r="X2491" s="48"/>
      <c r="Y2491" s="48"/>
      <c r="Z2491" s="48" t="s">
        <v>211</v>
      </c>
      <c r="AA2491" s="48"/>
      <c r="AB2491" s="48"/>
      <c r="AC2491" s="217" t="s">
        <v>211</v>
      </c>
      <c r="AD2491" s="48"/>
      <c r="AE2491" s="217" t="s">
        <v>165</v>
      </c>
      <c r="AF2491" s="217" t="s">
        <v>211</v>
      </c>
      <c r="AG2491" s="217" t="s">
        <v>539</v>
      </c>
      <c r="AH2491" s="208">
        <v>43395</v>
      </c>
      <c r="AI2491" s="210" t="s">
        <v>4350</v>
      </c>
      <c r="AJ2491" s="164" t="str">
        <f t="shared" ref="AJ2491:AJ2554" si="39">IF(LEN(A2491)&gt;6,"FS","PD&amp;C")</f>
        <v>FS</v>
      </c>
      <c r="AK2491" s="115" t="b">
        <f>ISNUMBER(SEARCH("IRT",Table1[[#This Row],[Current_Status]]))</f>
        <v>0</v>
      </c>
      <c r="AL2491" s="116">
        <f>YEAR(Table1[[#This Row],[Project_Initiated]])</f>
        <v>2018</v>
      </c>
      <c r="AM2491" s="53">
        <v>44120</v>
      </c>
      <c r="AN2491" s="53" t="str">
        <f>IF(AND(Table1[[#This Row],[Completed Date]]&gt;="07/01/2020"+0,Table1[[#This Row],[Completed Date]]&lt;="6/30/2021"+0),"FY 20-21",IF(AND(Table1[[#This Row],[Completed Date]]&gt;="07/01/2019"+0,Table1[[#This Row],[Completed Date]]&lt;="6/30/2020"+0),"FY 19-20",""))</f>
        <v/>
      </c>
      <c r="AO2491" s="116" t="str">
        <f>IFERROR(FIND("R",Table1[[#This Row],[FS_Priority]]),"")</f>
        <v/>
      </c>
    </row>
    <row r="2492" spans="1:41" x14ac:dyDescent="0.25">
      <c r="A2492" s="48" t="s">
        <v>351</v>
      </c>
      <c r="B2492" s="217" t="s">
        <v>211</v>
      </c>
      <c r="C2492" s="217" t="s">
        <v>351</v>
      </c>
      <c r="D2492" s="218" t="b">
        <v>0</v>
      </c>
      <c r="E2492" s="48" t="s">
        <v>107</v>
      </c>
      <c r="F2492" s="48" t="s">
        <v>3221</v>
      </c>
      <c r="G2492" s="48" t="s">
        <v>211</v>
      </c>
      <c r="H2492" s="48" t="s">
        <v>52</v>
      </c>
      <c r="I2492" s="48" t="s">
        <v>211</v>
      </c>
      <c r="J2492" s="48" t="s">
        <v>2661</v>
      </c>
      <c r="K2492" s="217" t="s">
        <v>3674</v>
      </c>
      <c r="L2492" s="217" t="s">
        <v>2636</v>
      </c>
      <c r="M2492" s="48" t="s">
        <v>3687</v>
      </c>
      <c r="N2492" s="217" t="s">
        <v>211</v>
      </c>
      <c r="O2492" s="48" t="s">
        <v>165</v>
      </c>
      <c r="P2492" s="48"/>
      <c r="Q2492" s="48" t="s">
        <v>352</v>
      </c>
      <c r="R2492" s="217" t="s">
        <v>211</v>
      </c>
      <c r="S2492" s="48" t="b">
        <v>0</v>
      </c>
      <c r="T2492" s="48"/>
      <c r="U2492" s="178"/>
      <c r="V2492" s="178">
        <v>43332</v>
      </c>
      <c r="W2492" s="48" t="s">
        <v>211</v>
      </c>
      <c r="X2492" s="48"/>
      <c r="Y2492" s="48"/>
      <c r="Z2492" s="48" t="s">
        <v>211</v>
      </c>
      <c r="AA2492" s="48"/>
      <c r="AB2492" s="48"/>
      <c r="AC2492" s="217" t="s">
        <v>539</v>
      </c>
      <c r="AD2492" s="48"/>
      <c r="AE2492" s="217" t="s">
        <v>165</v>
      </c>
      <c r="AF2492" s="217" t="s">
        <v>211</v>
      </c>
      <c r="AG2492" s="217" t="s">
        <v>539</v>
      </c>
      <c r="AH2492" s="208">
        <v>43412</v>
      </c>
      <c r="AI2492" s="210" t="s">
        <v>4347</v>
      </c>
      <c r="AJ2492" s="164" t="str">
        <f t="shared" si="39"/>
        <v>FS</v>
      </c>
      <c r="AK2492" s="115" t="b">
        <f>ISNUMBER(SEARCH("IRT",Table1[[#This Row],[Current_Status]]))</f>
        <v>0</v>
      </c>
      <c r="AL2492" s="116">
        <f>YEAR(Table1[[#This Row],[Project_Initiated]])</f>
        <v>2018</v>
      </c>
      <c r="AM2492" s="53">
        <v>44120</v>
      </c>
      <c r="AN2492" s="53" t="str">
        <f>IF(AND(Table1[[#This Row],[Completed Date]]&gt;="07/01/2020"+0,Table1[[#This Row],[Completed Date]]&lt;="6/30/2021"+0),"FY 20-21",IF(AND(Table1[[#This Row],[Completed Date]]&gt;="07/01/2019"+0,Table1[[#This Row],[Completed Date]]&lt;="6/30/2020"+0),"FY 19-20",""))</f>
        <v/>
      </c>
      <c r="AO2492" s="116" t="str">
        <f>IFERROR(FIND("R",Table1[[#This Row],[FS_Priority]]),"")</f>
        <v/>
      </c>
    </row>
    <row r="2493" spans="1:41" x14ac:dyDescent="0.25">
      <c r="A2493" s="48" t="s">
        <v>353</v>
      </c>
      <c r="B2493" s="217" t="s">
        <v>211</v>
      </c>
      <c r="C2493" s="217" t="s">
        <v>353</v>
      </c>
      <c r="D2493" s="218" t="b">
        <v>0</v>
      </c>
      <c r="E2493" s="48" t="s">
        <v>107</v>
      </c>
      <c r="F2493" s="48" t="s">
        <v>3222</v>
      </c>
      <c r="G2493" s="48" t="s">
        <v>211</v>
      </c>
      <c r="H2493" s="48" t="s">
        <v>476</v>
      </c>
      <c r="I2493" s="48" t="s">
        <v>3537</v>
      </c>
      <c r="J2493" s="48" t="s">
        <v>2661</v>
      </c>
      <c r="K2493" s="217" t="s">
        <v>3674</v>
      </c>
      <c r="L2493" s="217" t="s">
        <v>2636</v>
      </c>
      <c r="M2493" s="48" t="s">
        <v>3687</v>
      </c>
      <c r="N2493" s="217" t="s">
        <v>211</v>
      </c>
      <c r="O2493" s="48" t="s">
        <v>165</v>
      </c>
      <c r="P2493" s="48"/>
      <c r="Q2493" s="48" t="s">
        <v>354</v>
      </c>
      <c r="R2493" s="217" t="s">
        <v>211</v>
      </c>
      <c r="S2493" s="48" t="b">
        <v>0</v>
      </c>
      <c r="T2493" s="48"/>
      <c r="U2493" s="178"/>
      <c r="V2493" s="178">
        <v>43328</v>
      </c>
      <c r="W2493" s="48" t="s">
        <v>211</v>
      </c>
      <c r="X2493" s="48"/>
      <c r="Y2493" s="48"/>
      <c r="Z2493" s="48" t="s">
        <v>211</v>
      </c>
      <c r="AA2493" s="48"/>
      <c r="AB2493" s="48"/>
      <c r="AC2493" s="217" t="s">
        <v>2697</v>
      </c>
      <c r="AD2493" s="180"/>
      <c r="AE2493" s="217" t="s">
        <v>165</v>
      </c>
      <c r="AF2493" s="217" t="s">
        <v>211</v>
      </c>
      <c r="AG2493" s="217" t="s">
        <v>539</v>
      </c>
      <c r="AH2493" s="208">
        <v>43476</v>
      </c>
      <c r="AI2493" s="210" t="s">
        <v>4347</v>
      </c>
      <c r="AJ2493" s="164" t="str">
        <f t="shared" si="39"/>
        <v>FS</v>
      </c>
      <c r="AK2493" s="115" t="b">
        <f>ISNUMBER(SEARCH("IRT",Table1[[#This Row],[Current_Status]]))</f>
        <v>0</v>
      </c>
      <c r="AL2493" s="116">
        <f>YEAR(Table1[[#This Row],[Project_Initiated]])</f>
        <v>2018</v>
      </c>
      <c r="AM2493" s="53">
        <v>44120</v>
      </c>
      <c r="AN2493" s="53" t="str">
        <f>IF(AND(Table1[[#This Row],[Completed Date]]&gt;="07/01/2020"+0,Table1[[#This Row],[Completed Date]]&lt;="6/30/2021"+0),"FY 20-21",IF(AND(Table1[[#This Row],[Completed Date]]&gt;="07/01/2019"+0,Table1[[#This Row],[Completed Date]]&lt;="6/30/2020"+0),"FY 19-20",""))</f>
        <v/>
      </c>
      <c r="AO2493" s="116" t="str">
        <f>IFERROR(FIND("R",Table1[[#This Row],[FS_Priority]]),"")</f>
        <v/>
      </c>
    </row>
    <row r="2494" spans="1:41" x14ac:dyDescent="0.25">
      <c r="A2494" s="48" t="s">
        <v>355</v>
      </c>
      <c r="B2494" s="217" t="s">
        <v>211</v>
      </c>
      <c r="C2494" s="217" t="s">
        <v>355</v>
      </c>
      <c r="D2494" s="218" t="b">
        <v>0</v>
      </c>
      <c r="E2494" s="48" t="s">
        <v>107</v>
      </c>
      <c r="F2494" s="48" t="s">
        <v>3223</v>
      </c>
      <c r="G2494" s="48" t="s">
        <v>211</v>
      </c>
      <c r="H2494" s="48" t="s">
        <v>476</v>
      </c>
      <c r="I2494" s="48" t="s">
        <v>3740</v>
      </c>
      <c r="J2494" s="48" t="s">
        <v>2661</v>
      </c>
      <c r="K2494" s="217" t="s">
        <v>3674</v>
      </c>
      <c r="L2494" s="217" t="s">
        <v>2636</v>
      </c>
      <c r="M2494" s="48" t="s">
        <v>3687</v>
      </c>
      <c r="N2494" s="217" t="s">
        <v>211</v>
      </c>
      <c r="O2494" s="48" t="s">
        <v>165</v>
      </c>
      <c r="P2494" s="48"/>
      <c r="Q2494" s="48" t="s">
        <v>356</v>
      </c>
      <c r="R2494" s="217" t="s">
        <v>2658</v>
      </c>
      <c r="S2494" s="48" t="b">
        <v>0</v>
      </c>
      <c r="T2494" s="48"/>
      <c r="U2494" s="178"/>
      <c r="V2494" s="178">
        <v>43230</v>
      </c>
      <c r="W2494" s="48" t="s">
        <v>211</v>
      </c>
      <c r="X2494" s="48"/>
      <c r="Y2494" s="48"/>
      <c r="Z2494" s="48" t="s">
        <v>211</v>
      </c>
      <c r="AA2494" s="48"/>
      <c r="AB2494" s="48"/>
      <c r="AC2494" s="217" t="s">
        <v>2697</v>
      </c>
      <c r="AD2494" s="48"/>
      <c r="AE2494" s="217" t="s">
        <v>165</v>
      </c>
      <c r="AF2494" s="217" t="s">
        <v>211</v>
      </c>
      <c r="AG2494" s="217" t="s">
        <v>539</v>
      </c>
      <c r="AH2494" s="208">
        <v>43476</v>
      </c>
      <c r="AI2494" s="210" t="s">
        <v>4350</v>
      </c>
      <c r="AJ2494" s="164" t="str">
        <f t="shared" si="39"/>
        <v>FS</v>
      </c>
      <c r="AK2494" s="115" t="b">
        <f>ISNUMBER(SEARCH("IRT",Table1[[#This Row],[Current_Status]]))</f>
        <v>0</v>
      </c>
      <c r="AL2494" s="116">
        <f>YEAR(Table1[[#This Row],[Project_Initiated]])</f>
        <v>2018</v>
      </c>
      <c r="AM2494" s="53">
        <v>44120</v>
      </c>
      <c r="AN2494" s="53" t="str">
        <f>IF(AND(Table1[[#This Row],[Completed Date]]&gt;="07/01/2020"+0,Table1[[#This Row],[Completed Date]]&lt;="6/30/2021"+0),"FY 20-21",IF(AND(Table1[[#This Row],[Completed Date]]&gt;="07/01/2019"+0,Table1[[#This Row],[Completed Date]]&lt;="6/30/2020"+0),"FY 19-20",""))</f>
        <v/>
      </c>
      <c r="AO2494" s="116" t="str">
        <f>IFERROR(FIND("R",Table1[[#This Row],[FS_Priority]]),"")</f>
        <v/>
      </c>
    </row>
    <row r="2495" spans="1:41" x14ac:dyDescent="0.25">
      <c r="A2495" s="48" t="s">
        <v>357</v>
      </c>
      <c r="B2495" s="217" t="s">
        <v>211</v>
      </c>
      <c r="C2495" s="217" t="s">
        <v>357</v>
      </c>
      <c r="D2495" s="218" t="b">
        <v>0</v>
      </c>
      <c r="E2495" s="48" t="s">
        <v>107</v>
      </c>
      <c r="F2495" s="48" t="s">
        <v>3224</v>
      </c>
      <c r="G2495" s="48" t="s">
        <v>211</v>
      </c>
      <c r="H2495" s="48" t="s">
        <v>294</v>
      </c>
      <c r="I2495" s="48" t="s">
        <v>3741</v>
      </c>
      <c r="J2495" s="48" t="s">
        <v>2661</v>
      </c>
      <c r="K2495" s="217" t="s">
        <v>3674</v>
      </c>
      <c r="L2495" s="217" t="s">
        <v>2636</v>
      </c>
      <c r="M2495" s="48" t="s">
        <v>3742</v>
      </c>
      <c r="N2495" s="217" t="s">
        <v>211</v>
      </c>
      <c r="O2495" s="48" t="s">
        <v>183</v>
      </c>
      <c r="P2495" s="48"/>
      <c r="Q2495" s="48" t="s">
        <v>358</v>
      </c>
      <c r="R2495" s="217" t="s">
        <v>211</v>
      </c>
      <c r="S2495" s="48" t="b">
        <v>0</v>
      </c>
      <c r="T2495" s="48"/>
      <c r="U2495" s="178"/>
      <c r="V2495" s="178">
        <v>43305</v>
      </c>
      <c r="W2495" s="48" t="s">
        <v>211</v>
      </c>
      <c r="X2495" s="48"/>
      <c r="Y2495" s="48"/>
      <c r="Z2495" s="48" t="s">
        <v>211</v>
      </c>
      <c r="AA2495" s="48"/>
      <c r="AB2495" s="48"/>
      <c r="AC2495" s="217" t="s">
        <v>2876</v>
      </c>
      <c r="AD2495" s="219">
        <v>43362</v>
      </c>
      <c r="AE2495" s="217" t="s">
        <v>498</v>
      </c>
      <c r="AF2495" s="217" t="s">
        <v>211</v>
      </c>
      <c r="AG2495" s="217" t="s">
        <v>2694</v>
      </c>
      <c r="AH2495" s="208">
        <v>43586</v>
      </c>
      <c r="AI2495" s="210" t="s">
        <v>4347</v>
      </c>
      <c r="AJ2495" s="164" t="str">
        <f t="shared" si="39"/>
        <v>FS</v>
      </c>
      <c r="AK2495" s="115" t="b">
        <f>ISNUMBER(SEARCH("IRT",Table1[[#This Row],[Current_Status]]))</f>
        <v>0</v>
      </c>
      <c r="AL2495" s="116">
        <f>YEAR(Table1[[#This Row],[Project_Initiated]])</f>
        <v>2018</v>
      </c>
      <c r="AM2495" s="53">
        <v>44120</v>
      </c>
      <c r="AN2495" s="53" t="str">
        <f>IF(AND(Table1[[#This Row],[Completed Date]]&gt;="07/01/2020"+0,Table1[[#This Row],[Completed Date]]&lt;="6/30/2021"+0),"FY 20-21",IF(AND(Table1[[#This Row],[Completed Date]]&gt;="07/01/2019"+0,Table1[[#This Row],[Completed Date]]&lt;="6/30/2020"+0),"FY 19-20",""))</f>
        <v/>
      </c>
      <c r="AO2495" s="116" t="str">
        <f>IFERROR(FIND("R",Table1[[#This Row],[FS_Priority]]),"")</f>
        <v/>
      </c>
    </row>
    <row r="2496" spans="1:41" x14ac:dyDescent="0.25">
      <c r="A2496" s="48" t="s">
        <v>359</v>
      </c>
      <c r="B2496" s="217" t="s">
        <v>211</v>
      </c>
      <c r="C2496" s="217" t="s">
        <v>359</v>
      </c>
      <c r="D2496" s="218" t="b">
        <v>0</v>
      </c>
      <c r="E2496" s="48" t="s">
        <v>107</v>
      </c>
      <c r="F2496" s="48" t="s">
        <v>3225</v>
      </c>
      <c r="G2496" s="48" t="s">
        <v>211</v>
      </c>
      <c r="H2496" s="48" t="s">
        <v>476</v>
      </c>
      <c r="I2496" s="48" t="s">
        <v>3743</v>
      </c>
      <c r="J2496" s="48" t="s">
        <v>2661</v>
      </c>
      <c r="K2496" s="217" t="s">
        <v>3674</v>
      </c>
      <c r="L2496" s="217" t="s">
        <v>2636</v>
      </c>
      <c r="M2496" s="48" t="s">
        <v>3738</v>
      </c>
      <c r="N2496" s="217" t="s">
        <v>211</v>
      </c>
      <c r="O2496" s="48" t="s">
        <v>165</v>
      </c>
      <c r="P2496" s="48"/>
      <c r="Q2496" s="48" t="s">
        <v>360</v>
      </c>
      <c r="R2496" s="217" t="s">
        <v>211</v>
      </c>
      <c r="S2496" s="48" t="b">
        <v>0</v>
      </c>
      <c r="T2496" s="48"/>
      <c r="U2496" s="178"/>
      <c r="V2496" s="178">
        <v>43301</v>
      </c>
      <c r="W2496" s="48" t="s">
        <v>211</v>
      </c>
      <c r="X2496" s="48"/>
      <c r="Y2496" s="48"/>
      <c r="Z2496" s="48" t="s">
        <v>211</v>
      </c>
      <c r="AA2496" s="48"/>
      <c r="AB2496" s="48"/>
      <c r="AC2496" s="217" t="s">
        <v>2697</v>
      </c>
      <c r="AD2496" s="48"/>
      <c r="AE2496" s="217" t="s">
        <v>165</v>
      </c>
      <c r="AF2496" s="217" t="s">
        <v>211</v>
      </c>
      <c r="AG2496" s="217" t="s">
        <v>539</v>
      </c>
      <c r="AH2496" s="208">
        <v>43476</v>
      </c>
      <c r="AI2496" s="210" t="s">
        <v>4347</v>
      </c>
      <c r="AJ2496" s="164" t="str">
        <f t="shared" si="39"/>
        <v>FS</v>
      </c>
      <c r="AK2496" s="115" t="b">
        <f>ISNUMBER(SEARCH("IRT",Table1[[#This Row],[Current_Status]]))</f>
        <v>0</v>
      </c>
      <c r="AL2496" s="116">
        <f>YEAR(Table1[[#This Row],[Project_Initiated]])</f>
        <v>2018</v>
      </c>
      <c r="AM2496" s="53">
        <v>44120</v>
      </c>
      <c r="AN2496" s="53" t="str">
        <f>IF(AND(Table1[[#This Row],[Completed Date]]&gt;="07/01/2020"+0,Table1[[#This Row],[Completed Date]]&lt;="6/30/2021"+0),"FY 20-21",IF(AND(Table1[[#This Row],[Completed Date]]&gt;="07/01/2019"+0,Table1[[#This Row],[Completed Date]]&lt;="6/30/2020"+0),"FY 19-20",""))</f>
        <v/>
      </c>
      <c r="AO2496" s="116" t="str">
        <f>IFERROR(FIND("R",Table1[[#This Row],[FS_Priority]]),"")</f>
        <v/>
      </c>
    </row>
    <row r="2497" spans="1:41" x14ac:dyDescent="0.25">
      <c r="A2497" s="48" t="s">
        <v>361</v>
      </c>
      <c r="B2497" s="217" t="s">
        <v>211</v>
      </c>
      <c r="C2497" s="217" t="s">
        <v>361</v>
      </c>
      <c r="D2497" s="218" t="b">
        <v>0</v>
      </c>
      <c r="E2497" s="48" t="s">
        <v>107</v>
      </c>
      <c r="F2497" s="48" t="s">
        <v>3226</v>
      </c>
      <c r="G2497" s="48" t="s">
        <v>211</v>
      </c>
      <c r="H2497" s="48" t="s">
        <v>441</v>
      </c>
      <c r="I2497" s="48" t="s">
        <v>3676</v>
      </c>
      <c r="J2497" s="48" t="s">
        <v>2661</v>
      </c>
      <c r="K2497" s="217" t="s">
        <v>3674</v>
      </c>
      <c r="L2497" s="217" t="s">
        <v>2636</v>
      </c>
      <c r="M2497" s="48" t="s">
        <v>3562</v>
      </c>
      <c r="N2497" s="217" t="s">
        <v>211</v>
      </c>
      <c r="O2497" s="48" t="s">
        <v>165</v>
      </c>
      <c r="P2497" s="48"/>
      <c r="Q2497" s="48" t="s">
        <v>362</v>
      </c>
      <c r="R2497" s="217" t="s">
        <v>211</v>
      </c>
      <c r="S2497" s="48" t="b">
        <v>0</v>
      </c>
      <c r="T2497" s="48"/>
      <c r="U2497" s="178"/>
      <c r="V2497" s="178">
        <v>43306</v>
      </c>
      <c r="W2497" s="48" t="s">
        <v>211</v>
      </c>
      <c r="X2497" s="48"/>
      <c r="Y2497" s="48"/>
      <c r="Z2497" s="48" t="s">
        <v>211</v>
      </c>
      <c r="AA2497" s="48"/>
      <c r="AB2497" s="48"/>
      <c r="AC2497" s="217" t="s">
        <v>2697</v>
      </c>
      <c r="AD2497" s="48"/>
      <c r="AE2497" s="217" t="s">
        <v>165</v>
      </c>
      <c r="AF2497" s="217" t="s">
        <v>211</v>
      </c>
      <c r="AG2497" s="217" t="s">
        <v>539</v>
      </c>
      <c r="AH2497" s="208">
        <v>43476</v>
      </c>
      <c r="AI2497" s="210" t="s">
        <v>4347</v>
      </c>
      <c r="AJ2497" s="164" t="str">
        <f t="shared" si="39"/>
        <v>FS</v>
      </c>
      <c r="AK2497" s="115" t="b">
        <f>ISNUMBER(SEARCH("IRT",Table1[[#This Row],[Current_Status]]))</f>
        <v>0</v>
      </c>
      <c r="AL2497" s="116">
        <f>YEAR(Table1[[#This Row],[Project_Initiated]])</f>
        <v>2018</v>
      </c>
      <c r="AM2497" s="53">
        <v>44120</v>
      </c>
      <c r="AN2497" s="53" t="str">
        <f>IF(AND(Table1[[#This Row],[Completed Date]]&gt;="07/01/2020"+0,Table1[[#This Row],[Completed Date]]&lt;="6/30/2021"+0),"FY 20-21",IF(AND(Table1[[#This Row],[Completed Date]]&gt;="07/01/2019"+0,Table1[[#This Row],[Completed Date]]&lt;="6/30/2020"+0),"FY 19-20",""))</f>
        <v/>
      </c>
      <c r="AO2497" s="116" t="str">
        <f>IFERROR(FIND("R",Table1[[#This Row],[FS_Priority]]),"")</f>
        <v/>
      </c>
    </row>
    <row r="2498" spans="1:41" x14ac:dyDescent="0.25">
      <c r="A2498" s="48" t="s">
        <v>885</v>
      </c>
      <c r="B2498" s="217" t="s">
        <v>211</v>
      </c>
      <c r="C2498" s="217" t="s">
        <v>885</v>
      </c>
      <c r="D2498" s="218" t="b">
        <v>0</v>
      </c>
      <c r="E2498" s="48" t="s">
        <v>107</v>
      </c>
      <c r="F2498" s="48" t="s">
        <v>3227</v>
      </c>
      <c r="G2498" s="48" t="s">
        <v>211</v>
      </c>
      <c r="H2498" s="48" t="s">
        <v>472</v>
      </c>
      <c r="I2498" s="48" t="s">
        <v>3744</v>
      </c>
      <c r="J2498" s="48" t="s">
        <v>2661</v>
      </c>
      <c r="K2498" s="217" t="s">
        <v>3674</v>
      </c>
      <c r="L2498" s="217" t="s">
        <v>2636</v>
      </c>
      <c r="M2498" s="48" t="s">
        <v>3745</v>
      </c>
      <c r="N2498" s="217" t="s">
        <v>211</v>
      </c>
      <c r="O2498" s="48" t="s">
        <v>165</v>
      </c>
      <c r="P2498" s="48"/>
      <c r="Q2498" s="48" t="s">
        <v>239</v>
      </c>
      <c r="R2498" s="217" t="s">
        <v>211</v>
      </c>
      <c r="S2498" s="48" t="b">
        <v>0</v>
      </c>
      <c r="T2498" s="48"/>
      <c r="U2498" s="178"/>
      <c r="V2498" s="178">
        <v>43377</v>
      </c>
      <c r="W2498" s="48" t="s">
        <v>211</v>
      </c>
      <c r="X2498" s="48"/>
      <c r="Y2498" s="48"/>
      <c r="Z2498" s="48" t="s">
        <v>211</v>
      </c>
      <c r="AA2498" s="48"/>
      <c r="AB2498" s="48"/>
      <c r="AC2498" s="217" t="s">
        <v>2788</v>
      </c>
      <c r="AD2498" s="179"/>
      <c r="AE2498" s="217" t="s">
        <v>165</v>
      </c>
      <c r="AF2498" s="217" t="s">
        <v>211</v>
      </c>
      <c r="AG2498" s="217" t="s">
        <v>539</v>
      </c>
      <c r="AH2498" s="208">
        <v>43504</v>
      </c>
      <c r="AI2498" s="210" t="s">
        <v>4352</v>
      </c>
      <c r="AJ2498" s="164" t="str">
        <f t="shared" si="39"/>
        <v>FS</v>
      </c>
      <c r="AK2498" s="115" t="b">
        <f>ISNUMBER(SEARCH("IRT",Table1[[#This Row],[Current_Status]]))</f>
        <v>0</v>
      </c>
      <c r="AL2498" s="116">
        <f>YEAR(Table1[[#This Row],[Project_Initiated]])</f>
        <v>2018</v>
      </c>
      <c r="AM2498" s="53">
        <v>44120</v>
      </c>
      <c r="AN2498" s="53" t="str">
        <f>IF(AND(Table1[[#This Row],[Completed Date]]&gt;="07/01/2020"+0,Table1[[#This Row],[Completed Date]]&lt;="6/30/2021"+0),"FY 20-21",IF(AND(Table1[[#This Row],[Completed Date]]&gt;="07/01/2019"+0,Table1[[#This Row],[Completed Date]]&lt;="6/30/2020"+0),"FY 19-20",""))</f>
        <v/>
      </c>
      <c r="AO2498" s="116" t="str">
        <f>IFERROR(FIND("R",Table1[[#This Row],[FS_Priority]]),"")</f>
        <v/>
      </c>
    </row>
    <row r="2499" spans="1:41" x14ac:dyDescent="0.25">
      <c r="A2499" s="48" t="s">
        <v>4630</v>
      </c>
      <c r="B2499" s="217" t="s">
        <v>211</v>
      </c>
      <c r="C2499" s="217" t="s">
        <v>4630</v>
      </c>
      <c r="D2499" s="218" t="b">
        <v>0</v>
      </c>
      <c r="E2499" s="48" t="s">
        <v>107</v>
      </c>
      <c r="F2499" s="48" t="s">
        <v>4631</v>
      </c>
      <c r="G2499" s="48" t="s">
        <v>211</v>
      </c>
      <c r="H2499" s="48" t="s">
        <v>211</v>
      </c>
      <c r="I2499" s="48" t="s">
        <v>4632</v>
      </c>
      <c r="J2499" s="48" t="s">
        <v>2661</v>
      </c>
      <c r="K2499" s="217" t="s">
        <v>3674</v>
      </c>
      <c r="L2499" s="217" t="s">
        <v>2636</v>
      </c>
      <c r="M2499" s="48" t="s">
        <v>3697</v>
      </c>
      <c r="N2499" s="217" t="s">
        <v>3701</v>
      </c>
      <c r="O2499" s="48" t="s">
        <v>165</v>
      </c>
      <c r="P2499" s="48"/>
      <c r="Q2499" s="48" t="s">
        <v>239</v>
      </c>
      <c r="R2499" s="217" t="s">
        <v>211</v>
      </c>
      <c r="S2499" s="48" t="b">
        <v>1</v>
      </c>
      <c r="T2499" s="48"/>
      <c r="U2499" s="178"/>
      <c r="V2499" s="178">
        <v>43794</v>
      </c>
      <c r="W2499" s="48" t="s">
        <v>211</v>
      </c>
      <c r="X2499" s="48"/>
      <c r="Y2499" s="48"/>
      <c r="Z2499" s="48" t="s">
        <v>211</v>
      </c>
      <c r="AA2499" s="48"/>
      <c r="AB2499" s="48"/>
      <c r="AC2499" s="217" t="s">
        <v>4777</v>
      </c>
      <c r="AD2499" s="180"/>
      <c r="AE2499" s="217" t="s">
        <v>165</v>
      </c>
      <c r="AF2499" s="217" t="s">
        <v>211</v>
      </c>
      <c r="AG2499" s="217" t="s">
        <v>211</v>
      </c>
      <c r="AH2499" s="208">
        <v>43816</v>
      </c>
      <c r="AI2499" s="210" t="s">
        <v>4364</v>
      </c>
      <c r="AJ2499" s="164" t="str">
        <f t="shared" si="39"/>
        <v>FS</v>
      </c>
      <c r="AK2499" s="115" t="b">
        <f>ISNUMBER(SEARCH("IRT",Table1[[#This Row],[Current_Status]]))</f>
        <v>0</v>
      </c>
      <c r="AL2499" s="116">
        <f>YEAR(Table1[[#This Row],[Project_Initiated]])</f>
        <v>2019</v>
      </c>
      <c r="AM2499" s="53">
        <v>44120</v>
      </c>
      <c r="AN2499" s="53" t="str">
        <f>IF(AND(Table1[[#This Row],[Completed Date]]&gt;="07/01/2020"+0,Table1[[#This Row],[Completed Date]]&lt;="6/30/2021"+0),"FY 20-21",IF(AND(Table1[[#This Row],[Completed Date]]&gt;="07/01/2019"+0,Table1[[#This Row],[Completed Date]]&lt;="6/30/2020"+0),"FY 19-20",""))</f>
        <v>FY 19-20</v>
      </c>
      <c r="AO2499" s="116" t="str">
        <f>IFERROR(FIND("R",Table1[[#This Row],[FS_Priority]]),"")</f>
        <v/>
      </c>
    </row>
    <row r="2500" spans="1:41" x14ac:dyDescent="0.25">
      <c r="A2500" s="48" t="s">
        <v>4098</v>
      </c>
      <c r="B2500" s="217" t="s">
        <v>211</v>
      </c>
      <c r="C2500" s="217" t="s">
        <v>4098</v>
      </c>
      <c r="D2500" s="218" t="b">
        <v>0</v>
      </c>
      <c r="E2500" s="48" t="s">
        <v>107</v>
      </c>
      <c r="F2500" s="48" t="s">
        <v>4165</v>
      </c>
      <c r="G2500" s="48" t="s">
        <v>4333</v>
      </c>
      <c r="H2500" s="48" t="s">
        <v>441</v>
      </c>
      <c r="I2500" s="48" t="s">
        <v>3961</v>
      </c>
      <c r="J2500" s="48" t="s">
        <v>2661</v>
      </c>
      <c r="K2500" s="217" t="s">
        <v>3674</v>
      </c>
      <c r="L2500" s="217" t="s">
        <v>2636</v>
      </c>
      <c r="M2500" s="48" t="s">
        <v>4166</v>
      </c>
      <c r="N2500" s="217" t="s">
        <v>211</v>
      </c>
      <c r="O2500" s="48" t="s">
        <v>183</v>
      </c>
      <c r="P2500" s="48"/>
      <c r="Q2500" s="48" t="s">
        <v>239</v>
      </c>
      <c r="R2500" s="217" t="s">
        <v>211</v>
      </c>
      <c r="S2500" s="48" t="b">
        <v>0</v>
      </c>
      <c r="T2500" s="48"/>
      <c r="U2500" s="178"/>
      <c r="V2500" s="178">
        <v>43644</v>
      </c>
      <c r="W2500" s="48" t="s">
        <v>211</v>
      </c>
      <c r="X2500" s="48"/>
      <c r="Y2500" s="48"/>
      <c r="Z2500" s="48" t="s">
        <v>211</v>
      </c>
      <c r="AA2500" s="48"/>
      <c r="AB2500" s="48"/>
      <c r="AC2500" s="217" t="s">
        <v>4743</v>
      </c>
      <c r="AD2500" s="219">
        <v>43754</v>
      </c>
      <c r="AE2500" s="217" t="s">
        <v>498</v>
      </c>
      <c r="AF2500" s="217" t="s">
        <v>4463</v>
      </c>
      <c r="AG2500" s="217" t="s">
        <v>2694</v>
      </c>
      <c r="AH2500" s="208">
        <v>43844</v>
      </c>
      <c r="AI2500" s="210" t="s">
        <v>4284</v>
      </c>
      <c r="AJ2500" s="164" t="str">
        <f t="shared" si="39"/>
        <v>FS</v>
      </c>
      <c r="AK2500" s="115" t="b">
        <f>ISNUMBER(SEARCH("IRT",Table1[[#This Row],[Current_Status]]))</f>
        <v>0</v>
      </c>
      <c r="AL2500" s="116">
        <f>YEAR(Table1[[#This Row],[Project_Initiated]])</f>
        <v>2019</v>
      </c>
      <c r="AM2500" s="53">
        <v>44120</v>
      </c>
      <c r="AN2500" s="53" t="str">
        <f>IF(AND(Table1[[#This Row],[Completed Date]]&gt;="07/01/2020"+0,Table1[[#This Row],[Completed Date]]&lt;="6/30/2021"+0),"FY 20-21",IF(AND(Table1[[#This Row],[Completed Date]]&gt;="07/01/2019"+0,Table1[[#This Row],[Completed Date]]&lt;="6/30/2020"+0),"FY 19-20",""))</f>
        <v>FY 19-20</v>
      </c>
      <c r="AO2500" s="116" t="str">
        <f>IFERROR(FIND("R",Table1[[#This Row],[FS_Priority]]),"")</f>
        <v/>
      </c>
    </row>
    <row r="2501" spans="1:41" x14ac:dyDescent="0.25">
      <c r="A2501" s="48" t="s">
        <v>4887</v>
      </c>
      <c r="B2501" s="217" t="s">
        <v>211</v>
      </c>
      <c r="C2501" s="217" t="s">
        <v>4887</v>
      </c>
      <c r="D2501" s="218" t="b">
        <v>0</v>
      </c>
      <c r="E2501" s="48" t="s">
        <v>107</v>
      </c>
      <c r="F2501" s="48" t="s">
        <v>4888</v>
      </c>
      <c r="G2501" s="48" t="s">
        <v>211</v>
      </c>
      <c r="H2501" s="48" t="s">
        <v>472</v>
      </c>
      <c r="I2501" s="48" t="s">
        <v>4889</v>
      </c>
      <c r="J2501" s="48" t="s">
        <v>2661</v>
      </c>
      <c r="K2501" s="217" t="s">
        <v>3674</v>
      </c>
      <c r="L2501" s="217" t="s">
        <v>2636</v>
      </c>
      <c r="M2501" s="48" t="s">
        <v>3568</v>
      </c>
      <c r="N2501" s="217" t="s">
        <v>4879</v>
      </c>
      <c r="O2501" s="48" t="s">
        <v>4852</v>
      </c>
      <c r="P2501" s="48"/>
      <c r="Q2501" s="48" t="s">
        <v>239</v>
      </c>
      <c r="R2501" s="217" t="s">
        <v>211</v>
      </c>
      <c r="S2501" s="48" t="b">
        <v>0</v>
      </c>
      <c r="T2501" s="48"/>
      <c r="U2501" s="178"/>
      <c r="V2501" s="178">
        <v>43818</v>
      </c>
      <c r="W2501" s="48" t="s">
        <v>211</v>
      </c>
      <c r="X2501" s="48"/>
      <c r="Y2501" s="48"/>
      <c r="Z2501" s="48" t="s">
        <v>211</v>
      </c>
      <c r="AA2501" s="48"/>
      <c r="AB2501" s="48"/>
      <c r="AC2501" s="217" t="s">
        <v>211</v>
      </c>
      <c r="AD2501" s="48"/>
      <c r="AE2501" s="217" t="s">
        <v>4852</v>
      </c>
      <c r="AF2501" s="217" t="s">
        <v>4934</v>
      </c>
      <c r="AG2501" s="217" t="s">
        <v>211</v>
      </c>
      <c r="AH2501" s="208">
        <v>43894</v>
      </c>
      <c r="AI2501" s="210" t="s">
        <v>4360</v>
      </c>
      <c r="AJ2501" s="164" t="str">
        <f t="shared" si="39"/>
        <v>FS</v>
      </c>
      <c r="AK2501" s="115" t="b">
        <f>ISNUMBER(SEARCH("IRT",Table1[[#This Row],[Current_Status]]))</f>
        <v>0</v>
      </c>
      <c r="AL2501" s="116">
        <f>YEAR(Table1[[#This Row],[Project_Initiated]])</f>
        <v>2019</v>
      </c>
      <c r="AM2501" s="53">
        <v>44120</v>
      </c>
      <c r="AN2501" s="53" t="str">
        <f>IF(AND(Table1[[#This Row],[Completed Date]]&gt;="07/01/2020"+0,Table1[[#This Row],[Completed Date]]&lt;="6/30/2021"+0),"FY 20-21",IF(AND(Table1[[#This Row],[Completed Date]]&gt;="07/01/2019"+0,Table1[[#This Row],[Completed Date]]&lt;="6/30/2020"+0),"FY 19-20",""))</f>
        <v>FY 19-20</v>
      </c>
      <c r="AO2501" s="116" t="str">
        <f>IFERROR(FIND("R",Table1[[#This Row],[FS_Priority]]),"")</f>
        <v/>
      </c>
    </row>
    <row r="2502" spans="1:41" x14ac:dyDescent="0.25">
      <c r="A2502" s="48" t="s">
        <v>3382</v>
      </c>
      <c r="B2502" s="217" t="s">
        <v>211</v>
      </c>
      <c r="C2502" s="217" t="s">
        <v>3382</v>
      </c>
      <c r="D2502" s="218" t="b">
        <v>0</v>
      </c>
      <c r="E2502" s="48" t="s">
        <v>107</v>
      </c>
      <c r="F2502" s="48" t="s">
        <v>3383</v>
      </c>
      <c r="G2502" s="48" t="s">
        <v>4029</v>
      </c>
      <c r="H2502" s="48" t="s">
        <v>466</v>
      </c>
      <c r="I2502" s="48" t="s">
        <v>3947</v>
      </c>
      <c r="J2502" s="48" t="s">
        <v>2661</v>
      </c>
      <c r="K2502" s="217" t="s">
        <v>3674</v>
      </c>
      <c r="L2502" s="217" t="s">
        <v>2636</v>
      </c>
      <c r="M2502" s="48" t="s">
        <v>3689</v>
      </c>
      <c r="N2502" s="217" t="s">
        <v>211</v>
      </c>
      <c r="O2502" s="48" t="s">
        <v>183</v>
      </c>
      <c r="P2502" s="48"/>
      <c r="Q2502" s="48" t="s">
        <v>239</v>
      </c>
      <c r="R2502" s="217" t="s">
        <v>211</v>
      </c>
      <c r="S2502" s="48" t="b">
        <v>0</v>
      </c>
      <c r="T2502" s="48"/>
      <c r="U2502" s="178"/>
      <c r="V2502" s="178">
        <v>43517</v>
      </c>
      <c r="W2502" s="48" t="s">
        <v>211</v>
      </c>
      <c r="X2502" s="48"/>
      <c r="Y2502" s="48"/>
      <c r="Z2502" s="48" t="s">
        <v>211</v>
      </c>
      <c r="AA2502" s="48"/>
      <c r="AB2502" s="48"/>
      <c r="AC2502" s="217" t="s">
        <v>4759</v>
      </c>
      <c r="AD2502" s="220">
        <v>43738</v>
      </c>
      <c r="AE2502" s="217" t="s">
        <v>498</v>
      </c>
      <c r="AF2502" s="217" t="s">
        <v>4760</v>
      </c>
      <c r="AG2502" s="217" t="s">
        <v>2694</v>
      </c>
      <c r="AH2502" s="216">
        <v>43860</v>
      </c>
      <c r="AI2502" s="210" t="s">
        <v>4349</v>
      </c>
      <c r="AJ2502" s="164" t="str">
        <f t="shared" si="39"/>
        <v>FS</v>
      </c>
      <c r="AK2502" s="115" t="b">
        <f>ISNUMBER(SEARCH("IRT",Table1[[#This Row],[Current_Status]]))</f>
        <v>0</v>
      </c>
      <c r="AL2502" s="116">
        <f>YEAR(Table1[[#This Row],[Project_Initiated]])</f>
        <v>2019</v>
      </c>
      <c r="AM2502" s="53">
        <v>44120</v>
      </c>
      <c r="AN2502" s="53" t="str">
        <f>IF(AND(Table1[[#This Row],[Completed Date]]&gt;="07/01/2020"+0,Table1[[#This Row],[Completed Date]]&lt;="6/30/2021"+0),"FY 20-21",IF(AND(Table1[[#This Row],[Completed Date]]&gt;="07/01/2019"+0,Table1[[#This Row],[Completed Date]]&lt;="6/30/2020"+0),"FY 19-20",""))</f>
        <v>FY 19-20</v>
      </c>
      <c r="AO2502" s="116" t="str">
        <f>IFERROR(FIND("R",Table1[[#This Row],[FS_Priority]]),"")</f>
        <v/>
      </c>
    </row>
    <row r="2503" spans="1:41" x14ac:dyDescent="0.25">
      <c r="A2503" s="48" t="s">
        <v>364</v>
      </c>
      <c r="B2503" s="217" t="s">
        <v>211</v>
      </c>
      <c r="C2503" s="217" t="s">
        <v>364</v>
      </c>
      <c r="D2503" s="218" t="b">
        <v>0</v>
      </c>
      <c r="E2503" s="48" t="s">
        <v>107</v>
      </c>
      <c r="F2503" s="48" t="s">
        <v>3229</v>
      </c>
      <c r="G2503" s="48" t="s">
        <v>211</v>
      </c>
      <c r="H2503" s="48" t="s">
        <v>477</v>
      </c>
      <c r="I2503" s="48" t="s">
        <v>3704</v>
      </c>
      <c r="J2503" s="48" t="s">
        <v>2661</v>
      </c>
      <c r="K2503" s="217" t="s">
        <v>3674</v>
      </c>
      <c r="L2503" s="217" t="s">
        <v>2636</v>
      </c>
      <c r="M2503" s="48" t="s">
        <v>3561</v>
      </c>
      <c r="N2503" s="217" t="s">
        <v>211</v>
      </c>
      <c r="O2503" s="48" t="s">
        <v>183</v>
      </c>
      <c r="P2503" s="48"/>
      <c r="Q2503" s="48" t="s">
        <v>365</v>
      </c>
      <c r="R2503" s="217" t="s">
        <v>211</v>
      </c>
      <c r="S2503" s="48" t="b">
        <v>0</v>
      </c>
      <c r="T2503" s="48"/>
      <c r="U2503" s="178"/>
      <c r="V2503" s="178">
        <v>43297</v>
      </c>
      <c r="W2503" s="48" t="s">
        <v>211</v>
      </c>
      <c r="X2503" s="48"/>
      <c r="Y2503" s="48"/>
      <c r="Z2503" s="48" t="s">
        <v>211</v>
      </c>
      <c r="AA2503" s="48"/>
      <c r="AB2503" s="48"/>
      <c r="AC2503" s="217" t="s">
        <v>2882</v>
      </c>
      <c r="AD2503" s="48"/>
      <c r="AE2503" s="217" t="s">
        <v>178</v>
      </c>
      <c r="AF2503" s="217" t="s">
        <v>211</v>
      </c>
      <c r="AG2503" s="217" t="s">
        <v>2694</v>
      </c>
      <c r="AH2503" s="208">
        <v>43631</v>
      </c>
      <c r="AI2503" s="210" t="s">
        <v>4347</v>
      </c>
      <c r="AJ2503" s="164" t="str">
        <f t="shared" si="39"/>
        <v>FS</v>
      </c>
      <c r="AK2503" s="115" t="b">
        <f>ISNUMBER(SEARCH("IRT",Table1[[#This Row],[Current_Status]]))</f>
        <v>0</v>
      </c>
      <c r="AL2503" s="116">
        <f>YEAR(Table1[[#This Row],[Project_Initiated]])</f>
        <v>2018</v>
      </c>
      <c r="AM2503" s="53">
        <v>44120</v>
      </c>
      <c r="AN2503" s="53" t="str">
        <f>IF(AND(Table1[[#This Row],[Completed Date]]&gt;="07/01/2020"+0,Table1[[#This Row],[Completed Date]]&lt;="6/30/2021"+0),"FY 20-21",IF(AND(Table1[[#This Row],[Completed Date]]&gt;="07/01/2019"+0,Table1[[#This Row],[Completed Date]]&lt;="6/30/2020"+0),"FY 19-20",""))</f>
        <v/>
      </c>
      <c r="AO2503" s="116" t="str">
        <f>IFERROR(FIND("R",Table1[[#This Row],[FS_Priority]]),"")</f>
        <v/>
      </c>
    </row>
    <row r="2504" spans="1:41" x14ac:dyDescent="0.25">
      <c r="A2504" s="48" t="s">
        <v>366</v>
      </c>
      <c r="B2504" s="217" t="s">
        <v>211</v>
      </c>
      <c r="C2504" s="217" t="s">
        <v>366</v>
      </c>
      <c r="D2504" s="218" t="b">
        <v>0</v>
      </c>
      <c r="E2504" s="48" t="s">
        <v>107</v>
      </c>
      <c r="F2504" s="48" t="s">
        <v>3230</v>
      </c>
      <c r="G2504" s="48" t="s">
        <v>2844</v>
      </c>
      <c r="H2504" s="48" t="s">
        <v>435</v>
      </c>
      <c r="I2504" s="48" t="s">
        <v>3746</v>
      </c>
      <c r="J2504" s="48" t="s">
        <v>2661</v>
      </c>
      <c r="K2504" s="217" t="s">
        <v>3674</v>
      </c>
      <c r="L2504" s="217" t="s">
        <v>2636</v>
      </c>
      <c r="M2504" s="48" t="s">
        <v>3747</v>
      </c>
      <c r="N2504" s="217" t="s">
        <v>211</v>
      </c>
      <c r="O2504" s="48" t="s">
        <v>183</v>
      </c>
      <c r="P2504" s="48"/>
      <c r="Q2504" s="48" t="s">
        <v>367</v>
      </c>
      <c r="R2504" s="217" t="s">
        <v>211</v>
      </c>
      <c r="S2504" s="48" t="b">
        <v>0</v>
      </c>
      <c r="T2504" s="48"/>
      <c r="U2504" s="178"/>
      <c r="V2504" s="178">
        <v>43332</v>
      </c>
      <c r="W2504" s="48" t="s">
        <v>211</v>
      </c>
      <c r="X2504" s="48"/>
      <c r="Y2504" s="48"/>
      <c r="Z2504" s="48" t="s">
        <v>211</v>
      </c>
      <c r="AA2504" s="48"/>
      <c r="AB2504" s="48"/>
      <c r="AC2504" s="217" t="s">
        <v>5029</v>
      </c>
      <c r="AD2504" s="220">
        <v>43381</v>
      </c>
      <c r="AE2504" s="217" t="s">
        <v>498</v>
      </c>
      <c r="AF2504" s="217" t="s">
        <v>4408</v>
      </c>
      <c r="AG2504" s="217" t="s">
        <v>2694</v>
      </c>
      <c r="AH2504" s="208">
        <v>44048</v>
      </c>
      <c r="AI2504" s="210" t="s">
        <v>4347</v>
      </c>
      <c r="AJ2504" s="164" t="str">
        <f t="shared" si="39"/>
        <v>FS</v>
      </c>
      <c r="AK2504" s="115" t="b">
        <f>ISNUMBER(SEARCH("IRT",Table1[[#This Row],[Current_Status]]))</f>
        <v>0</v>
      </c>
      <c r="AL2504" s="116">
        <f>YEAR(Table1[[#This Row],[Project_Initiated]])</f>
        <v>2018</v>
      </c>
      <c r="AM2504" s="53">
        <v>44120</v>
      </c>
      <c r="AN2504" s="53" t="str">
        <f>IF(AND(Table1[[#This Row],[Completed Date]]&gt;="07/01/2020"+0,Table1[[#This Row],[Completed Date]]&lt;="6/30/2021"+0),"FY 20-21",IF(AND(Table1[[#This Row],[Completed Date]]&gt;="07/01/2019"+0,Table1[[#This Row],[Completed Date]]&lt;="6/30/2020"+0),"FY 19-20",""))</f>
        <v>FY 20-21</v>
      </c>
      <c r="AO2504" s="116" t="str">
        <f>IFERROR(FIND("R",Table1[[#This Row],[FS_Priority]]),"")</f>
        <v/>
      </c>
    </row>
    <row r="2505" spans="1:41" x14ac:dyDescent="0.25">
      <c r="A2505" s="48" t="s">
        <v>368</v>
      </c>
      <c r="B2505" s="217" t="s">
        <v>211</v>
      </c>
      <c r="C2505" s="217" t="s">
        <v>368</v>
      </c>
      <c r="D2505" s="218" t="b">
        <v>0</v>
      </c>
      <c r="E2505" s="48" t="s">
        <v>107</v>
      </c>
      <c r="F2505" s="48" t="s">
        <v>3231</v>
      </c>
      <c r="G2505" s="48" t="s">
        <v>211</v>
      </c>
      <c r="H2505" s="48" t="s">
        <v>478</v>
      </c>
      <c r="I2505" s="48" t="s">
        <v>3748</v>
      </c>
      <c r="J2505" s="48" t="s">
        <v>2661</v>
      </c>
      <c r="K2505" s="217" t="s">
        <v>3674</v>
      </c>
      <c r="L2505" s="217" t="s">
        <v>2636</v>
      </c>
      <c r="M2505" s="48" t="s">
        <v>3561</v>
      </c>
      <c r="N2505" s="217" t="s">
        <v>211</v>
      </c>
      <c r="O2505" s="48" t="s">
        <v>165</v>
      </c>
      <c r="P2505" s="48"/>
      <c r="Q2505" s="48" t="s">
        <v>369</v>
      </c>
      <c r="R2505" s="217" t="s">
        <v>211</v>
      </c>
      <c r="S2505" s="48" t="b">
        <v>0</v>
      </c>
      <c r="T2505" s="48"/>
      <c r="U2505" s="178"/>
      <c r="V2505" s="178">
        <v>43313</v>
      </c>
      <c r="W2505" s="48" t="s">
        <v>211</v>
      </c>
      <c r="X2505" s="48"/>
      <c r="Y2505" s="48"/>
      <c r="Z2505" s="48" t="s">
        <v>211</v>
      </c>
      <c r="AA2505" s="48"/>
      <c r="AB2505" s="48"/>
      <c r="AC2505" s="217" t="s">
        <v>2697</v>
      </c>
      <c r="AD2505" s="48"/>
      <c r="AE2505" s="217" t="s">
        <v>165</v>
      </c>
      <c r="AF2505" s="217" t="s">
        <v>211</v>
      </c>
      <c r="AG2505" s="217" t="s">
        <v>539</v>
      </c>
      <c r="AH2505" s="208">
        <v>43476</v>
      </c>
      <c r="AI2505" s="210" t="s">
        <v>4347</v>
      </c>
      <c r="AJ2505" s="164" t="str">
        <f t="shared" si="39"/>
        <v>FS</v>
      </c>
      <c r="AK2505" s="115" t="b">
        <f>ISNUMBER(SEARCH("IRT",Table1[[#This Row],[Current_Status]]))</f>
        <v>0</v>
      </c>
      <c r="AL2505" s="116">
        <f>YEAR(Table1[[#This Row],[Project_Initiated]])</f>
        <v>2018</v>
      </c>
      <c r="AM2505" s="53">
        <v>44120</v>
      </c>
      <c r="AN2505" s="53" t="str">
        <f>IF(AND(Table1[[#This Row],[Completed Date]]&gt;="07/01/2020"+0,Table1[[#This Row],[Completed Date]]&lt;="6/30/2021"+0),"FY 20-21",IF(AND(Table1[[#This Row],[Completed Date]]&gt;="07/01/2019"+0,Table1[[#This Row],[Completed Date]]&lt;="6/30/2020"+0),"FY 19-20",""))</f>
        <v/>
      </c>
      <c r="AO2505" s="116" t="str">
        <f>IFERROR(FIND("R",Table1[[#This Row],[FS_Priority]]),"")</f>
        <v/>
      </c>
    </row>
    <row r="2506" spans="1:41" x14ac:dyDescent="0.25">
      <c r="A2506" s="48" t="s">
        <v>370</v>
      </c>
      <c r="B2506" s="217" t="s">
        <v>211</v>
      </c>
      <c r="C2506" s="217" t="s">
        <v>370</v>
      </c>
      <c r="D2506" s="218" t="b">
        <v>0</v>
      </c>
      <c r="E2506" s="48" t="s">
        <v>107</v>
      </c>
      <c r="F2506" s="48" t="s">
        <v>3232</v>
      </c>
      <c r="G2506" s="48" t="s">
        <v>211</v>
      </c>
      <c r="H2506" s="48" t="s">
        <v>294</v>
      </c>
      <c r="I2506" s="48" t="s">
        <v>3749</v>
      </c>
      <c r="J2506" s="48" t="s">
        <v>2661</v>
      </c>
      <c r="K2506" s="217" t="s">
        <v>3674</v>
      </c>
      <c r="L2506" s="217" t="s">
        <v>2636</v>
      </c>
      <c r="M2506" s="48" t="s">
        <v>3698</v>
      </c>
      <c r="N2506" s="217" t="s">
        <v>211</v>
      </c>
      <c r="O2506" s="48" t="s">
        <v>165</v>
      </c>
      <c r="P2506" s="48"/>
      <c r="Q2506" s="48" t="s">
        <v>371</v>
      </c>
      <c r="R2506" s="217" t="s">
        <v>211</v>
      </c>
      <c r="S2506" s="48" t="b">
        <v>0</v>
      </c>
      <c r="T2506" s="48"/>
      <c r="U2506" s="178"/>
      <c r="V2506" s="178">
        <v>43319</v>
      </c>
      <c r="W2506" s="48" t="s">
        <v>211</v>
      </c>
      <c r="X2506" s="48"/>
      <c r="Y2506" s="48"/>
      <c r="Z2506" s="48" t="s">
        <v>211</v>
      </c>
      <c r="AA2506" s="48"/>
      <c r="AB2506" s="48"/>
      <c r="AC2506" s="217" t="s">
        <v>2881</v>
      </c>
      <c r="AD2506" s="48"/>
      <c r="AE2506" s="217" t="s">
        <v>165</v>
      </c>
      <c r="AF2506" s="217" t="s">
        <v>211</v>
      </c>
      <c r="AG2506" s="217" t="s">
        <v>539</v>
      </c>
      <c r="AH2506" s="208">
        <v>43592</v>
      </c>
      <c r="AI2506" s="210" t="s">
        <v>4347</v>
      </c>
      <c r="AJ2506" s="164" t="str">
        <f t="shared" si="39"/>
        <v>FS</v>
      </c>
      <c r="AK2506" s="115" t="b">
        <f>ISNUMBER(SEARCH("IRT",Table1[[#This Row],[Current_Status]]))</f>
        <v>0</v>
      </c>
      <c r="AL2506" s="116">
        <f>YEAR(Table1[[#This Row],[Project_Initiated]])</f>
        <v>2018</v>
      </c>
      <c r="AM2506" s="53">
        <v>44120</v>
      </c>
      <c r="AN2506" s="53" t="str">
        <f>IF(AND(Table1[[#This Row],[Completed Date]]&gt;="07/01/2020"+0,Table1[[#This Row],[Completed Date]]&lt;="6/30/2021"+0),"FY 20-21",IF(AND(Table1[[#This Row],[Completed Date]]&gt;="07/01/2019"+0,Table1[[#This Row],[Completed Date]]&lt;="6/30/2020"+0),"FY 19-20",""))</f>
        <v/>
      </c>
      <c r="AO2506" s="116" t="str">
        <f>IFERROR(FIND("R",Table1[[#This Row],[FS_Priority]]),"")</f>
        <v/>
      </c>
    </row>
    <row r="2507" spans="1:41" x14ac:dyDescent="0.25">
      <c r="A2507" s="48" t="s">
        <v>374</v>
      </c>
      <c r="B2507" s="217" t="s">
        <v>211</v>
      </c>
      <c r="C2507" s="217" t="s">
        <v>374</v>
      </c>
      <c r="D2507" s="218" t="b">
        <v>0</v>
      </c>
      <c r="E2507" s="48" t="s">
        <v>107</v>
      </c>
      <c r="F2507" s="48" t="s">
        <v>3234</v>
      </c>
      <c r="G2507" s="48" t="s">
        <v>211</v>
      </c>
      <c r="H2507" s="48" t="s">
        <v>472</v>
      </c>
      <c r="I2507" s="48" t="s">
        <v>3751</v>
      </c>
      <c r="J2507" s="48" t="s">
        <v>2661</v>
      </c>
      <c r="K2507" s="217" t="s">
        <v>3674</v>
      </c>
      <c r="L2507" s="217" t="s">
        <v>2636</v>
      </c>
      <c r="M2507" s="48" t="s">
        <v>3731</v>
      </c>
      <c r="N2507" s="217" t="s">
        <v>211</v>
      </c>
      <c r="O2507" s="48" t="s">
        <v>183</v>
      </c>
      <c r="P2507" s="48"/>
      <c r="Q2507" s="48" t="s">
        <v>375</v>
      </c>
      <c r="R2507" s="217" t="s">
        <v>211</v>
      </c>
      <c r="S2507" s="48" t="b">
        <v>0</v>
      </c>
      <c r="T2507" s="48"/>
      <c r="U2507" s="178"/>
      <c r="V2507" s="178">
        <v>43326</v>
      </c>
      <c r="W2507" s="48" t="s">
        <v>211</v>
      </c>
      <c r="X2507" s="48"/>
      <c r="Y2507" s="48"/>
      <c r="Z2507" s="48" t="s">
        <v>211</v>
      </c>
      <c r="AA2507" s="48"/>
      <c r="AB2507" s="48"/>
      <c r="AC2507" s="217" t="s">
        <v>2863</v>
      </c>
      <c r="AD2507" s="48"/>
      <c r="AE2507" s="217" t="s">
        <v>178</v>
      </c>
      <c r="AF2507" s="217" t="s">
        <v>4407</v>
      </c>
      <c r="AG2507" s="217" t="s">
        <v>2694</v>
      </c>
      <c r="AH2507" s="208">
        <v>43570</v>
      </c>
      <c r="AI2507" s="210" t="s">
        <v>4347</v>
      </c>
      <c r="AJ2507" s="164" t="str">
        <f t="shared" si="39"/>
        <v>FS</v>
      </c>
      <c r="AK2507" s="115" t="b">
        <f>ISNUMBER(SEARCH("IRT",Table1[[#This Row],[Current_Status]]))</f>
        <v>0</v>
      </c>
      <c r="AL2507" s="116">
        <f>YEAR(Table1[[#This Row],[Project_Initiated]])</f>
        <v>2018</v>
      </c>
      <c r="AM2507" s="53">
        <v>44120</v>
      </c>
      <c r="AN2507" s="53" t="str">
        <f>IF(AND(Table1[[#This Row],[Completed Date]]&gt;="07/01/2020"+0,Table1[[#This Row],[Completed Date]]&lt;="6/30/2021"+0),"FY 20-21",IF(AND(Table1[[#This Row],[Completed Date]]&gt;="07/01/2019"+0,Table1[[#This Row],[Completed Date]]&lt;="6/30/2020"+0),"FY 19-20",""))</f>
        <v/>
      </c>
      <c r="AO2507" s="116" t="str">
        <f>IFERROR(FIND("R",Table1[[#This Row],[FS_Priority]]),"")</f>
        <v/>
      </c>
    </row>
    <row r="2508" spans="1:41" x14ac:dyDescent="0.25">
      <c r="A2508" s="48" t="s">
        <v>853</v>
      </c>
      <c r="B2508" s="217" t="s">
        <v>211</v>
      </c>
      <c r="C2508" s="217" t="s">
        <v>853</v>
      </c>
      <c r="D2508" s="218" t="b">
        <v>0</v>
      </c>
      <c r="E2508" s="48" t="s">
        <v>107</v>
      </c>
      <c r="F2508" s="48" t="s">
        <v>3235</v>
      </c>
      <c r="G2508" s="48" t="s">
        <v>211</v>
      </c>
      <c r="H2508" s="48" t="s">
        <v>441</v>
      </c>
      <c r="I2508" s="48" t="s">
        <v>3752</v>
      </c>
      <c r="J2508" s="48" t="s">
        <v>2661</v>
      </c>
      <c r="K2508" s="217" t="s">
        <v>3674</v>
      </c>
      <c r="L2508" s="217" t="s">
        <v>2636</v>
      </c>
      <c r="M2508" s="48" t="s">
        <v>3675</v>
      </c>
      <c r="N2508" s="217" t="s">
        <v>211</v>
      </c>
      <c r="O2508" s="48" t="s">
        <v>165</v>
      </c>
      <c r="P2508" s="48"/>
      <c r="Q2508" s="48" t="s">
        <v>377</v>
      </c>
      <c r="R2508" s="217" t="s">
        <v>211</v>
      </c>
      <c r="S2508" s="48" t="b">
        <v>0</v>
      </c>
      <c r="T2508" s="48"/>
      <c r="U2508" s="178"/>
      <c r="V2508" s="178">
        <v>43350</v>
      </c>
      <c r="W2508" s="48" t="s">
        <v>211</v>
      </c>
      <c r="X2508" s="48"/>
      <c r="Y2508" s="48"/>
      <c r="Z2508" s="48" t="s">
        <v>211</v>
      </c>
      <c r="AA2508" s="48"/>
      <c r="AB2508" s="48"/>
      <c r="AC2508" s="217" t="s">
        <v>850</v>
      </c>
      <c r="AD2508" s="48"/>
      <c r="AE2508" s="217" t="s">
        <v>165</v>
      </c>
      <c r="AF2508" s="217" t="s">
        <v>211</v>
      </c>
      <c r="AG2508" s="217" t="s">
        <v>539</v>
      </c>
      <c r="AH2508" s="208">
        <v>43383</v>
      </c>
      <c r="AI2508" s="210" t="s">
        <v>4347</v>
      </c>
      <c r="AJ2508" s="164" t="str">
        <f t="shared" si="39"/>
        <v>FS</v>
      </c>
      <c r="AK2508" s="115" t="b">
        <f>ISNUMBER(SEARCH("IRT",Table1[[#This Row],[Current_Status]]))</f>
        <v>0</v>
      </c>
      <c r="AL2508" s="116">
        <f>YEAR(Table1[[#This Row],[Project_Initiated]])</f>
        <v>2018</v>
      </c>
      <c r="AM2508" s="53">
        <v>44120</v>
      </c>
      <c r="AN2508" s="53" t="str">
        <f>IF(AND(Table1[[#This Row],[Completed Date]]&gt;="07/01/2020"+0,Table1[[#This Row],[Completed Date]]&lt;="6/30/2021"+0),"FY 20-21",IF(AND(Table1[[#This Row],[Completed Date]]&gt;="07/01/2019"+0,Table1[[#This Row],[Completed Date]]&lt;="6/30/2020"+0),"FY 19-20",""))</f>
        <v/>
      </c>
      <c r="AO2508" s="116" t="str">
        <f>IFERROR(FIND("R",Table1[[#This Row],[FS_Priority]]),"")</f>
        <v/>
      </c>
    </row>
    <row r="2509" spans="1:41" x14ac:dyDescent="0.25">
      <c r="A2509" s="48" t="s">
        <v>378</v>
      </c>
      <c r="B2509" s="217" t="s">
        <v>211</v>
      </c>
      <c r="C2509" s="217" t="s">
        <v>378</v>
      </c>
      <c r="D2509" s="218" t="b">
        <v>0</v>
      </c>
      <c r="E2509" s="48" t="s">
        <v>107</v>
      </c>
      <c r="F2509" s="48" t="s">
        <v>3236</v>
      </c>
      <c r="G2509" s="48" t="s">
        <v>211</v>
      </c>
      <c r="H2509" s="48" t="s">
        <v>476</v>
      </c>
      <c r="I2509" s="48" t="s">
        <v>3740</v>
      </c>
      <c r="J2509" s="48" t="s">
        <v>2661</v>
      </c>
      <c r="K2509" s="217" t="s">
        <v>3674</v>
      </c>
      <c r="L2509" s="217" t="s">
        <v>2636</v>
      </c>
      <c r="M2509" s="48" t="s">
        <v>3687</v>
      </c>
      <c r="N2509" s="217" t="s">
        <v>211</v>
      </c>
      <c r="O2509" s="48" t="s">
        <v>165</v>
      </c>
      <c r="P2509" s="48"/>
      <c r="Q2509" s="48" t="s">
        <v>379</v>
      </c>
      <c r="R2509" s="217" t="s">
        <v>211</v>
      </c>
      <c r="S2509" s="48" t="b">
        <v>0</v>
      </c>
      <c r="T2509" s="48"/>
      <c r="U2509" s="178"/>
      <c r="V2509" s="178">
        <v>43349</v>
      </c>
      <c r="W2509" s="48" t="s">
        <v>211</v>
      </c>
      <c r="X2509" s="48"/>
      <c r="Y2509" s="48"/>
      <c r="Z2509" s="48" t="s">
        <v>211</v>
      </c>
      <c r="AA2509" s="48"/>
      <c r="AB2509" s="48"/>
      <c r="AC2509" s="217" t="s">
        <v>2697</v>
      </c>
      <c r="AD2509" s="179"/>
      <c r="AE2509" s="217" t="s">
        <v>165</v>
      </c>
      <c r="AF2509" s="217" t="s">
        <v>211</v>
      </c>
      <c r="AG2509" s="217" t="s">
        <v>539</v>
      </c>
      <c r="AH2509" s="216">
        <v>43476</v>
      </c>
      <c r="AI2509" s="210" t="s">
        <v>4347</v>
      </c>
      <c r="AJ2509" s="164" t="str">
        <f t="shared" si="39"/>
        <v>FS</v>
      </c>
      <c r="AK2509" s="115" t="b">
        <f>ISNUMBER(SEARCH("IRT",Table1[[#This Row],[Current_Status]]))</f>
        <v>0</v>
      </c>
      <c r="AL2509" s="116">
        <f>YEAR(Table1[[#This Row],[Project_Initiated]])</f>
        <v>2018</v>
      </c>
      <c r="AM2509" s="53">
        <v>44120</v>
      </c>
      <c r="AN2509" s="53" t="str">
        <f>IF(AND(Table1[[#This Row],[Completed Date]]&gt;="07/01/2020"+0,Table1[[#This Row],[Completed Date]]&lt;="6/30/2021"+0),"FY 20-21",IF(AND(Table1[[#This Row],[Completed Date]]&gt;="07/01/2019"+0,Table1[[#This Row],[Completed Date]]&lt;="6/30/2020"+0),"FY 19-20",""))</f>
        <v/>
      </c>
      <c r="AO2509" s="116" t="str">
        <f>IFERROR(FIND("R",Table1[[#This Row],[FS_Priority]]),"")</f>
        <v/>
      </c>
    </row>
    <row r="2510" spans="1:41" x14ac:dyDescent="0.25">
      <c r="A2510" s="48" t="s">
        <v>380</v>
      </c>
      <c r="B2510" s="217" t="s">
        <v>211</v>
      </c>
      <c r="C2510" s="217" t="s">
        <v>380</v>
      </c>
      <c r="D2510" s="218" t="b">
        <v>0</v>
      </c>
      <c r="E2510" s="48" t="s">
        <v>107</v>
      </c>
      <c r="F2510" s="48" t="s">
        <v>3237</v>
      </c>
      <c r="G2510" s="48" t="s">
        <v>211</v>
      </c>
      <c r="H2510" s="48" t="s">
        <v>464</v>
      </c>
      <c r="I2510" s="48" t="s">
        <v>3753</v>
      </c>
      <c r="J2510" s="48" t="s">
        <v>2661</v>
      </c>
      <c r="K2510" s="217" t="s">
        <v>3674</v>
      </c>
      <c r="L2510" s="217" t="s">
        <v>2636</v>
      </c>
      <c r="M2510" s="48" t="s">
        <v>3754</v>
      </c>
      <c r="N2510" s="217" t="s">
        <v>211</v>
      </c>
      <c r="O2510" s="48" t="s">
        <v>165</v>
      </c>
      <c r="P2510" s="48"/>
      <c r="Q2510" s="48" t="s">
        <v>381</v>
      </c>
      <c r="R2510" s="217" t="s">
        <v>211</v>
      </c>
      <c r="S2510" s="48" t="b">
        <v>0</v>
      </c>
      <c r="T2510" s="48"/>
      <c r="U2510" s="178"/>
      <c r="V2510" s="178">
        <v>43342</v>
      </c>
      <c r="W2510" s="48" t="s">
        <v>211</v>
      </c>
      <c r="X2510" s="48"/>
      <c r="Y2510" s="48"/>
      <c r="Z2510" s="48" t="s">
        <v>211</v>
      </c>
      <c r="AA2510" s="48"/>
      <c r="AB2510" s="48"/>
      <c r="AC2510" s="217" t="s">
        <v>2697</v>
      </c>
      <c r="AD2510" s="180"/>
      <c r="AE2510" s="217" t="s">
        <v>165</v>
      </c>
      <c r="AF2510" s="217" t="s">
        <v>211</v>
      </c>
      <c r="AG2510" s="217" t="s">
        <v>539</v>
      </c>
      <c r="AH2510" s="208">
        <v>43476</v>
      </c>
      <c r="AI2510" s="210" t="s">
        <v>4347</v>
      </c>
      <c r="AJ2510" s="164" t="str">
        <f t="shared" si="39"/>
        <v>FS</v>
      </c>
      <c r="AK2510" s="115" t="b">
        <f>ISNUMBER(SEARCH("IRT",Table1[[#This Row],[Current_Status]]))</f>
        <v>0</v>
      </c>
      <c r="AL2510" s="116">
        <f>YEAR(Table1[[#This Row],[Project_Initiated]])</f>
        <v>2018</v>
      </c>
      <c r="AM2510" s="53">
        <v>44120</v>
      </c>
      <c r="AN2510" s="53" t="str">
        <f>IF(AND(Table1[[#This Row],[Completed Date]]&gt;="07/01/2020"+0,Table1[[#This Row],[Completed Date]]&lt;="6/30/2021"+0),"FY 20-21",IF(AND(Table1[[#This Row],[Completed Date]]&gt;="07/01/2019"+0,Table1[[#This Row],[Completed Date]]&lt;="6/30/2020"+0),"FY 19-20",""))</f>
        <v/>
      </c>
      <c r="AO2510" s="116" t="str">
        <f>IFERROR(FIND("R",Table1[[#This Row],[FS_Priority]]),"")</f>
        <v/>
      </c>
    </row>
    <row r="2511" spans="1:41" x14ac:dyDescent="0.25">
      <c r="A2511" s="48" t="s">
        <v>382</v>
      </c>
      <c r="B2511" s="217" t="s">
        <v>211</v>
      </c>
      <c r="C2511" s="217" t="s">
        <v>382</v>
      </c>
      <c r="D2511" s="218" t="b">
        <v>0</v>
      </c>
      <c r="E2511" s="48" t="s">
        <v>107</v>
      </c>
      <c r="F2511" s="48" t="s">
        <v>3238</v>
      </c>
      <c r="G2511" s="48" t="s">
        <v>211</v>
      </c>
      <c r="H2511" s="48" t="s">
        <v>435</v>
      </c>
      <c r="I2511" s="48" t="s">
        <v>3755</v>
      </c>
      <c r="J2511" s="48" t="s">
        <v>2661</v>
      </c>
      <c r="K2511" s="217" t="s">
        <v>3674</v>
      </c>
      <c r="L2511" s="217" t="s">
        <v>2636</v>
      </c>
      <c r="M2511" s="48" t="s">
        <v>3747</v>
      </c>
      <c r="N2511" s="217" t="s">
        <v>211</v>
      </c>
      <c r="O2511" s="48" t="s">
        <v>165</v>
      </c>
      <c r="P2511" s="48"/>
      <c r="Q2511" s="48" t="s">
        <v>383</v>
      </c>
      <c r="R2511" s="217" t="s">
        <v>211</v>
      </c>
      <c r="S2511" s="48" t="b">
        <v>0</v>
      </c>
      <c r="T2511" s="48"/>
      <c r="U2511" s="178"/>
      <c r="V2511" s="178">
        <v>43349</v>
      </c>
      <c r="W2511" s="48" t="s">
        <v>211</v>
      </c>
      <c r="X2511" s="48"/>
      <c r="Y2511" s="48"/>
      <c r="Z2511" s="48" t="s">
        <v>211</v>
      </c>
      <c r="AA2511" s="48"/>
      <c r="AB2511" s="48"/>
      <c r="AC2511" s="217" t="s">
        <v>2881</v>
      </c>
      <c r="AD2511" s="48"/>
      <c r="AE2511" s="217" t="s">
        <v>165</v>
      </c>
      <c r="AF2511" s="217" t="s">
        <v>211</v>
      </c>
      <c r="AG2511" s="217" t="s">
        <v>539</v>
      </c>
      <c r="AH2511" s="208">
        <v>43592</v>
      </c>
      <c r="AI2511" s="210" t="s">
        <v>4347</v>
      </c>
      <c r="AJ2511" s="164" t="str">
        <f t="shared" si="39"/>
        <v>FS</v>
      </c>
      <c r="AK2511" s="115" t="b">
        <f>ISNUMBER(SEARCH("IRT",Table1[[#This Row],[Current_Status]]))</f>
        <v>0</v>
      </c>
      <c r="AL2511" s="116">
        <f>YEAR(Table1[[#This Row],[Project_Initiated]])</f>
        <v>2018</v>
      </c>
      <c r="AM2511" s="53">
        <v>44120</v>
      </c>
      <c r="AN2511" s="53" t="str">
        <f>IF(AND(Table1[[#This Row],[Completed Date]]&gt;="07/01/2020"+0,Table1[[#This Row],[Completed Date]]&lt;="6/30/2021"+0),"FY 20-21",IF(AND(Table1[[#This Row],[Completed Date]]&gt;="07/01/2019"+0,Table1[[#This Row],[Completed Date]]&lt;="6/30/2020"+0),"FY 19-20",""))</f>
        <v/>
      </c>
      <c r="AO2511" s="116" t="str">
        <f>IFERROR(FIND("R",Table1[[#This Row],[FS_Priority]]),"")</f>
        <v/>
      </c>
    </row>
    <row r="2512" spans="1:41" x14ac:dyDescent="0.25">
      <c r="A2512" s="48" t="s">
        <v>384</v>
      </c>
      <c r="B2512" s="217" t="s">
        <v>211</v>
      </c>
      <c r="C2512" s="217" t="s">
        <v>384</v>
      </c>
      <c r="D2512" s="218" t="b">
        <v>0</v>
      </c>
      <c r="E2512" s="48" t="s">
        <v>107</v>
      </c>
      <c r="F2512" s="48" t="s">
        <v>3241</v>
      </c>
      <c r="G2512" s="48" t="s">
        <v>211</v>
      </c>
      <c r="H2512" s="48" t="s">
        <v>182</v>
      </c>
      <c r="I2512" s="48" t="s">
        <v>3756</v>
      </c>
      <c r="J2512" s="48" t="s">
        <v>2661</v>
      </c>
      <c r="K2512" s="217" t="s">
        <v>3674</v>
      </c>
      <c r="L2512" s="217" t="s">
        <v>2636</v>
      </c>
      <c r="M2512" s="48" t="s">
        <v>3675</v>
      </c>
      <c r="N2512" s="217" t="s">
        <v>211</v>
      </c>
      <c r="O2512" s="48" t="s">
        <v>183</v>
      </c>
      <c r="P2512" s="48"/>
      <c r="Q2512" s="48" t="s">
        <v>240</v>
      </c>
      <c r="R2512" s="217" t="s">
        <v>310</v>
      </c>
      <c r="S2512" s="48" t="b">
        <v>1</v>
      </c>
      <c r="T2512" s="48"/>
      <c r="U2512" s="178"/>
      <c r="V2512" s="178">
        <v>43311</v>
      </c>
      <c r="W2512" s="48" t="s">
        <v>211</v>
      </c>
      <c r="X2512" s="48"/>
      <c r="Y2512" s="48"/>
      <c r="Z2512" s="48" t="s">
        <v>211</v>
      </c>
      <c r="AA2512" s="48"/>
      <c r="AB2512" s="48"/>
      <c r="AC2512" s="217" t="s">
        <v>2767</v>
      </c>
      <c r="AD2512" s="219">
        <v>43334</v>
      </c>
      <c r="AE2512" s="217" t="s">
        <v>498</v>
      </c>
      <c r="AF2512" s="217" t="s">
        <v>211</v>
      </c>
      <c r="AG2512" s="217" t="s">
        <v>2694</v>
      </c>
      <c r="AH2512" s="208">
        <v>43497</v>
      </c>
      <c r="AI2512" s="210" t="s">
        <v>4350</v>
      </c>
      <c r="AJ2512" s="164" t="str">
        <f t="shared" si="39"/>
        <v>FS</v>
      </c>
      <c r="AK2512" s="115" t="b">
        <f>ISNUMBER(SEARCH("IRT",Table1[[#This Row],[Current_Status]]))</f>
        <v>0</v>
      </c>
      <c r="AL2512" s="116">
        <f>YEAR(Table1[[#This Row],[Project_Initiated]])</f>
        <v>2018</v>
      </c>
      <c r="AM2512" s="53">
        <v>44120</v>
      </c>
      <c r="AN2512" s="53" t="str">
        <f>IF(AND(Table1[[#This Row],[Completed Date]]&gt;="07/01/2020"+0,Table1[[#This Row],[Completed Date]]&lt;="6/30/2021"+0),"FY 20-21",IF(AND(Table1[[#This Row],[Completed Date]]&gt;="07/01/2019"+0,Table1[[#This Row],[Completed Date]]&lt;="6/30/2020"+0),"FY 19-20",""))</f>
        <v/>
      </c>
      <c r="AO2512" s="116" t="str">
        <f>IFERROR(FIND("R",Table1[[#This Row],[FS_Priority]]),"")</f>
        <v/>
      </c>
    </row>
    <row r="2513" spans="1:41" x14ac:dyDescent="0.25">
      <c r="A2513" s="48" t="s">
        <v>866</v>
      </c>
      <c r="B2513" s="217" t="s">
        <v>211</v>
      </c>
      <c r="C2513" s="217" t="s">
        <v>866</v>
      </c>
      <c r="D2513" s="218" t="b">
        <v>0</v>
      </c>
      <c r="E2513" s="48" t="s">
        <v>107</v>
      </c>
      <c r="F2513" s="48" t="s">
        <v>3240</v>
      </c>
      <c r="G2513" s="48" t="s">
        <v>211</v>
      </c>
      <c r="H2513" s="48" t="s">
        <v>460</v>
      </c>
      <c r="I2513" s="48" t="s">
        <v>3757</v>
      </c>
      <c r="J2513" s="48" t="s">
        <v>2661</v>
      </c>
      <c r="K2513" s="217" t="s">
        <v>3674</v>
      </c>
      <c r="L2513" s="217" t="s">
        <v>2636</v>
      </c>
      <c r="M2513" s="48" t="s">
        <v>3679</v>
      </c>
      <c r="N2513" s="217" t="s">
        <v>211</v>
      </c>
      <c r="O2513" s="48" t="s">
        <v>165</v>
      </c>
      <c r="P2513" s="48"/>
      <c r="Q2513" s="48" t="s">
        <v>240</v>
      </c>
      <c r="R2513" s="217" t="s">
        <v>211</v>
      </c>
      <c r="S2513" s="48" t="b">
        <v>0</v>
      </c>
      <c r="T2513" s="48"/>
      <c r="U2513" s="178"/>
      <c r="V2513" s="178">
        <v>43360</v>
      </c>
      <c r="W2513" s="48" t="s">
        <v>211</v>
      </c>
      <c r="X2513" s="48"/>
      <c r="Y2513" s="48"/>
      <c r="Z2513" s="48" t="s">
        <v>211</v>
      </c>
      <c r="AA2513" s="48"/>
      <c r="AB2513" s="48"/>
      <c r="AC2513" s="217" t="s">
        <v>2881</v>
      </c>
      <c r="AD2513" s="48"/>
      <c r="AE2513" s="217" t="s">
        <v>165</v>
      </c>
      <c r="AF2513" s="217" t="s">
        <v>211</v>
      </c>
      <c r="AG2513" s="217" t="s">
        <v>539</v>
      </c>
      <c r="AH2513" s="208">
        <v>43592</v>
      </c>
      <c r="AI2513" s="210" t="s">
        <v>4352</v>
      </c>
      <c r="AJ2513" s="164" t="str">
        <f t="shared" si="39"/>
        <v>FS</v>
      </c>
      <c r="AK2513" s="115" t="b">
        <f>ISNUMBER(SEARCH("IRT",Table1[[#This Row],[Current_Status]]))</f>
        <v>0</v>
      </c>
      <c r="AL2513" s="116">
        <f>YEAR(Table1[[#This Row],[Project_Initiated]])</f>
        <v>2018</v>
      </c>
      <c r="AM2513" s="53">
        <v>44120</v>
      </c>
      <c r="AN2513" s="53" t="str">
        <f>IF(AND(Table1[[#This Row],[Completed Date]]&gt;="07/01/2020"+0,Table1[[#This Row],[Completed Date]]&lt;="6/30/2021"+0),"FY 20-21",IF(AND(Table1[[#This Row],[Completed Date]]&gt;="07/01/2019"+0,Table1[[#This Row],[Completed Date]]&lt;="6/30/2020"+0),"FY 19-20",""))</f>
        <v/>
      </c>
      <c r="AO2513" s="116" t="str">
        <f>IFERROR(FIND("R",Table1[[#This Row],[FS_Priority]]),"")</f>
        <v/>
      </c>
    </row>
    <row r="2514" spans="1:41" x14ac:dyDescent="0.25">
      <c r="A2514" s="48" t="s">
        <v>2936</v>
      </c>
      <c r="B2514" s="217" t="s">
        <v>211</v>
      </c>
      <c r="C2514" s="217" t="s">
        <v>2936</v>
      </c>
      <c r="D2514" s="218" t="b">
        <v>0</v>
      </c>
      <c r="E2514" s="48" t="s">
        <v>107</v>
      </c>
      <c r="F2514" s="48" t="s">
        <v>3239</v>
      </c>
      <c r="G2514" s="48" t="s">
        <v>211</v>
      </c>
      <c r="H2514" s="48" t="s">
        <v>476</v>
      </c>
      <c r="I2514" s="48" t="s">
        <v>3949</v>
      </c>
      <c r="J2514" s="48" t="s">
        <v>2661</v>
      </c>
      <c r="K2514" s="217" t="s">
        <v>3674</v>
      </c>
      <c r="L2514" s="217" t="s">
        <v>2636</v>
      </c>
      <c r="M2514" s="48" t="s">
        <v>3687</v>
      </c>
      <c r="N2514" s="217" t="s">
        <v>211</v>
      </c>
      <c r="O2514" s="48" t="s">
        <v>165</v>
      </c>
      <c r="P2514" s="48"/>
      <c r="Q2514" s="48" t="s">
        <v>240</v>
      </c>
      <c r="R2514" s="217" t="s">
        <v>211</v>
      </c>
      <c r="S2514" s="48" t="b">
        <v>0</v>
      </c>
      <c r="T2514" s="48"/>
      <c r="U2514" s="178"/>
      <c r="V2514" s="178">
        <v>43599</v>
      </c>
      <c r="W2514" s="48" t="s">
        <v>211</v>
      </c>
      <c r="X2514" s="48"/>
      <c r="Y2514" s="48"/>
      <c r="Z2514" s="48" t="s">
        <v>211</v>
      </c>
      <c r="AA2514" s="48"/>
      <c r="AB2514" s="48"/>
      <c r="AC2514" s="217" t="s">
        <v>4436</v>
      </c>
      <c r="AD2514" s="179"/>
      <c r="AE2514" s="217" t="s">
        <v>211</v>
      </c>
      <c r="AF2514" s="217" t="s">
        <v>211</v>
      </c>
      <c r="AG2514" s="217" t="s">
        <v>211</v>
      </c>
      <c r="AH2514" s="209">
        <v>43699</v>
      </c>
      <c r="AI2514" s="210" t="s">
        <v>4349</v>
      </c>
      <c r="AJ2514" s="164" t="str">
        <f t="shared" si="39"/>
        <v>FS</v>
      </c>
      <c r="AK2514" s="115" t="b">
        <f>ISNUMBER(SEARCH("IRT",Table1[[#This Row],[Current_Status]]))</f>
        <v>0</v>
      </c>
      <c r="AL2514" s="116">
        <f>YEAR(Table1[[#This Row],[Project_Initiated]])</f>
        <v>2019</v>
      </c>
      <c r="AM2514" s="53">
        <v>44120</v>
      </c>
      <c r="AN2514" s="53" t="str">
        <f>IF(AND(Table1[[#This Row],[Completed Date]]&gt;="07/01/2020"+0,Table1[[#This Row],[Completed Date]]&lt;="6/30/2021"+0),"FY 20-21",IF(AND(Table1[[#This Row],[Completed Date]]&gt;="07/01/2019"+0,Table1[[#This Row],[Completed Date]]&lt;="6/30/2020"+0),"FY 19-20",""))</f>
        <v>FY 19-20</v>
      </c>
      <c r="AO2514" s="116" t="str">
        <f>IFERROR(FIND("R",Table1[[#This Row],[FS_Priority]]),"")</f>
        <v/>
      </c>
    </row>
    <row r="2515" spans="1:41" x14ac:dyDescent="0.25">
      <c r="A2515" s="48" t="s">
        <v>4633</v>
      </c>
      <c r="B2515" s="217" t="s">
        <v>211</v>
      </c>
      <c r="C2515" s="217" t="s">
        <v>4633</v>
      </c>
      <c r="D2515" s="218" t="b">
        <v>0</v>
      </c>
      <c r="E2515" s="48" t="s">
        <v>107</v>
      </c>
      <c r="F2515" s="48" t="s">
        <v>4634</v>
      </c>
      <c r="G2515" s="48" t="s">
        <v>211</v>
      </c>
      <c r="H2515" s="48" t="s">
        <v>211</v>
      </c>
      <c r="I2515" s="48" t="s">
        <v>4635</v>
      </c>
      <c r="J2515" s="48" t="s">
        <v>2661</v>
      </c>
      <c r="K2515" s="217" t="s">
        <v>3674</v>
      </c>
      <c r="L2515" s="217" t="s">
        <v>2636</v>
      </c>
      <c r="M2515" s="48" t="s">
        <v>3697</v>
      </c>
      <c r="N2515" s="217" t="s">
        <v>3701</v>
      </c>
      <c r="O2515" s="48" t="s">
        <v>165</v>
      </c>
      <c r="P2515" s="48"/>
      <c r="Q2515" s="48" t="s">
        <v>240</v>
      </c>
      <c r="R2515" s="217" t="s">
        <v>211</v>
      </c>
      <c r="S2515" s="48" t="b">
        <v>1</v>
      </c>
      <c r="T2515" s="48"/>
      <c r="U2515" s="178"/>
      <c r="V2515" s="178">
        <v>43794</v>
      </c>
      <c r="W2515" s="48" t="s">
        <v>211</v>
      </c>
      <c r="X2515" s="48"/>
      <c r="Y2515" s="48"/>
      <c r="Z2515" s="48" t="s">
        <v>211</v>
      </c>
      <c r="AA2515" s="48"/>
      <c r="AB2515" s="48"/>
      <c r="AC2515" s="217" t="s">
        <v>4777</v>
      </c>
      <c r="AD2515" s="48"/>
      <c r="AE2515" s="217" t="s">
        <v>165</v>
      </c>
      <c r="AF2515" s="217" t="s">
        <v>211</v>
      </c>
      <c r="AG2515" s="217" t="s">
        <v>211</v>
      </c>
      <c r="AH2515" s="208">
        <v>43816</v>
      </c>
      <c r="AI2515" s="210" t="s">
        <v>4364</v>
      </c>
      <c r="AJ2515" s="164" t="str">
        <f t="shared" si="39"/>
        <v>FS</v>
      </c>
      <c r="AK2515" s="115" t="b">
        <f>ISNUMBER(SEARCH("IRT",Table1[[#This Row],[Current_Status]]))</f>
        <v>0</v>
      </c>
      <c r="AL2515" s="116">
        <f>YEAR(Table1[[#This Row],[Project_Initiated]])</f>
        <v>2019</v>
      </c>
      <c r="AM2515" s="53">
        <v>44120</v>
      </c>
      <c r="AN2515" s="53" t="str">
        <f>IF(AND(Table1[[#This Row],[Completed Date]]&gt;="07/01/2020"+0,Table1[[#This Row],[Completed Date]]&lt;="6/30/2021"+0),"FY 20-21",IF(AND(Table1[[#This Row],[Completed Date]]&gt;="07/01/2019"+0,Table1[[#This Row],[Completed Date]]&lt;="6/30/2020"+0),"FY 19-20",""))</f>
        <v>FY 19-20</v>
      </c>
      <c r="AO2515" s="116" t="str">
        <f>IFERROR(FIND("R",Table1[[#This Row],[FS_Priority]]),"")</f>
        <v/>
      </c>
    </row>
    <row r="2516" spans="1:41" x14ac:dyDescent="0.25">
      <c r="A2516" s="48" t="s">
        <v>4890</v>
      </c>
      <c r="B2516" s="217" t="s">
        <v>211</v>
      </c>
      <c r="C2516" s="217" t="s">
        <v>4890</v>
      </c>
      <c r="D2516" s="218" t="b">
        <v>0</v>
      </c>
      <c r="E2516" s="48" t="s">
        <v>107</v>
      </c>
      <c r="F2516" s="48" t="s">
        <v>4891</v>
      </c>
      <c r="G2516" s="48" t="s">
        <v>211</v>
      </c>
      <c r="H2516" s="48" t="s">
        <v>472</v>
      </c>
      <c r="I2516" s="48" t="s">
        <v>4892</v>
      </c>
      <c r="J2516" s="48" t="s">
        <v>2661</v>
      </c>
      <c r="K2516" s="217" t="s">
        <v>3674</v>
      </c>
      <c r="L2516" s="217" t="s">
        <v>2636</v>
      </c>
      <c r="M2516" s="48" t="s">
        <v>3568</v>
      </c>
      <c r="N2516" s="217" t="s">
        <v>4879</v>
      </c>
      <c r="O2516" s="48" t="s">
        <v>4852</v>
      </c>
      <c r="P2516" s="48"/>
      <c r="Q2516" s="48" t="s">
        <v>240</v>
      </c>
      <c r="R2516" s="217" t="s">
        <v>211</v>
      </c>
      <c r="S2516" s="48" t="b">
        <v>0</v>
      </c>
      <c r="T2516" s="48"/>
      <c r="U2516" s="178"/>
      <c r="V2516" s="178">
        <v>43818</v>
      </c>
      <c r="W2516" s="48" t="s">
        <v>211</v>
      </c>
      <c r="X2516" s="48"/>
      <c r="Y2516" s="48"/>
      <c r="Z2516" s="48" t="s">
        <v>211</v>
      </c>
      <c r="AA2516" s="48"/>
      <c r="AB2516" s="48"/>
      <c r="AC2516" s="217" t="s">
        <v>4933</v>
      </c>
      <c r="AD2516" s="48"/>
      <c r="AE2516" s="217" t="s">
        <v>4852</v>
      </c>
      <c r="AF2516" s="217" t="s">
        <v>211</v>
      </c>
      <c r="AG2516" s="217" t="s">
        <v>211</v>
      </c>
      <c r="AH2516" s="208">
        <v>43893</v>
      </c>
      <c r="AI2516" s="210" t="s">
        <v>4360</v>
      </c>
      <c r="AJ2516" s="164" t="str">
        <f t="shared" si="39"/>
        <v>FS</v>
      </c>
      <c r="AK2516" s="115" t="b">
        <f>ISNUMBER(SEARCH("IRT",Table1[[#This Row],[Current_Status]]))</f>
        <v>0</v>
      </c>
      <c r="AL2516" s="116">
        <f>YEAR(Table1[[#This Row],[Project_Initiated]])</f>
        <v>2019</v>
      </c>
      <c r="AM2516" s="53">
        <v>44120</v>
      </c>
      <c r="AN2516" s="53" t="str">
        <f>IF(AND(Table1[[#This Row],[Completed Date]]&gt;="07/01/2020"+0,Table1[[#This Row],[Completed Date]]&lt;="6/30/2021"+0),"FY 20-21",IF(AND(Table1[[#This Row],[Completed Date]]&gt;="07/01/2019"+0,Table1[[#This Row],[Completed Date]]&lt;="6/30/2020"+0),"FY 19-20",""))</f>
        <v>FY 19-20</v>
      </c>
      <c r="AO2516" s="116" t="str">
        <f>IFERROR(FIND("R",Table1[[#This Row],[FS_Priority]]),"")</f>
        <v/>
      </c>
    </row>
    <row r="2517" spans="1:41" x14ac:dyDescent="0.25">
      <c r="A2517" s="48" t="s">
        <v>4099</v>
      </c>
      <c r="B2517" s="217" t="s">
        <v>211</v>
      </c>
      <c r="C2517" s="217" t="s">
        <v>4099</v>
      </c>
      <c r="D2517" s="218" t="b">
        <v>0</v>
      </c>
      <c r="E2517" s="48" t="s">
        <v>107</v>
      </c>
      <c r="F2517" s="48" t="s">
        <v>4176</v>
      </c>
      <c r="G2517" s="48" t="s">
        <v>4378</v>
      </c>
      <c r="H2517" s="48" t="s">
        <v>441</v>
      </c>
      <c r="I2517" s="48" t="s">
        <v>4177</v>
      </c>
      <c r="J2517" s="48" t="s">
        <v>2661</v>
      </c>
      <c r="K2517" s="217" t="s">
        <v>3674</v>
      </c>
      <c r="L2517" s="217" t="s">
        <v>2636</v>
      </c>
      <c r="M2517" s="48" t="s">
        <v>4166</v>
      </c>
      <c r="N2517" s="217" t="s">
        <v>211</v>
      </c>
      <c r="O2517" s="48" t="s">
        <v>183</v>
      </c>
      <c r="P2517" s="48"/>
      <c r="Q2517" s="48" t="s">
        <v>240</v>
      </c>
      <c r="R2517" s="217" t="s">
        <v>211</v>
      </c>
      <c r="S2517" s="48" t="b">
        <v>0</v>
      </c>
      <c r="T2517" s="48"/>
      <c r="U2517" s="178"/>
      <c r="V2517" s="178">
        <v>43662</v>
      </c>
      <c r="W2517" s="48" t="s">
        <v>211</v>
      </c>
      <c r="X2517" s="48"/>
      <c r="Y2517" s="48"/>
      <c r="Z2517" s="48" t="s">
        <v>211</v>
      </c>
      <c r="AA2517" s="48"/>
      <c r="AB2517" s="48"/>
      <c r="AC2517" s="217" t="s">
        <v>4824</v>
      </c>
      <c r="AD2517" s="219">
        <v>43796</v>
      </c>
      <c r="AE2517" s="217" t="s">
        <v>498</v>
      </c>
      <c r="AF2517" s="217" t="s">
        <v>4466</v>
      </c>
      <c r="AG2517" s="217" t="s">
        <v>2694</v>
      </c>
      <c r="AH2517" s="208">
        <v>43915</v>
      </c>
      <c r="AI2517" s="210" t="s">
        <v>4284</v>
      </c>
      <c r="AJ2517" s="164" t="str">
        <f t="shared" si="39"/>
        <v>FS</v>
      </c>
      <c r="AK2517" s="115" t="b">
        <f>ISNUMBER(SEARCH("IRT",Table1[[#This Row],[Current_Status]]))</f>
        <v>0</v>
      </c>
      <c r="AL2517" s="116">
        <f>YEAR(Table1[[#This Row],[Project_Initiated]])</f>
        <v>2019</v>
      </c>
      <c r="AM2517" s="53">
        <v>44120</v>
      </c>
      <c r="AN2517" s="53" t="str">
        <f>IF(AND(Table1[[#This Row],[Completed Date]]&gt;="07/01/2020"+0,Table1[[#This Row],[Completed Date]]&lt;="6/30/2021"+0),"FY 20-21",IF(AND(Table1[[#This Row],[Completed Date]]&gt;="07/01/2019"+0,Table1[[#This Row],[Completed Date]]&lt;="6/30/2020"+0),"FY 19-20",""))</f>
        <v>FY 19-20</v>
      </c>
      <c r="AO2517" s="116" t="str">
        <f>IFERROR(FIND("R",Table1[[#This Row],[FS_Priority]]),"")</f>
        <v/>
      </c>
    </row>
    <row r="2518" spans="1:41" x14ac:dyDescent="0.25">
      <c r="A2518" s="48" t="s">
        <v>2940</v>
      </c>
      <c r="B2518" s="217" t="s">
        <v>211</v>
      </c>
      <c r="C2518" s="217" t="s">
        <v>2940</v>
      </c>
      <c r="D2518" s="218" t="b">
        <v>0</v>
      </c>
      <c r="E2518" s="48" t="s">
        <v>107</v>
      </c>
      <c r="F2518" s="48" t="s">
        <v>3253</v>
      </c>
      <c r="G2518" s="48" t="s">
        <v>4133</v>
      </c>
      <c r="H2518" s="48" t="s">
        <v>474</v>
      </c>
      <c r="I2518" s="48" t="s">
        <v>64</v>
      </c>
      <c r="J2518" s="48" t="s">
        <v>2661</v>
      </c>
      <c r="K2518" s="217" t="s">
        <v>3674</v>
      </c>
      <c r="L2518" s="217" t="s">
        <v>2636</v>
      </c>
      <c r="M2518" s="48" t="s">
        <v>3561</v>
      </c>
      <c r="N2518" s="217" t="s">
        <v>211</v>
      </c>
      <c r="O2518" s="48" t="s">
        <v>165</v>
      </c>
      <c r="P2518" s="48"/>
      <c r="Q2518" s="48" t="s">
        <v>240</v>
      </c>
      <c r="R2518" s="217" t="s">
        <v>108</v>
      </c>
      <c r="S2518" s="48" t="b">
        <v>0</v>
      </c>
      <c r="T2518" s="48"/>
      <c r="U2518" s="178"/>
      <c r="V2518" s="178">
        <v>43536</v>
      </c>
      <c r="W2518" s="48" t="s">
        <v>211</v>
      </c>
      <c r="X2518" s="48"/>
      <c r="Y2518" s="48"/>
      <c r="Z2518" s="48" t="s">
        <v>211</v>
      </c>
      <c r="AA2518" s="48"/>
      <c r="AB2518" s="48"/>
      <c r="AC2518" s="217" t="s">
        <v>4436</v>
      </c>
      <c r="AD2518" s="48"/>
      <c r="AE2518" s="217" t="s">
        <v>165</v>
      </c>
      <c r="AF2518" s="217" t="s">
        <v>211</v>
      </c>
      <c r="AG2518" s="217" t="s">
        <v>211</v>
      </c>
      <c r="AH2518" s="208">
        <v>43789</v>
      </c>
      <c r="AI2518" s="210" t="s">
        <v>4284</v>
      </c>
      <c r="AJ2518" s="164" t="str">
        <f t="shared" si="39"/>
        <v>FS</v>
      </c>
      <c r="AK2518" s="115" t="b">
        <f>ISNUMBER(SEARCH("IRT",Table1[[#This Row],[Current_Status]]))</f>
        <v>0</v>
      </c>
      <c r="AL2518" s="116">
        <f>YEAR(Table1[[#This Row],[Project_Initiated]])</f>
        <v>2019</v>
      </c>
      <c r="AM2518" s="53">
        <v>44120</v>
      </c>
      <c r="AN2518" s="53" t="str">
        <f>IF(AND(Table1[[#This Row],[Completed Date]]&gt;="07/01/2020"+0,Table1[[#This Row],[Completed Date]]&lt;="6/30/2021"+0),"FY 20-21",IF(AND(Table1[[#This Row],[Completed Date]]&gt;="07/01/2019"+0,Table1[[#This Row],[Completed Date]]&lt;="6/30/2020"+0),"FY 19-20",""))</f>
        <v>FY 19-20</v>
      </c>
      <c r="AO2518" s="116" t="str">
        <f>IFERROR(FIND("R",Table1[[#This Row],[FS_Priority]]),"")</f>
        <v/>
      </c>
    </row>
    <row r="2519" spans="1:41" x14ac:dyDescent="0.25">
      <c r="A2519" s="48" t="s">
        <v>385</v>
      </c>
      <c r="B2519" s="217" t="s">
        <v>211</v>
      </c>
      <c r="C2519" s="217" t="s">
        <v>385</v>
      </c>
      <c r="D2519" s="218" t="b">
        <v>0</v>
      </c>
      <c r="E2519" s="48" t="s">
        <v>107</v>
      </c>
      <c r="F2519" s="48" t="s">
        <v>3242</v>
      </c>
      <c r="G2519" s="48" t="s">
        <v>211</v>
      </c>
      <c r="H2519" s="48" t="s">
        <v>441</v>
      </c>
      <c r="I2519" s="48" t="s">
        <v>3758</v>
      </c>
      <c r="J2519" s="48" t="s">
        <v>2661</v>
      </c>
      <c r="K2519" s="217" t="s">
        <v>3674</v>
      </c>
      <c r="L2519" s="217" t="s">
        <v>2636</v>
      </c>
      <c r="M2519" s="48" t="s">
        <v>3675</v>
      </c>
      <c r="N2519" s="217" t="s">
        <v>211</v>
      </c>
      <c r="O2519" s="48" t="s">
        <v>165</v>
      </c>
      <c r="P2519" s="48"/>
      <c r="Q2519" s="48" t="s">
        <v>386</v>
      </c>
      <c r="R2519" s="217" t="s">
        <v>211</v>
      </c>
      <c r="S2519" s="48" t="b">
        <v>0</v>
      </c>
      <c r="T2519" s="48"/>
      <c r="U2519" s="178"/>
      <c r="V2519" s="178">
        <v>43322</v>
      </c>
      <c r="W2519" s="48" t="s">
        <v>211</v>
      </c>
      <c r="X2519" s="48"/>
      <c r="Y2519" s="48"/>
      <c r="Z2519" s="48" t="s">
        <v>211</v>
      </c>
      <c r="AA2519" s="48"/>
      <c r="AB2519" s="48"/>
      <c r="AC2519" s="217" t="s">
        <v>539</v>
      </c>
      <c r="AD2519" s="48"/>
      <c r="AE2519" s="217" t="s">
        <v>165</v>
      </c>
      <c r="AF2519" s="217" t="s">
        <v>211</v>
      </c>
      <c r="AG2519" s="217" t="s">
        <v>539</v>
      </c>
      <c r="AH2519" s="208">
        <v>43480</v>
      </c>
      <c r="AI2519" s="210" t="s">
        <v>4347</v>
      </c>
      <c r="AJ2519" s="164" t="str">
        <f t="shared" si="39"/>
        <v>FS</v>
      </c>
      <c r="AK2519" s="115" t="b">
        <f>ISNUMBER(SEARCH("IRT",Table1[[#This Row],[Current_Status]]))</f>
        <v>0</v>
      </c>
      <c r="AL2519" s="116">
        <f>YEAR(Table1[[#This Row],[Project_Initiated]])</f>
        <v>2018</v>
      </c>
      <c r="AM2519" s="53">
        <v>44120</v>
      </c>
      <c r="AN2519" s="53" t="str">
        <f>IF(AND(Table1[[#This Row],[Completed Date]]&gt;="07/01/2020"+0,Table1[[#This Row],[Completed Date]]&lt;="6/30/2021"+0),"FY 20-21",IF(AND(Table1[[#This Row],[Completed Date]]&gt;="07/01/2019"+0,Table1[[#This Row],[Completed Date]]&lt;="6/30/2020"+0),"FY 19-20",""))</f>
        <v/>
      </c>
      <c r="AO2519" s="116" t="str">
        <f>IFERROR(FIND("R",Table1[[#This Row],[FS_Priority]]),"")</f>
        <v/>
      </c>
    </row>
    <row r="2520" spans="1:41" x14ac:dyDescent="0.25">
      <c r="A2520" s="48" t="s">
        <v>389</v>
      </c>
      <c r="B2520" s="217" t="s">
        <v>211</v>
      </c>
      <c r="C2520" s="217" t="s">
        <v>389</v>
      </c>
      <c r="D2520" s="218" t="b">
        <v>0</v>
      </c>
      <c r="E2520" s="48" t="s">
        <v>107</v>
      </c>
      <c r="F2520" s="48" t="s">
        <v>3244</v>
      </c>
      <c r="G2520" s="48" t="s">
        <v>211</v>
      </c>
      <c r="H2520" s="48" t="s">
        <v>462</v>
      </c>
      <c r="I2520" s="48" t="s">
        <v>3759</v>
      </c>
      <c r="J2520" s="48" t="s">
        <v>2661</v>
      </c>
      <c r="K2520" s="217" t="s">
        <v>3674</v>
      </c>
      <c r="L2520" s="217" t="s">
        <v>2636</v>
      </c>
      <c r="M2520" s="48" t="s">
        <v>3760</v>
      </c>
      <c r="N2520" s="217" t="s">
        <v>211</v>
      </c>
      <c r="O2520" s="48" t="s">
        <v>183</v>
      </c>
      <c r="P2520" s="48"/>
      <c r="Q2520" s="48" t="s">
        <v>242</v>
      </c>
      <c r="R2520" s="217" t="s">
        <v>211</v>
      </c>
      <c r="S2520" s="48" t="b">
        <v>1</v>
      </c>
      <c r="T2520" s="48"/>
      <c r="U2520" s="178"/>
      <c r="V2520" s="178">
        <v>43315</v>
      </c>
      <c r="W2520" s="48" t="s">
        <v>211</v>
      </c>
      <c r="X2520" s="48"/>
      <c r="Y2520" s="48"/>
      <c r="Z2520" s="48" t="s">
        <v>211</v>
      </c>
      <c r="AA2520" s="48"/>
      <c r="AB2520" s="48"/>
      <c r="AC2520" s="217" t="s">
        <v>2688</v>
      </c>
      <c r="AD2520" s="48"/>
      <c r="AE2520" s="217" t="s">
        <v>498</v>
      </c>
      <c r="AF2520" s="217" t="s">
        <v>211</v>
      </c>
      <c r="AG2520" s="217" t="s">
        <v>2694</v>
      </c>
      <c r="AH2520" s="208">
        <v>43448</v>
      </c>
      <c r="AI2520" s="210" t="s">
        <v>4347</v>
      </c>
      <c r="AJ2520" s="164" t="str">
        <f t="shared" si="39"/>
        <v>FS</v>
      </c>
      <c r="AK2520" s="115" t="b">
        <f>ISNUMBER(SEARCH("IRT",Table1[[#This Row],[Current_Status]]))</f>
        <v>0</v>
      </c>
      <c r="AL2520" s="116">
        <f>YEAR(Table1[[#This Row],[Project_Initiated]])</f>
        <v>2018</v>
      </c>
      <c r="AM2520" s="53">
        <v>44120</v>
      </c>
      <c r="AN2520" s="53" t="str">
        <f>IF(AND(Table1[[#This Row],[Completed Date]]&gt;="07/01/2020"+0,Table1[[#This Row],[Completed Date]]&lt;="6/30/2021"+0),"FY 20-21",IF(AND(Table1[[#This Row],[Completed Date]]&gt;="07/01/2019"+0,Table1[[#This Row],[Completed Date]]&lt;="6/30/2020"+0),"FY 19-20",""))</f>
        <v/>
      </c>
      <c r="AO2520" s="116" t="str">
        <f>IFERROR(FIND("R",Table1[[#This Row],[FS_Priority]]),"")</f>
        <v/>
      </c>
    </row>
    <row r="2521" spans="1:41" x14ac:dyDescent="0.25">
      <c r="A2521" s="48" t="s">
        <v>4640</v>
      </c>
      <c r="B2521" s="217" t="s">
        <v>211</v>
      </c>
      <c r="C2521" s="217" t="s">
        <v>4640</v>
      </c>
      <c r="D2521" s="218" t="b">
        <v>0</v>
      </c>
      <c r="E2521" s="48" t="s">
        <v>107</v>
      </c>
      <c r="F2521" s="48" t="s">
        <v>4641</v>
      </c>
      <c r="G2521" s="48" t="s">
        <v>211</v>
      </c>
      <c r="H2521" s="48" t="s">
        <v>211</v>
      </c>
      <c r="I2521" s="48" t="s">
        <v>4642</v>
      </c>
      <c r="J2521" s="48" t="s">
        <v>2661</v>
      </c>
      <c r="K2521" s="217" t="s">
        <v>3674</v>
      </c>
      <c r="L2521" s="217" t="s">
        <v>2636</v>
      </c>
      <c r="M2521" s="48" t="s">
        <v>3701</v>
      </c>
      <c r="N2521" s="217" t="s">
        <v>211</v>
      </c>
      <c r="O2521" s="48" t="s">
        <v>165</v>
      </c>
      <c r="P2521" s="48"/>
      <c r="Q2521" s="48" t="s">
        <v>242</v>
      </c>
      <c r="R2521" s="217" t="s">
        <v>211</v>
      </c>
      <c r="S2521" s="48" t="b">
        <v>0</v>
      </c>
      <c r="T2521" s="48"/>
      <c r="U2521" s="178"/>
      <c r="V2521" s="178">
        <v>43713</v>
      </c>
      <c r="W2521" s="48" t="s">
        <v>211</v>
      </c>
      <c r="X2521" s="48"/>
      <c r="Y2521" s="48"/>
      <c r="Z2521" s="48" t="s">
        <v>211</v>
      </c>
      <c r="AA2521" s="48"/>
      <c r="AB2521" s="48"/>
      <c r="AC2521" s="217" t="s">
        <v>4763</v>
      </c>
      <c r="AD2521" s="48"/>
      <c r="AE2521" s="217" t="s">
        <v>165</v>
      </c>
      <c r="AF2521" s="217" t="s">
        <v>211</v>
      </c>
      <c r="AG2521" s="217" t="s">
        <v>211</v>
      </c>
      <c r="AH2521" s="208">
        <v>43817</v>
      </c>
      <c r="AI2521" s="210" t="s">
        <v>4364</v>
      </c>
      <c r="AJ2521" s="164" t="str">
        <f t="shared" si="39"/>
        <v>FS</v>
      </c>
      <c r="AK2521" s="115" t="b">
        <f>ISNUMBER(SEARCH("IRT",Table1[[#This Row],[Current_Status]]))</f>
        <v>0</v>
      </c>
      <c r="AL2521" s="116">
        <f>YEAR(Table1[[#This Row],[Project_Initiated]])</f>
        <v>2019</v>
      </c>
      <c r="AM2521" s="53">
        <v>44120</v>
      </c>
      <c r="AN2521" s="53" t="str">
        <f>IF(AND(Table1[[#This Row],[Completed Date]]&gt;="07/01/2020"+0,Table1[[#This Row],[Completed Date]]&lt;="6/30/2021"+0),"FY 20-21",IF(AND(Table1[[#This Row],[Completed Date]]&gt;="07/01/2019"+0,Table1[[#This Row],[Completed Date]]&lt;="6/30/2020"+0),"FY 19-20",""))</f>
        <v>FY 19-20</v>
      </c>
      <c r="AO2521" s="116" t="str">
        <f>IFERROR(FIND("R",Table1[[#This Row],[FS_Priority]]),"")</f>
        <v/>
      </c>
    </row>
    <row r="2522" spans="1:41" x14ac:dyDescent="0.25">
      <c r="A2522" s="48" t="s">
        <v>4893</v>
      </c>
      <c r="B2522" s="217" t="s">
        <v>211</v>
      </c>
      <c r="C2522" s="217" t="s">
        <v>4893</v>
      </c>
      <c r="D2522" s="218" t="b">
        <v>0</v>
      </c>
      <c r="E2522" s="48" t="s">
        <v>107</v>
      </c>
      <c r="F2522" s="48" t="s">
        <v>4894</v>
      </c>
      <c r="G2522" s="48" t="s">
        <v>211</v>
      </c>
      <c r="H2522" s="48" t="s">
        <v>472</v>
      </c>
      <c r="I2522" s="48" t="s">
        <v>4895</v>
      </c>
      <c r="J2522" s="48" t="s">
        <v>2661</v>
      </c>
      <c r="K2522" s="217" t="s">
        <v>3674</v>
      </c>
      <c r="L2522" s="217" t="s">
        <v>2636</v>
      </c>
      <c r="M2522" s="48" t="s">
        <v>3568</v>
      </c>
      <c r="N2522" s="217" t="s">
        <v>4879</v>
      </c>
      <c r="O2522" s="48" t="s">
        <v>4852</v>
      </c>
      <c r="P2522" s="48"/>
      <c r="Q2522" s="48" t="s">
        <v>242</v>
      </c>
      <c r="R2522" s="217" t="s">
        <v>211</v>
      </c>
      <c r="S2522" s="48" t="b">
        <v>0</v>
      </c>
      <c r="T2522" s="48"/>
      <c r="U2522" s="178"/>
      <c r="V2522" s="178">
        <v>43818</v>
      </c>
      <c r="W2522" s="48" t="s">
        <v>211</v>
      </c>
      <c r="X2522" s="48"/>
      <c r="Y2522" s="48"/>
      <c r="Z2522" s="48" t="s">
        <v>211</v>
      </c>
      <c r="AA2522" s="48"/>
      <c r="AB2522" s="48"/>
      <c r="AC2522" s="217" t="s">
        <v>4935</v>
      </c>
      <c r="AD2522" s="48"/>
      <c r="AE2522" s="217" t="s">
        <v>4852</v>
      </c>
      <c r="AF2522" s="217" t="s">
        <v>211</v>
      </c>
      <c r="AG2522" s="217" t="s">
        <v>211</v>
      </c>
      <c r="AH2522" s="208">
        <v>43895</v>
      </c>
      <c r="AI2522" s="210" t="s">
        <v>4360</v>
      </c>
      <c r="AJ2522" s="164" t="str">
        <f t="shared" si="39"/>
        <v>FS</v>
      </c>
      <c r="AK2522" s="115" t="b">
        <f>ISNUMBER(SEARCH("IRT",Table1[[#This Row],[Current_Status]]))</f>
        <v>0</v>
      </c>
      <c r="AL2522" s="116">
        <f>YEAR(Table1[[#This Row],[Project_Initiated]])</f>
        <v>2019</v>
      </c>
      <c r="AM2522" s="53">
        <v>44120</v>
      </c>
      <c r="AN2522" s="53" t="str">
        <f>IF(AND(Table1[[#This Row],[Completed Date]]&gt;="07/01/2020"+0,Table1[[#This Row],[Completed Date]]&lt;="6/30/2021"+0),"FY 20-21",IF(AND(Table1[[#This Row],[Completed Date]]&gt;="07/01/2019"+0,Table1[[#This Row],[Completed Date]]&lt;="6/30/2020"+0),"FY 19-20",""))</f>
        <v>FY 19-20</v>
      </c>
      <c r="AO2522" s="116" t="str">
        <f>IFERROR(FIND("R",Table1[[#This Row],[FS_Priority]]),"")</f>
        <v/>
      </c>
    </row>
    <row r="2523" spans="1:41" x14ac:dyDescent="0.25">
      <c r="A2523" s="48" t="s">
        <v>4100</v>
      </c>
      <c r="B2523" s="217" t="s">
        <v>211</v>
      </c>
      <c r="C2523" s="217" t="s">
        <v>4100</v>
      </c>
      <c r="D2523" s="218" t="b">
        <v>0</v>
      </c>
      <c r="E2523" s="48" t="s">
        <v>107</v>
      </c>
      <c r="F2523" s="48" t="s">
        <v>4178</v>
      </c>
      <c r="G2523" s="48" t="s">
        <v>211</v>
      </c>
      <c r="H2523" s="48" t="s">
        <v>81</v>
      </c>
      <c r="I2523" s="48" t="s">
        <v>4179</v>
      </c>
      <c r="J2523" s="48" t="s">
        <v>2661</v>
      </c>
      <c r="K2523" s="217" t="s">
        <v>3674</v>
      </c>
      <c r="L2523" s="217" t="s">
        <v>2636</v>
      </c>
      <c r="M2523" s="48" t="s">
        <v>4180</v>
      </c>
      <c r="N2523" s="217" t="s">
        <v>211</v>
      </c>
      <c r="O2523" s="48" t="s">
        <v>165</v>
      </c>
      <c r="P2523" s="48"/>
      <c r="Q2523" s="48" t="s">
        <v>242</v>
      </c>
      <c r="R2523" s="217" t="s">
        <v>211</v>
      </c>
      <c r="S2523" s="48" t="b">
        <v>0</v>
      </c>
      <c r="T2523" s="48"/>
      <c r="U2523" s="178"/>
      <c r="V2523" s="178">
        <v>43664</v>
      </c>
      <c r="W2523" s="48" t="s">
        <v>211</v>
      </c>
      <c r="X2523" s="48"/>
      <c r="Y2523" s="48"/>
      <c r="Z2523" s="48" t="s">
        <v>211</v>
      </c>
      <c r="AA2523" s="48"/>
      <c r="AB2523" s="48"/>
      <c r="AC2523" s="217" t="s">
        <v>4763</v>
      </c>
      <c r="AD2523" s="48"/>
      <c r="AE2523" s="217" t="s">
        <v>165</v>
      </c>
      <c r="AF2523" s="217" t="s">
        <v>211</v>
      </c>
      <c r="AG2523" s="217" t="s">
        <v>211</v>
      </c>
      <c r="AH2523" s="208">
        <v>43817</v>
      </c>
      <c r="AI2523" s="210" t="s">
        <v>4284</v>
      </c>
      <c r="AJ2523" s="164" t="str">
        <f t="shared" si="39"/>
        <v>FS</v>
      </c>
      <c r="AK2523" s="115" t="b">
        <f>ISNUMBER(SEARCH("IRT",Table1[[#This Row],[Current_Status]]))</f>
        <v>0</v>
      </c>
      <c r="AL2523" s="116">
        <f>YEAR(Table1[[#This Row],[Project_Initiated]])</f>
        <v>2019</v>
      </c>
      <c r="AM2523" s="53">
        <v>44120</v>
      </c>
      <c r="AN2523" s="53" t="str">
        <f>IF(AND(Table1[[#This Row],[Completed Date]]&gt;="07/01/2020"+0,Table1[[#This Row],[Completed Date]]&lt;="6/30/2021"+0),"FY 20-21",IF(AND(Table1[[#This Row],[Completed Date]]&gt;="07/01/2019"+0,Table1[[#This Row],[Completed Date]]&lt;="6/30/2020"+0),"FY 19-20",""))</f>
        <v>FY 19-20</v>
      </c>
      <c r="AO2523" s="116" t="str">
        <f>IFERROR(FIND("R",Table1[[#This Row],[FS_Priority]]),"")</f>
        <v/>
      </c>
    </row>
    <row r="2524" spans="1:41" x14ac:dyDescent="0.25">
      <c r="A2524" s="48" t="s">
        <v>849</v>
      </c>
      <c r="B2524" s="217" t="s">
        <v>211</v>
      </c>
      <c r="C2524" s="217" t="s">
        <v>849</v>
      </c>
      <c r="D2524" s="218" t="b">
        <v>0</v>
      </c>
      <c r="E2524" s="48" t="s">
        <v>107</v>
      </c>
      <c r="F2524" s="48" t="s">
        <v>3246</v>
      </c>
      <c r="G2524" s="48" t="s">
        <v>211</v>
      </c>
      <c r="H2524" s="48" t="s">
        <v>472</v>
      </c>
      <c r="I2524" s="48" t="s">
        <v>3762</v>
      </c>
      <c r="J2524" s="48" t="s">
        <v>2661</v>
      </c>
      <c r="K2524" s="217" t="s">
        <v>3674</v>
      </c>
      <c r="L2524" s="217" t="s">
        <v>2636</v>
      </c>
      <c r="M2524" s="48" t="s">
        <v>3745</v>
      </c>
      <c r="N2524" s="217" t="s">
        <v>211</v>
      </c>
      <c r="O2524" s="48" t="s">
        <v>165</v>
      </c>
      <c r="P2524" s="48"/>
      <c r="Q2524" s="48" t="s">
        <v>243</v>
      </c>
      <c r="R2524" s="217" t="s">
        <v>211</v>
      </c>
      <c r="S2524" s="48" t="b">
        <v>1</v>
      </c>
      <c r="T2524" s="48"/>
      <c r="U2524" s="178"/>
      <c r="V2524" s="178">
        <v>43342</v>
      </c>
      <c r="W2524" s="48" t="s">
        <v>211</v>
      </c>
      <c r="X2524" s="48"/>
      <c r="Y2524" s="48"/>
      <c r="Z2524" s="48" t="s">
        <v>211</v>
      </c>
      <c r="AA2524" s="48"/>
      <c r="AB2524" s="48"/>
      <c r="AC2524" s="217" t="s">
        <v>850</v>
      </c>
      <c r="AD2524" s="48"/>
      <c r="AE2524" s="217" t="s">
        <v>165</v>
      </c>
      <c r="AF2524" s="217" t="s">
        <v>211</v>
      </c>
      <c r="AG2524" s="217" t="s">
        <v>539</v>
      </c>
      <c r="AH2524" s="208">
        <v>43383</v>
      </c>
      <c r="AI2524" s="210" t="s">
        <v>4347</v>
      </c>
      <c r="AJ2524" s="164" t="str">
        <f t="shared" si="39"/>
        <v>FS</v>
      </c>
      <c r="AK2524" s="115" t="b">
        <f>ISNUMBER(SEARCH("IRT",Table1[[#This Row],[Current_Status]]))</f>
        <v>0</v>
      </c>
      <c r="AL2524" s="116">
        <f>YEAR(Table1[[#This Row],[Project_Initiated]])</f>
        <v>2018</v>
      </c>
      <c r="AM2524" s="53">
        <v>44120</v>
      </c>
      <c r="AN2524" s="53" t="str">
        <f>IF(AND(Table1[[#This Row],[Completed Date]]&gt;="07/01/2020"+0,Table1[[#This Row],[Completed Date]]&lt;="6/30/2021"+0),"FY 20-21",IF(AND(Table1[[#This Row],[Completed Date]]&gt;="07/01/2019"+0,Table1[[#This Row],[Completed Date]]&lt;="6/30/2020"+0),"FY 19-20",""))</f>
        <v/>
      </c>
      <c r="AO2524" s="116" t="str">
        <f>IFERROR(FIND("R",Table1[[#This Row],[FS_Priority]]),"")</f>
        <v/>
      </c>
    </row>
    <row r="2525" spans="1:41" x14ac:dyDescent="0.25">
      <c r="A2525" s="48" t="s">
        <v>4643</v>
      </c>
      <c r="B2525" s="217" t="s">
        <v>211</v>
      </c>
      <c r="C2525" s="217" t="s">
        <v>4643</v>
      </c>
      <c r="D2525" s="218" t="b">
        <v>0</v>
      </c>
      <c r="E2525" s="48" t="s">
        <v>107</v>
      </c>
      <c r="F2525" s="48" t="s">
        <v>4644</v>
      </c>
      <c r="G2525" s="48" t="s">
        <v>211</v>
      </c>
      <c r="H2525" s="48" t="s">
        <v>211</v>
      </c>
      <c r="I2525" s="48" t="s">
        <v>4645</v>
      </c>
      <c r="J2525" s="48" t="s">
        <v>2661</v>
      </c>
      <c r="K2525" s="217" t="s">
        <v>3674</v>
      </c>
      <c r="L2525" s="217" t="s">
        <v>2636</v>
      </c>
      <c r="M2525" s="48" t="s">
        <v>3687</v>
      </c>
      <c r="N2525" s="217" t="s">
        <v>211</v>
      </c>
      <c r="O2525" s="48" t="s">
        <v>165</v>
      </c>
      <c r="P2525" s="48"/>
      <c r="Q2525" s="48" t="s">
        <v>243</v>
      </c>
      <c r="R2525" s="217" t="s">
        <v>211</v>
      </c>
      <c r="S2525" s="48" t="b">
        <v>0</v>
      </c>
      <c r="T2525" s="48"/>
      <c r="U2525" s="178"/>
      <c r="V2525" s="178">
        <v>43712</v>
      </c>
      <c r="W2525" s="48" t="s">
        <v>211</v>
      </c>
      <c r="X2525" s="48"/>
      <c r="Y2525" s="48"/>
      <c r="Z2525" s="48" t="s">
        <v>211</v>
      </c>
      <c r="AA2525" s="48"/>
      <c r="AB2525" s="48"/>
      <c r="AC2525" s="217" t="s">
        <v>4767</v>
      </c>
      <c r="AD2525" s="48"/>
      <c r="AE2525" s="217" t="s">
        <v>165</v>
      </c>
      <c r="AF2525" s="217" t="s">
        <v>211</v>
      </c>
      <c r="AG2525" s="217" t="s">
        <v>211</v>
      </c>
      <c r="AH2525" s="216">
        <v>43812</v>
      </c>
      <c r="AI2525" s="210" t="s">
        <v>4364</v>
      </c>
      <c r="AJ2525" s="164" t="str">
        <f t="shared" si="39"/>
        <v>FS</v>
      </c>
      <c r="AK2525" s="115" t="b">
        <f>ISNUMBER(SEARCH("IRT",Table1[[#This Row],[Current_Status]]))</f>
        <v>0</v>
      </c>
      <c r="AL2525" s="116">
        <f>YEAR(Table1[[#This Row],[Project_Initiated]])</f>
        <v>2019</v>
      </c>
      <c r="AM2525" s="53">
        <v>44120</v>
      </c>
      <c r="AN2525" s="53" t="str">
        <f>IF(AND(Table1[[#This Row],[Completed Date]]&gt;="07/01/2020"+0,Table1[[#This Row],[Completed Date]]&lt;="6/30/2021"+0),"FY 20-21",IF(AND(Table1[[#This Row],[Completed Date]]&gt;="07/01/2019"+0,Table1[[#This Row],[Completed Date]]&lt;="6/30/2020"+0),"FY 19-20",""))</f>
        <v>FY 19-20</v>
      </c>
      <c r="AO2525" s="116" t="str">
        <f>IFERROR(FIND("R",Table1[[#This Row],[FS_Priority]]),"")</f>
        <v/>
      </c>
    </row>
    <row r="2526" spans="1:41" x14ac:dyDescent="0.25">
      <c r="A2526" s="48" t="s">
        <v>2629</v>
      </c>
      <c r="B2526" s="217" t="s">
        <v>211</v>
      </c>
      <c r="C2526" s="217" t="s">
        <v>2629</v>
      </c>
      <c r="D2526" s="218" t="b">
        <v>0</v>
      </c>
      <c r="E2526" s="48" t="s">
        <v>107</v>
      </c>
      <c r="F2526" s="48" t="s">
        <v>3248</v>
      </c>
      <c r="G2526" s="48" t="s">
        <v>211</v>
      </c>
      <c r="H2526" s="48" t="s">
        <v>472</v>
      </c>
      <c r="I2526" s="48" t="s">
        <v>3761</v>
      </c>
      <c r="J2526" s="48" t="s">
        <v>2661</v>
      </c>
      <c r="K2526" s="217" t="s">
        <v>3674</v>
      </c>
      <c r="L2526" s="217" t="s">
        <v>2636</v>
      </c>
      <c r="M2526" s="48" t="s">
        <v>3745</v>
      </c>
      <c r="N2526" s="217" t="s">
        <v>211</v>
      </c>
      <c r="O2526" s="48" t="s">
        <v>165</v>
      </c>
      <c r="P2526" s="48"/>
      <c r="Q2526" s="48" t="s">
        <v>243</v>
      </c>
      <c r="R2526" s="217" t="s">
        <v>211</v>
      </c>
      <c r="S2526" s="48" t="b">
        <v>0</v>
      </c>
      <c r="T2526" s="48"/>
      <c r="U2526" s="178"/>
      <c r="V2526" s="178">
        <v>43402</v>
      </c>
      <c r="W2526" s="48" t="s">
        <v>211</v>
      </c>
      <c r="X2526" s="48"/>
      <c r="Y2526" s="48"/>
      <c r="Z2526" s="48" t="s">
        <v>211</v>
      </c>
      <c r="AA2526" s="48"/>
      <c r="AB2526" s="48"/>
      <c r="AC2526" s="217" t="s">
        <v>2818</v>
      </c>
      <c r="AD2526" s="48"/>
      <c r="AE2526" s="217" t="s">
        <v>165</v>
      </c>
      <c r="AF2526" s="217" t="s">
        <v>211</v>
      </c>
      <c r="AG2526" s="217" t="s">
        <v>539</v>
      </c>
      <c r="AH2526" s="216">
        <v>43528</v>
      </c>
      <c r="AI2526" s="210" t="s">
        <v>4352</v>
      </c>
      <c r="AJ2526" s="164" t="str">
        <f t="shared" si="39"/>
        <v>FS</v>
      </c>
      <c r="AK2526" s="115" t="b">
        <f>ISNUMBER(SEARCH("IRT",Table1[[#This Row],[Current_Status]]))</f>
        <v>0</v>
      </c>
      <c r="AL2526" s="116">
        <f>YEAR(Table1[[#This Row],[Project_Initiated]])</f>
        <v>2018</v>
      </c>
      <c r="AM2526" s="53">
        <v>44120</v>
      </c>
      <c r="AN2526" s="53" t="str">
        <f>IF(AND(Table1[[#This Row],[Completed Date]]&gt;="07/01/2020"+0,Table1[[#This Row],[Completed Date]]&lt;="6/30/2021"+0),"FY 20-21",IF(AND(Table1[[#This Row],[Completed Date]]&gt;="07/01/2019"+0,Table1[[#This Row],[Completed Date]]&lt;="6/30/2020"+0),"FY 19-20",""))</f>
        <v/>
      </c>
      <c r="AO2526" s="116" t="str">
        <f>IFERROR(FIND("R",Table1[[#This Row],[FS_Priority]]),"")</f>
        <v/>
      </c>
    </row>
    <row r="2527" spans="1:41" x14ac:dyDescent="0.25">
      <c r="A2527" s="48" t="s">
        <v>4896</v>
      </c>
      <c r="B2527" s="217" t="s">
        <v>211</v>
      </c>
      <c r="C2527" s="217" t="s">
        <v>4896</v>
      </c>
      <c r="D2527" s="218" t="b">
        <v>0</v>
      </c>
      <c r="E2527" s="48" t="s">
        <v>107</v>
      </c>
      <c r="F2527" s="48" t="s">
        <v>4897</v>
      </c>
      <c r="G2527" s="48" t="s">
        <v>211</v>
      </c>
      <c r="H2527" s="48" t="s">
        <v>472</v>
      </c>
      <c r="I2527" s="48" t="s">
        <v>4898</v>
      </c>
      <c r="J2527" s="48" t="s">
        <v>2661</v>
      </c>
      <c r="K2527" s="217" t="s">
        <v>3674</v>
      </c>
      <c r="L2527" s="217" t="s">
        <v>2636</v>
      </c>
      <c r="M2527" s="48" t="s">
        <v>3568</v>
      </c>
      <c r="N2527" s="217" t="s">
        <v>4879</v>
      </c>
      <c r="O2527" s="48" t="s">
        <v>4852</v>
      </c>
      <c r="P2527" s="48"/>
      <c r="Q2527" s="48" t="s">
        <v>243</v>
      </c>
      <c r="R2527" s="217" t="s">
        <v>211</v>
      </c>
      <c r="S2527" s="48" t="b">
        <v>0</v>
      </c>
      <c r="T2527" s="48"/>
      <c r="U2527" s="178"/>
      <c r="V2527" s="178">
        <v>43818</v>
      </c>
      <c r="W2527" s="48" t="s">
        <v>211</v>
      </c>
      <c r="X2527" s="48"/>
      <c r="Y2527" s="48"/>
      <c r="Z2527" s="48" t="s">
        <v>211</v>
      </c>
      <c r="AA2527" s="48"/>
      <c r="AB2527" s="48"/>
      <c r="AC2527" s="217" t="s">
        <v>4933</v>
      </c>
      <c r="AD2527" s="48"/>
      <c r="AE2527" s="217" t="s">
        <v>4852</v>
      </c>
      <c r="AF2527" s="217" t="s">
        <v>211</v>
      </c>
      <c r="AG2527" s="217" t="s">
        <v>211</v>
      </c>
      <c r="AH2527" s="208">
        <v>43893</v>
      </c>
      <c r="AI2527" s="210" t="s">
        <v>4360</v>
      </c>
      <c r="AJ2527" s="164" t="str">
        <f t="shared" si="39"/>
        <v>FS</v>
      </c>
      <c r="AK2527" s="115" t="b">
        <f>ISNUMBER(SEARCH("IRT",Table1[[#This Row],[Current_Status]]))</f>
        <v>0</v>
      </c>
      <c r="AL2527" s="116">
        <f>YEAR(Table1[[#This Row],[Project_Initiated]])</f>
        <v>2019</v>
      </c>
      <c r="AM2527" s="53">
        <v>44120</v>
      </c>
      <c r="AN2527" s="53" t="str">
        <f>IF(AND(Table1[[#This Row],[Completed Date]]&gt;="07/01/2020"+0,Table1[[#This Row],[Completed Date]]&lt;="6/30/2021"+0),"FY 20-21",IF(AND(Table1[[#This Row],[Completed Date]]&gt;="07/01/2019"+0,Table1[[#This Row],[Completed Date]]&lt;="6/30/2020"+0),"FY 19-20",""))</f>
        <v>FY 19-20</v>
      </c>
      <c r="AO2527" s="116" t="str">
        <f>IFERROR(FIND("R",Table1[[#This Row],[FS_Priority]]),"")</f>
        <v/>
      </c>
    </row>
    <row r="2528" spans="1:41" x14ac:dyDescent="0.25">
      <c r="A2528" s="48" t="s">
        <v>4899</v>
      </c>
      <c r="B2528" s="217" t="s">
        <v>211</v>
      </c>
      <c r="C2528" s="217" t="s">
        <v>4899</v>
      </c>
      <c r="D2528" s="218" t="b">
        <v>0</v>
      </c>
      <c r="E2528" s="48" t="s">
        <v>107</v>
      </c>
      <c r="F2528" s="48" t="s">
        <v>4900</v>
      </c>
      <c r="G2528" s="48" t="s">
        <v>211</v>
      </c>
      <c r="H2528" s="48" t="s">
        <v>472</v>
      </c>
      <c r="I2528" s="48" t="s">
        <v>4901</v>
      </c>
      <c r="J2528" s="48" t="s">
        <v>2661</v>
      </c>
      <c r="K2528" s="217" t="s">
        <v>3674</v>
      </c>
      <c r="L2528" s="217" t="s">
        <v>2636</v>
      </c>
      <c r="M2528" s="48" t="s">
        <v>3568</v>
      </c>
      <c r="N2528" s="217" t="s">
        <v>4879</v>
      </c>
      <c r="O2528" s="48" t="s">
        <v>4852</v>
      </c>
      <c r="P2528" s="48"/>
      <c r="Q2528" s="48" t="s">
        <v>244</v>
      </c>
      <c r="R2528" s="217" t="s">
        <v>211</v>
      </c>
      <c r="S2528" s="48" t="b">
        <v>0</v>
      </c>
      <c r="T2528" s="48"/>
      <c r="U2528" s="178"/>
      <c r="V2528" s="178">
        <v>43818</v>
      </c>
      <c r="W2528" s="48" t="s">
        <v>211</v>
      </c>
      <c r="X2528" s="48"/>
      <c r="Y2528" s="48"/>
      <c r="Z2528" s="48" t="s">
        <v>211</v>
      </c>
      <c r="AA2528" s="48"/>
      <c r="AB2528" s="48"/>
      <c r="AC2528" s="217" t="s">
        <v>4936</v>
      </c>
      <c r="AD2528" s="48"/>
      <c r="AE2528" s="217" t="s">
        <v>4852</v>
      </c>
      <c r="AF2528" s="217" t="s">
        <v>211</v>
      </c>
      <c r="AG2528" s="217" t="s">
        <v>211</v>
      </c>
      <c r="AH2528" s="208">
        <v>43896</v>
      </c>
      <c r="AI2528" s="210" t="s">
        <v>4360</v>
      </c>
      <c r="AJ2528" s="164" t="str">
        <f t="shared" si="39"/>
        <v>FS</v>
      </c>
      <c r="AK2528" s="115" t="b">
        <f>ISNUMBER(SEARCH("IRT",Table1[[#This Row],[Current_Status]]))</f>
        <v>0</v>
      </c>
      <c r="AL2528" s="116">
        <f>YEAR(Table1[[#This Row],[Project_Initiated]])</f>
        <v>2019</v>
      </c>
      <c r="AM2528" s="53">
        <v>44120</v>
      </c>
      <c r="AN2528" s="53" t="str">
        <f>IF(AND(Table1[[#This Row],[Completed Date]]&gt;="07/01/2020"+0,Table1[[#This Row],[Completed Date]]&lt;="6/30/2021"+0),"FY 20-21",IF(AND(Table1[[#This Row],[Completed Date]]&gt;="07/01/2019"+0,Table1[[#This Row],[Completed Date]]&lt;="6/30/2020"+0),"FY 19-20",""))</f>
        <v>FY 19-20</v>
      </c>
      <c r="AO2528" s="116" t="str">
        <f>IFERROR(FIND("R",Table1[[#This Row],[FS_Priority]]),"")</f>
        <v/>
      </c>
    </row>
    <row r="2529" spans="1:41" x14ac:dyDescent="0.25">
      <c r="A2529" s="48" t="s">
        <v>856</v>
      </c>
      <c r="B2529" s="217" t="s">
        <v>211</v>
      </c>
      <c r="C2529" s="217" t="s">
        <v>856</v>
      </c>
      <c r="D2529" s="218" t="b">
        <v>0</v>
      </c>
      <c r="E2529" s="48" t="s">
        <v>107</v>
      </c>
      <c r="F2529" s="48" t="s">
        <v>3249</v>
      </c>
      <c r="G2529" s="48" t="s">
        <v>211</v>
      </c>
      <c r="H2529" s="48" t="s">
        <v>462</v>
      </c>
      <c r="I2529" s="48" t="s">
        <v>3763</v>
      </c>
      <c r="J2529" s="48" t="s">
        <v>2661</v>
      </c>
      <c r="K2529" s="217" t="s">
        <v>3674</v>
      </c>
      <c r="L2529" s="217" t="s">
        <v>2636</v>
      </c>
      <c r="M2529" s="48" t="s">
        <v>3760</v>
      </c>
      <c r="N2529" s="217" t="s">
        <v>211</v>
      </c>
      <c r="O2529" s="48" t="s">
        <v>165</v>
      </c>
      <c r="P2529" s="48"/>
      <c r="Q2529" s="48" t="s">
        <v>244</v>
      </c>
      <c r="R2529" s="217" t="s">
        <v>211</v>
      </c>
      <c r="S2529" s="48" t="b">
        <v>1</v>
      </c>
      <c r="T2529" s="48"/>
      <c r="U2529" s="178"/>
      <c r="V2529" s="178">
        <v>43353</v>
      </c>
      <c r="W2529" s="48" t="s">
        <v>211</v>
      </c>
      <c r="X2529" s="48"/>
      <c r="Y2529" s="48"/>
      <c r="Z2529" s="48" t="s">
        <v>211</v>
      </c>
      <c r="AA2529" s="48"/>
      <c r="AB2529" s="48"/>
      <c r="AC2529" s="217" t="s">
        <v>211</v>
      </c>
      <c r="AD2529" s="48"/>
      <c r="AE2529" s="217" t="s">
        <v>165</v>
      </c>
      <c r="AF2529" s="217" t="s">
        <v>211</v>
      </c>
      <c r="AG2529" s="217" t="s">
        <v>211</v>
      </c>
      <c r="AH2529" s="208">
        <v>43383</v>
      </c>
      <c r="AI2529" s="210" t="s">
        <v>4347</v>
      </c>
      <c r="AJ2529" s="164" t="str">
        <f t="shared" si="39"/>
        <v>FS</v>
      </c>
      <c r="AK2529" s="115" t="b">
        <f>ISNUMBER(SEARCH("IRT",Table1[[#This Row],[Current_Status]]))</f>
        <v>0</v>
      </c>
      <c r="AL2529" s="116">
        <f>YEAR(Table1[[#This Row],[Project_Initiated]])</f>
        <v>2018</v>
      </c>
      <c r="AM2529" s="53">
        <v>44120</v>
      </c>
      <c r="AN2529" s="53" t="str">
        <f>IF(AND(Table1[[#This Row],[Completed Date]]&gt;="07/01/2020"+0,Table1[[#This Row],[Completed Date]]&lt;="6/30/2021"+0),"FY 20-21",IF(AND(Table1[[#This Row],[Completed Date]]&gt;="07/01/2019"+0,Table1[[#This Row],[Completed Date]]&lt;="6/30/2020"+0),"FY 19-20",""))</f>
        <v/>
      </c>
      <c r="AO2529" s="116" t="str">
        <f>IFERROR(FIND("R",Table1[[#This Row],[FS_Priority]]),"")</f>
        <v/>
      </c>
    </row>
    <row r="2530" spans="1:41" x14ac:dyDescent="0.25">
      <c r="A2530" s="48" t="s">
        <v>2623</v>
      </c>
      <c r="B2530" s="217" t="s">
        <v>211</v>
      </c>
      <c r="C2530" s="217" t="s">
        <v>2623</v>
      </c>
      <c r="D2530" s="218" t="b">
        <v>0</v>
      </c>
      <c r="E2530" s="48" t="s">
        <v>107</v>
      </c>
      <c r="F2530" s="48" t="s">
        <v>3250</v>
      </c>
      <c r="G2530" s="48" t="s">
        <v>211</v>
      </c>
      <c r="H2530" s="48" t="s">
        <v>81</v>
      </c>
      <c r="I2530" s="48" t="s">
        <v>3764</v>
      </c>
      <c r="J2530" s="48" t="s">
        <v>2661</v>
      </c>
      <c r="K2530" s="217" t="s">
        <v>3674</v>
      </c>
      <c r="L2530" s="217" t="s">
        <v>2636</v>
      </c>
      <c r="M2530" s="48" t="s">
        <v>3698</v>
      </c>
      <c r="N2530" s="217" t="s">
        <v>211</v>
      </c>
      <c r="O2530" s="48" t="s">
        <v>165</v>
      </c>
      <c r="P2530" s="48"/>
      <c r="Q2530" s="48" t="s">
        <v>244</v>
      </c>
      <c r="R2530" s="217" t="s">
        <v>211</v>
      </c>
      <c r="S2530" s="48" t="b">
        <v>0</v>
      </c>
      <c r="T2530" s="48"/>
      <c r="U2530" s="178"/>
      <c r="V2530" s="178">
        <v>43405</v>
      </c>
      <c r="W2530" s="48" t="s">
        <v>211</v>
      </c>
      <c r="X2530" s="48"/>
      <c r="Y2530" s="48"/>
      <c r="Z2530" s="48" t="s">
        <v>211</v>
      </c>
      <c r="AA2530" s="48"/>
      <c r="AB2530" s="48"/>
      <c r="AC2530" s="217" t="s">
        <v>2881</v>
      </c>
      <c r="AD2530" s="48"/>
      <c r="AE2530" s="217" t="s">
        <v>211</v>
      </c>
      <c r="AF2530" s="217" t="s">
        <v>211</v>
      </c>
      <c r="AG2530" s="217" t="s">
        <v>211</v>
      </c>
      <c r="AH2530" s="208">
        <v>43592</v>
      </c>
      <c r="AI2530" s="210" t="s">
        <v>4352</v>
      </c>
      <c r="AJ2530" s="164" t="str">
        <f t="shared" si="39"/>
        <v>FS</v>
      </c>
      <c r="AK2530" s="115" t="b">
        <f>ISNUMBER(SEARCH("IRT",Table1[[#This Row],[Current_Status]]))</f>
        <v>0</v>
      </c>
      <c r="AL2530" s="116">
        <f>YEAR(Table1[[#This Row],[Project_Initiated]])</f>
        <v>2018</v>
      </c>
      <c r="AM2530" s="53">
        <v>44120</v>
      </c>
      <c r="AN2530" s="53" t="str">
        <f>IF(AND(Table1[[#This Row],[Completed Date]]&gt;="07/01/2020"+0,Table1[[#This Row],[Completed Date]]&lt;="6/30/2021"+0),"FY 20-21",IF(AND(Table1[[#This Row],[Completed Date]]&gt;="07/01/2019"+0,Table1[[#This Row],[Completed Date]]&lt;="6/30/2020"+0),"FY 19-20",""))</f>
        <v/>
      </c>
      <c r="AO2530" s="116" t="str">
        <f>IFERROR(FIND("R",Table1[[#This Row],[FS_Priority]]),"")</f>
        <v/>
      </c>
    </row>
    <row r="2531" spans="1:41" x14ac:dyDescent="0.25">
      <c r="A2531" s="48" t="s">
        <v>4646</v>
      </c>
      <c r="B2531" s="217" t="s">
        <v>211</v>
      </c>
      <c r="C2531" s="217" t="s">
        <v>4646</v>
      </c>
      <c r="D2531" s="218" t="b">
        <v>0</v>
      </c>
      <c r="E2531" s="48" t="s">
        <v>107</v>
      </c>
      <c r="F2531" s="48" t="s">
        <v>4647</v>
      </c>
      <c r="G2531" s="48" t="s">
        <v>211</v>
      </c>
      <c r="H2531" s="48" t="s">
        <v>211</v>
      </c>
      <c r="I2531" s="48" t="s">
        <v>23</v>
      </c>
      <c r="J2531" s="48" t="s">
        <v>2661</v>
      </c>
      <c r="K2531" s="217" t="s">
        <v>3674</v>
      </c>
      <c r="L2531" s="217" t="s">
        <v>2636</v>
      </c>
      <c r="M2531" s="48" t="s">
        <v>3698</v>
      </c>
      <c r="N2531" s="217" t="s">
        <v>211</v>
      </c>
      <c r="O2531" s="48" t="s">
        <v>165</v>
      </c>
      <c r="P2531" s="48"/>
      <c r="Q2531" s="48" t="s">
        <v>244</v>
      </c>
      <c r="R2531" s="217" t="s">
        <v>211</v>
      </c>
      <c r="S2531" s="48" t="b">
        <v>1</v>
      </c>
      <c r="T2531" s="48"/>
      <c r="U2531" s="178"/>
      <c r="V2531" s="178">
        <v>43739</v>
      </c>
      <c r="W2531" s="48" t="s">
        <v>211</v>
      </c>
      <c r="X2531" s="48"/>
      <c r="Y2531" s="48"/>
      <c r="Z2531" s="48" t="s">
        <v>211</v>
      </c>
      <c r="AA2531" s="48"/>
      <c r="AB2531" s="48"/>
      <c r="AC2531" s="217" t="s">
        <v>4771</v>
      </c>
      <c r="AD2531" s="48"/>
      <c r="AE2531" s="217" t="s">
        <v>165</v>
      </c>
      <c r="AF2531" s="217" t="s">
        <v>211</v>
      </c>
      <c r="AG2531" s="217" t="s">
        <v>211</v>
      </c>
      <c r="AH2531" s="208">
        <v>43860</v>
      </c>
      <c r="AI2531" s="210" t="s">
        <v>4364</v>
      </c>
      <c r="AJ2531" s="164" t="str">
        <f t="shared" si="39"/>
        <v>FS</v>
      </c>
      <c r="AK2531" s="115" t="b">
        <f>ISNUMBER(SEARCH("IRT",Table1[[#This Row],[Current_Status]]))</f>
        <v>0</v>
      </c>
      <c r="AL2531" s="116">
        <f>YEAR(Table1[[#This Row],[Project_Initiated]])</f>
        <v>2019</v>
      </c>
      <c r="AM2531" s="53">
        <v>44120</v>
      </c>
      <c r="AN2531" s="53" t="str">
        <f>IF(AND(Table1[[#This Row],[Completed Date]]&gt;="07/01/2020"+0,Table1[[#This Row],[Completed Date]]&lt;="6/30/2021"+0),"FY 20-21",IF(AND(Table1[[#This Row],[Completed Date]]&gt;="07/01/2019"+0,Table1[[#This Row],[Completed Date]]&lt;="6/30/2020"+0),"FY 19-20",""))</f>
        <v>FY 19-20</v>
      </c>
      <c r="AO2531" s="116" t="str">
        <f>IFERROR(FIND("R",Table1[[#This Row],[FS_Priority]]),"")</f>
        <v/>
      </c>
    </row>
    <row r="2532" spans="1:41" x14ac:dyDescent="0.25">
      <c r="A2532" s="48" t="s">
        <v>2939</v>
      </c>
      <c r="B2532" s="217" t="s">
        <v>211</v>
      </c>
      <c r="C2532" s="217" t="s">
        <v>2939</v>
      </c>
      <c r="D2532" s="218" t="b">
        <v>0</v>
      </c>
      <c r="E2532" s="48" t="s">
        <v>107</v>
      </c>
      <c r="F2532" s="48" t="s">
        <v>3251</v>
      </c>
      <c r="G2532" s="48" t="s">
        <v>211</v>
      </c>
      <c r="H2532" s="48" t="s">
        <v>81</v>
      </c>
      <c r="I2532" s="48" t="s">
        <v>3950</v>
      </c>
      <c r="J2532" s="48" t="s">
        <v>2661</v>
      </c>
      <c r="K2532" s="217" t="s">
        <v>3674</v>
      </c>
      <c r="L2532" s="217" t="s">
        <v>2636</v>
      </c>
      <c r="M2532" s="48" t="s">
        <v>3951</v>
      </c>
      <c r="N2532" s="217" t="s">
        <v>211</v>
      </c>
      <c r="O2532" s="48" t="s">
        <v>165</v>
      </c>
      <c r="P2532" s="48"/>
      <c r="Q2532" s="48" t="s">
        <v>244</v>
      </c>
      <c r="R2532" s="217" t="s">
        <v>211</v>
      </c>
      <c r="S2532" s="48" t="b">
        <v>0</v>
      </c>
      <c r="T2532" s="48"/>
      <c r="U2532" s="178"/>
      <c r="V2532" s="178">
        <v>43497</v>
      </c>
      <c r="W2532" s="48" t="s">
        <v>211</v>
      </c>
      <c r="X2532" s="48"/>
      <c r="Y2532" s="48"/>
      <c r="Z2532" s="48" t="s">
        <v>211</v>
      </c>
      <c r="AA2532" s="48"/>
      <c r="AB2532" s="48"/>
      <c r="AC2532" s="217" t="s">
        <v>3396</v>
      </c>
      <c r="AD2532" s="48"/>
      <c r="AE2532" s="217" t="s">
        <v>211</v>
      </c>
      <c r="AF2532" s="217" t="s">
        <v>211</v>
      </c>
      <c r="AG2532" s="217" t="s">
        <v>211</v>
      </c>
      <c r="AH2532" s="208">
        <v>43644</v>
      </c>
      <c r="AI2532" s="210" t="s">
        <v>4349</v>
      </c>
      <c r="AJ2532" s="164" t="str">
        <f t="shared" si="39"/>
        <v>FS</v>
      </c>
      <c r="AK2532" s="115" t="b">
        <f>ISNUMBER(SEARCH("IRT",Table1[[#This Row],[Current_Status]]))</f>
        <v>0</v>
      </c>
      <c r="AL2532" s="116">
        <f>YEAR(Table1[[#This Row],[Project_Initiated]])</f>
        <v>2019</v>
      </c>
      <c r="AM2532" s="53">
        <v>44120</v>
      </c>
      <c r="AN2532" s="53" t="str">
        <f>IF(AND(Table1[[#This Row],[Completed Date]]&gt;="07/01/2020"+0,Table1[[#This Row],[Completed Date]]&lt;="6/30/2021"+0),"FY 20-21",IF(AND(Table1[[#This Row],[Completed Date]]&gt;="07/01/2019"+0,Table1[[#This Row],[Completed Date]]&lt;="6/30/2020"+0),"FY 19-20",""))</f>
        <v/>
      </c>
      <c r="AO2532" s="116" t="str">
        <f>IFERROR(FIND("R",Table1[[#This Row],[FS_Priority]]),"")</f>
        <v/>
      </c>
    </row>
    <row r="2533" spans="1:41" x14ac:dyDescent="0.25">
      <c r="A2533" s="48" t="s">
        <v>26</v>
      </c>
      <c r="B2533" s="217" t="s">
        <v>211</v>
      </c>
      <c r="C2533" s="217" t="s">
        <v>26</v>
      </c>
      <c r="D2533" s="218" t="b">
        <v>0</v>
      </c>
      <c r="E2533" s="48" t="s">
        <v>107</v>
      </c>
      <c r="F2533" s="48" t="s">
        <v>3252</v>
      </c>
      <c r="G2533" s="48" t="s">
        <v>211</v>
      </c>
      <c r="H2533" s="48" t="s">
        <v>466</v>
      </c>
      <c r="I2533" s="48" t="s">
        <v>3765</v>
      </c>
      <c r="J2533" s="48" t="s">
        <v>2661</v>
      </c>
      <c r="K2533" s="217" t="s">
        <v>3674</v>
      </c>
      <c r="L2533" s="217" t="s">
        <v>2636</v>
      </c>
      <c r="M2533" s="48" t="s">
        <v>3691</v>
      </c>
      <c r="N2533" s="217" t="s">
        <v>211</v>
      </c>
      <c r="O2533" s="48" t="s">
        <v>183</v>
      </c>
      <c r="P2533" s="48"/>
      <c r="Q2533" s="48" t="s">
        <v>108</v>
      </c>
      <c r="R2533" s="217" t="s">
        <v>234</v>
      </c>
      <c r="S2533" s="48" t="b">
        <v>0</v>
      </c>
      <c r="T2533" s="48"/>
      <c r="U2533" s="178"/>
      <c r="V2533" s="178">
        <v>43080</v>
      </c>
      <c r="W2533" s="48" t="s">
        <v>211</v>
      </c>
      <c r="X2533" s="48"/>
      <c r="Y2533" s="48"/>
      <c r="Z2533" s="48" t="s">
        <v>211</v>
      </c>
      <c r="AA2533" s="48"/>
      <c r="AB2533" s="48"/>
      <c r="AC2533" s="217" t="s">
        <v>2689</v>
      </c>
      <c r="AD2533" s="48"/>
      <c r="AE2533" s="217" t="s">
        <v>183</v>
      </c>
      <c r="AF2533" s="217" t="s">
        <v>211</v>
      </c>
      <c r="AG2533" s="217" t="s">
        <v>2694</v>
      </c>
      <c r="AH2533" s="208">
        <v>43448</v>
      </c>
      <c r="AI2533" s="210" t="s">
        <v>4353</v>
      </c>
      <c r="AJ2533" s="164" t="str">
        <f t="shared" si="39"/>
        <v>FS</v>
      </c>
      <c r="AK2533" s="115" t="b">
        <f>ISNUMBER(SEARCH("IRT",Table1[[#This Row],[Current_Status]]))</f>
        <v>0</v>
      </c>
      <c r="AL2533" s="116">
        <f>YEAR(Table1[[#This Row],[Project_Initiated]])</f>
        <v>2017</v>
      </c>
      <c r="AM2533" s="53">
        <v>44120</v>
      </c>
      <c r="AN2533" s="53" t="str">
        <f>IF(AND(Table1[[#This Row],[Completed Date]]&gt;="07/01/2020"+0,Table1[[#This Row],[Completed Date]]&lt;="6/30/2021"+0),"FY 20-21",IF(AND(Table1[[#This Row],[Completed Date]]&gt;="07/01/2019"+0,Table1[[#This Row],[Completed Date]]&lt;="6/30/2020"+0),"FY 19-20",""))</f>
        <v/>
      </c>
      <c r="AO2533" s="116" t="str">
        <f>IFERROR(FIND("R",Table1[[#This Row],[FS_Priority]]),"")</f>
        <v/>
      </c>
    </row>
    <row r="2534" spans="1:41" x14ac:dyDescent="0.25">
      <c r="A2534" s="48" t="s">
        <v>869</v>
      </c>
      <c r="B2534" s="217" t="s">
        <v>211</v>
      </c>
      <c r="C2534" s="217" t="s">
        <v>869</v>
      </c>
      <c r="D2534" s="218" t="b">
        <v>0</v>
      </c>
      <c r="E2534" s="48" t="s">
        <v>107</v>
      </c>
      <c r="F2534" s="48" t="s">
        <v>3254</v>
      </c>
      <c r="G2534" s="48" t="s">
        <v>211</v>
      </c>
      <c r="H2534" s="48" t="s">
        <v>476</v>
      </c>
      <c r="I2534" s="48" t="s">
        <v>3711</v>
      </c>
      <c r="J2534" s="48" t="s">
        <v>2661</v>
      </c>
      <c r="K2534" s="217" t="s">
        <v>3674</v>
      </c>
      <c r="L2534" s="217" t="s">
        <v>2636</v>
      </c>
      <c r="M2534" s="48" t="s">
        <v>3687</v>
      </c>
      <c r="N2534" s="217" t="s">
        <v>211</v>
      </c>
      <c r="O2534" s="48" t="s">
        <v>165</v>
      </c>
      <c r="P2534" s="48"/>
      <c r="Q2534" s="48" t="s">
        <v>108</v>
      </c>
      <c r="R2534" s="217" t="s">
        <v>211</v>
      </c>
      <c r="S2534" s="48" t="b">
        <v>0</v>
      </c>
      <c r="T2534" s="48"/>
      <c r="U2534" s="178"/>
      <c r="V2534" s="178">
        <v>43362</v>
      </c>
      <c r="W2534" s="48" t="s">
        <v>211</v>
      </c>
      <c r="X2534" s="48"/>
      <c r="Y2534" s="48"/>
      <c r="Z2534" s="48" t="s">
        <v>211</v>
      </c>
      <c r="AA2534" s="48"/>
      <c r="AB2534" s="48"/>
      <c r="AC2534" s="217" t="s">
        <v>2886</v>
      </c>
      <c r="AD2534" s="179"/>
      <c r="AE2534" s="217" t="s">
        <v>165</v>
      </c>
      <c r="AF2534" s="217" t="s">
        <v>211</v>
      </c>
      <c r="AG2534" s="217" t="s">
        <v>539</v>
      </c>
      <c r="AH2534" s="208">
        <v>43528</v>
      </c>
      <c r="AI2534" s="210" t="s">
        <v>4352</v>
      </c>
      <c r="AJ2534" s="164" t="str">
        <f t="shared" si="39"/>
        <v>FS</v>
      </c>
      <c r="AK2534" s="115" t="b">
        <f>ISNUMBER(SEARCH("IRT",Table1[[#This Row],[Current_Status]]))</f>
        <v>0</v>
      </c>
      <c r="AL2534" s="116">
        <f>YEAR(Table1[[#This Row],[Project_Initiated]])</f>
        <v>2018</v>
      </c>
      <c r="AM2534" s="53">
        <v>44120</v>
      </c>
      <c r="AN2534" s="53" t="str">
        <f>IF(AND(Table1[[#This Row],[Completed Date]]&gt;="07/01/2020"+0,Table1[[#This Row],[Completed Date]]&lt;="6/30/2021"+0),"FY 20-21",IF(AND(Table1[[#This Row],[Completed Date]]&gt;="07/01/2019"+0,Table1[[#This Row],[Completed Date]]&lt;="6/30/2020"+0),"FY 19-20",""))</f>
        <v/>
      </c>
      <c r="AO2534" s="116" t="str">
        <f>IFERROR(FIND("R",Table1[[#This Row],[FS_Priority]]),"")</f>
        <v/>
      </c>
    </row>
    <row r="2535" spans="1:41" x14ac:dyDescent="0.25">
      <c r="A2535" s="48" t="s">
        <v>390</v>
      </c>
      <c r="B2535" s="217" t="s">
        <v>211</v>
      </c>
      <c r="C2535" s="217" t="s">
        <v>390</v>
      </c>
      <c r="D2535" s="218" t="b">
        <v>0</v>
      </c>
      <c r="E2535" s="48" t="s">
        <v>107</v>
      </c>
      <c r="F2535" s="48" t="s">
        <v>3255</v>
      </c>
      <c r="G2535" s="48" t="s">
        <v>211</v>
      </c>
      <c r="H2535" s="48" t="s">
        <v>182</v>
      </c>
      <c r="I2535" s="48" t="s">
        <v>3539</v>
      </c>
      <c r="J2535" s="48" t="s">
        <v>2661</v>
      </c>
      <c r="K2535" s="217" t="s">
        <v>3674</v>
      </c>
      <c r="L2535" s="217" t="s">
        <v>2636</v>
      </c>
      <c r="M2535" s="48" t="s">
        <v>3675</v>
      </c>
      <c r="N2535" s="217" t="s">
        <v>211</v>
      </c>
      <c r="O2535" s="48" t="s">
        <v>183</v>
      </c>
      <c r="P2535" s="48"/>
      <c r="Q2535" s="48" t="s">
        <v>108</v>
      </c>
      <c r="R2535" s="217" t="s">
        <v>180</v>
      </c>
      <c r="S2535" s="48" t="b">
        <v>0</v>
      </c>
      <c r="T2535" s="48"/>
      <c r="U2535" s="178"/>
      <c r="V2535" s="178">
        <v>42940</v>
      </c>
      <c r="W2535" s="48" t="s">
        <v>211</v>
      </c>
      <c r="X2535" s="48"/>
      <c r="Y2535" s="48"/>
      <c r="Z2535" s="48" t="s">
        <v>211</v>
      </c>
      <c r="AA2535" s="48"/>
      <c r="AB2535" s="48"/>
      <c r="AC2535" s="217" t="s">
        <v>2690</v>
      </c>
      <c r="AD2535" s="179"/>
      <c r="AE2535" s="217" t="s">
        <v>498</v>
      </c>
      <c r="AF2535" s="217" t="s">
        <v>211</v>
      </c>
      <c r="AG2535" s="217" t="s">
        <v>2694</v>
      </c>
      <c r="AH2535" s="208">
        <v>43448</v>
      </c>
      <c r="AI2535" s="210" t="s">
        <v>4354</v>
      </c>
      <c r="AJ2535" s="164" t="str">
        <f t="shared" si="39"/>
        <v>FS</v>
      </c>
      <c r="AK2535" s="115" t="b">
        <f>ISNUMBER(SEARCH("IRT",Table1[[#This Row],[Current_Status]]))</f>
        <v>0</v>
      </c>
      <c r="AL2535" s="116">
        <f>YEAR(Table1[[#This Row],[Project_Initiated]])</f>
        <v>2017</v>
      </c>
      <c r="AM2535" s="53">
        <v>44120</v>
      </c>
      <c r="AN2535" s="53" t="str">
        <f>IF(AND(Table1[[#This Row],[Completed Date]]&gt;="07/01/2020"+0,Table1[[#This Row],[Completed Date]]&lt;="6/30/2021"+0),"FY 20-21",IF(AND(Table1[[#This Row],[Completed Date]]&gt;="07/01/2019"+0,Table1[[#This Row],[Completed Date]]&lt;="6/30/2020"+0),"FY 19-20",""))</f>
        <v/>
      </c>
      <c r="AO2535" s="116" t="str">
        <f>IFERROR(FIND("R",Table1[[#This Row],[FS_Priority]]),"")</f>
        <v/>
      </c>
    </row>
    <row r="2536" spans="1:41" x14ac:dyDescent="0.25">
      <c r="A2536" s="48" t="s">
        <v>4101</v>
      </c>
      <c r="B2536" s="217" t="s">
        <v>211</v>
      </c>
      <c r="C2536" s="217" t="s">
        <v>4101</v>
      </c>
      <c r="D2536" s="218" t="b">
        <v>0</v>
      </c>
      <c r="E2536" s="48" t="s">
        <v>107</v>
      </c>
      <c r="F2536" s="48" t="s">
        <v>4128</v>
      </c>
      <c r="G2536" s="48" t="s">
        <v>211</v>
      </c>
      <c r="H2536" s="48" t="s">
        <v>472</v>
      </c>
      <c r="I2536" s="48" t="s">
        <v>4129</v>
      </c>
      <c r="J2536" s="48" t="s">
        <v>2661</v>
      </c>
      <c r="K2536" s="217" t="s">
        <v>3674</v>
      </c>
      <c r="L2536" s="217" t="s">
        <v>2636</v>
      </c>
      <c r="M2536" s="48" t="s">
        <v>3687</v>
      </c>
      <c r="N2536" s="217" t="s">
        <v>211</v>
      </c>
      <c r="O2536" s="48" t="s">
        <v>165</v>
      </c>
      <c r="P2536" s="48"/>
      <c r="Q2536" s="48" t="s">
        <v>4130</v>
      </c>
      <c r="R2536" s="217" t="s">
        <v>211</v>
      </c>
      <c r="S2536" s="48" t="b">
        <v>0</v>
      </c>
      <c r="T2536" s="48"/>
      <c r="U2536" s="178"/>
      <c r="V2536" s="178">
        <v>43257</v>
      </c>
      <c r="W2536" s="48" t="s">
        <v>211</v>
      </c>
      <c r="X2536" s="48"/>
      <c r="Y2536" s="48"/>
      <c r="Z2536" s="48" t="s">
        <v>211</v>
      </c>
      <c r="AA2536" s="48"/>
      <c r="AB2536" s="48"/>
      <c r="AC2536" s="217" t="s">
        <v>211</v>
      </c>
      <c r="AD2536" s="180"/>
      <c r="AE2536" s="217" t="s">
        <v>165</v>
      </c>
      <c r="AF2536" s="217" t="s">
        <v>211</v>
      </c>
      <c r="AG2536" s="217" t="s">
        <v>211</v>
      </c>
      <c r="AH2536" s="216">
        <v>43724</v>
      </c>
      <c r="AI2536" s="210" t="s">
        <v>4284</v>
      </c>
      <c r="AJ2536" s="164" t="str">
        <f t="shared" si="39"/>
        <v>FS</v>
      </c>
      <c r="AK2536" s="115" t="b">
        <f>ISNUMBER(SEARCH("IRT",Table1[[#This Row],[Current_Status]]))</f>
        <v>0</v>
      </c>
      <c r="AL2536" s="116">
        <f>YEAR(Table1[[#This Row],[Project_Initiated]])</f>
        <v>2018</v>
      </c>
      <c r="AM2536" s="53">
        <v>44120</v>
      </c>
      <c r="AN2536" s="53" t="str">
        <f>IF(AND(Table1[[#This Row],[Completed Date]]&gt;="07/01/2020"+0,Table1[[#This Row],[Completed Date]]&lt;="6/30/2021"+0),"FY 20-21",IF(AND(Table1[[#This Row],[Completed Date]]&gt;="07/01/2019"+0,Table1[[#This Row],[Completed Date]]&lt;="6/30/2020"+0),"FY 19-20",""))</f>
        <v>FY 19-20</v>
      </c>
      <c r="AO2536" s="116" t="str">
        <f>IFERROR(FIND("R",Table1[[#This Row],[FS_Priority]]),"")</f>
        <v/>
      </c>
    </row>
    <row r="2537" spans="1:41" x14ac:dyDescent="0.25">
      <c r="A2537" s="48" t="s">
        <v>2625</v>
      </c>
      <c r="B2537" s="217" t="s">
        <v>211</v>
      </c>
      <c r="C2537" s="217" t="s">
        <v>2625</v>
      </c>
      <c r="D2537" s="218" t="b">
        <v>0</v>
      </c>
      <c r="E2537" s="48" t="s">
        <v>107</v>
      </c>
      <c r="F2537" s="48" t="s">
        <v>3192</v>
      </c>
      <c r="G2537" s="48" t="s">
        <v>3718</v>
      </c>
      <c r="H2537" s="48" t="s">
        <v>211</v>
      </c>
      <c r="I2537" s="48" t="s">
        <v>211</v>
      </c>
      <c r="J2537" s="48" t="s">
        <v>2661</v>
      </c>
      <c r="K2537" s="217" t="s">
        <v>3674</v>
      </c>
      <c r="L2537" s="217" t="s">
        <v>2636</v>
      </c>
      <c r="M2537" s="48" t="s">
        <v>3680</v>
      </c>
      <c r="N2537" s="217" t="s">
        <v>211</v>
      </c>
      <c r="O2537" s="48" t="s">
        <v>183</v>
      </c>
      <c r="P2537" s="48"/>
      <c r="Q2537" s="48" t="s">
        <v>3293</v>
      </c>
      <c r="R2537" s="217" t="s">
        <v>2842</v>
      </c>
      <c r="S2537" s="48" t="b">
        <v>0</v>
      </c>
      <c r="T2537" s="48"/>
      <c r="U2537" s="178"/>
      <c r="V2537" s="178">
        <v>43412</v>
      </c>
      <c r="W2537" s="48" t="s">
        <v>211</v>
      </c>
      <c r="X2537" s="48"/>
      <c r="Y2537" s="48"/>
      <c r="Z2537" s="48" t="s">
        <v>211</v>
      </c>
      <c r="AA2537" s="48"/>
      <c r="AB2537" s="48"/>
      <c r="AC2537" s="217" t="s">
        <v>4419</v>
      </c>
      <c r="AD2537" s="219">
        <v>43560</v>
      </c>
      <c r="AE2537" s="217" t="s">
        <v>498</v>
      </c>
      <c r="AF2537" s="217" t="s">
        <v>4420</v>
      </c>
      <c r="AG2537" s="217" t="s">
        <v>2694</v>
      </c>
      <c r="AH2537" s="208">
        <v>43795</v>
      </c>
      <c r="AI2537" s="210" t="s">
        <v>4349</v>
      </c>
      <c r="AJ2537" s="164" t="str">
        <f t="shared" si="39"/>
        <v>FS</v>
      </c>
      <c r="AK2537" s="115" t="b">
        <f>ISNUMBER(SEARCH("IRT",Table1[[#This Row],[Current_Status]]))</f>
        <v>0</v>
      </c>
      <c r="AL2537" s="116">
        <f>YEAR(Table1[[#This Row],[Project_Initiated]])</f>
        <v>2018</v>
      </c>
      <c r="AM2537" s="53">
        <v>44120</v>
      </c>
      <c r="AN2537" s="53" t="str">
        <f>IF(AND(Table1[[#This Row],[Completed Date]]&gt;="07/01/2020"+0,Table1[[#This Row],[Completed Date]]&lt;="6/30/2021"+0),"FY 20-21",IF(AND(Table1[[#This Row],[Completed Date]]&gt;="07/01/2019"+0,Table1[[#This Row],[Completed Date]]&lt;="6/30/2020"+0),"FY 19-20",""))</f>
        <v>FY 19-20</v>
      </c>
      <c r="AO2537" s="116">
        <f>IFERROR(FIND("R",Table1[[#This Row],[FS_Priority]]),"")</f>
        <v>1</v>
      </c>
    </row>
    <row r="2538" spans="1:41" x14ac:dyDescent="0.25">
      <c r="A2538" s="48" t="s">
        <v>3427</v>
      </c>
      <c r="B2538" s="217" t="s">
        <v>211</v>
      </c>
      <c r="C2538" s="217" t="s">
        <v>3427</v>
      </c>
      <c r="D2538" s="218" t="b">
        <v>0</v>
      </c>
      <c r="E2538" s="48" t="s">
        <v>107</v>
      </c>
      <c r="F2538" s="48" t="s">
        <v>3428</v>
      </c>
      <c r="G2538" s="48" t="s">
        <v>4034</v>
      </c>
      <c r="H2538" s="48" t="s">
        <v>474</v>
      </c>
      <c r="I2538" s="48" t="s">
        <v>3710</v>
      </c>
      <c r="J2538" s="48" t="s">
        <v>2661</v>
      </c>
      <c r="K2538" s="217" t="s">
        <v>3674</v>
      </c>
      <c r="L2538" s="217" t="s">
        <v>2636</v>
      </c>
      <c r="M2538" s="48" t="s">
        <v>3561</v>
      </c>
      <c r="N2538" s="217" t="s">
        <v>211</v>
      </c>
      <c r="O2538" s="48" t="s">
        <v>183</v>
      </c>
      <c r="P2538" s="48"/>
      <c r="Q2538" s="48" t="s">
        <v>3429</v>
      </c>
      <c r="R2538" s="217" t="s">
        <v>211</v>
      </c>
      <c r="S2538" s="48" t="b">
        <v>1</v>
      </c>
      <c r="T2538" s="48"/>
      <c r="U2538" s="178"/>
      <c r="V2538" s="178">
        <v>43550</v>
      </c>
      <c r="W2538" s="48" t="s">
        <v>211</v>
      </c>
      <c r="X2538" s="48"/>
      <c r="Y2538" s="48"/>
      <c r="Z2538" s="48" t="s">
        <v>211</v>
      </c>
      <c r="AA2538" s="48"/>
      <c r="AB2538" s="48"/>
      <c r="AC2538" s="217" t="s">
        <v>5033</v>
      </c>
      <c r="AD2538" s="179"/>
      <c r="AE2538" s="217" t="s">
        <v>498</v>
      </c>
      <c r="AF2538" s="217" t="s">
        <v>4447</v>
      </c>
      <c r="AG2538" s="217" t="s">
        <v>2694</v>
      </c>
      <c r="AH2538" s="208">
        <v>44048</v>
      </c>
      <c r="AI2538" s="210" t="s">
        <v>4349</v>
      </c>
      <c r="AJ2538" s="164" t="str">
        <f t="shared" si="39"/>
        <v>FS</v>
      </c>
      <c r="AK2538" s="115" t="b">
        <f>ISNUMBER(SEARCH("IRT",Table1[[#This Row],[Current_Status]]))</f>
        <v>0</v>
      </c>
      <c r="AL2538" s="116">
        <f>YEAR(Table1[[#This Row],[Project_Initiated]])</f>
        <v>2019</v>
      </c>
      <c r="AM2538" s="53">
        <v>44120</v>
      </c>
      <c r="AN2538" s="53" t="str">
        <f>IF(AND(Table1[[#This Row],[Completed Date]]&gt;="07/01/2020"+0,Table1[[#This Row],[Completed Date]]&lt;="6/30/2021"+0),"FY 20-21",IF(AND(Table1[[#This Row],[Completed Date]]&gt;="07/01/2019"+0,Table1[[#This Row],[Completed Date]]&lt;="6/30/2020"+0),"FY 19-20",""))</f>
        <v>FY 20-21</v>
      </c>
      <c r="AO2538" s="116">
        <f>IFERROR(FIND("R",Table1[[#This Row],[FS_Priority]]),"")</f>
        <v>1</v>
      </c>
    </row>
    <row r="2539" spans="1:41" x14ac:dyDescent="0.25">
      <c r="A2539" s="48" t="s">
        <v>2744</v>
      </c>
      <c r="B2539" s="217" t="s">
        <v>211</v>
      </c>
      <c r="C2539" s="217" t="s">
        <v>2744</v>
      </c>
      <c r="D2539" s="218" t="b">
        <v>0</v>
      </c>
      <c r="E2539" s="48" t="s">
        <v>2651</v>
      </c>
      <c r="F2539" s="48" t="s">
        <v>3261</v>
      </c>
      <c r="G2539" s="48" t="s">
        <v>211</v>
      </c>
      <c r="H2539" s="48" t="s">
        <v>447</v>
      </c>
      <c r="I2539" s="48" t="s">
        <v>3774</v>
      </c>
      <c r="J2539" s="48" t="s">
        <v>2661</v>
      </c>
      <c r="K2539" s="217" t="s">
        <v>3773</v>
      </c>
      <c r="L2539" s="217" t="s">
        <v>2636</v>
      </c>
      <c r="M2539" s="48" t="s">
        <v>3594</v>
      </c>
      <c r="N2539" s="217" t="s">
        <v>211</v>
      </c>
      <c r="O2539" s="48" t="s">
        <v>165</v>
      </c>
      <c r="P2539" s="48"/>
      <c r="Q2539" s="48" t="s">
        <v>218</v>
      </c>
      <c r="R2539" s="217" t="s">
        <v>211</v>
      </c>
      <c r="S2539" s="48" t="b">
        <v>0</v>
      </c>
      <c r="T2539" s="48"/>
      <c r="U2539" s="178"/>
      <c r="V2539" s="178">
        <v>43424</v>
      </c>
      <c r="W2539" s="48" t="s">
        <v>211</v>
      </c>
      <c r="X2539" s="48"/>
      <c r="Y2539" s="48"/>
      <c r="Z2539" s="48" t="s">
        <v>211</v>
      </c>
      <c r="AA2539" s="48"/>
      <c r="AB2539" s="48"/>
      <c r="AC2539" s="217" t="s">
        <v>2788</v>
      </c>
      <c r="AD2539" s="180"/>
      <c r="AE2539" s="217" t="s">
        <v>211</v>
      </c>
      <c r="AF2539" s="217" t="s">
        <v>211</v>
      </c>
      <c r="AG2539" s="217" t="s">
        <v>211</v>
      </c>
      <c r="AH2539" s="208">
        <v>43504</v>
      </c>
      <c r="AI2539" s="210" t="s">
        <v>4346</v>
      </c>
      <c r="AJ2539" s="164" t="str">
        <f t="shared" si="39"/>
        <v>FS</v>
      </c>
      <c r="AK2539" s="115" t="b">
        <f>ISNUMBER(SEARCH("IRT",Table1[[#This Row],[Current_Status]]))</f>
        <v>0</v>
      </c>
      <c r="AL2539" s="116">
        <f>YEAR(Table1[[#This Row],[Project_Initiated]])</f>
        <v>2018</v>
      </c>
      <c r="AM2539" s="53">
        <v>44120</v>
      </c>
      <c r="AN2539" s="53" t="str">
        <f>IF(AND(Table1[[#This Row],[Completed Date]]&gt;="07/01/2020"+0,Table1[[#This Row],[Completed Date]]&lt;="6/30/2021"+0),"FY 20-21",IF(AND(Table1[[#This Row],[Completed Date]]&gt;="07/01/2019"+0,Table1[[#This Row],[Completed Date]]&lt;="6/30/2020"+0),"FY 19-20",""))</f>
        <v/>
      </c>
      <c r="AO2539" s="116" t="str">
        <f>IFERROR(FIND("R",Table1[[#This Row],[FS_Priority]]),"")</f>
        <v/>
      </c>
    </row>
    <row r="2540" spans="1:41" x14ac:dyDescent="0.25">
      <c r="A2540" s="48" t="s">
        <v>2635</v>
      </c>
      <c r="B2540" s="217" t="s">
        <v>211</v>
      </c>
      <c r="C2540" s="217" t="s">
        <v>2635</v>
      </c>
      <c r="D2540" s="218" t="b">
        <v>0</v>
      </c>
      <c r="E2540" s="48" t="s">
        <v>2651</v>
      </c>
      <c r="F2540" s="48" t="s">
        <v>3260</v>
      </c>
      <c r="G2540" s="48" t="s">
        <v>211</v>
      </c>
      <c r="H2540" s="48" t="s">
        <v>447</v>
      </c>
      <c r="I2540" s="48" t="s">
        <v>3775</v>
      </c>
      <c r="J2540" s="48" t="s">
        <v>2661</v>
      </c>
      <c r="K2540" s="217" t="s">
        <v>3773</v>
      </c>
      <c r="L2540" s="217" t="s">
        <v>2636</v>
      </c>
      <c r="M2540" s="48" t="s">
        <v>3776</v>
      </c>
      <c r="N2540" s="217" t="s">
        <v>211</v>
      </c>
      <c r="O2540" s="48" t="s">
        <v>165</v>
      </c>
      <c r="P2540" s="48"/>
      <c r="Q2540" s="48" t="s">
        <v>218</v>
      </c>
      <c r="R2540" s="217" t="s">
        <v>211</v>
      </c>
      <c r="S2540" s="48" t="b">
        <v>0</v>
      </c>
      <c r="T2540" s="48"/>
      <c r="U2540" s="178"/>
      <c r="V2540" s="178">
        <v>43405</v>
      </c>
      <c r="W2540" s="48" t="s">
        <v>211</v>
      </c>
      <c r="X2540" s="48"/>
      <c r="Y2540" s="48"/>
      <c r="Z2540" s="48" t="s">
        <v>211</v>
      </c>
      <c r="AA2540" s="48"/>
      <c r="AB2540" s="48"/>
      <c r="AC2540" s="217" t="s">
        <v>2785</v>
      </c>
      <c r="AD2540" s="48"/>
      <c r="AE2540" s="217" t="s">
        <v>165</v>
      </c>
      <c r="AF2540" s="217" t="s">
        <v>211</v>
      </c>
      <c r="AG2540" s="217" t="s">
        <v>539</v>
      </c>
      <c r="AH2540" s="208">
        <v>43497</v>
      </c>
      <c r="AI2540" s="210" t="s">
        <v>4352</v>
      </c>
      <c r="AJ2540" s="164" t="str">
        <f t="shared" si="39"/>
        <v>FS</v>
      </c>
      <c r="AK2540" s="115" t="b">
        <f>ISNUMBER(SEARCH("IRT",Table1[[#This Row],[Current_Status]]))</f>
        <v>0</v>
      </c>
      <c r="AL2540" s="116">
        <f>YEAR(Table1[[#This Row],[Project_Initiated]])</f>
        <v>2018</v>
      </c>
      <c r="AM2540" s="53">
        <v>44120</v>
      </c>
      <c r="AN2540" s="53" t="str">
        <f>IF(AND(Table1[[#This Row],[Completed Date]]&gt;="07/01/2020"+0,Table1[[#This Row],[Completed Date]]&lt;="6/30/2021"+0),"FY 20-21",IF(AND(Table1[[#This Row],[Completed Date]]&gt;="07/01/2019"+0,Table1[[#This Row],[Completed Date]]&lt;="6/30/2020"+0),"FY 19-20",""))</f>
        <v/>
      </c>
      <c r="AO2540" s="116" t="str">
        <f>IFERROR(FIND("R",Table1[[#This Row],[FS_Priority]]),"")</f>
        <v/>
      </c>
    </row>
    <row r="2541" spans="1:41" x14ac:dyDescent="0.25">
      <c r="A2541" s="48" t="s">
        <v>3410</v>
      </c>
      <c r="B2541" s="217" t="s">
        <v>211</v>
      </c>
      <c r="C2541" s="217" t="s">
        <v>3410</v>
      </c>
      <c r="D2541" s="218" t="b">
        <v>0</v>
      </c>
      <c r="E2541" s="48" t="s">
        <v>187</v>
      </c>
      <c r="F2541" s="48" t="s">
        <v>3411</v>
      </c>
      <c r="G2541" s="48" t="s">
        <v>3409</v>
      </c>
      <c r="H2541" s="48" t="s">
        <v>452</v>
      </c>
      <c r="I2541" s="48" t="s">
        <v>3973</v>
      </c>
      <c r="J2541" s="48" t="s">
        <v>2661</v>
      </c>
      <c r="K2541" s="217" t="s">
        <v>30</v>
      </c>
      <c r="L2541" s="217" t="s">
        <v>394</v>
      </c>
      <c r="M2541" s="48" t="s">
        <v>3972</v>
      </c>
      <c r="N2541" s="217" t="s">
        <v>211</v>
      </c>
      <c r="O2541" s="48" t="s">
        <v>183</v>
      </c>
      <c r="P2541" s="48"/>
      <c r="Q2541" s="48" t="s">
        <v>218</v>
      </c>
      <c r="R2541" s="217" t="s">
        <v>218</v>
      </c>
      <c r="S2541" s="48" t="b">
        <v>0</v>
      </c>
      <c r="T2541" s="48"/>
      <c r="U2541" s="178"/>
      <c r="V2541" s="178">
        <v>43487</v>
      </c>
      <c r="W2541" s="48" t="s">
        <v>211</v>
      </c>
      <c r="X2541" s="48"/>
      <c r="Y2541" s="48"/>
      <c r="Z2541" s="48" t="s">
        <v>211</v>
      </c>
      <c r="AA2541" s="48"/>
      <c r="AB2541" s="48"/>
      <c r="AC2541" s="217" t="s">
        <v>4745</v>
      </c>
      <c r="AD2541" s="179"/>
      <c r="AE2541" s="217" t="s">
        <v>178</v>
      </c>
      <c r="AF2541" s="217" t="s">
        <v>211</v>
      </c>
      <c r="AG2541" s="217" t="s">
        <v>211</v>
      </c>
      <c r="AH2541" s="216">
        <v>43844</v>
      </c>
      <c r="AI2541" s="210" t="s">
        <v>4284</v>
      </c>
      <c r="AJ2541" s="164" t="str">
        <f t="shared" si="39"/>
        <v>FS</v>
      </c>
      <c r="AK2541" s="115" t="b">
        <f>ISNUMBER(SEARCH("IRT",Table1[[#This Row],[Current_Status]]))</f>
        <v>0</v>
      </c>
      <c r="AL2541" s="116">
        <f>YEAR(Table1[[#This Row],[Project_Initiated]])</f>
        <v>2019</v>
      </c>
      <c r="AM2541" s="53">
        <v>44120</v>
      </c>
      <c r="AN2541" s="53" t="str">
        <f>IF(AND(Table1[[#This Row],[Completed Date]]&gt;="07/01/2020"+0,Table1[[#This Row],[Completed Date]]&lt;="6/30/2021"+0),"FY 20-21",IF(AND(Table1[[#This Row],[Completed Date]]&gt;="07/01/2019"+0,Table1[[#This Row],[Completed Date]]&lt;="6/30/2020"+0),"FY 19-20",""))</f>
        <v>FY 19-20</v>
      </c>
      <c r="AO2541" s="116" t="str">
        <f>IFERROR(FIND("R",Table1[[#This Row],[FS_Priority]]),"")</f>
        <v/>
      </c>
    </row>
    <row r="2542" spans="1:41" x14ac:dyDescent="0.25">
      <c r="A2542" s="48" t="s">
        <v>3407</v>
      </c>
      <c r="B2542" s="217" t="s">
        <v>211</v>
      </c>
      <c r="C2542" s="217" t="s">
        <v>3407</v>
      </c>
      <c r="D2542" s="218" t="b">
        <v>0</v>
      </c>
      <c r="E2542" s="48" t="s">
        <v>187</v>
      </c>
      <c r="F2542" s="48" t="s">
        <v>3408</v>
      </c>
      <c r="G2542" s="48" t="s">
        <v>3409</v>
      </c>
      <c r="H2542" s="48" t="s">
        <v>453</v>
      </c>
      <c r="I2542" s="48" t="s">
        <v>3971</v>
      </c>
      <c r="J2542" s="48" t="s">
        <v>2661</v>
      </c>
      <c r="K2542" s="217" t="s">
        <v>30</v>
      </c>
      <c r="L2542" s="217" t="s">
        <v>394</v>
      </c>
      <c r="M2542" s="48" t="s">
        <v>3972</v>
      </c>
      <c r="N2542" s="217" t="s">
        <v>211</v>
      </c>
      <c r="O2542" s="48" t="s">
        <v>183</v>
      </c>
      <c r="P2542" s="48"/>
      <c r="Q2542" s="48" t="s">
        <v>218</v>
      </c>
      <c r="R2542" s="217" t="s">
        <v>211</v>
      </c>
      <c r="S2542" s="48" t="b">
        <v>0</v>
      </c>
      <c r="T2542" s="48"/>
      <c r="U2542" s="178"/>
      <c r="V2542" s="178">
        <v>43487</v>
      </c>
      <c r="W2542" s="48" t="s">
        <v>211</v>
      </c>
      <c r="X2542" s="48"/>
      <c r="Y2542" s="48"/>
      <c r="Z2542" s="48" t="s">
        <v>211</v>
      </c>
      <c r="AA2542" s="48"/>
      <c r="AB2542" s="48"/>
      <c r="AC2542" s="217" t="s">
        <v>5036</v>
      </c>
      <c r="AD2542" s="179"/>
      <c r="AE2542" s="217" t="s">
        <v>183</v>
      </c>
      <c r="AF2542" s="217" t="s">
        <v>211</v>
      </c>
      <c r="AG2542" s="217" t="s">
        <v>211</v>
      </c>
      <c r="AH2542" s="208">
        <v>44048</v>
      </c>
      <c r="AI2542" s="210" t="s">
        <v>4349</v>
      </c>
      <c r="AJ2542" s="164" t="str">
        <f t="shared" si="39"/>
        <v>FS</v>
      </c>
      <c r="AK2542" s="115" t="b">
        <f>ISNUMBER(SEARCH("IRT",Table1[[#This Row],[Current_Status]]))</f>
        <v>0</v>
      </c>
      <c r="AL2542" s="116">
        <f>YEAR(Table1[[#This Row],[Project_Initiated]])</f>
        <v>2019</v>
      </c>
      <c r="AM2542" s="53">
        <v>44120</v>
      </c>
      <c r="AN2542" s="53" t="str">
        <f>IF(AND(Table1[[#This Row],[Completed Date]]&gt;="07/01/2020"+0,Table1[[#This Row],[Completed Date]]&lt;="6/30/2021"+0),"FY 20-21",IF(AND(Table1[[#This Row],[Completed Date]]&gt;="07/01/2019"+0,Table1[[#This Row],[Completed Date]]&lt;="6/30/2020"+0),"FY 19-20",""))</f>
        <v>FY 20-21</v>
      </c>
      <c r="AO2542" s="116" t="str">
        <f>IFERROR(FIND("R",Table1[[#This Row],[FS_Priority]]),"")</f>
        <v/>
      </c>
    </row>
    <row r="2543" spans="1:41" x14ac:dyDescent="0.25">
      <c r="A2543" s="48" t="s">
        <v>4108</v>
      </c>
      <c r="B2543" s="217" t="s">
        <v>211</v>
      </c>
      <c r="C2543" s="217" t="s">
        <v>4108</v>
      </c>
      <c r="D2543" s="218" t="b">
        <v>0</v>
      </c>
      <c r="E2543" s="48" t="s">
        <v>187</v>
      </c>
      <c r="F2543" s="48" t="s">
        <v>4229</v>
      </c>
      <c r="G2543" s="48" t="s">
        <v>211</v>
      </c>
      <c r="H2543" s="48" t="s">
        <v>211</v>
      </c>
      <c r="I2543" s="48" t="s">
        <v>4199</v>
      </c>
      <c r="J2543" s="48" t="s">
        <v>2661</v>
      </c>
      <c r="K2543" s="217" t="s">
        <v>30</v>
      </c>
      <c r="L2543" s="217" t="s">
        <v>394</v>
      </c>
      <c r="M2543" s="48" t="s">
        <v>4230</v>
      </c>
      <c r="N2543" s="217" t="s">
        <v>211</v>
      </c>
      <c r="O2543" s="48" t="s">
        <v>165</v>
      </c>
      <c r="P2543" s="48"/>
      <c r="Q2543" s="48" t="s">
        <v>4130</v>
      </c>
      <c r="R2543" s="217" t="s">
        <v>211</v>
      </c>
      <c r="S2543" s="48" t="b">
        <v>0</v>
      </c>
      <c r="T2543" s="48"/>
      <c r="U2543" s="178"/>
      <c r="V2543" s="178">
        <v>43696</v>
      </c>
      <c r="W2543" s="48" t="s">
        <v>211</v>
      </c>
      <c r="X2543" s="48"/>
      <c r="Y2543" s="48"/>
      <c r="Z2543" s="48" t="s">
        <v>211</v>
      </c>
      <c r="AA2543" s="48"/>
      <c r="AB2543" s="48"/>
      <c r="AC2543" s="217" t="s">
        <v>211</v>
      </c>
      <c r="AD2543" s="48"/>
      <c r="AE2543" s="217" t="s">
        <v>165</v>
      </c>
      <c r="AF2543" s="217" t="s">
        <v>211</v>
      </c>
      <c r="AG2543" s="217" t="s">
        <v>211</v>
      </c>
      <c r="AH2543" s="208">
        <v>43724</v>
      </c>
      <c r="AI2543" s="210" t="s">
        <v>4284</v>
      </c>
      <c r="AJ2543" s="164" t="str">
        <f t="shared" si="39"/>
        <v>FS</v>
      </c>
      <c r="AK2543" s="115" t="b">
        <f>ISNUMBER(SEARCH("IRT",Table1[[#This Row],[Current_Status]]))</f>
        <v>0</v>
      </c>
      <c r="AL2543" s="116">
        <f>YEAR(Table1[[#This Row],[Project_Initiated]])</f>
        <v>2019</v>
      </c>
      <c r="AM2543" s="53">
        <v>44120</v>
      </c>
      <c r="AN2543" s="53" t="str">
        <f>IF(AND(Table1[[#This Row],[Completed Date]]&gt;="07/01/2020"+0,Table1[[#This Row],[Completed Date]]&lt;="6/30/2021"+0),"FY 20-21",IF(AND(Table1[[#This Row],[Completed Date]]&gt;="07/01/2019"+0,Table1[[#This Row],[Completed Date]]&lt;="6/30/2020"+0),"FY 19-20",""))</f>
        <v>FY 19-20</v>
      </c>
      <c r="AO2543" s="116" t="str">
        <f>IFERROR(FIND("R",Table1[[#This Row],[FS_Priority]]),"")</f>
        <v/>
      </c>
    </row>
    <row r="2544" spans="1:41" x14ac:dyDescent="0.25">
      <c r="A2544" s="48" t="s">
        <v>3390</v>
      </c>
      <c r="B2544" s="217" t="s">
        <v>211</v>
      </c>
      <c r="C2544" s="217" t="s">
        <v>3390</v>
      </c>
      <c r="D2544" s="218" t="b">
        <v>0</v>
      </c>
      <c r="E2544" s="48" t="s">
        <v>187</v>
      </c>
      <c r="F2544" s="48" t="s">
        <v>3398</v>
      </c>
      <c r="G2544" s="48" t="s">
        <v>211</v>
      </c>
      <c r="H2544" s="48" t="s">
        <v>2251</v>
      </c>
      <c r="I2544" s="48" t="s">
        <v>3810</v>
      </c>
      <c r="J2544" s="48" t="s">
        <v>2661</v>
      </c>
      <c r="K2544" s="217" t="s">
        <v>30</v>
      </c>
      <c r="L2544" s="217" t="s">
        <v>394</v>
      </c>
      <c r="M2544" s="48" t="s">
        <v>3811</v>
      </c>
      <c r="N2544" s="217" t="s">
        <v>211</v>
      </c>
      <c r="O2544" s="48" t="s">
        <v>183</v>
      </c>
      <c r="P2544" s="48"/>
      <c r="Q2544" s="48" t="s">
        <v>3291</v>
      </c>
      <c r="R2544" s="217" t="s">
        <v>211</v>
      </c>
      <c r="S2544" s="48" t="b">
        <v>0</v>
      </c>
      <c r="T2544" s="48"/>
      <c r="U2544" s="178"/>
      <c r="V2544" s="178">
        <v>43559</v>
      </c>
      <c r="W2544" s="48" t="s">
        <v>211</v>
      </c>
      <c r="X2544" s="48"/>
      <c r="Y2544" s="48"/>
      <c r="Z2544" s="48" t="s">
        <v>211</v>
      </c>
      <c r="AA2544" s="48"/>
      <c r="AB2544" s="48"/>
      <c r="AC2544" s="217" t="s">
        <v>4061</v>
      </c>
      <c r="AD2544" s="48"/>
      <c r="AE2544" s="217" t="s">
        <v>183</v>
      </c>
      <c r="AF2544" s="217" t="s">
        <v>211</v>
      </c>
      <c r="AG2544" s="217" t="s">
        <v>211</v>
      </c>
      <c r="AH2544" s="209">
        <v>43711</v>
      </c>
      <c r="AI2544" s="210" t="s">
        <v>4349</v>
      </c>
      <c r="AJ2544" s="164" t="str">
        <f t="shared" si="39"/>
        <v>FS</v>
      </c>
      <c r="AK2544" s="115" t="b">
        <f>ISNUMBER(SEARCH("IRT",Table1[[#This Row],[Current_Status]]))</f>
        <v>0</v>
      </c>
      <c r="AL2544" s="116">
        <f>YEAR(Table1[[#This Row],[Project_Initiated]])</f>
        <v>2019</v>
      </c>
      <c r="AM2544" s="53">
        <v>44120</v>
      </c>
      <c r="AN2544" s="53" t="str">
        <f>IF(AND(Table1[[#This Row],[Completed Date]]&gt;="07/01/2020"+0,Table1[[#This Row],[Completed Date]]&lt;="6/30/2021"+0),"FY 20-21",IF(AND(Table1[[#This Row],[Completed Date]]&gt;="07/01/2019"+0,Table1[[#This Row],[Completed Date]]&lt;="6/30/2020"+0),"FY 19-20",""))</f>
        <v>FY 19-20</v>
      </c>
      <c r="AO2544" s="116">
        <f>IFERROR(FIND("R",Table1[[#This Row],[FS_Priority]]),"")</f>
        <v>1</v>
      </c>
    </row>
    <row r="2545" spans="1:41" x14ac:dyDescent="0.25">
      <c r="A2545" s="48" t="s">
        <v>2941</v>
      </c>
      <c r="B2545" s="217" t="s">
        <v>211</v>
      </c>
      <c r="C2545" s="217" t="s">
        <v>2941</v>
      </c>
      <c r="D2545" s="218" t="b">
        <v>0</v>
      </c>
      <c r="E2545" s="48" t="s">
        <v>4291</v>
      </c>
      <c r="F2545" s="48" t="s">
        <v>3264</v>
      </c>
      <c r="G2545" s="48" t="s">
        <v>211</v>
      </c>
      <c r="H2545" s="48" t="s">
        <v>457</v>
      </c>
      <c r="I2545" s="48" t="s">
        <v>3952</v>
      </c>
      <c r="J2545" s="48" t="s">
        <v>2661</v>
      </c>
      <c r="K2545" s="217" t="s">
        <v>3784</v>
      </c>
      <c r="L2545" s="217" t="s">
        <v>2769</v>
      </c>
      <c r="M2545" s="48" t="s">
        <v>3785</v>
      </c>
      <c r="N2545" s="217" t="s">
        <v>211</v>
      </c>
      <c r="O2545" s="48" t="s">
        <v>165</v>
      </c>
      <c r="P2545" s="48"/>
      <c r="Q2545" s="48" t="s">
        <v>218</v>
      </c>
      <c r="R2545" s="217" t="s">
        <v>211</v>
      </c>
      <c r="S2545" s="48" t="b">
        <v>0</v>
      </c>
      <c r="T2545" s="48"/>
      <c r="U2545" s="178"/>
      <c r="V2545" s="178">
        <v>43566</v>
      </c>
      <c r="W2545" s="48" t="s">
        <v>211</v>
      </c>
      <c r="X2545" s="48"/>
      <c r="Y2545" s="48"/>
      <c r="Z2545" s="48" t="s">
        <v>211</v>
      </c>
      <c r="AA2545" s="48"/>
      <c r="AB2545" s="48"/>
      <c r="AC2545" s="217" t="s">
        <v>3399</v>
      </c>
      <c r="AD2545" s="48"/>
      <c r="AE2545" s="217" t="s">
        <v>211</v>
      </c>
      <c r="AF2545" s="217" t="s">
        <v>211</v>
      </c>
      <c r="AG2545" s="217" t="s">
        <v>211</v>
      </c>
      <c r="AH2545" s="216">
        <v>43795</v>
      </c>
      <c r="AI2545" s="210" t="s">
        <v>4349</v>
      </c>
      <c r="AJ2545" s="164" t="str">
        <f t="shared" si="39"/>
        <v>FS</v>
      </c>
      <c r="AK2545" s="115" t="b">
        <f>ISNUMBER(SEARCH("IRT",Table1[[#This Row],[Current_Status]]))</f>
        <v>0</v>
      </c>
      <c r="AL2545" s="116">
        <f>YEAR(Table1[[#This Row],[Project_Initiated]])</f>
        <v>2019</v>
      </c>
      <c r="AM2545" s="53">
        <v>44120</v>
      </c>
      <c r="AN2545" s="53" t="str">
        <f>IF(AND(Table1[[#This Row],[Completed Date]]&gt;="07/01/2020"+0,Table1[[#This Row],[Completed Date]]&lt;="6/30/2021"+0),"FY 20-21",IF(AND(Table1[[#This Row],[Completed Date]]&gt;="07/01/2019"+0,Table1[[#This Row],[Completed Date]]&lt;="6/30/2020"+0),"FY 19-20",""))</f>
        <v>FY 19-20</v>
      </c>
      <c r="AO2545" s="116" t="str">
        <f>IFERROR(FIND("R",Table1[[#This Row],[FS_Priority]]),"")</f>
        <v/>
      </c>
    </row>
    <row r="2546" spans="1:41" x14ac:dyDescent="0.25">
      <c r="A2546" s="48" t="s">
        <v>2745</v>
      </c>
      <c r="B2546" s="217" t="s">
        <v>211</v>
      </c>
      <c r="C2546" s="217" t="s">
        <v>2745</v>
      </c>
      <c r="D2546" s="218" t="b">
        <v>0</v>
      </c>
      <c r="E2546" s="48" t="s">
        <v>4291</v>
      </c>
      <c r="F2546" s="48" t="s">
        <v>3262</v>
      </c>
      <c r="G2546" s="48" t="s">
        <v>211</v>
      </c>
      <c r="H2546" s="48" t="s">
        <v>457</v>
      </c>
      <c r="I2546" s="48" t="s">
        <v>3783</v>
      </c>
      <c r="J2546" s="48" t="s">
        <v>2661</v>
      </c>
      <c r="K2546" s="217" t="s">
        <v>3784</v>
      </c>
      <c r="L2546" s="217" t="s">
        <v>2769</v>
      </c>
      <c r="M2546" s="48" t="s">
        <v>3785</v>
      </c>
      <c r="N2546" s="217" t="s">
        <v>211</v>
      </c>
      <c r="O2546" s="48" t="s">
        <v>165</v>
      </c>
      <c r="P2546" s="48"/>
      <c r="Q2546" s="48" t="s">
        <v>218</v>
      </c>
      <c r="R2546" s="217" t="s">
        <v>211</v>
      </c>
      <c r="S2546" s="48" t="b">
        <v>1</v>
      </c>
      <c r="T2546" s="48"/>
      <c r="U2546" s="178"/>
      <c r="V2546" s="178">
        <v>43448</v>
      </c>
      <c r="W2546" s="48" t="s">
        <v>211</v>
      </c>
      <c r="X2546" s="48"/>
      <c r="Y2546" s="48"/>
      <c r="Z2546" s="48" t="s">
        <v>211</v>
      </c>
      <c r="AA2546" s="48"/>
      <c r="AB2546" s="48"/>
      <c r="AC2546" s="217" t="s">
        <v>2818</v>
      </c>
      <c r="AD2546" s="48"/>
      <c r="AE2546" s="217" t="s">
        <v>211</v>
      </c>
      <c r="AF2546" s="217" t="s">
        <v>211</v>
      </c>
      <c r="AG2546" s="217" t="s">
        <v>211</v>
      </c>
      <c r="AH2546" s="216">
        <v>43528</v>
      </c>
      <c r="AI2546" s="210" t="s">
        <v>4346</v>
      </c>
      <c r="AJ2546" s="164" t="str">
        <f t="shared" si="39"/>
        <v>FS</v>
      </c>
      <c r="AK2546" s="115" t="b">
        <f>ISNUMBER(SEARCH("IRT",Table1[[#This Row],[Current_Status]]))</f>
        <v>0</v>
      </c>
      <c r="AL2546" s="116">
        <f>YEAR(Table1[[#This Row],[Project_Initiated]])</f>
        <v>2018</v>
      </c>
      <c r="AM2546" s="53">
        <v>44120</v>
      </c>
      <c r="AN2546" s="53" t="str">
        <f>IF(AND(Table1[[#This Row],[Completed Date]]&gt;="07/01/2020"+0,Table1[[#This Row],[Completed Date]]&lt;="6/30/2021"+0),"FY 20-21",IF(AND(Table1[[#This Row],[Completed Date]]&gt;="07/01/2019"+0,Table1[[#This Row],[Completed Date]]&lt;="6/30/2020"+0),"FY 19-20",""))</f>
        <v/>
      </c>
      <c r="AO2546" s="116" t="str">
        <f>IFERROR(FIND("R",Table1[[#This Row],[FS_Priority]]),"")</f>
        <v/>
      </c>
    </row>
    <row r="2547" spans="1:41" x14ac:dyDescent="0.25">
      <c r="A2547" s="48" t="s">
        <v>2746</v>
      </c>
      <c r="B2547" s="217" t="s">
        <v>211</v>
      </c>
      <c r="C2547" s="217" t="s">
        <v>2746</v>
      </c>
      <c r="D2547" s="218" t="b">
        <v>0</v>
      </c>
      <c r="E2547" s="48" t="s">
        <v>4291</v>
      </c>
      <c r="F2547" s="48" t="s">
        <v>3263</v>
      </c>
      <c r="G2547" s="48" t="s">
        <v>211</v>
      </c>
      <c r="H2547" s="48" t="s">
        <v>457</v>
      </c>
      <c r="I2547" s="48" t="s">
        <v>3470</v>
      </c>
      <c r="J2547" s="48" t="s">
        <v>2661</v>
      </c>
      <c r="K2547" s="217" t="s">
        <v>3784</v>
      </c>
      <c r="L2547" s="217" t="s">
        <v>2769</v>
      </c>
      <c r="M2547" s="48" t="s">
        <v>3785</v>
      </c>
      <c r="N2547" s="217" t="s">
        <v>211</v>
      </c>
      <c r="O2547" s="48" t="s">
        <v>165</v>
      </c>
      <c r="P2547" s="48"/>
      <c r="Q2547" s="48" t="s">
        <v>236</v>
      </c>
      <c r="R2547" s="217" t="s">
        <v>211</v>
      </c>
      <c r="S2547" s="48" t="b">
        <v>0</v>
      </c>
      <c r="T2547" s="48"/>
      <c r="U2547" s="178"/>
      <c r="V2547" s="178">
        <v>43440</v>
      </c>
      <c r="W2547" s="48" t="s">
        <v>211</v>
      </c>
      <c r="X2547" s="48"/>
      <c r="Y2547" s="48"/>
      <c r="Z2547" s="48" t="s">
        <v>211</v>
      </c>
      <c r="AA2547" s="48"/>
      <c r="AB2547" s="48"/>
      <c r="AC2547" s="217" t="s">
        <v>2881</v>
      </c>
      <c r="AD2547" s="48"/>
      <c r="AE2547" s="217" t="s">
        <v>211</v>
      </c>
      <c r="AF2547" s="217" t="s">
        <v>211</v>
      </c>
      <c r="AG2547" s="217" t="s">
        <v>211</v>
      </c>
      <c r="AH2547" s="216">
        <v>43592</v>
      </c>
      <c r="AI2547" s="210" t="s">
        <v>4346</v>
      </c>
      <c r="AJ2547" s="164" t="str">
        <f t="shared" si="39"/>
        <v>FS</v>
      </c>
      <c r="AK2547" s="115" t="b">
        <f>ISNUMBER(SEARCH("IRT",Table1[[#This Row],[Current_Status]]))</f>
        <v>0</v>
      </c>
      <c r="AL2547" s="116">
        <f>YEAR(Table1[[#This Row],[Project_Initiated]])</f>
        <v>2018</v>
      </c>
      <c r="AM2547" s="53">
        <v>44120</v>
      </c>
      <c r="AN2547" s="53" t="str">
        <f>IF(AND(Table1[[#This Row],[Completed Date]]&gt;="07/01/2020"+0,Table1[[#This Row],[Completed Date]]&lt;="6/30/2021"+0),"FY 20-21",IF(AND(Table1[[#This Row],[Completed Date]]&gt;="07/01/2019"+0,Table1[[#This Row],[Completed Date]]&lt;="6/30/2020"+0),"FY 19-20",""))</f>
        <v/>
      </c>
      <c r="AO2547" s="116" t="str">
        <f>IFERROR(FIND("R",Table1[[#This Row],[FS_Priority]]),"")</f>
        <v/>
      </c>
    </row>
    <row r="2548" spans="1:41" x14ac:dyDescent="0.25">
      <c r="A2548" s="48" t="s">
        <v>654</v>
      </c>
      <c r="B2548" s="217" t="s">
        <v>211</v>
      </c>
      <c r="C2548" s="217" t="s">
        <v>654</v>
      </c>
      <c r="D2548" s="218" t="b">
        <v>0</v>
      </c>
      <c r="E2548" s="48" t="s">
        <v>398</v>
      </c>
      <c r="F2548" s="48" t="s">
        <v>3266</v>
      </c>
      <c r="G2548" s="48" t="s">
        <v>211</v>
      </c>
      <c r="H2548" s="48" t="s">
        <v>211</v>
      </c>
      <c r="I2548" s="48" t="s">
        <v>211</v>
      </c>
      <c r="J2548" s="48" t="s">
        <v>2661</v>
      </c>
      <c r="K2548" s="217" t="s">
        <v>3786</v>
      </c>
      <c r="L2548" s="217" t="s">
        <v>399</v>
      </c>
      <c r="M2548" s="48" t="s">
        <v>3787</v>
      </c>
      <c r="N2548" s="217" t="s">
        <v>3788</v>
      </c>
      <c r="O2548" s="48" t="s">
        <v>183</v>
      </c>
      <c r="P2548" s="48"/>
      <c r="Q2548" s="48" t="s">
        <v>211</v>
      </c>
      <c r="R2548" s="217" t="s">
        <v>211</v>
      </c>
      <c r="S2548" s="48" t="b">
        <v>0</v>
      </c>
      <c r="T2548" s="48"/>
      <c r="U2548" s="178"/>
      <c r="V2548" s="178">
        <v>43118</v>
      </c>
      <c r="W2548" s="48" t="s">
        <v>211</v>
      </c>
      <c r="X2548" s="48"/>
      <c r="Y2548" s="48"/>
      <c r="Z2548" s="48" t="s">
        <v>211</v>
      </c>
      <c r="AA2548" s="48"/>
      <c r="AB2548" s="48"/>
      <c r="AC2548" s="217" t="s">
        <v>2794</v>
      </c>
      <c r="AD2548" s="48"/>
      <c r="AE2548" s="217" t="s">
        <v>178</v>
      </c>
      <c r="AF2548" s="217" t="s">
        <v>211</v>
      </c>
      <c r="AG2548" s="217" t="s">
        <v>2694</v>
      </c>
      <c r="AH2548" s="216">
        <v>43510</v>
      </c>
      <c r="AI2548" s="210" t="s">
        <v>4348</v>
      </c>
      <c r="AJ2548" s="164" t="str">
        <f t="shared" si="39"/>
        <v>FS</v>
      </c>
      <c r="AK2548" s="115" t="b">
        <f>ISNUMBER(SEARCH("IRT",Table1[[#This Row],[Current_Status]]))</f>
        <v>0</v>
      </c>
      <c r="AL2548" s="116">
        <f>YEAR(Table1[[#This Row],[Project_Initiated]])</f>
        <v>2018</v>
      </c>
      <c r="AM2548" s="53">
        <v>44120</v>
      </c>
      <c r="AN2548" s="53" t="str">
        <f>IF(AND(Table1[[#This Row],[Completed Date]]&gt;="07/01/2020"+0,Table1[[#This Row],[Completed Date]]&lt;="6/30/2021"+0),"FY 20-21",IF(AND(Table1[[#This Row],[Completed Date]]&gt;="07/01/2019"+0,Table1[[#This Row],[Completed Date]]&lt;="6/30/2020"+0),"FY 19-20",""))</f>
        <v/>
      </c>
      <c r="AO2548" s="116" t="str">
        <f>IFERROR(FIND("R",Table1[[#This Row],[FS_Priority]]),"")</f>
        <v/>
      </c>
    </row>
    <row r="2549" spans="1:41" x14ac:dyDescent="0.25">
      <c r="A2549" s="48" t="s">
        <v>674</v>
      </c>
      <c r="B2549" s="217" t="s">
        <v>211</v>
      </c>
      <c r="C2549" s="217" t="s">
        <v>674</v>
      </c>
      <c r="D2549" s="218" t="b">
        <v>0</v>
      </c>
      <c r="E2549" s="48" t="s">
        <v>398</v>
      </c>
      <c r="F2549" s="48" t="s">
        <v>3265</v>
      </c>
      <c r="G2549" s="48" t="s">
        <v>211</v>
      </c>
      <c r="H2549" s="48" t="s">
        <v>453</v>
      </c>
      <c r="I2549" s="48" t="s">
        <v>211</v>
      </c>
      <c r="J2549" s="48" t="s">
        <v>2661</v>
      </c>
      <c r="K2549" s="217" t="s">
        <v>3786</v>
      </c>
      <c r="L2549" s="217" t="s">
        <v>399</v>
      </c>
      <c r="M2549" s="48" t="s">
        <v>3787</v>
      </c>
      <c r="N2549" s="217" t="s">
        <v>211</v>
      </c>
      <c r="O2549" s="48" t="s">
        <v>183</v>
      </c>
      <c r="P2549" s="48"/>
      <c r="Q2549" s="48" t="s">
        <v>211</v>
      </c>
      <c r="R2549" s="217" t="s">
        <v>211</v>
      </c>
      <c r="S2549" s="48" t="b">
        <v>0</v>
      </c>
      <c r="T2549" s="48"/>
      <c r="U2549" s="178"/>
      <c r="V2549" s="178">
        <v>43146</v>
      </c>
      <c r="W2549" s="48" t="s">
        <v>211</v>
      </c>
      <c r="X2549" s="48"/>
      <c r="Y2549" s="48"/>
      <c r="Z2549" s="48" t="s">
        <v>211</v>
      </c>
      <c r="AA2549" s="48"/>
      <c r="AB2549" s="48"/>
      <c r="AC2549" s="217" t="s">
        <v>675</v>
      </c>
      <c r="AD2549" s="48"/>
      <c r="AE2549" s="217" t="s">
        <v>165</v>
      </c>
      <c r="AF2549" s="217" t="s">
        <v>211</v>
      </c>
      <c r="AG2549" s="217" t="s">
        <v>539</v>
      </c>
      <c r="AH2549" s="216">
        <v>43395</v>
      </c>
      <c r="AI2549" s="210" t="s">
        <v>4348</v>
      </c>
      <c r="AJ2549" s="164" t="str">
        <f t="shared" si="39"/>
        <v>FS</v>
      </c>
      <c r="AK2549" s="115" t="b">
        <f>ISNUMBER(SEARCH("IRT",Table1[[#This Row],[Current_Status]]))</f>
        <v>0</v>
      </c>
      <c r="AL2549" s="116">
        <f>YEAR(Table1[[#This Row],[Project_Initiated]])</f>
        <v>2018</v>
      </c>
      <c r="AM2549" s="53">
        <v>44120</v>
      </c>
      <c r="AN2549" s="53" t="str">
        <f>IF(AND(Table1[[#This Row],[Completed Date]]&gt;="07/01/2020"+0,Table1[[#This Row],[Completed Date]]&lt;="6/30/2021"+0),"FY 20-21",IF(AND(Table1[[#This Row],[Completed Date]]&gt;="07/01/2019"+0,Table1[[#This Row],[Completed Date]]&lt;="6/30/2020"+0),"FY 19-20",""))</f>
        <v/>
      </c>
      <c r="AO2549" s="116" t="str">
        <f>IFERROR(FIND("R",Table1[[#This Row],[FS_Priority]]),"")</f>
        <v/>
      </c>
    </row>
    <row r="2550" spans="1:41" x14ac:dyDescent="0.25">
      <c r="A2550" s="48" t="s">
        <v>4280</v>
      </c>
      <c r="B2550" s="217" t="s">
        <v>211</v>
      </c>
      <c r="C2550" s="217" t="s">
        <v>4280</v>
      </c>
      <c r="D2550" s="218" t="b">
        <v>0</v>
      </c>
      <c r="E2550" s="48" t="s">
        <v>398</v>
      </c>
      <c r="F2550" s="48" t="s">
        <v>4294</v>
      </c>
      <c r="G2550" s="48" t="s">
        <v>211</v>
      </c>
      <c r="H2550" s="48" t="s">
        <v>453</v>
      </c>
      <c r="I2550" s="48" t="s">
        <v>4295</v>
      </c>
      <c r="J2550" s="48" t="s">
        <v>2661</v>
      </c>
      <c r="K2550" s="217" t="s">
        <v>3786</v>
      </c>
      <c r="L2550" s="217" t="s">
        <v>399</v>
      </c>
      <c r="M2550" s="48" t="s">
        <v>4296</v>
      </c>
      <c r="N2550" s="217" t="s">
        <v>211</v>
      </c>
      <c r="O2550" s="48" t="s">
        <v>165</v>
      </c>
      <c r="P2550" s="48"/>
      <c r="Q2550" s="48" t="s">
        <v>218</v>
      </c>
      <c r="R2550" s="217" t="s">
        <v>211</v>
      </c>
      <c r="S2550" s="48" t="b">
        <v>0</v>
      </c>
      <c r="T2550" s="48"/>
      <c r="U2550" s="178"/>
      <c r="V2550" s="178">
        <v>43668</v>
      </c>
      <c r="W2550" s="48" t="s">
        <v>211</v>
      </c>
      <c r="X2550" s="48"/>
      <c r="Y2550" s="48"/>
      <c r="Z2550" s="48" t="s">
        <v>211</v>
      </c>
      <c r="AA2550" s="48"/>
      <c r="AB2550" s="48"/>
      <c r="AC2550" s="217" t="s">
        <v>4436</v>
      </c>
      <c r="AD2550" s="48"/>
      <c r="AE2550" s="217" t="s">
        <v>165</v>
      </c>
      <c r="AF2550" s="217" t="s">
        <v>211</v>
      </c>
      <c r="AG2550" s="217" t="s">
        <v>211</v>
      </c>
      <c r="AH2550" s="216">
        <v>43741</v>
      </c>
      <c r="AI2550" s="210" t="s">
        <v>4284</v>
      </c>
      <c r="AJ2550" s="164" t="str">
        <f t="shared" si="39"/>
        <v>FS</v>
      </c>
      <c r="AK2550" s="115" t="b">
        <f>ISNUMBER(SEARCH("IRT",Table1[[#This Row],[Current_Status]]))</f>
        <v>0</v>
      </c>
      <c r="AL2550" s="116">
        <f>YEAR(Table1[[#This Row],[Project_Initiated]])</f>
        <v>2019</v>
      </c>
      <c r="AM2550" s="53">
        <v>44120</v>
      </c>
      <c r="AN2550" s="53" t="str">
        <f>IF(AND(Table1[[#This Row],[Completed Date]]&gt;="07/01/2020"+0,Table1[[#This Row],[Completed Date]]&lt;="6/30/2021"+0),"FY 20-21",IF(AND(Table1[[#This Row],[Completed Date]]&gt;="07/01/2019"+0,Table1[[#This Row],[Completed Date]]&lt;="6/30/2020"+0),"FY 19-20",""))</f>
        <v>FY 19-20</v>
      </c>
      <c r="AO2550" s="116" t="str">
        <f>IFERROR(FIND("R",Table1[[#This Row],[FS_Priority]]),"")</f>
        <v/>
      </c>
    </row>
    <row r="2551" spans="1:41" x14ac:dyDescent="0.25">
      <c r="A2551" s="48" t="s">
        <v>819</v>
      </c>
      <c r="B2551" s="217" t="s">
        <v>211</v>
      </c>
      <c r="C2551" s="217" t="s">
        <v>819</v>
      </c>
      <c r="D2551" s="218" t="b">
        <v>0</v>
      </c>
      <c r="E2551" s="48" t="s">
        <v>398</v>
      </c>
      <c r="F2551" s="48" t="s">
        <v>3268</v>
      </c>
      <c r="G2551" s="48" t="s">
        <v>211</v>
      </c>
      <c r="H2551" s="48" t="s">
        <v>453</v>
      </c>
      <c r="I2551" s="48" t="s">
        <v>3789</v>
      </c>
      <c r="J2551" s="48" t="s">
        <v>2661</v>
      </c>
      <c r="K2551" s="217" t="s">
        <v>3786</v>
      </c>
      <c r="L2551" s="217" t="s">
        <v>399</v>
      </c>
      <c r="M2551" s="48" t="s">
        <v>3787</v>
      </c>
      <c r="N2551" s="217" t="s">
        <v>211</v>
      </c>
      <c r="O2551" s="48" t="s">
        <v>165</v>
      </c>
      <c r="P2551" s="48"/>
      <c r="Q2551" s="48" t="s">
        <v>218</v>
      </c>
      <c r="R2551" s="217" t="s">
        <v>211</v>
      </c>
      <c r="S2551" s="48" t="b">
        <v>1</v>
      </c>
      <c r="T2551" s="48"/>
      <c r="U2551" s="178"/>
      <c r="V2551" s="178">
        <v>43307</v>
      </c>
      <c r="W2551" s="48" t="s">
        <v>211</v>
      </c>
      <c r="X2551" s="48"/>
      <c r="Y2551" s="48"/>
      <c r="Z2551" s="48" t="s">
        <v>211</v>
      </c>
      <c r="AA2551" s="48"/>
      <c r="AB2551" s="48"/>
      <c r="AC2551" s="217" t="s">
        <v>539</v>
      </c>
      <c r="AD2551" s="48"/>
      <c r="AE2551" s="217" t="s">
        <v>165</v>
      </c>
      <c r="AF2551" s="217" t="s">
        <v>211</v>
      </c>
      <c r="AG2551" s="217" t="s">
        <v>539</v>
      </c>
      <c r="AH2551" s="216">
        <v>43383</v>
      </c>
      <c r="AI2551" s="210" t="s">
        <v>4347</v>
      </c>
      <c r="AJ2551" s="164" t="str">
        <f t="shared" si="39"/>
        <v>FS</v>
      </c>
      <c r="AK2551" s="115" t="b">
        <f>ISNUMBER(SEARCH("IRT",Table1[[#This Row],[Current_Status]]))</f>
        <v>0</v>
      </c>
      <c r="AL2551" s="116">
        <f>YEAR(Table1[[#This Row],[Project_Initiated]])</f>
        <v>2018</v>
      </c>
      <c r="AM2551" s="53">
        <v>44120</v>
      </c>
      <c r="AN2551" s="53" t="str">
        <f>IF(AND(Table1[[#This Row],[Completed Date]]&gt;="07/01/2020"+0,Table1[[#This Row],[Completed Date]]&lt;="6/30/2021"+0),"FY 20-21",IF(AND(Table1[[#This Row],[Completed Date]]&gt;="07/01/2019"+0,Table1[[#This Row],[Completed Date]]&lt;="6/30/2020"+0),"FY 19-20",""))</f>
        <v/>
      </c>
      <c r="AO2551" s="116" t="str">
        <f>IFERROR(FIND("R",Table1[[#This Row],[FS_Priority]]),"")</f>
        <v/>
      </c>
    </row>
    <row r="2552" spans="1:41" x14ac:dyDescent="0.25">
      <c r="A2552" s="48" t="s">
        <v>2942</v>
      </c>
      <c r="B2552" s="217" t="s">
        <v>211</v>
      </c>
      <c r="C2552" s="217" t="s">
        <v>2942</v>
      </c>
      <c r="D2552" s="218" t="b">
        <v>0</v>
      </c>
      <c r="E2552" s="48" t="s">
        <v>398</v>
      </c>
      <c r="F2552" s="48" t="s">
        <v>3267</v>
      </c>
      <c r="G2552" s="48" t="s">
        <v>211</v>
      </c>
      <c r="H2552" s="48" t="s">
        <v>453</v>
      </c>
      <c r="I2552" s="48" t="s">
        <v>3953</v>
      </c>
      <c r="J2552" s="48" t="s">
        <v>2661</v>
      </c>
      <c r="K2552" s="217" t="s">
        <v>3786</v>
      </c>
      <c r="L2552" s="217" t="s">
        <v>399</v>
      </c>
      <c r="M2552" s="48" t="s">
        <v>3954</v>
      </c>
      <c r="N2552" s="217" t="s">
        <v>211</v>
      </c>
      <c r="O2552" s="48" t="s">
        <v>165</v>
      </c>
      <c r="P2552" s="48"/>
      <c r="Q2552" s="48" t="s">
        <v>218</v>
      </c>
      <c r="R2552" s="217" t="s">
        <v>211</v>
      </c>
      <c r="S2552" s="48" t="b">
        <v>0</v>
      </c>
      <c r="T2552" s="48"/>
      <c r="U2552" s="178"/>
      <c r="V2552" s="178">
        <v>43600</v>
      </c>
      <c r="W2552" s="48" t="s">
        <v>211</v>
      </c>
      <c r="X2552" s="48"/>
      <c r="Y2552" s="48"/>
      <c r="Z2552" s="48" t="s">
        <v>211</v>
      </c>
      <c r="AA2552" s="48"/>
      <c r="AB2552" s="48"/>
      <c r="AC2552" s="217" t="s">
        <v>4436</v>
      </c>
      <c r="AD2552" s="48"/>
      <c r="AE2552" s="217" t="s">
        <v>211</v>
      </c>
      <c r="AF2552" s="217" t="s">
        <v>211</v>
      </c>
      <c r="AG2552" s="217" t="s">
        <v>211</v>
      </c>
      <c r="AH2552" s="216">
        <v>43699</v>
      </c>
      <c r="AI2552" s="210" t="s">
        <v>4349</v>
      </c>
      <c r="AJ2552" s="164" t="str">
        <f t="shared" si="39"/>
        <v>FS</v>
      </c>
      <c r="AK2552" s="115" t="b">
        <f>ISNUMBER(SEARCH("IRT",Table1[[#This Row],[Current_Status]]))</f>
        <v>0</v>
      </c>
      <c r="AL2552" s="116">
        <f>YEAR(Table1[[#This Row],[Project_Initiated]])</f>
        <v>2019</v>
      </c>
      <c r="AM2552" s="53">
        <v>44120</v>
      </c>
      <c r="AN2552" s="53" t="str">
        <f>IF(AND(Table1[[#This Row],[Completed Date]]&gt;="07/01/2020"+0,Table1[[#This Row],[Completed Date]]&lt;="6/30/2021"+0),"FY 20-21",IF(AND(Table1[[#This Row],[Completed Date]]&gt;="07/01/2019"+0,Table1[[#This Row],[Completed Date]]&lt;="6/30/2020"+0),"FY 19-20",""))</f>
        <v>FY 19-20</v>
      </c>
      <c r="AO2552" s="116" t="str">
        <f>IFERROR(FIND("R",Table1[[#This Row],[FS_Priority]]),"")</f>
        <v/>
      </c>
    </row>
    <row r="2553" spans="1:41" x14ac:dyDescent="0.25">
      <c r="A2553" s="48" t="s">
        <v>4281</v>
      </c>
      <c r="B2553" s="217" t="s">
        <v>211</v>
      </c>
      <c r="C2553" s="217" t="s">
        <v>4281</v>
      </c>
      <c r="D2553" s="218" t="b">
        <v>0</v>
      </c>
      <c r="E2553" s="48" t="s">
        <v>398</v>
      </c>
      <c r="F2553" s="48" t="s">
        <v>4297</v>
      </c>
      <c r="G2553" s="48" t="s">
        <v>211</v>
      </c>
      <c r="H2553" s="48" t="s">
        <v>453</v>
      </c>
      <c r="I2553" s="48" t="s">
        <v>4298</v>
      </c>
      <c r="J2553" s="48" t="s">
        <v>2661</v>
      </c>
      <c r="K2553" s="217" t="s">
        <v>3786</v>
      </c>
      <c r="L2553" s="217" t="s">
        <v>399</v>
      </c>
      <c r="M2553" s="48" t="s">
        <v>3787</v>
      </c>
      <c r="N2553" s="217" t="s">
        <v>211</v>
      </c>
      <c r="O2553" s="48" t="s">
        <v>165</v>
      </c>
      <c r="P2553" s="48"/>
      <c r="Q2553" s="48" t="s">
        <v>236</v>
      </c>
      <c r="R2553" s="217" t="s">
        <v>211</v>
      </c>
      <c r="S2553" s="48" t="b">
        <v>0</v>
      </c>
      <c r="T2553" s="48"/>
      <c r="U2553" s="178"/>
      <c r="V2553" s="178">
        <v>43683</v>
      </c>
      <c r="W2553" s="48" t="s">
        <v>211</v>
      </c>
      <c r="X2553" s="48"/>
      <c r="Y2553" s="48"/>
      <c r="Z2553" s="48" t="s">
        <v>211</v>
      </c>
      <c r="AA2553" s="48"/>
      <c r="AB2553" s="48"/>
      <c r="AC2553" s="217" t="s">
        <v>4436</v>
      </c>
      <c r="AD2553" s="180"/>
      <c r="AE2553" s="217" t="s">
        <v>165</v>
      </c>
      <c r="AF2553" s="217" t="s">
        <v>211</v>
      </c>
      <c r="AG2553" s="217" t="s">
        <v>211</v>
      </c>
      <c r="AH2553" s="208">
        <v>43794</v>
      </c>
      <c r="AI2553" s="210" t="s">
        <v>4284</v>
      </c>
      <c r="AJ2553" s="164" t="str">
        <f t="shared" si="39"/>
        <v>FS</v>
      </c>
      <c r="AK2553" s="115" t="b">
        <f>ISNUMBER(SEARCH("IRT",Table1[[#This Row],[Current_Status]]))</f>
        <v>0</v>
      </c>
      <c r="AL2553" s="116">
        <f>YEAR(Table1[[#This Row],[Project_Initiated]])</f>
        <v>2019</v>
      </c>
      <c r="AM2553" s="53">
        <v>44120</v>
      </c>
      <c r="AN2553" s="53" t="str">
        <f>IF(AND(Table1[[#This Row],[Completed Date]]&gt;="07/01/2020"+0,Table1[[#This Row],[Completed Date]]&lt;="6/30/2021"+0),"FY 20-21",IF(AND(Table1[[#This Row],[Completed Date]]&gt;="07/01/2019"+0,Table1[[#This Row],[Completed Date]]&lt;="6/30/2020"+0),"FY 19-20",""))</f>
        <v>FY 19-20</v>
      </c>
      <c r="AO2553" s="116" t="str">
        <f>IFERROR(FIND("R",Table1[[#This Row],[FS_Priority]]),"")</f>
        <v/>
      </c>
    </row>
    <row r="2554" spans="1:41" x14ac:dyDescent="0.25">
      <c r="A2554" s="48" t="s">
        <v>400</v>
      </c>
      <c r="B2554" s="217" t="s">
        <v>211</v>
      </c>
      <c r="C2554" s="217" t="s">
        <v>400</v>
      </c>
      <c r="D2554" s="218" t="b">
        <v>0</v>
      </c>
      <c r="E2554" s="48" t="s">
        <v>398</v>
      </c>
      <c r="F2554" s="48" t="s">
        <v>3269</v>
      </c>
      <c r="G2554" s="48" t="s">
        <v>211</v>
      </c>
      <c r="H2554" s="48" t="s">
        <v>453</v>
      </c>
      <c r="I2554" s="48" t="s">
        <v>3755</v>
      </c>
      <c r="J2554" s="48" t="s">
        <v>2661</v>
      </c>
      <c r="K2554" s="217" t="s">
        <v>3786</v>
      </c>
      <c r="L2554" s="217" t="s">
        <v>399</v>
      </c>
      <c r="M2554" s="48" t="s">
        <v>3787</v>
      </c>
      <c r="N2554" s="217" t="s">
        <v>211</v>
      </c>
      <c r="O2554" s="48" t="s">
        <v>183</v>
      </c>
      <c r="P2554" s="48"/>
      <c r="Q2554" s="48" t="s">
        <v>236</v>
      </c>
      <c r="R2554" s="217" t="s">
        <v>211</v>
      </c>
      <c r="S2554" s="48" t="b">
        <v>0</v>
      </c>
      <c r="T2554" s="48"/>
      <c r="U2554" s="178"/>
      <c r="V2554" s="178">
        <v>43348</v>
      </c>
      <c r="W2554" s="48" t="s">
        <v>211</v>
      </c>
      <c r="X2554" s="48"/>
      <c r="Y2554" s="48"/>
      <c r="Z2554" s="48" t="s">
        <v>211</v>
      </c>
      <c r="AA2554" s="48"/>
      <c r="AB2554" s="48"/>
      <c r="AC2554" s="217" t="s">
        <v>2864</v>
      </c>
      <c r="AD2554" s="219">
        <v>43378</v>
      </c>
      <c r="AE2554" s="217" t="s">
        <v>178</v>
      </c>
      <c r="AF2554" s="217" t="s">
        <v>4410</v>
      </c>
      <c r="AG2554" s="217" t="s">
        <v>2694</v>
      </c>
      <c r="AH2554" s="208">
        <v>43570</v>
      </c>
      <c r="AI2554" s="210" t="s">
        <v>4347</v>
      </c>
      <c r="AJ2554" s="164" t="str">
        <f t="shared" si="39"/>
        <v>FS</v>
      </c>
      <c r="AK2554" s="115" t="b">
        <f>ISNUMBER(SEARCH("IRT",Table1[[#This Row],[Current_Status]]))</f>
        <v>0</v>
      </c>
      <c r="AL2554" s="116">
        <f>YEAR(Table1[[#This Row],[Project_Initiated]])</f>
        <v>2018</v>
      </c>
      <c r="AM2554" s="53">
        <v>44120</v>
      </c>
      <c r="AN2554" s="53" t="str">
        <f>IF(AND(Table1[[#This Row],[Completed Date]]&gt;="07/01/2020"+0,Table1[[#This Row],[Completed Date]]&lt;="6/30/2021"+0),"FY 20-21",IF(AND(Table1[[#This Row],[Completed Date]]&gt;="07/01/2019"+0,Table1[[#This Row],[Completed Date]]&lt;="6/30/2020"+0),"FY 19-20",""))</f>
        <v/>
      </c>
      <c r="AO2554" s="116" t="str">
        <f>IFERROR(FIND("R",Table1[[#This Row],[FS_Priority]]),"")</f>
        <v/>
      </c>
    </row>
    <row r="2555" spans="1:41" x14ac:dyDescent="0.25">
      <c r="A2555" s="48" t="s">
        <v>401</v>
      </c>
      <c r="B2555" s="217" t="s">
        <v>211</v>
      </c>
      <c r="C2555" s="217" t="s">
        <v>401</v>
      </c>
      <c r="D2555" s="218" t="b">
        <v>0</v>
      </c>
      <c r="E2555" s="48" t="s">
        <v>398</v>
      </c>
      <c r="F2555" s="48" t="s">
        <v>3270</v>
      </c>
      <c r="G2555" s="48" t="s">
        <v>211</v>
      </c>
      <c r="H2555" s="48" t="s">
        <v>453</v>
      </c>
      <c r="I2555" s="48" t="s">
        <v>3790</v>
      </c>
      <c r="J2555" s="48" t="s">
        <v>2661</v>
      </c>
      <c r="K2555" s="217" t="s">
        <v>3786</v>
      </c>
      <c r="L2555" s="217" t="s">
        <v>399</v>
      </c>
      <c r="M2555" s="48" t="s">
        <v>3787</v>
      </c>
      <c r="N2555" s="217" t="s">
        <v>211</v>
      </c>
      <c r="O2555" s="48" t="s">
        <v>183</v>
      </c>
      <c r="P2555" s="48"/>
      <c r="Q2555" s="48" t="s">
        <v>184</v>
      </c>
      <c r="R2555" s="217" t="s">
        <v>211</v>
      </c>
      <c r="S2555" s="48" t="b">
        <v>0</v>
      </c>
      <c r="T2555" s="48"/>
      <c r="U2555" s="178"/>
      <c r="V2555" s="178">
        <v>43339</v>
      </c>
      <c r="W2555" s="48" t="s">
        <v>211</v>
      </c>
      <c r="X2555" s="48"/>
      <c r="Y2555" s="48"/>
      <c r="Z2555" s="48" t="s">
        <v>211</v>
      </c>
      <c r="AA2555" s="48"/>
      <c r="AB2555" s="48"/>
      <c r="AC2555" s="217" t="s">
        <v>2865</v>
      </c>
      <c r="AD2555" s="219">
        <v>43361</v>
      </c>
      <c r="AE2555" s="217" t="s">
        <v>178</v>
      </c>
      <c r="AF2555" s="217" t="s">
        <v>4409</v>
      </c>
      <c r="AG2555" s="217" t="s">
        <v>2694</v>
      </c>
      <c r="AH2555" s="209">
        <v>43570</v>
      </c>
      <c r="AI2555" s="210" t="s">
        <v>4347</v>
      </c>
      <c r="AJ2555" s="164" t="str">
        <f t="shared" ref="AJ2555:AJ2618" si="40">IF(LEN(A2555)&gt;6,"FS","PD&amp;C")</f>
        <v>FS</v>
      </c>
      <c r="AK2555" s="115" t="b">
        <f>ISNUMBER(SEARCH("IRT",Table1[[#This Row],[Current_Status]]))</f>
        <v>0</v>
      </c>
      <c r="AL2555" s="116">
        <f>YEAR(Table1[[#This Row],[Project_Initiated]])</f>
        <v>2018</v>
      </c>
      <c r="AM2555" s="53">
        <v>44120</v>
      </c>
      <c r="AN2555" s="53" t="str">
        <f>IF(AND(Table1[[#This Row],[Completed Date]]&gt;="07/01/2020"+0,Table1[[#This Row],[Completed Date]]&lt;="6/30/2021"+0),"FY 20-21",IF(AND(Table1[[#This Row],[Completed Date]]&gt;="07/01/2019"+0,Table1[[#This Row],[Completed Date]]&lt;="6/30/2020"+0),"FY 19-20",""))</f>
        <v/>
      </c>
      <c r="AO2555" s="116" t="str">
        <f>IFERROR(FIND("R",Table1[[#This Row],[FS_Priority]]),"")</f>
        <v/>
      </c>
    </row>
    <row r="2556" spans="1:41" x14ac:dyDescent="0.25">
      <c r="A2556" s="48" t="s">
        <v>402</v>
      </c>
      <c r="B2556" s="217" t="s">
        <v>211</v>
      </c>
      <c r="C2556" s="217" t="s">
        <v>402</v>
      </c>
      <c r="D2556" s="218" t="b">
        <v>0</v>
      </c>
      <c r="E2556" s="48" t="s">
        <v>398</v>
      </c>
      <c r="F2556" s="48" t="s">
        <v>3271</v>
      </c>
      <c r="G2556" s="48" t="s">
        <v>211</v>
      </c>
      <c r="H2556" s="48" t="s">
        <v>453</v>
      </c>
      <c r="I2556" s="48" t="s">
        <v>211</v>
      </c>
      <c r="J2556" s="48" t="s">
        <v>2661</v>
      </c>
      <c r="K2556" s="217" t="s">
        <v>3786</v>
      </c>
      <c r="L2556" s="217" t="s">
        <v>399</v>
      </c>
      <c r="M2556" s="48" t="s">
        <v>3787</v>
      </c>
      <c r="N2556" s="217" t="s">
        <v>211</v>
      </c>
      <c r="O2556" s="48" t="s">
        <v>183</v>
      </c>
      <c r="P2556" s="48"/>
      <c r="Q2556" s="48" t="s">
        <v>239</v>
      </c>
      <c r="R2556" s="217" t="s">
        <v>211</v>
      </c>
      <c r="S2556" s="48" t="b">
        <v>0</v>
      </c>
      <c r="T2556" s="48"/>
      <c r="U2556" s="178"/>
      <c r="V2556" s="178">
        <v>43341</v>
      </c>
      <c r="W2556" s="48" t="s">
        <v>211</v>
      </c>
      <c r="X2556" s="48"/>
      <c r="Y2556" s="48"/>
      <c r="Z2556" s="48" t="s">
        <v>211</v>
      </c>
      <c r="AA2556" s="48"/>
      <c r="AB2556" s="48"/>
      <c r="AC2556" s="217" t="s">
        <v>2885</v>
      </c>
      <c r="AD2556" s="179"/>
      <c r="AE2556" s="217" t="s">
        <v>178</v>
      </c>
      <c r="AF2556" s="217" t="s">
        <v>211</v>
      </c>
      <c r="AG2556" s="217" t="s">
        <v>2694</v>
      </c>
      <c r="AH2556" s="216">
        <v>43631</v>
      </c>
      <c r="AI2556" s="210" t="s">
        <v>4347</v>
      </c>
      <c r="AJ2556" s="164" t="str">
        <f t="shared" si="40"/>
        <v>FS</v>
      </c>
      <c r="AK2556" s="115" t="b">
        <f>ISNUMBER(SEARCH("IRT",Table1[[#This Row],[Current_Status]]))</f>
        <v>0</v>
      </c>
      <c r="AL2556" s="116">
        <f>YEAR(Table1[[#This Row],[Project_Initiated]])</f>
        <v>2018</v>
      </c>
      <c r="AM2556" s="53">
        <v>44120</v>
      </c>
      <c r="AN2556" s="53" t="str">
        <f>IF(AND(Table1[[#This Row],[Completed Date]]&gt;="07/01/2020"+0,Table1[[#This Row],[Completed Date]]&lt;="6/30/2021"+0),"FY 20-21",IF(AND(Table1[[#This Row],[Completed Date]]&gt;="07/01/2019"+0,Table1[[#This Row],[Completed Date]]&lt;="6/30/2020"+0),"FY 19-20",""))</f>
        <v/>
      </c>
      <c r="AO2556" s="116" t="str">
        <f>IFERROR(FIND("R",Table1[[#This Row],[FS_Priority]]),"")</f>
        <v/>
      </c>
    </row>
    <row r="2557" spans="1:41" x14ac:dyDescent="0.25">
      <c r="A2557" s="48" t="s">
        <v>754</v>
      </c>
      <c r="B2557" s="217" t="s">
        <v>211</v>
      </c>
      <c r="C2557" s="217" t="s">
        <v>754</v>
      </c>
      <c r="D2557" s="218" t="b">
        <v>0</v>
      </c>
      <c r="E2557" s="48" t="s">
        <v>130</v>
      </c>
      <c r="F2557" s="48" t="s">
        <v>3273</v>
      </c>
      <c r="G2557" s="48" t="s">
        <v>211</v>
      </c>
      <c r="H2557" s="48" t="s">
        <v>932</v>
      </c>
      <c r="I2557" s="48" t="s">
        <v>3797</v>
      </c>
      <c r="J2557" s="48" t="s">
        <v>2661</v>
      </c>
      <c r="K2557" s="217" t="s">
        <v>3791</v>
      </c>
      <c r="L2557" s="217" t="s">
        <v>403</v>
      </c>
      <c r="M2557" s="48" t="s">
        <v>3796</v>
      </c>
      <c r="N2557" s="217" t="s">
        <v>211</v>
      </c>
      <c r="O2557" s="48" t="s">
        <v>183</v>
      </c>
      <c r="P2557" s="48"/>
      <c r="Q2557" s="48" t="s">
        <v>211</v>
      </c>
      <c r="R2557" s="217" t="s">
        <v>240</v>
      </c>
      <c r="S2557" s="48" t="b">
        <v>0</v>
      </c>
      <c r="T2557" s="48"/>
      <c r="U2557" s="178"/>
      <c r="V2557" s="178">
        <v>43263</v>
      </c>
      <c r="W2557" s="48" t="s">
        <v>211</v>
      </c>
      <c r="X2557" s="48"/>
      <c r="Y2557" s="48"/>
      <c r="Z2557" s="48" t="s">
        <v>211</v>
      </c>
      <c r="AA2557" s="48"/>
      <c r="AB2557" s="48"/>
      <c r="AC2557" s="217" t="s">
        <v>755</v>
      </c>
      <c r="AD2557" s="48"/>
      <c r="AE2557" s="217" t="s">
        <v>183</v>
      </c>
      <c r="AF2557" s="217" t="s">
        <v>211</v>
      </c>
      <c r="AG2557" s="217" t="s">
        <v>2694</v>
      </c>
      <c r="AH2557" s="208">
        <v>43362</v>
      </c>
      <c r="AI2557" s="210" t="s">
        <v>4350</v>
      </c>
      <c r="AJ2557" s="164" t="str">
        <f t="shared" si="40"/>
        <v>FS</v>
      </c>
      <c r="AK2557" s="115" t="b">
        <f>ISNUMBER(SEARCH("IRT",Table1[[#This Row],[Current_Status]]))</f>
        <v>0</v>
      </c>
      <c r="AL2557" s="116">
        <f>YEAR(Table1[[#This Row],[Project_Initiated]])</f>
        <v>2018</v>
      </c>
      <c r="AM2557" s="53">
        <v>44120</v>
      </c>
      <c r="AN2557" s="53" t="str">
        <f>IF(AND(Table1[[#This Row],[Completed Date]]&gt;="07/01/2020"+0,Table1[[#This Row],[Completed Date]]&lt;="6/30/2021"+0),"FY 20-21",IF(AND(Table1[[#This Row],[Completed Date]]&gt;="07/01/2019"+0,Table1[[#This Row],[Completed Date]]&lt;="6/30/2020"+0),"FY 19-20",""))</f>
        <v/>
      </c>
      <c r="AO2557" s="116" t="str">
        <f>IFERROR(FIND("R",Table1[[#This Row],[FS_Priority]]),"")</f>
        <v/>
      </c>
    </row>
    <row r="2558" spans="1:41" x14ac:dyDescent="0.25">
      <c r="A2558" s="48" t="s">
        <v>758</v>
      </c>
      <c r="B2558" s="217" t="s">
        <v>211</v>
      </c>
      <c r="C2558" s="217" t="s">
        <v>758</v>
      </c>
      <c r="D2558" s="218" t="b">
        <v>0</v>
      </c>
      <c r="E2558" s="48" t="s">
        <v>130</v>
      </c>
      <c r="F2558" s="48" t="s">
        <v>3274</v>
      </c>
      <c r="G2558" s="48" t="s">
        <v>211</v>
      </c>
      <c r="H2558" s="48" t="s">
        <v>182</v>
      </c>
      <c r="I2558" s="48" t="s">
        <v>3794</v>
      </c>
      <c r="J2558" s="48" t="s">
        <v>2661</v>
      </c>
      <c r="K2558" s="217" t="s">
        <v>3791</v>
      </c>
      <c r="L2558" s="217" t="s">
        <v>403</v>
      </c>
      <c r="M2558" s="48" t="s">
        <v>3795</v>
      </c>
      <c r="N2558" s="217" t="s">
        <v>211</v>
      </c>
      <c r="O2558" s="48" t="s">
        <v>546</v>
      </c>
      <c r="P2558" s="48"/>
      <c r="Q2558" s="48" t="s">
        <v>211</v>
      </c>
      <c r="R2558" s="217" t="s">
        <v>218</v>
      </c>
      <c r="S2558" s="48" t="b">
        <v>0</v>
      </c>
      <c r="T2558" s="48"/>
      <c r="U2558" s="178"/>
      <c r="V2558" s="178">
        <v>43264</v>
      </c>
      <c r="W2558" s="48" t="s">
        <v>211</v>
      </c>
      <c r="X2558" s="48"/>
      <c r="Y2558" s="48"/>
      <c r="Z2558" s="48" t="s">
        <v>211</v>
      </c>
      <c r="AA2558" s="48"/>
      <c r="AB2558" s="48"/>
      <c r="AC2558" s="217" t="s">
        <v>2848</v>
      </c>
      <c r="AD2558" s="180"/>
      <c r="AE2558" s="217" t="s">
        <v>178</v>
      </c>
      <c r="AF2558" s="217" t="s">
        <v>211</v>
      </c>
      <c r="AG2558" s="217" t="s">
        <v>2694</v>
      </c>
      <c r="AH2558" s="208">
        <v>43552</v>
      </c>
      <c r="AI2558" s="210" t="s">
        <v>4350</v>
      </c>
      <c r="AJ2558" s="164" t="str">
        <f t="shared" si="40"/>
        <v>FS</v>
      </c>
      <c r="AK2558" s="115" t="b">
        <f>ISNUMBER(SEARCH("IRT",Table1[[#This Row],[Current_Status]]))</f>
        <v>0</v>
      </c>
      <c r="AL2558" s="116">
        <f>YEAR(Table1[[#This Row],[Project_Initiated]])</f>
        <v>2018</v>
      </c>
      <c r="AM2558" s="53">
        <v>44120</v>
      </c>
      <c r="AN2558" s="53" t="str">
        <f>IF(AND(Table1[[#This Row],[Completed Date]]&gt;="07/01/2020"+0,Table1[[#This Row],[Completed Date]]&lt;="6/30/2021"+0),"FY 20-21",IF(AND(Table1[[#This Row],[Completed Date]]&gt;="07/01/2019"+0,Table1[[#This Row],[Completed Date]]&lt;="6/30/2020"+0),"FY 19-20",""))</f>
        <v/>
      </c>
      <c r="AO2558" s="116" t="str">
        <f>IFERROR(FIND("R",Table1[[#This Row],[FS_Priority]]),"")</f>
        <v/>
      </c>
    </row>
    <row r="2559" spans="1:41" x14ac:dyDescent="0.25">
      <c r="A2559" s="48" t="s">
        <v>2804</v>
      </c>
      <c r="B2559" s="217" t="s">
        <v>211</v>
      </c>
      <c r="C2559" s="217" t="s">
        <v>2804</v>
      </c>
      <c r="D2559" s="218" t="b">
        <v>0</v>
      </c>
      <c r="E2559" s="48" t="s">
        <v>130</v>
      </c>
      <c r="F2559" s="48" t="s">
        <v>3277</v>
      </c>
      <c r="G2559" s="48" t="s">
        <v>211</v>
      </c>
      <c r="H2559" s="48" t="s">
        <v>291</v>
      </c>
      <c r="I2559" s="48" t="s">
        <v>3798</v>
      </c>
      <c r="J2559" s="48" t="s">
        <v>2661</v>
      </c>
      <c r="K2559" s="217" t="s">
        <v>3791</v>
      </c>
      <c r="L2559" s="217" t="s">
        <v>403</v>
      </c>
      <c r="M2559" s="48" t="s">
        <v>3796</v>
      </c>
      <c r="N2559" s="217" t="s">
        <v>211</v>
      </c>
      <c r="O2559" s="48" t="s">
        <v>183</v>
      </c>
      <c r="P2559" s="48"/>
      <c r="Q2559" s="48" t="s">
        <v>288</v>
      </c>
      <c r="R2559" s="217" t="s">
        <v>211</v>
      </c>
      <c r="S2559" s="48" t="b">
        <v>0</v>
      </c>
      <c r="T2559" s="48"/>
      <c r="U2559" s="178"/>
      <c r="V2559" s="178">
        <v>43411</v>
      </c>
      <c r="W2559" s="48" t="s">
        <v>211</v>
      </c>
      <c r="X2559" s="48"/>
      <c r="Y2559" s="48"/>
      <c r="Z2559" s="48" t="s">
        <v>211</v>
      </c>
      <c r="AA2559" s="48"/>
      <c r="AB2559" s="48"/>
      <c r="AC2559" s="217" t="s">
        <v>2866</v>
      </c>
      <c r="AD2559" s="180"/>
      <c r="AE2559" s="217" t="s">
        <v>498</v>
      </c>
      <c r="AF2559" s="217" t="s">
        <v>211</v>
      </c>
      <c r="AG2559" s="217" t="s">
        <v>211</v>
      </c>
      <c r="AH2559" s="208">
        <v>43522</v>
      </c>
      <c r="AI2559" s="210" t="s">
        <v>4347</v>
      </c>
      <c r="AJ2559" s="164" t="str">
        <f t="shared" si="40"/>
        <v>FS</v>
      </c>
      <c r="AK2559" s="115" t="b">
        <f>ISNUMBER(SEARCH("IRT",Table1[[#This Row],[Current_Status]]))</f>
        <v>0</v>
      </c>
      <c r="AL2559" s="116">
        <f>YEAR(Table1[[#This Row],[Project_Initiated]])</f>
        <v>2018</v>
      </c>
      <c r="AM2559" s="53">
        <v>44120</v>
      </c>
      <c r="AN2559" s="53" t="str">
        <f>IF(AND(Table1[[#This Row],[Completed Date]]&gt;="07/01/2020"+0,Table1[[#This Row],[Completed Date]]&lt;="6/30/2021"+0),"FY 20-21",IF(AND(Table1[[#This Row],[Completed Date]]&gt;="07/01/2019"+0,Table1[[#This Row],[Completed Date]]&lt;="6/30/2020"+0),"FY 19-20",""))</f>
        <v/>
      </c>
      <c r="AO2559" s="116" t="str">
        <f>IFERROR(FIND("R",Table1[[#This Row],[FS_Priority]]),"")</f>
        <v/>
      </c>
    </row>
    <row r="2560" spans="1:41" x14ac:dyDescent="0.25">
      <c r="A2560" s="48" t="s">
        <v>405</v>
      </c>
      <c r="B2560" s="217" t="s">
        <v>211</v>
      </c>
      <c r="C2560" s="217" t="s">
        <v>405</v>
      </c>
      <c r="D2560" s="218" t="b">
        <v>0</v>
      </c>
      <c r="E2560" s="48" t="s">
        <v>130</v>
      </c>
      <c r="F2560" s="48" t="s">
        <v>3279</v>
      </c>
      <c r="G2560" s="48" t="s">
        <v>211</v>
      </c>
      <c r="H2560" s="48" t="s">
        <v>452</v>
      </c>
      <c r="I2560" s="48" t="s">
        <v>211</v>
      </c>
      <c r="J2560" s="48" t="s">
        <v>2661</v>
      </c>
      <c r="K2560" s="217" t="s">
        <v>3791</v>
      </c>
      <c r="L2560" s="217" t="s">
        <v>403</v>
      </c>
      <c r="M2560" s="48" t="s">
        <v>3801</v>
      </c>
      <c r="N2560" s="217" t="s">
        <v>211</v>
      </c>
      <c r="O2560" s="48" t="s">
        <v>183</v>
      </c>
      <c r="P2560" s="48"/>
      <c r="Q2560" s="48" t="s">
        <v>236</v>
      </c>
      <c r="R2560" s="217" t="s">
        <v>184</v>
      </c>
      <c r="S2560" s="48" t="b">
        <v>0</v>
      </c>
      <c r="T2560" s="48"/>
      <c r="U2560" s="178"/>
      <c r="V2560" s="178">
        <v>43195</v>
      </c>
      <c r="W2560" s="48" t="s">
        <v>211</v>
      </c>
      <c r="X2560" s="48"/>
      <c r="Y2560" s="48"/>
      <c r="Z2560" s="48" t="s">
        <v>211</v>
      </c>
      <c r="AA2560" s="48"/>
      <c r="AB2560" s="48"/>
      <c r="AC2560" s="217" t="s">
        <v>2700</v>
      </c>
      <c r="AD2560" s="219">
        <v>43287</v>
      </c>
      <c r="AE2560" s="217" t="s">
        <v>498</v>
      </c>
      <c r="AF2560" s="217" t="s">
        <v>211</v>
      </c>
      <c r="AG2560" s="217" t="s">
        <v>2694</v>
      </c>
      <c r="AH2560" s="208">
        <v>43480</v>
      </c>
      <c r="AI2560" s="210" t="s">
        <v>4350</v>
      </c>
      <c r="AJ2560" s="164" t="str">
        <f t="shared" si="40"/>
        <v>FS</v>
      </c>
      <c r="AK2560" s="115" t="b">
        <f>ISNUMBER(SEARCH("IRT",Table1[[#This Row],[Current_Status]]))</f>
        <v>0</v>
      </c>
      <c r="AL2560" s="116">
        <f>YEAR(Table1[[#This Row],[Project_Initiated]])</f>
        <v>2018</v>
      </c>
      <c r="AM2560" s="53">
        <v>44120</v>
      </c>
      <c r="AN2560" s="53" t="str">
        <f>IF(AND(Table1[[#This Row],[Completed Date]]&gt;="07/01/2020"+0,Table1[[#This Row],[Completed Date]]&lt;="6/30/2021"+0),"FY 20-21",IF(AND(Table1[[#This Row],[Completed Date]]&gt;="07/01/2019"+0,Table1[[#This Row],[Completed Date]]&lt;="6/30/2020"+0),"FY 19-20",""))</f>
        <v/>
      </c>
      <c r="AO2560" s="116" t="str">
        <f>IFERROR(FIND("R",Table1[[#This Row],[FS_Priority]]),"")</f>
        <v/>
      </c>
    </row>
    <row r="2561" spans="1:41" x14ac:dyDescent="0.25">
      <c r="A2561" s="48" t="s">
        <v>406</v>
      </c>
      <c r="B2561" s="217" t="s">
        <v>211</v>
      </c>
      <c r="C2561" s="217" t="s">
        <v>406</v>
      </c>
      <c r="D2561" s="218" t="b">
        <v>0</v>
      </c>
      <c r="E2561" s="48" t="s">
        <v>130</v>
      </c>
      <c r="F2561" s="48" t="s">
        <v>3280</v>
      </c>
      <c r="G2561" s="48" t="s">
        <v>211</v>
      </c>
      <c r="H2561" s="48" t="s">
        <v>452</v>
      </c>
      <c r="I2561" s="48" t="s">
        <v>211</v>
      </c>
      <c r="J2561" s="48" t="s">
        <v>2661</v>
      </c>
      <c r="K2561" s="217" t="s">
        <v>3791</v>
      </c>
      <c r="L2561" s="217" t="s">
        <v>403</v>
      </c>
      <c r="M2561" s="48" t="s">
        <v>3792</v>
      </c>
      <c r="N2561" s="217" t="s">
        <v>211</v>
      </c>
      <c r="O2561" s="48" t="s">
        <v>183</v>
      </c>
      <c r="P2561" s="48"/>
      <c r="Q2561" s="48" t="s">
        <v>184</v>
      </c>
      <c r="R2561" s="217" t="s">
        <v>239</v>
      </c>
      <c r="S2561" s="48" t="b">
        <v>0</v>
      </c>
      <c r="T2561" s="48"/>
      <c r="U2561" s="178"/>
      <c r="V2561" s="178">
        <v>43195</v>
      </c>
      <c r="W2561" s="48" t="s">
        <v>211</v>
      </c>
      <c r="X2561" s="48"/>
      <c r="Y2561" s="48"/>
      <c r="Z2561" s="48" t="s">
        <v>211</v>
      </c>
      <c r="AA2561" s="48"/>
      <c r="AB2561" s="48"/>
      <c r="AC2561" s="217" t="s">
        <v>2699</v>
      </c>
      <c r="AD2561" s="219">
        <v>43287</v>
      </c>
      <c r="AE2561" s="217" t="s">
        <v>498</v>
      </c>
      <c r="AF2561" s="217" t="s">
        <v>211</v>
      </c>
      <c r="AG2561" s="217" t="s">
        <v>2694</v>
      </c>
      <c r="AH2561" s="208">
        <v>43480</v>
      </c>
      <c r="AI2561" s="210" t="s">
        <v>4350</v>
      </c>
      <c r="AJ2561" s="164" t="str">
        <f t="shared" si="40"/>
        <v>FS</v>
      </c>
      <c r="AK2561" s="115" t="b">
        <f>ISNUMBER(SEARCH("IRT",Table1[[#This Row],[Current_Status]]))</f>
        <v>0</v>
      </c>
      <c r="AL2561" s="116">
        <f>YEAR(Table1[[#This Row],[Project_Initiated]])</f>
        <v>2018</v>
      </c>
      <c r="AM2561" s="53">
        <v>44120</v>
      </c>
      <c r="AN2561" s="53" t="str">
        <f>IF(AND(Table1[[#This Row],[Completed Date]]&gt;="07/01/2020"+0,Table1[[#This Row],[Completed Date]]&lt;="6/30/2021"+0),"FY 20-21",IF(AND(Table1[[#This Row],[Completed Date]]&gt;="07/01/2019"+0,Table1[[#This Row],[Completed Date]]&lt;="6/30/2020"+0),"FY 19-20",""))</f>
        <v/>
      </c>
      <c r="AO2561" s="116" t="str">
        <f>IFERROR(FIND("R",Table1[[#This Row],[FS_Priority]]),"")</f>
        <v/>
      </c>
    </row>
    <row r="2562" spans="1:41" x14ac:dyDescent="0.25">
      <c r="A2562" s="48" t="s">
        <v>407</v>
      </c>
      <c r="B2562" s="217" t="s">
        <v>211</v>
      </c>
      <c r="C2562" s="217" t="s">
        <v>407</v>
      </c>
      <c r="D2562" s="218" t="b">
        <v>0</v>
      </c>
      <c r="E2562" s="48" t="s">
        <v>130</v>
      </c>
      <c r="F2562" s="48" t="s">
        <v>3281</v>
      </c>
      <c r="G2562" s="48" t="s">
        <v>211</v>
      </c>
      <c r="H2562" s="48" t="s">
        <v>459</v>
      </c>
      <c r="I2562" s="48" t="s">
        <v>211</v>
      </c>
      <c r="J2562" s="48" t="s">
        <v>2661</v>
      </c>
      <c r="K2562" s="217" t="s">
        <v>3791</v>
      </c>
      <c r="L2562" s="217" t="s">
        <v>403</v>
      </c>
      <c r="M2562" s="48" t="s">
        <v>3792</v>
      </c>
      <c r="N2562" s="217" t="s">
        <v>211</v>
      </c>
      <c r="O2562" s="48" t="s">
        <v>183</v>
      </c>
      <c r="P2562" s="48"/>
      <c r="Q2562" s="48" t="s">
        <v>239</v>
      </c>
      <c r="R2562" s="217" t="s">
        <v>211</v>
      </c>
      <c r="S2562" s="48" t="b">
        <v>0</v>
      </c>
      <c r="T2562" s="48"/>
      <c r="U2562" s="178"/>
      <c r="V2562" s="178">
        <v>43293</v>
      </c>
      <c r="W2562" s="48" t="s">
        <v>211</v>
      </c>
      <c r="X2562" s="48"/>
      <c r="Y2562" s="48"/>
      <c r="Z2562" s="48" t="s">
        <v>211</v>
      </c>
      <c r="AA2562" s="48"/>
      <c r="AB2562" s="48"/>
      <c r="AC2562" s="217" t="s">
        <v>2867</v>
      </c>
      <c r="AD2562" s="48"/>
      <c r="AE2562" s="217" t="s">
        <v>178</v>
      </c>
      <c r="AF2562" s="217" t="s">
        <v>4403</v>
      </c>
      <c r="AG2562" s="217" t="s">
        <v>2694</v>
      </c>
      <c r="AH2562" s="208">
        <v>43570</v>
      </c>
      <c r="AI2562" s="210" t="s">
        <v>4347</v>
      </c>
      <c r="AJ2562" s="164" t="str">
        <f t="shared" si="40"/>
        <v>FS</v>
      </c>
      <c r="AK2562" s="115" t="b">
        <f>ISNUMBER(SEARCH("IRT",Table1[[#This Row],[Current_Status]]))</f>
        <v>0</v>
      </c>
      <c r="AL2562" s="116">
        <f>YEAR(Table1[[#This Row],[Project_Initiated]])</f>
        <v>2018</v>
      </c>
      <c r="AM2562" s="53">
        <v>44120</v>
      </c>
      <c r="AN2562" s="53" t="str">
        <f>IF(AND(Table1[[#This Row],[Completed Date]]&gt;="07/01/2020"+0,Table1[[#This Row],[Completed Date]]&lt;="6/30/2021"+0),"FY 20-21",IF(AND(Table1[[#This Row],[Completed Date]]&gt;="07/01/2019"+0,Table1[[#This Row],[Completed Date]]&lt;="6/30/2020"+0),"FY 19-20",""))</f>
        <v/>
      </c>
      <c r="AO2562" s="116" t="str">
        <f>IFERROR(FIND("R",Table1[[#This Row],[FS_Priority]]),"")</f>
        <v/>
      </c>
    </row>
    <row r="2563" spans="1:41" x14ac:dyDescent="0.25">
      <c r="A2563" s="48" t="s">
        <v>3448</v>
      </c>
      <c r="B2563" s="217" t="s">
        <v>211</v>
      </c>
      <c r="C2563" s="217" t="s">
        <v>3448</v>
      </c>
      <c r="D2563" s="218" t="b">
        <v>0</v>
      </c>
      <c r="E2563" s="48" t="s">
        <v>130</v>
      </c>
      <c r="F2563" s="48" t="s">
        <v>3449</v>
      </c>
      <c r="G2563" s="48" t="s">
        <v>4052</v>
      </c>
      <c r="H2563" s="48" t="s">
        <v>4783</v>
      </c>
      <c r="I2563" s="48" t="s">
        <v>3793</v>
      </c>
      <c r="J2563" s="48" t="s">
        <v>2661</v>
      </c>
      <c r="K2563" s="217" t="s">
        <v>3791</v>
      </c>
      <c r="L2563" s="217" t="s">
        <v>403</v>
      </c>
      <c r="M2563" s="48" t="s">
        <v>4429</v>
      </c>
      <c r="N2563" s="217" t="s">
        <v>211</v>
      </c>
      <c r="O2563" s="48" t="s">
        <v>183</v>
      </c>
      <c r="P2563" s="48"/>
      <c r="Q2563" s="48" t="s">
        <v>3291</v>
      </c>
      <c r="R2563" s="217" t="s">
        <v>211</v>
      </c>
      <c r="S2563" s="48" t="b">
        <v>0</v>
      </c>
      <c r="T2563" s="48"/>
      <c r="U2563" s="178"/>
      <c r="V2563" s="178">
        <v>43472</v>
      </c>
      <c r="W2563" s="48" t="s">
        <v>211</v>
      </c>
      <c r="X2563" s="48"/>
      <c r="Y2563" s="48"/>
      <c r="Z2563" s="48" t="s">
        <v>211</v>
      </c>
      <c r="AA2563" s="48"/>
      <c r="AB2563" s="48"/>
      <c r="AC2563" s="217" t="s">
        <v>5038</v>
      </c>
      <c r="AD2563" s="48"/>
      <c r="AE2563" s="217" t="s">
        <v>178</v>
      </c>
      <c r="AF2563" s="217" t="s">
        <v>211</v>
      </c>
      <c r="AG2563" s="217" t="s">
        <v>211</v>
      </c>
      <c r="AH2563" s="216">
        <v>44048</v>
      </c>
      <c r="AI2563" s="210" t="s">
        <v>4349</v>
      </c>
      <c r="AJ2563" s="164" t="str">
        <f t="shared" si="40"/>
        <v>FS</v>
      </c>
      <c r="AK2563" s="115" t="b">
        <f>ISNUMBER(SEARCH("IRT",Table1[[#This Row],[Current_Status]]))</f>
        <v>0</v>
      </c>
      <c r="AL2563" s="116">
        <f>YEAR(Table1[[#This Row],[Project_Initiated]])</f>
        <v>2019</v>
      </c>
      <c r="AM2563" s="53">
        <v>44120</v>
      </c>
      <c r="AN2563" s="53" t="str">
        <f>IF(AND(Table1[[#This Row],[Completed Date]]&gt;="07/01/2020"+0,Table1[[#This Row],[Completed Date]]&lt;="6/30/2021"+0),"FY 20-21",IF(AND(Table1[[#This Row],[Completed Date]]&gt;="07/01/2019"+0,Table1[[#This Row],[Completed Date]]&lt;="6/30/2020"+0),"FY 19-20",""))</f>
        <v>FY 20-21</v>
      </c>
      <c r="AO2563" s="116">
        <f>IFERROR(FIND("R",Table1[[#This Row],[FS_Priority]]),"")</f>
        <v>1</v>
      </c>
    </row>
    <row r="2564" spans="1:41" x14ac:dyDescent="0.25">
      <c r="A2564" s="48" t="s">
        <v>703</v>
      </c>
      <c r="B2564" s="217" t="s">
        <v>211</v>
      </c>
      <c r="C2564" s="217" t="s">
        <v>703</v>
      </c>
      <c r="D2564" s="218" t="b">
        <v>0</v>
      </c>
      <c r="E2564" s="48" t="s">
        <v>4299</v>
      </c>
      <c r="F2564" s="48" t="s">
        <v>2972</v>
      </c>
      <c r="G2564" s="48" t="s">
        <v>211</v>
      </c>
      <c r="H2564" s="48" t="s">
        <v>448</v>
      </c>
      <c r="I2564" s="48" t="s">
        <v>3470</v>
      </c>
      <c r="J2564" s="48" t="s">
        <v>2661</v>
      </c>
      <c r="K2564" s="217" t="s">
        <v>3471</v>
      </c>
      <c r="L2564" s="217" t="s">
        <v>2636</v>
      </c>
      <c r="M2564" s="48" t="s">
        <v>3475</v>
      </c>
      <c r="N2564" s="217" t="s">
        <v>211</v>
      </c>
      <c r="O2564" s="48" t="s">
        <v>165</v>
      </c>
      <c r="P2564" s="48"/>
      <c r="Q2564" s="48" t="s">
        <v>211</v>
      </c>
      <c r="R2564" s="217" t="s">
        <v>244</v>
      </c>
      <c r="S2564" s="48" t="b">
        <v>0</v>
      </c>
      <c r="T2564" s="48"/>
      <c r="U2564" s="178"/>
      <c r="V2564" s="178">
        <v>43192</v>
      </c>
      <c r="W2564" s="48" t="s">
        <v>211</v>
      </c>
      <c r="X2564" s="48"/>
      <c r="Y2564" s="48"/>
      <c r="Z2564" s="48" t="s">
        <v>211</v>
      </c>
      <c r="AA2564" s="48"/>
      <c r="AB2564" s="48"/>
      <c r="AC2564" s="217" t="s">
        <v>211</v>
      </c>
      <c r="AD2564" s="48"/>
      <c r="AE2564" s="217" t="s">
        <v>165</v>
      </c>
      <c r="AF2564" s="217" t="s">
        <v>211</v>
      </c>
      <c r="AG2564" s="217" t="s">
        <v>539</v>
      </c>
      <c r="AH2564" s="209">
        <v>43295</v>
      </c>
      <c r="AI2564" s="210" t="s">
        <v>4348</v>
      </c>
      <c r="AJ2564" s="164" t="str">
        <f t="shared" si="40"/>
        <v>FS</v>
      </c>
      <c r="AK2564" s="115" t="b">
        <f>ISNUMBER(SEARCH("IRT",Table1[[#This Row],[Current_Status]]))</f>
        <v>0</v>
      </c>
      <c r="AL2564" s="116">
        <f>YEAR(Table1[[#This Row],[Project_Initiated]])</f>
        <v>2018</v>
      </c>
      <c r="AM2564" s="53">
        <v>44120</v>
      </c>
      <c r="AN2564" s="53" t="str">
        <f>IF(AND(Table1[[#This Row],[Completed Date]]&gt;="07/01/2020"+0,Table1[[#This Row],[Completed Date]]&lt;="6/30/2021"+0),"FY 20-21",IF(AND(Table1[[#This Row],[Completed Date]]&gt;="07/01/2019"+0,Table1[[#This Row],[Completed Date]]&lt;="6/30/2020"+0),"FY 19-20",""))</f>
        <v/>
      </c>
      <c r="AO2564" s="116" t="str">
        <f>IFERROR(FIND("R",Table1[[#This Row],[FS_Priority]]),"")</f>
        <v/>
      </c>
    </row>
    <row r="2565" spans="1:41" x14ac:dyDescent="0.25">
      <c r="A2565" s="48" t="s">
        <v>683</v>
      </c>
      <c r="B2565" s="217" t="s">
        <v>211</v>
      </c>
      <c r="C2565" s="217" t="s">
        <v>683</v>
      </c>
      <c r="D2565" s="218" t="b">
        <v>0</v>
      </c>
      <c r="E2565" s="48" t="s">
        <v>4299</v>
      </c>
      <c r="F2565" s="48" t="s">
        <v>3287</v>
      </c>
      <c r="G2565" s="48" t="s">
        <v>211</v>
      </c>
      <c r="H2565" s="48" t="s">
        <v>52</v>
      </c>
      <c r="I2565" s="48" t="s">
        <v>3808</v>
      </c>
      <c r="J2565" s="48" t="s">
        <v>2661</v>
      </c>
      <c r="K2565" s="217" t="s">
        <v>3471</v>
      </c>
      <c r="L2565" s="217" t="s">
        <v>2636</v>
      </c>
      <c r="M2565" s="48" t="s">
        <v>3566</v>
      </c>
      <c r="N2565" s="217" t="s">
        <v>211</v>
      </c>
      <c r="O2565" s="48" t="s">
        <v>165</v>
      </c>
      <c r="P2565" s="48"/>
      <c r="Q2565" s="48" t="s">
        <v>211</v>
      </c>
      <c r="R2565" s="217" t="s">
        <v>211</v>
      </c>
      <c r="S2565" s="48" t="b">
        <v>0</v>
      </c>
      <c r="T2565" s="48"/>
      <c r="U2565" s="178"/>
      <c r="V2565" s="178">
        <v>43157</v>
      </c>
      <c r="W2565" s="48" t="s">
        <v>211</v>
      </c>
      <c r="X2565" s="48"/>
      <c r="Y2565" s="48"/>
      <c r="Z2565" s="48" t="s">
        <v>211</v>
      </c>
      <c r="AA2565" s="48"/>
      <c r="AB2565" s="48"/>
      <c r="AC2565" s="217" t="s">
        <v>211</v>
      </c>
      <c r="AD2565" s="48"/>
      <c r="AE2565" s="217" t="s">
        <v>165</v>
      </c>
      <c r="AF2565" s="217" t="s">
        <v>211</v>
      </c>
      <c r="AG2565" s="217" t="s">
        <v>539</v>
      </c>
      <c r="AH2565" s="216">
        <v>43292</v>
      </c>
      <c r="AI2565" s="210" t="s">
        <v>4348</v>
      </c>
      <c r="AJ2565" s="164" t="str">
        <f t="shared" si="40"/>
        <v>FS</v>
      </c>
      <c r="AK2565" s="115" t="b">
        <f>ISNUMBER(SEARCH("IRT",Table1[[#This Row],[Current_Status]]))</f>
        <v>0</v>
      </c>
      <c r="AL2565" s="116">
        <f>YEAR(Table1[[#This Row],[Project_Initiated]])</f>
        <v>2018</v>
      </c>
      <c r="AM2565" s="53">
        <v>44120</v>
      </c>
      <c r="AN2565" s="53" t="str">
        <f>IF(AND(Table1[[#This Row],[Completed Date]]&gt;="07/01/2020"+0,Table1[[#This Row],[Completed Date]]&lt;="6/30/2021"+0),"FY 20-21",IF(AND(Table1[[#This Row],[Completed Date]]&gt;="07/01/2019"+0,Table1[[#This Row],[Completed Date]]&lt;="6/30/2020"+0),"FY 19-20",""))</f>
        <v/>
      </c>
      <c r="AO2565" s="116" t="str">
        <f>IFERROR(FIND("R",Table1[[#This Row],[FS_Priority]]),"")</f>
        <v/>
      </c>
    </row>
    <row r="2566" spans="1:41" x14ac:dyDescent="0.25">
      <c r="A2566" s="48" t="s">
        <v>847</v>
      </c>
      <c r="B2566" s="217" t="s">
        <v>211</v>
      </c>
      <c r="C2566" s="217" t="s">
        <v>847</v>
      </c>
      <c r="D2566" s="218" t="b">
        <v>0</v>
      </c>
      <c r="E2566" s="48" t="s">
        <v>4299</v>
      </c>
      <c r="F2566" s="48" t="s">
        <v>2978</v>
      </c>
      <c r="G2566" s="48" t="s">
        <v>211</v>
      </c>
      <c r="H2566" s="48" t="s">
        <v>456</v>
      </c>
      <c r="I2566" s="48" t="s">
        <v>211</v>
      </c>
      <c r="J2566" s="48" t="s">
        <v>2661</v>
      </c>
      <c r="K2566" s="217" t="s">
        <v>3471</v>
      </c>
      <c r="L2566" s="217" t="s">
        <v>2636</v>
      </c>
      <c r="M2566" s="48" t="s">
        <v>3474</v>
      </c>
      <c r="N2566" s="217" t="s">
        <v>211</v>
      </c>
      <c r="O2566" s="48" t="s">
        <v>165</v>
      </c>
      <c r="P2566" s="48"/>
      <c r="Q2566" s="48" t="s">
        <v>211</v>
      </c>
      <c r="R2566" s="217" t="s">
        <v>211</v>
      </c>
      <c r="S2566" s="48" t="b">
        <v>0</v>
      </c>
      <c r="T2566" s="48"/>
      <c r="U2566" s="178"/>
      <c r="V2566" s="178">
        <v>43375</v>
      </c>
      <c r="W2566" s="48" t="s">
        <v>211</v>
      </c>
      <c r="X2566" s="48"/>
      <c r="Y2566" s="48"/>
      <c r="Z2566" s="48" t="s">
        <v>211</v>
      </c>
      <c r="AA2566" s="48"/>
      <c r="AB2566" s="48"/>
      <c r="AC2566" s="217" t="s">
        <v>539</v>
      </c>
      <c r="AD2566" s="48"/>
      <c r="AE2566" s="217" t="s">
        <v>165</v>
      </c>
      <c r="AF2566" s="217" t="s">
        <v>211</v>
      </c>
      <c r="AG2566" s="217" t="s">
        <v>539</v>
      </c>
      <c r="AH2566" s="216">
        <v>43374</v>
      </c>
      <c r="AI2566" s="210" t="s">
        <v>4352</v>
      </c>
      <c r="AJ2566" s="164" t="str">
        <f t="shared" si="40"/>
        <v>FS</v>
      </c>
      <c r="AK2566" s="115" t="b">
        <f>ISNUMBER(SEARCH("IRT",Table1[[#This Row],[Current_Status]]))</f>
        <v>0</v>
      </c>
      <c r="AL2566" s="116">
        <f>YEAR(Table1[[#This Row],[Project_Initiated]])</f>
        <v>2018</v>
      </c>
      <c r="AM2566" s="53">
        <v>44120</v>
      </c>
      <c r="AN2566" s="53" t="str">
        <f>IF(AND(Table1[[#This Row],[Completed Date]]&gt;="07/01/2020"+0,Table1[[#This Row],[Completed Date]]&lt;="6/30/2021"+0),"FY 20-21",IF(AND(Table1[[#This Row],[Completed Date]]&gt;="07/01/2019"+0,Table1[[#This Row],[Completed Date]]&lt;="6/30/2020"+0),"FY 19-20",""))</f>
        <v/>
      </c>
      <c r="AO2566" s="116" t="str">
        <f>IFERROR(FIND("R",Table1[[#This Row],[FS_Priority]]),"")</f>
        <v/>
      </c>
    </row>
    <row r="2567" spans="1:41" x14ac:dyDescent="0.25">
      <c r="A2567" s="48" t="s">
        <v>735</v>
      </c>
      <c r="B2567" s="217" t="s">
        <v>211</v>
      </c>
      <c r="C2567" s="217" t="s">
        <v>735</v>
      </c>
      <c r="D2567" s="218" t="b">
        <v>0</v>
      </c>
      <c r="E2567" s="48" t="s">
        <v>4299</v>
      </c>
      <c r="F2567" s="48" t="s">
        <v>2977</v>
      </c>
      <c r="G2567" s="48" t="s">
        <v>211</v>
      </c>
      <c r="H2567" s="48" t="s">
        <v>736</v>
      </c>
      <c r="I2567" s="48" t="s">
        <v>3473</v>
      </c>
      <c r="J2567" s="48" t="s">
        <v>2661</v>
      </c>
      <c r="K2567" s="217" t="s">
        <v>3471</v>
      </c>
      <c r="L2567" s="217" t="s">
        <v>2636</v>
      </c>
      <c r="M2567" s="48" t="s">
        <v>3472</v>
      </c>
      <c r="N2567" s="217" t="s">
        <v>211</v>
      </c>
      <c r="O2567" s="48" t="s">
        <v>165</v>
      </c>
      <c r="P2567" s="48"/>
      <c r="Q2567" s="48" t="s">
        <v>211</v>
      </c>
      <c r="R2567" s="217" t="s">
        <v>211</v>
      </c>
      <c r="S2567" s="48" t="b">
        <v>0</v>
      </c>
      <c r="T2567" s="48"/>
      <c r="U2567" s="178"/>
      <c r="V2567" s="178">
        <v>43224</v>
      </c>
      <c r="W2567" s="48" t="s">
        <v>211</v>
      </c>
      <c r="X2567" s="48"/>
      <c r="Y2567" s="48"/>
      <c r="Z2567" s="48" t="s">
        <v>211</v>
      </c>
      <c r="AA2567" s="48"/>
      <c r="AB2567" s="48"/>
      <c r="AC2567" s="217" t="s">
        <v>211</v>
      </c>
      <c r="AD2567" s="48"/>
      <c r="AE2567" s="217" t="s">
        <v>165</v>
      </c>
      <c r="AF2567" s="217" t="s">
        <v>211</v>
      </c>
      <c r="AG2567" s="217" t="s">
        <v>539</v>
      </c>
      <c r="AH2567" s="216">
        <v>43294</v>
      </c>
      <c r="AI2567" s="210" t="s">
        <v>4350</v>
      </c>
      <c r="AJ2567" s="164" t="str">
        <f t="shared" si="40"/>
        <v>FS</v>
      </c>
      <c r="AK2567" s="115" t="b">
        <f>ISNUMBER(SEARCH("IRT",Table1[[#This Row],[Current_Status]]))</f>
        <v>0</v>
      </c>
      <c r="AL2567" s="116">
        <f>YEAR(Table1[[#This Row],[Project_Initiated]])</f>
        <v>2018</v>
      </c>
      <c r="AM2567" s="53">
        <v>44120</v>
      </c>
      <c r="AN2567" s="53" t="str">
        <f>IF(AND(Table1[[#This Row],[Completed Date]]&gt;="07/01/2020"+0,Table1[[#This Row],[Completed Date]]&lt;="6/30/2021"+0),"FY 20-21",IF(AND(Table1[[#This Row],[Completed Date]]&gt;="07/01/2019"+0,Table1[[#This Row],[Completed Date]]&lt;="6/30/2020"+0),"FY 19-20",""))</f>
        <v/>
      </c>
      <c r="AO2567" s="116" t="str">
        <f>IFERROR(FIND("R",Table1[[#This Row],[FS_Priority]]),"")</f>
        <v/>
      </c>
    </row>
    <row r="2568" spans="1:41" x14ac:dyDescent="0.25">
      <c r="A2568" s="48" t="s">
        <v>711</v>
      </c>
      <c r="B2568" s="217" t="s">
        <v>211</v>
      </c>
      <c r="C2568" s="217" t="s">
        <v>711</v>
      </c>
      <c r="D2568" s="218" t="b">
        <v>0</v>
      </c>
      <c r="E2568" s="48" t="s">
        <v>4299</v>
      </c>
      <c r="F2568" s="48" t="s">
        <v>3284</v>
      </c>
      <c r="G2568" s="48" t="s">
        <v>211</v>
      </c>
      <c r="H2568" s="48" t="s">
        <v>2251</v>
      </c>
      <c r="I2568" s="48" t="s">
        <v>3810</v>
      </c>
      <c r="J2568" s="48" t="s">
        <v>2661</v>
      </c>
      <c r="K2568" s="217" t="s">
        <v>3471</v>
      </c>
      <c r="L2568" s="217" t="s">
        <v>2636</v>
      </c>
      <c r="M2568" s="48" t="s">
        <v>3811</v>
      </c>
      <c r="N2568" s="217" t="s">
        <v>211</v>
      </c>
      <c r="O2568" s="48" t="s">
        <v>165</v>
      </c>
      <c r="P2568" s="48"/>
      <c r="Q2568" s="48" t="s">
        <v>211</v>
      </c>
      <c r="R2568" s="217" t="s">
        <v>218</v>
      </c>
      <c r="S2568" s="48" t="b">
        <v>0</v>
      </c>
      <c r="T2568" s="48"/>
      <c r="U2568" s="178"/>
      <c r="V2568" s="178">
        <v>43200</v>
      </c>
      <c r="W2568" s="48" t="s">
        <v>211</v>
      </c>
      <c r="X2568" s="48"/>
      <c r="Y2568" s="48"/>
      <c r="Z2568" s="48" t="s">
        <v>211</v>
      </c>
      <c r="AA2568" s="48"/>
      <c r="AB2568" s="48"/>
      <c r="AC2568" s="217" t="s">
        <v>211</v>
      </c>
      <c r="AD2568" s="48"/>
      <c r="AE2568" s="217" t="s">
        <v>165</v>
      </c>
      <c r="AF2568" s="217" t="s">
        <v>211</v>
      </c>
      <c r="AG2568" s="217" t="s">
        <v>539</v>
      </c>
      <c r="AH2568" s="216">
        <v>43336</v>
      </c>
      <c r="AI2568" s="210" t="s">
        <v>4350</v>
      </c>
      <c r="AJ2568" s="164" t="str">
        <f t="shared" si="40"/>
        <v>FS</v>
      </c>
      <c r="AK2568" s="115" t="b">
        <f>ISNUMBER(SEARCH("IRT",Table1[[#This Row],[Current_Status]]))</f>
        <v>0</v>
      </c>
      <c r="AL2568" s="116">
        <f>YEAR(Table1[[#This Row],[Project_Initiated]])</f>
        <v>2018</v>
      </c>
      <c r="AM2568" s="53">
        <v>44120</v>
      </c>
      <c r="AN2568" s="53" t="str">
        <f>IF(AND(Table1[[#This Row],[Completed Date]]&gt;="07/01/2020"+0,Table1[[#This Row],[Completed Date]]&lt;="6/30/2021"+0),"FY 20-21",IF(AND(Table1[[#This Row],[Completed Date]]&gt;="07/01/2019"+0,Table1[[#This Row],[Completed Date]]&lt;="6/30/2020"+0),"FY 19-20",""))</f>
        <v/>
      </c>
      <c r="AO2568" s="116" t="str">
        <f>IFERROR(FIND("R",Table1[[#This Row],[FS_Priority]]),"")</f>
        <v/>
      </c>
    </row>
    <row r="2569" spans="1:41" x14ac:dyDescent="0.25">
      <c r="A2569" s="48" t="s">
        <v>656</v>
      </c>
      <c r="B2569" s="217" t="s">
        <v>211</v>
      </c>
      <c r="C2569" s="217" t="s">
        <v>656</v>
      </c>
      <c r="D2569" s="218" t="b">
        <v>0</v>
      </c>
      <c r="E2569" s="48" t="s">
        <v>4299</v>
      </c>
      <c r="F2569" s="48" t="s">
        <v>2980</v>
      </c>
      <c r="G2569" s="48" t="s">
        <v>211</v>
      </c>
      <c r="H2569" s="48" t="s">
        <v>448</v>
      </c>
      <c r="I2569" s="48" t="s">
        <v>211</v>
      </c>
      <c r="J2569" s="48" t="s">
        <v>2661</v>
      </c>
      <c r="K2569" s="217" t="s">
        <v>3471</v>
      </c>
      <c r="L2569" s="217" t="s">
        <v>2636</v>
      </c>
      <c r="M2569" s="48" t="s">
        <v>3477</v>
      </c>
      <c r="N2569" s="217" t="s">
        <v>211</v>
      </c>
      <c r="O2569" s="48" t="s">
        <v>183</v>
      </c>
      <c r="P2569" s="48"/>
      <c r="Q2569" s="48" t="s">
        <v>211</v>
      </c>
      <c r="R2569" s="217" t="s">
        <v>211</v>
      </c>
      <c r="S2569" s="48" t="b">
        <v>0</v>
      </c>
      <c r="T2569" s="48"/>
      <c r="U2569" s="178"/>
      <c r="V2569" s="178">
        <v>43125</v>
      </c>
      <c r="W2569" s="48" t="s">
        <v>211</v>
      </c>
      <c r="X2569" s="48"/>
      <c r="Y2569" s="48"/>
      <c r="Z2569" s="48" t="s">
        <v>211</v>
      </c>
      <c r="AA2569" s="48"/>
      <c r="AB2569" s="48"/>
      <c r="AC2569" s="217" t="s">
        <v>657</v>
      </c>
      <c r="AD2569" s="48"/>
      <c r="AE2569" s="217" t="s">
        <v>178</v>
      </c>
      <c r="AF2569" s="217" t="s">
        <v>211</v>
      </c>
      <c r="AG2569" s="217" t="s">
        <v>2694</v>
      </c>
      <c r="AH2569" s="216">
        <v>43322</v>
      </c>
      <c r="AI2569" s="210" t="s">
        <v>4348</v>
      </c>
      <c r="AJ2569" s="164" t="str">
        <f t="shared" si="40"/>
        <v>FS</v>
      </c>
      <c r="AK2569" s="115" t="b">
        <f>ISNUMBER(SEARCH("IRT",Table1[[#This Row],[Current_Status]]))</f>
        <v>0</v>
      </c>
      <c r="AL2569" s="116">
        <f>YEAR(Table1[[#This Row],[Project_Initiated]])</f>
        <v>2018</v>
      </c>
      <c r="AM2569" s="53">
        <v>44120</v>
      </c>
      <c r="AN2569" s="53" t="str">
        <f>IF(AND(Table1[[#This Row],[Completed Date]]&gt;="07/01/2020"+0,Table1[[#This Row],[Completed Date]]&lt;="6/30/2021"+0),"FY 20-21",IF(AND(Table1[[#This Row],[Completed Date]]&gt;="07/01/2019"+0,Table1[[#This Row],[Completed Date]]&lt;="6/30/2020"+0),"FY 19-20",""))</f>
        <v/>
      </c>
      <c r="AO2569" s="116" t="str">
        <f>IFERROR(FIND("R",Table1[[#This Row],[FS_Priority]]),"")</f>
        <v/>
      </c>
    </row>
    <row r="2570" spans="1:41" x14ac:dyDescent="0.25">
      <c r="A2570" s="48" t="s">
        <v>747</v>
      </c>
      <c r="B2570" s="217" t="s">
        <v>211</v>
      </c>
      <c r="C2570" s="217" t="s">
        <v>747</v>
      </c>
      <c r="D2570" s="218" t="b">
        <v>0</v>
      </c>
      <c r="E2570" s="48" t="s">
        <v>4299</v>
      </c>
      <c r="F2570" s="48" t="s">
        <v>2997</v>
      </c>
      <c r="G2570" s="48" t="s">
        <v>211</v>
      </c>
      <c r="H2570" s="48" t="s">
        <v>748</v>
      </c>
      <c r="I2570" s="48" t="s">
        <v>211</v>
      </c>
      <c r="J2570" s="48" t="s">
        <v>2661</v>
      </c>
      <c r="K2570" s="217" t="s">
        <v>3471</v>
      </c>
      <c r="L2570" s="217" t="s">
        <v>2636</v>
      </c>
      <c r="M2570" s="48" t="s">
        <v>3492</v>
      </c>
      <c r="N2570" s="217" t="s">
        <v>211</v>
      </c>
      <c r="O2570" s="48" t="s">
        <v>183</v>
      </c>
      <c r="P2570" s="48"/>
      <c r="Q2570" s="48" t="s">
        <v>211</v>
      </c>
      <c r="R2570" s="217" t="s">
        <v>242</v>
      </c>
      <c r="S2570" s="48" t="b">
        <v>0</v>
      </c>
      <c r="T2570" s="48"/>
      <c r="U2570" s="178"/>
      <c r="V2570" s="178">
        <v>43251</v>
      </c>
      <c r="W2570" s="48" t="s">
        <v>211</v>
      </c>
      <c r="X2570" s="48"/>
      <c r="Y2570" s="48"/>
      <c r="Z2570" s="48" t="s">
        <v>211</v>
      </c>
      <c r="AA2570" s="48"/>
      <c r="AB2570" s="48"/>
      <c r="AC2570" s="217" t="s">
        <v>211</v>
      </c>
      <c r="AD2570" s="48"/>
      <c r="AE2570" s="217" t="s">
        <v>178</v>
      </c>
      <c r="AF2570" s="217" t="s">
        <v>211</v>
      </c>
      <c r="AG2570" s="217" t="s">
        <v>2694</v>
      </c>
      <c r="AH2570" s="216">
        <v>43364</v>
      </c>
      <c r="AI2570" s="210" t="s">
        <v>4350</v>
      </c>
      <c r="AJ2570" s="164" t="str">
        <f t="shared" si="40"/>
        <v>FS</v>
      </c>
      <c r="AK2570" s="115" t="b">
        <f>ISNUMBER(SEARCH("IRT",Table1[[#This Row],[Current_Status]]))</f>
        <v>0</v>
      </c>
      <c r="AL2570" s="116">
        <f>YEAR(Table1[[#This Row],[Project_Initiated]])</f>
        <v>2018</v>
      </c>
      <c r="AM2570" s="53">
        <v>44120</v>
      </c>
      <c r="AN2570" s="53" t="str">
        <f>IF(AND(Table1[[#This Row],[Completed Date]]&gt;="07/01/2020"+0,Table1[[#This Row],[Completed Date]]&lt;="6/30/2021"+0),"FY 20-21",IF(AND(Table1[[#This Row],[Completed Date]]&gt;="07/01/2019"+0,Table1[[#This Row],[Completed Date]]&lt;="6/30/2020"+0),"FY 19-20",""))</f>
        <v/>
      </c>
      <c r="AO2570" s="116" t="str">
        <f>IFERROR(FIND("R",Table1[[#This Row],[FS_Priority]]),"")</f>
        <v/>
      </c>
    </row>
    <row r="2571" spans="1:41" x14ac:dyDescent="0.25">
      <c r="A2571" s="48" t="s">
        <v>411</v>
      </c>
      <c r="B2571" s="217" t="s">
        <v>211</v>
      </c>
      <c r="C2571" s="217" t="s">
        <v>411</v>
      </c>
      <c r="D2571" s="218" t="b">
        <v>0</v>
      </c>
      <c r="E2571" s="48" t="s">
        <v>4299</v>
      </c>
      <c r="F2571" s="48" t="s">
        <v>3286</v>
      </c>
      <c r="G2571" s="48" t="s">
        <v>211</v>
      </c>
      <c r="H2571" s="48" t="s">
        <v>1288</v>
      </c>
      <c r="I2571" s="48" t="s">
        <v>3470</v>
      </c>
      <c r="J2571" s="48" t="s">
        <v>2661</v>
      </c>
      <c r="K2571" s="217" t="s">
        <v>3471</v>
      </c>
      <c r="L2571" s="217" t="s">
        <v>2636</v>
      </c>
      <c r="M2571" s="48" t="s">
        <v>3809</v>
      </c>
      <c r="N2571" s="217" t="s">
        <v>211</v>
      </c>
      <c r="O2571" s="48" t="s">
        <v>412</v>
      </c>
      <c r="P2571" s="48"/>
      <c r="Q2571" s="48" t="s">
        <v>211</v>
      </c>
      <c r="R2571" s="217" t="s">
        <v>211</v>
      </c>
      <c r="S2571" s="48" t="b">
        <v>0</v>
      </c>
      <c r="T2571" s="48"/>
      <c r="U2571" s="178"/>
      <c r="V2571" s="178">
        <v>43336</v>
      </c>
      <c r="W2571" s="48" t="s">
        <v>211</v>
      </c>
      <c r="X2571" s="48"/>
      <c r="Y2571" s="48"/>
      <c r="Z2571" s="48" t="s">
        <v>211</v>
      </c>
      <c r="AA2571" s="48"/>
      <c r="AB2571" s="48"/>
      <c r="AC2571" s="217" t="s">
        <v>3412</v>
      </c>
      <c r="AD2571" s="48"/>
      <c r="AE2571" s="217" t="s">
        <v>488</v>
      </c>
      <c r="AF2571" s="217" t="s">
        <v>211</v>
      </c>
      <c r="AG2571" s="217" t="s">
        <v>2694</v>
      </c>
      <c r="AH2571" s="216">
        <v>43647</v>
      </c>
      <c r="AI2571" s="210" t="s">
        <v>4347</v>
      </c>
      <c r="AJ2571" s="164" t="str">
        <f t="shared" si="40"/>
        <v>FS</v>
      </c>
      <c r="AK2571" s="115" t="b">
        <f>ISNUMBER(SEARCH("IRT",Table1[[#This Row],[Current_Status]]))</f>
        <v>0</v>
      </c>
      <c r="AL2571" s="116">
        <f>YEAR(Table1[[#This Row],[Project_Initiated]])</f>
        <v>2018</v>
      </c>
      <c r="AM2571" s="53">
        <v>44120</v>
      </c>
      <c r="AN2571" s="53" t="str">
        <f>IF(AND(Table1[[#This Row],[Completed Date]]&gt;="07/01/2020"+0,Table1[[#This Row],[Completed Date]]&lt;="6/30/2021"+0),"FY 20-21",IF(AND(Table1[[#This Row],[Completed Date]]&gt;="07/01/2019"+0,Table1[[#This Row],[Completed Date]]&lt;="6/30/2020"+0),"FY 19-20",""))</f>
        <v>FY 19-20</v>
      </c>
      <c r="AO2571" s="116" t="str">
        <f>IFERROR(FIND("R",Table1[[#This Row],[FS_Priority]]),"")</f>
        <v/>
      </c>
    </row>
    <row r="2572" spans="1:41" x14ac:dyDescent="0.25">
      <c r="A2572" s="48" t="s">
        <v>854</v>
      </c>
      <c r="B2572" s="217" t="s">
        <v>211</v>
      </c>
      <c r="C2572" s="217" t="s">
        <v>854</v>
      </c>
      <c r="D2572" s="218" t="b">
        <v>0</v>
      </c>
      <c r="E2572" s="48" t="s">
        <v>4299</v>
      </c>
      <c r="F2572" s="48" t="s">
        <v>2976</v>
      </c>
      <c r="G2572" s="48" t="s">
        <v>211</v>
      </c>
      <c r="H2572" s="48" t="s">
        <v>265</v>
      </c>
      <c r="I2572" s="48" t="s">
        <v>211</v>
      </c>
      <c r="J2572" s="48" t="s">
        <v>2661</v>
      </c>
      <c r="K2572" s="217" t="s">
        <v>3471</v>
      </c>
      <c r="L2572" s="217" t="s">
        <v>2636</v>
      </c>
      <c r="M2572" s="48" t="s">
        <v>3474</v>
      </c>
      <c r="N2572" s="217" t="s">
        <v>211</v>
      </c>
      <c r="O2572" s="48" t="s">
        <v>530</v>
      </c>
      <c r="P2572" s="48"/>
      <c r="Q2572" s="48" t="s">
        <v>211</v>
      </c>
      <c r="R2572" s="217" t="s">
        <v>211</v>
      </c>
      <c r="S2572" s="48" t="b">
        <v>0</v>
      </c>
      <c r="T2572" s="48"/>
      <c r="U2572" s="178"/>
      <c r="V2572" s="178">
        <v>43353</v>
      </c>
      <c r="W2572" s="48" t="s">
        <v>211</v>
      </c>
      <c r="X2572" s="48"/>
      <c r="Y2572" s="48"/>
      <c r="Z2572" s="48" t="s">
        <v>211</v>
      </c>
      <c r="AA2572" s="48"/>
      <c r="AB2572" s="48"/>
      <c r="AC2572" s="217" t="s">
        <v>211</v>
      </c>
      <c r="AD2572" s="48"/>
      <c r="AE2572" s="217" t="s">
        <v>178</v>
      </c>
      <c r="AF2572" s="217" t="s">
        <v>211</v>
      </c>
      <c r="AG2572" s="217" t="s">
        <v>211</v>
      </c>
      <c r="AH2572" s="216">
        <v>43395</v>
      </c>
      <c r="AI2572" s="210" t="s">
        <v>4347</v>
      </c>
      <c r="AJ2572" s="164" t="str">
        <f t="shared" si="40"/>
        <v>FS</v>
      </c>
      <c r="AK2572" s="115" t="b">
        <f>ISNUMBER(SEARCH("IRT",Table1[[#This Row],[Current_Status]]))</f>
        <v>0</v>
      </c>
      <c r="AL2572" s="116">
        <f>YEAR(Table1[[#This Row],[Project_Initiated]])</f>
        <v>2018</v>
      </c>
      <c r="AM2572" s="53">
        <v>44120</v>
      </c>
      <c r="AN2572" s="53" t="str">
        <f>IF(AND(Table1[[#This Row],[Completed Date]]&gt;="07/01/2020"+0,Table1[[#This Row],[Completed Date]]&lt;="6/30/2021"+0),"FY 20-21",IF(AND(Table1[[#This Row],[Completed Date]]&gt;="07/01/2019"+0,Table1[[#This Row],[Completed Date]]&lt;="6/30/2020"+0),"FY 19-20",""))</f>
        <v/>
      </c>
      <c r="AO2572" s="116" t="str">
        <f>IFERROR(FIND("R",Table1[[#This Row],[FS_Priority]]),"")</f>
        <v/>
      </c>
    </row>
    <row r="2573" spans="1:41" x14ac:dyDescent="0.25">
      <c r="A2573" s="48" t="s">
        <v>4657</v>
      </c>
      <c r="B2573" s="217" t="s">
        <v>211</v>
      </c>
      <c r="C2573" s="217" t="s">
        <v>4657</v>
      </c>
      <c r="D2573" s="218" t="b">
        <v>0</v>
      </c>
      <c r="E2573" s="48" t="s">
        <v>4299</v>
      </c>
      <c r="F2573" s="48" t="s">
        <v>4658</v>
      </c>
      <c r="G2573" s="48" t="s">
        <v>211</v>
      </c>
      <c r="H2573" s="48" t="s">
        <v>211</v>
      </c>
      <c r="I2573" s="48" t="s">
        <v>211</v>
      </c>
      <c r="J2573" s="48" t="s">
        <v>2661</v>
      </c>
      <c r="K2573" s="217" t="s">
        <v>3471</v>
      </c>
      <c r="L2573" s="217" t="s">
        <v>2636</v>
      </c>
      <c r="M2573" s="48" t="s">
        <v>3579</v>
      </c>
      <c r="N2573" s="217" t="s">
        <v>211</v>
      </c>
      <c r="O2573" s="48" t="s">
        <v>165</v>
      </c>
      <c r="P2573" s="48"/>
      <c r="Q2573" s="48" t="s">
        <v>4502</v>
      </c>
      <c r="R2573" s="217" t="s">
        <v>211</v>
      </c>
      <c r="S2573" s="48" t="b">
        <v>0</v>
      </c>
      <c r="T2573" s="48"/>
      <c r="U2573" s="178"/>
      <c r="V2573" s="178">
        <v>43741</v>
      </c>
      <c r="W2573" s="48" t="s">
        <v>211</v>
      </c>
      <c r="X2573" s="48"/>
      <c r="Y2573" s="48"/>
      <c r="Z2573" s="48" t="s">
        <v>211</v>
      </c>
      <c r="AA2573" s="48"/>
      <c r="AB2573" s="48"/>
      <c r="AC2573" s="217" t="s">
        <v>211</v>
      </c>
      <c r="AD2573" s="48"/>
      <c r="AE2573" s="217" t="s">
        <v>165</v>
      </c>
      <c r="AF2573" s="217" t="s">
        <v>211</v>
      </c>
      <c r="AG2573" s="217" t="s">
        <v>211</v>
      </c>
      <c r="AH2573" s="216">
        <v>43748</v>
      </c>
      <c r="AI2573" s="210" t="s">
        <v>4364</v>
      </c>
      <c r="AJ2573" s="164" t="str">
        <f t="shared" si="40"/>
        <v>FS</v>
      </c>
      <c r="AK2573" s="115" t="b">
        <f>ISNUMBER(SEARCH("IRT",Table1[[#This Row],[Current_Status]]))</f>
        <v>0</v>
      </c>
      <c r="AL2573" s="116">
        <f>YEAR(Table1[[#This Row],[Project_Initiated]])</f>
        <v>2019</v>
      </c>
      <c r="AM2573" s="53">
        <v>44120</v>
      </c>
      <c r="AN2573" s="53" t="str">
        <f>IF(AND(Table1[[#This Row],[Completed Date]]&gt;="07/01/2020"+0,Table1[[#This Row],[Completed Date]]&lt;="6/30/2021"+0),"FY 20-21",IF(AND(Table1[[#This Row],[Completed Date]]&gt;="07/01/2019"+0,Table1[[#This Row],[Completed Date]]&lt;="6/30/2020"+0),"FY 19-20",""))</f>
        <v>FY 19-20</v>
      </c>
      <c r="AO2573" s="116" t="str">
        <f>IFERROR(FIND("R",Table1[[#This Row],[FS_Priority]]),"")</f>
        <v/>
      </c>
    </row>
    <row r="2574" spans="1:41" x14ac:dyDescent="0.25">
      <c r="A2574" s="48" t="s">
        <v>4110</v>
      </c>
      <c r="B2574" s="217" t="s">
        <v>211</v>
      </c>
      <c r="C2574" s="217" t="s">
        <v>4110</v>
      </c>
      <c r="D2574" s="218" t="b">
        <v>0</v>
      </c>
      <c r="E2574" s="48" t="s">
        <v>4299</v>
      </c>
      <c r="F2574" s="48" t="s">
        <v>4171</v>
      </c>
      <c r="G2574" s="48" t="s">
        <v>211</v>
      </c>
      <c r="H2574" s="48" t="s">
        <v>1288</v>
      </c>
      <c r="I2574" s="48" t="s">
        <v>4172</v>
      </c>
      <c r="J2574" s="48" t="s">
        <v>2661</v>
      </c>
      <c r="K2574" s="217" t="s">
        <v>3471</v>
      </c>
      <c r="L2574" s="217" t="s">
        <v>2636</v>
      </c>
      <c r="M2574" s="48" t="s">
        <v>4173</v>
      </c>
      <c r="N2574" s="217" t="s">
        <v>211</v>
      </c>
      <c r="O2574" s="48" t="s">
        <v>165</v>
      </c>
      <c r="P2574" s="48"/>
      <c r="Q2574" s="48" t="s">
        <v>218</v>
      </c>
      <c r="R2574" s="217" t="s">
        <v>211</v>
      </c>
      <c r="S2574" s="48" t="b">
        <v>0</v>
      </c>
      <c r="T2574" s="48"/>
      <c r="U2574" s="178"/>
      <c r="V2574" s="178">
        <v>43654</v>
      </c>
      <c r="W2574" s="48" t="s">
        <v>211</v>
      </c>
      <c r="X2574" s="48"/>
      <c r="Y2574" s="48"/>
      <c r="Z2574" s="48" t="s">
        <v>211</v>
      </c>
      <c r="AA2574" s="48"/>
      <c r="AB2574" s="48"/>
      <c r="AC2574" s="217" t="s">
        <v>4436</v>
      </c>
      <c r="AD2574" s="48"/>
      <c r="AE2574" s="217" t="s">
        <v>165</v>
      </c>
      <c r="AF2574" s="217" t="s">
        <v>211</v>
      </c>
      <c r="AG2574" s="217" t="s">
        <v>211</v>
      </c>
      <c r="AH2574" s="216">
        <v>43745</v>
      </c>
      <c r="AI2574" s="210" t="s">
        <v>4284</v>
      </c>
      <c r="AJ2574" s="164" t="str">
        <f t="shared" si="40"/>
        <v>FS</v>
      </c>
      <c r="AK2574" s="115" t="b">
        <f>ISNUMBER(SEARCH("IRT",Table1[[#This Row],[Current_Status]]))</f>
        <v>0</v>
      </c>
      <c r="AL2574" s="116">
        <f>YEAR(Table1[[#This Row],[Project_Initiated]])</f>
        <v>2019</v>
      </c>
      <c r="AM2574" s="53">
        <v>44120</v>
      </c>
      <c r="AN2574" s="53" t="str">
        <f>IF(AND(Table1[[#This Row],[Completed Date]]&gt;="07/01/2020"+0,Table1[[#This Row],[Completed Date]]&lt;="6/30/2021"+0),"FY 20-21",IF(AND(Table1[[#This Row],[Completed Date]]&gt;="07/01/2019"+0,Table1[[#This Row],[Completed Date]]&lt;="6/30/2020"+0),"FY 19-20",""))</f>
        <v>FY 19-20</v>
      </c>
      <c r="AO2574" s="116" t="str">
        <f>IFERROR(FIND("R",Table1[[#This Row],[FS_Priority]]),"")</f>
        <v/>
      </c>
    </row>
    <row r="2575" spans="1:41" x14ac:dyDescent="0.25">
      <c r="A2575" s="48" t="s">
        <v>2747</v>
      </c>
      <c r="B2575" s="217" t="s">
        <v>211</v>
      </c>
      <c r="C2575" s="217" t="s">
        <v>2747</v>
      </c>
      <c r="D2575" s="218" t="b">
        <v>0</v>
      </c>
      <c r="E2575" s="48" t="s">
        <v>4299</v>
      </c>
      <c r="F2575" s="48" t="s">
        <v>3261</v>
      </c>
      <c r="G2575" s="48" t="s">
        <v>211</v>
      </c>
      <c r="H2575" s="48" t="s">
        <v>52</v>
      </c>
      <c r="I2575" s="48" t="s">
        <v>3812</v>
      </c>
      <c r="J2575" s="48" t="s">
        <v>2661</v>
      </c>
      <c r="K2575" s="217" t="s">
        <v>3471</v>
      </c>
      <c r="L2575" s="217" t="s">
        <v>2636</v>
      </c>
      <c r="M2575" s="48" t="s">
        <v>3813</v>
      </c>
      <c r="N2575" s="217" t="s">
        <v>211</v>
      </c>
      <c r="O2575" s="48" t="s">
        <v>165</v>
      </c>
      <c r="P2575" s="48"/>
      <c r="Q2575" s="48" t="s">
        <v>218</v>
      </c>
      <c r="R2575" s="217" t="s">
        <v>211</v>
      </c>
      <c r="S2575" s="48" t="b">
        <v>0</v>
      </c>
      <c r="T2575" s="48"/>
      <c r="U2575" s="178"/>
      <c r="V2575" s="178">
        <v>43452</v>
      </c>
      <c r="W2575" s="48" t="s">
        <v>211</v>
      </c>
      <c r="X2575" s="48"/>
      <c r="Y2575" s="48"/>
      <c r="Z2575" s="48" t="s">
        <v>211</v>
      </c>
      <c r="AA2575" s="48"/>
      <c r="AB2575" s="48"/>
      <c r="AC2575" s="217" t="s">
        <v>2788</v>
      </c>
      <c r="AD2575" s="48"/>
      <c r="AE2575" s="217" t="s">
        <v>211</v>
      </c>
      <c r="AF2575" s="217" t="s">
        <v>211</v>
      </c>
      <c r="AG2575" s="217" t="s">
        <v>211</v>
      </c>
      <c r="AH2575" s="209">
        <v>43504</v>
      </c>
      <c r="AI2575" s="210" t="s">
        <v>4346</v>
      </c>
      <c r="AJ2575" s="164" t="str">
        <f t="shared" si="40"/>
        <v>FS</v>
      </c>
      <c r="AK2575" s="115" t="b">
        <f>ISNUMBER(SEARCH("IRT",Table1[[#This Row],[Current_Status]]))</f>
        <v>0</v>
      </c>
      <c r="AL2575" s="116">
        <f>YEAR(Table1[[#This Row],[Project_Initiated]])</f>
        <v>2018</v>
      </c>
      <c r="AM2575" s="53">
        <v>44120</v>
      </c>
      <c r="AN2575" s="53" t="str">
        <f>IF(AND(Table1[[#This Row],[Completed Date]]&gt;="07/01/2020"+0,Table1[[#This Row],[Completed Date]]&lt;="6/30/2021"+0),"FY 20-21",IF(AND(Table1[[#This Row],[Completed Date]]&gt;="07/01/2019"+0,Table1[[#This Row],[Completed Date]]&lt;="6/30/2020"+0),"FY 19-20",""))</f>
        <v/>
      </c>
      <c r="AO2575" s="116" t="str">
        <f>IFERROR(FIND("R",Table1[[#This Row],[FS_Priority]]),"")</f>
        <v/>
      </c>
    </row>
    <row r="2576" spans="1:41" x14ac:dyDescent="0.25">
      <c r="A2576" s="48" t="s">
        <v>4109</v>
      </c>
      <c r="B2576" s="217" t="s">
        <v>211</v>
      </c>
      <c r="C2576" s="217" t="s">
        <v>4109</v>
      </c>
      <c r="D2576" s="218" t="b">
        <v>0</v>
      </c>
      <c r="E2576" s="48" t="s">
        <v>4299</v>
      </c>
      <c r="F2576" s="48" t="s">
        <v>4227</v>
      </c>
      <c r="G2576" s="48" t="s">
        <v>4300</v>
      </c>
      <c r="H2576" s="48" t="s">
        <v>447</v>
      </c>
      <c r="I2576" s="48" t="s">
        <v>4228</v>
      </c>
      <c r="J2576" s="48" t="s">
        <v>2661</v>
      </c>
      <c r="K2576" s="217" t="s">
        <v>3471</v>
      </c>
      <c r="L2576" s="217" t="s">
        <v>2636</v>
      </c>
      <c r="M2576" s="48" t="s">
        <v>3533</v>
      </c>
      <c r="N2576" s="217" t="s">
        <v>211</v>
      </c>
      <c r="O2576" s="48" t="s">
        <v>183</v>
      </c>
      <c r="P2576" s="48"/>
      <c r="Q2576" s="48" t="s">
        <v>218</v>
      </c>
      <c r="R2576" s="217" t="s">
        <v>211</v>
      </c>
      <c r="S2576" s="48" t="b">
        <v>0</v>
      </c>
      <c r="T2576" s="48"/>
      <c r="U2576" s="178"/>
      <c r="V2576" s="178">
        <v>43641</v>
      </c>
      <c r="W2576" s="48" t="s">
        <v>211</v>
      </c>
      <c r="X2576" s="48"/>
      <c r="Y2576" s="48"/>
      <c r="Z2576" s="48" t="s">
        <v>211</v>
      </c>
      <c r="AA2576" s="48"/>
      <c r="AB2576" s="48"/>
      <c r="AC2576" s="217" t="s">
        <v>4747</v>
      </c>
      <c r="AD2576" s="48"/>
      <c r="AE2576" s="217" t="s">
        <v>178</v>
      </c>
      <c r="AF2576" s="217" t="s">
        <v>4479</v>
      </c>
      <c r="AG2576" s="217" t="s">
        <v>2694</v>
      </c>
      <c r="AH2576" s="216">
        <v>43844</v>
      </c>
      <c r="AI2576" s="210" t="s">
        <v>4284</v>
      </c>
      <c r="AJ2576" s="164" t="str">
        <f t="shared" si="40"/>
        <v>FS</v>
      </c>
      <c r="AK2576" s="115" t="b">
        <f>ISNUMBER(SEARCH("IRT",Table1[[#This Row],[Current_Status]]))</f>
        <v>0</v>
      </c>
      <c r="AL2576" s="116">
        <f>YEAR(Table1[[#This Row],[Project_Initiated]])</f>
        <v>2019</v>
      </c>
      <c r="AM2576" s="53">
        <v>44120</v>
      </c>
      <c r="AN2576" s="53" t="str">
        <f>IF(AND(Table1[[#This Row],[Completed Date]]&gt;="07/01/2020"+0,Table1[[#This Row],[Completed Date]]&lt;="6/30/2021"+0),"FY 20-21",IF(AND(Table1[[#This Row],[Completed Date]]&gt;="07/01/2019"+0,Table1[[#This Row],[Completed Date]]&lt;="6/30/2020"+0),"FY 19-20",""))</f>
        <v>FY 19-20</v>
      </c>
      <c r="AO2576" s="116" t="str">
        <f>IFERROR(FIND("R",Table1[[#This Row],[FS_Priority]]),"")</f>
        <v/>
      </c>
    </row>
    <row r="2577" spans="1:41" x14ac:dyDescent="0.25">
      <c r="A2577" s="48" t="s">
        <v>3384</v>
      </c>
      <c r="B2577" s="217" t="s">
        <v>211</v>
      </c>
      <c r="C2577" s="217" t="s">
        <v>3384</v>
      </c>
      <c r="D2577" s="218" t="b">
        <v>0</v>
      </c>
      <c r="E2577" s="48" t="s">
        <v>4299</v>
      </c>
      <c r="F2577" s="48" t="s">
        <v>3385</v>
      </c>
      <c r="G2577" s="48" t="s">
        <v>4054</v>
      </c>
      <c r="H2577" s="48" t="s">
        <v>448</v>
      </c>
      <c r="I2577" s="48" t="s">
        <v>3470</v>
      </c>
      <c r="J2577" s="48" t="s">
        <v>2661</v>
      </c>
      <c r="K2577" s="217" t="s">
        <v>3471</v>
      </c>
      <c r="L2577" s="217" t="s">
        <v>2636</v>
      </c>
      <c r="M2577" s="48" t="s">
        <v>4827</v>
      </c>
      <c r="N2577" s="217" t="s">
        <v>211</v>
      </c>
      <c r="O2577" s="48" t="s">
        <v>183</v>
      </c>
      <c r="P2577" s="48"/>
      <c r="Q2577" s="48" t="s">
        <v>218</v>
      </c>
      <c r="R2577" s="217" t="s">
        <v>211</v>
      </c>
      <c r="S2577" s="48" t="b">
        <v>0</v>
      </c>
      <c r="T2577" s="48"/>
      <c r="U2577" s="178"/>
      <c r="V2577" s="178">
        <v>43451</v>
      </c>
      <c r="W2577" s="48" t="s">
        <v>211</v>
      </c>
      <c r="X2577" s="48"/>
      <c r="Y2577" s="48"/>
      <c r="Z2577" s="48" t="s">
        <v>211</v>
      </c>
      <c r="AA2577" s="48"/>
      <c r="AB2577" s="48"/>
      <c r="AC2577" s="217" t="s">
        <v>5040</v>
      </c>
      <c r="AD2577" s="180"/>
      <c r="AE2577" s="217" t="s">
        <v>178</v>
      </c>
      <c r="AF2577" s="217" t="s">
        <v>211</v>
      </c>
      <c r="AG2577" s="217" t="s">
        <v>211</v>
      </c>
      <c r="AH2577" s="216">
        <v>44048</v>
      </c>
      <c r="AI2577" s="210" t="s">
        <v>4349</v>
      </c>
      <c r="AJ2577" s="164" t="str">
        <f t="shared" si="40"/>
        <v>FS</v>
      </c>
      <c r="AK2577" s="115" t="b">
        <f>ISNUMBER(SEARCH("IRT",Table1[[#This Row],[Current_Status]]))</f>
        <v>0</v>
      </c>
      <c r="AL2577" s="116">
        <f>YEAR(Table1[[#This Row],[Project_Initiated]])</f>
        <v>2018</v>
      </c>
      <c r="AM2577" s="53">
        <v>44120</v>
      </c>
      <c r="AN2577" s="53" t="str">
        <f>IF(AND(Table1[[#This Row],[Completed Date]]&gt;="07/01/2020"+0,Table1[[#This Row],[Completed Date]]&lt;="6/30/2021"+0),"FY 20-21",IF(AND(Table1[[#This Row],[Completed Date]]&gt;="07/01/2019"+0,Table1[[#This Row],[Completed Date]]&lt;="6/30/2020"+0),"FY 19-20",""))</f>
        <v>FY 20-21</v>
      </c>
      <c r="AO2577" s="116" t="str">
        <f>IFERROR(FIND("R",Table1[[#This Row],[FS_Priority]]),"")</f>
        <v/>
      </c>
    </row>
    <row r="2578" spans="1:41" x14ac:dyDescent="0.25">
      <c r="A2578" s="48" t="s">
        <v>249</v>
      </c>
      <c r="B2578" s="217" t="s">
        <v>211</v>
      </c>
      <c r="C2578" s="217" t="s">
        <v>249</v>
      </c>
      <c r="D2578" s="218" t="b">
        <v>0</v>
      </c>
      <c r="E2578" s="48" t="s">
        <v>4299</v>
      </c>
      <c r="F2578" s="48" t="s">
        <v>2981</v>
      </c>
      <c r="G2578" s="48" t="s">
        <v>211</v>
      </c>
      <c r="H2578" s="48" t="s">
        <v>272</v>
      </c>
      <c r="I2578" s="48" t="s">
        <v>211</v>
      </c>
      <c r="J2578" s="48" t="s">
        <v>2661</v>
      </c>
      <c r="K2578" s="217" t="s">
        <v>3471</v>
      </c>
      <c r="L2578" s="217" t="s">
        <v>2636</v>
      </c>
      <c r="M2578" s="48" t="s">
        <v>3480</v>
      </c>
      <c r="N2578" s="217" t="s">
        <v>211</v>
      </c>
      <c r="O2578" s="48" t="s">
        <v>165</v>
      </c>
      <c r="P2578" s="48"/>
      <c r="Q2578" s="48" t="s">
        <v>221</v>
      </c>
      <c r="R2578" s="217" t="s">
        <v>211</v>
      </c>
      <c r="S2578" s="48" t="b">
        <v>0</v>
      </c>
      <c r="T2578" s="48"/>
      <c r="U2578" s="178"/>
      <c r="V2578" s="178">
        <v>43332</v>
      </c>
      <c r="W2578" s="48" t="s">
        <v>211</v>
      </c>
      <c r="X2578" s="48"/>
      <c r="Y2578" s="48"/>
      <c r="Z2578" s="48" t="s">
        <v>211</v>
      </c>
      <c r="AA2578" s="48"/>
      <c r="AB2578" s="48"/>
      <c r="AC2578" s="217" t="s">
        <v>539</v>
      </c>
      <c r="AD2578" s="48"/>
      <c r="AE2578" s="217" t="s">
        <v>165</v>
      </c>
      <c r="AF2578" s="217" t="s">
        <v>211</v>
      </c>
      <c r="AG2578" s="217" t="s">
        <v>539</v>
      </c>
      <c r="AH2578" s="216">
        <v>43412</v>
      </c>
      <c r="AI2578" s="210" t="s">
        <v>4347</v>
      </c>
      <c r="AJ2578" s="164" t="str">
        <f t="shared" si="40"/>
        <v>FS</v>
      </c>
      <c r="AK2578" s="115" t="b">
        <f>ISNUMBER(SEARCH("IRT",Table1[[#This Row],[Current_Status]]))</f>
        <v>0</v>
      </c>
      <c r="AL2578" s="116">
        <f>YEAR(Table1[[#This Row],[Project_Initiated]])</f>
        <v>2018</v>
      </c>
      <c r="AM2578" s="53">
        <v>44120</v>
      </c>
      <c r="AN2578" s="53" t="str">
        <f>IF(AND(Table1[[#This Row],[Completed Date]]&gt;="07/01/2020"+0,Table1[[#This Row],[Completed Date]]&lt;="6/30/2021"+0),"FY 20-21",IF(AND(Table1[[#This Row],[Completed Date]]&gt;="07/01/2019"+0,Table1[[#This Row],[Completed Date]]&lt;="6/30/2020"+0),"FY 19-20",""))</f>
        <v/>
      </c>
      <c r="AO2578" s="116" t="str">
        <f>IFERROR(FIND("R",Table1[[#This Row],[FS_Priority]]),"")</f>
        <v/>
      </c>
    </row>
    <row r="2579" spans="1:41" x14ac:dyDescent="0.25">
      <c r="A2579" s="48" t="s">
        <v>250</v>
      </c>
      <c r="B2579" s="217" t="s">
        <v>211</v>
      </c>
      <c r="C2579" s="217" t="s">
        <v>250</v>
      </c>
      <c r="D2579" s="218" t="b">
        <v>0</v>
      </c>
      <c r="E2579" s="48" t="s">
        <v>4299</v>
      </c>
      <c r="F2579" s="48" t="s">
        <v>2982</v>
      </c>
      <c r="G2579" s="48" t="s">
        <v>211</v>
      </c>
      <c r="H2579" s="48" t="s">
        <v>264</v>
      </c>
      <c r="I2579" s="48" t="s">
        <v>3481</v>
      </c>
      <c r="J2579" s="48" t="s">
        <v>2661</v>
      </c>
      <c r="K2579" s="217" t="s">
        <v>3471</v>
      </c>
      <c r="L2579" s="217" t="s">
        <v>2636</v>
      </c>
      <c r="M2579" s="48" t="s">
        <v>3472</v>
      </c>
      <c r="N2579" s="217" t="s">
        <v>211</v>
      </c>
      <c r="O2579" s="48" t="s">
        <v>534</v>
      </c>
      <c r="P2579" s="48"/>
      <c r="Q2579" s="48" t="s">
        <v>221</v>
      </c>
      <c r="R2579" s="217" t="s">
        <v>211</v>
      </c>
      <c r="S2579" s="48" t="b">
        <v>0</v>
      </c>
      <c r="T2579" s="48"/>
      <c r="U2579" s="178"/>
      <c r="V2579" s="178">
        <v>43347</v>
      </c>
      <c r="W2579" s="48" t="s">
        <v>211</v>
      </c>
      <c r="X2579" s="48"/>
      <c r="Y2579" s="48"/>
      <c r="Z2579" s="48" t="s">
        <v>211</v>
      </c>
      <c r="AA2579" s="48"/>
      <c r="AB2579" s="48"/>
      <c r="AC2579" s="217" t="s">
        <v>2853</v>
      </c>
      <c r="AD2579" s="223">
        <v>43405</v>
      </c>
      <c r="AE2579" s="217" t="s">
        <v>178</v>
      </c>
      <c r="AF2579" s="217" t="s">
        <v>211</v>
      </c>
      <c r="AG2579" s="217" t="s">
        <v>2694</v>
      </c>
      <c r="AH2579" s="216">
        <v>43559</v>
      </c>
      <c r="AI2579" s="210" t="s">
        <v>4347</v>
      </c>
      <c r="AJ2579" s="164" t="str">
        <f t="shared" si="40"/>
        <v>FS</v>
      </c>
      <c r="AK2579" s="115" t="b">
        <f>ISNUMBER(SEARCH("IRT",Table1[[#This Row],[Current_Status]]))</f>
        <v>0</v>
      </c>
      <c r="AL2579" s="116">
        <f>YEAR(Table1[[#This Row],[Project_Initiated]])</f>
        <v>2018</v>
      </c>
      <c r="AM2579" s="53">
        <v>44120</v>
      </c>
      <c r="AN2579" s="53" t="str">
        <f>IF(AND(Table1[[#This Row],[Completed Date]]&gt;="07/01/2020"+0,Table1[[#This Row],[Completed Date]]&lt;="6/30/2021"+0),"FY 20-21",IF(AND(Table1[[#This Row],[Completed Date]]&gt;="07/01/2019"+0,Table1[[#This Row],[Completed Date]]&lt;="6/30/2020"+0),"FY 19-20",""))</f>
        <v/>
      </c>
      <c r="AO2579" s="116" t="str">
        <f>IFERROR(FIND("R",Table1[[#This Row],[FS_Priority]]),"")</f>
        <v/>
      </c>
    </row>
    <row r="2580" spans="1:41" x14ac:dyDescent="0.25">
      <c r="A2580" s="48" t="s">
        <v>251</v>
      </c>
      <c r="B2580" s="217" t="s">
        <v>211</v>
      </c>
      <c r="C2580" s="217" t="s">
        <v>251</v>
      </c>
      <c r="D2580" s="218" t="b">
        <v>0</v>
      </c>
      <c r="E2580" s="48" t="s">
        <v>4299</v>
      </c>
      <c r="F2580" s="48" t="s">
        <v>2983</v>
      </c>
      <c r="G2580" s="48" t="s">
        <v>211</v>
      </c>
      <c r="H2580" s="48" t="s">
        <v>468</v>
      </c>
      <c r="I2580" s="48" t="s">
        <v>218</v>
      </c>
      <c r="J2580" s="48" t="s">
        <v>2661</v>
      </c>
      <c r="K2580" s="217" t="s">
        <v>3471</v>
      </c>
      <c r="L2580" s="217" t="s">
        <v>2636</v>
      </c>
      <c r="M2580" s="48" t="s">
        <v>3475</v>
      </c>
      <c r="N2580" s="217" t="s">
        <v>211</v>
      </c>
      <c r="O2580" s="48" t="s">
        <v>165</v>
      </c>
      <c r="P2580" s="48"/>
      <c r="Q2580" s="48" t="s">
        <v>223</v>
      </c>
      <c r="R2580" s="217" t="s">
        <v>211</v>
      </c>
      <c r="S2580" s="48" t="b">
        <v>0</v>
      </c>
      <c r="T2580" s="48"/>
      <c r="U2580" s="178"/>
      <c r="V2580" s="178">
        <v>43291</v>
      </c>
      <c r="W2580" s="48" t="s">
        <v>211</v>
      </c>
      <c r="X2580" s="48"/>
      <c r="Y2580" s="48"/>
      <c r="Z2580" s="48" t="s">
        <v>211</v>
      </c>
      <c r="AA2580" s="48"/>
      <c r="AB2580" s="48"/>
      <c r="AC2580" s="217" t="s">
        <v>539</v>
      </c>
      <c r="AD2580" s="48"/>
      <c r="AE2580" s="217" t="s">
        <v>165</v>
      </c>
      <c r="AF2580" s="217" t="s">
        <v>211</v>
      </c>
      <c r="AG2580" s="217" t="s">
        <v>539</v>
      </c>
      <c r="AH2580" s="216">
        <v>43412</v>
      </c>
      <c r="AI2580" s="210" t="s">
        <v>4347</v>
      </c>
      <c r="AJ2580" s="164" t="str">
        <f t="shared" si="40"/>
        <v>FS</v>
      </c>
      <c r="AK2580" s="115" t="b">
        <f>ISNUMBER(SEARCH("IRT",Table1[[#This Row],[Current_Status]]))</f>
        <v>0</v>
      </c>
      <c r="AL2580" s="116">
        <f>YEAR(Table1[[#This Row],[Project_Initiated]])</f>
        <v>2018</v>
      </c>
      <c r="AM2580" s="53">
        <v>44120</v>
      </c>
      <c r="AN2580" s="53" t="str">
        <f>IF(AND(Table1[[#This Row],[Completed Date]]&gt;="07/01/2020"+0,Table1[[#This Row],[Completed Date]]&lt;="6/30/2021"+0),"FY 20-21",IF(AND(Table1[[#This Row],[Completed Date]]&gt;="07/01/2019"+0,Table1[[#This Row],[Completed Date]]&lt;="6/30/2020"+0),"FY 19-20",""))</f>
        <v/>
      </c>
      <c r="AO2580" s="116" t="str">
        <f>IFERROR(FIND("R",Table1[[#This Row],[FS_Priority]]),"")</f>
        <v/>
      </c>
    </row>
    <row r="2581" spans="1:41" x14ac:dyDescent="0.25">
      <c r="A2581" s="48" t="s">
        <v>255</v>
      </c>
      <c r="B2581" s="217" t="s">
        <v>211</v>
      </c>
      <c r="C2581" s="217" t="s">
        <v>255</v>
      </c>
      <c r="D2581" s="218" t="b">
        <v>0</v>
      </c>
      <c r="E2581" s="48" t="s">
        <v>4299</v>
      </c>
      <c r="F2581" s="48" t="s">
        <v>2986</v>
      </c>
      <c r="G2581" s="48" t="s">
        <v>211</v>
      </c>
      <c r="H2581" s="48" t="s">
        <v>469</v>
      </c>
      <c r="I2581" s="48" t="s">
        <v>211</v>
      </c>
      <c r="J2581" s="48" t="s">
        <v>2661</v>
      </c>
      <c r="K2581" s="217" t="s">
        <v>3471</v>
      </c>
      <c r="L2581" s="217" t="s">
        <v>2636</v>
      </c>
      <c r="M2581" s="48" t="s">
        <v>3484</v>
      </c>
      <c r="N2581" s="217" t="s">
        <v>211</v>
      </c>
      <c r="O2581" s="48" t="s">
        <v>165</v>
      </c>
      <c r="P2581" s="48"/>
      <c r="Q2581" s="48" t="s">
        <v>227</v>
      </c>
      <c r="R2581" s="217" t="s">
        <v>211</v>
      </c>
      <c r="S2581" s="48" t="b">
        <v>0</v>
      </c>
      <c r="T2581" s="48"/>
      <c r="U2581" s="178"/>
      <c r="V2581" s="178">
        <v>43185</v>
      </c>
      <c r="W2581" s="48" t="s">
        <v>211</v>
      </c>
      <c r="X2581" s="48"/>
      <c r="Y2581" s="48"/>
      <c r="Z2581" s="48" t="s">
        <v>211</v>
      </c>
      <c r="AA2581" s="48"/>
      <c r="AB2581" s="48"/>
      <c r="AC2581" s="217" t="s">
        <v>539</v>
      </c>
      <c r="AD2581" s="179"/>
      <c r="AE2581" s="217" t="s">
        <v>165</v>
      </c>
      <c r="AF2581" s="217" t="s">
        <v>211</v>
      </c>
      <c r="AG2581" s="217" t="s">
        <v>539</v>
      </c>
      <c r="AH2581" s="216">
        <v>43412</v>
      </c>
      <c r="AI2581" s="210" t="s">
        <v>4347</v>
      </c>
      <c r="AJ2581" s="164" t="str">
        <f t="shared" si="40"/>
        <v>FS</v>
      </c>
      <c r="AK2581" s="115" t="b">
        <f>ISNUMBER(SEARCH("IRT",Table1[[#This Row],[Current_Status]]))</f>
        <v>0</v>
      </c>
      <c r="AL2581" s="116">
        <f>YEAR(Table1[[#This Row],[Project_Initiated]])</f>
        <v>2018</v>
      </c>
      <c r="AM2581" s="53">
        <v>44120</v>
      </c>
      <c r="AN2581" s="53" t="str">
        <f>IF(AND(Table1[[#This Row],[Completed Date]]&gt;="07/01/2020"+0,Table1[[#This Row],[Completed Date]]&lt;="6/30/2021"+0),"FY 20-21",IF(AND(Table1[[#This Row],[Completed Date]]&gt;="07/01/2019"+0,Table1[[#This Row],[Completed Date]]&lt;="6/30/2020"+0),"FY 19-20",""))</f>
        <v/>
      </c>
      <c r="AO2581" s="116" t="str">
        <f>IFERROR(FIND("R",Table1[[#This Row],[FS_Priority]]),"")</f>
        <v/>
      </c>
    </row>
    <row r="2582" spans="1:41" x14ac:dyDescent="0.25">
      <c r="A2582" s="48" t="s">
        <v>4013</v>
      </c>
      <c r="B2582" s="217" t="s">
        <v>211</v>
      </c>
      <c r="C2582" s="217" t="s">
        <v>4013</v>
      </c>
      <c r="D2582" s="218" t="b">
        <v>0</v>
      </c>
      <c r="E2582" s="48" t="s">
        <v>4299</v>
      </c>
      <c r="F2582" s="48" t="s">
        <v>4014</v>
      </c>
      <c r="G2582" s="48" t="s">
        <v>4015</v>
      </c>
      <c r="H2582" s="48" t="s">
        <v>1611</v>
      </c>
      <c r="I2582" s="48" t="s">
        <v>211</v>
      </c>
      <c r="J2582" s="48" t="s">
        <v>2661</v>
      </c>
      <c r="K2582" s="217" t="s">
        <v>3471</v>
      </c>
      <c r="L2582" s="217" t="s">
        <v>2636</v>
      </c>
      <c r="M2582" s="48" t="s">
        <v>4016</v>
      </c>
      <c r="N2582" s="217" t="s">
        <v>3509</v>
      </c>
      <c r="O2582" s="48" t="s">
        <v>183</v>
      </c>
      <c r="P2582" s="48"/>
      <c r="Q2582" s="48" t="s">
        <v>236</v>
      </c>
      <c r="R2582" s="217" t="s">
        <v>211</v>
      </c>
      <c r="S2582" s="48" t="b">
        <v>0</v>
      </c>
      <c r="T2582" s="48"/>
      <c r="U2582" s="178"/>
      <c r="V2582" s="178">
        <v>43649</v>
      </c>
      <c r="W2582" s="48" t="s">
        <v>211</v>
      </c>
      <c r="X2582" s="48"/>
      <c r="Y2582" s="48"/>
      <c r="Z2582" s="48" t="s">
        <v>211</v>
      </c>
      <c r="AA2582" s="48"/>
      <c r="AB2582" s="48"/>
      <c r="AC2582" s="217" t="s">
        <v>4819</v>
      </c>
      <c r="AD2582" s="48"/>
      <c r="AE2582" s="217" t="s">
        <v>178</v>
      </c>
      <c r="AF2582" s="217" t="s">
        <v>211</v>
      </c>
      <c r="AG2582" s="217" t="s">
        <v>211</v>
      </c>
      <c r="AH2582" s="208">
        <v>43880</v>
      </c>
      <c r="AI2582" s="210" t="s">
        <v>4349</v>
      </c>
      <c r="AJ2582" s="164" t="str">
        <f t="shared" si="40"/>
        <v>FS</v>
      </c>
      <c r="AK2582" s="115" t="b">
        <f>ISNUMBER(SEARCH("IRT",Table1[[#This Row],[Current_Status]]))</f>
        <v>0</v>
      </c>
      <c r="AL2582" s="116">
        <f>YEAR(Table1[[#This Row],[Project_Initiated]])</f>
        <v>2019</v>
      </c>
      <c r="AM2582" s="53">
        <v>44120</v>
      </c>
      <c r="AN2582" s="53" t="str">
        <f>IF(AND(Table1[[#This Row],[Completed Date]]&gt;="07/01/2020"+0,Table1[[#This Row],[Completed Date]]&lt;="6/30/2021"+0),"FY 20-21",IF(AND(Table1[[#This Row],[Completed Date]]&gt;="07/01/2019"+0,Table1[[#This Row],[Completed Date]]&lt;="6/30/2020"+0),"FY 19-20",""))</f>
        <v>FY 19-20</v>
      </c>
      <c r="AO2582" s="116" t="str">
        <f>IFERROR(FIND("R",Table1[[#This Row],[FS_Priority]]),"")</f>
        <v/>
      </c>
    </row>
    <row r="2583" spans="1:41" x14ac:dyDescent="0.25">
      <c r="A2583" s="48" t="s">
        <v>256</v>
      </c>
      <c r="B2583" s="217" t="s">
        <v>211</v>
      </c>
      <c r="C2583" s="217" t="s">
        <v>256</v>
      </c>
      <c r="D2583" s="218" t="b">
        <v>0</v>
      </c>
      <c r="E2583" s="48" t="s">
        <v>4299</v>
      </c>
      <c r="F2583" s="48" t="s">
        <v>2987</v>
      </c>
      <c r="G2583" s="48" t="s">
        <v>211</v>
      </c>
      <c r="H2583" s="48" t="s">
        <v>454</v>
      </c>
      <c r="I2583" s="48" t="s">
        <v>3485</v>
      </c>
      <c r="J2583" s="48" t="s">
        <v>2661</v>
      </c>
      <c r="K2583" s="217" t="s">
        <v>3471</v>
      </c>
      <c r="L2583" s="217" t="s">
        <v>2636</v>
      </c>
      <c r="M2583" s="48" t="s">
        <v>3486</v>
      </c>
      <c r="N2583" s="217" t="s">
        <v>211</v>
      </c>
      <c r="O2583" s="48" t="s">
        <v>534</v>
      </c>
      <c r="P2583" s="48"/>
      <c r="Q2583" s="48" t="s">
        <v>236</v>
      </c>
      <c r="R2583" s="217" t="s">
        <v>211</v>
      </c>
      <c r="S2583" s="48" t="b">
        <v>0</v>
      </c>
      <c r="T2583" s="48"/>
      <c r="U2583" s="178"/>
      <c r="V2583" s="178">
        <v>43329</v>
      </c>
      <c r="W2583" s="48" t="s">
        <v>211</v>
      </c>
      <c r="X2583" s="48"/>
      <c r="Y2583" s="48"/>
      <c r="Z2583" s="48" t="s">
        <v>211</v>
      </c>
      <c r="AA2583" s="48"/>
      <c r="AB2583" s="48"/>
      <c r="AC2583" s="217" t="s">
        <v>2888</v>
      </c>
      <c r="AD2583" s="48"/>
      <c r="AE2583" s="217" t="s">
        <v>178</v>
      </c>
      <c r="AF2583" s="217" t="s">
        <v>211</v>
      </c>
      <c r="AG2583" s="217" t="s">
        <v>2694</v>
      </c>
      <c r="AH2583" s="208">
        <v>43601</v>
      </c>
      <c r="AI2583" s="210" t="s">
        <v>4347</v>
      </c>
      <c r="AJ2583" s="164" t="str">
        <f t="shared" si="40"/>
        <v>FS</v>
      </c>
      <c r="AK2583" s="115" t="b">
        <f>ISNUMBER(SEARCH("IRT",Table1[[#This Row],[Current_Status]]))</f>
        <v>0</v>
      </c>
      <c r="AL2583" s="116">
        <f>YEAR(Table1[[#This Row],[Project_Initiated]])</f>
        <v>2018</v>
      </c>
      <c r="AM2583" s="53">
        <v>44120</v>
      </c>
      <c r="AN2583" s="53" t="str">
        <f>IF(AND(Table1[[#This Row],[Completed Date]]&gt;="07/01/2020"+0,Table1[[#This Row],[Completed Date]]&lt;="6/30/2021"+0),"FY 20-21",IF(AND(Table1[[#This Row],[Completed Date]]&gt;="07/01/2019"+0,Table1[[#This Row],[Completed Date]]&lt;="6/30/2020"+0),"FY 19-20",""))</f>
        <v/>
      </c>
      <c r="AO2583" s="116" t="str">
        <f>IFERROR(FIND("R",Table1[[#This Row],[FS_Priority]]),"")</f>
        <v/>
      </c>
    </row>
    <row r="2584" spans="1:41" x14ac:dyDescent="0.25">
      <c r="A2584" s="48" t="s">
        <v>2748</v>
      </c>
      <c r="B2584" s="217" t="s">
        <v>211</v>
      </c>
      <c r="C2584" s="217" t="s">
        <v>2748</v>
      </c>
      <c r="D2584" s="218" t="b">
        <v>0</v>
      </c>
      <c r="E2584" s="48" t="s">
        <v>4299</v>
      </c>
      <c r="F2584" s="48" t="s">
        <v>3289</v>
      </c>
      <c r="G2584" s="48" t="s">
        <v>211</v>
      </c>
      <c r="H2584" s="48" t="s">
        <v>52</v>
      </c>
      <c r="I2584" s="48" t="s">
        <v>3814</v>
      </c>
      <c r="J2584" s="48" t="s">
        <v>2661</v>
      </c>
      <c r="K2584" s="217" t="s">
        <v>3471</v>
      </c>
      <c r="L2584" s="217" t="s">
        <v>2636</v>
      </c>
      <c r="M2584" s="48" t="s">
        <v>3815</v>
      </c>
      <c r="N2584" s="217" t="s">
        <v>211</v>
      </c>
      <c r="O2584" s="48" t="s">
        <v>165</v>
      </c>
      <c r="P2584" s="48"/>
      <c r="Q2584" s="48" t="s">
        <v>184</v>
      </c>
      <c r="R2584" s="217" t="s">
        <v>211</v>
      </c>
      <c r="S2584" s="48" t="b">
        <v>0</v>
      </c>
      <c r="T2584" s="48"/>
      <c r="U2584" s="178"/>
      <c r="V2584" s="178">
        <v>43454</v>
      </c>
      <c r="W2584" s="48" t="s">
        <v>211</v>
      </c>
      <c r="X2584" s="48"/>
      <c r="Y2584" s="48"/>
      <c r="Z2584" s="48" t="s">
        <v>211</v>
      </c>
      <c r="AA2584" s="48"/>
      <c r="AB2584" s="48"/>
      <c r="AC2584" s="217" t="s">
        <v>2818</v>
      </c>
      <c r="AD2584" s="48"/>
      <c r="AE2584" s="217" t="s">
        <v>211</v>
      </c>
      <c r="AF2584" s="217" t="s">
        <v>211</v>
      </c>
      <c r="AG2584" s="217" t="s">
        <v>211</v>
      </c>
      <c r="AH2584" s="208">
        <v>43528</v>
      </c>
      <c r="AI2584" s="210" t="s">
        <v>4346</v>
      </c>
      <c r="AJ2584" s="164" t="str">
        <f t="shared" si="40"/>
        <v>FS</v>
      </c>
      <c r="AK2584" s="115" t="b">
        <f>ISNUMBER(SEARCH("IRT",Table1[[#This Row],[Current_Status]]))</f>
        <v>0</v>
      </c>
      <c r="AL2584" s="116">
        <f>YEAR(Table1[[#This Row],[Project_Initiated]])</f>
        <v>2018</v>
      </c>
      <c r="AM2584" s="53">
        <v>44120</v>
      </c>
      <c r="AN2584" s="53" t="str">
        <f>IF(AND(Table1[[#This Row],[Completed Date]]&gt;="07/01/2020"+0,Table1[[#This Row],[Completed Date]]&lt;="6/30/2021"+0),"FY 20-21",IF(AND(Table1[[#This Row],[Completed Date]]&gt;="07/01/2019"+0,Table1[[#This Row],[Completed Date]]&lt;="6/30/2020"+0),"FY 19-20",""))</f>
        <v/>
      </c>
      <c r="AO2584" s="116" t="str">
        <f>IFERROR(FIND("R",Table1[[#This Row],[FS_Priority]]),"")</f>
        <v/>
      </c>
    </row>
    <row r="2585" spans="1:41" x14ac:dyDescent="0.25">
      <c r="A2585" s="48" t="s">
        <v>257</v>
      </c>
      <c r="B2585" s="217" t="s">
        <v>211</v>
      </c>
      <c r="C2585" s="217" t="s">
        <v>257</v>
      </c>
      <c r="D2585" s="218" t="b">
        <v>0</v>
      </c>
      <c r="E2585" s="48" t="s">
        <v>4299</v>
      </c>
      <c r="F2585" s="48" t="s">
        <v>2988</v>
      </c>
      <c r="G2585" s="48" t="s">
        <v>211</v>
      </c>
      <c r="H2585" s="48" t="s">
        <v>456</v>
      </c>
      <c r="I2585" s="48" t="s">
        <v>211</v>
      </c>
      <c r="J2585" s="48" t="s">
        <v>2661</v>
      </c>
      <c r="K2585" s="217" t="s">
        <v>3471</v>
      </c>
      <c r="L2585" s="217" t="s">
        <v>2636</v>
      </c>
      <c r="M2585" s="48" t="s">
        <v>3487</v>
      </c>
      <c r="N2585" s="217" t="s">
        <v>211</v>
      </c>
      <c r="O2585" s="48" t="s">
        <v>165</v>
      </c>
      <c r="P2585" s="48"/>
      <c r="Q2585" s="48" t="s">
        <v>184</v>
      </c>
      <c r="R2585" s="217" t="s">
        <v>211</v>
      </c>
      <c r="S2585" s="48" t="b">
        <v>0</v>
      </c>
      <c r="T2585" s="48"/>
      <c r="U2585" s="178"/>
      <c r="V2585" s="178">
        <v>43340</v>
      </c>
      <c r="W2585" s="48" t="s">
        <v>211</v>
      </c>
      <c r="X2585" s="48"/>
      <c r="Y2585" s="48"/>
      <c r="Z2585" s="48" t="s">
        <v>211</v>
      </c>
      <c r="AA2585" s="48"/>
      <c r="AB2585" s="48"/>
      <c r="AC2585" s="217" t="s">
        <v>2881</v>
      </c>
      <c r="AD2585" s="180"/>
      <c r="AE2585" s="217" t="s">
        <v>165</v>
      </c>
      <c r="AF2585" s="217" t="s">
        <v>211</v>
      </c>
      <c r="AG2585" s="217" t="s">
        <v>539</v>
      </c>
      <c r="AH2585" s="208">
        <v>43592</v>
      </c>
      <c r="AI2585" s="210" t="s">
        <v>4347</v>
      </c>
      <c r="AJ2585" s="164" t="str">
        <f t="shared" si="40"/>
        <v>FS</v>
      </c>
      <c r="AK2585" s="115" t="b">
        <f>ISNUMBER(SEARCH("IRT",Table1[[#This Row],[Current_Status]]))</f>
        <v>0</v>
      </c>
      <c r="AL2585" s="116">
        <f>YEAR(Table1[[#This Row],[Project_Initiated]])</f>
        <v>2018</v>
      </c>
      <c r="AM2585" s="53">
        <v>44120</v>
      </c>
      <c r="AN2585" s="53" t="str">
        <f>IF(AND(Table1[[#This Row],[Completed Date]]&gt;="07/01/2020"+0,Table1[[#This Row],[Completed Date]]&lt;="6/30/2021"+0),"FY 20-21",IF(AND(Table1[[#This Row],[Completed Date]]&gt;="07/01/2019"+0,Table1[[#This Row],[Completed Date]]&lt;="6/30/2020"+0),"FY 19-20",""))</f>
        <v/>
      </c>
      <c r="AO2585" s="116" t="str">
        <f>IFERROR(FIND("R",Table1[[#This Row],[FS_Priority]]),"")</f>
        <v/>
      </c>
    </row>
    <row r="2586" spans="1:41" x14ac:dyDescent="0.25">
      <c r="A2586" s="48" t="s">
        <v>258</v>
      </c>
      <c r="B2586" s="217" t="s">
        <v>211</v>
      </c>
      <c r="C2586" s="217" t="s">
        <v>258</v>
      </c>
      <c r="D2586" s="218" t="b">
        <v>0</v>
      </c>
      <c r="E2586" s="48" t="s">
        <v>4299</v>
      </c>
      <c r="F2586" s="48" t="s">
        <v>2989</v>
      </c>
      <c r="G2586" s="48" t="s">
        <v>211</v>
      </c>
      <c r="H2586" s="48" t="s">
        <v>264</v>
      </c>
      <c r="I2586" s="48" t="s">
        <v>211</v>
      </c>
      <c r="J2586" s="48" t="s">
        <v>2661</v>
      </c>
      <c r="K2586" s="217" t="s">
        <v>3471</v>
      </c>
      <c r="L2586" s="217" t="s">
        <v>2636</v>
      </c>
      <c r="M2586" s="48" t="s">
        <v>3472</v>
      </c>
      <c r="N2586" s="217" t="s">
        <v>211</v>
      </c>
      <c r="O2586" s="48" t="s">
        <v>534</v>
      </c>
      <c r="P2586" s="48"/>
      <c r="Q2586" s="48" t="s">
        <v>239</v>
      </c>
      <c r="R2586" s="217" t="s">
        <v>211</v>
      </c>
      <c r="S2586" s="48" t="b">
        <v>0</v>
      </c>
      <c r="T2586" s="48"/>
      <c r="U2586" s="178"/>
      <c r="V2586" s="178">
        <v>43354</v>
      </c>
      <c r="W2586" s="48" t="s">
        <v>211</v>
      </c>
      <c r="X2586" s="48"/>
      <c r="Y2586" s="48"/>
      <c r="Z2586" s="48" t="s">
        <v>211</v>
      </c>
      <c r="AA2586" s="48"/>
      <c r="AB2586" s="48"/>
      <c r="AC2586" s="217" t="s">
        <v>2855</v>
      </c>
      <c r="AD2586" s="48"/>
      <c r="AE2586" s="217" t="s">
        <v>178</v>
      </c>
      <c r="AF2586" s="217" t="s">
        <v>211</v>
      </c>
      <c r="AG2586" s="217" t="s">
        <v>211</v>
      </c>
      <c r="AH2586" s="208">
        <v>43559</v>
      </c>
      <c r="AI2586" s="210" t="s">
        <v>4347</v>
      </c>
      <c r="AJ2586" s="164" t="str">
        <f t="shared" si="40"/>
        <v>FS</v>
      </c>
      <c r="AK2586" s="115" t="b">
        <f>ISNUMBER(SEARCH("IRT",Table1[[#This Row],[Current_Status]]))</f>
        <v>0</v>
      </c>
      <c r="AL2586" s="116">
        <f>YEAR(Table1[[#This Row],[Project_Initiated]])</f>
        <v>2018</v>
      </c>
      <c r="AM2586" s="53">
        <v>44120</v>
      </c>
      <c r="AN2586" s="53" t="str">
        <f>IF(AND(Table1[[#This Row],[Completed Date]]&gt;="07/01/2020"+0,Table1[[#This Row],[Completed Date]]&lt;="6/30/2021"+0),"FY 20-21",IF(AND(Table1[[#This Row],[Completed Date]]&gt;="07/01/2019"+0,Table1[[#This Row],[Completed Date]]&lt;="6/30/2020"+0),"FY 19-20",""))</f>
        <v/>
      </c>
      <c r="AO2586" s="116" t="str">
        <f>IFERROR(FIND("R",Table1[[#This Row],[FS_Priority]]),"")</f>
        <v/>
      </c>
    </row>
    <row r="2587" spans="1:41" x14ac:dyDescent="0.25">
      <c r="A2587" s="48" t="s">
        <v>259</v>
      </c>
      <c r="B2587" s="217" t="s">
        <v>211</v>
      </c>
      <c r="C2587" s="217" t="s">
        <v>259</v>
      </c>
      <c r="D2587" s="218" t="b">
        <v>0</v>
      </c>
      <c r="E2587" s="48" t="s">
        <v>4299</v>
      </c>
      <c r="F2587" s="48" t="s">
        <v>2990</v>
      </c>
      <c r="G2587" s="48" t="s">
        <v>211</v>
      </c>
      <c r="H2587" s="48" t="s">
        <v>265</v>
      </c>
      <c r="I2587" s="48" t="s">
        <v>211</v>
      </c>
      <c r="J2587" s="48" t="s">
        <v>2661</v>
      </c>
      <c r="K2587" s="217" t="s">
        <v>3471</v>
      </c>
      <c r="L2587" s="217" t="s">
        <v>2636</v>
      </c>
      <c r="M2587" s="48" t="s">
        <v>3472</v>
      </c>
      <c r="N2587" s="217" t="s">
        <v>211</v>
      </c>
      <c r="O2587" s="48" t="s">
        <v>534</v>
      </c>
      <c r="P2587" s="48"/>
      <c r="Q2587" s="48" t="s">
        <v>240</v>
      </c>
      <c r="R2587" s="217" t="s">
        <v>211</v>
      </c>
      <c r="S2587" s="48" t="b">
        <v>0</v>
      </c>
      <c r="T2587" s="48"/>
      <c r="U2587" s="178"/>
      <c r="V2587" s="178">
        <v>43354</v>
      </c>
      <c r="W2587" s="48" t="s">
        <v>211</v>
      </c>
      <c r="X2587" s="48"/>
      <c r="Y2587" s="48"/>
      <c r="Z2587" s="48" t="s">
        <v>211</v>
      </c>
      <c r="AA2587" s="48"/>
      <c r="AB2587" s="48"/>
      <c r="AC2587" s="217" t="s">
        <v>877</v>
      </c>
      <c r="AD2587" s="223">
        <v>43376</v>
      </c>
      <c r="AE2587" s="217" t="s">
        <v>178</v>
      </c>
      <c r="AF2587" s="217" t="s">
        <v>211</v>
      </c>
      <c r="AG2587" s="217" t="s">
        <v>539</v>
      </c>
      <c r="AH2587" s="208">
        <v>43466</v>
      </c>
      <c r="AI2587" s="210" t="s">
        <v>4347</v>
      </c>
      <c r="AJ2587" s="164" t="str">
        <f t="shared" si="40"/>
        <v>FS</v>
      </c>
      <c r="AK2587" s="115" t="b">
        <f>ISNUMBER(SEARCH("IRT",Table1[[#This Row],[Current_Status]]))</f>
        <v>0</v>
      </c>
      <c r="AL2587" s="116">
        <f>YEAR(Table1[[#This Row],[Project_Initiated]])</f>
        <v>2018</v>
      </c>
      <c r="AM2587" s="53">
        <v>44120</v>
      </c>
      <c r="AN2587" s="53" t="str">
        <f>IF(AND(Table1[[#This Row],[Completed Date]]&gt;="07/01/2020"+0,Table1[[#This Row],[Completed Date]]&lt;="6/30/2021"+0),"FY 20-21",IF(AND(Table1[[#This Row],[Completed Date]]&gt;="07/01/2019"+0,Table1[[#This Row],[Completed Date]]&lt;="6/30/2020"+0),"FY 19-20",""))</f>
        <v/>
      </c>
      <c r="AO2587" s="116" t="str">
        <f>IFERROR(FIND("R",Table1[[#This Row],[FS_Priority]]),"")</f>
        <v/>
      </c>
    </row>
    <row r="2588" spans="1:41" x14ac:dyDescent="0.25">
      <c r="A2588" s="48" t="s">
        <v>260</v>
      </c>
      <c r="B2588" s="217" t="s">
        <v>211</v>
      </c>
      <c r="C2588" s="217" t="s">
        <v>260</v>
      </c>
      <c r="D2588" s="218" t="b">
        <v>0</v>
      </c>
      <c r="E2588" s="48" t="s">
        <v>4299</v>
      </c>
      <c r="F2588" s="48" t="s">
        <v>2991</v>
      </c>
      <c r="G2588" s="48" t="s">
        <v>2889</v>
      </c>
      <c r="H2588" s="48" t="s">
        <v>463</v>
      </c>
      <c r="I2588" s="48" t="s">
        <v>3488</v>
      </c>
      <c r="J2588" s="48" t="s">
        <v>2661</v>
      </c>
      <c r="K2588" s="217" t="s">
        <v>3471</v>
      </c>
      <c r="L2588" s="217" t="s">
        <v>2636</v>
      </c>
      <c r="M2588" s="48" t="s">
        <v>3474</v>
      </c>
      <c r="N2588" s="217" t="s">
        <v>211</v>
      </c>
      <c r="O2588" s="48" t="s">
        <v>534</v>
      </c>
      <c r="P2588" s="48"/>
      <c r="Q2588" s="48" t="s">
        <v>242</v>
      </c>
      <c r="R2588" s="217" t="s">
        <v>211</v>
      </c>
      <c r="S2588" s="48" t="b">
        <v>0</v>
      </c>
      <c r="T2588" s="48"/>
      <c r="U2588" s="178"/>
      <c r="V2588" s="178">
        <v>43347</v>
      </c>
      <c r="W2588" s="48" t="s">
        <v>211</v>
      </c>
      <c r="X2588" s="48"/>
      <c r="Y2588" s="48"/>
      <c r="Z2588" s="48" t="s">
        <v>211</v>
      </c>
      <c r="AA2588" s="48"/>
      <c r="AB2588" s="48"/>
      <c r="AC2588" s="217" t="s">
        <v>4046</v>
      </c>
      <c r="AD2588" s="48"/>
      <c r="AE2588" s="217" t="s">
        <v>178</v>
      </c>
      <c r="AF2588" s="217" t="s">
        <v>211</v>
      </c>
      <c r="AG2588" s="217" t="s">
        <v>2694</v>
      </c>
      <c r="AH2588" s="208">
        <v>43630</v>
      </c>
      <c r="AI2588" s="210" t="s">
        <v>4347</v>
      </c>
      <c r="AJ2588" s="164" t="str">
        <f t="shared" si="40"/>
        <v>FS</v>
      </c>
      <c r="AK2588" s="115" t="b">
        <f>ISNUMBER(SEARCH("IRT",Table1[[#This Row],[Current_Status]]))</f>
        <v>0</v>
      </c>
      <c r="AL2588" s="116">
        <f>YEAR(Table1[[#This Row],[Project_Initiated]])</f>
        <v>2018</v>
      </c>
      <c r="AM2588" s="53">
        <v>44120</v>
      </c>
      <c r="AN2588" s="53" t="str">
        <f>IF(AND(Table1[[#This Row],[Completed Date]]&gt;="07/01/2020"+0,Table1[[#This Row],[Completed Date]]&lt;="6/30/2021"+0),"FY 20-21",IF(AND(Table1[[#This Row],[Completed Date]]&gt;="07/01/2019"+0,Table1[[#This Row],[Completed Date]]&lt;="6/30/2020"+0),"FY 19-20",""))</f>
        <v/>
      </c>
      <c r="AO2588" s="116" t="str">
        <f>IFERROR(FIND("R",Table1[[#This Row],[FS_Priority]]),"")</f>
        <v/>
      </c>
    </row>
    <row r="2589" spans="1:41" x14ac:dyDescent="0.25">
      <c r="A2589" s="48" t="s">
        <v>802</v>
      </c>
      <c r="B2589" s="217" t="s">
        <v>211</v>
      </c>
      <c r="C2589" s="217" t="s">
        <v>802</v>
      </c>
      <c r="D2589" s="218" t="b">
        <v>0</v>
      </c>
      <c r="E2589" s="48" t="s">
        <v>4299</v>
      </c>
      <c r="F2589" s="48" t="s">
        <v>2993</v>
      </c>
      <c r="G2589" s="48" t="s">
        <v>211</v>
      </c>
      <c r="H2589" s="48" t="s">
        <v>267</v>
      </c>
      <c r="I2589" s="48" t="s">
        <v>2612</v>
      </c>
      <c r="J2589" s="48" t="s">
        <v>2661</v>
      </c>
      <c r="K2589" s="217" t="s">
        <v>3471</v>
      </c>
      <c r="L2589" s="217" t="s">
        <v>2636</v>
      </c>
      <c r="M2589" s="48" t="s">
        <v>3490</v>
      </c>
      <c r="N2589" s="217" t="s">
        <v>211</v>
      </c>
      <c r="O2589" s="48" t="s">
        <v>165</v>
      </c>
      <c r="P2589" s="48"/>
      <c r="Q2589" s="48" t="s">
        <v>244</v>
      </c>
      <c r="R2589" s="217" t="s">
        <v>211</v>
      </c>
      <c r="S2589" s="48" t="b">
        <v>0</v>
      </c>
      <c r="T2589" s="48"/>
      <c r="U2589" s="178"/>
      <c r="V2589" s="178">
        <v>43293</v>
      </c>
      <c r="W2589" s="48" t="s">
        <v>211</v>
      </c>
      <c r="X2589" s="48"/>
      <c r="Y2589" s="48"/>
      <c r="Z2589" s="48" t="s">
        <v>211</v>
      </c>
      <c r="AA2589" s="48"/>
      <c r="AB2589" s="48"/>
      <c r="AC2589" s="217" t="s">
        <v>539</v>
      </c>
      <c r="AD2589" s="48"/>
      <c r="AE2589" s="217" t="s">
        <v>165</v>
      </c>
      <c r="AF2589" s="217" t="s">
        <v>211</v>
      </c>
      <c r="AG2589" s="217" t="s">
        <v>539</v>
      </c>
      <c r="AH2589" s="208">
        <v>43360</v>
      </c>
      <c r="AI2589" s="210" t="s">
        <v>4350</v>
      </c>
      <c r="AJ2589" s="164" t="str">
        <f t="shared" si="40"/>
        <v>FS</v>
      </c>
      <c r="AK2589" s="115" t="b">
        <f>ISNUMBER(SEARCH("IRT",Table1[[#This Row],[Current_Status]]))</f>
        <v>0</v>
      </c>
      <c r="AL2589" s="116">
        <f>YEAR(Table1[[#This Row],[Project_Initiated]])</f>
        <v>2018</v>
      </c>
      <c r="AM2589" s="53">
        <v>44120</v>
      </c>
      <c r="AN2589" s="53" t="str">
        <f>IF(AND(Table1[[#This Row],[Completed Date]]&gt;="07/01/2020"+0,Table1[[#This Row],[Completed Date]]&lt;="6/30/2021"+0),"FY 20-21",IF(AND(Table1[[#This Row],[Completed Date]]&gt;="07/01/2019"+0,Table1[[#This Row],[Completed Date]]&lt;="6/30/2020"+0),"FY 19-20",""))</f>
        <v/>
      </c>
      <c r="AO2589" s="116" t="str">
        <f>IFERROR(FIND("R",Table1[[#This Row],[FS_Priority]]),"")</f>
        <v/>
      </c>
    </row>
    <row r="2590" spans="1:41" x14ac:dyDescent="0.25">
      <c r="A2590" s="48" t="s">
        <v>262</v>
      </c>
      <c r="B2590" s="217" t="s">
        <v>211</v>
      </c>
      <c r="C2590" s="217" t="s">
        <v>262</v>
      </c>
      <c r="D2590" s="218" t="b">
        <v>0</v>
      </c>
      <c r="E2590" s="48" t="s">
        <v>4299</v>
      </c>
      <c r="F2590" s="48" t="s">
        <v>2994</v>
      </c>
      <c r="G2590" s="48" t="s">
        <v>211</v>
      </c>
      <c r="H2590" s="48" t="s">
        <v>267</v>
      </c>
      <c r="I2590" s="48" t="s">
        <v>3491</v>
      </c>
      <c r="J2590" s="48" t="s">
        <v>2661</v>
      </c>
      <c r="K2590" s="217" t="s">
        <v>3471</v>
      </c>
      <c r="L2590" s="217" t="s">
        <v>2636</v>
      </c>
      <c r="M2590" s="48" t="s">
        <v>3492</v>
      </c>
      <c r="N2590" s="217" t="s">
        <v>211</v>
      </c>
      <c r="O2590" s="48" t="s">
        <v>534</v>
      </c>
      <c r="P2590" s="48"/>
      <c r="Q2590" s="48" t="s">
        <v>108</v>
      </c>
      <c r="R2590" s="217" t="s">
        <v>211</v>
      </c>
      <c r="S2590" s="48" t="b">
        <v>0</v>
      </c>
      <c r="T2590" s="48"/>
      <c r="U2590" s="178"/>
      <c r="V2590" s="178">
        <v>43336</v>
      </c>
      <c r="W2590" s="48" t="s">
        <v>211</v>
      </c>
      <c r="X2590" s="48"/>
      <c r="Y2590" s="48"/>
      <c r="Z2590" s="48" t="s">
        <v>211</v>
      </c>
      <c r="AA2590" s="48"/>
      <c r="AB2590" s="48"/>
      <c r="AC2590" s="217" t="s">
        <v>2679</v>
      </c>
      <c r="AD2590" s="48"/>
      <c r="AE2590" s="217" t="s">
        <v>178</v>
      </c>
      <c r="AF2590" s="217" t="s">
        <v>211</v>
      </c>
      <c r="AG2590" s="217" t="s">
        <v>2694</v>
      </c>
      <c r="AH2590" s="208">
        <v>43446</v>
      </c>
      <c r="AI2590" s="210" t="s">
        <v>4347</v>
      </c>
      <c r="AJ2590" s="164" t="str">
        <f t="shared" si="40"/>
        <v>FS</v>
      </c>
      <c r="AK2590" s="115" t="b">
        <f>ISNUMBER(SEARCH("IRT",Table1[[#This Row],[Current_Status]]))</f>
        <v>0</v>
      </c>
      <c r="AL2590" s="116">
        <f>YEAR(Table1[[#This Row],[Project_Initiated]])</f>
        <v>2018</v>
      </c>
      <c r="AM2590" s="53">
        <v>44120</v>
      </c>
      <c r="AN2590" s="53" t="str">
        <f>IF(AND(Table1[[#This Row],[Completed Date]]&gt;="07/01/2020"+0,Table1[[#This Row],[Completed Date]]&lt;="6/30/2021"+0),"FY 20-21",IF(AND(Table1[[#This Row],[Completed Date]]&gt;="07/01/2019"+0,Table1[[#This Row],[Completed Date]]&lt;="6/30/2020"+0),"FY 19-20",""))</f>
        <v/>
      </c>
      <c r="AO2590" s="116" t="str">
        <f>IFERROR(FIND("R",Table1[[#This Row],[FS_Priority]]),"")</f>
        <v/>
      </c>
    </row>
    <row r="2591" spans="1:41" x14ac:dyDescent="0.25">
      <c r="A2591" s="48" t="s">
        <v>2944</v>
      </c>
      <c r="B2591" s="217" t="s">
        <v>211</v>
      </c>
      <c r="C2591" s="217" t="s">
        <v>2944</v>
      </c>
      <c r="D2591" s="218" t="b">
        <v>0</v>
      </c>
      <c r="E2591" s="48" t="s">
        <v>4299</v>
      </c>
      <c r="F2591" s="48" t="s">
        <v>3290</v>
      </c>
      <c r="G2591" s="48" t="s">
        <v>211</v>
      </c>
      <c r="H2591" s="48" t="s">
        <v>469</v>
      </c>
      <c r="I2591" s="48" t="s">
        <v>3955</v>
      </c>
      <c r="J2591" s="48" t="s">
        <v>2661</v>
      </c>
      <c r="K2591" s="217" t="s">
        <v>3471</v>
      </c>
      <c r="L2591" s="217" t="s">
        <v>2636</v>
      </c>
      <c r="M2591" s="48" t="s">
        <v>3956</v>
      </c>
      <c r="N2591" s="217" t="s">
        <v>211</v>
      </c>
      <c r="O2591" s="48" t="s">
        <v>165</v>
      </c>
      <c r="P2591" s="48"/>
      <c r="Q2591" s="48" t="s">
        <v>3291</v>
      </c>
      <c r="R2591" s="217" t="s">
        <v>211</v>
      </c>
      <c r="S2591" s="48" t="b">
        <v>0</v>
      </c>
      <c r="T2591" s="48"/>
      <c r="U2591" s="178"/>
      <c r="V2591" s="178">
        <v>43594</v>
      </c>
      <c r="W2591" s="48" t="s">
        <v>211</v>
      </c>
      <c r="X2591" s="48"/>
      <c r="Y2591" s="48"/>
      <c r="Z2591" s="48" t="s">
        <v>211</v>
      </c>
      <c r="AA2591" s="48"/>
      <c r="AB2591" s="48"/>
      <c r="AC2591" s="217" t="s">
        <v>4000</v>
      </c>
      <c r="AD2591" s="48"/>
      <c r="AE2591" s="217" t="s">
        <v>211</v>
      </c>
      <c r="AF2591" s="217" t="s">
        <v>211</v>
      </c>
      <c r="AG2591" s="217" t="s">
        <v>211</v>
      </c>
      <c r="AH2591" s="208">
        <v>43668</v>
      </c>
      <c r="AI2591" s="210" t="s">
        <v>4349</v>
      </c>
      <c r="AJ2591" s="164" t="str">
        <f t="shared" si="40"/>
        <v>FS</v>
      </c>
      <c r="AK2591" s="115" t="b">
        <f>ISNUMBER(SEARCH("IRT",Table1[[#This Row],[Current_Status]]))</f>
        <v>0</v>
      </c>
      <c r="AL2591" s="116">
        <f>YEAR(Table1[[#This Row],[Project_Initiated]])</f>
        <v>2019</v>
      </c>
      <c r="AM2591" s="53">
        <v>44120</v>
      </c>
      <c r="AN2591" s="53" t="str">
        <f>IF(AND(Table1[[#This Row],[Completed Date]]&gt;="07/01/2020"+0,Table1[[#This Row],[Completed Date]]&lt;="6/30/2021"+0),"FY 20-21",IF(AND(Table1[[#This Row],[Completed Date]]&gt;="07/01/2019"+0,Table1[[#This Row],[Completed Date]]&lt;="6/30/2020"+0),"FY 19-20",""))</f>
        <v>FY 19-20</v>
      </c>
      <c r="AO2591" s="116">
        <f>IFERROR(FIND("R",Table1[[#This Row],[FS_Priority]]),"")</f>
        <v>1</v>
      </c>
    </row>
    <row r="2592" spans="1:41" x14ac:dyDescent="0.25">
      <c r="A2592" s="48" t="s">
        <v>3450</v>
      </c>
      <c r="B2592" s="217" t="s">
        <v>211</v>
      </c>
      <c r="C2592" s="217" t="s">
        <v>3450</v>
      </c>
      <c r="D2592" s="218" t="b">
        <v>0</v>
      </c>
      <c r="E2592" s="48" t="s">
        <v>4299</v>
      </c>
      <c r="F2592" s="48" t="s">
        <v>3451</v>
      </c>
      <c r="G2592" s="48" t="s">
        <v>4031</v>
      </c>
      <c r="H2592" s="48" t="s">
        <v>736</v>
      </c>
      <c r="I2592" s="48" t="s">
        <v>3994</v>
      </c>
      <c r="J2592" s="48" t="s">
        <v>2661</v>
      </c>
      <c r="K2592" s="217" t="s">
        <v>3471</v>
      </c>
      <c r="L2592" s="217" t="s">
        <v>2636</v>
      </c>
      <c r="M2592" s="48" t="s">
        <v>3472</v>
      </c>
      <c r="N2592" s="217" t="s">
        <v>211</v>
      </c>
      <c r="O2592" s="48" t="s">
        <v>183</v>
      </c>
      <c r="P2592" s="48"/>
      <c r="Q2592" s="48" t="s">
        <v>3291</v>
      </c>
      <c r="R2592" s="217" t="s">
        <v>211</v>
      </c>
      <c r="S2592" s="48" t="b">
        <v>0</v>
      </c>
      <c r="T2592" s="48"/>
      <c r="U2592" s="178"/>
      <c r="V2592" s="178">
        <v>43538</v>
      </c>
      <c r="W2592" s="48" t="s">
        <v>211</v>
      </c>
      <c r="X2592" s="48"/>
      <c r="Y2592" s="48"/>
      <c r="Z2592" s="48" t="s">
        <v>211</v>
      </c>
      <c r="AA2592" s="48"/>
      <c r="AB2592" s="48"/>
      <c r="AC2592" s="217" t="s">
        <v>211</v>
      </c>
      <c r="AD2592" s="220">
        <v>43654</v>
      </c>
      <c r="AE2592" s="217" t="s">
        <v>178</v>
      </c>
      <c r="AF2592" s="217" t="s">
        <v>4031</v>
      </c>
      <c r="AG2592" s="217" t="s">
        <v>2694</v>
      </c>
      <c r="AH2592" s="208">
        <v>43672</v>
      </c>
      <c r="AI2592" s="210" t="s">
        <v>4349</v>
      </c>
      <c r="AJ2592" s="164" t="str">
        <f t="shared" si="40"/>
        <v>FS</v>
      </c>
      <c r="AK2592" s="115" t="b">
        <f>ISNUMBER(SEARCH("IRT",Table1[[#This Row],[Current_Status]]))</f>
        <v>0</v>
      </c>
      <c r="AL2592" s="116">
        <f>YEAR(Table1[[#This Row],[Project_Initiated]])</f>
        <v>2019</v>
      </c>
      <c r="AM2592" s="53">
        <v>44120</v>
      </c>
      <c r="AN2592" s="53" t="str">
        <f>IF(AND(Table1[[#This Row],[Completed Date]]&gt;="07/01/2020"+0,Table1[[#This Row],[Completed Date]]&lt;="6/30/2021"+0),"FY 20-21",IF(AND(Table1[[#This Row],[Completed Date]]&gt;="07/01/2019"+0,Table1[[#This Row],[Completed Date]]&lt;="6/30/2020"+0),"FY 19-20",""))</f>
        <v>FY 19-20</v>
      </c>
      <c r="AO2592" s="116">
        <f>IFERROR(FIND("R",Table1[[#This Row],[FS_Priority]]),"")</f>
        <v>1</v>
      </c>
    </row>
    <row r="2593" spans="1:41" x14ac:dyDescent="0.25">
      <c r="A2593" s="48" t="s">
        <v>4659</v>
      </c>
      <c r="B2593" s="217" t="s">
        <v>211</v>
      </c>
      <c r="C2593" s="217" t="s">
        <v>4659</v>
      </c>
      <c r="D2593" s="218" t="b">
        <v>0</v>
      </c>
      <c r="E2593" s="48" t="s">
        <v>4299</v>
      </c>
      <c r="F2593" s="48" t="s">
        <v>4660</v>
      </c>
      <c r="G2593" s="48" t="s">
        <v>211</v>
      </c>
      <c r="H2593" s="48" t="s">
        <v>211</v>
      </c>
      <c r="I2593" s="48" t="s">
        <v>4661</v>
      </c>
      <c r="J2593" s="48" t="s">
        <v>2661</v>
      </c>
      <c r="K2593" s="217" t="s">
        <v>3471</v>
      </c>
      <c r="L2593" s="217" t="s">
        <v>2636</v>
      </c>
      <c r="M2593" s="48" t="s">
        <v>4242</v>
      </c>
      <c r="N2593" s="217" t="s">
        <v>211</v>
      </c>
      <c r="O2593" s="48" t="s">
        <v>534</v>
      </c>
      <c r="P2593" s="48"/>
      <c r="Q2593" s="48" t="s">
        <v>3291</v>
      </c>
      <c r="R2593" s="217" t="s">
        <v>211</v>
      </c>
      <c r="S2593" s="48" t="b">
        <v>0</v>
      </c>
      <c r="T2593" s="48"/>
      <c r="U2593" s="178"/>
      <c r="V2593" s="178">
        <v>43721</v>
      </c>
      <c r="W2593" s="48" t="s">
        <v>211</v>
      </c>
      <c r="X2593" s="48"/>
      <c r="Y2593" s="48"/>
      <c r="Z2593" s="48" t="s">
        <v>211</v>
      </c>
      <c r="AA2593" s="48"/>
      <c r="AB2593" s="48"/>
      <c r="AC2593" s="217" t="s">
        <v>4993</v>
      </c>
      <c r="AD2593" s="179"/>
      <c r="AE2593" s="217" t="s">
        <v>534</v>
      </c>
      <c r="AF2593" s="217" t="s">
        <v>211</v>
      </c>
      <c r="AG2593" s="217" t="s">
        <v>211</v>
      </c>
      <c r="AH2593" s="208">
        <v>43831</v>
      </c>
      <c r="AI2593" s="210" t="s">
        <v>4364</v>
      </c>
      <c r="AJ2593" s="164" t="str">
        <f t="shared" si="40"/>
        <v>FS</v>
      </c>
      <c r="AK2593" s="115" t="b">
        <f>ISNUMBER(SEARCH("IRT",Table1[[#This Row],[Current_Status]]))</f>
        <v>0</v>
      </c>
      <c r="AL2593" s="116">
        <f>YEAR(Table1[[#This Row],[Project_Initiated]])</f>
        <v>2019</v>
      </c>
      <c r="AM2593" s="53">
        <v>44120</v>
      </c>
      <c r="AN2593" s="53" t="str">
        <f>IF(AND(Table1[[#This Row],[Completed Date]]&gt;="07/01/2020"+0,Table1[[#This Row],[Completed Date]]&lt;="6/30/2021"+0),"FY 20-21",IF(AND(Table1[[#This Row],[Completed Date]]&gt;="07/01/2019"+0,Table1[[#This Row],[Completed Date]]&lt;="6/30/2020"+0),"FY 19-20",""))</f>
        <v>FY 19-20</v>
      </c>
      <c r="AO2593" s="116">
        <f>IFERROR(FIND("R",Table1[[#This Row],[FS_Priority]]),"")</f>
        <v>1</v>
      </c>
    </row>
    <row r="2594" spans="1:41" x14ac:dyDescent="0.25">
      <c r="A2594" s="48" t="s">
        <v>3389</v>
      </c>
      <c r="B2594" s="217" t="s">
        <v>211</v>
      </c>
      <c r="C2594" s="217" t="s">
        <v>3389</v>
      </c>
      <c r="D2594" s="218" t="b">
        <v>0</v>
      </c>
      <c r="E2594" s="48" t="s">
        <v>4299</v>
      </c>
      <c r="F2594" s="48" t="s">
        <v>3392</v>
      </c>
      <c r="G2594" s="48" t="s">
        <v>3393</v>
      </c>
      <c r="H2594" s="48" t="s">
        <v>267</v>
      </c>
      <c r="I2594" s="48" t="s">
        <v>3969</v>
      </c>
      <c r="J2594" s="48" t="s">
        <v>2661</v>
      </c>
      <c r="K2594" s="217" t="s">
        <v>3471</v>
      </c>
      <c r="L2594" s="217" t="s">
        <v>2636</v>
      </c>
      <c r="M2594" s="48" t="s">
        <v>3970</v>
      </c>
      <c r="N2594" s="217" t="s">
        <v>3888</v>
      </c>
      <c r="O2594" s="48" t="s">
        <v>183</v>
      </c>
      <c r="P2594" s="48"/>
      <c r="Q2594" s="48" t="s">
        <v>3291</v>
      </c>
      <c r="R2594" s="217" t="s">
        <v>211</v>
      </c>
      <c r="S2594" s="48" t="b">
        <v>0</v>
      </c>
      <c r="T2594" s="48"/>
      <c r="U2594" s="178"/>
      <c r="V2594" s="178">
        <v>43642</v>
      </c>
      <c r="W2594" s="48" t="s">
        <v>211</v>
      </c>
      <c r="X2594" s="48"/>
      <c r="Y2594" s="48"/>
      <c r="Z2594" s="48" t="s">
        <v>211</v>
      </c>
      <c r="AA2594" s="48"/>
      <c r="AB2594" s="48"/>
      <c r="AC2594" s="217" t="s">
        <v>5041</v>
      </c>
      <c r="AD2594" s="48"/>
      <c r="AE2594" s="217" t="s">
        <v>183</v>
      </c>
      <c r="AF2594" s="217" t="s">
        <v>3393</v>
      </c>
      <c r="AG2594" s="217" t="s">
        <v>211</v>
      </c>
      <c r="AH2594" s="208">
        <v>44048</v>
      </c>
      <c r="AI2594" s="210" t="s">
        <v>4349</v>
      </c>
      <c r="AJ2594" s="164" t="str">
        <f t="shared" si="40"/>
        <v>FS</v>
      </c>
      <c r="AK2594" s="115" t="b">
        <f>ISNUMBER(SEARCH("IRT",Table1[[#This Row],[Current_Status]]))</f>
        <v>0</v>
      </c>
      <c r="AL2594" s="116">
        <f>YEAR(Table1[[#This Row],[Project_Initiated]])</f>
        <v>2019</v>
      </c>
      <c r="AM2594" s="53">
        <v>44120</v>
      </c>
      <c r="AN2594" s="53" t="str">
        <f>IF(AND(Table1[[#This Row],[Completed Date]]&gt;="07/01/2020"+0,Table1[[#This Row],[Completed Date]]&lt;="6/30/2021"+0),"FY 20-21",IF(AND(Table1[[#This Row],[Completed Date]]&gt;="07/01/2019"+0,Table1[[#This Row],[Completed Date]]&lt;="6/30/2020"+0),"FY 19-20",""))</f>
        <v>FY 20-21</v>
      </c>
      <c r="AO2594" s="116">
        <f>IFERROR(FIND("R",Table1[[#This Row],[FS_Priority]]),"")</f>
        <v>1</v>
      </c>
    </row>
    <row r="2595" spans="1:41" x14ac:dyDescent="0.25">
      <c r="A2595" s="48" t="s">
        <v>4112</v>
      </c>
      <c r="B2595" s="217" t="s">
        <v>211</v>
      </c>
      <c r="C2595" s="217" t="s">
        <v>4112</v>
      </c>
      <c r="D2595" s="218" t="b">
        <v>0</v>
      </c>
      <c r="E2595" s="48" t="s">
        <v>4299</v>
      </c>
      <c r="F2595" s="48" t="s">
        <v>4191</v>
      </c>
      <c r="G2595" s="48" t="s">
        <v>211</v>
      </c>
      <c r="H2595" s="48" t="s">
        <v>211</v>
      </c>
      <c r="I2595" s="48" t="s">
        <v>3955</v>
      </c>
      <c r="J2595" s="48" t="s">
        <v>2661</v>
      </c>
      <c r="K2595" s="217" t="s">
        <v>3471</v>
      </c>
      <c r="L2595" s="217" t="s">
        <v>2636</v>
      </c>
      <c r="M2595" s="48" t="s">
        <v>3956</v>
      </c>
      <c r="N2595" s="217" t="s">
        <v>211</v>
      </c>
      <c r="O2595" s="48" t="s">
        <v>165</v>
      </c>
      <c r="P2595" s="48"/>
      <c r="Q2595" s="48" t="s">
        <v>3291</v>
      </c>
      <c r="R2595" s="217" t="s">
        <v>211</v>
      </c>
      <c r="S2595" s="48" t="b">
        <v>0</v>
      </c>
      <c r="T2595" s="48"/>
      <c r="U2595" s="178"/>
      <c r="V2595" s="178">
        <v>43669</v>
      </c>
      <c r="W2595" s="48" t="s">
        <v>211</v>
      </c>
      <c r="X2595" s="48"/>
      <c r="Y2595" s="48"/>
      <c r="Z2595" s="48" t="s">
        <v>211</v>
      </c>
      <c r="AA2595" s="48"/>
      <c r="AB2595" s="48"/>
      <c r="AC2595" s="217" t="s">
        <v>4436</v>
      </c>
      <c r="AD2595" s="48"/>
      <c r="AE2595" s="217" t="s">
        <v>165</v>
      </c>
      <c r="AF2595" s="217" t="s">
        <v>211</v>
      </c>
      <c r="AG2595" s="217" t="s">
        <v>211</v>
      </c>
      <c r="AH2595" s="216">
        <v>43732</v>
      </c>
      <c r="AI2595" s="210" t="s">
        <v>4284</v>
      </c>
      <c r="AJ2595" s="164" t="str">
        <f t="shared" si="40"/>
        <v>FS</v>
      </c>
      <c r="AK2595" s="115" t="b">
        <f>ISNUMBER(SEARCH("IRT",Table1[[#This Row],[Current_Status]]))</f>
        <v>0</v>
      </c>
      <c r="AL2595" s="116">
        <f>YEAR(Table1[[#This Row],[Project_Initiated]])</f>
        <v>2019</v>
      </c>
      <c r="AM2595" s="53">
        <v>44120</v>
      </c>
      <c r="AN2595" s="53" t="str">
        <f>IF(AND(Table1[[#This Row],[Completed Date]]&gt;="07/01/2020"+0,Table1[[#This Row],[Completed Date]]&lt;="6/30/2021"+0),"FY 20-21",IF(AND(Table1[[#This Row],[Completed Date]]&gt;="07/01/2019"+0,Table1[[#This Row],[Completed Date]]&lt;="6/30/2020"+0),"FY 19-20",""))</f>
        <v>FY 19-20</v>
      </c>
      <c r="AO2595" s="116">
        <f>IFERROR(FIND("R",Table1[[#This Row],[FS_Priority]]),"")</f>
        <v>1</v>
      </c>
    </row>
    <row r="2596" spans="1:41" x14ac:dyDescent="0.25">
      <c r="A2596" s="48" t="s">
        <v>4111</v>
      </c>
      <c r="B2596" s="217" t="s">
        <v>211</v>
      </c>
      <c r="C2596" s="217" t="s">
        <v>4111</v>
      </c>
      <c r="D2596" s="218" t="b">
        <v>0</v>
      </c>
      <c r="E2596" s="48" t="s">
        <v>4299</v>
      </c>
      <c r="F2596" s="48" t="s">
        <v>4241</v>
      </c>
      <c r="G2596" s="48" t="s">
        <v>211</v>
      </c>
      <c r="H2596" s="48" t="s">
        <v>884</v>
      </c>
      <c r="I2596" s="48" t="s">
        <v>211</v>
      </c>
      <c r="J2596" s="48" t="s">
        <v>2661</v>
      </c>
      <c r="K2596" s="217" t="s">
        <v>3471</v>
      </c>
      <c r="L2596" s="217" t="s">
        <v>2636</v>
      </c>
      <c r="M2596" s="48" t="s">
        <v>4242</v>
      </c>
      <c r="N2596" s="217" t="s">
        <v>211</v>
      </c>
      <c r="O2596" s="48" t="s">
        <v>534</v>
      </c>
      <c r="P2596" s="48"/>
      <c r="Q2596" s="48" t="s">
        <v>3291</v>
      </c>
      <c r="R2596" s="217" t="s">
        <v>211</v>
      </c>
      <c r="S2596" s="48" t="b">
        <v>0</v>
      </c>
      <c r="T2596" s="48"/>
      <c r="U2596" s="178"/>
      <c r="V2596" s="178">
        <v>43713</v>
      </c>
      <c r="W2596" s="48" t="s">
        <v>211</v>
      </c>
      <c r="X2596" s="48"/>
      <c r="Y2596" s="48"/>
      <c r="Z2596" s="48" t="s">
        <v>211</v>
      </c>
      <c r="AA2596" s="48"/>
      <c r="AB2596" s="48"/>
      <c r="AC2596" s="217" t="s">
        <v>211</v>
      </c>
      <c r="AD2596" s="48"/>
      <c r="AE2596" s="217" t="s">
        <v>534</v>
      </c>
      <c r="AF2596" s="217" t="s">
        <v>211</v>
      </c>
      <c r="AG2596" s="217" t="s">
        <v>211</v>
      </c>
      <c r="AH2596" s="208">
        <v>43726</v>
      </c>
      <c r="AI2596" s="210" t="s">
        <v>4284</v>
      </c>
      <c r="AJ2596" s="164" t="str">
        <f t="shared" si="40"/>
        <v>FS</v>
      </c>
      <c r="AK2596" s="115" t="b">
        <f>ISNUMBER(SEARCH("IRT",Table1[[#This Row],[Current_Status]]))</f>
        <v>0</v>
      </c>
      <c r="AL2596" s="116">
        <f>YEAR(Table1[[#This Row],[Project_Initiated]])</f>
        <v>2019</v>
      </c>
      <c r="AM2596" s="53">
        <v>44120</v>
      </c>
      <c r="AN2596" s="53" t="str">
        <f>IF(AND(Table1[[#This Row],[Completed Date]]&gt;="07/01/2020"+0,Table1[[#This Row],[Completed Date]]&lt;="6/30/2021"+0),"FY 20-21",IF(AND(Table1[[#This Row],[Completed Date]]&gt;="07/01/2019"+0,Table1[[#This Row],[Completed Date]]&lt;="6/30/2020"+0),"FY 19-20",""))</f>
        <v>FY 19-20</v>
      </c>
      <c r="AO2596" s="116">
        <f>IFERROR(FIND("R",Table1[[#This Row],[FS_Priority]]),"")</f>
        <v>1</v>
      </c>
    </row>
    <row r="2597" spans="1:41" x14ac:dyDescent="0.25">
      <c r="A2597" s="48" t="s">
        <v>4113</v>
      </c>
      <c r="B2597" s="217" t="s">
        <v>211</v>
      </c>
      <c r="C2597" s="217" t="s">
        <v>4113</v>
      </c>
      <c r="D2597" s="218" t="b">
        <v>0</v>
      </c>
      <c r="E2597" s="48" t="s">
        <v>4299</v>
      </c>
      <c r="F2597" s="48" t="s">
        <v>4243</v>
      </c>
      <c r="G2597" s="48" t="s">
        <v>211</v>
      </c>
      <c r="H2597" s="48" t="s">
        <v>266</v>
      </c>
      <c r="I2597" s="48" t="s">
        <v>4244</v>
      </c>
      <c r="J2597" s="48" t="s">
        <v>2661</v>
      </c>
      <c r="K2597" s="217" t="s">
        <v>3471</v>
      </c>
      <c r="L2597" s="217" t="s">
        <v>2636</v>
      </c>
      <c r="M2597" s="48" t="s">
        <v>4242</v>
      </c>
      <c r="N2597" s="217" t="s">
        <v>211</v>
      </c>
      <c r="O2597" s="48" t="s">
        <v>534</v>
      </c>
      <c r="P2597" s="48"/>
      <c r="Q2597" s="48" t="s">
        <v>3293</v>
      </c>
      <c r="R2597" s="217" t="s">
        <v>211</v>
      </c>
      <c r="S2597" s="48" t="b">
        <v>0</v>
      </c>
      <c r="T2597" s="48"/>
      <c r="U2597" s="178"/>
      <c r="V2597" s="178">
        <v>43713</v>
      </c>
      <c r="W2597" s="48" t="s">
        <v>211</v>
      </c>
      <c r="X2597" s="48"/>
      <c r="Y2597" s="48"/>
      <c r="Z2597" s="48" t="s">
        <v>211</v>
      </c>
      <c r="AA2597" s="48"/>
      <c r="AB2597" s="48"/>
      <c r="AC2597" s="217" t="s">
        <v>211</v>
      </c>
      <c r="AD2597" s="48"/>
      <c r="AE2597" s="217" t="s">
        <v>534</v>
      </c>
      <c r="AF2597" s="217" t="s">
        <v>211</v>
      </c>
      <c r="AG2597" s="217" t="s">
        <v>211</v>
      </c>
      <c r="AH2597" s="208">
        <v>43726</v>
      </c>
      <c r="AI2597" s="210" t="s">
        <v>4284</v>
      </c>
      <c r="AJ2597" s="164" t="str">
        <f t="shared" si="40"/>
        <v>FS</v>
      </c>
      <c r="AK2597" s="115" t="b">
        <f>ISNUMBER(SEARCH("IRT",Table1[[#This Row],[Current_Status]]))</f>
        <v>0</v>
      </c>
      <c r="AL2597" s="116">
        <f>YEAR(Table1[[#This Row],[Project_Initiated]])</f>
        <v>2019</v>
      </c>
      <c r="AM2597" s="53">
        <v>44120</v>
      </c>
      <c r="AN2597" s="53" t="str">
        <f>IF(AND(Table1[[#This Row],[Completed Date]]&gt;="07/01/2020"+0,Table1[[#This Row],[Completed Date]]&lt;="6/30/2021"+0),"FY 20-21",IF(AND(Table1[[#This Row],[Completed Date]]&gt;="07/01/2019"+0,Table1[[#This Row],[Completed Date]]&lt;="6/30/2020"+0),"FY 19-20",""))</f>
        <v>FY 19-20</v>
      </c>
      <c r="AO2597" s="116">
        <f>IFERROR(FIND("R",Table1[[#This Row],[FS_Priority]]),"")</f>
        <v>1</v>
      </c>
    </row>
    <row r="2598" spans="1:41" x14ac:dyDescent="0.25">
      <c r="A2598" s="48" t="s">
        <v>4662</v>
      </c>
      <c r="B2598" s="217" t="s">
        <v>211</v>
      </c>
      <c r="C2598" s="217" t="s">
        <v>4662</v>
      </c>
      <c r="D2598" s="218" t="b">
        <v>0</v>
      </c>
      <c r="E2598" s="48" t="s">
        <v>4299</v>
      </c>
      <c r="F2598" s="48" t="s">
        <v>4663</v>
      </c>
      <c r="G2598" s="48" t="s">
        <v>4749</v>
      </c>
      <c r="H2598" s="48" t="s">
        <v>211</v>
      </c>
      <c r="I2598" s="48" t="s">
        <v>4664</v>
      </c>
      <c r="J2598" s="48" t="s">
        <v>2661</v>
      </c>
      <c r="K2598" s="217" t="s">
        <v>3471</v>
      </c>
      <c r="L2598" s="217" t="s">
        <v>2636</v>
      </c>
      <c r="M2598" s="48" t="s">
        <v>4242</v>
      </c>
      <c r="N2598" s="217" t="s">
        <v>4665</v>
      </c>
      <c r="O2598" s="48" t="s">
        <v>534</v>
      </c>
      <c r="P2598" s="48"/>
      <c r="Q2598" s="48" t="s">
        <v>3293</v>
      </c>
      <c r="R2598" s="217" t="s">
        <v>211</v>
      </c>
      <c r="S2598" s="48" t="b">
        <v>0</v>
      </c>
      <c r="T2598" s="48"/>
      <c r="U2598" s="178"/>
      <c r="V2598" s="178">
        <v>43770</v>
      </c>
      <c r="W2598" s="48" t="s">
        <v>211</v>
      </c>
      <c r="X2598" s="48"/>
      <c r="Y2598" s="48"/>
      <c r="Z2598" s="48" t="s">
        <v>211</v>
      </c>
      <c r="AA2598" s="48"/>
      <c r="AB2598" s="48"/>
      <c r="AC2598" s="217" t="s">
        <v>4993</v>
      </c>
      <c r="AD2598" s="48"/>
      <c r="AE2598" s="217" t="s">
        <v>534</v>
      </c>
      <c r="AF2598" s="217" t="s">
        <v>211</v>
      </c>
      <c r="AG2598" s="217" t="s">
        <v>211</v>
      </c>
      <c r="AH2598" s="208">
        <v>43831</v>
      </c>
      <c r="AI2598" s="210" t="s">
        <v>4364</v>
      </c>
      <c r="AJ2598" s="164" t="str">
        <f t="shared" si="40"/>
        <v>FS</v>
      </c>
      <c r="AK2598" s="115" t="b">
        <f>ISNUMBER(SEARCH("IRT",Table1[[#This Row],[Current_Status]]))</f>
        <v>0</v>
      </c>
      <c r="AL2598" s="116">
        <f>YEAR(Table1[[#This Row],[Project_Initiated]])</f>
        <v>2019</v>
      </c>
      <c r="AM2598" s="53">
        <v>44120</v>
      </c>
      <c r="AN2598" s="53" t="str">
        <f>IF(AND(Table1[[#This Row],[Completed Date]]&gt;="07/01/2020"+0,Table1[[#This Row],[Completed Date]]&lt;="6/30/2021"+0),"FY 20-21",IF(AND(Table1[[#This Row],[Completed Date]]&gt;="07/01/2019"+0,Table1[[#This Row],[Completed Date]]&lt;="6/30/2020"+0),"FY 19-20",""))</f>
        <v>FY 19-20</v>
      </c>
      <c r="AO2598" s="116">
        <f>IFERROR(FIND("R",Table1[[#This Row],[FS_Priority]]),"")</f>
        <v>1</v>
      </c>
    </row>
    <row r="2599" spans="1:41" x14ac:dyDescent="0.25">
      <c r="A2599" s="48" t="s">
        <v>4666</v>
      </c>
      <c r="B2599" s="217" t="s">
        <v>211</v>
      </c>
      <c r="C2599" s="217" t="s">
        <v>4666</v>
      </c>
      <c r="D2599" s="218" t="b">
        <v>0</v>
      </c>
      <c r="E2599" s="48" t="s">
        <v>4299</v>
      </c>
      <c r="F2599" s="48" t="s">
        <v>4667</v>
      </c>
      <c r="G2599" s="48" t="s">
        <v>4750</v>
      </c>
      <c r="H2599" s="48" t="s">
        <v>211</v>
      </c>
      <c r="I2599" s="48" t="s">
        <v>4668</v>
      </c>
      <c r="J2599" s="48" t="s">
        <v>2661</v>
      </c>
      <c r="K2599" s="217" t="s">
        <v>3471</v>
      </c>
      <c r="L2599" s="217" t="s">
        <v>2636</v>
      </c>
      <c r="M2599" s="48" t="s">
        <v>4242</v>
      </c>
      <c r="N2599" s="217" t="s">
        <v>4665</v>
      </c>
      <c r="O2599" s="48" t="s">
        <v>534</v>
      </c>
      <c r="P2599" s="48"/>
      <c r="Q2599" s="48" t="s">
        <v>3429</v>
      </c>
      <c r="R2599" s="217" t="s">
        <v>211</v>
      </c>
      <c r="S2599" s="48" t="b">
        <v>0</v>
      </c>
      <c r="T2599" s="48"/>
      <c r="U2599" s="178"/>
      <c r="V2599" s="178">
        <v>43784</v>
      </c>
      <c r="W2599" s="48" t="s">
        <v>211</v>
      </c>
      <c r="X2599" s="48"/>
      <c r="Y2599" s="48"/>
      <c r="Z2599" s="48" t="s">
        <v>211</v>
      </c>
      <c r="AA2599" s="48"/>
      <c r="AB2599" s="48"/>
      <c r="AC2599" s="217" t="s">
        <v>4994</v>
      </c>
      <c r="AD2599" s="48"/>
      <c r="AE2599" s="217" t="s">
        <v>534</v>
      </c>
      <c r="AF2599" s="217" t="s">
        <v>211</v>
      </c>
      <c r="AG2599" s="217" t="s">
        <v>211</v>
      </c>
      <c r="AH2599" s="208">
        <v>43709</v>
      </c>
      <c r="AI2599" s="210" t="s">
        <v>4364</v>
      </c>
      <c r="AJ2599" s="164" t="str">
        <f t="shared" si="40"/>
        <v>FS</v>
      </c>
      <c r="AK2599" s="115" t="b">
        <f>ISNUMBER(SEARCH("IRT",Table1[[#This Row],[Current_Status]]))</f>
        <v>0</v>
      </c>
      <c r="AL2599" s="116">
        <f>YEAR(Table1[[#This Row],[Project_Initiated]])</f>
        <v>2019</v>
      </c>
      <c r="AM2599" s="53">
        <v>44120</v>
      </c>
      <c r="AN2599" s="53" t="str">
        <f>IF(AND(Table1[[#This Row],[Completed Date]]&gt;="07/01/2020"+0,Table1[[#This Row],[Completed Date]]&lt;="6/30/2021"+0),"FY 20-21",IF(AND(Table1[[#This Row],[Completed Date]]&gt;="07/01/2019"+0,Table1[[#This Row],[Completed Date]]&lt;="6/30/2020"+0),"FY 19-20",""))</f>
        <v>FY 19-20</v>
      </c>
      <c r="AO2599" s="116">
        <f>IFERROR(FIND("R",Table1[[#This Row],[FS_Priority]]),"")</f>
        <v>1</v>
      </c>
    </row>
    <row r="2600" spans="1:41" x14ac:dyDescent="0.25">
      <c r="A2600" s="48" t="s">
        <v>4114</v>
      </c>
      <c r="B2600" s="217" t="s">
        <v>211</v>
      </c>
      <c r="C2600" s="217" t="s">
        <v>4114</v>
      </c>
      <c r="D2600" s="218" t="b">
        <v>0</v>
      </c>
      <c r="E2600" s="48" t="s">
        <v>4299</v>
      </c>
      <c r="F2600" s="48" t="s">
        <v>4245</v>
      </c>
      <c r="G2600" s="48" t="s">
        <v>211</v>
      </c>
      <c r="H2600" s="48" t="s">
        <v>266</v>
      </c>
      <c r="I2600" s="48" t="s">
        <v>4244</v>
      </c>
      <c r="J2600" s="48" t="s">
        <v>2661</v>
      </c>
      <c r="K2600" s="217" t="s">
        <v>3471</v>
      </c>
      <c r="L2600" s="217" t="s">
        <v>2636</v>
      </c>
      <c r="M2600" s="48" t="s">
        <v>4242</v>
      </c>
      <c r="N2600" s="217" t="s">
        <v>211</v>
      </c>
      <c r="O2600" s="48" t="s">
        <v>534</v>
      </c>
      <c r="P2600" s="48"/>
      <c r="Q2600" s="48" t="s">
        <v>3429</v>
      </c>
      <c r="R2600" s="217" t="s">
        <v>211</v>
      </c>
      <c r="S2600" s="48" t="b">
        <v>0</v>
      </c>
      <c r="T2600" s="48"/>
      <c r="U2600" s="178"/>
      <c r="V2600" s="178">
        <v>43713</v>
      </c>
      <c r="W2600" s="48" t="s">
        <v>211</v>
      </c>
      <c r="X2600" s="48"/>
      <c r="Y2600" s="48"/>
      <c r="Z2600" s="48" t="s">
        <v>211</v>
      </c>
      <c r="AA2600" s="48"/>
      <c r="AB2600" s="48"/>
      <c r="AC2600" s="217" t="s">
        <v>211</v>
      </c>
      <c r="AD2600" s="48"/>
      <c r="AE2600" s="217" t="s">
        <v>534</v>
      </c>
      <c r="AF2600" s="217" t="s">
        <v>211</v>
      </c>
      <c r="AG2600" s="217" t="s">
        <v>211</v>
      </c>
      <c r="AH2600" s="208">
        <v>43726</v>
      </c>
      <c r="AI2600" s="210" t="s">
        <v>4284</v>
      </c>
      <c r="AJ2600" s="164" t="str">
        <f t="shared" si="40"/>
        <v>FS</v>
      </c>
      <c r="AK2600" s="115" t="b">
        <f>ISNUMBER(SEARCH("IRT",Table1[[#This Row],[Current_Status]]))</f>
        <v>0</v>
      </c>
      <c r="AL2600" s="116">
        <f>YEAR(Table1[[#This Row],[Project_Initiated]])</f>
        <v>2019</v>
      </c>
      <c r="AM2600" s="53">
        <v>44120</v>
      </c>
      <c r="AN2600" s="53" t="str">
        <f>IF(AND(Table1[[#This Row],[Completed Date]]&gt;="07/01/2020"+0,Table1[[#This Row],[Completed Date]]&lt;="6/30/2021"+0),"FY 20-21",IF(AND(Table1[[#This Row],[Completed Date]]&gt;="07/01/2019"+0,Table1[[#This Row],[Completed Date]]&lt;="6/30/2020"+0),"FY 19-20",""))</f>
        <v>FY 19-20</v>
      </c>
      <c r="AO2600" s="116">
        <f>IFERROR(FIND("R",Table1[[#This Row],[FS_Priority]]),"")</f>
        <v>1</v>
      </c>
    </row>
    <row r="2601" spans="1:41" x14ac:dyDescent="0.25">
      <c r="A2601" s="48" t="s">
        <v>4669</v>
      </c>
      <c r="B2601" s="217" t="s">
        <v>211</v>
      </c>
      <c r="C2601" s="217" t="s">
        <v>4669</v>
      </c>
      <c r="D2601" s="218" t="b">
        <v>0</v>
      </c>
      <c r="E2601" s="48" t="s">
        <v>4299</v>
      </c>
      <c r="F2601" s="48" t="s">
        <v>4670</v>
      </c>
      <c r="G2601" s="48" t="s">
        <v>4751</v>
      </c>
      <c r="H2601" s="48" t="s">
        <v>211</v>
      </c>
      <c r="I2601" s="48" t="s">
        <v>4671</v>
      </c>
      <c r="J2601" s="48" t="s">
        <v>2661</v>
      </c>
      <c r="K2601" s="217" t="s">
        <v>3471</v>
      </c>
      <c r="L2601" s="217" t="s">
        <v>2636</v>
      </c>
      <c r="M2601" s="48" t="s">
        <v>4672</v>
      </c>
      <c r="N2601" s="217" t="s">
        <v>211</v>
      </c>
      <c r="O2601" s="48" t="s">
        <v>534</v>
      </c>
      <c r="P2601" s="48"/>
      <c r="Q2601" s="48" t="s">
        <v>3431</v>
      </c>
      <c r="R2601" s="217" t="s">
        <v>211</v>
      </c>
      <c r="S2601" s="48" t="b">
        <v>0</v>
      </c>
      <c r="T2601" s="48"/>
      <c r="U2601" s="178"/>
      <c r="V2601" s="178">
        <v>43785</v>
      </c>
      <c r="W2601" s="48" t="s">
        <v>211</v>
      </c>
      <c r="X2601" s="48"/>
      <c r="Y2601" s="48"/>
      <c r="Z2601" s="48" t="s">
        <v>211</v>
      </c>
      <c r="AA2601" s="48"/>
      <c r="AB2601" s="48"/>
      <c r="AC2601" s="217" t="s">
        <v>4995</v>
      </c>
      <c r="AD2601" s="48"/>
      <c r="AE2601" s="217" t="s">
        <v>534</v>
      </c>
      <c r="AF2601" s="217" t="s">
        <v>211</v>
      </c>
      <c r="AG2601" s="217" t="s">
        <v>211</v>
      </c>
      <c r="AH2601" s="208">
        <v>43983</v>
      </c>
      <c r="AI2601" s="210" t="s">
        <v>4364</v>
      </c>
      <c r="AJ2601" s="164" t="str">
        <f t="shared" si="40"/>
        <v>FS</v>
      </c>
      <c r="AK2601" s="115" t="b">
        <f>ISNUMBER(SEARCH("IRT",Table1[[#This Row],[Current_Status]]))</f>
        <v>0</v>
      </c>
      <c r="AL2601" s="116">
        <f>YEAR(Table1[[#This Row],[Project_Initiated]])</f>
        <v>2019</v>
      </c>
      <c r="AM2601" s="53">
        <v>44120</v>
      </c>
      <c r="AN2601" s="53" t="str">
        <f>IF(AND(Table1[[#This Row],[Completed Date]]&gt;="07/01/2020"+0,Table1[[#This Row],[Completed Date]]&lt;="6/30/2021"+0),"FY 20-21",IF(AND(Table1[[#This Row],[Completed Date]]&gt;="07/01/2019"+0,Table1[[#This Row],[Completed Date]]&lt;="6/30/2020"+0),"FY 19-20",""))</f>
        <v>FY 19-20</v>
      </c>
      <c r="AO2601" s="116">
        <f>IFERROR(FIND("R",Table1[[#This Row],[FS_Priority]]),"")</f>
        <v>1</v>
      </c>
    </row>
    <row r="2602" spans="1:41" x14ac:dyDescent="0.25">
      <c r="A2602" s="48" t="s">
        <v>4115</v>
      </c>
      <c r="B2602" s="217" t="s">
        <v>211</v>
      </c>
      <c r="C2602" s="217" t="s">
        <v>4115</v>
      </c>
      <c r="D2602" s="218" t="b">
        <v>0</v>
      </c>
      <c r="E2602" s="48" t="s">
        <v>4299</v>
      </c>
      <c r="F2602" s="48" t="s">
        <v>4246</v>
      </c>
      <c r="G2602" s="48" t="s">
        <v>211</v>
      </c>
      <c r="H2602" s="48" t="s">
        <v>884</v>
      </c>
      <c r="I2602" s="48" t="s">
        <v>4247</v>
      </c>
      <c r="J2602" s="48" t="s">
        <v>2661</v>
      </c>
      <c r="K2602" s="217" t="s">
        <v>3471</v>
      </c>
      <c r="L2602" s="217" t="s">
        <v>2636</v>
      </c>
      <c r="M2602" s="48" t="s">
        <v>4242</v>
      </c>
      <c r="N2602" s="217" t="s">
        <v>211</v>
      </c>
      <c r="O2602" s="48" t="s">
        <v>534</v>
      </c>
      <c r="P2602" s="48"/>
      <c r="Q2602" s="48" t="s">
        <v>3431</v>
      </c>
      <c r="R2602" s="217" t="s">
        <v>211</v>
      </c>
      <c r="S2602" s="48" t="b">
        <v>0</v>
      </c>
      <c r="T2602" s="48"/>
      <c r="U2602" s="178"/>
      <c r="V2602" s="178">
        <v>43713</v>
      </c>
      <c r="W2602" s="48" t="s">
        <v>211</v>
      </c>
      <c r="X2602" s="48"/>
      <c r="Y2602" s="48"/>
      <c r="Z2602" s="48" t="s">
        <v>211</v>
      </c>
      <c r="AA2602" s="48"/>
      <c r="AB2602" s="48"/>
      <c r="AC2602" s="217" t="s">
        <v>211</v>
      </c>
      <c r="AD2602" s="179"/>
      <c r="AE2602" s="217" t="s">
        <v>534</v>
      </c>
      <c r="AF2602" s="217" t="s">
        <v>211</v>
      </c>
      <c r="AG2602" s="217" t="s">
        <v>211</v>
      </c>
      <c r="AH2602" s="208">
        <v>43726</v>
      </c>
      <c r="AI2602" s="210" t="s">
        <v>4284</v>
      </c>
      <c r="AJ2602" s="164" t="str">
        <f t="shared" si="40"/>
        <v>FS</v>
      </c>
      <c r="AK2602" s="115" t="b">
        <f>ISNUMBER(SEARCH("IRT",Table1[[#This Row],[Current_Status]]))</f>
        <v>0</v>
      </c>
      <c r="AL2602" s="116">
        <f>YEAR(Table1[[#This Row],[Project_Initiated]])</f>
        <v>2019</v>
      </c>
      <c r="AM2602" s="53">
        <v>44120</v>
      </c>
      <c r="AN2602" s="53" t="str">
        <f>IF(AND(Table1[[#This Row],[Completed Date]]&gt;="07/01/2020"+0,Table1[[#This Row],[Completed Date]]&lt;="6/30/2021"+0),"FY 20-21",IF(AND(Table1[[#This Row],[Completed Date]]&gt;="07/01/2019"+0,Table1[[#This Row],[Completed Date]]&lt;="6/30/2020"+0),"FY 19-20",""))</f>
        <v>FY 19-20</v>
      </c>
      <c r="AO2602" s="116">
        <f>IFERROR(FIND("R",Table1[[#This Row],[FS_Priority]]),"")</f>
        <v>1</v>
      </c>
    </row>
    <row r="2603" spans="1:41" x14ac:dyDescent="0.25">
      <c r="A2603" s="48" t="s">
        <v>4062</v>
      </c>
      <c r="B2603" s="217" t="s">
        <v>211</v>
      </c>
      <c r="C2603" s="217" t="s">
        <v>4062</v>
      </c>
      <c r="D2603" s="218" t="b">
        <v>0</v>
      </c>
      <c r="E2603" s="48" t="s">
        <v>4299</v>
      </c>
      <c r="F2603" s="48" t="s">
        <v>4248</v>
      </c>
      <c r="G2603" s="48" t="s">
        <v>211</v>
      </c>
      <c r="H2603" s="48" t="s">
        <v>266</v>
      </c>
      <c r="I2603" s="48" t="s">
        <v>4249</v>
      </c>
      <c r="J2603" s="48" t="s">
        <v>2661</v>
      </c>
      <c r="K2603" s="217" t="s">
        <v>3471</v>
      </c>
      <c r="L2603" s="217" t="s">
        <v>2636</v>
      </c>
      <c r="M2603" s="48" t="s">
        <v>4242</v>
      </c>
      <c r="N2603" s="217" t="s">
        <v>211</v>
      </c>
      <c r="O2603" s="48" t="s">
        <v>534</v>
      </c>
      <c r="P2603" s="48"/>
      <c r="Q2603" s="48" t="s">
        <v>3434</v>
      </c>
      <c r="R2603" s="217" t="s">
        <v>211</v>
      </c>
      <c r="S2603" s="48" t="b">
        <v>0</v>
      </c>
      <c r="T2603" s="48"/>
      <c r="U2603" s="178"/>
      <c r="V2603" s="178">
        <v>43713</v>
      </c>
      <c r="W2603" s="48" t="s">
        <v>211</v>
      </c>
      <c r="X2603" s="48"/>
      <c r="Y2603" s="48"/>
      <c r="Z2603" s="48" t="s">
        <v>211</v>
      </c>
      <c r="AA2603" s="48"/>
      <c r="AB2603" s="48"/>
      <c r="AC2603" s="217" t="s">
        <v>211</v>
      </c>
      <c r="AD2603" s="179"/>
      <c r="AE2603" s="217" t="s">
        <v>534</v>
      </c>
      <c r="AF2603" s="217" t="s">
        <v>211</v>
      </c>
      <c r="AG2603" s="217" t="s">
        <v>211</v>
      </c>
      <c r="AH2603" s="208">
        <v>43726</v>
      </c>
      <c r="AI2603" s="210" t="s">
        <v>4284</v>
      </c>
      <c r="AJ2603" s="164" t="str">
        <f t="shared" si="40"/>
        <v>FS</v>
      </c>
      <c r="AK2603" s="115" t="b">
        <f>ISNUMBER(SEARCH("IRT",Table1[[#This Row],[Current_Status]]))</f>
        <v>0</v>
      </c>
      <c r="AL2603" s="116">
        <f>YEAR(Table1[[#This Row],[Project_Initiated]])</f>
        <v>2019</v>
      </c>
      <c r="AM2603" s="53">
        <v>44120</v>
      </c>
      <c r="AN2603" s="53" t="str">
        <f>IF(AND(Table1[[#This Row],[Completed Date]]&gt;="07/01/2020"+0,Table1[[#This Row],[Completed Date]]&lt;="6/30/2021"+0),"FY 20-21",IF(AND(Table1[[#This Row],[Completed Date]]&gt;="07/01/2019"+0,Table1[[#This Row],[Completed Date]]&lt;="6/30/2020"+0),"FY 19-20",""))</f>
        <v>FY 19-20</v>
      </c>
      <c r="AO2603" s="116">
        <f>IFERROR(FIND("R",Table1[[#This Row],[FS_Priority]]),"")</f>
        <v>1</v>
      </c>
    </row>
    <row r="2604" spans="1:41" x14ac:dyDescent="0.25">
      <c r="A2604" s="48" t="s">
        <v>2749</v>
      </c>
      <c r="B2604" s="217" t="s">
        <v>211</v>
      </c>
      <c r="C2604" s="217" t="s">
        <v>2749</v>
      </c>
      <c r="D2604" s="218" t="b">
        <v>0</v>
      </c>
      <c r="E2604" s="48" t="s">
        <v>2771</v>
      </c>
      <c r="F2604" s="48" t="s">
        <v>3295</v>
      </c>
      <c r="G2604" s="48" t="s">
        <v>211</v>
      </c>
      <c r="H2604" s="48" t="s">
        <v>447</v>
      </c>
      <c r="I2604" s="48" t="s">
        <v>3826</v>
      </c>
      <c r="J2604" s="48" t="s">
        <v>2661</v>
      </c>
      <c r="K2604" s="217" t="s">
        <v>3786</v>
      </c>
      <c r="L2604" s="217" t="s">
        <v>2772</v>
      </c>
      <c r="M2604" s="48" t="s">
        <v>3827</v>
      </c>
      <c r="N2604" s="217" t="s">
        <v>211</v>
      </c>
      <c r="O2604" s="48" t="s">
        <v>183</v>
      </c>
      <c r="P2604" s="48"/>
      <c r="Q2604" s="48" t="s">
        <v>288</v>
      </c>
      <c r="R2604" s="217" t="s">
        <v>211</v>
      </c>
      <c r="S2604" s="48" t="b">
        <v>0</v>
      </c>
      <c r="T2604" s="48"/>
      <c r="U2604" s="178"/>
      <c r="V2604" s="178">
        <v>43424</v>
      </c>
      <c r="W2604" s="48" t="s">
        <v>211</v>
      </c>
      <c r="X2604" s="48"/>
      <c r="Y2604" s="48"/>
      <c r="Z2604" s="48" t="s">
        <v>211</v>
      </c>
      <c r="AA2604" s="48"/>
      <c r="AB2604" s="48"/>
      <c r="AC2604" s="217" t="s">
        <v>2868</v>
      </c>
      <c r="AD2604" s="220">
        <v>43503</v>
      </c>
      <c r="AE2604" s="217" t="s">
        <v>498</v>
      </c>
      <c r="AF2604" s="217" t="s">
        <v>211</v>
      </c>
      <c r="AG2604" s="217" t="s">
        <v>2694</v>
      </c>
      <c r="AH2604" s="208">
        <v>43570</v>
      </c>
      <c r="AI2604" s="210" t="s">
        <v>4346</v>
      </c>
      <c r="AJ2604" s="164" t="str">
        <f t="shared" si="40"/>
        <v>FS</v>
      </c>
      <c r="AK2604" s="115" t="b">
        <f>ISNUMBER(SEARCH("IRT",Table1[[#This Row],[Current_Status]]))</f>
        <v>0</v>
      </c>
      <c r="AL2604" s="116">
        <f>YEAR(Table1[[#This Row],[Project_Initiated]])</f>
        <v>2018</v>
      </c>
      <c r="AM2604" s="53">
        <v>44120</v>
      </c>
      <c r="AN2604" s="53" t="str">
        <f>IF(AND(Table1[[#This Row],[Completed Date]]&gt;="07/01/2020"+0,Table1[[#This Row],[Completed Date]]&lt;="6/30/2021"+0),"FY 20-21",IF(AND(Table1[[#This Row],[Completed Date]]&gt;="07/01/2019"+0,Table1[[#This Row],[Completed Date]]&lt;="6/30/2020"+0),"FY 19-20",""))</f>
        <v/>
      </c>
      <c r="AO2604" s="116" t="str">
        <f>IFERROR(FIND("R",Table1[[#This Row],[FS_Priority]]),"")</f>
        <v/>
      </c>
    </row>
    <row r="2605" spans="1:41" x14ac:dyDescent="0.25">
      <c r="A2605" s="48" t="s">
        <v>4116</v>
      </c>
      <c r="B2605" s="217" t="s">
        <v>211</v>
      </c>
      <c r="C2605" s="217" t="s">
        <v>4116</v>
      </c>
      <c r="D2605" s="218" t="b">
        <v>0</v>
      </c>
      <c r="E2605" s="48" t="s">
        <v>2771</v>
      </c>
      <c r="F2605" s="48" t="s">
        <v>4163</v>
      </c>
      <c r="G2605" s="48" t="s">
        <v>211</v>
      </c>
      <c r="H2605" s="48" t="s">
        <v>465</v>
      </c>
      <c r="I2605" s="48" t="s">
        <v>4164</v>
      </c>
      <c r="J2605" s="48" t="s">
        <v>2661</v>
      </c>
      <c r="K2605" s="217" t="s">
        <v>3786</v>
      </c>
      <c r="L2605" s="217" t="s">
        <v>2772</v>
      </c>
      <c r="M2605" s="48" t="s">
        <v>3597</v>
      </c>
      <c r="N2605" s="217" t="s">
        <v>211</v>
      </c>
      <c r="O2605" s="48" t="s">
        <v>165</v>
      </c>
      <c r="P2605" s="48"/>
      <c r="Q2605" s="48" t="s">
        <v>218</v>
      </c>
      <c r="R2605" s="217" t="s">
        <v>211</v>
      </c>
      <c r="S2605" s="48" t="b">
        <v>0</v>
      </c>
      <c r="T2605" s="48"/>
      <c r="U2605" s="178"/>
      <c r="V2605" s="178">
        <v>43641</v>
      </c>
      <c r="W2605" s="48" t="s">
        <v>211</v>
      </c>
      <c r="X2605" s="48"/>
      <c r="Y2605" s="48"/>
      <c r="Z2605" s="48" t="s">
        <v>211</v>
      </c>
      <c r="AA2605" s="48"/>
      <c r="AB2605" s="48"/>
      <c r="AC2605" s="217" t="s">
        <v>4436</v>
      </c>
      <c r="AD2605" s="48"/>
      <c r="AE2605" s="217" t="s">
        <v>165</v>
      </c>
      <c r="AF2605" s="217" t="s">
        <v>211</v>
      </c>
      <c r="AG2605" s="217" t="s">
        <v>211</v>
      </c>
      <c r="AH2605" s="208">
        <v>43741</v>
      </c>
      <c r="AI2605" s="210" t="s">
        <v>4284</v>
      </c>
      <c r="AJ2605" s="164" t="str">
        <f t="shared" si="40"/>
        <v>FS</v>
      </c>
      <c r="AK2605" s="115" t="b">
        <f>ISNUMBER(SEARCH("IRT",Table1[[#This Row],[Current_Status]]))</f>
        <v>0</v>
      </c>
      <c r="AL2605" s="116">
        <f>YEAR(Table1[[#This Row],[Project_Initiated]])</f>
        <v>2019</v>
      </c>
      <c r="AM2605" s="53">
        <v>44120</v>
      </c>
      <c r="AN2605" s="53" t="str">
        <f>IF(AND(Table1[[#This Row],[Completed Date]]&gt;="07/01/2020"+0,Table1[[#This Row],[Completed Date]]&lt;="6/30/2021"+0),"FY 20-21",IF(AND(Table1[[#This Row],[Completed Date]]&gt;="07/01/2019"+0,Table1[[#This Row],[Completed Date]]&lt;="6/30/2020"+0),"FY 19-20",""))</f>
        <v>FY 19-20</v>
      </c>
      <c r="AO2605" s="116" t="str">
        <f>IFERROR(FIND("R",Table1[[#This Row],[FS_Priority]]),"")</f>
        <v/>
      </c>
    </row>
    <row r="2606" spans="1:41" x14ac:dyDescent="0.25">
      <c r="A2606" s="48" t="s">
        <v>3391</v>
      </c>
      <c r="B2606" s="217" t="s">
        <v>211</v>
      </c>
      <c r="C2606" s="217" t="s">
        <v>3391</v>
      </c>
      <c r="D2606" s="218" t="b">
        <v>0</v>
      </c>
      <c r="E2606" s="48" t="s">
        <v>2771</v>
      </c>
      <c r="F2606" s="48" t="s">
        <v>3401</v>
      </c>
      <c r="G2606" s="48" t="s">
        <v>211</v>
      </c>
      <c r="H2606" s="48" t="s">
        <v>52</v>
      </c>
      <c r="I2606" s="48" t="s">
        <v>3976</v>
      </c>
      <c r="J2606" s="48" t="s">
        <v>2661</v>
      </c>
      <c r="K2606" s="217" t="s">
        <v>3786</v>
      </c>
      <c r="L2606" s="217" t="s">
        <v>2772</v>
      </c>
      <c r="M2606" s="48" t="s">
        <v>3977</v>
      </c>
      <c r="N2606" s="217" t="s">
        <v>3978</v>
      </c>
      <c r="O2606" s="48" t="s">
        <v>165</v>
      </c>
      <c r="P2606" s="48"/>
      <c r="Q2606" s="48" t="s">
        <v>218</v>
      </c>
      <c r="R2606" s="217" t="s">
        <v>211</v>
      </c>
      <c r="S2606" s="48" t="b">
        <v>0</v>
      </c>
      <c r="T2606" s="48"/>
      <c r="U2606" s="178"/>
      <c r="V2606" s="178">
        <v>43494</v>
      </c>
      <c r="W2606" s="48" t="s">
        <v>211</v>
      </c>
      <c r="X2606" s="48"/>
      <c r="Y2606" s="48"/>
      <c r="Z2606" s="48" t="s">
        <v>211</v>
      </c>
      <c r="AA2606" s="48"/>
      <c r="AB2606" s="48"/>
      <c r="AC2606" s="217" t="s">
        <v>4436</v>
      </c>
      <c r="AD2606" s="48"/>
      <c r="AE2606" s="217" t="s">
        <v>165</v>
      </c>
      <c r="AF2606" s="217" t="s">
        <v>211</v>
      </c>
      <c r="AG2606" s="217" t="s">
        <v>211</v>
      </c>
      <c r="AH2606" s="208">
        <v>43766</v>
      </c>
      <c r="AI2606" s="210" t="s">
        <v>4349</v>
      </c>
      <c r="AJ2606" s="164" t="str">
        <f t="shared" si="40"/>
        <v>FS</v>
      </c>
      <c r="AK2606" s="115" t="b">
        <f>ISNUMBER(SEARCH("IRT",Table1[[#This Row],[Current_Status]]))</f>
        <v>0</v>
      </c>
      <c r="AL2606" s="116">
        <f>YEAR(Table1[[#This Row],[Project_Initiated]])</f>
        <v>2019</v>
      </c>
      <c r="AM2606" s="53">
        <v>44120</v>
      </c>
      <c r="AN2606" s="53" t="str">
        <f>IF(AND(Table1[[#This Row],[Completed Date]]&gt;="07/01/2020"+0,Table1[[#This Row],[Completed Date]]&lt;="6/30/2021"+0),"FY 20-21",IF(AND(Table1[[#This Row],[Completed Date]]&gt;="07/01/2019"+0,Table1[[#This Row],[Completed Date]]&lt;="6/30/2020"+0),"FY 19-20",""))</f>
        <v>FY 19-20</v>
      </c>
      <c r="AO2606" s="116" t="str">
        <f>IFERROR(FIND("R",Table1[[#This Row],[FS_Priority]]),"")</f>
        <v/>
      </c>
    </row>
    <row r="2607" spans="1:41" x14ac:dyDescent="0.25">
      <c r="A2607" s="48" t="s">
        <v>3418</v>
      </c>
      <c r="B2607" s="217" t="s">
        <v>211</v>
      </c>
      <c r="C2607" s="217" t="s">
        <v>3418</v>
      </c>
      <c r="D2607" s="218" t="b">
        <v>0</v>
      </c>
      <c r="E2607" s="48" t="s">
        <v>2771</v>
      </c>
      <c r="F2607" s="48" t="s">
        <v>3419</v>
      </c>
      <c r="G2607" s="48" t="s">
        <v>3979</v>
      </c>
      <c r="H2607" s="48" t="s">
        <v>3531</v>
      </c>
      <c r="I2607" s="48" t="s">
        <v>3980</v>
      </c>
      <c r="J2607" s="48" t="s">
        <v>2661</v>
      </c>
      <c r="K2607" s="217" t="s">
        <v>3786</v>
      </c>
      <c r="L2607" s="217" t="s">
        <v>2772</v>
      </c>
      <c r="M2607" s="48" t="s">
        <v>3977</v>
      </c>
      <c r="N2607" s="217" t="s">
        <v>3981</v>
      </c>
      <c r="O2607" s="48" t="s">
        <v>165</v>
      </c>
      <c r="P2607" s="48"/>
      <c r="Q2607" s="48" t="s">
        <v>236</v>
      </c>
      <c r="R2607" s="217" t="s">
        <v>211</v>
      </c>
      <c r="S2607" s="48" t="b">
        <v>0</v>
      </c>
      <c r="T2607" s="48"/>
      <c r="U2607" s="178"/>
      <c r="V2607" s="178">
        <v>43472</v>
      </c>
      <c r="W2607" s="48" t="s">
        <v>211</v>
      </c>
      <c r="X2607" s="48"/>
      <c r="Y2607" s="48"/>
      <c r="Z2607" s="48" t="s">
        <v>211</v>
      </c>
      <c r="AA2607" s="48"/>
      <c r="AB2607" s="48"/>
      <c r="AC2607" s="217" t="s">
        <v>4007</v>
      </c>
      <c r="AD2607" s="48"/>
      <c r="AE2607" s="217" t="s">
        <v>165</v>
      </c>
      <c r="AF2607" s="217" t="s">
        <v>211</v>
      </c>
      <c r="AG2607" s="217" t="s">
        <v>211</v>
      </c>
      <c r="AH2607" s="208">
        <v>43668</v>
      </c>
      <c r="AI2607" s="210" t="s">
        <v>4349</v>
      </c>
      <c r="AJ2607" s="164" t="str">
        <f t="shared" si="40"/>
        <v>FS</v>
      </c>
      <c r="AK2607" s="115" t="b">
        <f>ISNUMBER(SEARCH("IRT",Table1[[#This Row],[Current_Status]]))</f>
        <v>0</v>
      </c>
      <c r="AL2607" s="116">
        <f>YEAR(Table1[[#This Row],[Project_Initiated]])</f>
        <v>2019</v>
      </c>
      <c r="AM2607" s="53">
        <v>44120</v>
      </c>
      <c r="AN2607" s="53" t="str">
        <f>IF(AND(Table1[[#This Row],[Completed Date]]&gt;="07/01/2020"+0,Table1[[#This Row],[Completed Date]]&lt;="6/30/2021"+0),"FY 20-21",IF(AND(Table1[[#This Row],[Completed Date]]&gt;="07/01/2019"+0,Table1[[#This Row],[Completed Date]]&lt;="6/30/2020"+0),"FY 19-20",""))</f>
        <v>FY 19-20</v>
      </c>
      <c r="AO2607" s="116" t="str">
        <f>IFERROR(FIND("R",Table1[[#This Row],[FS_Priority]]),"")</f>
        <v/>
      </c>
    </row>
    <row r="2608" spans="1:41" x14ac:dyDescent="0.25">
      <c r="A2608" s="48" t="s">
        <v>817</v>
      </c>
      <c r="B2608" s="217" t="s">
        <v>211</v>
      </c>
      <c r="C2608" s="217" t="s">
        <v>817</v>
      </c>
      <c r="D2608" s="218" t="b">
        <v>0</v>
      </c>
      <c r="E2608" s="48" t="s">
        <v>442</v>
      </c>
      <c r="F2608" s="48" t="s">
        <v>3296</v>
      </c>
      <c r="G2608" s="48" t="s">
        <v>211</v>
      </c>
      <c r="H2608" s="48" t="s">
        <v>3833</v>
      </c>
      <c r="I2608" s="48" t="s">
        <v>211</v>
      </c>
      <c r="J2608" s="48" t="s">
        <v>2661</v>
      </c>
      <c r="K2608" s="217" t="s">
        <v>3829</v>
      </c>
      <c r="L2608" s="217" t="s">
        <v>141</v>
      </c>
      <c r="M2608" s="48" t="s">
        <v>3830</v>
      </c>
      <c r="N2608" s="217" t="s">
        <v>211</v>
      </c>
      <c r="O2608" s="48" t="s">
        <v>183</v>
      </c>
      <c r="P2608" s="48"/>
      <c r="Q2608" s="48" t="s">
        <v>211</v>
      </c>
      <c r="R2608" s="217" t="s">
        <v>236</v>
      </c>
      <c r="S2608" s="48" t="b">
        <v>0</v>
      </c>
      <c r="T2608" s="48"/>
      <c r="U2608" s="178"/>
      <c r="V2608" s="178">
        <v>43203</v>
      </c>
      <c r="W2608" s="48" t="s">
        <v>211</v>
      </c>
      <c r="X2608" s="48"/>
      <c r="Y2608" s="48"/>
      <c r="Z2608" s="48" t="s">
        <v>211</v>
      </c>
      <c r="AA2608" s="48"/>
      <c r="AB2608" s="48"/>
      <c r="AC2608" s="217" t="s">
        <v>818</v>
      </c>
      <c r="AD2608" s="48"/>
      <c r="AE2608" s="217" t="s">
        <v>178</v>
      </c>
      <c r="AF2608" s="217" t="s">
        <v>211</v>
      </c>
      <c r="AG2608" s="217" t="s">
        <v>2694</v>
      </c>
      <c r="AH2608" s="216">
        <v>43395</v>
      </c>
      <c r="AI2608" s="210" t="s">
        <v>4350</v>
      </c>
      <c r="AJ2608" s="164" t="str">
        <f t="shared" si="40"/>
        <v>FS</v>
      </c>
      <c r="AK2608" s="115" t="b">
        <f>ISNUMBER(SEARCH("IRT",Table1[[#This Row],[Current_Status]]))</f>
        <v>0</v>
      </c>
      <c r="AL2608" s="116">
        <f>YEAR(Table1[[#This Row],[Project_Initiated]])</f>
        <v>2018</v>
      </c>
      <c r="AM2608" s="53">
        <v>44120</v>
      </c>
      <c r="AN2608" s="53" t="str">
        <f>IF(AND(Table1[[#This Row],[Completed Date]]&gt;="07/01/2020"+0,Table1[[#This Row],[Completed Date]]&lt;="6/30/2021"+0),"FY 20-21",IF(AND(Table1[[#This Row],[Completed Date]]&gt;="07/01/2019"+0,Table1[[#This Row],[Completed Date]]&lt;="6/30/2020"+0),"FY 19-20",""))</f>
        <v/>
      </c>
      <c r="AO2608" s="116" t="str">
        <f>IFERROR(FIND("R",Table1[[#This Row],[FS_Priority]]),"")</f>
        <v/>
      </c>
    </row>
    <row r="2609" spans="1:41" x14ac:dyDescent="0.25">
      <c r="A2609" s="48" t="s">
        <v>694</v>
      </c>
      <c r="B2609" s="217" t="s">
        <v>211</v>
      </c>
      <c r="C2609" s="217" t="s">
        <v>694</v>
      </c>
      <c r="D2609" s="218" t="b">
        <v>0</v>
      </c>
      <c r="E2609" s="48" t="s">
        <v>442</v>
      </c>
      <c r="F2609" s="48" t="s">
        <v>3300</v>
      </c>
      <c r="G2609" s="48" t="s">
        <v>695</v>
      </c>
      <c r="H2609" s="48" t="s">
        <v>4018</v>
      </c>
      <c r="I2609" s="48" t="s">
        <v>286</v>
      </c>
      <c r="J2609" s="48" t="s">
        <v>2661</v>
      </c>
      <c r="K2609" s="217" t="s">
        <v>3829</v>
      </c>
      <c r="L2609" s="217" t="s">
        <v>141</v>
      </c>
      <c r="M2609" s="48" t="s">
        <v>3830</v>
      </c>
      <c r="N2609" s="217" t="s">
        <v>211</v>
      </c>
      <c r="O2609" s="48" t="s">
        <v>183</v>
      </c>
      <c r="P2609" s="48"/>
      <c r="Q2609" s="48" t="s">
        <v>211</v>
      </c>
      <c r="R2609" s="217" t="s">
        <v>184</v>
      </c>
      <c r="S2609" s="48" t="b">
        <v>0</v>
      </c>
      <c r="T2609" s="48"/>
      <c r="U2609" s="178"/>
      <c r="V2609" s="178">
        <v>43178</v>
      </c>
      <c r="W2609" s="48" t="s">
        <v>211</v>
      </c>
      <c r="X2609" s="48"/>
      <c r="Y2609" s="48"/>
      <c r="Z2609" s="48" t="s">
        <v>211</v>
      </c>
      <c r="AA2609" s="48"/>
      <c r="AB2609" s="48"/>
      <c r="AC2609" s="217" t="s">
        <v>4019</v>
      </c>
      <c r="AD2609" s="48"/>
      <c r="AE2609" s="217" t="s">
        <v>178</v>
      </c>
      <c r="AF2609" s="217" t="s">
        <v>211</v>
      </c>
      <c r="AG2609" s="217" t="s">
        <v>2694</v>
      </c>
      <c r="AH2609" s="208">
        <v>43678</v>
      </c>
      <c r="AI2609" s="210" t="s">
        <v>4348</v>
      </c>
      <c r="AJ2609" s="164" t="str">
        <f t="shared" si="40"/>
        <v>FS</v>
      </c>
      <c r="AK2609" s="115" t="b">
        <f>ISNUMBER(SEARCH("IRT",Table1[[#This Row],[Current_Status]]))</f>
        <v>0</v>
      </c>
      <c r="AL2609" s="116">
        <f>YEAR(Table1[[#This Row],[Project_Initiated]])</f>
        <v>2018</v>
      </c>
      <c r="AM2609" s="53">
        <v>44120</v>
      </c>
      <c r="AN2609" s="53" t="str">
        <f>IF(AND(Table1[[#This Row],[Completed Date]]&gt;="07/01/2020"+0,Table1[[#This Row],[Completed Date]]&lt;="6/30/2021"+0),"FY 20-21",IF(AND(Table1[[#This Row],[Completed Date]]&gt;="07/01/2019"+0,Table1[[#This Row],[Completed Date]]&lt;="6/30/2020"+0),"FY 19-20",""))</f>
        <v>FY 19-20</v>
      </c>
      <c r="AO2609" s="116" t="str">
        <f>IFERROR(FIND("R",Table1[[#This Row],[FS_Priority]]),"")</f>
        <v/>
      </c>
    </row>
    <row r="2610" spans="1:41" x14ac:dyDescent="0.25">
      <c r="A2610" s="48" t="s">
        <v>749</v>
      </c>
      <c r="B2610" s="217" t="s">
        <v>211</v>
      </c>
      <c r="C2610" s="217" t="s">
        <v>749</v>
      </c>
      <c r="D2610" s="218" t="b">
        <v>0</v>
      </c>
      <c r="E2610" s="48" t="s">
        <v>442</v>
      </c>
      <c r="F2610" s="48" t="s">
        <v>3303</v>
      </c>
      <c r="G2610" s="48" t="s">
        <v>211</v>
      </c>
      <c r="H2610" s="48" t="s">
        <v>3833</v>
      </c>
      <c r="I2610" s="48" t="s">
        <v>3831</v>
      </c>
      <c r="J2610" s="48" t="s">
        <v>2661</v>
      </c>
      <c r="K2610" s="217" t="s">
        <v>3829</v>
      </c>
      <c r="L2610" s="217" t="s">
        <v>141</v>
      </c>
      <c r="M2610" s="48" t="s">
        <v>3830</v>
      </c>
      <c r="N2610" s="217" t="s">
        <v>211</v>
      </c>
      <c r="O2610" s="48" t="s">
        <v>165</v>
      </c>
      <c r="P2610" s="48"/>
      <c r="Q2610" s="48" t="s">
        <v>211</v>
      </c>
      <c r="R2610" s="217" t="s">
        <v>239</v>
      </c>
      <c r="S2610" s="48" t="b">
        <v>0</v>
      </c>
      <c r="T2610" s="48"/>
      <c r="U2610" s="178"/>
      <c r="V2610" s="178">
        <v>43255</v>
      </c>
      <c r="W2610" s="48" t="s">
        <v>211</v>
      </c>
      <c r="X2610" s="48"/>
      <c r="Y2610" s="48"/>
      <c r="Z2610" s="48" t="s">
        <v>211</v>
      </c>
      <c r="AA2610" s="48"/>
      <c r="AB2610" s="48"/>
      <c r="AC2610" s="217" t="s">
        <v>211</v>
      </c>
      <c r="AD2610" s="48"/>
      <c r="AE2610" s="217" t="s">
        <v>165</v>
      </c>
      <c r="AF2610" s="217" t="s">
        <v>211</v>
      </c>
      <c r="AG2610" s="217" t="s">
        <v>539</v>
      </c>
      <c r="AH2610" s="216">
        <v>43336</v>
      </c>
      <c r="AI2610" s="210" t="s">
        <v>4350</v>
      </c>
      <c r="AJ2610" s="164" t="str">
        <f t="shared" si="40"/>
        <v>FS</v>
      </c>
      <c r="AK2610" s="115" t="b">
        <f>ISNUMBER(SEARCH("IRT",Table1[[#This Row],[Current_Status]]))</f>
        <v>0</v>
      </c>
      <c r="AL2610" s="116">
        <f>YEAR(Table1[[#This Row],[Project_Initiated]])</f>
        <v>2018</v>
      </c>
      <c r="AM2610" s="53">
        <v>44120</v>
      </c>
      <c r="AN2610" s="53" t="str">
        <f>IF(AND(Table1[[#This Row],[Completed Date]]&gt;="07/01/2020"+0,Table1[[#This Row],[Completed Date]]&lt;="6/30/2021"+0),"FY 20-21",IF(AND(Table1[[#This Row],[Completed Date]]&gt;="07/01/2019"+0,Table1[[#This Row],[Completed Date]]&lt;="6/30/2020"+0),"FY 19-20",""))</f>
        <v/>
      </c>
      <c r="AO2610" s="116" t="str">
        <f>IFERROR(FIND("R",Table1[[#This Row],[FS_Priority]]),"")</f>
        <v/>
      </c>
    </row>
    <row r="2611" spans="1:41" x14ac:dyDescent="0.25">
      <c r="A2611" s="48" t="s">
        <v>732</v>
      </c>
      <c r="B2611" s="217" t="s">
        <v>211</v>
      </c>
      <c r="C2611" s="217" t="s">
        <v>732</v>
      </c>
      <c r="D2611" s="218" t="b">
        <v>0</v>
      </c>
      <c r="E2611" s="48" t="s">
        <v>442</v>
      </c>
      <c r="F2611" s="48" t="s">
        <v>3299</v>
      </c>
      <c r="G2611" s="48" t="s">
        <v>211</v>
      </c>
      <c r="H2611" s="48" t="s">
        <v>464</v>
      </c>
      <c r="I2611" s="48" t="s">
        <v>3828</v>
      </c>
      <c r="J2611" s="48" t="s">
        <v>2661</v>
      </c>
      <c r="K2611" s="217" t="s">
        <v>3829</v>
      </c>
      <c r="L2611" s="217" t="s">
        <v>141</v>
      </c>
      <c r="M2611" s="48" t="s">
        <v>3830</v>
      </c>
      <c r="N2611" s="217" t="s">
        <v>211</v>
      </c>
      <c r="O2611" s="48" t="s">
        <v>165</v>
      </c>
      <c r="P2611" s="48"/>
      <c r="Q2611" s="48" t="s">
        <v>211</v>
      </c>
      <c r="R2611" s="217" t="s">
        <v>240</v>
      </c>
      <c r="S2611" s="48" t="b">
        <v>0</v>
      </c>
      <c r="T2611" s="48"/>
      <c r="U2611" s="178"/>
      <c r="V2611" s="178">
        <v>43222</v>
      </c>
      <c r="W2611" s="48" t="s">
        <v>211</v>
      </c>
      <c r="X2611" s="48"/>
      <c r="Y2611" s="48"/>
      <c r="Z2611" s="48" t="s">
        <v>211</v>
      </c>
      <c r="AA2611" s="48"/>
      <c r="AB2611" s="48"/>
      <c r="AC2611" s="217" t="s">
        <v>211</v>
      </c>
      <c r="AD2611" s="48"/>
      <c r="AE2611" s="217" t="s">
        <v>165</v>
      </c>
      <c r="AF2611" s="217" t="s">
        <v>211</v>
      </c>
      <c r="AG2611" s="217" t="s">
        <v>539</v>
      </c>
      <c r="AH2611" s="216">
        <v>43329</v>
      </c>
      <c r="AI2611" s="210" t="s">
        <v>4350</v>
      </c>
      <c r="AJ2611" s="164" t="str">
        <f t="shared" si="40"/>
        <v>FS</v>
      </c>
      <c r="AK2611" s="115" t="b">
        <f>ISNUMBER(SEARCH("IRT",Table1[[#This Row],[Current_Status]]))</f>
        <v>0</v>
      </c>
      <c r="AL2611" s="116">
        <f>YEAR(Table1[[#This Row],[Project_Initiated]])</f>
        <v>2018</v>
      </c>
      <c r="AM2611" s="53">
        <v>44120</v>
      </c>
      <c r="AN2611" s="53" t="str">
        <f>IF(AND(Table1[[#This Row],[Completed Date]]&gt;="07/01/2020"+0,Table1[[#This Row],[Completed Date]]&lt;="6/30/2021"+0),"FY 20-21",IF(AND(Table1[[#This Row],[Completed Date]]&gt;="07/01/2019"+0,Table1[[#This Row],[Completed Date]]&lt;="6/30/2020"+0),"FY 19-20",""))</f>
        <v/>
      </c>
      <c r="AO2611" s="116" t="str">
        <f>IFERROR(FIND("R",Table1[[#This Row],[FS_Priority]]),"")</f>
        <v/>
      </c>
    </row>
    <row r="2612" spans="1:41" x14ac:dyDescent="0.25">
      <c r="A2612" s="48" t="s">
        <v>799</v>
      </c>
      <c r="B2612" s="217" t="s">
        <v>211</v>
      </c>
      <c r="C2612" s="217" t="s">
        <v>799</v>
      </c>
      <c r="D2612" s="218" t="b">
        <v>0</v>
      </c>
      <c r="E2612" s="48" t="s">
        <v>442</v>
      </c>
      <c r="F2612" s="48" t="s">
        <v>3301</v>
      </c>
      <c r="G2612" s="48" t="s">
        <v>211</v>
      </c>
      <c r="H2612" s="48" t="s">
        <v>3833</v>
      </c>
      <c r="I2612" s="48" t="s">
        <v>3832</v>
      </c>
      <c r="J2612" s="48" t="s">
        <v>2661</v>
      </c>
      <c r="K2612" s="217" t="s">
        <v>3829</v>
      </c>
      <c r="L2612" s="217" t="s">
        <v>141</v>
      </c>
      <c r="M2612" s="48" t="s">
        <v>3830</v>
      </c>
      <c r="N2612" s="217" t="s">
        <v>211</v>
      </c>
      <c r="O2612" s="48" t="s">
        <v>183</v>
      </c>
      <c r="P2612" s="48"/>
      <c r="Q2612" s="48" t="s">
        <v>211</v>
      </c>
      <c r="R2612" s="217" t="s">
        <v>211</v>
      </c>
      <c r="S2612" s="48" t="b">
        <v>0</v>
      </c>
      <c r="T2612" s="48"/>
      <c r="U2612" s="178"/>
      <c r="V2612" s="178">
        <v>43292</v>
      </c>
      <c r="W2612" s="48" t="s">
        <v>211</v>
      </c>
      <c r="X2612" s="48"/>
      <c r="Y2612" s="48"/>
      <c r="Z2612" s="48" t="s">
        <v>211</v>
      </c>
      <c r="AA2612" s="48"/>
      <c r="AB2612" s="48"/>
      <c r="AC2612" s="217" t="s">
        <v>800</v>
      </c>
      <c r="AD2612" s="48"/>
      <c r="AE2612" s="217" t="s">
        <v>178</v>
      </c>
      <c r="AF2612" s="217" t="s">
        <v>211</v>
      </c>
      <c r="AG2612" s="217" t="s">
        <v>2694</v>
      </c>
      <c r="AH2612" s="208">
        <v>43336</v>
      </c>
      <c r="AI2612" s="210" t="s">
        <v>4350</v>
      </c>
      <c r="AJ2612" s="164" t="str">
        <f t="shared" si="40"/>
        <v>FS</v>
      </c>
      <c r="AK2612" s="115" t="b">
        <f>ISNUMBER(SEARCH("IRT",Table1[[#This Row],[Current_Status]]))</f>
        <v>0</v>
      </c>
      <c r="AL2612" s="116">
        <f>YEAR(Table1[[#This Row],[Project_Initiated]])</f>
        <v>2018</v>
      </c>
      <c r="AM2612" s="53">
        <v>44120</v>
      </c>
      <c r="AN2612" s="53" t="str">
        <f>IF(AND(Table1[[#This Row],[Completed Date]]&gt;="07/01/2020"+0,Table1[[#This Row],[Completed Date]]&lt;="6/30/2021"+0),"FY 20-21",IF(AND(Table1[[#This Row],[Completed Date]]&gt;="07/01/2019"+0,Table1[[#This Row],[Completed Date]]&lt;="6/30/2020"+0),"FY 19-20",""))</f>
        <v/>
      </c>
      <c r="AO2612" s="116" t="str">
        <f>IFERROR(FIND("R",Table1[[#This Row],[FS_Priority]]),"")</f>
        <v/>
      </c>
    </row>
    <row r="2613" spans="1:41" x14ac:dyDescent="0.25">
      <c r="A2613" s="48" t="s">
        <v>766</v>
      </c>
      <c r="B2613" s="217" t="s">
        <v>211</v>
      </c>
      <c r="C2613" s="217" t="s">
        <v>766</v>
      </c>
      <c r="D2613" s="218" t="b">
        <v>0</v>
      </c>
      <c r="E2613" s="48" t="s">
        <v>442</v>
      </c>
      <c r="F2613" s="48" t="s">
        <v>3302</v>
      </c>
      <c r="G2613" s="48" t="s">
        <v>211</v>
      </c>
      <c r="H2613" s="48" t="s">
        <v>4018</v>
      </c>
      <c r="I2613" s="48" t="s">
        <v>211</v>
      </c>
      <c r="J2613" s="48" t="s">
        <v>2661</v>
      </c>
      <c r="K2613" s="217" t="s">
        <v>3829</v>
      </c>
      <c r="L2613" s="217" t="s">
        <v>141</v>
      </c>
      <c r="M2613" s="48" t="s">
        <v>3830</v>
      </c>
      <c r="N2613" s="217" t="s">
        <v>211</v>
      </c>
      <c r="O2613" s="48" t="s">
        <v>183</v>
      </c>
      <c r="P2613" s="48"/>
      <c r="Q2613" s="48" t="s">
        <v>211</v>
      </c>
      <c r="R2613" s="217" t="s">
        <v>218</v>
      </c>
      <c r="S2613" s="48" t="b">
        <v>0</v>
      </c>
      <c r="T2613" s="48"/>
      <c r="U2613" s="178"/>
      <c r="V2613" s="178">
        <v>43277</v>
      </c>
      <c r="W2613" s="48" t="s">
        <v>211</v>
      </c>
      <c r="X2613" s="48"/>
      <c r="Y2613" s="48"/>
      <c r="Z2613" s="48" t="s">
        <v>211</v>
      </c>
      <c r="AA2613" s="48"/>
      <c r="AB2613" s="48"/>
      <c r="AC2613" s="217" t="s">
        <v>767</v>
      </c>
      <c r="AD2613" s="48"/>
      <c r="AE2613" s="217" t="s">
        <v>183</v>
      </c>
      <c r="AF2613" s="217" t="s">
        <v>211</v>
      </c>
      <c r="AG2613" s="217" t="s">
        <v>2694</v>
      </c>
      <c r="AH2613" s="208">
        <v>43314</v>
      </c>
      <c r="AI2613" s="210" t="s">
        <v>4350</v>
      </c>
      <c r="AJ2613" s="164" t="str">
        <f t="shared" si="40"/>
        <v>FS</v>
      </c>
      <c r="AK2613" s="115" t="b">
        <f>ISNUMBER(SEARCH("IRT",Table1[[#This Row],[Current_Status]]))</f>
        <v>0</v>
      </c>
      <c r="AL2613" s="116">
        <f>YEAR(Table1[[#This Row],[Project_Initiated]])</f>
        <v>2018</v>
      </c>
      <c r="AM2613" s="53">
        <v>44120</v>
      </c>
      <c r="AN2613" s="53" t="str">
        <f>IF(AND(Table1[[#This Row],[Completed Date]]&gt;="07/01/2020"+0,Table1[[#This Row],[Completed Date]]&lt;="6/30/2021"+0),"FY 20-21",IF(AND(Table1[[#This Row],[Completed Date]]&gt;="07/01/2019"+0,Table1[[#This Row],[Completed Date]]&lt;="6/30/2020"+0),"FY 19-20",""))</f>
        <v/>
      </c>
      <c r="AO2613" s="116" t="str">
        <f>IFERROR(FIND("R",Table1[[#This Row],[FS_Priority]]),"")</f>
        <v/>
      </c>
    </row>
    <row r="2614" spans="1:41" x14ac:dyDescent="0.25">
      <c r="A2614" s="48" t="s">
        <v>801</v>
      </c>
      <c r="B2614" s="217" t="s">
        <v>211</v>
      </c>
      <c r="C2614" s="217" t="s">
        <v>801</v>
      </c>
      <c r="D2614" s="218" t="b">
        <v>0</v>
      </c>
      <c r="E2614" s="48" t="s">
        <v>442</v>
      </c>
      <c r="F2614" s="48" t="s">
        <v>3297</v>
      </c>
      <c r="G2614" s="48" t="s">
        <v>211</v>
      </c>
      <c r="H2614" s="48" t="s">
        <v>3833</v>
      </c>
      <c r="I2614" s="48" t="s">
        <v>3832</v>
      </c>
      <c r="J2614" s="48" t="s">
        <v>2661</v>
      </c>
      <c r="K2614" s="217" t="s">
        <v>3829</v>
      </c>
      <c r="L2614" s="217" t="s">
        <v>141</v>
      </c>
      <c r="M2614" s="48" t="s">
        <v>3830</v>
      </c>
      <c r="N2614" s="217" t="s">
        <v>211</v>
      </c>
      <c r="O2614" s="48" t="s">
        <v>165</v>
      </c>
      <c r="P2614" s="48"/>
      <c r="Q2614" s="48" t="s">
        <v>211</v>
      </c>
      <c r="R2614" s="217" t="s">
        <v>211</v>
      </c>
      <c r="S2614" s="48" t="b">
        <v>0</v>
      </c>
      <c r="T2614" s="48"/>
      <c r="U2614" s="178"/>
      <c r="V2614" s="178">
        <v>43292</v>
      </c>
      <c r="W2614" s="48" t="s">
        <v>211</v>
      </c>
      <c r="X2614" s="48"/>
      <c r="Y2614" s="48"/>
      <c r="Z2614" s="48" t="s">
        <v>211</v>
      </c>
      <c r="AA2614" s="48"/>
      <c r="AB2614" s="48"/>
      <c r="AC2614" s="217" t="s">
        <v>539</v>
      </c>
      <c r="AD2614" s="48"/>
      <c r="AE2614" s="217" t="s">
        <v>165</v>
      </c>
      <c r="AF2614" s="217" t="s">
        <v>211</v>
      </c>
      <c r="AG2614" s="217" t="s">
        <v>539</v>
      </c>
      <c r="AH2614" s="216">
        <v>43336</v>
      </c>
      <c r="AI2614" s="210" t="s">
        <v>4350</v>
      </c>
      <c r="AJ2614" s="164" t="str">
        <f t="shared" si="40"/>
        <v>FS</v>
      </c>
      <c r="AK2614" s="115" t="b">
        <f>ISNUMBER(SEARCH("IRT",Table1[[#This Row],[Current_Status]]))</f>
        <v>0</v>
      </c>
      <c r="AL2614" s="116">
        <f>YEAR(Table1[[#This Row],[Project_Initiated]])</f>
        <v>2018</v>
      </c>
      <c r="AM2614" s="53">
        <v>44120</v>
      </c>
      <c r="AN2614" s="53" t="str">
        <f>IF(AND(Table1[[#This Row],[Completed Date]]&gt;="07/01/2020"+0,Table1[[#This Row],[Completed Date]]&lt;="6/30/2021"+0),"FY 20-21",IF(AND(Table1[[#This Row],[Completed Date]]&gt;="07/01/2019"+0,Table1[[#This Row],[Completed Date]]&lt;="6/30/2020"+0),"FY 19-20",""))</f>
        <v/>
      </c>
      <c r="AO2614" s="116" t="str">
        <f>IFERROR(FIND("R",Table1[[#This Row],[FS_Priority]]),"")</f>
        <v/>
      </c>
    </row>
    <row r="2615" spans="1:41" x14ac:dyDescent="0.25">
      <c r="A2615" s="48" t="s">
        <v>2945</v>
      </c>
      <c r="B2615" s="217" t="s">
        <v>211</v>
      </c>
      <c r="C2615" s="217" t="s">
        <v>2945</v>
      </c>
      <c r="D2615" s="218" t="b">
        <v>0</v>
      </c>
      <c r="E2615" s="48" t="s">
        <v>442</v>
      </c>
      <c r="F2615" s="48" t="s">
        <v>3304</v>
      </c>
      <c r="G2615" s="48" t="s">
        <v>211</v>
      </c>
      <c r="H2615" s="48" t="s">
        <v>3833</v>
      </c>
      <c r="I2615" s="48" t="s">
        <v>3959</v>
      </c>
      <c r="J2615" s="48" t="s">
        <v>2661</v>
      </c>
      <c r="K2615" s="217" t="s">
        <v>3829</v>
      </c>
      <c r="L2615" s="217" t="s">
        <v>141</v>
      </c>
      <c r="M2615" s="48" t="s">
        <v>3830</v>
      </c>
      <c r="N2615" s="217" t="s">
        <v>211</v>
      </c>
      <c r="O2615" s="48" t="s">
        <v>165</v>
      </c>
      <c r="P2615" s="48"/>
      <c r="Q2615" s="48" t="s">
        <v>218</v>
      </c>
      <c r="R2615" s="217" t="s">
        <v>211</v>
      </c>
      <c r="S2615" s="48" t="b">
        <v>0</v>
      </c>
      <c r="T2615" s="48"/>
      <c r="U2615" s="178"/>
      <c r="V2615" s="178">
        <v>43532</v>
      </c>
      <c r="W2615" s="48" t="s">
        <v>211</v>
      </c>
      <c r="X2615" s="48"/>
      <c r="Y2615" s="48"/>
      <c r="Z2615" s="48" t="s">
        <v>211</v>
      </c>
      <c r="AA2615" s="48"/>
      <c r="AB2615" s="48"/>
      <c r="AC2615" s="217" t="s">
        <v>3414</v>
      </c>
      <c r="AD2615" s="48"/>
      <c r="AE2615" s="217" t="s">
        <v>211</v>
      </c>
      <c r="AF2615" s="217" t="s">
        <v>211</v>
      </c>
      <c r="AG2615" s="217" t="s">
        <v>211</v>
      </c>
      <c r="AH2615" s="208">
        <v>43655</v>
      </c>
      <c r="AI2615" s="210" t="s">
        <v>4349</v>
      </c>
      <c r="AJ2615" s="164" t="str">
        <f t="shared" si="40"/>
        <v>FS</v>
      </c>
      <c r="AK2615" s="115" t="b">
        <f>ISNUMBER(SEARCH("IRT",Table1[[#This Row],[Current_Status]]))</f>
        <v>0</v>
      </c>
      <c r="AL2615" s="116">
        <f>YEAR(Table1[[#This Row],[Project_Initiated]])</f>
        <v>2019</v>
      </c>
      <c r="AM2615" s="53">
        <v>44120</v>
      </c>
      <c r="AN2615" s="53" t="str">
        <f>IF(AND(Table1[[#This Row],[Completed Date]]&gt;="07/01/2020"+0,Table1[[#This Row],[Completed Date]]&lt;="6/30/2021"+0),"FY 20-21",IF(AND(Table1[[#This Row],[Completed Date]]&gt;="07/01/2019"+0,Table1[[#This Row],[Completed Date]]&lt;="6/30/2020"+0),"FY 19-20",""))</f>
        <v>FY 19-20</v>
      </c>
      <c r="AO2615" s="116" t="str">
        <f>IFERROR(FIND("R",Table1[[#This Row],[FS_Priority]]),"")</f>
        <v/>
      </c>
    </row>
    <row r="2616" spans="1:41" x14ac:dyDescent="0.25">
      <c r="A2616" s="48" t="s">
        <v>810</v>
      </c>
      <c r="B2616" s="217" t="s">
        <v>211</v>
      </c>
      <c r="C2616" s="217" t="s">
        <v>810</v>
      </c>
      <c r="D2616" s="218" t="b">
        <v>0</v>
      </c>
      <c r="E2616" s="48" t="s">
        <v>442</v>
      </c>
      <c r="F2616" s="48" t="s">
        <v>3298</v>
      </c>
      <c r="G2616" s="48" t="s">
        <v>211</v>
      </c>
      <c r="H2616" s="48" t="s">
        <v>464</v>
      </c>
      <c r="I2616" s="48" t="s">
        <v>3766</v>
      </c>
      <c r="J2616" s="48" t="s">
        <v>2661</v>
      </c>
      <c r="K2616" s="217" t="s">
        <v>3829</v>
      </c>
      <c r="L2616" s="217" t="s">
        <v>141</v>
      </c>
      <c r="M2616" s="48" t="s">
        <v>3830</v>
      </c>
      <c r="N2616" s="217" t="s">
        <v>211</v>
      </c>
      <c r="O2616" s="48" t="s">
        <v>165</v>
      </c>
      <c r="P2616" s="48"/>
      <c r="Q2616" s="48" t="s">
        <v>218</v>
      </c>
      <c r="R2616" s="217" t="s">
        <v>211</v>
      </c>
      <c r="S2616" s="48" t="b">
        <v>0</v>
      </c>
      <c r="T2616" s="48"/>
      <c r="U2616" s="178"/>
      <c r="V2616" s="178">
        <v>43297</v>
      </c>
      <c r="W2616" s="48" t="s">
        <v>211</v>
      </c>
      <c r="X2616" s="48"/>
      <c r="Y2616" s="48"/>
      <c r="Z2616" s="48" t="s">
        <v>211</v>
      </c>
      <c r="AA2616" s="48"/>
      <c r="AB2616" s="48"/>
      <c r="AC2616" s="217" t="s">
        <v>539</v>
      </c>
      <c r="AD2616" s="48"/>
      <c r="AE2616" s="217" t="s">
        <v>165</v>
      </c>
      <c r="AF2616" s="217" t="s">
        <v>211</v>
      </c>
      <c r="AG2616" s="217" t="s">
        <v>539</v>
      </c>
      <c r="AH2616" s="208">
        <v>43383</v>
      </c>
      <c r="AI2616" s="210" t="s">
        <v>4347</v>
      </c>
      <c r="AJ2616" s="164" t="str">
        <f t="shared" si="40"/>
        <v>FS</v>
      </c>
      <c r="AK2616" s="115" t="b">
        <f>ISNUMBER(SEARCH("IRT",Table1[[#This Row],[Current_Status]]))</f>
        <v>0</v>
      </c>
      <c r="AL2616" s="116">
        <f>YEAR(Table1[[#This Row],[Project_Initiated]])</f>
        <v>2018</v>
      </c>
      <c r="AM2616" s="53">
        <v>44120</v>
      </c>
      <c r="AN2616" s="53" t="str">
        <f>IF(AND(Table1[[#This Row],[Completed Date]]&gt;="07/01/2020"+0,Table1[[#This Row],[Completed Date]]&lt;="6/30/2021"+0),"FY 20-21",IF(AND(Table1[[#This Row],[Completed Date]]&gt;="07/01/2019"+0,Table1[[#This Row],[Completed Date]]&lt;="6/30/2020"+0),"FY 19-20",""))</f>
        <v/>
      </c>
      <c r="AO2616" s="116" t="str">
        <f>IFERROR(FIND("R",Table1[[#This Row],[FS_Priority]]),"")</f>
        <v/>
      </c>
    </row>
    <row r="2617" spans="1:41" x14ac:dyDescent="0.25">
      <c r="A2617" s="48" t="s">
        <v>2750</v>
      </c>
      <c r="B2617" s="217" t="s">
        <v>211</v>
      </c>
      <c r="C2617" s="217" t="s">
        <v>2750</v>
      </c>
      <c r="D2617" s="218" t="b">
        <v>0</v>
      </c>
      <c r="E2617" s="48" t="s">
        <v>198</v>
      </c>
      <c r="F2617" s="48" t="s">
        <v>3305</v>
      </c>
      <c r="G2617" s="48" t="s">
        <v>211</v>
      </c>
      <c r="H2617" s="48" t="s">
        <v>3833</v>
      </c>
      <c r="I2617" s="48" t="s">
        <v>3834</v>
      </c>
      <c r="J2617" s="48" t="s">
        <v>2661</v>
      </c>
      <c r="K2617" s="217" t="s">
        <v>3829</v>
      </c>
      <c r="L2617" s="217" t="s">
        <v>141</v>
      </c>
      <c r="M2617" s="48" t="s">
        <v>3830</v>
      </c>
      <c r="N2617" s="217" t="s">
        <v>211</v>
      </c>
      <c r="O2617" s="48" t="s">
        <v>165</v>
      </c>
      <c r="P2617" s="48"/>
      <c r="Q2617" s="48" t="s">
        <v>218</v>
      </c>
      <c r="R2617" s="217" t="s">
        <v>211</v>
      </c>
      <c r="S2617" s="48" t="b">
        <v>1</v>
      </c>
      <c r="T2617" s="48"/>
      <c r="U2617" s="178"/>
      <c r="V2617" s="178">
        <v>43480</v>
      </c>
      <c r="W2617" s="48" t="s">
        <v>211</v>
      </c>
      <c r="X2617" s="48"/>
      <c r="Y2617" s="48"/>
      <c r="Z2617" s="48" t="s">
        <v>211</v>
      </c>
      <c r="AA2617" s="48"/>
      <c r="AB2617" s="48"/>
      <c r="AC2617" s="217" t="s">
        <v>2785</v>
      </c>
      <c r="AD2617" s="48"/>
      <c r="AE2617" s="217" t="s">
        <v>211</v>
      </c>
      <c r="AF2617" s="217" t="s">
        <v>211</v>
      </c>
      <c r="AG2617" s="217" t="s">
        <v>211</v>
      </c>
      <c r="AH2617" s="208">
        <v>43497</v>
      </c>
      <c r="AI2617" s="210" t="s">
        <v>4346</v>
      </c>
      <c r="AJ2617" s="164" t="str">
        <f t="shared" si="40"/>
        <v>FS</v>
      </c>
      <c r="AK2617" s="115" t="b">
        <f>ISNUMBER(SEARCH("IRT",Table1[[#This Row],[Current_Status]]))</f>
        <v>0</v>
      </c>
      <c r="AL2617" s="116">
        <f>YEAR(Table1[[#This Row],[Project_Initiated]])</f>
        <v>2019</v>
      </c>
      <c r="AM2617" s="53">
        <v>44120</v>
      </c>
      <c r="AN2617" s="53" t="str">
        <f>IF(AND(Table1[[#This Row],[Completed Date]]&gt;="07/01/2020"+0,Table1[[#This Row],[Completed Date]]&lt;="6/30/2021"+0),"FY 20-21",IF(AND(Table1[[#This Row],[Completed Date]]&gt;="07/01/2019"+0,Table1[[#This Row],[Completed Date]]&lt;="6/30/2020"+0),"FY 19-20",""))</f>
        <v/>
      </c>
      <c r="AO2617" s="116" t="str">
        <f>IFERROR(FIND("R",Table1[[#This Row],[FS_Priority]]),"")</f>
        <v/>
      </c>
    </row>
    <row r="2618" spans="1:41" x14ac:dyDescent="0.25">
      <c r="A2618" s="48" t="s">
        <v>4680</v>
      </c>
      <c r="B2618" s="217" t="s">
        <v>211</v>
      </c>
      <c r="C2618" s="217" t="s">
        <v>4680</v>
      </c>
      <c r="D2618" s="218" t="b">
        <v>0</v>
      </c>
      <c r="E2618" s="48" t="s">
        <v>442</v>
      </c>
      <c r="F2618" s="48" t="s">
        <v>4681</v>
      </c>
      <c r="G2618" s="48" t="s">
        <v>211</v>
      </c>
      <c r="H2618" s="48" t="s">
        <v>211</v>
      </c>
      <c r="I2618" s="48" t="s">
        <v>3835</v>
      </c>
      <c r="J2618" s="48" t="s">
        <v>2661</v>
      </c>
      <c r="K2618" s="217" t="s">
        <v>3829</v>
      </c>
      <c r="L2618" s="217" t="s">
        <v>141</v>
      </c>
      <c r="M2618" s="48" t="s">
        <v>3830</v>
      </c>
      <c r="N2618" s="217" t="s">
        <v>211</v>
      </c>
      <c r="O2618" s="48" t="s">
        <v>165</v>
      </c>
      <c r="P2618" s="48"/>
      <c r="Q2618" s="48" t="s">
        <v>218</v>
      </c>
      <c r="R2618" s="217" t="s">
        <v>211</v>
      </c>
      <c r="S2618" s="48" t="b">
        <v>0</v>
      </c>
      <c r="T2618" s="48"/>
      <c r="U2618" s="178"/>
      <c r="V2618" s="178">
        <v>43738</v>
      </c>
      <c r="W2618" s="48" t="s">
        <v>211</v>
      </c>
      <c r="X2618" s="48"/>
      <c r="Y2618" s="48"/>
      <c r="Z2618" s="48" t="s">
        <v>211</v>
      </c>
      <c r="AA2618" s="48"/>
      <c r="AB2618" s="48"/>
      <c r="AC2618" s="217" t="s">
        <v>4913</v>
      </c>
      <c r="AD2618" s="48"/>
      <c r="AE2618" s="217" t="s">
        <v>165</v>
      </c>
      <c r="AF2618" s="217" t="s">
        <v>211</v>
      </c>
      <c r="AG2618" s="217" t="s">
        <v>211</v>
      </c>
      <c r="AH2618" s="208">
        <v>43868</v>
      </c>
      <c r="AI2618" s="210" t="s">
        <v>4364</v>
      </c>
      <c r="AJ2618" s="164" t="str">
        <f t="shared" si="40"/>
        <v>FS</v>
      </c>
      <c r="AK2618" s="115" t="b">
        <f>ISNUMBER(SEARCH("IRT",Table1[[#This Row],[Current_Status]]))</f>
        <v>0</v>
      </c>
      <c r="AL2618" s="116">
        <f>YEAR(Table1[[#This Row],[Project_Initiated]])</f>
        <v>2019</v>
      </c>
      <c r="AM2618" s="53">
        <v>44120</v>
      </c>
      <c r="AN2618" s="53" t="str">
        <f>IF(AND(Table1[[#This Row],[Completed Date]]&gt;="07/01/2020"+0,Table1[[#This Row],[Completed Date]]&lt;="6/30/2021"+0),"FY 20-21",IF(AND(Table1[[#This Row],[Completed Date]]&gt;="07/01/2019"+0,Table1[[#This Row],[Completed Date]]&lt;="6/30/2020"+0),"FY 19-20",""))</f>
        <v>FY 19-20</v>
      </c>
      <c r="AO2618" s="116" t="str">
        <f>IFERROR(FIND("R",Table1[[#This Row],[FS_Priority]]),"")</f>
        <v/>
      </c>
    </row>
    <row r="2619" spans="1:41" x14ac:dyDescent="0.25">
      <c r="A2619" s="48" t="s">
        <v>865</v>
      </c>
      <c r="B2619" s="217" t="s">
        <v>211</v>
      </c>
      <c r="C2619" s="217" t="s">
        <v>865</v>
      </c>
      <c r="D2619" s="218" t="b">
        <v>0</v>
      </c>
      <c r="E2619" s="48" t="s">
        <v>442</v>
      </c>
      <c r="F2619" s="48" t="s">
        <v>3306</v>
      </c>
      <c r="G2619" s="48" t="s">
        <v>211</v>
      </c>
      <c r="H2619" s="48" t="s">
        <v>4018</v>
      </c>
      <c r="I2619" s="48" t="s">
        <v>3835</v>
      </c>
      <c r="J2619" s="48" t="s">
        <v>2661</v>
      </c>
      <c r="K2619" s="217" t="s">
        <v>3829</v>
      </c>
      <c r="L2619" s="217" t="s">
        <v>141</v>
      </c>
      <c r="M2619" s="48" t="s">
        <v>3830</v>
      </c>
      <c r="N2619" s="217" t="s">
        <v>211</v>
      </c>
      <c r="O2619" s="48" t="s">
        <v>165</v>
      </c>
      <c r="P2619" s="48"/>
      <c r="Q2619" s="48" t="s">
        <v>236</v>
      </c>
      <c r="R2619" s="217" t="s">
        <v>211</v>
      </c>
      <c r="S2619" s="48" t="b">
        <v>0</v>
      </c>
      <c r="T2619" s="48"/>
      <c r="U2619" s="178"/>
      <c r="V2619" s="178">
        <v>43356</v>
      </c>
      <c r="W2619" s="48" t="s">
        <v>211</v>
      </c>
      <c r="X2619" s="48"/>
      <c r="Y2619" s="48"/>
      <c r="Z2619" s="48" t="s">
        <v>211</v>
      </c>
      <c r="AA2619" s="48"/>
      <c r="AB2619" s="48"/>
      <c r="AC2619" s="217" t="s">
        <v>2785</v>
      </c>
      <c r="AD2619" s="48"/>
      <c r="AE2619" s="217" t="s">
        <v>165</v>
      </c>
      <c r="AF2619" s="217" t="s">
        <v>211</v>
      </c>
      <c r="AG2619" s="217" t="s">
        <v>539</v>
      </c>
      <c r="AH2619" s="208">
        <v>43497</v>
      </c>
      <c r="AI2619" s="210" t="s">
        <v>4352</v>
      </c>
      <c r="AJ2619" s="164" t="str">
        <f t="shared" ref="AJ2619:AJ2682" si="41">IF(LEN(A2619)&gt;6,"FS","PD&amp;C")</f>
        <v>FS</v>
      </c>
      <c r="AK2619" s="115" t="b">
        <f>ISNUMBER(SEARCH("IRT",Table1[[#This Row],[Current_Status]]))</f>
        <v>0</v>
      </c>
      <c r="AL2619" s="116">
        <f>YEAR(Table1[[#This Row],[Project_Initiated]])</f>
        <v>2018</v>
      </c>
      <c r="AM2619" s="53">
        <v>44120</v>
      </c>
      <c r="AN2619" s="53" t="str">
        <f>IF(AND(Table1[[#This Row],[Completed Date]]&gt;="07/01/2020"+0,Table1[[#This Row],[Completed Date]]&lt;="6/30/2021"+0),"FY 20-21",IF(AND(Table1[[#This Row],[Completed Date]]&gt;="07/01/2019"+0,Table1[[#This Row],[Completed Date]]&lt;="6/30/2020"+0),"FY 19-20",""))</f>
        <v/>
      </c>
      <c r="AO2619" s="116" t="str">
        <f>IFERROR(FIND("R",Table1[[#This Row],[FS_Priority]]),"")</f>
        <v/>
      </c>
    </row>
    <row r="2620" spans="1:41" x14ac:dyDescent="0.25">
      <c r="A2620" s="48" t="s">
        <v>898</v>
      </c>
      <c r="B2620" s="217" t="s">
        <v>211</v>
      </c>
      <c r="C2620" s="217" t="s">
        <v>898</v>
      </c>
      <c r="D2620" s="218" t="b">
        <v>0</v>
      </c>
      <c r="E2620" s="48" t="s">
        <v>442</v>
      </c>
      <c r="F2620" s="48" t="s">
        <v>3307</v>
      </c>
      <c r="G2620" s="48" t="s">
        <v>211</v>
      </c>
      <c r="H2620" s="48" t="s">
        <v>464</v>
      </c>
      <c r="I2620" s="48" t="s">
        <v>3836</v>
      </c>
      <c r="J2620" s="48" t="s">
        <v>2661</v>
      </c>
      <c r="K2620" s="217" t="s">
        <v>3829</v>
      </c>
      <c r="L2620" s="217" t="s">
        <v>141</v>
      </c>
      <c r="M2620" s="48" t="s">
        <v>3830</v>
      </c>
      <c r="N2620" s="217" t="s">
        <v>211</v>
      </c>
      <c r="O2620" s="48" t="s">
        <v>165</v>
      </c>
      <c r="P2620" s="48"/>
      <c r="Q2620" s="48" t="s">
        <v>184</v>
      </c>
      <c r="R2620" s="217" t="s">
        <v>211</v>
      </c>
      <c r="S2620" s="48" t="b">
        <v>0</v>
      </c>
      <c r="T2620" s="48"/>
      <c r="U2620" s="178"/>
      <c r="V2620" s="178">
        <v>43392</v>
      </c>
      <c r="W2620" s="48" t="s">
        <v>211</v>
      </c>
      <c r="X2620" s="48"/>
      <c r="Y2620" s="48"/>
      <c r="Z2620" s="48" t="s">
        <v>211</v>
      </c>
      <c r="AA2620" s="48"/>
      <c r="AB2620" s="48"/>
      <c r="AC2620" s="217" t="s">
        <v>2881</v>
      </c>
      <c r="AD2620" s="48"/>
      <c r="AE2620" s="217" t="s">
        <v>165</v>
      </c>
      <c r="AF2620" s="217" t="s">
        <v>211</v>
      </c>
      <c r="AG2620" s="217" t="s">
        <v>539</v>
      </c>
      <c r="AH2620" s="208">
        <v>43592</v>
      </c>
      <c r="AI2620" s="210" t="s">
        <v>4352</v>
      </c>
      <c r="AJ2620" s="164" t="str">
        <f t="shared" si="41"/>
        <v>FS</v>
      </c>
      <c r="AK2620" s="115" t="b">
        <f>ISNUMBER(SEARCH("IRT",Table1[[#This Row],[Current_Status]]))</f>
        <v>0</v>
      </c>
      <c r="AL2620" s="116">
        <f>YEAR(Table1[[#This Row],[Project_Initiated]])</f>
        <v>2018</v>
      </c>
      <c r="AM2620" s="53">
        <v>44120</v>
      </c>
      <c r="AN2620" s="53" t="str">
        <f>IF(AND(Table1[[#This Row],[Completed Date]]&gt;="07/01/2020"+0,Table1[[#This Row],[Completed Date]]&lt;="6/30/2021"+0),"FY 20-21",IF(AND(Table1[[#This Row],[Completed Date]]&gt;="07/01/2019"+0,Table1[[#This Row],[Completed Date]]&lt;="6/30/2020"+0),"FY 19-20",""))</f>
        <v/>
      </c>
      <c r="AO2620" s="116" t="str">
        <f>IFERROR(FIND("R",Table1[[#This Row],[FS_Priority]]),"")</f>
        <v/>
      </c>
    </row>
    <row r="2621" spans="1:41" x14ac:dyDescent="0.25">
      <c r="A2621" s="48" t="s">
        <v>4684</v>
      </c>
      <c r="B2621" s="217" t="s">
        <v>211</v>
      </c>
      <c r="C2621" s="217" t="s">
        <v>4684</v>
      </c>
      <c r="D2621" s="218" t="b">
        <v>0</v>
      </c>
      <c r="E2621" s="48" t="s">
        <v>442</v>
      </c>
      <c r="F2621" s="48" t="s">
        <v>4683</v>
      </c>
      <c r="G2621" s="48" t="s">
        <v>211</v>
      </c>
      <c r="H2621" s="48" t="s">
        <v>211</v>
      </c>
      <c r="I2621" s="48" t="s">
        <v>4685</v>
      </c>
      <c r="J2621" s="48" t="s">
        <v>2661</v>
      </c>
      <c r="K2621" s="217" t="s">
        <v>3829</v>
      </c>
      <c r="L2621" s="217" t="s">
        <v>141</v>
      </c>
      <c r="M2621" s="48" t="s">
        <v>3830</v>
      </c>
      <c r="N2621" s="217" t="s">
        <v>211</v>
      </c>
      <c r="O2621" s="48" t="s">
        <v>165</v>
      </c>
      <c r="P2621" s="48"/>
      <c r="Q2621" s="48" t="s">
        <v>184</v>
      </c>
      <c r="R2621" s="217" t="s">
        <v>211</v>
      </c>
      <c r="S2621" s="48" t="b">
        <v>0</v>
      </c>
      <c r="T2621" s="48"/>
      <c r="U2621" s="178"/>
      <c r="V2621" s="178">
        <v>43761</v>
      </c>
      <c r="W2621" s="48" t="s">
        <v>211</v>
      </c>
      <c r="X2621" s="48"/>
      <c r="Y2621" s="48"/>
      <c r="Z2621" s="48" t="s">
        <v>211</v>
      </c>
      <c r="AA2621" s="48"/>
      <c r="AB2621" s="48"/>
      <c r="AC2621" s="217" t="s">
        <v>4774</v>
      </c>
      <c r="AD2621" s="48"/>
      <c r="AE2621" s="217" t="s">
        <v>165</v>
      </c>
      <c r="AF2621" s="217" t="s">
        <v>211</v>
      </c>
      <c r="AG2621" s="217" t="s">
        <v>211</v>
      </c>
      <c r="AH2621" s="208">
        <v>43832</v>
      </c>
      <c r="AI2621" s="210" t="s">
        <v>4364</v>
      </c>
      <c r="AJ2621" s="164" t="str">
        <f t="shared" si="41"/>
        <v>FS</v>
      </c>
      <c r="AK2621" s="115" t="b">
        <f>ISNUMBER(SEARCH("IRT",Table1[[#This Row],[Current_Status]]))</f>
        <v>0</v>
      </c>
      <c r="AL2621" s="116">
        <f>YEAR(Table1[[#This Row],[Project_Initiated]])</f>
        <v>2019</v>
      </c>
      <c r="AM2621" s="53">
        <v>44120</v>
      </c>
      <c r="AN2621" s="53" t="str">
        <f>IF(AND(Table1[[#This Row],[Completed Date]]&gt;="07/01/2020"+0,Table1[[#This Row],[Completed Date]]&lt;="6/30/2021"+0),"FY 20-21",IF(AND(Table1[[#This Row],[Completed Date]]&gt;="07/01/2019"+0,Table1[[#This Row],[Completed Date]]&lt;="6/30/2020"+0),"FY 19-20",""))</f>
        <v>FY 19-20</v>
      </c>
      <c r="AO2621" s="116" t="str">
        <f>IFERROR(FIND("R",Table1[[#This Row],[FS_Priority]]),"")</f>
        <v/>
      </c>
    </row>
    <row r="2622" spans="1:41" x14ac:dyDescent="0.25">
      <c r="A2622" s="48" t="s">
        <v>648</v>
      </c>
      <c r="B2622" s="217" t="s">
        <v>211</v>
      </c>
      <c r="C2622" s="217" t="s">
        <v>648</v>
      </c>
      <c r="D2622" s="218" t="b">
        <v>0</v>
      </c>
      <c r="E2622" s="48" t="s">
        <v>147</v>
      </c>
      <c r="F2622" s="48" t="s">
        <v>3308</v>
      </c>
      <c r="G2622" s="48" t="s">
        <v>211</v>
      </c>
      <c r="H2622" s="48" t="s">
        <v>490</v>
      </c>
      <c r="I2622" s="48" t="s">
        <v>3841</v>
      </c>
      <c r="J2622" s="48" t="s">
        <v>2661</v>
      </c>
      <c r="K2622" s="217" t="s">
        <v>3839</v>
      </c>
      <c r="L2622" s="217" t="s">
        <v>4330</v>
      </c>
      <c r="M2622" s="48" t="s">
        <v>3842</v>
      </c>
      <c r="N2622" s="217" t="s">
        <v>211</v>
      </c>
      <c r="O2622" s="48" t="s">
        <v>183</v>
      </c>
      <c r="P2622" s="48"/>
      <c r="Q2622" s="48" t="s">
        <v>211</v>
      </c>
      <c r="R2622" s="217" t="s">
        <v>211</v>
      </c>
      <c r="S2622" s="48" t="b">
        <v>0</v>
      </c>
      <c r="T2622" s="48"/>
      <c r="U2622" s="178"/>
      <c r="V2622" s="178">
        <v>43091</v>
      </c>
      <c r="W2622" s="48" t="s">
        <v>211</v>
      </c>
      <c r="X2622" s="48"/>
      <c r="Y2622" s="48"/>
      <c r="Z2622" s="48" t="s">
        <v>211</v>
      </c>
      <c r="AA2622" s="48"/>
      <c r="AB2622" s="48"/>
      <c r="AC2622" s="217" t="s">
        <v>649</v>
      </c>
      <c r="AD2622" s="48"/>
      <c r="AE2622" s="217" t="s">
        <v>183</v>
      </c>
      <c r="AF2622" s="217" t="s">
        <v>211</v>
      </c>
      <c r="AG2622" s="217" t="s">
        <v>2694</v>
      </c>
      <c r="AH2622" s="208">
        <v>43353</v>
      </c>
      <c r="AI2622" s="210" t="s">
        <v>4348</v>
      </c>
      <c r="AJ2622" s="164" t="str">
        <f t="shared" si="41"/>
        <v>FS</v>
      </c>
      <c r="AK2622" s="115" t="b">
        <f>ISNUMBER(SEARCH("IRT",Table1[[#This Row],[Current_Status]]))</f>
        <v>0</v>
      </c>
      <c r="AL2622" s="116">
        <f>YEAR(Table1[[#This Row],[Project_Initiated]])</f>
        <v>2017</v>
      </c>
      <c r="AM2622" s="53">
        <v>44120</v>
      </c>
      <c r="AN2622" s="53" t="str">
        <f>IF(AND(Table1[[#This Row],[Completed Date]]&gt;="07/01/2020"+0,Table1[[#This Row],[Completed Date]]&lt;="6/30/2021"+0),"FY 20-21",IF(AND(Table1[[#This Row],[Completed Date]]&gt;="07/01/2019"+0,Table1[[#This Row],[Completed Date]]&lt;="6/30/2020"+0),"FY 19-20",""))</f>
        <v/>
      </c>
      <c r="AO2622" s="116" t="str">
        <f>IFERROR(FIND("R",Table1[[#This Row],[FS_Priority]]),"")</f>
        <v/>
      </c>
    </row>
    <row r="2623" spans="1:41" x14ac:dyDescent="0.25">
      <c r="A2623" s="48" t="s">
        <v>774</v>
      </c>
      <c r="B2623" s="217" t="s">
        <v>211</v>
      </c>
      <c r="C2623" s="217" t="s">
        <v>774</v>
      </c>
      <c r="D2623" s="218" t="b">
        <v>0</v>
      </c>
      <c r="E2623" s="48" t="s">
        <v>147</v>
      </c>
      <c r="F2623" s="48" t="s">
        <v>775</v>
      </c>
      <c r="G2623" s="48" t="s">
        <v>211</v>
      </c>
      <c r="H2623" s="48" t="s">
        <v>458</v>
      </c>
      <c r="I2623" s="48" t="s">
        <v>3838</v>
      </c>
      <c r="J2623" s="48" t="s">
        <v>2661</v>
      </c>
      <c r="K2623" s="217" t="s">
        <v>3839</v>
      </c>
      <c r="L2623" s="217" t="s">
        <v>4330</v>
      </c>
      <c r="M2623" s="48" t="s">
        <v>3840</v>
      </c>
      <c r="N2623" s="217" t="s">
        <v>211</v>
      </c>
      <c r="O2623" s="48" t="s">
        <v>183</v>
      </c>
      <c r="P2623" s="48"/>
      <c r="Q2623" s="48" t="s">
        <v>211</v>
      </c>
      <c r="R2623" s="217" t="s">
        <v>211</v>
      </c>
      <c r="S2623" s="48" t="b">
        <v>0</v>
      </c>
      <c r="T2623" s="48"/>
      <c r="U2623" s="178"/>
      <c r="V2623" s="178">
        <v>43035</v>
      </c>
      <c r="W2623" s="48" t="s">
        <v>211</v>
      </c>
      <c r="X2623" s="48"/>
      <c r="Y2623" s="48"/>
      <c r="Z2623" s="48" t="s">
        <v>211</v>
      </c>
      <c r="AA2623" s="48"/>
      <c r="AB2623" s="48"/>
      <c r="AC2623" s="217" t="s">
        <v>776</v>
      </c>
      <c r="AD2623" s="48"/>
      <c r="AE2623" s="217" t="s">
        <v>178</v>
      </c>
      <c r="AF2623" s="217" t="s">
        <v>211</v>
      </c>
      <c r="AG2623" s="217" t="s">
        <v>2694</v>
      </c>
      <c r="AH2623" s="208">
        <v>43292</v>
      </c>
      <c r="AI2623" s="210" t="s">
        <v>4348</v>
      </c>
      <c r="AJ2623" s="164" t="str">
        <f t="shared" si="41"/>
        <v>FS</v>
      </c>
      <c r="AK2623" s="115" t="b">
        <f>ISNUMBER(SEARCH("IRT",Table1[[#This Row],[Current_Status]]))</f>
        <v>0</v>
      </c>
      <c r="AL2623" s="116">
        <f>YEAR(Table1[[#This Row],[Project_Initiated]])</f>
        <v>2017</v>
      </c>
      <c r="AM2623" s="53">
        <v>44120</v>
      </c>
      <c r="AN2623" s="53" t="str">
        <f>IF(AND(Table1[[#This Row],[Completed Date]]&gt;="07/01/2020"+0,Table1[[#This Row],[Completed Date]]&lt;="6/30/2021"+0),"FY 20-21",IF(AND(Table1[[#This Row],[Completed Date]]&gt;="07/01/2019"+0,Table1[[#This Row],[Completed Date]]&lt;="6/30/2020"+0),"FY 19-20",""))</f>
        <v/>
      </c>
      <c r="AO2623" s="116" t="str">
        <f>IFERROR(FIND("R",Table1[[#This Row],[FS_Priority]]),"")</f>
        <v/>
      </c>
    </row>
    <row r="2624" spans="1:41" x14ac:dyDescent="0.25">
      <c r="A2624" s="48" t="s">
        <v>4686</v>
      </c>
      <c r="B2624" s="217" t="s">
        <v>211</v>
      </c>
      <c r="C2624" s="217" t="s">
        <v>4686</v>
      </c>
      <c r="D2624" s="218" t="b">
        <v>0</v>
      </c>
      <c r="E2624" s="48" t="s">
        <v>147</v>
      </c>
      <c r="F2624" s="48" t="s">
        <v>4687</v>
      </c>
      <c r="G2624" s="48" t="s">
        <v>211</v>
      </c>
      <c r="H2624" s="48" t="s">
        <v>211</v>
      </c>
      <c r="I2624" s="48" t="s">
        <v>4688</v>
      </c>
      <c r="J2624" s="48" t="s">
        <v>2661</v>
      </c>
      <c r="K2624" s="217" t="s">
        <v>3839</v>
      </c>
      <c r="L2624" s="217" t="s">
        <v>4330</v>
      </c>
      <c r="M2624" s="48" t="s">
        <v>3849</v>
      </c>
      <c r="N2624" s="217" t="s">
        <v>4689</v>
      </c>
      <c r="O2624" s="48" t="s">
        <v>165</v>
      </c>
      <c r="P2624" s="48"/>
      <c r="Q2624" s="48" t="s">
        <v>4502</v>
      </c>
      <c r="R2624" s="217" t="s">
        <v>211</v>
      </c>
      <c r="S2624" s="48" t="b">
        <v>0</v>
      </c>
      <c r="T2624" s="48"/>
      <c r="U2624" s="178"/>
      <c r="V2624" s="178">
        <v>43738</v>
      </c>
      <c r="W2624" s="48" t="s">
        <v>211</v>
      </c>
      <c r="X2624" s="48"/>
      <c r="Y2624" s="48"/>
      <c r="Z2624" s="48" t="s">
        <v>211</v>
      </c>
      <c r="AA2624" s="48"/>
      <c r="AB2624" s="48"/>
      <c r="AC2624" s="217" t="s">
        <v>211</v>
      </c>
      <c r="AD2624" s="48"/>
      <c r="AE2624" s="217" t="s">
        <v>165</v>
      </c>
      <c r="AF2624" s="217" t="s">
        <v>211</v>
      </c>
      <c r="AG2624" s="217" t="s">
        <v>211</v>
      </c>
      <c r="AH2624" s="208">
        <v>43741</v>
      </c>
      <c r="AI2624" s="210" t="s">
        <v>4364</v>
      </c>
      <c r="AJ2624" s="164" t="str">
        <f t="shared" si="41"/>
        <v>FS</v>
      </c>
      <c r="AK2624" s="115" t="b">
        <f>ISNUMBER(SEARCH("IRT",Table1[[#This Row],[Current_Status]]))</f>
        <v>0</v>
      </c>
      <c r="AL2624" s="116">
        <f>YEAR(Table1[[#This Row],[Project_Initiated]])</f>
        <v>2019</v>
      </c>
      <c r="AM2624" s="53">
        <v>44120</v>
      </c>
      <c r="AN2624" s="53" t="str">
        <f>IF(AND(Table1[[#This Row],[Completed Date]]&gt;="07/01/2020"+0,Table1[[#This Row],[Completed Date]]&lt;="6/30/2021"+0),"FY 20-21",IF(AND(Table1[[#This Row],[Completed Date]]&gt;="07/01/2019"+0,Table1[[#This Row],[Completed Date]]&lt;="6/30/2020"+0),"FY 19-20",""))</f>
        <v>FY 19-20</v>
      </c>
      <c r="AO2624" s="116" t="str">
        <f>IFERROR(FIND("R",Table1[[#This Row],[FS_Priority]]),"")</f>
        <v/>
      </c>
    </row>
    <row r="2625" spans="1:41" x14ac:dyDescent="0.25">
      <c r="A2625" s="48" t="s">
        <v>899</v>
      </c>
      <c r="B2625" s="217" t="s">
        <v>211</v>
      </c>
      <c r="C2625" s="217" t="s">
        <v>899</v>
      </c>
      <c r="D2625" s="218" t="b">
        <v>0</v>
      </c>
      <c r="E2625" s="48" t="s">
        <v>147</v>
      </c>
      <c r="F2625" s="48" t="s">
        <v>3310</v>
      </c>
      <c r="G2625" s="48" t="s">
        <v>211</v>
      </c>
      <c r="H2625" s="48" t="s">
        <v>490</v>
      </c>
      <c r="I2625" s="48" t="s">
        <v>3846</v>
      </c>
      <c r="J2625" s="48" t="s">
        <v>2661</v>
      </c>
      <c r="K2625" s="217" t="s">
        <v>3839</v>
      </c>
      <c r="L2625" s="217" t="s">
        <v>4330</v>
      </c>
      <c r="M2625" s="48" t="s">
        <v>3847</v>
      </c>
      <c r="N2625" s="217" t="s">
        <v>211</v>
      </c>
      <c r="O2625" s="48" t="s">
        <v>165</v>
      </c>
      <c r="P2625" s="48"/>
      <c r="Q2625" s="48" t="s">
        <v>218</v>
      </c>
      <c r="R2625" s="217" t="s">
        <v>211</v>
      </c>
      <c r="S2625" s="48" t="b">
        <v>0</v>
      </c>
      <c r="T2625" s="48"/>
      <c r="U2625" s="178"/>
      <c r="V2625" s="178">
        <v>43392</v>
      </c>
      <c r="W2625" s="48" t="s">
        <v>211</v>
      </c>
      <c r="X2625" s="48"/>
      <c r="Y2625" s="48"/>
      <c r="Z2625" s="48" t="s">
        <v>211</v>
      </c>
      <c r="AA2625" s="48"/>
      <c r="AB2625" s="48"/>
      <c r="AC2625" s="217" t="s">
        <v>2881</v>
      </c>
      <c r="AD2625" s="48"/>
      <c r="AE2625" s="217" t="s">
        <v>165</v>
      </c>
      <c r="AF2625" s="217" t="s">
        <v>211</v>
      </c>
      <c r="AG2625" s="217" t="s">
        <v>539</v>
      </c>
      <c r="AH2625" s="208">
        <v>43592</v>
      </c>
      <c r="AI2625" s="210" t="s">
        <v>4352</v>
      </c>
      <c r="AJ2625" s="164" t="str">
        <f t="shared" si="41"/>
        <v>FS</v>
      </c>
      <c r="AK2625" s="115" t="b">
        <f>ISNUMBER(SEARCH("IRT",Table1[[#This Row],[Current_Status]]))</f>
        <v>0</v>
      </c>
      <c r="AL2625" s="116">
        <f>YEAR(Table1[[#This Row],[Project_Initiated]])</f>
        <v>2018</v>
      </c>
      <c r="AM2625" s="53">
        <v>44120</v>
      </c>
      <c r="AN2625" s="53" t="str">
        <f>IF(AND(Table1[[#This Row],[Completed Date]]&gt;="07/01/2020"+0,Table1[[#This Row],[Completed Date]]&lt;="6/30/2021"+0),"FY 20-21",IF(AND(Table1[[#This Row],[Completed Date]]&gt;="07/01/2019"+0,Table1[[#This Row],[Completed Date]]&lt;="6/30/2020"+0),"FY 19-20",""))</f>
        <v/>
      </c>
      <c r="AO2625" s="116" t="str">
        <f>IFERROR(FIND("R",Table1[[#This Row],[FS_Priority]]),"")</f>
        <v/>
      </c>
    </row>
    <row r="2626" spans="1:41" x14ac:dyDescent="0.25">
      <c r="A2626" s="48" t="s">
        <v>2752</v>
      </c>
      <c r="B2626" s="217" t="s">
        <v>211</v>
      </c>
      <c r="C2626" s="217" t="s">
        <v>2752</v>
      </c>
      <c r="D2626" s="218" t="b">
        <v>0</v>
      </c>
      <c r="E2626" s="48" t="s">
        <v>147</v>
      </c>
      <c r="F2626" s="48" t="s">
        <v>3312</v>
      </c>
      <c r="G2626" s="48" t="s">
        <v>211</v>
      </c>
      <c r="H2626" s="48" t="s">
        <v>451</v>
      </c>
      <c r="I2626" s="48" t="s">
        <v>3848</v>
      </c>
      <c r="J2626" s="48" t="s">
        <v>2661</v>
      </c>
      <c r="K2626" s="217" t="s">
        <v>3839</v>
      </c>
      <c r="L2626" s="217" t="s">
        <v>4330</v>
      </c>
      <c r="M2626" s="48" t="s">
        <v>3849</v>
      </c>
      <c r="N2626" s="217" t="s">
        <v>211</v>
      </c>
      <c r="O2626" s="48" t="s">
        <v>165</v>
      </c>
      <c r="P2626" s="48"/>
      <c r="Q2626" s="48" t="s">
        <v>218</v>
      </c>
      <c r="R2626" s="217" t="s">
        <v>211</v>
      </c>
      <c r="S2626" s="48" t="b">
        <v>1</v>
      </c>
      <c r="T2626" s="48"/>
      <c r="U2626" s="178"/>
      <c r="V2626" s="178">
        <v>43446</v>
      </c>
      <c r="W2626" s="48" t="s">
        <v>211</v>
      </c>
      <c r="X2626" s="48"/>
      <c r="Y2626" s="48"/>
      <c r="Z2626" s="48" t="s">
        <v>211</v>
      </c>
      <c r="AA2626" s="48"/>
      <c r="AB2626" s="48"/>
      <c r="AC2626" s="217" t="s">
        <v>2788</v>
      </c>
      <c r="AD2626" s="48"/>
      <c r="AE2626" s="217" t="s">
        <v>211</v>
      </c>
      <c r="AF2626" s="217" t="s">
        <v>211</v>
      </c>
      <c r="AG2626" s="217" t="s">
        <v>211</v>
      </c>
      <c r="AH2626" s="208">
        <v>43504</v>
      </c>
      <c r="AI2626" s="210" t="s">
        <v>4346</v>
      </c>
      <c r="AJ2626" s="164" t="str">
        <f t="shared" si="41"/>
        <v>FS</v>
      </c>
      <c r="AK2626" s="115" t="b">
        <f>ISNUMBER(SEARCH("IRT",Table1[[#This Row],[Current_Status]]))</f>
        <v>0</v>
      </c>
      <c r="AL2626" s="116">
        <f>YEAR(Table1[[#This Row],[Project_Initiated]])</f>
        <v>2018</v>
      </c>
      <c r="AM2626" s="53">
        <v>44120</v>
      </c>
      <c r="AN2626" s="53" t="str">
        <f>IF(AND(Table1[[#This Row],[Completed Date]]&gt;="07/01/2020"+0,Table1[[#This Row],[Completed Date]]&lt;="6/30/2021"+0),"FY 20-21",IF(AND(Table1[[#This Row],[Completed Date]]&gt;="07/01/2019"+0,Table1[[#This Row],[Completed Date]]&lt;="6/30/2020"+0),"FY 19-20",""))</f>
        <v/>
      </c>
      <c r="AO2626" s="116" t="str">
        <f>IFERROR(FIND("R",Table1[[#This Row],[FS_Priority]]),"")</f>
        <v/>
      </c>
    </row>
    <row r="2627" spans="1:41" x14ac:dyDescent="0.25">
      <c r="A2627" s="48" t="s">
        <v>4119</v>
      </c>
      <c r="B2627" s="217" t="s">
        <v>211</v>
      </c>
      <c r="C2627" s="217" t="s">
        <v>4119</v>
      </c>
      <c r="D2627" s="218" t="b">
        <v>0</v>
      </c>
      <c r="E2627" s="48" t="s">
        <v>147</v>
      </c>
      <c r="F2627" s="48" t="s">
        <v>4914</v>
      </c>
      <c r="G2627" s="48" t="s">
        <v>4915</v>
      </c>
      <c r="H2627" s="48" t="s">
        <v>458</v>
      </c>
      <c r="I2627" s="48" t="s">
        <v>4144</v>
      </c>
      <c r="J2627" s="48" t="s">
        <v>2661</v>
      </c>
      <c r="K2627" s="217" t="s">
        <v>3839</v>
      </c>
      <c r="L2627" s="217" t="s">
        <v>4330</v>
      </c>
      <c r="M2627" s="48" t="s">
        <v>3788</v>
      </c>
      <c r="N2627" s="217" t="s">
        <v>211</v>
      </c>
      <c r="O2627" s="48" t="s">
        <v>183</v>
      </c>
      <c r="P2627" s="48"/>
      <c r="Q2627" s="48" t="s">
        <v>218</v>
      </c>
      <c r="R2627" s="217" t="s">
        <v>211</v>
      </c>
      <c r="S2627" s="48" t="b">
        <v>0</v>
      </c>
      <c r="T2627" s="48"/>
      <c r="U2627" s="178"/>
      <c r="V2627" s="178">
        <v>43627</v>
      </c>
      <c r="W2627" s="48" t="s">
        <v>211</v>
      </c>
      <c r="X2627" s="48"/>
      <c r="Y2627" s="48"/>
      <c r="Z2627" s="48" t="s">
        <v>211</v>
      </c>
      <c r="AA2627" s="48"/>
      <c r="AB2627" s="48"/>
      <c r="AC2627" s="217" t="s">
        <v>5085</v>
      </c>
      <c r="AD2627" s="48"/>
      <c r="AE2627" s="217" t="s">
        <v>498</v>
      </c>
      <c r="AF2627" s="217" t="s">
        <v>2636</v>
      </c>
      <c r="AG2627" s="217" t="s">
        <v>2693</v>
      </c>
      <c r="AH2627" s="208">
        <v>44104</v>
      </c>
      <c r="AI2627" s="210" t="s">
        <v>4284</v>
      </c>
      <c r="AJ2627" s="164" t="str">
        <f t="shared" si="41"/>
        <v>FS</v>
      </c>
      <c r="AK2627" s="115" t="b">
        <f>ISNUMBER(SEARCH("IRT",Table1[[#This Row],[Current_Status]]))</f>
        <v>0</v>
      </c>
      <c r="AL2627" s="116">
        <f>YEAR(Table1[[#This Row],[Project_Initiated]])</f>
        <v>2019</v>
      </c>
      <c r="AM2627" s="53">
        <v>44120</v>
      </c>
      <c r="AN2627" s="53" t="str">
        <f>IF(AND(Table1[[#This Row],[Completed Date]]&gt;="07/01/2020"+0,Table1[[#This Row],[Completed Date]]&lt;="6/30/2021"+0),"FY 20-21",IF(AND(Table1[[#This Row],[Completed Date]]&gt;="07/01/2019"+0,Table1[[#This Row],[Completed Date]]&lt;="6/30/2020"+0),"FY 19-20",""))</f>
        <v>FY 20-21</v>
      </c>
      <c r="AO2627" s="116" t="str">
        <f>IFERROR(FIND("R",Table1[[#This Row],[FS_Priority]]),"")</f>
        <v/>
      </c>
    </row>
    <row r="2628" spans="1:41" x14ac:dyDescent="0.25">
      <c r="A2628" s="48" t="s">
        <v>795</v>
      </c>
      <c r="B2628" s="217" t="s">
        <v>211</v>
      </c>
      <c r="C2628" s="217" t="s">
        <v>795</v>
      </c>
      <c r="D2628" s="218" t="b">
        <v>0</v>
      </c>
      <c r="E2628" s="48" t="s">
        <v>147</v>
      </c>
      <c r="F2628" s="48" t="s">
        <v>3311</v>
      </c>
      <c r="G2628" s="48" t="s">
        <v>211</v>
      </c>
      <c r="H2628" s="48" t="s">
        <v>451</v>
      </c>
      <c r="I2628" s="48" t="s">
        <v>3844</v>
      </c>
      <c r="J2628" s="48" t="s">
        <v>2661</v>
      </c>
      <c r="K2628" s="217" t="s">
        <v>3839</v>
      </c>
      <c r="L2628" s="217" t="s">
        <v>4330</v>
      </c>
      <c r="M2628" s="48" t="s">
        <v>3845</v>
      </c>
      <c r="N2628" s="217" t="s">
        <v>211</v>
      </c>
      <c r="O2628" s="48" t="s">
        <v>165</v>
      </c>
      <c r="P2628" s="48"/>
      <c r="Q2628" s="48" t="s">
        <v>218</v>
      </c>
      <c r="R2628" s="217" t="s">
        <v>211</v>
      </c>
      <c r="S2628" s="48" t="b">
        <v>1</v>
      </c>
      <c r="T2628" s="48"/>
      <c r="U2628" s="178"/>
      <c r="V2628" s="178">
        <v>43283</v>
      </c>
      <c r="W2628" s="48" t="s">
        <v>211</v>
      </c>
      <c r="X2628" s="48"/>
      <c r="Y2628" s="48"/>
      <c r="Z2628" s="48" t="s">
        <v>211</v>
      </c>
      <c r="AA2628" s="48"/>
      <c r="AB2628" s="48"/>
      <c r="AC2628" s="217" t="s">
        <v>539</v>
      </c>
      <c r="AD2628" s="48"/>
      <c r="AE2628" s="217" t="s">
        <v>165</v>
      </c>
      <c r="AF2628" s="217" t="s">
        <v>211</v>
      </c>
      <c r="AG2628" s="217" t="s">
        <v>539</v>
      </c>
      <c r="AH2628" s="216">
        <v>43383</v>
      </c>
      <c r="AI2628" s="210" t="s">
        <v>4347</v>
      </c>
      <c r="AJ2628" s="164" t="str">
        <f t="shared" si="41"/>
        <v>FS</v>
      </c>
      <c r="AK2628" s="115" t="b">
        <f>ISNUMBER(SEARCH("IRT",Table1[[#This Row],[Current_Status]]))</f>
        <v>0</v>
      </c>
      <c r="AL2628" s="116">
        <f>YEAR(Table1[[#This Row],[Project_Initiated]])</f>
        <v>2018</v>
      </c>
      <c r="AM2628" s="53">
        <v>44120</v>
      </c>
      <c r="AN2628" s="53" t="str">
        <f>IF(AND(Table1[[#This Row],[Completed Date]]&gt;="07/01/2020"+0,Table1[[#This Row],[Completed Date]]&lt;="6/30/2021"+0),"FY 20-21",IF(AND(Table1[[#This Row],[Completed Date]]&gt;="07/01/2019"+0,Table1[[#This Row],[Completed Date]]&lt;="6/30/2020"+0),"FY 19-20",""))</f>
        <v/>
      </c>
      <c r="AO2628" s="116" t="str">
        <f>IFERROR(FIND("R",Table1[[#This Row],[FS_Priority]]),"")</f>
        <v/>
      </c>
    </row>
    <row r="2629" spans="1:41" x14ac:dyDescent="0.25">
      <c r="A2629" s="48" t="s">
        <v>4120</v>
      </c>
      <c r="B2629" s="217" t="s">
        <v>211</v>
      </c>
      <c r="C2629" s="217" t="s">
        <v>4120</v>
      </c>
      <c r="D2629" s="218" t="b">
        <v>0</v>
      </c>
      <c r="E2629" s="48" t="s">
        <v>147</v>
      </c>
      <c r="F2629" s="48" t="s">
        <v>4203</v>
      </c>
      <c r="G2629" s="48" t="s">
        <v>4380</v>
      </c>
      <c r="H2629" s="48" t="s">
        <v>451</v>
      </c>
      <c r="I2629" s="48" t="s">
        <v>4204</v>
      </c>
      <c r="J2629" s="48" t="s">
        <v>2661</v>
      </c>
      <c r="K2629" s="217" t="s">
        <v>3839</v>
      </c>
      <c r="L2629" s="217" t="s">
        <v>4330</v>
      </c>
      <c r="M2629" s="48" t="s">
        <v>4929</v>
      </c>
      <c r="N2629" s="217" t="s">
        <v>211</v>
      </c>
      <c r="O2629" s="48" t="s">
        <v>183</v>
      </c>
      <c r="P2629" s="48"/>
      <c r="Q2629" s="48" t="s">
        <v>236</v>
      </c>
      <c r="R2629" s="217" t="s">
        <v>211</v>
      </c>
      <c r="S2629" s="48" t="b">
        <v>0</v>
      </c>
      <c r="T2629" s="48"/>
      <c r="U2629" s="178"/>
      <c r="V2629" s="178">
        <v>43677</v>
      </c>
      <c r="W2629" s="48" t="s">
        <v>211</v>
      </c>
      <c r="X2629" s="48"/>
      <c r="Y2629" s="48"/>
      <c r="Z2629" s="48" t="s">
        <v>211</v>
      </c>
      <c r="AA2629" s="48"/>
      <c r="AB2629" s="48"/>
      <c r="AC2629" s="217" t="s">
        <v>5086</v>
      </c>
      <c r="AD2629" s="48"/>
      <c r="AE2629" s="217" t="s">
        <v>498</v>
      </c>
      <c r="AF2629" s="217" t="s">
        <v>4690</v>
      </c>
      <c r="AG2629" s="217" t="s">
        <v>211</v>
      </c>
      <c r="AH2629" s="208">
        <v>44104</v>
      </c>
      <c r="AI2629" s="210" t="s">
        <v>4284</v>
      </c>
      <c r="AJ2629" s="164" t="str">
        <f t="shared" si="41"/>
        <v>FS</v>
      </c>
      <c r="AK2629" s="115" t="b">
        <f>ISNUMBER(SEARCH("IRT",Table1[[#This Row],[Current_Status]]))</f>
        <v>0</v>
      </c>
      <c r="AL2629" s="116">
        <f>YEAR(Table1[[#This Row],[Project_Initiated]])</f>
        <v>2019</v>
      </c>
      <c r="AM2629" s="53">
        <v>44120</v>
      </c>
      <c r="AN2629" s="53" t="str">
        <f>IF(AND(Table1[[#This Row],[Completed Date]]&gt;="07/01/2020"+0,Table1[[#This Row],[Completed Date]]&lt;="6/30/2021"+0),"FY 20-21",IF(AND(Table1[[#This Row],[Completed Date]]&gt;="07/01/2019"+0,Table1[[#This Row],[Completed Date]]&lt;="6/30/2020"+0),"FY 19-20",""))</f>
        <v>FY 20-21</v>
      </c>
      <c r="AO2629" s="116" t="str">
        <f>IFERROR(FIND("R",Table1[[#This Row],[FS_Priority]]),"")</f>
        <v/>
      </c>
    </row>
    <row r="2630" spans="1:41" x14ac:dyDescent="0.25">
      <c r="A2630" s="48" t="s">
        <v>4121</v>
      </c>
      <c r="B2630" s="217" t="s">
        <v>211</v>
      </c>
      <c r="C2630" s="217" t="s">
        <v>4121</v>
      </c>
      <c r="D2630" s="218" t="b">
        <v>0</v>
      </c>
      <c r="E2630" s="48" t="s">
        <v>147</v>
      </c>
      <c r="F2630" s="48" t="s">
        <v>4145</v>
      </c>
      <c r="G2630" s="48" t="s">
        <v>211</v>
      </c>
      <c r="H2630" s="48" t="s">
        <v>451</v>
      </c>
      <c r="I2630" s="48" t="s">
        <v>4146</v>
      </c>
      <c r="J2630" s="48" t="s">
        <v>2661</v>
      </c>
      <c r="K2630" s="217" t="s">
        <v>3839</v>
      </c>
      <c r="L2630" s="217" t="s">
        <v>4330</v>
      </c>
      <c r="M2630" s="48" t="s">
        <v>3849</v>
      </c>
      <c r="N2630" s="217" t="s">
        <v>211</v>
      </c>
      <c r="O2630" s="48" t="s">
        <v>165</v>
      </c>
      <c r="P2630" s="48"/>
      <c r="Q2630" s="48" t="s">
        <v>236</v>
      </c>
      <c r="R2630" s="217" t="s">
        <v>211</v>
      </c>
      <c r="S2630" s="48" t="b">
        <v>0</v>
      </c>
      <c r="T2630" s="48"/>
      <c r="U2630" s="178"/>
      <c r="V2630" s="178">
        <v>43627</v>
      </c>
      <c r="W2630" s="48" t="s">
        <v>211</v>
      </c>
      <c r="X2630" s="48"/>
      <c r="Y2630" s="48"/>
      <c r="Z2630" s="48" t="s">
        <v>211</v>
      </c>
      <c r="AA2630" s="48"/>
      <c r="AB2630" s="48"/>
      <c r="AC2630" s="217" t="s">
        <v>4436</v>
      </c>
      <c r="AD2630" s="48"/>
      <c r="AE2630" s="217" t="s">
        <v>165</v>
      </c>
      <c r="AF2630" s="217" t="s">
        <v>211</v>
      </c>
      <c r="AG2630" s="217" t="s">
        <v>211</v>
      </c>
      <c r="AH2630" s="208">
        <v>43738</v>
      </c>
      <c r="AI2630" s="210" t="s">
        <v>4284</v>
      </c>
      <c r="AJ2630" s="164" t="str">
        <f t="shared" si="41"/>
        <v>FS</v>
      </c>
      <c r="AK2630" s="115" t="b">
        <f>ISNUMBER(SEARCH("IRT",Table1[[#This Row],[Current_Status]]))</f>
        <v>0</v>
      </c>
      <c r="AL2630" s="116">
        <f>YEAR(Table1[[#This Row],[Project_Initiated]])</f>
        <v>2019</v>
      </c>
      <c r="AM2630" s="53">
        <v>44120</v>
      </c>
      <c r="AN2630" s="53" t="str">
        <f>IF(AND(Table1[[#This Row],[Completed Date]]&gt;="07/01/2020"+0,Table1[[#This Row],[Completed Date]]&lt;="6/30/2021"+0),"FY 20-21",IF(AND(Table1[[#This Row],[Completed Date]]&gt;="07/01/2019"+0,Table1[[#This Row],[Completed Date]]&lt;="6/30/2020"+0),"FY 19-20",""))</f>
        <v>FY 19-20</v>
      </c>
      <c r="AO2630" s="116" t="str">
        <f>IFERROR(FIND("R",Table1[[#This Row],[FS_Priority]]),"")</f>
        <v/>
      </c>
    </row>
    <row r="2631" spans="1:41" x14ac:dyDescent="0.25">
      <c r="A2631" s="48" t="s">
        <v>420</v>
      </c>
      <c r="B2631" s="217" t="s">
        <v>211</v>
      </c>
      <c r="C2631" s="217" t="s">
        <v>420</v>
      </c>
      <c r="D2631" s="218" t="b">
        <v>0</v>
      </c>
      <c r="E2631" s="48" t="s">
        <v>147</v>
      </c>
      <c r="F2631" s="48" t="s">
        <v>3313</v>
      </c>
      <c r="G2631" s="48" t="s">
        <v>211</v>
      </c>
      <c r="H2631" s="48" t="s">
        <v>451</v>
      </c>
      <c r="I2631" s="48" t="s">
        <v>3850</v>
      </c>
      <c r="J2631" s="48" t="s">
        <v>2661</v>
      </c>
      <c r="K2631" s="217" t="s">
        <v>3839</v>
      </c>
      <c r="L2631" s="217" t="s">
        <v>4330</v>
      </c>
      <c r="M2631" s="48" t="s">
        <v>3849</v>
      </c>
      <c r="N2631" s="217" t="s">
        <v>211</v>
      </c>
      <c r="O2631" s="48" t="s">
        <v>211</v>
      </c>
      <c r="P2631" s="48"/>
      <c r="Q2631" s="48" t="s">
        <v>236</v>
      </c>
      <c r="R2631" s="217" t="s">
        <v>211</v>
      </c>
      <c r="S2631" s="48" t="b">
        <v>0</v>
      </c>
      <c r="T2631" s="48"/>
      <c r="U2631" s="178"/>
      <c r="V2631" s="178">
        <v>43353</v>
      </c>
      <c r="W2631" s="48" t="s">
        <v>211</v>
      </c>
      <c r="X2631" s="48"/>
      <c r="Y2631" s="48"/>
      <c r="Z2631" s="48" t="s">
        <v>211</v>
      </c>
      <c r="AA2631" s="48"/>
      <c r="AB2631" s="48"/>
      <c r="AC2631" s="217" t="s">
        <v>2799</v>
      </c>
      <c r="AD2631" s="48"/>
      <c r="AE2631" s="217" t="s">
        <v>498</v>
      </c>
      <c r="AF2631" s="217" t="s">
        <v>211</v>
      </c>
      <c r="AG2631" s="217" t="s">
        <v>2694</v>
      </c>
      <c r="AH2631" s="208">
        <v>43510</v>
      </c>
      <c r="AI2631" s="210" t="s">
        <v>4347</v>
      </c>
      <c r="AJ2631" s="164" t="str">
        <f t="shared" si="41"/>
        <v>FS</v>
      </c>
      <c r="AK2631" s="115" t="b">
        <f>ISNUMBER(SEARCH("IRT",Table1[[#This Row],[Current_Status]]))</f>
        <v>0</v>
      </c>
      <c r="AL2631" s="116">
        <f>YEAR(Table1[[#This Row],[Project_Initiated]])</f>
        <v>2018</v>
      </c>
      <c r="AM2631" s="53">
        <v>44120</v>
      </c>
      <c r="AN2631" s="53" t="str">
        <f>IF(AND(Table1[[#This Row],[Completed Date]]&gt;="07/01/2020"+0,Table1[[#This Row],[Completed Date]]&lt;="6/30/2021"+0),"FY 20-21",IF(AND(Table1[[#This Row],[Completed Date]]&gt;="07/01/2019"+0,Table1[[#This Row],[Completed Date]]&lt;="6/30/2020"+0),"FY 19-20",""))</f>
        <v/>
      </c>
      <c r="AO2631" s="116" t="str">
        <f>IFERROR(FIND("R",Table1[[#This Row],[FS_Priority]]),"")</f>
        <v/>
      </c>
    </row>
    <row r="2632" spans="1:41" x14ac:dyDescent="0.25">
      <c r="A2632" s="48" t="s">
        <v>4122</v>
      </c>
      <c r="B2632" s="217" t="s">
        <v>211</v>
      </c>
      <c r="C2632" s="217" t="s">
        <v>4122</v>
      </c>
      <c r="D2632" s="218" t="b">
        <v>0</v>
      </c>
      <c r="E2632" s="48" t="s">
        <v>147</v>
      </c>
      <c r="F2632" s="48" t="s">
        <v>4207</v>
      </c>
      <c r="G2632" s="48" t="s">
        <v>211</v>
      </c>
      <c r="H2632" s="48" t="s">
        <v>490</v>
      </c>
      <c r="I2632" s="48" t="s">
        <v>4208</v>
      </c>
      <c r="J2632" s="48" t="s">
        <v>2661</v>
      </c>
      <c r="K2632" s="217" t="s">
        <v>3839</v>
      </c>
      <c r="L2632" s="217" t="s">
        <v>4330</v>
      </c>
      <c r="M2632" s="48" t="s">
        <v>3840</v>
      </c>
      <c r="N2632" s="217" t="s">
        <v>211</v>
      </c>
      <c r="O2632" s="48" t="s">
        <v>165</v>
      </c>
      <c r="P2632" s="48"/>
      <c r="Q2632" s="48" t="s">
        <v>184</v>
      </c>
      <c r="R2632" s="217" t="s">
        <v>211</v>
      </c>
      <c r="S2632" s="48" t="b">
        <v>0</v>
      </c>
      <c r="T2632" s="48"/>
      <c r="U2632" s="178"/>
      <c r="V2632" s="178">
        <v>43682</v>
      </c>
      <c r="W2632" s="48" t="s">
        <v>211</v>
      </c>
      <c r="X2632" s="48"/>
      <c r="Y2632" s="48"/>
      <c r="Z2632" s="48" t="s">
        <v>211</v>
      </c>
      <c r="AA2632" s="48"/>
      <c r="AB2632" s="48"/>
      <c r="AC2632" s="217" t="s">
        <v>4436</v>
      </c>
      <c r="AD2632" s="48"/>
      <c r="AE2632" s="217" t="s">
        <v>165</v>
      </c>
      <c r="AF2632" s="217" t="s">
        <v>211</v>
      </c>
      <c r="AG2632" s="217" t="s">
        <v>211</v>
      </c>
      <c r="AH2632" s="208">
        <v>43736</v>
      </c>
      <c r="AI2632" s="210" t="s">
        <v>4284</v>
      </c>
      <c r="AJ2632" s="164" t="str">
        <f t="shared" si="41"/>
        <v>FS</v>
      </c>
      <c r="AK2632" s="115" t="b">
        <f>ISNUMBER(SEARCH("IRT",Table1[[#This Row],[Current_Status]]))</f>
        <v>0</v>
      </c>
      <c r="AL2632" s="116">
        <f>YEAR(Table1[[#This Row],[Project_Initiated]])</f>
        <v>2019</v>
      </c>
      <c r="AM2632" s="53">
        <v>44120</v>
      </c>
      <c r="AN2632" s="53" t="str">
        <f>IF(AND(Table1[[#This Row],[Completed Date]]&gt;="07/01/2020"+0,Table1[[#This Row],[Completed Date]]&lt;="6/30/2021"+0),"FY 20-21",IF(AND(Table1[[#This Row],[Completed Date]]&gt;="07/01/2019"+0,Table1[[#This Row],[Completed Date]]&lt;="6/30/2020"+0),"FY 19-20",""))</f>
        <v>FY 19-20</v>
      </c>
      <c r="AO2632" s="116" t="str">
        <f>IFERROR(FIND("R",Table1[[#This Row],[FS_Priority]]),"")</f>
        <v/>
      </c>
    </row>
    <row r="2633" spans="1:41" x14ac:dyDescent="0.25">
      <c r="A2633" s="48" t="s">
        <v>4124</v>
      </c>
      <c r="B2633" s="217" t="s">
        <v>211</v>
      </c>
      <c r="C2633" s="217" t="s">
        <v>4124</v>
      </c>
      <c r="D2633" s="218" t="b">
        <v>0</v>
      </c>
      <c r="E2633" s="48" t="s">
        <v>147</v>
      </c>
      <c r="F2633" s="48" t="s">
        <v>4151</v>
      </c>
      <c r="G2633" s="48" t="s">
        <v>4381</v>
      </c>
      <c r="H2633" s="48" t="s">
        <v>490</v>
      </c>
      <c r="I2633" s="48" t="s">
        <v>4152</v>
      </c>
      <c r="J2633" s="48" t="s">
        <v>2661</v>
      </c>
      <c r="K2633" s="217" t="s">
        <v>3839</v>
      </c>
      <c r="L2633" s="217" t="s">
        <v>4330</v>
      </c>
      <c r="M2633" s="48" t="s">
        <v>3849</v>
      </c>
      <c r="N2633" s="217" t="s">
        <v>211</v>
      </c>
      <c r="O2633" s="48" t="s">
        <v>165</v>
      </c>
      <c r="P2633" s="48"/>
      <c r="Q2633" s="48" t="s">
        <v>239</v>
      </c>
      <c r="R2633" s="217" t="s">
        <v>211</v>
      </c>
      <c r="S2633" s="48" t="b">
        <v>0</v>
      </c>
      <c r="T2633" s="48"/>
      <c r="U2633" s="178"/>
      <c r="V2633" s="178">
        <v>43633</v>
      </c>
      <c r="W2633" s="48" t="s">
        <v>211</v>
      </c>
      <c r="X2633" s="48"/>
      <c r="Y2633" s="48"/>
      <c r="Z2633" s="48" t="s">
        <v>211</v>
      </c>
      <c r="AA2633" s="48"/>
      <c r="AB2633" s="48"/>
      <c r="AC2633" s="217" t="s">
        <v>4436</v>
      </c>
      <c r="AD2633" s="48"/>
      <c r="AE2633" s="217" t="s">
        <v>165</v>
      </c>
      <c r="AF2633" s="217" t="s">
        <v>211</v>
      </c>
      <c r="AG2633" s="217" t="s">
        <v>211</v>
      </c>
      <c r="AH2633" s="208">
        <v>43749</v>
      </c>
      <c r="AI2633" s="210" t="s">
        <v>4284</v>
      </c>
      <c r="AJ2633" s="164" t="str">
        <f t="shared" si="41"/>
        <v>FS</v>
      </c>
      <c r="AK2633" s="115" t="b">
        <f>ISNUMBER(SEARCH("IRT",Table1[[#This Row],[Current_Status]]))</f>
        <v>0</v>
      </c>
      <c r="AL2633" s="116">
        <f>YEAR(Table1[[#This Row],[Project_Initiated]])</f>
        <v>2019</v>
      </c>
      <c r="AM2633" s="53">
        <v>44120</v>
      </c>
      <c r="AN2633" s="53" t="str">
        <f>IF(AND(Table1[[#This Row],[Completed Date]]&gt;="07/01/2020"+0,Table1[[#This Row],[Completed Date]]&lt;="6/30/2021"+0),"FY 20-21",IF(AND(Table1[[#This Row],[Completed Date]]&gt;="07/01/2019"+0,Table1[[#This Row],[Completed Date]]&lt;="6/30/2020"+0),"FY 19-20",""))</f>
        <v>FY 19-20</v>
      </c>
      <c r="AO2633" s="116" t="str">
        <f>IFERROR(FIND("R",Table1[[#This Row],[FS_Priority]]),"")</f>
        <v/>
      </c>
    </row>
    <row r="2634" spans="1:41" x14ac:dyDescent="0.25">
      <c r="A2634" s="48" t="s">
        <v>422</v>
      </c>
      <c r="B2634" s="217" t="s">
        <v>211</v>
      </c>
      <c r="C2634" s="217" t="s">
        <v>422</v>
      </c>
      <c r="D2634" s="218" t="b">
        <v>0</v>
      </c>
      <c r="E2634" s="48" t="s">
        <v>147</v>
      </c>
      <c r="F2634" s="48" t="s">
        <v>3316</v>
      </c>
      <c r="G2634" s="48" t="s">
        <v>211</v>
      </c>
      <c r="H2634" s="48" t="s">
        <v>458</v>
      </c>
      <c r="I2634" s="48" t="s">
        <v>211</v>
      </c>
      <c r="J2634" s="48" t="s">
        <v>2661</v>
      </c>
      <c r="K2634" s="217" t="s">
        <v>3839</v>
      </c>
      <c r="L2634" s="217" t="s">
        <v>4330</v>
      </c>
      <c r="M2634" s="48" t="s">
        <v>3849</v>
      </c>
      <c r="N2634" s="217" t="s">
        <v>211</v>
      </c>
      <c r="O2634" s="48" t="s">
        <v>183</v>
      </c>
      <c r="P2634" s="48"/>
      <c r="Q2634" s="48" t="s">
        <v>239</v>
      </c>
      <c r="R2634" s="217" t="s">
        <v>211</v>
      </c>
      <c r="S2634" s="48" t="b">
        <v>0</v>
      </c>
      <c r="T2634" s="48"/>
      <c r="U2634" s="178"/>
      <c r="V2634" s="178">
        <v>43350</v>
      </c>
      <c r="W2634" s="48" t="s">
        <v>211</v>
      </c>
      <c r="X2634" s="48"/>
      <c r="Y2634" s="48"/>
      <c r="Z2634" s="48" t="s">
        <v>211</v>
      </c>
      <c r="AA2634" s="48"/>
      <c r="AB2634" s="48"/>
      <c r="AC2634" s="217" t="s">
        <v>3413</v>
      </c>
      <c r="AD2634" s="223">
        <v>43402</v>
      </c>
      <c r="AE2634" s="217" t="s">
        <v>498</v>
      </c>
      <c r="AF2634" s="217" t="s">
        <v>4411</v>
      </c>
      <c r="AG2634" s="217" t="s">
        <v>2694</v>
      </c>
      <c r="AH2634" s="208">
        <v>43647</v>
      </c>
      <c r="AI2634" s="210" t="s">
        <v>4347</v>
      </c>
      <c r="AJ2634" s="164" t="str">
        <f t="shared" si="41"/>
        <v>FS</v>
      </c>
      <c r="AK2634" s="115" t="b">
        <f>ISNUMBER(SEARCH("IRT",Table1[[#This Row],[Current_Status]]))</f>
        <v>0</v>
      </c>
      <c r="AL2634" s="116">
        <f>YEAR(Table1[[#This Row],[Project_Initiated]])</f>
        <v>2018</v>
      </c>
      <c r="AM2634" s="53">
        <v>44120</v>
      </c>
      <c r="AN2634" s="53" t="str">
        <f>IF(AND(Table1[[#This Row],[Completed Date]]&gt;="07/01/2020"+0,Table1[[#This Row],[Completed Date]]&lt;="6/30/2021"+0),"FY 20-21",IF(AND(Table1[[#This Row],[Completed Date]]&gt;="07/01/2019"+0,Table1[[#This Row],[Completed Date]]&lt;="6/30/2020"+0),"FY 19-20",""))</f>
        <v>FY 19-20</v>
      </c>
      <c r="AO2634" s="116" t="str">
        <f>IFERROR(FIND("R",Table1[[#This Row],[FS_Priority]]),"")</f>
        <v/>
      </c>
    </row>
    <row r="2635" spans="1:41" x14ac:dyDescent="0.25">
      <c r="A2635" s="48" t="s">
        <v>423</v>
      </c>
      <c r="B2635" s="217" t="s">
        <v>211</v>
      </c>
      <c r="C2635" s="217" t="s">
        <v>423</v>
      </c>
      <c r="D2635" s="218" t="b">
        <v>0</v>
      </c>
      <c r="E2635" s="48" t="s">
        <v>147</v>
      </c>
      <c r="F2635" s="48" t="s">
        <v>3317</v>
      </c>
      <c r="G2635" s="48" t="s">
        <v>211</v>
      </c>
      <c r="H2635" s="48" t="s">
        <v>451</v>
      </c>
      <c r="I2635" s="48" t="s">
        <v>3851</v>
      </c>
      <c r="J2635" s="48" t="s">
        <v>2661</v>
      </c>
      <c r="K2635" s="217" t="s">
        <v>3839</v>
      </c>
      <c r="L2635" s="217" t="s">
        <v>4330</v>
      </c>
      <c r="M2635" s="48" t="s">
        <v>3788</v>
      </c>
      <c r="N2635" s="217" t="s">
        <v>211</v>
      </c>
      <c r="O2635" s="48" t="s">
        <v>183</v>
      </c>
      <c r="P2635" s="48"/>
      <c r="Q2635" s="48" t="s">
        <v>240</v>
      </c>
      <c r="R2635" s="217" t="s">
        <v>218</v>
      </c>
      <c r="S2635" s="48" t="b">
        <v>0</v>
      </c>
      <c r="T2635" s="48"/>
      <c r="U2635" s="178"/>
      <c r="V2635" s="178">
        <v>43298</v>
      </c>
      <c r="W2635" s="48" t="s">
        <v>211</v>
      </c>
      <c r="X2635" s="48"/>
      <c r="Y2635" s="48"/>
      <c r="Z2635" s="48" t="s">
        <v>211</v>
      </c>
      <c r="AA2635" s="48"/>
      <c r="AB2635" s="48"/>
      <c r="AC2635" s="217" t="s">
        <v>2879</v>
      </c>
      <c r="AD2635" s="223">
        <v>43390</v>
      </c>
      <c r="AE2635" s="217" t="s">
        <v>498</v>
      </c>
      <c r="AF2635" s="217" t="s">
        <v>4404</v>
      </c>
      <c r="AG2635" s="217" t="s">
        <v>2694</v>
      </c>
      <c r="AH2635" s="208">
        <v>43586</v>
      </c>
      <c r="AI2635" s="210" t="s">
        <v>4350</v>
      </c>
      <c r="AJ2635" s="164" t="str">
        <f t="shared" si="41"/>
        <v>FS</v>
      </c>
      <c r="AK2635" s="115" t="b">
        <f>ISNUMBER(SEARCH("IRT",Table1[[#This Row],[Current_Status]]))</f>
        <v>0</v>
      </c>
      <c r="AL2635" s="116">
        <f>YEAR(Table1[[#This Row],[Project_Initiated]])</f>
        <v>2018</v>
      </c>
      <c r="AM2635" s="53">
        <v>44120</v>
      </c>
      <c r="AN2635" s="53" t="str">
        <f>IF(AND(Table1[[#This Row],[Completed Date]]&gt;="07/01/2020"+0,Table1[[#This Row],[Completed Date]]&lt;="6/30/2021"+0),"FY 20-21",IF(AND(Table1[[#This Row],[Completed Date]]&gt;="07/01/2019"+0,Table1[[#This Row],[Completed Date]]&lt;="6/30/2020"+0),"FY 19-20",""))</f>
        <v/>
      </c>
      <c r="AO2635" s="116" t="str">
        <f>IFERROR(FIND("R",Table1[[#This Row],[FS_Priority]]),"")</f>
        <v/>
      </c>
    </row>
    <row r="2636" spans="1:41" x14ac:dyDescent="0.25">
      <c r="A2636" s="48" t="s">
        <v>4126</v>
      </c>
      <c r="B2636" s="217" t="s">
        <v>211</v>
      </c>
      <c r="C2636" s="217" t="s">
        <v>4126</v>
      </c>
      <c r="D2636" s="218" t="b">
        <v>0</v>
      </c>
      <c r="E2636" s="48" t="s">
        <v>147</v>
      </c>
      <c r="F2636" s="48" t="s">
        <v>4201</v>
      </c>
      <c r="G2636" s="48" t="s">
        <v>211</v>
      </c>
      <c r="H2636" s="48" t="s">
        <v>451</v>
      </c>
      <c r="I2636" s="48" t="s">
        <v>4202</v>
      </c>
      <c r="J2636" s="48" t="s">
        <v>2661</v>
      </c>
      <c r="K2636" s="217" t="s">
        <v>3839</v>
      </c>
      <c r="L2636" s="217" t="s">
        <v>4330</v>
      </c>
      <c r="M2636" s="48" t="s">
        <v>3849</v>
      </c>
      <c r="N2636" s="217" t="s">
        <v>211</v>
      </c>
      <c r="O2636" s="48" t="s">
        <v>165</v>
      </c>
      <c r="P2636" s="48"/>
      <c r="Q2636" s="48" t="s">
        <v>240</v>
      </c>
      <c r="R2636" s="217" t="s">
        <v>211</v>
      </c>
      <c r="S2636" s="48" t="b">
        <v>0</v>
      </c>
      <c r="T2636" s="48"/>
      <c r="U2636" s="178"/>
      <c r="V2636" s="178">
        <v>43677</v>
      </c>
      <c r="W2636" s="48" t="s">
        <v>211</v>
      </c>
      <c r="X2636" s="48"/>
      <c r="Y2636" s="48"/>
      <c r="Z2636" s="48" t="s">
        <v>211</v>
      </c>
      <c r="AA2636" s="48"/>
      <c r="AB2636" s="48"/>
      <c r="AC2636" s="217" t="s">
        <v>4436</v>
      </c>
      <c r="AD2636" s="48"/>
      <c r="AE2636" s="217" t="s">
        <v>165</v>
      </c>
      <c r="AF2636" s="217" t="s">
        <v>211</v>
      </c>
      <c r="AG2636" s="217" t="s">
        <v>211</v>
      </c>
      <c r="AH2636" s="208">
        <v>43739</v>
      </c>
      <c r="AI2636" s="210" t="s">
        <v>4284</v>
      </c>
      <c r="AJ2636" s="164" t="str">
        <f t="shared" si="41"/>
        <v>FS</v>
      </c>
      <c r="AK2636" s="115" t="b">
        <f>ISNUMBER(SEARCH("IRT",Table1[[#This Row],[Current_Status]]))</f>
        <v>0</v>
      </c>
      <c r="AL2636" s="116">
        <f>YEAR(Table1[[#This Row],[Project_Initiated]])</f>
        <v>2019</v>
      </c>
      <c r="AM2636" s="53">
        <v>44120</v>
      </c>
      <c r="AN2636" s="53" t="str">
        <f>IF(AND(Table1[[#This Row],[Completed Date]]&gt;="07/01/2020"+0,Table1[[#This Row],[Completed Date]]&lt;="6/30/2021"+0),"FY 20-21",IF(AND(Table1[[#This Row],[Completed Date]]&gt;="07/01/2019"+0,Table1[[#This Row],[Completed Date]]&lt;="6/30/2020"+0),"FY 19-20",""))</f>
        <v>FY 19-20</v>
      </c>
      <c r="AO2636" s="116" t="str">
        <f>IFERROR(FIND("R",Table1[[#This Row],[FS_Priority]]),"")</f>
        <v/>
      </c>
    </row>
    <row r="2637" spans="1:41" x14ac:dyDescent="0.25">
      <c r="A2637" s="48" t="s">
        <v>769</v>
      </c>
      <c r="B2637" s="217" t="s">
        <v>211</v>
      </c>
      <c r="C2637" s="217" t="s">
        <v>769</v>
      </c>
      <c r="D2637" s="218" t="b">
        <v>0</v>
      </c>
      <c r="E2637" s="48" t="s">
        <v>147</v>
      </c>
      <c r="F2637" s="48" t="s">
        <v>3318</v>
      </c>
      <c r="G2637" s="48" t="s">
        <v>211</v>
      </c>
      <c r="H2637" s="48" t="s">
        <v>458</v>
      </c>
      <c r="I2637" s="48" t="s">
        <v>211</v>
      </c>
      <c r="J2637" s="48" t="s">
        <v>2661</v>
      </c>
      <c r="K2637" s="217" t="s">
        <v>3839</v>
      </c>
      <c r="L2637" s="217" t="s">
        <v>4330</v>
      </c>
      <c r="M2637" s="48" t="s">
        <v>3852</v>
      </c>
      <c r="N2637" s="217" t="s">
        <v>211</v>
      </c>
      <c r="O2637" s="48" t="s">
        <v>165</v>
      </c>
      <c r="P2637" s="48"/>
      <c r="Q2637" s="48" t="s">
        <v>242</v>
      </c>
      <c r="R2637" s="217" t="s">
        <v>211</v>
      </c>
      <c r="S2637" s="48" t="b">
        <v>1</v>
      </c>
      <c r="T2637" s="48"/>
      <c r="U2637" s="178"/>
      <c r="V2637" s="178">
        <v>43279</v>
      </c>
      <c r="W2637" s="48" t="s">
        <v>211</v>
      </c>
      <c r="X2637" s="48"/>
      <c r="Y2637" s="48"/>
      <c r="Z2637" s="48" t="s">
        <v>211</v>
      </c>
      <c r="AA2637" s="48"/>
      <c r="AB2637" s="48"/>
      <c r="AC2637" s="217" t="s">
        <v>539</v>
      </c>
      <c r="AD2637" s="48"/>
      <c r="AE2637" s="217" t="s">
        <v>165</v>
      </c>
      <c r="AF2637" s="217" t="s">
        <v>211</v>
      </c>
      <c r="AG2637" s="217" t="s">
        <v>539</v>
      </c>
      <c r="AH2637" s="216">
        <v>43383</v>
      </c>
      <c r="AI2637" s="210" t="s">
        <v>4347</v>
      </c>
      <c r="AJ2637" s="164" t="str">
        <f t="shared" si="41"/>
        <v>FS</v>
      </c>
      <c r="AK2637" s="115" t="b">
        <f>ISNUMBER(SEARCH("IRT",Table1[[#This Row],[Current_Status]]))</f>
        <v>0</v>
      </c>
      <c r="AL2637" s="116">
        <f>YEAR(Table1[[#This Row],[Project_Initiated]])</f>
        <v>2018</v>
      </c>
      <c r="AM2637" s="53">
        <v>44120</v>
      </c>
      <c r="AN2637" s="53" t="str">
        <f>IF(AND(Table1[[#This Row],[Completed Date]]&gt;="07/01/2020"+0,Table1[[#This Row],[Completed Date]]&lt;="6/30/2021"+0),"FY 20-21",IF(AND(Table1[[#This Row],[Completed Date]]&gt;="07/01/2019"+0,Table1[[#This Row],[Completed Date]]&lt;="6/30/2020"+0),"FY 19-20",""))</f>
        <v/>
      </c>
      <c r="AO2637" s="116" t="str">
        <f>IFERROR(FIND("R",Table1[[#This Row],[FS_Priority]]),"")</f>
        <v/>
      </c>
    </row>
    <row r="2638" spans="1:41" x14ac:dyDescent="0.25">
      <c r="A2638" s="48" t="s">
        <v>797</v>
      </c>
      <c r="B2638" s="217" t="s">
        <v>211</v>
      </c>
      <c r="C2638" s="217" t="s">
        <v>797</v>
      </c>
      <c r="D2638" s="218" t="b">
        <v>0</v>
      </c>
      <c r="E2638" s="48" t="s">
        <v>147</v>
      </c>
      <c r="F2638" s="48" t="s">
        <v>3319</v>
      </c>
      <c r="G2638" s="48" t="s">
        <v>211</v>
      </c>
      <c r="H2638" s="48" t="s">
        <v>451</v>
      </c>
      <c r="I2638" s="48" t="s">
        <v>3853</v>
      </c>
      <c r="J2638" s="48" t="s">
        <v>2661</v>
      </c>
      <c r="K2638" s="217" t="s">
        <v>3839</v>
      </c>
      <c r="L2638" s="217" t="s">
        <v>4330</v>
      </c>
      <c r="M2638" s="48" t="s">
        <v>3854</v>
      </c>
      <c r="N2638" s="217" t="s">
        <v>211</v>
      </c>
      <c r="O2638" s="48" t="s">
        <v>165</v>
      </c>
      <c r="P2638" s="48"/>
      <c r="Q2638" s="48" t="s">
        <v>243</v>
      </c>
      <c r="R2638" s="217" t="s">
        <v>211</v>
      </c>
      <c r="S2638" s="48" t="b">
        <v>1</v>
      </c>
      <c r="T2638" s="48"/>
      <c r="U2638" s="178"/>
      <c r="V2638" s="178">
        <v>43287</v>
      </c>
      <c r="W2638" s="48" t="s">
        <v>211</v>
      </c>
      <c r="X2638" s="48"/>
      <c r="Y2638" s="48"/>
      <c r="Z2638" s="48" t="s">
        <v>211</v>
      </c>
      <c r="AA2638" s="48"/>
      <c r="AB2638" s="48"/>
      <c r="AC2638" s="217" t="s">
        <v>539</v>
      </c>
      <c r="AD2638" s="48"/>
      <c r="AE2638" s="217" t="s">
        <v>165</v>
      </c>
      <c r="AF2638" s="217" t="s">
        <v>211</v>
      </c>
      <c r="AG2638" s="217" t="s">
        <v>539</v>
      </c>
      <c r="AH2638" s="208">
        <v>43383</v>
      </c>
      <c r="AI2638" s="210" t="s">
        <v>4347</v>
      </c>
      <c r="AJ2638" s="164" t="str">
        <f t="shared" si="41"/>
        <v>FS</v>
      </c>
      <c r="AK2638" s="115" t="b">
        <f>ISNUMBER(SEARCH("IRT",Table1[[#This Row],[Current_Status]]))</f>
        <v>0</v>
      </c>
      <c r="AL2638" s="116">
        <f>YEAR(Table1[[#This Row],[Project_Initiated]])</f>
        <v>2018</v>
      </c>
      <c r="AM2638" s="53">
        <v>44120</v>
      </c>
      <c r="AN2638" s="53" t="str">
        <f>IF(AND(Table1[[#This Row],[Completed Date]]&gt;="07/01/2020"+0,Table1[[#This Row],[Completed Date]]&lt;="6/30/2021"+0),"FY 20-21",IF(AND(Table1[[#This Row],[Completed Date]]&gt;="07/01/2019"+0,Table1[[#This Row],[Completed Date]]&lt;="6/30/2020"+0),"FY 19-20",""))</f>
        <v/>
      </c>
      <c r="AO2638" s="116" t="str">
        <f>IFERROR(FIND("R",Table1[[#This Row],[FS_Priority]]),"")</f>
        <v/>
      </c>
    </row>
    <row r="2639" spans="1:41" x14ac:dyDescent="0.25">
      <c r="A2639" s="48" t="s">
        <v>798</v>
      </c>
      <c r="B2639" s="217" t="s">
        <v>211</v>
      </c>
      <c r="C2639" s="217" t="s">
        <v>798</v>
      </c>
      <c r="D2639" s="218" t="b">
        <v>0</v>
      </c>
      <c r="E2639" s="48" t="s">
        <v>147</v>
      </c>
      <c r="F2639" s="48" t="s">
        <v>3320</v>
      </c>
      <c r="G2639" s="48" t="s">
        <v>211</v>
      </c>
      <c r="H2639" s="48" t="s">
        <v>451</v>
      </c>
      <c r="I2639" s="48" t="s">
        <v>3855</v>
      </c>
      <c r="J2639" s="48" t="s">
        <v>2661</v>
      </c>
      <c r="K2639" s="217" t="s">
        <v>3839</v>
      </c>
      <c r="L2639" s="217" t="s">
        <v>4330</v>
      </c>
      <c r="M2639" s="48" t="s">
        <v>3854</v>
      </c>
      <c r="N2639" s="217" t="s">
        <v>211</v>
      </c>
      <c r="O2639" s="48" t="s">
        <v>165</v>
      </c>
      <c r="P2639" s="48"/>
      <c r="Q2639" s="48" t="s">
        <v>244</v>
      </c>
      <c r="R2639" s="217" t="s">
        <v>211</v>
      </c>
      <c r="S2639" s="48" t="b">
        <v>1</v>
      </c>
      <c r="T2639" s="48"/>
      <c r="U2639" s="178"/>
      <c r="V2639" s="178">
        <v>43290</v>
      </c>
      <c r="W2639" s="48" t="s">
        <v>211</v>
      </c>
      <c r="X2639" s="48"/>
      <c r="Y2639" s="48"/>
      <c r="Z2639" s="48" t="s">
        <v>211</v>
      </c>
      <c r="AA2639" s="48"/>
      <c r="AB2639" s="48"/>
      <c r="AC2639" s="217" t="s">
        <v>539</v>
      </c>
      <c r="AD2639" s="48"/>
      <c r="AE2639" s="217" t="s">
        <v>165</v>
      </c>
      <c r="AF2639" s="217" t="s">
        <v>211</v>
      </c>
      <c r="AG2639" s="217" t="s">
        <v>539</v>
      </c>
      <c r="AH2639" s="208">
        <v>43383</v>
      </c>
      <c r="AI2639" s="210" t="s">
        <v>4347</v>
      </c>
      <c r="AJ2639" s="164" t="str">
        <f t="shared" si="41"/>
        <v>FS</v>
      </c>
      <c r="AK2639" s="115" t="b">
        <f>ISNUMBER(SEARCH("IRT",Table1[[#This Row],[Current_Status]]))</f>
        <v>0</v>
      </c>
      <c r="AL2639" s="116">
        <f>YEAR(Table1[[#This Row],[Project_Initiated]])</f>
        <v>2018</v>
      </c>
      <c r="AM2639" s="53">
        <v>44120</v>
      </c>
      <c r="AN2639" s="53" t="str">
        <f>IF(AND(Table1[[#This Row],[Completed Date]]&gt;="07/01/2020"+0,Table1[[#This Row],[Completed Date]]&lt;="6/30/2021"+0),"FY 20-21",IF(AND(Table1[[#This Row],[Completed Date]]&gt;="07/01/2019"+0,Table1[[#This Row],[Completed Date]]&lt;="6/30/2020"+0),"FY 19-20",""))</f>
        <v/>
      </c>
      <c r="AO2639" s="116" t="str">
        <f>IFERROR(FIND("R",Table1[[#This Row],[FS_Priority]]),"")</f>
        <v/>
      </c>
    </row>
    <row r="2640" spans="1:41" x14ac:dyDescent="0.25">
      <c r="A2640" s="48" t="s">
        <v>752</v>
      </c>
      <c r="B2640" s="217" t="s">
        <v>211</v>
      </c>
      <c r="C2640" s="217" t="s">
        <v>752</v>
      </c>
      <c r="D2640" s="218" t="b">
        <v>0</v>
      </c>
      <c r="E2640" s="48" t="s">
        <v>652</v>
      </c>
      <c r="F2640" s="48" t="s">
        <v>3322</v>
      </c>
      <c r="G2640" s="48" t="s">
        <v>211</v>
      </c>
      <c r="H2640" s="48" t="s">
        <v>445</v>
      </c>
      <c r="I2640" s="48" t="s">
        <v>3858</v>
      </c>
      <c r="J2640" s="48" t="s">
        <v>2661</v>
      </c>
      <c r="K2640" s="217" t="s">
        <v>3859</v>
      </c>
      <c r="L2640" s="217" t="s">
        <v>450</v>
      </c>
      <c r="M2640" s="48" t="s">
        <v>3860</v>
      </c>
      <c r="N2640" s="217" t="s">
        <v>211</v>
      </c>
      <c r="O2640" s="48" t="s">
        <v>183</v>
      </c>
      <c r="P2640" s="48"/>
      <c r="Q2640" s="48" t="s">
        <v>211</v>
      </c>
      <c r="R2640" s="217" t="s">
        <v>218</v>
      </c>
      <c r="S2640" s="48" t="b">
        <v>0</v>
      </c>
      <c r="T2640" s="48"/>
      <c r="U2640" s="178"/>
      <c r="V2640" s="178">
        <v>43262</v>
      </c>
      <c r="W2640" s="48" t="s">
        <v>211</v>
      </c>
      <c r="X2640" s="48"/>
      <c r="Y2640" s="48"/>
      <c r="Z2640" s="48" t="s">
        <v>211</v>
      </c>
      <c r="AA2640" s="48"/>
      <c r="AB2640" s="48"/>
      <c r="AC2640" s="217" t="s">
        <v>753</v>
      </c>
      <c r="AD2640" s="179"/>
      <c r="AE2640" s="217" t="s">
        <v>183</v>
      </c>
      <c r="AF2640" s="217" t="s">
        <v>211</v>
      </c>
      <c r="AG2640" s="217" t="s">
        <v>2694</v>
      </c>
      <c r="AH2640" s="208">
        <v>43335</v>
      </c>
      <c r="AI2640" s="210" t="s">
        <v>4348</v>
      </c>
      <c r="AJ2640" s="164" t="str">
        <f t="shared" si="41"/>
        <v>FS</v>
      </c>
      <c r="AK2640" s="115" t="b">
        <f>ISNUMBER(SEARCH("IRT",Table1[[#This Row],[Current_Status]]))</f>
        <v>0</v>
      </c>
      <c r="AL2640" s="116">
        <f>YEAR(Table1[[#This Row],[Project_Initiated]])</f>
        <v>2018</v>
      </c>
      <c r="AM2640" s="53">
        <v>44120</v>
      </c>
      <c r="AN2640" s="53" t="str">
        <f>IF(AND(Table1[[#This Row],[Completed Date]]&gt;="07/01/2020"+0,Table1[[#This Row],[Completed Date]]&lt;="6/30/2021"+0),"FY 20-21",IF(AND(Table1[[#This Row],[Completed Date]]&gt;="07/01/2019"+0,Table1[[#This Row],[Completed Date]]&lt;="6/30/2020"+0),"FY 19-20",""))</f>
        <v/>
      </c>
      <c r="AO2640" s="116" t="str">
        <f>IFERROR(FIND("R",Table1[[#This Row],[FS_Priority]]),"")</f>
        <v/>
      </c>
    </row>
    <row r="2641" spans="1:41" x14ac:dyDescent="0.25">
      <c r="A2641" s="48" t="s">
        <v>2809</v>
      </c>
      <c r="B2641" s="217" t="s">
        <v>211</v>
      </c>
      <c r="C2641" s="217" t="s">
        <v>2809</v>
      </c>
      <c r="D2641" s="218" t="b">
        <v>0</v>
      </c>
      <c r="E2641" s="48" t="s">
        <v>652</v>
      </c>
      <c r="F2641" s="48" t="s">
        <v>3323</v>
      </c>
      <c r="G2641" s="48" t="s">
        <v>211</v>
      </c>
      <c r="H2641" s="48" t="s">
        <v>445</v>
      </c>
      <c r="I2641" s="48" t="s">
        <v>3861</v>
      </c>
      <c r="J2641" s="48" t="s">
        <v>2661</v>
      </c>
      <c r="K2641" s="217" t="s">
        <v>3859</v>
      </c>
      <c r="L2641" s="217" t="s">
        <v>450</v>
      </c>
      <c r="M2641" s="48" t="s">
        <v>3860</v>
      </c>
      <c r="N2641" s="217" t="s">
        <v>3862</v>
      </c>
      <c r="O2641" s="48" t="s">
        <v>183</v>
      </c>
      <c r="P2641" s="48"/>
      <c r="Q2641" s="48" t="s">
        <v>288</v>
      </c>
      <c r="R2641" s="217" t="s">
        <v>211</v>
      </c>
      <c r="S2641" s="48" t="b">
        <v>0</v>
      </c>
      <c r="T2641" s="48"/>
      <c r="U2641" s="178"/>
      <c r="V2641" s="178">
        <v>43484</v>
      </c>
      <c r="W2641" s="48" t="s">
        <v>211</v>
      </c>
      <c r="X2641" s="48"/>
      <c r="Y2641" s="48"/>
      <c r="Z2641" s="48" t="s">
        <v>211</v>
      </c>
      <c r="AA2641" s="48"/>
      <c r="AB2641" s="48"/>
      <c r="AC2641" s="217" t="s">
        <v>3324</v>
      </c>
      <c r="AD2641" s="223">
        <v>43493</v>
      </c>
      <c r="AE2641" s="217" t="s">
        <v>178</v>
      </c>
      <c r="AF2641" s="217" t="s">
        <v>4437</v>
      </c>
      <c r="AG2641" s="217" t="s">
        <v>2694</v>
      </c>
      <c r="AH2641" s="208">
        <v>43633</v>
      </c>
      <c r="AI2641" s="210" t="s">
        <v>4351</v>
      </c>
      <c r="AJ2641" s="164" t="str">
        <f t="shared" si="41"/>
        <v>FS</v>
      </c>
      <c r="AK2641" s="115" t="b">
        <f>ISNUMBER(SEARCH("IRT",Table1[[#This Row],[Current_Status]]))</f>
        <v>0</v>
      </c>
      <c r="AL2641" s="116">
        <f>YEAR(Table1[[#This Row],[Project_Initiated]])</f>
        <v>2019</v>
      </c>
      <c r="AM2641" s="53">
        <v>44120</v>
      </c>
      <c r="AN2641" s="53" t="str">
        <f>IF(AND(Table1[[#This Row],[Completed Date]]&gt;="07/01/2020"+0,Table1[[#This Row],[Completed Date]]&lt;="6/30/2021"+0),"FY 20-21",IF(AND(Table1[[#This Row],[Completed Date]]&gt;="07/01/2019"+0,Table1[[#This Row],[Completed Date]]&lt;="6/30/2020"+0),"FY 19-20",""))</f>
        <v/>
      </c>
      <c r="AO2641" s="116" t="str">
        <f>IFERROR(FIND("R",Table1[[#This Row],[FS_Priority]]),"")</f>
        <v/>
      </c>
    </row>
    <row r="2642" spans="1:41" x14ac:dyDescent="0.25">
      <c r="A2642" s="48" t="s">
        <v>859</v>
      </c>
      <c r="B2642" s="217" t="s">
        <v>211</v>
      </c>
      <c r="C2642" s="217" t="s">
        <v>859</v>
      </c>
      <c r="D2642" s="218" t="b">
        <v>0</v>
      </c>
      <c r="E2642" s="48" t="s">
        <v>652</v>
      </c>
      <c r="F2642" s="48" t="s">
        <v>3325</v>
      </c>
      <c r="G2642" s="48" t="s">
        <v>211</v>
      </c>
      <c r="H2642" s="48" t="s">
        <v>324</v>
      </c>
      <c r="I2642" s="48" t="s">
        <v>3863</v>
      </c>
      <c r="J2642" s="48" t="s">
        <v>2661</v>
      </c>
      <c r="K2642" s="217" t="s">
        <v>3859</v>
      </c>
      <c r="L2642" s="217" t="s">
        <v>450</v>
      </c>
      <c r="M2642" s="48" t="s">
        <v>3864</v>
      </c>
      <c r="N2642" s="217" t="s">
        <v>211</v>
      </c>
      <c r="O2642" s="48" t="s">
        <v>165</v>
      </c>
      <c r="P2642" s="48"/>
      <c r="Q2642" s="48" t="s">
        <v>218</v>
      </c>
      <c r="R2642" s="217" t="s">
        <v>211</v>
      </c>
      <c r="S2642" s="48" t="b">
        <v>1</v>
      </c>
      <c r="T2642" s="48"/>
      <c r="U2642" s="178"/>
      <c r="V2642" s="178">
        <v>43353</v>
      </c>
      <c r="W2642" s="48" t="s">
        <v>211</v>
      </c>
      <c r="X2642" s="48"/>
      <c r="Y2642" s="48"/>
      <c r="Z2642" s="48" t="s">
        <v>211</v>
      </c>
      <c r="AA2642" s="48"/>
      <c r="AB2642" s="48"/>
      <c r="AC2642" s="217" t="s">
        <v>211</v>
      </c>
      <c r="AD2642" s="179"/>
      <c r="AE2642" s="217" t="s">
        <v>165</v>
      </c>
      <c r="AF2642" s="217" t="s">
        <v>211</v>
      </c>
      <c r="AG2642" s="217" t="s">
        <v>211</v>
      </c>
      <c r="AH2642" s="208">
        <v>43383</v>
      </c>
      <c r="AI2642" s="210" t="s">
        <v>4347</v>
      </c>
      <c r="AJ2642" s="164" t="str">
        <f t="shared" si="41"/>
        <v>FS</v>
      </c>
      <c r="AK2642" s="115" t="b">
        <f>ISNUMBER(SEARCH("IRT",Table1[[#This Row],[Current_Status]]))</f>
        <v>0</v>
      </c>
      <c r="AL2642" s="116">
        <f>YEAR(Table1[[#This Row],[Project_Initiated]])</f>
        <v>2018</v>
      </c>
      <c r="AM2642" s="53">
        <v>44120</v>
      </c>
      <c r="AN2642" s="53" t="str">
        <f>IF(AND(Table1[[#This Row],[Completed Date]]&gt;="07/01/2020"+0,Table1[[#This Row],[Completed Date]]&lt;="6/30/2021"+0),"FY 20-21",IF(AND(Table1[[#This Row],[Completed Date]]&gt;="07/01/2019"+0,Table1[[#This Row],[Completed Date]]&lt;="6/30/2020"+0),"FY 19-20",""))</f>
        <v/>
      </c>
      <c r="AO2642" s="116" t="str">
        <f>IFERROR(FIND("R",Table1[[#This Row],[FS_Priority]]),"")</f>
        <v/>
      </c>
    </row>
    <row r="2643" spans="1:41" x14ac:dyDescent="0.25">
      <c r="A2643" s="48" t="s">
        <v>426</v>
      </c>
      <c r="B2643" s="217" t="s">
        <v>211</v>
      </c>
      <c r="C2643" s="217" t="s">
        <v>426</v>
      </c>
      <c r="D2643" s="218" t="b">
        <v>0</v>
      </c>
      <c r="E2643" s="48" t="s">
        <v>652</v>
      </c>
      <c r="F2643" s="48" t="s">
        <v>3326</v>
      </c>
      <c r="G2643" s="48" t="s">
        <v>211</v>
      </c>
      <c r="H2643" s="48" t="s">
        <v>324</v>
      </c>
      <c r="I2643" s="48" t="s">
        <v>3865</v>
      </c>
      <c r="J2643" s="48" t="s">
        <v>2661</v>
      </c>
      <c r="K2643" s="217" t="s">
        <v>3859</v>
      </c>
      <c r="L2643" s="217" t="s">
        <v>450</v>
      </c>
      <c r="M2643" s="48" t="s">
        <v>3864</v>
      </c>
      <c r="N2643" s="217" t="s">
        <v>211</v>
      </c>
      <c r="O2643" s="48" t="s">
        <v>165</v>
      </c>
      <c r="P2643" s="48"/>
      <c r="Q2643" s="48" t="s">
        <v>236</v>
      </c>
      <c r="R2643" s="217" t="s">
        <v>211</v>
      </c>
      <c r="S2643" s="48" t="b">
        <v>1</v>
      </c>
      <c r="T2643" s="48"/>
      <c r="U2643" s="178"/>
      <c r="V2643" s="178">
        <v>43354</v>
      </c>
      <c r="W2643" s="48" t="s">
        <v>211</v>
      </c>
      <c r="X2643" s="48"/>
      <c r="Y2643" s="48"/>
      <c r="Z2643" s="48" t="s">
        <v>211</v>
      </c>
      <c r="AA2643" s="48"/>
      <c r="AB2643" s="48"/>
      <c r="AC2643" s="217" t="s">
        <v>211</v>
      </c>
      <c r="AD2643" s="48"/>
      <c r="AE2643" s="217" t="s">
        <v>165</v>
      </c>
      <c r="AF2643" s="217" t="s">
        <v>211</v>
      </c>
      <c r="AG2643" s="217" t="s">
        <v>211</v>
      </c>
      <c r="AH2643" s="208">
        <v>43412</v>
      </c>
      <c r="AI2643" s="210" t="s">
        <v>4347</v>
      </c>
      <c r="AJ2643" s="164" t="str">
        <f t="shared" si="41"/>
        <v>FS</v>
      </c>
      <c r="AK2643" s="115" t="b">
        <f>ISNUMBER(SEARCH("IRT",Table1[[#This Row],[Current_Status]]))</f>
        <v>0</v>
      </c>
      <c r="AL2643" s="116">
        <f>YEAR(Table1[[#This Row],[Project_Initiated]])</f>
        <v>2018</v>
      </c>
      <c r="AM2643" s="53">
        <v>44120</v>
      </c>
      <c r="AN2643" s="53" t="str">
        <f>IF(AND(Table1[[#This Row],[Completed Date]]&gt;="07/01/2020"+0,Table1[[#This Row],[Completed Date]]&lt;="6/30/2021"+0),"FY 20-21",IF(AND(Table1[[#This Row],[Completed Date]]&gt;="07/01/2019"+0,Table1[[#This Row],[Completed Date]]&lt;="6/30/2020"+0),"FY 19-20",""))</f>
        <v/>
      </c>
      <c r="AO2643" s="116" t="str">
        <f>IFERROR(FIND("R",Table1[[#This Row],[FS_Priority]]),"")</f>
        <v/>
      </c>
    </row>
    <row r="2644" spans="1:41" x14ac:dyDescent="0.25">
      <c r="A2644" s="48" t="s">
        <v>427</v>
      </c>
      <c r="B2644" s="217" t="s">
        <v>211</v>
      </c>
      <c r="C2644" s="217" t="s">
        <v>427</v>
      </c>
      <c r="D2644" s="218" t="b">
        <v>0</v>
      </c>
      <c r="E2644" s="48" t="s">
        <v>652</v>
      </c>
      <c r="F2644" s="48" t="s">
        <v>3327</v>
      </c>
      <c r="G2644" s="48" t="s">
        <v>211</v>
      </c>
      <c r="H2644" s="48" t="s">
        <v>445</v>
      </c>
      <c r="I2644" s="48" t="s">
        <v>3861</v>
      </c>
      <c r="J2644" s="48" t="s">
        <v>2661</v>
      </c>
      <c r="K2644" s="217" t="s">
        <v>3859</v>
      </c>
      <c r="L2644" s="217" t="s">
        <v>450</v>
      </c>
      <c r="M2644" s="48" t="s">
        <v>3864</v>
      </c>
      <c r="N2644" s="217" t="s">
        <v>211</v>
      </c>
      <c r="O2644" s="48" t="s">
        <v>211</v>
      </c>
      <c r="P2644" s="48"/>
      <c r="Q2644" s="48" t="s">
        <v>184</v>
      </c>
      <c r="R2644" s="217" t="s">
        <v>211</v>
      </c>
      <c r="S2644" s="48" t="b">
        <v>1</v>
      </c>
      <c r="T2644" s="48"/>
      <c r="U2644" s="178"/>
      <c r="V2644" s="178">
        <v>43353</v>
      </c>
      <c r="W2644" s="48" t="s">
        <v>211</v>
      </c>
      <c r="X2644" s="48"/>
      <c r="Y2644" s="48"/>
      <c r="Z2644" s="48" t="s">
        <v>211</v>
      </c>
      <c r="AA2644" s="48"/>
      <c r="AB2644" s="48"/>
      <c r="AC2644" s="217" t="s">
        <v>211</v>
      </c>
      <c r="AD2644" s="223">
        <v>43382</v>
      </c>
      <c r="AE2644" s="217" t="s">
        <v>178</v>
      </c>
      <c r="AF2644" s="217" t="s">
        <v>211</v>
      </c>
      <c r="AG2644" s="217" t="s">
        <v>2694</v>
      </c>
      <c r="AH2644" s="208">
        <v>43469</v>
      </c>
      <c r="AI2644" s="210" t="s">
        <v>4347</v>
      </c>
      <c r="AJ2644" s="164" t="str">
        <f t="shared" si="41"/>
        <v>FS</v>
      </c>
      <c r="AK2644" s="115" t="b">
        <f>ISNUMBER(SEARCH("IRT",Table1[[#This Row],[Current_Status]]))</f>
        <v>0</v>
      </c>
      <c r="AL2644" s="116">
        <f>YEAR(Table1[[#This Row],[Project_Initiated]])</f>
        <v>2018</v>
      </c>
      <c r="AM2644" s="53">
        <v>44120</v>
      </c>
      <c r="AN2644" s="53" t="str">
        <f>IF(AND(Table1[[#This Row],[Completed Date]]&gt;="07/01/2020"+0,Table1[[#This Row],[Completed Date]]&lt;="6/30/2021"+0),"FY 20-21",IF(AND(Table1[[#This Row],[Completed Date]]&gt;="07/01/2019"+0,Table1[[#This Row],[Completed Date]]&lt;="6/30/2020"+0),"FY 19-20",""))</f>
        <v/>
      </c>
      <c r="AO2644" s="116" t="str">
        <f>IFERROR(FIND("R",Table1[[#This Row],[FS_Priority]]),"")</f>
        <v/>
      </c>
    </row>
    <row r="2645" spans="1:41" x14ac:dyDescent="0.25">
      <c r="A2645" s="48" t="s">
        <v>762</v>
      </c>
      <c r="B2645" s="217" t="s">
        <v>211</v>
      </c>
      <c r="C2645" s="217" t="s">
        <v>762</v>
      </c>
      <c r="D2645" s="218" t="b">
        <v>0</v>
      </c>
      <c r="E2645" s="48" t="s">
        <v>2647</v>
      </c>
      <c r="F2645" s="48" t="s">
        <v>3329</v>
      </c>
      <c r="G2645" s="48" t="s">
        <v>211</v>
      </c>
      <c r="H2645" s="48" t="s">
        <v>52</v>
      </c>
      <c r="I2645" s="48" t="s">
        <v>3867</v>
      </c>
      <c r="J2645" s="48" t="s">
        <v>2661</v>
      </c>
      <c r="K2645" s="217" t="s">
        <v>211</v>
      </c>
      <c r="L2645" s="217" t="s">
        <v>211</v>
      </c>
      <c r="M2645" s="48" t="s">
        <v>3868</v>
      </c>
      <c r="N2645" s="217" t="s">
        <v>211</v>
      </c>
      <c r="O2645" s="48" t="s">
        <v>183</v>
      </c>
      <c r="P2645" s="48"/>
      <c r="Q2645" s="48" t="s">
        <v>211</v>
      </c>
      <c r="R2645" s="217" t="s">
        <v>218</v>
      </c>
      <c r="S2645" s="48" t="b">
        <v>0</v>
      </c>
      <c r="T2645" s="48"/>
      <c r="U2645" s="178"/>
      <c r="V2645" s="178">
        <v>43267</v>
      </c>
      <c r="W2645" s="48" t="s">
        <v>211</v>
      </c>
      <c r="X2645" s="48"/>
      <c r="Y2645" s="48"/>
      <c r="Z2645" s="48" t="s">
        <v>211</v>
      </c>
      <c r="AA2645" s="48"/>
      <c r="AB2645" s="48"/>
      <c r="AC2645" s="217" t="s">
        <v>763</v>
      </c>
      <c r="AD2645" s="48"/>
      <c r="AE2645" s="217" t="s">
        <v>183</v>
      </c>
      <c r="AF2645" s="217" t="s">
        <v>211</v>
      </c>
      <c r="AG2645" s="217" t="s">
        <v>2694</v>
      </c>
      <c r="AH2645" s="208">
        <v>43395</v>
      </c>
      <c r="AI2645" s="210" t="s">
        <v>4350</v>
      </c>
      <c r="AJ2645" s="164" t="str">
        <f t="shared" si="41"/>
        <v>FS</v>
      </c>
      <c r="AK2645" s="115" t="b">
        <f>ISNUMBER(SEARCH("IRT",Table1[[#This Row],[Current_Status]]))</f>
        <v>0</v>
      </c>
      <c r="AL2645" s="116">
        <f>YEAR(Table1[[#This Row],[Project_Initiated]])</f>
        <v>2018</v>
      </c>
      <c r="AM2645" s="53">
        <v>44120</v>
      </c>
      <c r="AN2645" s="53" t="str">
        <f>IF(AND(Table1[[#This Row],[Completed Date]]&gt;="07/01/2020"+0,Table1[[#This Row],[Completed Date]]&lt;="6/30/2021"+0),"FY 20-21",IF(AND(Table1[[#This Row],[Completed Date]]&gt;="07/01/2019"+0,Table1[[#This Row],[Completed Date]]&lt;="6/30/2020"+0),"FY 19-20",""))</f>
        <v/>
      </c>
      <c r="AO2645" s="116" t="str">
        <f>IFERROR(FIND("R",Table1[[#This Row],[FS_Priority]]),"")</f>
        <v/>
      </c>
    </row>
    <row r="2646" spans="1:41" x14ac:dyDescent="0.25">
      <c r="A2646" s="48" t="s">
        <v>789</v>
      </c>
      <c r="B2646" s="217" t="s">
        <v>211</v>
      </c>
      <c r="C2646" s="217" t="s">
        <v>789</v>
      </c>
      <c r="D2646" s="218" t="b">
        <v>0</v>
      </c>
      <c r="E2646" s="48" t="s">
        <v>148</v>
      </c>
      <c r="F2646" s="48" t="s">
        <v>3330</v>
      </c>
      <c r="G2646" s="48" t="s">
        <v>211</v>
      </c>
      <c r="H2646" s="48" t="s">
        <v>457</v>
      </c>
      <c r="I2646" s="48" t="s">
        <v>211</v>
      </c>
      <c r="J2646" s="48" t="s">
        <v>2661</v>
      </c>
      <c r="K2646" s="217" t="s">
        <v>4320</v>
      </c>
      <c r="L2646" s="217" t="s">
        <v>434</v>
      </c>
      <c r="M2646" s="48" t="s">
        <v>3871</v>
      </c>
      <c r="N2646" s="217" t="s">
        <v>211</v>
      </c>
      <c r="O2646" s="48" t="s">
        <v>178</v>
      </c>
      <c r="P2646" s="48"/>
      <c r="Q2646" s="48" t="s">
        <v>211</v>
      </c>
      <c r="R2646" s="217" t="s">
        <v>236</v>
      </c>
      <c r="S2646" s="48" t="b">
        <v>0</v>
      </c>
      <c r="T2646" s="48"/>
      <c r="U2646" s="178"/>
      <c r="V2646" s="178">
        <v>43209</v>
      </c>
      <c r="W2646" s="48" t="s">
        <v>211</v>
      </c>
      <c r="X2646" s="48"/>
      <c r="Y2646" s="48"/>
      <c r="Z2646" s="48" t="s">
        <v>211</v>
      </c>
      <c r="AA2646" s="48"/>
      <c r="AB2646" s="48"/>
      <c r="AC2646" s="217" t="s">
        <v>790</v>
      </c>
      <c r="AD2646" s="48"/>
      <c r="AE2646" s="217" t="s">
        <v>178</v>
      </c>
      <c r="AF2646" s="217" t="s">
        <v>211</v>
      </c>
      <c r="AG2646" s="217" t="s">
        <v>2694</v>
      </c>
      <c r="AH2646" s="208">
        <v>43367</v>
      </c>
      <c r="AI2646" s="210" t="s">
        <v>4350</v>
      </c>
      <c r="AJ2646" s="164" t="str">
        <f t="shared" si="41"/>
        <v>FS</v>
      </c>
      <c r="AK2646" s="115" t="b">
        <f>ISNUMBER(SEARCH("IRT",Table1[[#This Row],[Current_Status]]))</f>
        <v>0</v>
      </c>
      <c r="AL2646" s="116">
        <f>YEAR(Table1[[#This Row],[Project_Initiated]])</f>
        <v>2018</v>
      </c>
      <c r="AM2646" s="53">
        <v>44120</v>
      </c>
      <c r="AN2646" s="53" t="str">
        <f>IF(AND(Table1[[#This Row],[Completed Date]]&gt;="07/01/2020"+0,Table1[[#This Row],[Completed Date]]&lt;="6/30/2021"+0),"FY 20-21",IF(AND(Table1[[#This Row],[Completed Date]]&gt;="07/01/2019"+0,Table1[[#This Row],[Completed Date]]&lt;="6/30/2020"+0),"FY 19-20",""))</f>
        <v/>
      </c>
      <c r="AO2646" s="116" t="str">
        <f>IFERROR(FIND("R",Table1[[#This Row],[FS_Priority]]),"")</f>
        <v/>
      </c>
    </row>
    <row r="2647" spans="1:41" x14ac:dyDescent="0.25">
      <c r="A2647" s="48" t="s">
        <v>741</v>
      </c>
      <c r="B2647" s="217" t="s">
        <v>211</v>
      </c>
      <c r="C2647" s="217" t="s">
        <v>741</v>
      </c>
      <c r="D2647" s="218" t="b">
        <v>0</v>
      </c>
      <c r="E2647" s="48" t="s">
        <v>148</v>
      </c>
      <c r="F2647" s="48" t="s">
        <v>3333</v>
      </c>
      <c r="G2647" s="48" t="s">
        <v>211</v>
      </c>
      <c r="H2647" s="48" t="s">
        <v>393</v>
      </c>
      <c r="I2647" s="48" t="s">
        <v>3872</v>
      </c>
      <c r="J2647" s="48" t="s">
        <v>2661</v>
      </c>
      <c r="K2647" s="217" t="s">
        <v>4320</v>
      </c>
      <c r="L2647" s="217" t="s">
        <v>434</v>
      </c>
      <c r="M2647" s="48" t="s">
        <v>3871</v>
      </c>
      <c r="N2647" s="217" t="s">
        <v>211</v>
      </c>
      <c r="O2647" s="48" t="s">
        <v>165</v>
      </c>
      <c r="P2647" s="48"/>
      <c r="Q2647" s="48" t="s">
        <v>211</v>
      </c>
      <c r="R2647" s="217" t="s">
        <v>184</v>
      </c>
      <c r="S2647" s="48" t="b">
        <v>0</v>
      </c>
      <c r="T2647" s="48"/>
      <c r="U2647" s="178"/>
      <c r="V2647" s="178">
        <v>43238</v>
      </c>
      <c r="W2647" s="48" t="s">
        <v>211</v>
      </c>
      <c r="X2647" s="48"/>
      <c r="Y2647" s="48"/>
      <c r="Z2647" s="48" t="s">
        <v>211</v>
      </c>
      <c r="AA2647" s="48"/>
      <c r="AB2647" s="48"/>
      <c r="AC2647" s="217" t="s">
        <v>211</v>
      </c>
      <c r="AD2647" s="48"/>
      <c r="AE2647" s="217" t="s">
        <v>165</v>
      </c>
      <c r="AF2647" s="217" t="s">
        <v>211</v>
      </c>
      <c r="AG2647" s="217" t="s">
        <v>539</v>
      </c>
      <c r="AH2647" s="208">
        <v>43336</v>
      </c>
      <c r="AI2647" s="210" t="s">
        <v>4350</v>
      </c>
      <c r="AJ2647" s="164" t="str">
        <f t="shared" si="41"/>
        <v>FS</v>
      </c>
      <c r="AK2647" s="115" t="b">
        <f>ISNUMBER(SEARCH("IRT",Table1[[#This Row],[Current_Status]]))</f>
        <v>0</v>
      </c>
      <c r="AL2647" s="116">
        <f>YEAR(Table1[[#This Row],[Project_Initiated]])</f>
        <v>2018</v>
      </c>
      <c r="AM2647" s="53">
        <v>44120</v>
      </c>
      <c r="AN2647" s="53" t="str">
        <f>IF(AND(Table1[[#This Row],[Completed Date]]&gt;="07/01/2020"+0,Table1[[#This Row],[Completed Date]]&lt;="6/30/2021"+0),"FY 20-21",IF(AND(Table1[[#This Row],[Completed Date]]&gt;="07/01/2019"+0,Table1[[#This Row],[Completed Date]]&lt;="6/30/2020"+0),"FY 19-20",""))</f>
        <v/>
      </c>
      <c r="AO2647" s="116" t="str">
        <f>IFERROR(FIND("R",Table1[[#This Row],[FS_Priority]]),"")</f>
        <v/>
      </c>
    </row>
    <row r="2648" spans="1:41" x14ac:dyDescent="0.25">
      <c r="A2648" s="48" t="s">
        <v>791</v>
      </c>
      <c r="B2648" s="217" t="s">
        <v>211</v>
      </c>
      <c r="C2648" s="217" t="s">
        <v>791</v>
      </c>
      <c r="D2648" s="218" t="b">
        <v>0</v>
      </c>
      <c r="E2648" s="48" t="s">
        <v>148</v>
      </c>
      <c r="F2648" s="48" t="s">
        <v>3332</v>
      </c>
      <c r="G2648" s="48" t="s">
        <v>211</v>
      </c>
      <c r="H2648" s="48" t="s">
        <v>466</v>
      </c>
      <c r="I2648" s="48" t="s">
        <v>3869</v>
      </c>
      <c r="J2648" s="48" t="s">
        <v>2661</v>
      </c>
      <c r="K2648" s="217" t="s">
        <v>4320</v>
      </c>
      <c r="L2648" s="217" t="s">
        <v>434</v>
      </c>
      <c r="M2648" s="48" t="s">
        <v>3870</v>
      </c>
      <c r="N2648" s="217" t="s">
        <v>211</v>
      </c>
      <c r="O2648" s="48" t="s">
        <v>211</v>
      </c>
      <c r="P2648" s="48"/>
      <c r="Q2648" s="48" t="s">
        <v>211</v>
      </c>
      <c r="R2648" s="217" t="s">
        <v>218</v>
      </c>
      <c r="S2648" s="48" t="b">
        <v>0</v>
      </c>
      <c r="T2648" s="48"/>
      <c r="U2648" s="178"/>
      <c r="V2648" s="178">
        <v>43250</v>
      </c>
      <c r="W2648" s="48" t="s">
        <v>211</v>
      </c>
      <c r="X2648" s="48"/>
      <c r="Y2648" s="48"/>
      <c r="Z2648" s="48" t="s">
        <v>211</v>
      </c>
      <c r="AA2648" s="48"/>
      <c r="AB2648" s="48"/>
      <c r="AC2648" s="217" t="s">
        <v>792</v>
      </c>
      <c r="AD2648" s="48"/>
      <c r="AE2648" s="217" t="s">
        <v>183</v>
      </c>
      <c r="AF2648" s="217" t="s">
        <v>211</v>
      </c>
      <c r="AG2648" s="217" t="s">
        <v>2694</v>
      </c>
      <c r="AH2648" s="208">
        <v>43292</v>
      </c>
      <c r="AI2648" s="210" t="s">
        <v>4350</v>
      </c>
      <c r="AJ2648" s="164" t="str">
        <f t="shared" si="41"/>
        <v>FS</v>
      </c>
      <c r="AK2648" s="115" t="b">
        <f>ISNUMBER(SEARCH("IRT",Table1[[#This Row],[Current_Status]]))</f>
        <v>0</v>
      </c>
      <c r="AL2648" s="116">
        <f>YEAR(Table1[[#This Row],[Project_Initiated]])</f>
        <v>2018</v>
      </c>
      <c r="AM2648" s="53">
        <v>44120</v>
      </c>
      <c r="AN2648" s="53" t="str">
        <f>IF(AND(Table1[[#This Row],[Completed Date]]&gt;="07/01/2020"+0,Table1[[#This Row],[Completed Date]]&lt;="6/30/2021"+0),"FY 20-21",IF(AND(Table1[[#This Row],[Completed Date]]&gt;="07/01/2019"+0,Table1[[#This Row],[Completed Date]]&lt;="6/30/2020"+0),"FY 19-20",""))</f>
        <v/>
      </c>
      <c r="AO2648" s="116" t="str">
        <f>IFERROR(FIND("R",Table1[[#This Row],[FS_Priority]]),"")</f>
        <v/>
      </c>
    </row>
    <row r="2649" spans="1:41" x14ac:dyDescent="0.25">
      <c r="A2649" s="48" t="s">
        <v>704</v>
      </c>
      <c r="B2649" s="217" t="s">
        <v>211</v>
      </c>
      <c r="C2649" s="217" t="s">
        <v>704</v>
      </c>
      <c r="D2649" s="218" t="b">
        <v>0</v>
      </c>
      <c r="E2649" s="48" t="s">
        <v>148</v>
      </c>
      <c r="F2649" s="48" t="s">
        <v>3334</v>
      </c>
      <c r="G2649" s="48" t="s">
        <v>211</v>
      </c>
      <c r="H2649" s="48" t="s">
        <v>457</v>
      </c>
      <c r="I2649" s="48" t="s">
        <v>211</v>
      </c>
      <c r="J2649" s="48" t="s">
        <v>2661</v>
      </c>
      <c r="K2649" s="217" t="s">
        <v>4320</v>
      </c>
      <c r="L2649" s="217" t="s">
        <v>434</v>
      </c>
      <c r="M2649" s="48" t="s">
        <v>3871</v>
      </c>
      <c r="N2649" s="217" t="s">
        <v>211</v>
      </c>
      <c r="O2649" s="48" t="s">
        <v>165</v>
      </c>
      <c r="P2649" s="48"/>
      <c r="Q2649" s="48" t="s">
        <v>211</v>
      </c>
      <c r="R2649" s="217" t="s">
        <v>239</v>
      </c>
      <c r="S2649" s="48" t="b">
        <v>0</v>
      </c>
      <c r="T2649" s="48"/>
      <c r="U2649" s="178"/>
      <c r="V2649" s="178">
        <v>43195</v>
      </c>
      <c r="W2649" s="48" t="s">
        <v>211</v>
      </c>
      <c r="X2649" s="48"/>
      <c r="Y2649" s="48"/>
      <c r="Z2649" s="48" t="s">
        <v>211</v>
      </c>
      <c r="AA2649" s="48"/>
      <c r="AB2649" s="48"/>
      <c r="AC2649" s="217" t="s">
        <v>211</v>
      </c>
      <c r="AD2649" s="48"/>
      <c r="AE2649" s="217" t="s">
        <v>165</v>
      </c>
      <c r="AF2649" s="217" t="s">
        <v>211</v>
      </c>
      <c r="AG2649" s="217" t="s">
        <v>539</v>
      </c>
      <c r="AH2649" s="208">
        <v>43336</v>
      </c>
      <c r="AI2649" s="210" t="s">
        <v>4350</v>
      </c>
      <c r="AJ2649" s="164" t="str">
        <f t="shared" si="41"/>
        <v>FS</v>
      </c>
      <c r="AK2649" s="115" t="b">
        <f>ISNUMBER(SEARCH("IRT",Table1[[#This Row],[Current_Status]]))</f>
        <v>0</v>
      </c>
      <c r="AL2649" s="116">
        <f>YEAR(Table1[[#This Row],[Project_Initiated]])</f>
        <v>2018</v>
      </c>
      <c r="AM2649" s="53">
        <v>44120</v>
      </c>
      <c r="AN2649" s="53" t="str">
        <f>IF(AND(Table1[[#This Row],[Completed Date]]&gt;="07/01/2020"+0,Table1[[#This Row],[Completed Date]]&lt;="6/30/2021"+0),"FY 20-21",IF(AND(Table1[[#This Row],[Completed Date]]&gt;="07/01/2019"+0,Table1[[#This Row],[Completed Date]]&lt;="6/30/2020"+0),"FY 19-20",""))</f>
        <v/>
      </c>
      <c r="AO2649" s="116" t="str">
        <f>IFERROR(FIND("R",Table1[[#This Row],[FS_Priority]]),"")</f>
        <v/>
      </c>
    </row>
    <row r="2650" spans="1:41" x14ac:dyDescent="0.25">
      <c r="A2650" s="48" t="s">
        <v>4700</v>
      </c>
      <c r="B2650" s="217" t="s">
        <v>211</v>
      </c>
      <c r="C2650" s="217" t="s">
        <v>4700</v>
      </c>
      <c r="D2650" s="218" t="b">
        <v>0</v>
      </c>
      <c r="E2650" s="48" t="s">
        <v>148</v>
      </c>
      <c r="F2650" s="48" t="s">
        <v>4701</v>
      </c>
      <c r="G2650" s="48" t="s">
        <v>211</v>
      </c>
      <c r="H2650" s="48" t="s">
        <v>211</v>
      </c>
      <c r="I2650" s="48" t="s">
        <v>3663</v>
      </c>
      <c r="J2650" s="48" t="s">
        <v>2661</v>
      </c>
      <c r="K2650" s="217" t="s">
        <v>4320</v>
      </c>
      <c r="L2650" s="217" t="s">
        <v>434</v>
      </c>
      <c r="M2650" s="48" t="s">
        <v>3879</v>
      </c>
      <c r="N2650" s="217" t="s">
        <v>211</v>
      </c>
      <c r="O2650" s="48" t="s">
        <v>165</v>
      </c>
      <c r="P2650" s="48"/>
      <c r="Q2650" s="48" t="s">
        <v>4502</v>
      </c>
      <c r="R2650" s="217" t="s">
        <v>211</v>
      </c>
      <c r="S2650" s="48" t="b">
        <v>0</v>
      </c>
      <c r="T2650" s="48"/>
      <c r="U2650" s="178"/>
      <c r="V2650" s="178">
        <v>43733</v>
      </c>
      <c r="W2650" s="48" t="s">
        <v>211</v>
      </c>
      <c r="X2650" s="48"/>
      <c r="Y2650" s="48"/>
      <c r="Z2650" s="48" t="s">
        <v>211</v>
      </c>
      <c r="AA2650" s="48"/>
      <c r="AB2650" s="48"/>
      <c r="AC2650" s="217" t="s">
        <v>211</v>
      </c>
      <c r="AD2650" s="179"/>
      <c r="AE2650" s="217" t="s">
        <v>165</v>
      </c>
      <c r="AF2650" s="217" t="s">
        <v>211</v>
      </c>
      <c r="AG2650" s="217" t="s">
        <v>211</v>
      </c>
      <c r="AH2650" s="208">
        <v>43738</v>
      </c>
      <c r="AI2650" s="210" t="s">
        <v>4364</v>
      </c>
      <c r="AJ2650" s="164" t="str">
        <f t="shared" si="41"/>
        <v>FS</v>
      </c>
      <c r="AK2650" s="115" t="b">
        <f>ISNUMBER(SEARCH("IRT",Table1[[#This Row],[Current_Status]]))</f>
        <v>0</v>
      </c>
      <c r="AL2650" s="116">
        <f>YEAR(Table1[[#This Row],[Project_Initiated]])</f>
        <v>2019</v>
      </c>
      <c r="AM2650" s="53">
        <v>44120</v>
      </c>
      <c r="AN2650" s="53" t="str">
        <f>IF(AND(Table1[[#This Row],[Completed Date]]&gt;="07/01/2020"+0,Table1[[#This Row],[Completed Date]]&lt;="6/30/2021"+0),"FY 20-21",IF(AND(Table1[[#This Row],[Completed Date]]&gt;="07/01/2019"+0,Table1[[#This Row],[Completed Date]]&lt;="6/30/2020"+0),"FY 19-20",""))</f>
        <v>FY 19-20</v>
      </c>
      <c r="AO2650" s="116" t="str">
        <f>IFERROR(FIND("R",Table1[[#This Row],[FS_Priority]]),"")</f>
        <v/>
      </c>
    </row>
    <row r="2651" spans="1:41" x14ac:dyDescent="0.25">
      <c r="A2651" s="48" t="s">
        <v>4698</v>
      </c>
      <c r="B2651" s="217" t="s">
        <v>211</v>
      </c>
      <c r="C2651" s="217" t="s">
        <v>4698</v>
      </c>
      <c r="D2651" s="218" t="b">
        <v>0</v>
      </c>
      <c r="E2651" s="48" t="s">
        <v>148</v>
      </c>
      <c r="F2651" s="48" t="s">
        <v>4699</v>
      </c>
      <c r="G2651" s="48" t="s">
        <v>211</v>
      </c>
      <c r="H2651" s="48" t="s">
        <v>211</v>
      </c>
      <c r="I2651" s="48" t="s">
        <v>3737</v>
      </c>
      <c r="J2651" s="48" t="s">
        <v>2661</v>
      </c>
      <c r="K2651" s="217" t="s">
        <v>4320</v>
      </c>
      <c r="L2651" s="217" t="s">
        <v>434</v>
      </c>
      <c r="M2651" s="48" t="s">
        <v>3879</v>
      </c>
      <c r="N2651" s="217" t="s">
        <v>211</v>
      </c>
      <c r="O2651" s="48" t="s">
        <v>165</v>
      </c>
      <c r="P2651" s="48"/>
      <c r="Q2651" s="48" t="s">
        <v>4502</v>
      </c>
      <c r="R2651" s="217" t="s">
        <v>211</v>
      </c>
      <c r="S2651" s="48" t="b">
        <v>0</v>
      </c>
      <c r="T2651" s="48"/>
      <c r="U2651" s="178"/>
      <c r="V2651" s="178">
        <v>43733</v>
      </c>
      <c r="W2651" s="48" t="s">
        <v>211</v>
      </c>
      <c r="X2651" s="48"/>
      <c r="Y2651" s="48"/>
      <c r="Z2651" s="48" t="s">
        <v>211</v>
      </c>
      <c r="AA2651" s="48"/>
      <c r="AB2651" s="48"/>
      <c r="AC2651" s="217" t="s">
        <v>211</v>
      </c>
      <c r="AD2651" s="48"/>
      <c r="AE2651" s="217" t="s">
        <v>165</v>
      </c>
      <c r="AF2651" s="217" t="s">
        <v>211</v>
      </c>
      <c r="AG2651" s="217" t="s">
        <v>211</v>
      </c>
      <c r="AH2651" s="208">
        <v>43810</v>
      </c>
      <c r="AI2651" s="210" t="s">
        <v>4364</v>
      </c>
      <c r="AJ2651" s="164" t="str">
        <f t="shared" si="41"/>
        <v>FS</v>
      </c>
      <c r="AK2651" s="115" t="b">
        <f>ISNUMBER(SEARCH("IRT",Table1[[#This Row],[Current_Status]]))</f>
        <v>0</v>
      </c>
      <c r="AL2651" s="116">
        <f>YEAR(Table1[[#This Row],[Project_Initiated]])</f>
        <v>2019</v>
      </c>
      <c r="AM2651" s="53">
        <v>44120</v>
      </c>
      <c r="AN2651" s="53" t="str">
        <f>IF(AND(Table1[[#This Row],[Completed Date]]&gt;="07/01/2020"+0,Table1[[#This Row],[Completed Date]]&lt;="6/30/2021"+0),"FY 20-21",IF(AND(Table1[[#This Row],[Completed Date]]&gt;="07/01/2019"+0,Table1[[#This Row],[Completed Date]]&lt;="6/30/2020"+0),"FY 19-20",""))</f>
        <v>FY 19-20</v>
      </c>
      <c r="AO2651" s="116" t="str">
        <f>IFERROR(FIND("R",Table1[[#This Row],[FS_Priority]]),"")</f>
        <v/>
      </c>
    </row>
    <row r="2652" spans="1:41" x14ac:dyDescent="0.25">
      <c r="A2652" s="48" t="s">
        <v>2946</v>
      </c>
      <c r="B2652" s="217" t="s">
        <v>211</v>
      </c>
      <c r="C2652" s="217" t="s">
        <v>2946</v>
      </c>
      <c r="D2652" s="218" t="b">
        <v>0</v>
      </c>
      <c r="E2652" s="48" t="s">
        <v>148</v>
      </c>
      <c r="F2652" s="48" t="s">
        <v>3336</v>
      </c>
      <c r="G2652" s="48" t="s">
        <v>211</v>
      </c>
      <c r="H2652" s="48" t="s">
        <v>474</v>
      </c>
      <c r="I2652" s="48" t="s">
        <v>3960</v>
      </c>
      <c r="J2652" s="48" t="s">
        <v>2661</v>
      </c>
      <c r="K2652" s="217" t="s">
        <v>4320</v>
      </c>
      <c r="L2652" s="217" t="s">
        <v>434</v>
      </c>
      <c r="M2652" s="48" t="s">
        <v>3874</v>
      </c>
      <c r="N2652" s="217" t="s">
        <v>211</v>
      </c>
      <c r="O2652" s="48" t="s">
        <v>165</v>
      </c>
      <c r="P2652" s="48"/>
      <c r="Q2652" s="48" t="s">
        <v>218</v>
      </c>
      <c r="R2652" s="217" t="s">
        <v>211</v>
      </c>
      <c r="S2652" s="48" t="b">
        <v>0</v>
      </c>
      <c r="T2652" s="48"/>
      <c r="U2652" s="178"/>
      <c r="V2652" s="178">
        <v>43556</v>
      </c>
      <c r="W2652" s="48" t="s">
        <v>211</v>
      </c>
      <c r="X2652" s="48"/>
      <c r="Y2652" s="48"/>
      <c r="Z2652" s="48" t="s">
        <v>211</v>
      </c>
      <c r="AA2652" s="48"/>
      <c r="AB2652" s="48"/>
      <c r="AC2652" s="217" t="s">
        <v>4035</v>
      </c>
      <c r="AD2652" s="179"/>
      <c r="AE2652" s="217" t="s">
        <v>211</v>
      </c>
      <c r="AF2652" s="217" t="s">
        <v>211</v>
      </c>
      <c r="AG2652" s="217" t="s">
        <v>211</v>
      </c>
      <c r="AH2652" s="208">
        <v>43672</v>
      </c>
      <c r="AI2652" s="210" t="s">
        <v>4349</v>
      </c>
      <c r="AJ2652" s="164" t="str">
        <f t="shared" si="41"/>
        <v>FS</v>
      </c>
      <c r="AK2652" s="115" t="b">
        <f>ISNUMBER(SEARCH("IRT",Table1[[#This Row],[Current_Status]]))</f>
        <v>0</v>
      </c>
      <c r="AL2652" s="116">
        <f>YEAR(Table1[[#This Row],[Project_Initiated]])</f>
        <v>2019</v>
      </c>
      <c r="AM2652" s="53">
        <v>44120</v>
      </c>
      <c r="AN2652" s="53" t="str">
        <f>IF(AND(Table1[[#This Row],[Completed Date]]&gt;="07/01/2020"+0,Table1[[#This Row],[Completed Date]]&lt;="6/30/2021"+0),"FY 20-21",IF(AND(Table1[[#This Row],[Completed Date]]&gt;="07/01/2019"+0,Table1[[#This Row],[Completed Date]]&lt;="6/30/2020"+0),"FY 19-20",""))</f>
        <v>FY 19-20</v>
      </c>
      <c r="AO2652" s="116" t="str">
        <f>IFERROR(FIND("R",Table1[[#This Row],[FS_Priority]]),"")</f>
        <v/>
      </c>
    </row>
    <row r="2653" spans="1:41" x14ac:dyDescent="0.25">
      <c r="A2653" s="48" t="s">
        <v>816</v>
      </c>
      <c r="B2653" s="217" t="s">
        <v>211</v>
      </c>
      <c r="C2653" s="217" t="s">
        <v>816</v>
      </c>
      <c r="D2653" s="218" t="b">
        <v>0</v>
      </c>
      <c r="E2653" s="48" t="s">
        <v>148</v>
      </c>
      <c r="F2653" s="48" t="s">
        <v>3083</v>
      </c>
      <c r="G2653" s="48" t="s">
        <v>211</v>
      </c>
      <c r="H2653" s="48" t="s">
        <v>474</v>
      </c>
      <c r="I2653" s="48" t="s">
        <v>3875</v>
      </c>
      <c r="J2653" s="48" t="s">
        <v>2661</v>
      </c>
      <c r="K2653" s="217" t="s">
        <v>4320</v>
      </c>
      <c r="L2653" s="217" t="s">
        <v>434</v>
      </c>
      <c r="M2653" s="48" t="s">
        <v>3874</v>
      </c>
      <c r="N2653" s="217" t="s">
        <v>211</v>
      </c>
      <c r="O2653" s="48" t="s">
        <v>165</v>
      </c>
      <c r="P2653" s="48"/>
      <c r="Q2653" s="48" t="s">
        <v>218</v>
      </c>
      <c r="R2653" s="217" t="s">
        <v>211</v>
      </c>
      <c r="S2653" s="48" t="b">
        <v>0</v>
      </c>
      <c r="T2653" s="48"/>
      <c r="U2653" s="178"/>
      <c r="V2653" s="178">
        <v>43304</v>
      </c>
      <c r="W2653" s="48" t="s">
        <v>211</v>
      </c>
      <c r="X2653" s="48"/>
      <c r="Y2653" s="48"/>
      <c r="Z2653" s="48" t="s">
        <v>211</v>
      </c>
      <c r="AA2653" s="48"/>
      <c r="AB2653" s="48"/>
      <c r="AC2653" s="217" t="s">
        <v>539</v>
      </c>
      <c r="AD2653" s="48"/>
      <c r="AE2653" s="217" t="s">
        <v>165</v>
      </c>
      <c r="AF2653" s="217" t="s">
        <v>211</v>
      </c>
      <c r="AG2653" s="217" t="s">
        <v>539</v>
      </c>
      <c r="AH2653" s="208">
        <v>43383</v>
      </c>
      <c r="AI2653" s="210" t="s">
        <v>4347</v>
      </c>
      <c r="AJ2653" s="164" t="str">
        <f t="shared" si="41"/>
        <v>FS</v>
      </c>
      <c r="AK2653" s="115" t="b">
        <f>ISNUMBER(SEARCH("IRT",Table1[[#This Row],[Current_Status]]))</f>
        <v>0</v>
      </c>
      <c r="AL2653" s="116">
        <f>YEAR(Table1[[#This Row],[Project_Initiated]])</f>
        <v>2018</v>
      </c>
      <c r="AM2653" s="53">
        <v>44120</v>
      </c>
      <c r="AN2653" s="53" t="str">
        <f>IF(AND(Table1[[#This Row],[Completed Date]]&gt;="07/01/2020"+0,Table1[[#This Row],[Completed Date]]&lt;="6/30/2021"+0),"FY 20-21",IF(AND(Table1[[#This Row],[Completed Date]]&gt;="07/01/2019"+0,Table1[[#This Row],[Completed Date]]&lt;="6/30/2020"+0),"FY 19-20",""))</f>
        <v/>
      </c>
      <c r="AO2653" s="116" t="str">
        <f>IFERROR(FIND("R",Table1[[#This Row],[FS_Priority]]),"")</f>
        <v/>
      </c>
    </row>
    <row r="2654" spans="1:41" x14ac:dyDescent="0.25">
      <c r="A2654" s="48" t="s">
        <v>2753</v>
      </c>
      <c r="B2654" s="217" t="s">
        <v>211</v>
      </c>
      <c r="C2654" s="217" t="s">
        <v>2753</v>
      </c>
      <c r="D2654" s="218" t="b">
        <v>0</v>
      </c>
      <c r="E2654" s="48" t="s">
        <v>148</v>
      </c>
      <c r="F2654" s="48" t="s">
        <v>3335</v>
      </c>
      <c r="G2654" s="48" t="s">
        <v>211</v>
      </c>
      <c r="H2654" s="48" t="s">
        <v>474</v>
      </c>
      <c r="I2654" s="48" t="s">
        <v>3873</v>
      </c>
      <c r="J2654" s="48" t="s">
        <v>2661</v>
      </c>
      <c r="K2654" s="217" t="s">
        <v>4320</v>
      </c>
      <c r="L2654" s="217" t="s">
        <v>434</v>
      </c>
      <c r="M2654" s="48" t="s">
        <v>3874</v>
      </c>
      <c r="N2654" s="217" t="s">
        <v>211</v>
      </c>
      <c r="O2654" s="48" t="s">
        <v>165</v>
      </c>
      <c r="P2654" s="48"/>
      <c r="Q2654" s="48" t="s">
        <v>218</v>
      </c>
      <c r="R2654" s="217" t="s">
        <v>211</v>
      </c>
      <c r="S2654" s="48" t="b">
        <v>0</v>
      </c>
      <c r="T2654" s="48"/>
      <c r="U2654" s="178"/>
      <c r="V2654" s="178">
        <v>43473</v>
      </c>
      <c r="W2654" s="48" t="s">
        <v>211</v>
      </c>
      <c r="X2654" s="48"/>
      <c r="Y2654" s="48"/>
      <c r="Z2654" s="48" t="s">
        <v>211</v>
      </c>
      <c r="AA2654" s="48"/>
      <c r="AB2654" s="48"/>
      <c r="AC2654" s="217" t="s">
        <v>2818</v>
      </c>
      <c r="AD2654" s="48"/>
      <c r="AE2654" s="217" t="s">
        <v>211</v>
      </c>
      <c r="AF2654" s="217" t="s">
        <v>211</v>
      </c>
      <c r="AG2654" s="217" t="s">
        <v>211</v>
      </c>
      <c r="AH2654" s="208">
        <v>43528</v>
      </c>
      <c r="AI2654" s="210" t="s">
        <v>4346</v>
      </c>
      <c r="AJ2654" s="164" t="str">
        <f t="shared" si="41"/>
        <v>FS</v>
      </c>
      <c r="AK2654" s="115" t="b">
        <f>ISNUMBER(SEARCH("IRT",Table1[[#This Row],[Current_Status]]))</f>
        <v>0</v>
      </c>
      <c r="AL2654" s="116">
        <f>YEAR(Table1[[#This Row],[Project_Initiated]])</f>
        <v>2019</v>
      </c>
      <c r="AM2654" s="53">
        <v>44120</v>
      </c>
      <c r="AN2654" s="53" t="str">
        <f>IF(AND(Table1[[#This Row],[Completed Date]]&gt;="07/01/2020"+0,Table1[[#This Row],[Completed Date]]&lt;="6/30/2021"+0),"FY 20-21",IF(AND(Table1[[#This Row],[Completed Date]]&gt;="07/01/2019"+0,Table1[[#This Row],[Completed Date]]&lt;="6/30/2020"+0),"FY 19-20",""))</f>
        <v/>
      </c>
      <c r="AO2654" s="116" t="str">
        <f>IFERROR(FIND("R",Table1[[#This Row],[FS_Priority]]),"")</f>
        <v/>
      </c>
    </row>
    <row r="2655" spans="1:41" x14ac:dyDescent="0.25">
      <c r="A2655" s="48" t="s">
        <v>903</v>
      </c>
      <c r="B2655" s="217" t="s">
        <v>211</v>
      </c>
      <c r="C2655" s="217" t="s">
        <v>903</v>
      </c>
      <c r="D2655" s="218" t="b">
        <v>0</v>
      </c>
      <c r="E2655" s="48" t="s">
        <v>148</v>
      </c>
      <c r="F2655" s="48" t="s">
        <v>3337</v>
      </c>
      <c r="G2655" s="48" t="s">
        <v>211</v>
      </c>
      <c r="H2655" s="48" t="s">
        <v>474</v>
      </c>
      <c r="I2655" s="48" t="s">
        <v>3876</v>
      </c>
      <c r="J2655" s="48" t="s">
        <v>2661</v>
      </c>
      <c r="K2655" s="217" t="s">
        <v>4320</v>
      </c>
      <c r="L2655" s="217" t="s">
        <v>434</v>
      </c>
      <c r="M2655" s="48" t="s">
        <v>3874</v>
      </c>
      <c r="N2655" s="217" t="s">
        <v>211</v>
      </c>
      <c r="O2655" s="48" t="s">
        <v>165</v>
      </c>
      <c r="P2655" s="48"/>
      <c r="Q2655" s="48" t="s">
        <v>236</v>
      </c>
      <c r="R2655" s="217" t="s">
        <v>211</v>
      </c>
      <c r="S2655" s="48" t="b">
        <v>0</v>
      </c>
      <c r="T2655" s="48"/>
      <c r="U2655" s="178"/>
      <c r="V2655" s="178">
        <v>43333</v>
      </c>
      <c r="W2655" s="48" t="s">
        <v>211</v>
      </c>
      <c r="X2655" s="48"/>
      <c r="Y2655" s="48"/>
      <c r="Z2655" s="48" t="s">
        <v>211</v>
      </c>
      <c r="AA2655" s="48"/>
      <c r="AB2655" s="48"/>
      <c r="AC2655" s="217" t="s">
        <v>539</v>
      </c>
      <c r="AD2655" s="48"/>
      <c r="AE2655" s="217" t="s">
        <v>165</v>
      </c>
      <c r="AF2655" s="217" t="s">
        <v>211</v>
      </c>
      <c r="AG2655" s="217" t="s">
        <v>539</v>
      </c>
      <c r="AH2655" s="208">
        <v>43383</v>
      </c>
      <c r="AI2655" s="210" t="s">
        <v>4347</v>
      </c>
      <c r="AJ2655" s="164" t="str">
        <f t="shared" si="41"/>
        <v>FS</v>
      </c>
      <c r="AK2655" s="115" t="b">
        <f>ISNUMBER(SEARCH("IRT",Table1[[#This Row],[Current_Status]]))</f>
        <v>0</v>
      </c>
      <c r="AL2655" s="116">
        <f>YEAR(Table1[[#This Row],[Project_Initiated]])</f>
        <v>2018</v>
      </c>
      <c r="AM2655" s="53">
        <v>44120</v>
      </c>
      <c r="AN2655" s="53" t="str">
        <f>IF(AND(Table1[[#This Row],[Completed Date]]&gt;="07/01/2020"+0,Table1[[#This Row],[Completed Date]]&lt;="6/30/2021"+0),"FY 20-21",IF(AND(Table1[[#This Row],[Completed Date]]&gt;="07/01/2019"+0,Table1[[#This Row],[Completed Date]]&lt;="6/30/2020"+0),"FY 19-20",""))</f>
        <v/>
      </c>
      <c r="AO2655" s="116" t="str">
        <f>IFERROR(FIND("R",Table1[[#This Row],[FS_Priority]]),"")</f>
        <v/>
      </c>
    </row>
    <row r="2656" spans="1:41" x14ac:dyDescent="0.25">
      <c r="A2656" s="48" t="s">
        <v>4273</v>
      </c>
      <c r="B2656" s="217" t="s">
        <v>211</v>
      </c>
      <c r="C2656" s="217" t="s">
        <v>4273</v>
      </c>
      <c r="D2656" s="218" t="b">
        <v>0</v>
      </c>
      <c r="E2656" s="48" t="s">
        <v>148</v>
      </c>
      <c r="F2656" s="48" t="s">
        <v>4306</v>
      </c>
      <c r="G2656" s="48" t="s">
        <v>211</v>
      </c>
      <c r="H2656" s="48" t="s">
        <v>4307</v>
      </c>
      <c r="I2656" s="48" t="s">
        <v>4308</v>
      </c>
      <c r="J2656" s="48" t="s">
        <v>2661</v>
      </c>
      <c r="K2656" s="217" t="s">
        <v>4320</v>
      </c>
      <c r="L2656" s="217" t="s">
        <v>434</v>
      </c>
      <c r="M2656" s="48" t="s">
        <v>3983</v>
      </c>
      <c r="N2656" s="217" t="s">
        <v>211</v>
      </c>
      <c r="O2656" s="48" t="s">
        <v>183</v>
      </c>
      <c r="P2656" s="48"/>
      <c r="Q2656" s="48" t="s">
        <v>236</v>
      </c>
      <c r="R2656" s="217" t="s">
        <v>211</v>
      </c>
      <c r="S2656" s="48" t="b">
        <v>0</v>
      </c>
      <c r="T2656" s="48"/>
      <c r="U2656" s="178"/>
      <c r="V2656" s="178">
        <v>43676</v>
      </c>
      <c r="W2656" s="48" t="s">
        <v>211</v>
      </c>
      <c r="X2656" s="48"/>
      <c r="Y2656" s="48"/>
      <c r="Z2656" s="48" t="s">
        <v>211</v>
      </c>
      <c r="AA2656" s="48"/>
      <c r="AB2656" s="48"/>
      <c r="AC2656" s="217" t="s">
        <v>4470</v>
      </c>
      <c r="AD2656" s="48"/>
      <c r="AE2656" s="217" t="s">
        <v>498</v>
      </c>
      <c r="AF2656" s="217" t="s">
        <v>4471</v>
      </c>
      <c r="AG2656" s="217" t="s">
        <v>2693</v>
      </c>
      <c r="AH2656" s="208">
        <v>43780</v>
      </c>
      <c r="AI2656" s="210" t="s">
        <v>4284</v>
      </c>
      <c r="AJ2656" s="164" t="str">
        <f t="shared" si="41"/>
        <v>FS</v>
      </c>
      <c r="AK2656" s="115" t="b">
        <f>ISNUMBER(SEARCH("IRT",Table1[[#This Row],[Current_Status]]))</f>
        <v>0</v>
      </c>
      <c r="AL2656" s="116">
        <f>YEAR(Table1[[#This Row],[Project_Initiated]])</f>
        <v>2019</v>
      </c>
      <c r="AM2656" s="53">
        <v>44120</v>
      </c>
      <c r="AN2656" s="53" t="str">
        <f>IF(AND(Table1[[#This Row],[Completed Date]]&gt;="07/01/2020"+0,Table1[[#This Row],[Completed Date]]&lt;="6/30/2021"+0),"FY 20-21",IF(AND(Table1[[#This Row],[Completed Date]]&gt;="07/01/2019"+0,Table1[[#This Row],[Completed Date]]&lt;="6/30/2020"+0),"FY 19-20",""))</f>
        <v>FY 19-20</v>
      </c>
      <c r="AO2656" s="116" t="str">
        <f>IFERROR(FIND("R",Table1[[#This Row],[FS_Priority]]),"")</f>
        <v/>
      </c>
    </row>
    <row r="2657" spans="1:41" x14ac:dyDescent="0.25">
      <c r="A2657" s="48" t="s">
        <v>2947</v>
      </c>
      <c r="B2657" s="217" t="s">
        <v>211</v>
      </c>
      <c r="C2657" s="217" t="s">
        <v>2947</v>
      </c>
      <c r="D2657" s="218" t="b">
        <v>0</v>
      </c>
      <c r="E2657" s="48" t="s">
        <v>148</v>
      </c>
      <c r="F2657" s="48" t="s">
        <v>3338</v>
      </c>
      <c r="G2657" s="48" t="s">
        <v>211</v>
      </c>
      <c r="H2657" s="48" t="s">
        <v>457</v>
      </c>
      <c r="I2657" s="48" t="s">
        <v>3732</v>
      </c>
      <c r="J2657" s="48" t="s">
        <v>2661</v>
      </c>
      <c r="K2657" s="217" t="s">
        <v>4320</v>
      </c>
      <c r="L2657" s="217" t="s">
        <v>434</v>
      </c>
      <c r="M2657" s="48" t="s">
        <v>3871</v>
      </c>
      <c r="N2657" s="217" t="s">
        <v>211</v>
      </c>
      <c r="O2657" s="48" t="s">
        <v>165</v>
      </c>
      <c r="P2657" s="48"/>
      <c r="Q2657" s="48" t="s">
        <v>236</v>
      </c>
      <c r="R2657" s="217" t="s">
        <v>211</v>
      </c>
      <c r="S2657" s="48" t="b">
        <v>0</v>
      </c>
      <c r="T2657" s="48"/>
      <c r="U2657" s="178"/>
      <c r="V2657" s="178">
        <v>43504</v>
      </c>
      <c r="W2657" s="48" t="s">
        <v>211</v>
      </c>
      <c r="X2657" s="48"/>
      <c r="Y2657" s="48"/>
      <c r="Z2657" s="48" t="s">
        <v>211</v>
      </c>
      <c r="AA2657" s="48"/>
      <c r="AB2657" s="48"/>
      <c r="AC2657" s="217" t="s">
        <v>4028</v>
      </c>
      <c r="AD2657" s="179"/>
      <c r="AE2657" s="217" t="s">
        <v>211</v>
      </c>
      <c r="AF2657" s="217" t="s">
        <v>211</v>
      </c>
      <c r="AG2657" s="217" t="s">
        <v>211</v>
      </c>
      <c r="AH2657" s="208">
        <v>43676</v>
      </c>
      <c r="AI2657" s="210" t="s">
        <v>4349</v>
      </c>
      <c r="AJ2657" s="164" t="str">
        <f t="shared" si="41"/>
        <v>FS</v>
      </c>
      <c r="AK2657" s="115" t="b">
        <f>ISNUMBER(SEARCH("IRT",Table1[[#This Row],[Current_Status]]))</f>
        <v>0</v>
      </c>
      <c r="AL2657" s="116">
        <f>YEAR(Table1[[#This Row],[Project_Initiated]])</f>
        <v>2019</v>
      </c>
      <c r="AM2657" s="53">
        <v>44120</v>
      </c>
      <c r="AN2657" s="53" t="str">
        <f>IF(AND(Table1[[#This Row],[Completed Date]]&gt;="07/01/2020"+0,Table1[[#This Row],[Completed Date]]&lt;="6/30/2021"+0),"FY 20-21",IF(AND(Table1[[#This Row],[Completed Date]]&gt;="07/01/2019"+0,Table1[[#This Row],[Completed Date]]&lt;="6/30/2020"+0),"FY 19-20",""))</f>
        <v>FY 19-20</v>
      </c>
      <c r="AO2657" s="116" t="str">
        <f>IFERROR(FIND("R",Table1[[#This Row],[FS_Priority]]),"")</f>
        <v/>
      </c>
    </row>
    <row r="2658" spans="1:41" x14ac:dyDescent="0.25">
      <c r="A2658" s="48" t="s">
        <v>415</v>
      </c>
      <c r="B2658" s="217" t="s">
        <v>211</v>
      </c>
      <c r="C2658" s="217" t="s">
        <v>415</v>
      </c>
      <c r="D2658" s="218" t="b">
        <v>0</v>
      </c>
      <c r="E2658" s="48" t="s">
        <v>148</v>
      </c>
      <c r="F2658" s="48" t="s">
        <v>3340</v>
      </c>
      <c r="G2658" s="48" t="s">
        <v>211</v>
      </c>
      <c r="H2658" s="48" t="s">
        <v>457</v>
      </c>
      <c r="I2658" s="48" t="s">
        <v>3878</v>
      </c>
      <c r="J2658" s="48" t="s">
        <v>2661</v>
      </c>
      <c r="K2658" s="217" t="s">
        <v>4320</v>
      </c>
      <c r="L2658" s="217" t="s">
        <v>434</v>
      </c>
      <c r="M2658" s="48" t="s">
        <v>3879</v>
      </c>
      <c r="N2658" s="217" t="s">
        <v>211</v>
      </c>
      <c r="O2658" s="48" t="s">
        <v>165</v>
      </c>
      <c r="P2658" s="48"/>
      <c r="Q2658" s="48" t="s">
        <v>239</v>
      </c>
      <c r="R2658" s="217" t="s">
        <v>211</v>
      </c>
      <c r="S2658" s="48" t="b">
        <v>0</v>
      </c>
      <c r="T2658" s="48"/>
      <c r="U2658" s="178"/>
      <c r="V2658" s="178">
        <v>43326</v>
      </c>
      <c r="W2658" s="48" t="s">
        <v>211</v>
      </c>
      <c r="X2658" s="48"/>
      <c r="Y2658" s="48"/>
      <c r="Z2658" s="48" t="s">
        <v>211</v>
      </c>
      <c r="AA2658" s="48"/>
      <c r="AB2658" s="48"/>
      <c r="AC2658" s="217" t="s">
        <v>539</v>
      </c>
      <c r="AD2658" s="48"/>
      <c r="AE2658" s="217" t="s">
        <v>165</v>
      </c>
      <c r="AF2658" s="217" t="s">
        <v>211</v>
      </c>
      <c r="AG2658" s="217" t="s">
        <v>539</v>
      </c>
      <c r="AH2658" s="208">
        <v>43392</v>
      </c>
      <c r="AI2658" s="210" t="s">
        <v>4347</v>
      </c>
      <c r="AJ2658" s="164" t="str">
        <f t="shared" si="41"/>
        <v>FS</v>
      </c>
      <c r="AK2658" s="115" t="b">
        <f>ISNUMBER(SEARCH("IRT",Table1[[#This Row],[Current_Status]]))</f>
        <v>0</v>
      </c>
      <c r="AL2658" s="116">
        <f>YEAR(Table1[[#This Row],[Project_Initiated]])</f>
        <v>2018</v>
      </c>
      <c r="AM2658" s="53">
        <v>44120</v>
      </c>
      <c r="AN2658" s="53" t="str">
        <f>IF(AND(Table1[[#This Row],[Completed Date]]&gt;="07/01/2020"+0,Table1[[#This Row],[Completed Date]]&lt;="6/30/2021"+0),"FY 20-21",IF(AND(Table1[[#This Row],[Completed Date]]&gt;="07/01/2019"+0,Table1[[#This Row],[Completed Date]]&lt;="6/30/2020"+0),"FY 19-20",""))</f>
        <v/>
      </c>
      <c r="AO2658" s="116" t="str">
        <f>IFERROR(FIND("R",Table1[[#This Row],[FS_Priority]]),"")</f>
        <v/>
      </c>
    </row>
    <row r="2659" spans="1:41" x14ac:dyDescent="0.25">
      <c r="A2659" s="48" t="s">
        <v>688</v>
      </c>
      <c r="B2659" s="217" t="s">
        <v>211</v>
      </c>
      <c r="C2659" s="217" t="s">
        <v>688</v>
      </c>
      <c r="D2659" s="218" t="b">
        <v>0</v>
      </c>
      <c r="E2659" s="48" t="s">
        <v>4313</v>
      </c>
      <c r="F2659" s="48" t="s">
        <v>3341</v>
      </c>
      <c r="G2659" s="48" t="s">
        <v>211</v>
      </c>
      <c r="H2659" s="48" t="s">
        <v>461</v>
      </c>
      <c r="I2659" s="48" t="s">
        <v>3882</v>
      </c>
      <c r="J2659" s="48" t="s">
        <v>2661</v>
      </c>
      <c r="K2659" s="217" t="s">
        <v>3883</v>
      </c>
      <c r="L2659" s="217" t="s">
        <v>437</v>
      </c>
      <c r="M2659" s="48" t="s">
        <v>3884</v>
      </c>
      <c r="N2659" s="217" t="s">
        <v>211</v>
      </c>
      <c r="O2659" s="48" t="s">
        <v>183</v>
      </c>
      <c r="P2659" s="48"/>
      <c r="Q2659" s="48" t="s">
        <v>211</v>
      </c>
      <c r="R2659" s="217" t="s">
        <v>239</v>
      </c>
      <c r="S2659" s="48" t="b">
        <v>0</v>
      </c>
      <c r="T2659" s="48"/>
      <c r="U2659" s="178"/>
      <c r="V2659" s="178">
        <v>43171</v>
      </c>
      <c r="W2659" s="48" t="s">
        <v>211</v>
      </c>
      <c r="X2659" s="48"/>
      <c r="Y2659" s="48"/>
      <c r="Z2659" s="48" t="s">
        <v>211</v>
      </c>
      <c r="AA2659" s="48"/>
      <c r="AB2659" s="48"/>
      <c r="AC2659" s="217" t="s">
        <v>2692</v>
      </c>
      <c r="AD2659" s="48"/>
      <c r="AE2659" s="217" t="s">
        <v>178</v>
      </c>
      <c r="AF2659" s="217" t="s">
        <v>211</v>
      </c>
      <c r="AG2659" s="217" t="s">
        <v>2694</v>
      </c>
      <c r="AH2659" s="208">
        <v>43448</v>
      </c>
      <c r="AI2659" s="210" t="s">
        <v>4348</v>
      </c>
      <c r="AJ2659" s="164" t="str">
        <f t="shared" si="41"/>
        <v>FS</v>
      </c>
      <c r="AK2659" s="115" t="b">
        <f>ISNUMBER(SEARCH("IRT",Table1[[#This Row],[Current_Status]]))</f>
        <v>0</v>
      </c>
      <c r="AL2659" s="116">
        <f>YEAR(Table1[[#This Row],[Project_Initiated]])</f>
        <v>2018</v>
      </c>
      <c r="AM2659" s="53">
        <v>44120</v>
      </c>
      <c r="AN2659" s="53" t="str">
        <f>IF(AND(Table1[[#This Row],[Completed Date]]&gt;="07/01/2020"+0,Table1[[#This Row],[Completed Date]]&lt;="6/30/2021"+0),"FY 20-21",IF(AND(Table1[[#This Row],[Completed Date]]&gt;="07/01/2019"+0,Table1[[#This Row],[Completed Date]]&lt;="6/30/2020"+0),"FY 19-20",""))</f>
        <v/>
      </c>
      <c r="AO2659" s="116" t="str">
        <f>IFERROR(FIND("R",Table1[[#This Row],[FS_Priority]]),"")</f>
        <v/>
      </c>
    </row>
    <row r="2660" spans="1:41" x14ac:dyDescent="0.25">
      <c r="A2660" s="48" t="s">
        <v>643</v>
      </c>
      <c r="B2660" s="217" t="s">
        <v>211</v>
      </c>
      <c r="C2660" s="217" t="s">
        <v>643</v>
      </c>
      <c r="D2660" s="218" t="b">
        <v>0</v>
      </c>
      <c r="E2660" s="48" t="s">
        <v>4313</v>
      </c>
      <c r="F2660" s="48" t="s">
        <v>3343</v>
      </c>
      <c r="G2660" s="48" t="s">
        <v>211</v>
      </c>
      <c r="H2660" s="48" t="s">
        <v>461</v>
      </c>
      <c r="I2660" s="48" t="s">
        <v>211</v>
      </c>
      <c r="J2660" s="48" t="s">
        <v>2661</v>
      </c>
      <c r="K2660" s="217" t="s">
        <v>3883</v>
      </c>
      <c r="L2660" s="217" t="s">
        <v>437</v>
      </c>
      <c r="M2660" s="48" t="s">
        <v>3885</v>
      </c>
      <c r="N2660" s="217" t="s">
        <v>211</v>
      </c>
      <c r="O2660" s="48" t="s">
        <v>183</v>
      </c>
      <c r="P2660" s="48"/>
      <c r="Q2660" s="48" t="s">
        <v>211</v>
      </c>
      <c r="R2660" s="217" t="s">
        <v>184</v>
      </c>
      <c r="S2660" s="48" t="b">
        <v>0</v>
      </c>
      <c r="T2660" s="48"/>
      <c r="U2660" s="178"/>
      <c r="V2660" s="178">
        <v>43077</v>
      </c>
      <c r="W2660" s="48" t="s">
        <v>211</v>
      </c>
      <c r="X2660" s="48"/>
      <c r="Y2660" s="48"/>
      <c r="Z2660" s="48" t="s">
        <v>211</v>
      </c>
      <c r="AA2660" s="48"/>
      <c r="AB2660" s="48"/>
      <c r="AC2660" s="217" t="s">
        <v>3344</v>
      </c>
      <c r="AD2660" s="48"/>
      <c r="AE2660" s="217" t="s">
        <v>178</v>
      </c>
      <c r="AF2660" s="217" t="s">
        <v>211</v>
      </c>
      <c r="AG2660" s="217" t="s">
        <v>2694</v>
      </c>
      <c r="AH2660" s="208">
        <v>43633</v>
      </c>
      <c r="AI2660" s="210" t="s">
        <v>4353</v>
      </c>
      <c r="AJ2660" s="164" t="str">
        <f t="shared" si="41"/>
        <v>FS</v>
      </c>
      <c r="AK2660" s="115" t="b">
        <f>ISNUMBER(SEARCH("IRT",Table1[[#This Row],[Current_Status]]))</f>
        <v>0</v>
      </c>
      <c r="AL2660" s="116">
        <f>YEAR(Table1[[#This Row],[Project_Initiated]])</f>
        <v>2017</v>
      </c>
      <c r="AM2660" s="53">
        <v>44120</v>
      </c>
      <c r="AN2660" s="53" t="str">
        <f>IF(AND(Table1[[#This Row],[Completed Date]]&gt;="07/01/2020"+0,Table1[[#This Row],[Completed Date]]&lt;="6/30/2021"+0),"FY 20-21",IF(AND(Table1[[#This Row],[Completed Date]]&gt;="07/01/2019"+0,Table1[[#This Row],[Completed Date]]&lt;="6/30/2020"+0),"FY 19-20",""))</f>
        <v/>
      </c>
      <c r="AO2660" s="116" t="str">
        <f>IFERROR(FIND("R",Table1[[#This Row],[FS_Priority]]),"")</f>
        <v/>
      </c>
    </row>
    <row r="2661" spans="1:41" x14ac:dyDescent="0.25">
      <c r="A2661" s="48" t="s">
        <v>4923</v>
      </c>
      <c r="B2661" s="217" t="s">
        <v>211</v>
      </c>
      <c r="C2661" s="217" t="s">
        <v>4923</v>
      </c>
      <c r="D2661" s="218" t="b">
        <v>0</v>
      </c>
      <c r="E2661" s="48" t="s">
        <v>4313</v>
      </c>
      <c r="F2661" s="48" t="s">
        <v>4924</v>
      </c>
      <c r="G2661" s="48" t="s">
        <v>211</v>
      </c>
      <c r="H2661" s="48" t="s">
        <v>461</v>
      </c>
      <c r="I2661" s="48" t="s">
        <v>4601</v>
      </c>
      <c r="J2661" s="48" t="s">
        <v>2661</v>
      </c>
      <c r="K2661" s="217" t="s">
        <v>3883</v>
      </c>
      <c r="L2661" s="217" t="s">
        <v>437</v>
      </c>
      <c r="M2661" s="48" t="s">
        <v>3884</v>
      </c>
      <c r="N2661" s="217" t="s">
        <v>211</v>
      </c>
      <c r="O2661" s="48" t="s">
        <v>4852</v>
      </c>
      <c r="P2661" s="48"/>
      <c r="Q2661" s="48" t="s">
        <v>218</v>
      </c>
      <c r="R2661" s="217" t="s">
        <v>211</v>
      </c>
      <c r="S2661" s="48" t="b">
        <v>0</v>
      </c>
      <c r="T2661" s="48"/>
      <c r="U2661" s="178"/>
      <c r="V2661" s="178">
        <v>43853</v>
      </c>
      <c r="W2661" s="48" t="s">
        <v>211</v>
      </c>
      <c r="X2661" s="48"/>
      <c r="Y2661" s="48"/>
      <c r="Z2661" s="48" t="s">
        <v>211</v>
      </c>
      <c r="AA2661" s="48"/>
      <c r="AB2661" s="48"/>
      <c r="AC2661" s="217" t="s">
        <v>5049</v>
      </c>
      <c r="AD2661" s="48"/>
      <c r="AE2661" s="217" t="s">
        <v>4852</v>
      </c>
      <c r="AF2661" s="217" t="s">
        <v>211</v>
      </c>
      <c r="AG2661" s="217" t="s">
        <v>211</v>
      </c>
      <c r="AH2661" s="208">
        <v>43872</v>
      </c>
      <c r="AI2661" s="210" t="s">
        <v>4360</v>
      </c>
      <c r="AJ2661" s="164" t="str">
        <f t="shared" si="41"/>
        <v>FS</v>
      </c>
      <c r="AK2661" s="115" t="b">
        <f>ISNUMBER(SEARCH("IRT",Table1[[#This Row],[Current_Status]]))</f>
        <v>0</v>
      </c>
      <c r="AL2661" s="116">
        <f>YEAR(Table1[[#This Row],[Project_Initiated]])</f>
        <v>2020</v>
      </c>
      <c r="AM2661" s="53">
        <v>44120</v>
      </c>
      <c r="AN2661" s="53" t="str">
        <f>IF(AND(Table1[[#This Row],[Completed Date]]&gt;="07/01/2020"+0,Table1[[#This Row],[Completed Date]]&lt;="6/30/2021"+0),"FY 20-21",IF(AND(Table1[[#This Row],[Completed Date]]&gt;="07/01/2019"+0,Table1[[#This Row],[Completed Date]]&lt;="6/30/2020"+0),"FY 19-20",""))</f>
        <v>FY 19-20</v>
      </c>
      <c r="AO2661" s="116" t="str">
        <f>IFERROR(FIND("R",Table1[[#This Row],[FS_Priority]]),"")</f>
        <v/>
      </c>
    </row>
    <row r="2662" spans="1:41" x14ac:dyDescent="0.25">
      <c r="A2662" s="48" t="s">
        <v>4712</v>
      </c>
      <c r="B2662" s="217" t="s">
        <v>211</v>
      </c>
      <c r="C2662" s="217" t="s">
        <v>4712</v>
      </c>
      <c r="D2662" s="218" t="b">
        <v>0</v>
      </c>
      <c r="E2662" s="48" t="s">
        <v>4313</v>
      </c>
      <c r="F2662" s="48" t="s">
        <v>4713</v>
      </c>
      <c r="G2662" s="48" t="s">
        <v>211</v>
      </c>
      <c r="H2662" s="48" t="s">
        <v>211</v>
      </c>
      <c r="I2662" s="48" t="s">
        <v>3591</v>
      </c>
      <c r="J2662" s="48" t="s">
        <v>2661</v>
      </c>
      <c r="K2662" s="217" t="s">
        <v>3883</v>
      </c>
      <c r="L2662" s="217" t="s">
        <v>437</v>
      </c>
      <c r="M2662" s="48" t="s">
        <v>4714</v>
      </c>
      <c r="N2662" s="217" t="s">
        <v>4715</v>
      </c>
      <c r="O2662" s="48" t="s">
        <v>165</v>
      </c>
      <c r="P2662" s="48"/>
      <c r="Q2662" s="48" t="s">
        <v>218</v>
      </c>
      <c r="R2662" s="217" t="s">
        <v>211</v>
      </c>
      <c r="S2662" s="48" t="b">
        <v>0</v>
      </c>
      <c r="T2662" s="48"/>
      <c r="U2662" s="178"/>
      <c r="V2662" s="178">
        <v>43740</v>
      </c>
      <c r="W2662" s="48" t="s">
        <v>211</v>
      </c>
      <c r="X2662" s="48"/>
      <c r="Y2662" s="48"/>
      <c r="Z2662" s="48" t="s">
        <v>211</v>
      </c>
      <c r="AA2662" s="48"/>
      <c r="AB2662" s="48"/>
      <c r="AC2662" s="217" t="s">
        <v>4835</v>
      </c>
      <c r="AD2662" s="48"/>
      <c r="AE2662" s="217" t="s">
        <v>165</v>
      </c>
      <c r="AF2662" s="217" t="s">
        <v>211</v>
      </c>
      <c r="AG2662" s="217" t="s">
        <v>211</v>
      </c>
      <c r="AH2662" s="208">
        <v>43861</v>
      </c>
      <c r="AI2662" s="210" t="s">
        <v>4364</v>
      </c>
      <c r="AJ2662" s="164" t="str">
        <f t="shared" si="41"/>
        <v>FS</v>
      </c>
      <c r="AK2662" s="115" t="b">
        <f>ISNUMBER(SEARCH("IRT",Table1[[#This Row],[Current_Status]]))</f>
        <v>0</v>
      </c>
      <c r="AL2662" s="116">
        <f>YEAR(Table1[[#This Row],[Project_Initiated]])</f>
        <v>2019</v>
      </c>
      <c r="AM2662" s="53">
        <v>44120</v>
      </c>
      <c r="AN2662" s="53" t="str">
        <f>IF(AND(Table1[[#This Row],[Completed Date]]&gt;="07/01/2020"+0,Table1[[#This Row],[Completed Date]]&lt;="6/30/2021"+0),"FY 20-21",IF(AND(Table1[[#This Row],[Completed Date]]&gt;="07/01/2019"+0,Table1[[#This Row],[Completed Date]]&lt;="6/30/2020"+0),"FY 19-20",""))</f>
        <v>FY 19-20</v>
      </c>
      <c r="AO2662" s="116" t="str">
        <f>IFERROR(FIND("R",Table1[[#This Row],[FS_Priority]]),"")</f>
        <v/>
      </c>
    </row>
    <row r="2663" spans="1:41" x14ac:dyDescent="0.25">
      <c r="A2663" s="48" t="s">
        <v>2949</v>
      </c>
      <c r="B2663" s="217" t="s">
        <v>211</v>
      </c>
      <c r="C2663" s="217" t="s">
        <v>2949</v>
      </c>
      <c r="D2663" s="218" t="b">
        <v>0</v>
      </c>
      <c r="E2663" s="48" t="s">
        <v>4313</v>
      </c>
      <c r="F2663" s="48" t="s">
        <v>3347</v>
      </c>
      <c r="G2663" s="48" t="s">
        <v>211</v>
      </c>
      <c r="H2663" s="48" t="s">
        <v>461</v>
      </c>
      <c r="I2663" s="48" t="s">
        <v>3470</v>
      </c>
      <c r="J2663" s="48" t="s">
        <v>2661</v>
      </c>
      <c r="K2663" s="217" t="s">
        <v>3883</v>
      </c>
      <c r="L2663" s="217" t="s">
        <v>437</v>
      </c>
      <c r="M2663" s="48" t="s">
        <v>3892</v>
      </c>
      <c r="N2663" s="217" t="s">
        <v>211</v>
      </c>
      <c r="O2663" s="48" t="s">
        <v>165</v>
      </c>
      <c r="P2663" s="48"/>
      <c r="Q2663" s="48" t="s">
        <v>218</v>
      </c>
      <c r="R2663" s="217" t="s">
        <v>211</v>
      </c>
      <c r="S2663" s="48" t="b">
        <v>0</v>
      </c>
      <c r="T2663" s="48"/>
      <c r="U2663" s="178"/>
      <c r="V2663" s="178">
        <v>43482</v>
      </c>
      <c r="W2663" s="48" t="s">
        <v>211</v>
      </c>
      <c r="X2663" s="48"/>
      <c r="Y2663" s="48"/>
      <c r="Z2663" s="48" t="s">
        <v>211</v>
      </c>
      <c r="AA2663" s="48"/>
      <c r="AB2663" s="48"/>
      <c r="AC2663" s="217" t="s">
        <v>4758</v>
      </c>
      <c r="AD2663" s="48"/>
      <c r="AE2663" s="217" t="s">
        <v>211</v>
      </c>
      <c r="AF2663" s="217" t="s">
        <v>211</v>
      </c>
      <c r="AG2663" s="217" t="s">
        <v>211</v>
      </c>
      <c r="AH2663" s="208">
        <v>43826</v>
      </c>
      <c r="AI2663" s="210" t="s">
        <v>4349</v>
      </c>
      <c r="AJ2663" s="164" t="str">
        <f t="shared" si="41"/>
        <v>FS</v>
      </c>
      <c r="AK2663" s="115" t="b">
        <f>ISNUMBER(SEARCH("IRT",Table1[[#This Row],[Current_Status]]))</f>
        <v>0</v>
      </c>
      <c r="AL2663" s="116">
        <f>YEAR(Table1[[#This Row],[Project_Initiated]])</f>
        <v>2019</v>
      </c>
      <c r="AM2663" s="53">
        <v>44120</v>
      </c>
      <c r="AN2663" s="53" t="str">
        <f>IF(AND(Table1[[#This Row],[Completed Date]]&gt;="07/01/2020"+0,Table1[[#This Row],[Completed Date]]&lt;="6/30/2021"+0),"FY 20-21",IF(AND(Table1[[#This Row],[Completed Date]]&gt;="07/01/2019"+0,Table1[[#This Row],[Completed Date]]&lt;="6/30/2020"+0),"FY 19-20",""))</f>
        <v>FY 19-20</v>
      </c>
      <c r="AO2663" s="116" t="str">
        <f>IFERROR(FIND("R",Table1[[#This Row],[FS_Priority]]),"")</f>
        <v/>
      </c>
    </row>
    <row r="2664" spans="1:41" x14ac:dyDescent="0.25">
      <c r="A2664" s="48" t="s">
        <v>2754</v>
      </c>
      <c r="B2664" s="217" t="s">
        <v>211</v>
      </c>
      <c r="C2664" s="217" t="s">
        <v>2754</v>
      </c>
      <c r="D2664" s="218" t="b">
        <v>0</v>
      </c>
      <c r="E2664" s="48" t="s">
        <v>4313</v>
      </c>
      <c r="F2664" s="48" t="s">
        <v>3349</v>
      </c>
      <c r="G2664" s="48" t="s">
        <v>211</v>
      </c>
      <c r="H2664" s="48" t="s">
        <v>461</v>
      </c>
      <c r="I2664" s="48" t="s">
        <v>3889</v>
      </c>
      <c r="J2664" s="48" t="s">
        <v>2661</v>
      </c>
      <c r="K2664" s="217" t="s">
        <v>3883</v>
      </c>
      <c r="L2664" s="217" t="s">
        <v>437</v>
      </c>
      <c r="M2664" s="48" t="s">
        <v>3890</v>
      </c>
      <c r="N2664" s="217" t="s">
        <v>211</v>
      </c>
      <c r="O2664" s="48" t="s">
        <v>165</v>
      </c>
      <c r="P2664" s="48"/>
      <c r="Q2664" s="48" t="s">
        <v>218</v>
      </c>
      <c r="R2664" s="217" t="s">
        <v>211</v>
      </c>
      <c r="S2664" s="48" t="b">
        <v>0</v>
      </c>
      <c r="T2664" s="48"/>
      <c r="U2664" s="178"/>
      <c r="V2664" s="178">
        <v>43423</v>
      </c>
      <c r="W2664" s="48" t="s">
        <v>211</v>
      </c>
      <c r="X2664" s="48"/>
      <c r="Y2664" s="48"/>
      <c r="Z2664" s="48" t="s">
        <v>211</v>
      </c>
      <c r="AA2664" s="48"/>
      <c r="AB2664" s="48"/>
      <c r="AC2664" s="217" t="s">
        <v>2818</v>
      </c>
      <c r="AD2664" s="48"/>
      <c r="AE2664" s="217" t="s">
        <v>211</v>
      </c>
      <c r="AF2664" s="217" t="s">
        <v>211</v>
      </c>
      <c r="AG2664" s="217" t="s">
        <v>211</v>
      </c>
      <c r="AH2664" s="208">
        <v>43528</v>
      </c>
      <c r="AI2664" s="210" t="s">
        <v>4346</v>
      </c>
      <c r="AJ2664" s="164" t="str">
        <f t="shared" si="41"/>
        <v>FS</v>
      </c>
      <c r="AK2664" s="115" t="b">
        <f>ISNUMBER(SEARCH("IRT",Table1[[#This Row],[Current_Status]]))</f>
        <v>0</v>
      </c>
      <c r="AL2664" s="116">
        <f>YEAR(Table1[[#This Row],[Project_Initiated]])</f>
        <v>2018</v>
      </c>
      <c r="AM2664" s="53">
        <v>44120</v>
      </c>
      <c r="AN2664" s="53" t="str">
        <f>IF(AND(Table1[[#This Row],[Completed Date]]&gt;="07/01/2020"+0,Table1[[#This Row],[Completed Date]]&lt;="6/30/2021"+0),"FY 20-21",IF(AND(Table1[[#This Row],[Completed Date]]&gt;="07/01/2019"+0,Table1[[#This Row],[Completed Date]]&lt;="6/30/2020"+0),"FY 19-20",""))</f>
        <v/>
      </c>
      <c r="AO2664" s="116" t="str">
        <f>IFERROR(FIND("R",Table1[[#This Row],[FS_Priority]]),"")</f>
        <v/>
      </c>
    </row>
    <row r="2665" spans="1:41" x14ac:dyDescent="0.25">
      <c r="A2665" s="48" t="s">
        <v>2755</v>
      </c>
      <c r="B2665" s="217" t="s">
        <v>211</v>
      </c>
      <c r="C2665" s="217" t="s">
        <v>2755</v>
      </c>
      <c r="D2665" s="218" t="b">
        <v>0</v>
      </c>
      <c r="E2665" s="48" t="s">
        <v>4313</v>
      </c>
      <c r="F2665" s="48" t="s">
        <v>2773</v>
      </c>
      <c r="G2665" s="48" t="s">
        <v>211</v>
      </c>
      <c r="H2665" s="48" t="s">
        <v>461</v>
      </c>
      <c r="I2665" s="48" t="s">
        <v>3891</v>
      </c>
      <c r="J2665" s="48" t="s">
        <v>2661</v>
      </c>
      <c r="K2665" s="217" t="s">
        <v>3883</v>
      </c>
      <c r="L2665" s="217" t="s">
        <v>437</v>
      </c>
      <c r="M2665" s="48" t="s">
        <v>3892</v>
      </c>
      <c r="N2665" s="217" t="s">
        <v>211</v>
      </c>
      <c r="O2665" s="48" t="s">
        <v>165</v>
      </c>
      <c r="P2665" s="48"/>
      <c r="Q2665" s="48" t="s">
        <v>236</v>
      </c>
      <c r="R2665" s="217" t="s">
        <v>211</v>
      </c>
      <c r="S2665" s="48" t="b">
        <v>0</v>
      </c>
      <c r="T2665" s="48"/>
      <c r="U2665" s="178"/>
      <c r="V2665" s="178">
        <v>43445</v>
      </c>
      <c r="W2665" s="48" t="s">
        <v>211</v>
      </c>
      <c r="X2665" s="48"/>
      <c r="Y2665" s="48"/>
      <c r="Z2665" s="48" t="s">
        <v>211</v>
      </c>
      <c r="AA2665" s="48"/>
      <c r="AB2665" s="48"/>
      <c r="AC2665" s="217" t="s">
        <v>2881</v>
      </c>
      <c r="AD2665" s="48"/>
      <c r="AE2665" s="217" t="s">
        <v>211</v>
      </c>
      <c r="AF2665" s="217" t="s">
        <v>211</v>
      </c>
      <c r="AG2665" s="217" t="s">
        <v>211</v>
      </c>
      <c r="AH2665" s="208">
        <v>43592</v>
      </c>
      <c r="AI2665" s="210" t="s">
        <v>4346</v>
      </c>
      <c r="AJ2665" s="164" t="str">
        <f t="shared" si="41"/>
        <v>FS</v>
      </c>
      <c r="AK2665" s="115" t="b">
        <f>ISNUMBER(SEARCH("IRT",Table1[[#This Row],[Current_Status]]))</f>
        <v>0</v>
      </c>
      <c r="AL2665" s="116">
        <f>YEAR(Table1[[#This Row],[Project_Initiated]])</f>
        <v>2018</v>
      </c>
      <c r="AM2665" s="53">
        <v>44120</v>
      </c>
      <c r="AN2665" s="53" t="str">
        <f>IF(AND(Table1[[#This Row],[Completed Date]]&gt;="07/01/2020"+0,Table1[[#This Row],[Completed Date]]&lt;="6/30/2021"+0),"FY 20-21",IF(AND(Table1[[#This Row],[Completed Date]]&gt;="07/01/2019"+0,Table1[[#This Row],[Completed Date]]&lt;="6/30/2020"+0),"FY 19-20",""))</f>
        <v/>
      </c>
      <c r="AO2665" s="116" t="str">
        <f>IFERROR(FIND("R",Table1[[#This Row],[FS_Priority]]),"")</f>
        <v/>
      </c>
    </row>
    <row r="2666" spans="1:41" x14ac:dyDescent="0.25">
      <c r="A2666" s="48" t="s">
        <v>2951</v>
      </c>
      <c r="B2666" s="217" t="s">
        <v>211</v>
      </c>
      <c r="C2666" s="217" t="s">
        <v>2951</v>
      </c>
      <c r="D2666" s="218" t="b">
        <v>0</v>
      </c>
      <c r="E2666" s="48" t="s">
        <v>4313</v>
      </c>
      <c r="F2666" s="48" t="s">
        <v>3353</v>
      </c>
      <c r="G2666" s="48" t="s">
        <v>211</v>
      </c>
      <c r="H2666" s="48" t="s">
        <v>461</v>
      </c>
      <c r="I2666" s="48" t="s">
        <v>3964</v>
      </c>
      <c r="J2666" s="48" t="s">
        <v>2661</v>
      </c>
      <c r="K2666" s="217" t="s">
        <v>3883</v>
      </c>
      <c r="L2666" s="217" t="s">
        <v>437</v>
      </c>
      <c r="M2666" s="48" t="s">
        <v>3884</v>
      </c>
      <c r="N2666" s="217" t="s">
        <v>211</v>
      </c>
      <c r="O2666" s="48" t="s">
        <v>165</v>
      </c>
      <c r="P2666" s="48"/>
      <c r="Q2666" s="48" t="s">
        <v>184</v>
      </c>
      <c r="R2666" s="217" t="s">
        <v>211</v>
      </c>
      <c r="S2666" s="48" t="b">
        <v>0</v>
      </c>
      <c r="T2666" s="48"/>
      <c r="U2666" s="178"/>
      <c r="V2666" s="178">
        <v>43497</v>
      </c>
      <c r="W2666" s="48" t="s">
        <v>211</v>
      </c>
      <c r="X2666" s="48"/>
      <c r="Y2666" s="48"/>
      <c r="Z2666" s="48" t="s">
        <v>211</v>
      </c>
      <c r="AA2666" s="48"/>
      <c r="AB2666" s="48"/>
      <c r="AC2666" s="217" t="s">
        <v>4436</v>
      </c>
      <c r="AD2666" s="48"/>
      <c r="AE2666" s="217" t="s">
        <v>211</v>
      </c>
      <c r="AF2666" s="217" t="s">
        <v>211</v>
      </c>
      <c r="AG2666" s="217" t="s">
        <v>211</v>
      </c>
      <c r="AH2666" s="208">
        <v>43791</v>
      </c>
      <c r="AI2666" s="210" t="s">
        <v>4349</v>
      </c>
      <c r="AJ2666" s="164" t="str">
        <f t="shared" si="41"/>
        <v>FS</v>
      </c>
      <c r="AK2666" s="115" t="b">
        <f>ISNUMBER(SEARCH("IRT",Table1[[#This Row],[Current_Status]]))</f>
        <v>0</v>
      </c>
      <c r="AL2666" s="116">
        <f>YEAR(Table1[[#This Row],[Project_Initiated]])</f>
        <v>2019</v>
      </c>
      <c r="AM2666" s="53">
        <v>44120</v>
      </c>
      <c r="AN2666" s="53" t="str">
        <f>IF(AND(Table1[[#This Row],[Completed Date]]&gt;="07/01/2020"+0,Table1[[#This Row],[Completed Date]]&lt;="6/30/2021"+0),"FY 20-21",IF(AND(Table1[[#This Row],[Completed Date]]&gt;="07/01/2019"+0,Table1[[#This Row],[Completed Date]]&lt;="6/30/2020"+0),"FY 19-20",""))</f>
        <v>FY 19-20</v>
      </c>
      <c r="AO2666" s="116" t="str">
        <f>IFERROR(FIND("R",Table1[[#This Row],[FS_Priority]]),"")</f>
        <v/>
      </c>
    </row>
    <row r="2667" spans="1:41" x14ac:dyDescent="0.25">
      <c r="A2667" s="48" t="s">
        <v>814</v>
      </c>
      <c r="B2667" s="217" t="s">
        <v>211</v>
      </c>
      <c r="C2667" s="217" t="s">
        <v>814</v>
      </c>
      <c r="D2667" s="218" t="b">
        <v>0</v>
      </c>
      <c r="E2667" s="48" t="s">
        <v>4313</v>
      </c>
      <c r="F2667" s="48" t="s">
        <v>3352</v>
      </c>
      <c r="G2667" s="48" t="s">
        <v>211</v>
      </c>
      <c r="H2667" s="48" t="s">
        <v>461</v>
      </c>
      <c r="I2667" s="48" t="s">
        <v>211</v>
      </c>
      <c r="J2667" s="48" t="s">
        <v>2661</v>
      </c>
      <c r="K2667" s="217" t="s">
        <v>3883</v>
      </c>
      <c r="L2667" s="217" t="s">
        <v>437</v>
      </c>
      <c r="M2667" s="48" t="s">
        <v>3884</v>
      </c>
      <c r="N2667" s="217" t="s">
        <v>211</v>
      </c>
      <c r="O2667" s="48" t="s">
        <v>165</v>
      </c>
      <c r="P2667" s="48"/>
      <c r="Q2667" s="48" t="s">
        <v>184</v>
      </c>
      <c r="R2667" s="217" t="s">
        <v>211</v>
      </c>
      <c r="S2667" s="48" t="b">
        <v>0</v>
      </c>
      <c r="T2667" s="48"/>
      <c r="U2667" s="178"/>
      <c r="V2667" s="178">
        <v>43298</v>
      </c>
      <c r="W2667" s="48" t="s">
        <v>211</v>
      </c>
      <c r="X2667" s="48"/>
      <c r="Y2667" s="48"/>
      <c r="Z2667" s="48" t="s">
        <v>211</v>
      </c>
      <c r="AA2667" s="48"/>
      <c r="AB2667" s="48"/>
      <c r="AC2667" s="217" t="s">
        <v>539</v>
      </c>
      <c r="AD2667" s="48"/>
      <c r="AE2667" s="217" t="s">
        <v>165</v>
      </c>
      <c r="AF2667" s="217" t="s">
        <v>211</v>
      </c>
      <c r="AG2667" s="217" t="s">
        <v>539</v>
      </c>
      <c r="AH2667" s="208">
        <v>43395</v>
      </c>
      <c r="AI2667" s="210" t="s">
        <v>4347</v>
      </c>
      <c r="AJ2667" s="164" t="str">
        <f t="shared" si="41"/>
        <v>FS</v>
      </c>
      <c r="AK2667" s="115" t="b">
        <f>ISNUMBER(SEARCH("IRT",Table1[[#This Row],[Current_Status]]))</f>
        <v>0</v>
      </c>
      <c r="AL2667" s="116">
        <f>YEAR(Table1[[#This Row],[Project_Initiated]])</f>
        <v>2018</v>
      </c>
      <c r="AM2667" s="53">
        <v>44120</v>
      </c>
      <c r="AN2667" s="53" t="str">
        <f>IF(AND(Table1[[#This Row],[Completed Date]]&gt;="07/01/2020"+0,Table1[[#This Row],[Completed Date]]&lt;="6/30/2021"+0),"FY 20-21",IF(AND(Table1[[#This Row],[Completed Date]]&gt;="07/01/2019"+0,Table1[[#This Row],[Completed Date]]&lt;="6/30/2020"+0),"FY 19-20",""))</f>
        <v/>
      </c>
      <c r="AO2667" s="116" t="str">
        <f>IFERROR(FIND("R",Table1[[#This Row],[FS_Priority]]),"")</f>
        <v/>
      </c>
    </row>
    <row r="2668" spans="1:41" x14ac:dyDescent="0.25">
      <c r="A2668" s="48" t="s">
        <v>829</v>
      </c>
      <c r="B2668" s="217" t="s">
        <v>211</v>
      </c>
      <c r="C2668" s="217" t="s">
        <v>829</v>
      </c>
      <c r="D2668" s="218" t="b">
        <v>0</v>
      </c>
      <c r="E2668" s="48" t="s">
        <v>4313</v>
      </c>
      <c r="F2668" s="48" t="s">
        <v>3354</v>
      </c>
      <c r="G2668" s="48" t="s">
        <v>211</v>
      </c>
      <c r="H2668" s="48" t="s">
        <v>830</v>
      </c>
      <c r="I2668" s="48" t="s">
        <v>3894</v>
      </c>
      <c r="J2668" s="48" t="s">
        <v>2661</v>
      </c>
      <c r="K2668" s="217" t="s">
        <v>3883</v>
      </c>
      <c r="L2668" s="217" t="s">
        <v>437</v>
      </c>
      <c r="M2668" s="48" t="s">
        <v>3895</v>
      </c>
      <c r="N2668" s="217" t="s">
        <v>211</v>
      </c>
      <c r="O2668" s="48" t="s">
        <v>165</v>
      </c>
      <c r="P2668" s="48"/>
      <c r="Q2668" s="48" t="s">
        <v>239</v>
      </c>
      <c r="R2668" s="217" t="s">
        <v>211</v>
      </c>
      <c r="S2668" s="48" t="b">
        <v>0</v>
      </c>
      <c r="T2668" s="48"/>
      <c r="U2668" s="178"/>
      <c r="V2668" s="178">
        <v>43314</v>
      </c>
      <c r="W2668" s="48" t="s">
        <v>211</v>
      </c>
      <c r="X2668" s="48"/>
      <c r="Y2668" s="48"/>
      <c r="Z2668" s="48" t="s">
        <v>211</v>
      </c>
      <c r="AA2668" s="48"/>
      <c r="AB2668" s="48"/>
      <c r="AC2668" s="217" t="s">
        <v>539</v>
      </c>
      <c r="AD2668" s="48"/>
      <c r="AE2668" s="217" t="s">
        <v>165</v>
      </c>
      <c r="AF2668" s="217" t="s">
        <v>211</v>
      </c>
      <c r="AG2668" s="217" t="s">
        <v>539</v>
      </c>
      <c r="AH2668" s="208">
        <v>43395</v>
      </c>
      <c r="AI2668" s="210" t="s">
        <v>4347</v>
      </c>
      <c r="AJ2668" s="164" t="str">
        <f t="shared" si="41"/>
        <v>FS</v>
      </c>
      <c r="AK2668" s="115" t="b">
        <f>ISNUMBER(SEARCH("IRT",Table1[[#This Row],[Current_Status]]))</f>
        <v>0</v>
      </c>
      <c r="AL2668" s="116">
        <f>YEAR(Table1[[#This Row],[Project_Initiated]])</f>
        <v>2018</v>
      </c>
      <c r="AM2668" s="53">
        <v>44120</v>
      </c>
      <c r="AN2668" s="53" t="str">
        <f>IF(AND(Table1[[#This Row],[Completed Date]]&gt;="07/01/2020"+0,Table1[[#This Row],[Completed Date]]&lt;="6/30/2021"+0),"FY 20-21",IF(AND(Table1[[#This Row],[Completed Date]]&gt;="07/01/2019"+0,Table1[[#This Row],[Completed Date]]&lt;="6/30/2020"+0),"FY 19-20",""))</f>
        <v/>
      </c>
      <c r="AO2668" s="116" t="str">
        <f>IFERROR(FIND("R",Table1[[#This Row],[FS_Priority]]),"")</f>
        <v/>
      </c>
    </row>
    <row r="2669" spans="1:41" x14ac:dyDescent="0.25">
      <c r="A2669" s="48" t="s">
        <v>431</v>
      </c>
      <c r="B2669" s="217" t="s">
        <v>211</v>
      </c>
      <c r="C2669" s="217" t="s">
        <v>431</v>
      </c>
      <c r="D2669" s="218" t="b">
        <v>0</v>
      </c>
      <c r="E2669" s="48" t="s">
        <v>4313</v>
      </c>
      <c r="F2669" s="48" t="s">
        <v>3355</v>
      </c>
      <c r="G2669" s="48" t="s">
        <v>211</v>
      </c>
      <c r="H2669" s="48" t="s">
        <v>461</v>
      </c>
      <c r="I2669" s="48" t="s">
        <v>3896</v>
      </c>
      <c r="J2669" s="48" t="s">
        <v>2661</v>
      </c>
      <c r="K2669" s="217" t="s">
        <v>3883</v>
      </c>
      <c r="L2669" s="217" t="s">
        <v>437</v>
      </c>
      <c r="M2669" s="48" t="s">
        <v>3892</v>
      </c>
      <c r="N2669" s="217" t="s">
        <v>211</v>
      </c>
      <c r="O2669" s="48" t="s">
        <v>165</v>
      </c>
      <c r="P2669" s="48"/>
      <c r="Q2669" s="48" t="s">
        <v>240</v>
      </c>
      <c r="R2669" s="217" t="s">
        <v>211</v>
      </c>
      <c r="S2669" s="48" t="b">
        <v>0</v>
      </c>
      <c r="T2669" s="48"/>
      <c r="U2669" s="178"/>
      <c r="V2669" s="178">
        <v>43321</v>
      </c>
      <c r="W2669" s="48" t="s">
        <v>211</v>
      </c>
      <c r="X2669" s="48"/>
      <c r="Y2669" s="48"/>
      <c r="Z2669" s="48" t="s">
        <v>211</v>
      </c>
      <c r="AA2669" s="48"/>
      <c r="AB2669" s="48"/>
      <c r="AC2669" s="217" t="s">
        <v>539</v>
      </c>
      <c r="AD2669" s="48"/>
      <c r="AE2669" s="217" t="s">
        <v>165</v>
      </c>
      <c r="AF2669" s="217" t="s">
        <v>211</v>
      </c>
      <c r="AG2669" s="217" t="s">
        <v>539</v>
      </c>
      <c r="AH2669" s="208">
        <v>43412</v>
      </c>
      <c r="AI2669" s="210" t="s">
        <v>4347</v>
      </c>
      <c r="AJ2669" s="164" t="str">
        <f t="shared" si="41"/>
        <v>FS</v>
      </c>
      <c r="AK2669" s="115" t="b">
        <f>ISNUMBER(SEARCH("IRT",Table1[[#This Row],[Current_Status]]))</f>
        <v>0</v>
      </c>
      <c r="AL2669" s="116">
        <f>YEAR(Table1[[#This Row],[Project_Initiated]])</f>
        <v>2018</v>
      </c>
      <c r="AM2669" s="53">
        <v>44120</v>
      </c>
      <c r="AN2669" s="53" t="str">
        <f>IF(AND(Table1[[#This Row],[Completed Date]]&gt;="07/01/2020"+0,Table1[[#This Row],[Completed Date]]&lt;="6/30/2021"+0),"FY 20-21",IF(AND(Table1[[#This Row],[Completed Date]]&gt;="07/01/2019"+0,Table1[[#This Row],[Completed Date]]&lt;="6/30/2020"+0),"FY 19-20",""))</f>
        <v/>
      </c>
      <c r="AO2669" s="116" t="str">
        <f>IFERROR(FIND("R",Table1[[#This Row],[FS_Priority]]),"")</f>
        <v/>
      </c>
    </row>
    <row r="2670" spans="1:41" x14ac:dyDescent="0.25">
      <c r="A2670" s="48" t="s">
        <v>432</v>
      </c>
      <c r="B2670" s="217" t="s">
        <v>211</v>
      </c>
      <c r="C2670" s="217" t="s">
        <v>432</v>
      </c>
      <c r="D2670" s="218" t="b">
        <v>0</v>
      </c>
      <c r="E2670" s="48" t="s">
        <v>4257</v>
      </c>
      <c r="F2670" s="48" t="s">
        <v>3356</v>
      </c>
      <c r="G2670" s="48" t="s">
        <v>211</v>
      </c>
      <c r="H2670" s="48" t="s">
        <v>52</v>
      </c>
      <c r="I2670" s="48" t="s">
        <v>3902</v>
      </c>
      <c r="J2670" s="48" t="s">
        <v>2661</v>
      </c>
      <c r="K2670" s="217" t="s">
        <v>3901</v>
      </c>
      <c r="L2670" s="217" t="s">
        <v>439</v>
      </c>
      <c r="M2670" s="48" t="s">
        <v>3903</v>
      </c>
      <c r="N2670" s="217" t="s">
        <v>211</v>
      </c>
      <c r="O2670" s="48" t="s">
        <v>165</v>
      </c>
      <c r="P2670" s="48"/>
      <c r="Q2670" s="48" t="s">
        <v>218</v>
      </c>
      <c r="R2670" s="217" t="s">
        <v>211</v>
      </c>
      <c r="S2670" s="48" t="b">
        <v>0</v>
      </c>
      <c r="T2670" s="48"/>
      <c r="U2670" s="178"/>
      <c r="V2670" s="178">
        <v>43348</v>
      </c>
      <c r="W2670" s="48" t="s">
        <v>211</v>
      </c>
      <c r="X2670" s="48"/>
      <c r="Y2670" s="48"/>
      <c r="Z2670" s="48" t="s">
        <v>211</v>
      </c>
      <c r="AA2670" s="48"/>
      <c r="AB2670" s="48"/>
      <c r="AC2670" s="217" t="s">
        <v>2697</v>
      </c>
      <c r="AD2670" s="48"/>
      <c r="AE2670" s="217" t="s">
        <v>165</v>
      </c>
      <c r="AF2670" s="217" t="s">
        <v>211</v>
      </c>
      <c r="AG2670" s="217" t="s">
        <v>539</v>
      </c>
      <c r="AH2670" s="216">
        <v>43476</v>
      </c>
      <c r="AI2670" s="210" t="s">
        <v>4347</v>
      </c>
      <c r="AJ2670" s="164" t="str">
        <f t="shared" si="41"/>
        <v>FS</v>
      </c>
      <c r="AK2670" s="115" t="b">
        <f>ISNUMBER(SEARCH("IRT",Table1[[#This Row],[Current_Status]]))</f>
        <v>0</v>
      </c>
      <c r="AL2670" s="116">
        <f>YEAR(Table1[[#This Row],[Project_Initiated]])</f>
        <v>2018</v>
      </c>
      <c r="AM2670" s="53">
        <v>44120</v>
      </c>
      <c r="AN2670" s="53" t="str">
        <f>IF(AND(Table1[[#This Row],[Completed Date]]&gt;="07/01/2020"+0,Table1[[#This Row],[Completed Date]]&lt;="6/30/2021"+0),"FY 20-21",IF(AND(Table1[[#This Row],[Completed Date]]&gt;="07/01/2019"+0,Table1[[#This Row],[Completed Date]]&lt;="6/30/2020"+0),"FY 19-20",""))</f>
        <v/>
      </c>
      <c r="AO2670" s="116" t="str">
        <f>IFERROR(FIND("R",Table1[[#This Row],[FS_Priority]]),"")</f>
        <v/>
      </c>
    </row>
    <row r="2671" spans="1:41" x14ac:dyDescent="0.25">
      <c r="A2671" s="48" t="s">
        <v>3386</v>
      </c>
      <c r="B2671" s="217" t="s">
        <v>211</v>
      </c>
      <c r="C2671" s="217" t="s">
        <v>3386</v>
      </c>
      <c r="D2671" s="218" t="b">
        <v>0</v>
      </c>
      <c r="E2671" s="48" t="s">
        <v>4257</v>
      </c>
      <c r="F2671" s="48" t="s">
        <v>3387</v>
      </c>
      <c r="G2671" s="48" t="s">
        <v>3965</v>
      </c>
      <c r="H2671" s="48" t="s">
        <v>52</v>
      </c>
      <c r="I2671" s="48" t="s">
        <v>3966</v>
      </c>
      <c r="J2671" s="48" t="s">
        <v>2661</v>
      </c>
      <c r="K2671" s="217" t="s">
        <v>3901</v>
      </c>
      <c r="L2671" s="217" t="s">
        <v>439</v>
      </c>
      <c r="M2671" s="48" t="s">
        <v>3967</v>
      </c>
      <c r="N2671" s="217" t="s">
        <v>3968</v>
      </c>
      <c r="O2671" s="48" t="s">
        <v>165</v>
      </c>
      <c r="P2671" s="48"/>
      <c r="Q2671" s="48" t="s">
        <v>218</v>
      </c>
      <c r="R2671" s="217" t="s">
        <v>211</v>
      </c>
      <c r="S2671" s="48" t="b">
        <v>0</v>
      </c>
      <c r="T2671" s="48"/>
      <c r="U2671" s="178"/>
      <c r="V2671" s="178">
        <v>43563</v>
      </c>
      <c r="W2671" s="48" t="s">
        <v>211</v>
      </c>
      <c r="X2671" s="48"/>
      <c r="Y2671" s="48"/>
      <c r="Z2671" s="48" t="s">
        <v>211</v>
      </c>
      <c r="AA2671" s="48"/>
      <c r="AB2671" s="48"/>
      <c r="AC2671" s="217" t="s">
        <v>4436</v>
      </c>
      <c r="AD2671" s="48"/>
      <c r="AE2671" s="217" t="s">
        <v>211</v>
      </c>
      <c r="AF2671" s="217" t="s">
        <v>211</v>
      </c>
      <c r="AG2671" s="217" t="s">
        <v>211</v>
      </c>
      <c r="AH2671" s="216">
        <v>43715</v>
      </c>
      <c r="AI2671" s="210" t="s">
        <v>4349</v>
      </c>
      <c r="AJ2671" s="164" t="str">
        <f t="shared" si="41"/>
        <v>FS</v>
      </c>
      <c r="AK2671" s="115" t="b">
        <f>ISNUMBER(SEARCH("IRT",Table1[[#This Row],[Current_Status]]))</f>
        <v>0</v>
      </c>
      <c r="AL2671" s="116">
        <f>YEAR(Table1[[#This Row],[Project_Initiated]])</f>
        <v>2019</v>
      </c>
      <c r="AM2671" s="53">
        <v>44120</v>
      </c>
      <c r="AN2671" s="53" t="str">
        <f>IF(AND(Table1[[#This Row],[Completed Date]]&gt;="07/01/2020"+0,Table1[[#This Row],[Completed Date]]&lt;="6/30/2021"+0),"FY 20-21",IF(AND(Table1[[#This Row],[Completed Date]]&gt;="07/01/2019"+0,Table1[[#This Row],[Completed Date]]&lt;="6/30/2020"+0),"FY 19-20",""))</f>
        <v>FY 19-20</v>
      </c>
      <c r="AO2671" s="116" t="str">
        <f>IFERROR(FIND("R",Table1[[#This Row],[FS_Priority]]),"")</f>
        <v/>
      </c>
    </row>
    <row r="2672" spans="1:41" x14ac:dyDescent="0.25">
      <c r="A2672" s="48" t="s">
        <v>889</v>
      </c>
      <c r="B2672" s="217" t="s">
        <v>211</v>
      </c>
      <c r="C2672" s="217" t="s">
        <v>889</v>
      </c>
      <c r="D2672" s="218" t="b">
        <v>0</v>
      </c>
      <c r="E2672" s="48" t="s">
        <v>4257</v>
      </c>
      <c r="F2672" s="48" t="s">
        <v>3358</v>
      </c>
      <c r="G2672" s="48" t="s">
        <v>211</v>
      </c>
      <c r="H2672" s="48" t="s">
        <v>52</v>
      </c>
      <c r="I2672" s="48" t="s">
        <v>3902</v>
      </c>
      <c r="J2672" s="48" t="s">
        <v>2661</v>
      </c>
      <c r="K2672" s="217" t="s">
        <v>3901</v>
      </c>
      <c r="L2672" s="217" t="s">
        <v>439</v>
      </c>
      <c r="M2672" s="48" t="s">
        <v>3903</v>
      </c>
      <c r="N2672" s="217" t="s">
        <v>211</v>
      </c>
      <c r="O2672" s="48" t="s">
        <v>165</v>
      </c>
      <c r="P2672" s="48"/>
      <c r="Q2672" s="48" t="s">
        <v>236</v>
      </c>
      <c r="R2672" s="217" t="s">
        <v>211</v>
      </c>
      <c r="S2672" s="48" t="b">
        <v>0</v>
      </c>
      <c r="T2672" s="48"/>
      <c r="U2672" s="178"/>
      <c r="V2672" s="178">
        <v>43381</v>
      </c>
      <c r="W2672" s="48" t="s">
        <v>211</v>
      </c>
      <c r="X2672" s="48"/>
      <c r="Y2672" s="48"/>
      <c r="Z2672" s="48" t="s">
        <v>211</v>
      </c>
      <c r="AA2672" s="48"/>
      <c r="AB2672" s="48"/>
      <c r="AC2672" s="217" t="s">
        <v>2788</v>
      </c>
      <c r="AD2672" s="48"/>
      <c r="AE2672" s="217" t="s">
        <v>165</v>
      </c>
      <c r="AF2672" s="217" t="s">
        <v>211</v>
      </c>
      <c r="AG2672" s="217" t="s">
        <v>539</v>
      </c>
      <c r="AH2672" s="216">
        <v>43504</v>
      </c>
      <c r="AI2672" s="210" t="s">
        <v>4352</v>
      </c>
      <c r="AJ2672" s="164" t="str">
        <f t="shared" si="41"/>
        <v>FS</v>
      </c>
      <c r="AK2672" s="115" t="b">
        <f>ISNUMBER(SEARCH("IRT",Table1[[#This Row],[Current_Status]]))</f>
        <v>0</v>
      </c>
      <c r="AL2672" s="116">
        <f>YEAR(Table1[[#This Row],[Project_Initiated]])</f>
        <v>2018</v>
      </c>
      <c r="AM2672" s="53">
        <v>44120</v>
      </c>
      <c r="AN2672" s="53" t="str">
        <f>IF(AND(Table1[[#This Row],[Completed Date]]&gt;="07/01/2020"+0,Table1[[#This Row],[Completed Date]]&lt;="6/30/2021"+0),"FY 20-21",IF(AND(Table1[[#This Row],[Completed Date]]&gt;="07/01/2019"+0,Table1[[#This Row],[Completed Date]]&lt;="6/30/2020"+0),"FY 19-20",""))</f>
        <v/>
      </c>
      <c r="AO2672" s="116" t="str">
        <f>IFERROR(FIND("R",Table1[[#This Row],[FS_Priority]]),"")</f>
        <v/>
      </c>
    </row>
    <row r="2673" spans="1:41" x14ac:dyDescent="0.25">
      <c r="A2673" s="48" t="s">
        <v>433</v>
      </c>
      <c r="B2673" s="217" t="s">
        <v>211</v>
      </c>
      <c r="C2673" s="217" t="s">
        <v>433</v>
      </c>
      <c r="D2673" s="218" t="b">
        <v>0</v>
      </c>
      <c r="E2673" s="48" t="s">
        <v>4257</v>
      </c>
      <c r="F2673" s="48" t="s">
        <v>3357</v>
      </c>
      <c r="G2673" s="48" t="s">
        <v>211</v>
      </c>
      <c r="H2673" s="48" t="s">
        <v>449</v>
      </c>
      <c r="I2673" s="48" t="s">
        <v>3904</v>
      </c>
      <c r="J2673" s="48" t="s">
        <v>2661</v>
      </c>
      <c r="K2673" s="217" t="s">
        <v>3901</v>
      </c>
      <c r="L2673" s="217" t="s">
        <v>439</v>
      </c>
      <c r="M2673" s="48" t="s">
        <v>3905</v>
      </c>
      <c r="N2673" s="217" t="s">
        <v>211</v>
      </c>
      <c r="O2673" s="48" t="s">
        <v>534</v>
      </c>
      <c r="P2673" s="48"/>
      <c r="Q2673" s="48" t="s">
        <v>236</v>
      </c>
      <c r="R2673" s="217" t="s">
        <v>211</v>
      </c>
      <c r="S2673" s="48" t="b">
        <v>0</v>
      </c>
      <c r="T2673" s="48"/>
      <c r="U2673" s="178"/>
      <c r="V2673" s="178">
        <v>43124</v>
      </c>
      <c r="W2673" s="48" t="s">
        <v>211</v>
      </c>
      <c r="X2673" s="48"/>
      <c r="Y2673" s="48"/>
      <c r="Z2673" s="48" t="s">
        <v>211</v>
      </c>
      <c r="AA2673" s="48"/>
      <c r="AB2673" s="48"/>
      <c r="AC2673" s="217" t="s">
        <v>2847</v>
      </c>
      <c r="AD2673" s="48"/>
      <c r="AE2673" s="217" t="s">
        <v>178</v>
      </c>
      <c r="AF2673" s="217" t="s">
        <v>211</v>
      </c>
      <c r="AG2673" s="217" t="s">
        <v>2694</v>
      </c>
      <c r="AH2673" s="216">
        <v>43552</v>
      </c>
      <c r="AI2673" s="210" t="s">
        <v>4348</v>
      </c>
      <c r="AJ2673" s="164" t="str">
        <f t="shared" si="41"/>
        <v>FS</v>
      </c>
      <c r="AK2673" s="115" t="b">
        <f>ISNUMBER(SEARCH("IRT",Table1[[#This Row],[Current_Status]]))</f>
        <v>0</v>
      </c>
      <c r="AL2673" s="116">
        <f>YEAR(Table1[[#This Row],[Project_Initiated]])</f>
        <v>2018</v>
      </c>
      <c r="AM2673" s="53">
        <v>44120</v>
      </c>
      <c r="AN2673" s="53" t="str">
        <f>IF(AND(Table1[[#This Row],[Completed Date]]&gt;="07/01/2020"+0,Table1[[#This Row],[Completed Date]]&lt;="6/30/2021"+0),"FY 20-21",IF(AND(Table1[[#This Row],[Completed Date]]&gt;="07/01/2019"+0,Table1[[#This Row],[Completed Date]]&lt;="6/30/2020"+0),"FY 19-20",""))</f>
        <v/>
      </c>
      <c r="AO2673" s="116" t="str">
        <f>IFERROR(FIND("R",Table1[[#This Row],[FS_Priority]]),"")</f>
        <v/>
      </c>
    </row>
    <row r="2674" spans="1:41" x14ac:dyDescent="0.25">
      <c r="A2674" s="48" t="s">
        <v>3424</v>
      </c>
      <c r="B2674" s="217" t="s">
        <v>3424</v>
      </c>
      <c r="C2674" s="217" t="s">
        <v>211</v>
      </c>
      <c r="D2674" s="218" t="b">
        <v>0</v>
      </c>
      <c r="E2674" s="48" t="s">
        <v>99</v>
      </c>
      <c r="F2674" s="48" t="s">
        <v>4807</v>
      </c>
      <c r="G2674" s="48" t="s">
        <v>5087</v>
      </c>
      <c r="H2674" s="48" t="s">
        <v>478</v>
      </c>
      <c r="I2674" s="48" t="s">
        <v>4487</v>
      </c>
      <c r="J2674" s="48" t="s">
        <v>2698</v>
      </c>
      <c r="K2674" s="217" t="s">
        <v>4989</v>
      </c>
      <c r="L2674" s="217" t="s">
        <v>297</v>
      </c>
      <c r="M2674" s="48" t="s">
        <v>3671</v>
      </c>
      <c r="N2674" s="217" t="s">
        <v>211</v>
      </c>
      <c r="O2674" s="48" t="s">
        <v>67</v>
      </c>
      <c r="P2674" s="48">
        <v>1</v>
      </c>
      <c r="Q2674" s="48" t="s">
        <v>211</v>
      </c>
      <c r="R2674" s="217" t="s">
        <v>211</v>
      </c>
      <c r="S2674" s="48" t="b">
        <v>0</v>
      </c>
      <c r="T2674" s="48">
        <v>133500</v>
      </c>
      <c r="U2674" s="178"/>
      <c r="V2674" s="178">
        <v>43656</v>
      </c>
      <c r="W2674" s="48" t="s">
        <v>31</v>
      </c>
      <c r="X2674" s="48">
        <v>44105</v>
      </c>
      <c r="Y2674" s="48">
        <v>44136</v>
      </c>
      <c r="Z2674" s="48" t="s">
        <v>211</v>
      </c>
      <c r="AA2674" s="48"/>
      <c r="AB2674" s="48"/>
      <c r="AC2674" s="217" t="s">
        <v>211</v>
      </c>
      <c r="AD2674" s="48"/>
      <c r="AE2674" s="217" t="s">
        <v>211</v>
      </c>
      <c r="AF2674" s="217" t="s">
        <v>211</v>
      </c>
      <c r="AG2674" s="217" t="s">
        <v>211</v>
      </c>
      <c r="AH2674" s="209"/>
      <c r="AI2674" s="210" t="s">
        <v>211</v>
      </c>
      <c r="AJ2674" s="164" t="str">
        <f t="shared" si="41"/>
        <v>PD&amp;C</v>
      </c>
      <c r="AK2674" s="115" t="b">
        <f>ISNUMBER(SEARCH("IRT",Table1[[#This Row],[Current_Status]]))</f>
        <v>0</v>
      </c>
      <c r="AL2674" s="116">
        <f>YEAR(Table1[[#This Row],[Project_Initiated]])</f>
        <v>2019</v>
      </c>
      <c r="AM2674" s="53">
        <v>44120</v>
      </c>
      <c r="AN2674" s="53" t="str">
        <f>IF(AND(Table1[[#This Row],[Completed Date]]&gt;="07/01/2020"+0,Table1[[#This Row],[Completed Date]]&lt;="6/30/2021"+0),"FY 20-21",IF(AND(Table1[[#This Row],[Completed Date]]&gt;="07/01/2019"+0,Table1[[#This Row],[Completed Date]]&lt;="6/30/2020"+0),"FY 19-20",""))</f>
        <v/>
      </c>
      <c r="AO2674" s="116" t="str">
        <f>IFERROR(FIND("R",Table1[[#This Row],[FS_Priority]]),"")</f>
        <v/>
      </c>
    </row>
    <row r="2675" spans="1:41" x14ac:dyDescent="0.25">
      <c r="A2675" s="48" t="s">
        <v>4400</v>
      </c>
      <c r="B2675" s="217" t="s">
        <v>4400</v>
      </c>
      <c r="C2675" s="217" t="s">
        <v>211</v>
      </c>
      <c r="D2675" s="218" t="b">
        <v>0</v>
      </c>
      <c r="E2675" s="48" t="s">
        <v>99</v>
      </c>
      <c r="F2675" s="48" t="s">
        <v>4808</v>
      </c>
      <c r="G2675" s="48" t="s">
        <v>4488</v>
      </c>
      <c r="H2675" s="48" t="s">
        <v>211</v>
      </c>
      <c r="I2675" s="48" t="s">
        <v>211</v>
      </c>
      <c r="J2675" s="48" t="s">
        <v>2698</v>
      </c>
      <c r="K2675" s="217" t="s">
        <v>4989</v>
      </c>
      <c r="L2675" s="217" t="s">
        <v>297</v>
      </c>
      <c r="M2675" s="48" t="s">
        <v>4489</v>
      </c>
      <c r="N2675" s="217" t="s">
        <v>211</v>
      </c>
      <c r="O2675" s="48" t="s">
        <v>67</v>
      </c>
      <c r="P2675" s="48">
        <v>3</v>
      </c>
      <c r="Q2675" s="48" t="s">
        <v>211</v>
      </c>
      <c r="R2675" s="217" t="s">
        <v>211</v>
      </c>
      <c r="S2675" s="48" t="b">
        <v>0</v>
      </c>
      <c r="T2675" s="48">
        <v>82000</v>
      </c>
      <c r="U2675" s="178"/>
      <c r="V2675" s="178">
        <v>43796</v>
      </c>
      <c r="W2675" s="48" t="s">
        <v>31</v>
      </c>
      <c r="X2675" s="48">
        <v>44075</v>
      </c>
      <c r="Y2675" s="48">
        <v>44136</v>
      </c>
      <c r="Z2675" s="48" t="s">
        <v>211</v>
      </c>
      <c r="AA2675" s="48"/>
      <c r="AB2675" s="48"/>
      <c r="AC2675" s="217" t="s">
        <v>211</v>
      </c>
      <c r="AD2675" s="48"/>
      <c r="AE2675" s="217" t="s">
        <v>211</v>
      </c>
      <c r="AF2675" s="217" t="s">
        <v>211</v>
      </c>
      <c r="AG2675" s="217" t="s">
        <v>211</v>
      </c>
      <c r="AH2675" s="216"/>
      <c r="AI2675" s="210" t="s">
        <v>211</v>
      </c>
      <c r="AJ2675" s="164" t="str">
        <f t="shared" si="41"/>
        <v>PD&amp;C</v>
      </c>
      <c r="AK2675" s="115" t="b">
        <f>ISNUMBER(SEARCH("IRT",Table1[[#This Row],[Current_Status]]))</f>
        <v>0</v>
      </c>
      <c r="AL2675" s="116">
        <f>YEAR(Table1[[#This Row],[Project_Initiated]])</f>
        <v>2019</v>
      </c>
      <c r="AM2675" s="53">
        <v>44120</v>
      </c>
      <c r="AN2675" s="53" t="str">
        <f>IF(AND(Table1[[#This Row],[Completed Date]]&gt;="07/01/2020"+0,Table1[[#This Row],[Completed Date]]&lt;="6/30/2021"+0),"FY 20-21",IF(AND(Table1[[#This Row],[Completed Date]]&gt;="07/01/2019"+0,Table1[[#This Row],[Completed Date]]&lt;="6/30/2020"+0),"FY 19-20",""))</f>
        <v/>
      </c>
      <c r="AO2675" s="116" t="str">
        <f>IFERROR(FIND("R",Table1[[#This Row],[FS_Priority]]),"")</f>
        <v/>
      </c>
    </row>
    <row r="2676" spans="1:41" x14ac:dyDescent="0.25">
      <c r="A2676" s="48" t="s">
        <v>2895</v>
      </c>
      <c r="B2676" s="217" t="s">
        <v>2895</v>
      </c>
      <c r="C2676" s="217" t="s">
        <v>211</v>
      </c>
      <c r="D2676" s="218" t="b">
        <v>0</v>
      </c>
      <c r="E2676" s="48" t="s">
        <v>187</v>
      </c>
      <c r="F2676" s="48" t="s">
        <v>4493</v>
      </c>
      <c r="G2676" s="48" t="s">
        <v>2896</v>
      </c>
      <c r="H2676" s="48" t="s">
        <v>441</v>
      </c>
      <c r="I2676" s="48" t="s">
        <v>211</v>
      </c>
      <c r="J2676" s="48" t="s">
        <v>2698</v>
      </c>
      <c r="K2676" s="217" t="s">
        <v>30</v>
      </c>
      <c r="L2676" s="217" t="s">
        <v>394</v>
      </c>
      <c r="M2676" s="48" t="s">
        <v>120</v>
      </c>
      <c r="N2676" s="217" t="s">
        <v>211</v>
      </c>
      <c r="O2676" s="48" t="s">
        <v>120</v>
      </c>
      <c r="P2676" s="48">
        <v>3</v>
      </c>
      <c r="Q2676" s="48" t="s">
        <v>211</v>
      </c>
      <c r="R2676" s="217" t="s">
        <v>211</v>
      </c>
      <c r="S2676" s="48" t="b">
        <v>0</v>
      </c>
      <c r="T2676" s="48">
        <v>1340000</v>
      </c>
      <c r="U2676" s="178"/>
      <c r="V2676" s="178">
        <v>43600</v>
      </c>
      <c r="W2676" s="48" t="s">
        <v>31</v>
      </c>
      <c r="X2676" s="48">
        <v>44105</v>
      </c>
      <c r="Y2676" s="48">
        <v>44166</v>
      </c>
      <c r="Z2676" s="48" t="s">
        <v>211</v>
      </c>
      <c r="AA2676" s="48"/>
      <c r="AB2676" s="48"/>
      <c r="AC2676" s="217" t="s">
        <v>211</v>
      </c>
      <c r="AD2676" s="48"/>
      <c r="AE2676" s="217" t="s">
        <v>211</v>
      </c>
      <c r="AF2676" s="217" t="s">
        <v>211</v>
      </c>
      <c r="AG2676" s="217" t="s">
        <v>211</v>
      </c>
      <c r="AH2676" s="209"/>
      <c r="AI2676" s="210" t="s">
        <v>211</v>
      </c>
      <c r="AJ2676" s="164" t="str">
        <f t="shared" si="41"/>
        <v>PD&amp;C</v>
      </c>
      <c r="AK2676" s="115" t="b">
        <f>ISNUMBER(SEARCH("IRT",Table1[[#This Row],[Current_Status]]))</f>
        <v>0</v>
      </c>
      <c r="AL2676" s="116">
        <f>YEAR(Table1[[#This Row],[Project_Initiated]])</f>
        <v>2019</v>
      </c>
      <c r="AM2676" s="53">
        <v>44120</v>
      </c>
      <c r="AN2676" s="53" t="str">
        <f>IF(AND(Table1[[#This Row],[Completed Date]]&gt;="07/01/2020"+0,Table1[[#This Row],[Completed Date]]&lt;="6/30/2021"+0),"FY 20-21",IF(AND(Table1[[#This Row],[Completed Date]]&gt;="07/01/2019"+0,Table1[[#This Row],[Completed Date]]&lt;="6/30/2020"+0),"FY 19-20",""))</f>
        <v/>
      </c>
      <c r="AO2676" s="116" t="str">
        <f>IFERROR(FIND("R",Table1[[#This Row],[FS_Priority]]),"")</f>
        <v/>
      </c>
    </row>
    <row r="2677" spans="1:41" x14ac:dyDescent="0.25">
      <c r="A2677" s="48" t="s">
        <v>485</v>
      </c>
      <c r="B2677" s="217" t="s">
        <v>485</v>
      </c>
      <c r="C2677" s="217" t="s">
        <v>211</v>
      </c>
      <c r="D2677" s="218" t="b">
        <v>0</v>
      </c>
      <c r="E2677" s="48" t="s">
        <v>187</v>
      </c>
      <c r="F2677" s="48" t="s">
        <v>2904</v>
      </c>
      <c r="G2677" s="48" t="s">
        <v>486</v>
      </c>
      <c r="H2677" s="48" t="s">
        <v>285</v>
      </c>
      <c r="I2677" s="48" t="s">
        <v>211</v>
      </c>
      <c r="J2677" s="48" t="s">
        <v>2698</v>
      </c>
      <c r="K2677" s="217" t="s">
        <v>30</v>
      </c>
      <c r="L2677" s="217" t="s">
        <v>394</v>
      </c>
      <c r="M2677" s="48" t="s">
        <v>3778</v>
      </c>
      <c r="N2677" s="217" t="s">
        <v>211</v>
      </c>
      <c r="O2677" s="48" t="s">
        <v>118</v>
      </c>
      <c r="P2677" s="48">
        <v>7</v>
      </c>
      <c r="Q2677" s="48" t="s">
        <v>211</v>
      </c>
      <c r="R2677" s="217" t="s">
        <v>211</v>
      </c>
      <c r="S2677" s="48" t="b">
        <v>0</v>
      </c>
      <c r="T2677" s="48">
        <v>600000</v>
      </c>
      <c r="U2677" s="178"/>
      <c r="V2677" s="178">
        <v>43634</v>
      </c>
      <c r="W2677" s="48" t="s">
        <v>5088</v>
      </c>
      <c r="X2677" s="48">
        <v>44109</v>
      </c>
      <c r="Y2677" s="48">
        <v>44196</v>
      </c>
      <c r="Z2677" s="48" t="s">
        <v>211</v>
      </c>
      <c r="AA2677" s="48"/>
      <c r="AB2677" s="48"/>
      <c r="AC2677" s="217" t="s">
        <v>211</v>
      </c>
      <c r="AD2677" s="48"/>
      <c r="AE2677" s="217" t="s">
        <v>211</v>
      </c>
      <c r="AF2677" s="217" t="s">
        <v>211</v>
      </c>
      <c r="AG2677" s="217" t="s">
        <v>211</v>
      </c>
      <c r="AH2677" s="209"/>
      <c r="AI2677" s="210" t="s">
        <v>211</v>
      </c>
      <c r="AJ2677" s="164" t="str">
        <f t="shared" si="41"/>
        <v>PD&amp;C</v>
      </c>
      <c r="AK2677" s="115" t="b">
        <f>ISNUMBER(SEARCH("IRT",Table1[[#This Row],[Current_Status]]))</f>
        <v>0</v>
      </c>
      <c r="AL2677" s="116">
        <f>YEAR(Table1[[#This Row],[Project_Initiated]])</f>
        <v>2019</v>
      </c>
      <c r="AM2677" s="53">
        <v>44120</v>
      </c>
      <c r="AN2677" s="53" t="str">
        <f>IF(AND(Table1[[#This Row],[Completed Date]]&gt;="07/01/2020"+0,Table1[[#This Row],[Completed Date]]&lt;="6/30/2021"+0),"FY 20-21",IF(AND(Table1[[#This Row],[Completed Date]]&gt;="07/01/2019"+0,Table1[[#This Row],[Completed Date]]&lt;="6/30/2020"+0),"FY 19-20",""))</f>
        <v/>
      </c>
      <c r="AO2677" s="116" t="str">
        <f>IFERROR(FIND("R",Table1[[#This Row],[FS_Priority]]),"")</f>
        <v/>
      </c>
    </row>
    <row r="2678" spans="1:41" x14ac:dyDescent="0.25">
      <c r="A2678" s="48" t="s">
        <v>4864</v>
      </c>
      <c r="B2678" s="217" t="s">
        <v>4864</v>
      </c>
      <c r="C2678" s="217" t="s">
        <v>211</v>
      </c>
      <c r="D2678" s="218" t="b">
        <v>0</v>
      </c>
      <c r="E2678" s="48" t="s">
        <v>4285</v>
      </c>
      <c r="F2678" s="48" t="s">
        <v>4865</v>
      </c>
      <c r="G2678" s="48" t="s">
        <v>4866</v>
      </c>
      <c r="H2678" s="48" t="s">
        <v>211</v>
      </c>
      <c r="I2678" s="48" t="s">
        <v>211</v>
      </c>
      <c r="J2678" s="48" t="s">
        <v>50</v>
      </c>
      <c r="K2678" s="217" t="s">
        <v>59</v>
      </c>
      <c r="L2678" s="217" t="s">
        <v>28</v>
      </c>
      <c r="M2678" s="48" t="s">
        <v>4867</v>
      </c>
      <c r="N2678" s="217" t="s">
        <v>211</v>
      </c>
      <c r="O2678" s="48" t="s">
        <v>118</v>
      </c>
      <c r="P2678" s="48">
        <v>19</v>
      </c>
      <c r="Q2678" s="48" t="s">
        <v>211</v>
      </c>
      <c r="R2678" s="217" t="s">
        <v>211</v>
      </c>
      <c r="S2678" s="48" t="b">
        <v>0</v>
      </c>
      <c r="T2678" s="48">
        <v>780545</v>
      </c>
      <c r="U2678" s="178"/>
      <c r="V2678" s="178">
        <v>43901</v>
      </c>
      <c r="W2678" s="48" t="s">
        <v>5089</v>
      </c>
      <c r="X2678" s="48"/>
      <c r="Y2678" s="48"/>
      <c r="Z2678" s="48" t="s">
        <v>211</v>
      </c>
      <c r="AA2678" s="48"/>
      <c r="AB2678" s="48"/>
      <c r="AC2678" s="217" t="s">
        <v>211</v>
      </c>
      <c r="AD2678" s="48"/>
      <c r="AE2678" s="217" t="s">
        <v>211</v>
      </c>
      <c r="AF2678" s="217" t="s">
        <v>211</v>
      </c>
      <c r="AG2678" s="217" t="s">
        <v>211</v>
      </c>
      <c r="AH2678" s="216"/>
      <c r="AI2678" s="210" t="s">
        <v>211</v>
      </c>
      <c r="AJ2678" s="164" t="str">
        <f t="shared" si="41"/>
        <v>PD&amp;C</v>
      </c>
      <c r="AK2678" s="115" t="b">
        <f>ISNUMBER(SEARCH("IRT",Table1[[#This Row],[Current_Status]]))</f>
        <v>0</v>
      </c>
      <c r="AL2678" s="116">
        <f>YEAR(Table1[[#This Row],[Project_Initiated]])</f>
        <v>2020</v>
      </c>
      <c r="AM2678" s="53">
        <v>44120</v>
      </c>
      <c r="AN2678" s="53" t="str">
        <f>IF(AND(Table1[[#This Row],[Completed Date]]&gt;="07/01/2020"+0,Table1[[#This Row],[Completed Date]]&lt;="6/30/2021"+0),"FY 20-21",IF(AND(Table1[[#This Row],[Completed Date]]&gt;="07/01/2019"+0,Table1[[#This Row],[Completed Date]]&lt;="6/30/2020"+0),"FY 19-20",""))</f>
        <v/>
      </c>
      <c r="AO2678" s="116" t="str">
        <f>IFERROR(FIND("R",Table1[[#This Row],[FS_Priority]]),"")</f>
        <v/>
      </c>
    </row>
    <row r="2679" spans="1:41" x14ac:dyDescent="0.25">
      <c r="A2679" s="48" t="s">
        <v>4966</v>
      </c>
      <c r="B2679" s="217" t="s">
        <v>4966</v>
      </c>
      <c r="C2679" s="217" t="s">
        <v>211</v>
      </c>
      <c r="D2679" s="218" t="b">
        <v>0</v>
      </c>
      <c r="E2679" s="48" t="s">
        <v>4299</v>
      </c>
      <c r="F2679" s="48" t="s">
        <v>4956</v>
      </c>
      <c r="G2679" s="48" t="s">
        <v>4956</v>
      </c>
      <c r="H2679" s="48" t="s">
        <v>441</v>
      </c>
      <c r="I2679" s="48" t="s">
        <v>211</v>
      </c>
      <c r="J2679" s="48" t="s">
        <v>50</v>
      </c>
      <c r="K2679" s="217" t="s">
        <v>3471</v>
      </c>
      <c r="L2679" s="217" t="s">
        <v>2636</v>
      </c>
      <c r="M2679" s="48" t="s">
        <v>4957</v>
      </c>
      <c r="N2679" s="217" t="s">
        <v>211</v>
      </c>
      <c r="O2679" s="48" t="s">
        <v>118</v>
      </c>
      <c r="P2679" s="48">
        <v>4</v>
      </c>
      <c r="Q2679" s="48" t="s">
        <v>211</v>
      </c>
      <c r="R2679" s="217" t="s">
        <v>211</v>
      </c>
      <c r="S2679" s="48" t="b">
        <v>0</v>
      </c>
      <c r="T2679" s="48"/>
      <c r="U2679" s="178"/>
      <c r="V2679" s="178">
        <v>43796</v>
      </c>
      <c r="W2679" s="48" t="s">
        <v>5090</v>
      </c>
      <c r="X2679" s="48"/>
      <c r="Y2679" s="48"/>
      <c r="Z2679" s="48" t="s">
        <v>211</v>
      </c>
      <c r="AA2679" s="48"/>
      <c r="AB2679" s="48"/>
      <c r="AC2679" s="217" t="s">
        <v>211</v>
      </c>
      <c r="AD2679" s="48"/>
      <c r="AE2679" s="217" t="s">
        <v>211</v>
      </c>
      <c r="AF2679" s="217" t="s">
        <v>211</v>
      </c>
      <c r="AG2679" s="217" t="s">
        <v>211</v>
      </c>
      <c r="AH2679" s="209"/>
      <c r="AI2679" s="210" t="s">
        <v>211</v>
      </c>
      <c r="AJ2679" s="164" t="str">
        <f t="shared" si="41"/>
        <v>PD&amp;C</v>
      </c>
      <c r="AK2679" s="115" t="b">
        <f>ISNUMBER(SEARCH("IRT",Table1[[#This Row],[Current_Status]]))</f>
        <v>0</v>
      </c>
      <c r="AL2679" s="116">
        <f>YEAR(Table1[[#This Row],[Project_Initiated]])</f>
        <v>2019</v>
      </c>
      <c r="AM2679" s="53">
        <v>44120</v>
      </c>
      <c r="AN2679" s="53" t="str">
        <f>IF(AND(Table1[[#This Row],[Completed Date]]&gt;="07/01/2020"+0,Table1[[#This Row],[Completed Date]]&lt;="6/30/2021"+0),"FY 20-21",IF(AND(Table1[[#This Row],[Completed Date]]&gt;="07/01/2019"+0,Table1[[#This Row],[Completed Date]]&lt;="6/30/2020"+0),"FY 19-20",""))</f>
        <v/>
      </c>
      <c r="AO2679" s="116" t="str">
        <f>IFERROR(FIND("R",Table1[[#This Row],[FS_Priority]]),"")</f>
        <v/>
      </c>
    </row>
    <row r="2680" spans="1:41" x14ac:dyDescent="0.25">
      <c r="A2680" s="48" t="s">
        <v>2815</v>
      </c>
      <c r="B2680" s="217" t="s">
        <v>2815</v>
      </c>
      <c r="C2680" s="217" t="s">
        <v>211</v>
      </c>
      <c r="D2680" s="218" t="b">
        <v>0</v>
      </c>
      <c r="E2680" s="48" t="s">
        <v>4299</v>
      </c>
      <c r="F2680" s="48" t="s">
        <v>4809</v>
      </c>
      <c r="G2680" s="48" t="s">
        <v>3818</v>
      </c>
      <c r="H2680" s="48" t="s">
        <v>451</v>
      </c>
      <c r="I2680" s="48" t="s">
        <v>211</v>
      </c>
      <c r="J2680" s="48" t="s">
        <v>50</v>
      </c>
      <c r="K2680" s="217" t="s">
        <v>3471</v>
      </c>
      <c r="L2680" s="217" t="s">
        <v>2636</v>
      </c>
      <c r="M2680" s="48" t="s">
        <v>3500</v>
      </c>
      <c r="N2680" s="217" t="s">
        <v>211</v>
      </c>
      <c r="O2680" s="48" t="s">
        <v>67</v>
      </c>
      <c r="P2680" s="48">
        <v>4</v>
      </c>
      <c r="Q2680" s="48" t="s">
        <v>211</v>
      </c>
      <c r="R2680" s="217" t="s">
        <v>211</v>
      </c>
      <c r="S2680" s="48" t="b">
        <v>0</v>
      </c>
      <c r="T2680" s="48">
        <v>1220000</v>
      </c>
      <c r="U2680" s="178"/>
      <c r="V2680" s="178">
        <v>43528</v>
      </c>
      <c r="W2680" s="48" t="s">
        <v>51</v>
      </c>
      <c r="X2680" s="48">
        <v>44197</v>
      </c>
      <c r="Y2680" s="48">
        <v>44317</v>
      </c>
      <c r="Z2680" s="48" t="s">
        <v>211</v>
      </c>
      <c r="AA2680" s="48"/>
      <c r="AB2680" s="48"/>
      <c r="AC2680" s="217" t="s">
        <v>211</v>
      </c>
      <c r="AD2680" s="48"/>
      <c r="AE2680" s="217" t="s">
        <v>211</v>
      </c>
      <c r="AF2680" s="217" t="s">
        <v>211</v>
      </c>
      <c r="AG2680" s="217" t="s">
        <v>211</v>
      </c>
      <c r="AH2680" s="209"/>
      <c r="AI2680" s="210" t="s">
        <v>211</v>
      </c>
      <c r="AJ2680" s="164" t="str">
        <f t="shared" si="41"/>
        <v>PD&amp;C</v>
      </c>
      <c r="AK2680" s="115" t="b">
        <f>ISNUMBER(SEARCH("IRT",Table1[[#This Row],[Current_Status]]))</f>
        <v>0</v>
      </c>
      <c r="AL2680" s="116">
        <f>YEAR(Table1[[#This Row],[Project_Initiated]])</f>
        <v>2019</v>
      </c>
      <c r="AM2680" s="53">
        <v>44120</v>
      </c>
      <c r="AN2680" s="53" t="str">
        <f>IF(AND(Table1[[#This Row],[Completed Date]]&gt;="07/01/2020"+0,Table1[[#This Row],[Completed Date]]&lt;="6/30/2021"+0),"FY 20-21",IF(AND(Table1[[#This Row],[Completed Date]]&gt;="07/01/2019"+0,Table1[[#This Row],[Completed Date]]&lt;="6/30/2020"+0),"FY 19-20",""))</f>
        <v/>
      </c>
      <c r="AO2680" s="116" t="str">
        <f>IFERROR(FIND("R",Table1[[#This Row],[FS_Priority]]),"")</f>
        <v/>
      </c>
    </row>
    <row r="2681" spans="1:41" x14ac:dyDescent="0.25">
      <c r="A2681" s="48" t="s">
        <v>43</v>
      </c>
      <c r="B2681" s="217" t="s">
        <v>43</v>
      </c>
      <c r="C2681" s="217" t="s">
        <v>211</v>
      </c>
      <c r="D2681" s="218" t="b">
        <v>0</v>
      </c>
      <c r="E2681" s="48" t="s">
        <v>4299</v>
      </c>
      <c r="F2681" s="48" t="s">
        <v>2656</v>
      </c>
      <c r="G2681" s="48" t="s">
        <v>3506</v>
      </c>
      <c r="H2681" s="48" t="s">
        <v>269</v>
      </c>
      <c r="I2681" s="48" t="s">
        <v>211</v>
      </c>
      <c r="J2681" s="48" t="s">
        <v>50</v>
      </c>
      <c r="K2681" s="217" t="s">
        <v>3471</v>
      </c>
      <c r="L2681" s="217" t="s">
        <v>2636</v>
      </c>
      <c r="M2681" s="48" t="s">
        <v>3476</v>
      </c>
      <c r="N2681" s="217" t="s">
        <v>211</v>
      </c>
      <c r="O2681" s="48" t="s">
        <v>3500</v>
      </c>
      <c r="P2681" s="48">
        <v>20</v>
      </c>
      <c r="Q2681" s="48" t="s">
        <v>211</v>
      </c>
      <c r="R2681" s="217" t="s">
        <v>211</v>
      </c>
      <c r="S2681" s="48" t="b">
        <v>0</v>
      </c>
      <c r="T2681" s="48">
        <v>315000</v>
      </c>
      <c r="U2681" s="178"/>
      <c r="V2681" s="178">
        <v>43312</v>
      </c>
      <c r="W2681" s="48" t="s">
        <v>51</v>
      </c>
      <c r="X2681" s="48">
        <v>44197</v>
      </c>
      <c r="Y2681" s="48">
        <v>44256</v>
      </c>
      <c r="Z2681" s="48" t="s">
        <v>211</v>
      </c>
      <c r="AA2681" s="48"/>
      <c r="AB2681" s="48"/>
      <c r="AC2681" s="217" t="s">
        <v>211</v>
      </c>
      <c r="AD2681" s="48"/>
      <c r="AE2681" s="217" t="s">
        <v>211</v>
      </c>
      <c r="AF2681" s="217" t="s">
        <v>211</v>
      </c>
      <c r="AG2681" s="217" t="s">
        <v>211</v>
      </c>
      <c r="AH2681" s="209"/>
      <c r="AI2681" s="210" t="s">
        <v>211</v>
      </c>
      <c r="AJ2681" s="164" t="str">
        <f t="shared" si="41"/>
        <v>PD&amp;C</v>
      </c>
      <c r="AK2681" s="115" t="b">
        <f>ISNUMBER(SEARCH("IRT",Table1[[#This Row],[Current_Status]]))</f>
        <v>0</v>
      </c>
      <c r="AL2681" s="116">
        <f>YEAR(Table1[[#This Row],[Project_Initiated]])</f>
        <v>2018</v>
      </c>
      <c r="AM2681" s="53">
        <v>44120</v>
      </c>
      <c r="AN2681" s="53" t="str">
        <f>IF(AND(Table1[[#This Row],[Completed Date]]&gt;="07/01/2020"+0,Table1[[#This Row],[Completed Date]]&lt;="6/30/2021"+0),"FY 20-21",IF(AND(Table1[[#This Row],[Completed Date]]&gt;="07/01/2019"+0,Table1[[#This Row],[Completed Date]]&lt;="6/30/2020"+0),"FY 19-20",""))</f>
        <v/>
      </c>
      <c r="AO2681" s="116" t="str">
        <f>IFERROR(FIND("R",Table1[[#This Row],[FS_Priority]]),"")</f>
        <v/>
      </c>
    </row>
    <row r="2682" spans="1:41" x14ac:dyDescent="0.25">
      <c r="A2682" s="48" t="s">
        <v>2871</v>
      </c>
      <c r="B2682" s="217" t="s">
        <v>2871</v>
      </c>
      <c r="C2682" s="217" t="s">
        <v>211</v>
      </c>
      <c r="D2682" s="218" t="b">
        <v>0</v>
      </c>
      <c r="E2682" s="48" t="s">
        <v>4313</v>
      </c>
      <c r="F2682" s="48" t="s">
        <v>4486</v>
      </c>
      <c r="G2682" s="48" t="s">
        <v>3886</v>
      </c>
      <c r="H2682" s="48" t="s">
        <v>447</v>
      </c>
      <c r="I2682" s="48" t="s">
        <v>211</v>
      </c>
      <c r="J2682" s="48" t="s">
        <v>50</v>
      </c>
      <c r="K2682" s="217" t="s">
        <v>3883</v>
      </c>
      <c r="L2682" s="217" t="s">
        <v>437</v>
      </c>
      <c r="M2682" s="48" t="s">
        <v>3887</v>
      </c>
      <c r="N2682" s="217" t="s">
        <v>211</v>
      </c>
      <c r="O2682" s="48" t="s">
        <v>3500</v>
      </c>
      <c r="P2682" s="48">
        <v>1</v>
      </c>
      <c r="Q2682" s="48" t="s">
        <v>211</v>
      </c>
      <c r="R2682" s="217" t="s">
        <v>211</v>
      </c>
      <c r="S2682" s="48" t="b">
        <v>0</v>
      </c>
      <c r="T2682" s="48">
        <v>450000</v>
      </c>
      <c r="U2682" s="178"/>
      <c r="V2682" s="178">
        <v>43571</v>
      </c>
      <c r="W2682" s="48" t="s">
        <v>5054</v>
      </c>
      <c r="X2682" s="48">
        <v>44228</v>
      </c>
      <c r="Y2682" s="48">
        <v>44256</v>
      </c>
      <c r="Z2682" s="48" t="s">
        <v>211</v>
      </c>
      <c r="AA2682" s="48"/>
      <c r="AB2682" s="48"/>
      <c r="AC2682" s="217" t="s">
        <v>211</v>
      </c>
      <c r="AD2682" s="48"/>
      <c r="AE2682" s="217" t="s">
        <v>211</v>
      </c>
      <c r="AF2682" s="217" t="s">
        <v>211</v>
      </c>
      <c r="AG2682" s="217" t="s">
        <v>211</v>
      </c>
      <c r="AH2682" s="209"/>
      <c r="AI2682" s="210" t="s">
        <v>211</v>
      </c>
      <c r="AJ2682" s="164" t="str">
        <f t="shared" si="41"/>
        <v>PD&amp;C</v>
      </c>
      <c r="AK2682" s="115" t="b">
        <f>ISNUMBER(SEARCH("IRT",Table1[[#This Row],[Current_Status]]))</f>
        <v>0</v>
      </c>
      <c r="AL2682" s="116">
        <f>YEAR(Table1[[#This Row],[Project_Initiated]])</f>
        <v>2019</v>
      </c>
      <c r="AM2682" s="53">
        <v>44120</v>
      </c>
      <c r="AN2682" s="53" t="str">
        <f>IF(AND(Table1[[#This Row],[Completed Date]]&gt;="07/01/2020"+0,Table1[[#This Row],[Completed Date]]&lt;="6/30/2021"+0),"FY 20-21",IF(AND(Table1[[#This Row],[Completed Date]]&gt;="07/01/2019"+0,Table1[[#This Row],[Completed Date]]&lt;="6/30/2020"+0),"FY 19-20",""))</f>
        <v/>
      </c>
      <c r="AO2682" s="116" t="str">
        <f>IFERROR(FIND("R",Table1[[#This Row],[FS_Priority]]),"")</f>
        <v/>
      </c>
    </row>
    <row r="2683" spans="1:41" x14ac:dyDescent="0.25">
      <c r="A2683" s="48" t="s">
        <v>152</v>
      </c>
      <c r="B2683" s="217" t="s">
        <v>152</v>
      </c>
      <c r="C2683" s="217" t="s">
        <v>211</v>
      </c>
      <c r="D2683" s="218" t="b">
        <v>0</v>
      </c>
      <c r="E2683" s="48" t="s">
        <v>4313</v>
      </c>
      <c r="F2683" s="48" t="s">
        <v>4356</v>
      </c>
      <c r="G2683" s="48" t="s">
        <v>3899</v>
      </c>
      <c r="H2683" s="48" t="s">
        <v>267</v>
      </c>
      <c r="I2683" s="48" t="s">
        <v>211</v>
      </c>
      <c r="J2683" s="48" t="s">
        <v>50</v>
      </c>
      <c r="K2683" s="217" t="s">
        <v>3883</v>
      </c>
      <c r="L2683" s="217" t="s">
        <v>437</v>
      </c>
      <c r="M2683" s="48" t="s">
        <v>3900</v>
      </c>
      <c r="N2683" s="217" t="s">
        <v>211</v>
      </c>
      <c r="O2683" s="48" t="s">
        <v>67</v>
      </c>
      <c r="P2683" s="48">
        <v>3</v>
      </c>
      <c r="Q2683" s="48" t="s">
        <v>211</v>
      </c>
      <c r="R2683" s="217" t="s">
        <v>211</v>
      </c>
      <c r="S2683" s="48" t="b">
        <v>0</v>
      </c>
      <c r="T2683" s="48">
        <v>200000</v>
      </c>
      <c r="U2683" s="178"/>
      <c r="V2683" s="178">
        <v>43332</v>
      </c>
      <c r="W2683" s="48" t="s">
        <v>4969</v>
      </c>
      <c r="X2683" s="48"/>
      <c r="Y2683" s="48"/>
      <c r="Z2683" s="48" t="s">
        <v>211</v>
      </c>
      <c r="AA2683" s="48"/>
      <c r="AB2683" s="48"/>
      <c r="AC2683" s="217" t="s">
        <v>211</v>
      </c>
      <c r="AD2683" s="48"/>
      <c r="AE2683" s="217" t="s">
        <v>211</v>
      </c>
      <c r="AF2683" s="217" t="s">
        <v>211</v>
      </c>
      <c r="AG2683" s="217" t="s">
        <v>211</v>
      </c>
      <c r="AH2683" s="209"/>
      <c r="AI2683" s="210" t="s">
        <v>211</v>
      </c>
      <c r="AJ2683" s="164" t="str">
        <f t="shared" ref="AJ2683:AJ2746" si="42">IF(LEN(A2683)&gt;6,"FS","PD&amp;C")</f>
        <v>PD&amp;C</v>
      </c>
      <c r="AK2683" s="115" t="b">
        <f>ISNUMBER(SEARCH("IRT",Table1[[#This Row],[Current_Status]]))</f>
        <v>0</v>
      </c>
      <c r="AL2683" s="116">
        <f>YEAR(Table1[[#This Row],[Project_Initiated]])</f>
        <v>2018</v>
      </c>
      <c r="AM2683" s="53">
        <v>44120</v>
      </c>
      <c r="AN2683" s="53" t="str">
        <f>IF(AND(Table1[[#This Row],[Completed Date]]&gt;="07/01/2020"+0,Table1[[#This Row],[Completed Date]]&lt;="6/30/2021"+0),"FY 20-21",IF(AND(Table1[[#This Row],[Completed Date]]&gt;="07/01/2019"+0,Table1[[#This Row],[Completed Date]]&lt;="6/30/2020"+0),"FY 19-20",""))</f>
        <v/>
      </c>
      <c r="AO2683" s="116" t="str">
        <f>IFERROR(FIND("R",Table1[[#This Row],[FS_Priority]]),"")</f>
        <v/>
      </c>
    </row>
    <row r="2684" spans="1:41" x14ac:dyDescent="0.25">
      <c r="A2684" s="48" t="s">
        <v>41</v>
      </c>
      <c r="B2684" s="217" t="s">
        <v>41</v>
      </c>
      <c r="C2684" s="217" t="s">
        <v>211</v>
      </c>
      <c r="D2684" s="218" t="b">
        <v>0</v>
      </c>
      <c r="E2684" s="48" t="s">
        <v>4299</v>
      </c>
      <c r="F2684" s="48" t="s">
        <v>42</v>
      </c>
      <c r="G2684" s="48" t="s">
        <v>3505</v>
      </c>
      <c r="H2684" s="48" t="s">
        <v>275</v>
      </c>
      <c r="I2684" s="48" t="s">
        <v>211</v>
      </c>
      <c r="J2684" s="48" t="s">
        <v>5000</v>
      </c>
      <c r="K2684" s="217" t="s">
        <v>3471</v>
      </c>
      <c r="L2684" s="217" t="s">
        <v>2636</v>
      </c>
      <c r="M2684" s="48" t="s">
        <v>3476</v>
      </c>
      <c r="N2684" s="217" t="s">
        <v>211</v>
      </c>
      <c r="O2684" s="48" t="s">
        <v>3500</v>
      </c>
      <c r="P2684" s="48">
        <v>18</v>
      </c>
      <c r="Q2684" s="48" t="s">
        <v>211</v>
      </c>
      <c r="R2684" s="217" t="s">
        <v>211</v>
      </c>
      <c r="S2684" s="48" t="b">
        <v>0</v>
      </c>
      <c r="T2684" s="48">
        <v>235000</v>
      </c>
      <c r="U2684" s="178"/>
      <c r="V2684" s="178">
        <v>43312</v>
      </c>
      <c r="W2684" s="48" t="s">
        <v>51</v>
      </c>
      <c r="X2684" s="48">
        <v>44197</v>
      </c>
      <c r="Y2684" s="48">
        <v>44256</v>
      </c>
      <c r="Z2684" s="48" t="s">
        <v>211</v>
      </c>
      <c r="AA2684" s="48"/>
      <c r="AB2684" s="48"/>
      <c r="AC2684" s="217" t="s">
        <v>211</v>
      </c>
      <c r="AD2684" s="48"/>
      <c r="AE2684" s="217" t="s">
        <v>211</v>
      </c>
      <c r="AF2684" s="217" t="s">
        <v>211</v>
      </c>
      <c r="AG2684" s="217" t="s">
        <v>211</v>
      </c>
      <c r="AH2684" s="209"/>
      <c r="AI2684" s="210" t="s">
        <v>211</v>
      </c>
      <c r="AJ2684" s="164" t="str">
        <f t="shared" si="42"/>
        <v>PD&amp;C</v>
      </c>
      <c r="AK2684" s="115" t="b">
        <f>ISNUMBER(SEARCH("IRT",Table1[[#This Row],[Current_Status]]))</f>
        <v>0</v>
      </c>
      <c r="AL2684" s="116">
        <f>YEAR(Table1[[#This Row],[Project_Initiated]])</f>
        <v>2018</v>
      </c>
      <c r="AM2684" s="53">
        <v>44120</v>
      </c>
      <c r="AN2684" s="53" t="str">
        <f>IF(AND(Table1[[#This Row],[Completed Date]]&gt;="07/01/2020"+0,Table1[[#This Row],[Completed Date]]&lt;="6/30/2021"+0),"FY 20-21",IF(AND(Table1[[#This Row],[Completed Date]]&gt;="07/01/2019"+0,Table1[[#This Row],[Completed Date]]&lt;="6/30/2020"+0),"FY 19-20",""))</f>
        <v/>
      </c>
      <c r="AO2684" s="116" t="str">
        <f>IFERROR(FIND("R",Table1[[#This Row],[FS_Priority]]),"")</f>
        <v/>
      </c>
    </row>
    <row r="2685" spans="1:41" x14ac:dyDescent="0.25">
      <c r="A2685" s="48" t="s">
        <v>2817</v>
      </c>
      <c r="B2685" s="217" t="s">
        <v>2817</v>
      </c>
      <c r="C2685" s="217" t="s">
        <v>211</v>
      </c>
      <c r="D2685" s="218" t="b">
        <v>0</v>
      </c>
      <c r="E2685" s="48" t="s">
        <v>4299</v>
      </c>
      <c r="F2685" s="48" t="s">
        <v>2827</v>
      </c>
      <c r="G2685" s="48" t="s">
        <v>3816</v>
      </c>
      <c r="H2685" s="48" t="s">
        <v>211</v>
      </c>
      <c r="I2685" s="48" t="s">
        <v>211</v>
      </c>
      <c r="J2685" s="48" t="s">
        <v>4996</v>
      </c>
      <c r="K2685" s="217" t="s">
        <v>3471</v>
      </c>
      <c r="L2685" s="217" t="s">
        <v>2636</v>
      </c>
      <c r="M2685" s="48" t="s">
        <v>3503</v>
      </c>
      <c r="N2685" s="217" t="s">
        <v>211</v>
      </c>
      <c r="O2685" s="48" t="s">
        <v>4331</v>
      </c>
      <c r="P2685" s="48">
        <v>1</v>
      </c>
      <c r="Q2685" s="48" t="s">
        <v>211</v>
      </c>
      <c r="R2685" s="217" t="s">
        <v>211</v>
      </c>
      <c r="S2685" s="48" t="b">
        <v>0</v>
      </c>
      <c r="T2685" s="48">
        <v>33980000</v>
      </c>
      <c r="U2685" s="178"/>
      <c r="V2685" s="178">
        <v>43528</v>
      </c>
      <c r="W2685" s="48" t="s">
        <v>4997</v>
      </c>
      <c r="X2685" s="48">
        <v>44440</v>
      </c>
      <c r="Y2685" s="48">
        <v>45013</v>
      </c>
      <c r="Z2685" s="48" t="s">
        <v>211</v>
      </c>
      <c r="AA2685" s="48"/>
      <c r="AB2685" s="48"/>
      <c r="AC2685" s="217" t="s">
        <v>211</v>
      </c>
      <c r="AD2685" s="48"/>
      <c r="AE2685" s="217" t="s">
        <v>211</v>
      </c>
      <c r="AF2685" s="217" t="s">
        <v>211</v>
      </c>
      <c r="AG2685" s="217" t="s">
        <v>211</v>
      </c>
      <c r="AH2685" s="209"/>
      <c r="AI2685" s="210" t="s">
        <v>211</v>
      </c>
      <c r="AJ2685" s="164" t="str">
        <f t="shared" si="42"/>
        <v>PD&amp;C</v>
      </c>
      <c r="AK2685" s="115" t="b">
        <f>ISNUMBER(SEARCH("IRT",Table1[[#This Row],[Current_Status]]))</f>
        <v>0</v>
      </c>
      <c r="AL2685" s="116">
        <f>YEAR(Table1[[#This Row],[Project_Initiated]])</f>
        <v>2019</v>
      </c>
      <c r="AM2685" s="53">
        <v>44120</v>
      </c>
      <c r="AN2685" s="53" t="str">
        <f>IF(AND(Table1[[#This Row],[Completed Date]]&gt;="07/01/2020"+0,Table1[[#This Row],[Completed Date]]&lt;="6/30/2021"+0),"FY 20-21",IF(AND(Table1[[#This Row],[Completed Date]]&gt;="07/01/2019"+0,Table1[[#This Row],[Completed Date]]&lt;="6/30/2020"+0),"FY 19-20",""))</f>
        <v/>
      </c>
      <c r="AO2685" s="116" t="str">
        <f>IFERROR(FIND("R",Table1[[#This Row],[FS_Priority]]),"")</f>
        <v/>
      </c>
    </row>
    <row r="2686" spans="1:41" x14ac:dyDescent="0.25">
      <c r="A2686" s="48" t="s">
        <v>4076</v>
      </c>
      <c r="B2686" s="217" t="s">
        <v>211</v>
      </c>
      <c r="C2686" s="217" t="s">
        <v>4076</v>
      </c>
      <c r="D2686" s="218" t="b">
        <v>0</v>
      </c>
      <c r="E2686" s="48" t="s">
        <v>53</v>
      </c>
      <c r="F2686" s="48" t="s">
        <v>4822</v>
      </c>
      <c r="G2686" s="48" t="s">
        <v>4394</v>
      </c>
      <c r="H2686" s="48" t="s">
        <v>932</v>
      </c>
      <c r="I2686" s="48" t="s">
        <v>4131</v>
      </c>
      <c r="J2686" s="48" t="s">
        <v>2671</v>
      </c>
      <c r="K2686" s="217" t="s">
        <v>3514</v>
      </c>
      <c r="L2686" s="217" t="s">
        <v>2636</v>
      </c>
      <c r="M2686" s="48" t="s">
        <v>3517</v>
      </c>
      <c r="N2686" s="217" t="s">
        <v>211</v>
      </c>
      <c r="O2686" s="48" t="s">
        <v>183</v>
      </c>
      <c r="P2686" s="48"/>
      <c r="Q2686" s="48" t="s">
        <v>3293</v>
      </c>
      <c r="R2686" s="217" t="s">
        <v>211</v>
      </c>
      <c r="S2686" s="48" t="b">
        <v>0</v>
      </c>
      <c r="T2686" s="48"/>
      <c r="U2686" s="178"/>
      <c r="V2686" s="178">
        <v>43468</v>
      </c>
      <c r="W2686" s="48" t="s">
        <v>211</v>
      </c>
      <c r="X2686" s="48"/>
      <c r="Y2686" s="48"/>
      <c r="Z2686" s="48" t="s">
        <v>211</v>
      </c>
      <c r="AA2686" s="48"/>
      <c r="AB2686" s="48"/>
      <c r="AC2686" s="217" t="s">
        <v>5013</v>
      </c>
      <c r="AD2686" s="219">
        <v>43726</v>
      </c>
      <c r="AE2686" s="217" t="s">
        <v>498</v>
      </c>
      <c r="AF2686" s="217" t="s">
        <v>4428</v>
      </c>
      <c r="AG2686" s="217" t="s">
        <v>2694</v>
      </c>
      <c r="AH2686" s="216"/>
      <c r="AI2686" s="210" t="s">
        <v>4284</v>
      </c>
      <c r="AJ2686" s="164" t="str">
        <f t="shared" si="42"/>
        <v>FS</v>
      </c>
      <c r="AK2686" s="115" t="b">
        <f>ISNUMBER(SEARCH("IRT",Table1[[#This Row],[Current_Status]]))</f>
        <v>0</v>
      </c>
      <c r="AL2686" s="116">
        <f>YEAR(Table1[[#This Row],[Project_Initiated]])</f>
        <v>2019</v>
      </c>
      <c r="AM2686" s="53">
        <v>44120</v>
      </c>
      <c r="AN2686" s="53" t="str">
        <f>IF(AND(Table1[[#This Row],[Completed Date]]&gt;="07/01/2020"+0,Table1[[#This Row],[Completed Date]]&lt;="6/30/2021"+0),"FY 20-21",IF(AND(Table1[[#This Row],[Completed Date]]&gt;="07/01/2019"+0,Table1[[#This Row],[Completed Date]]&lt;="6/30/2020"+0),"FY 19-20",""))</f>
        <v/>
      </c>
      <c r="AO2686" s="116">
        <f>IFERROR(FIND("R",Table1[[#This Row],[FS_Priority]]),"")</f>
        <v>1</v>
      </c>
    </row>
    <row r="2687" spans="1:41" x14ac:dyDescent="0.25">
      <c r="A2687" s="48" t="s">
        <v>4648</v>
      </c>
      <c r="B2687" s="217" t="s">
        <v>211</v>
      </c>
      <c r="C2687" s="217" t="s">
        <v>4648</v>
      </c>
      <c r="D2687" s="218" t="b">
        <v>0</v>
      </c>
      <c r="E2687" s="48" t="s">
        <v>107</v>
      </c>
      <c r="F2687" s="48" t="s">
        <v>4649</v>
      </c>
      <c r="G2687" s="48" t="s">
        <v>211</v>
      </c>
      <c r="H2687" s="48" t="s">
        <v>211</v>
      </c>
      <c r="I2687" s="48" t="s">
        <v>3663</v>
      </c>
      <c r="J2687" s="48" t="s">
        <v>2671</v>
      </c>
      <c r="K2687" s="217" t="s">
        <v>3674</v>
      </c>
      <c r="L2687" s="217" t="s">
        <v>2636</v>
      </c>
      <c r="M2687" s="48" t="s">
        <v>3697</v>
      </c>
      <c r="N2687" s="217" t="s">
        <v>3701</v>
      </c>
      <c r="O2687" s="48" t="s">
        <v>165</v>
      </c>
      <c r="P2687" s="48"/>
      <c r="Q2687" s="48" t="s">
        <v>108</v>
      </c>
      <c r="R2687" s="217" t="s">
        <v>211</v>
      </c>
      <c r="S2687" s="48" t="b">
        <v>1</v>
      </c>
      <c r="T2687" s="48"/>
      <c r="U2687" s="178"/>
      <c r="V2687" s="178">
        <v>43794</v>
      </c>
      <c r="W2687" s="48" t="s">
        <v>211</v>
      </c>
      <c r="X2687" s="48"/>
      <c r="Y2687" s="48"/>
      <c r="Z2687" s="48" t="s">
        <v>211</v>
      </c>
      <c r="AA2687" s="48"/>
      <c r="AB2687" s="48"/>
      <c r="AC2687" s="217" t="s">
        <v>4951</v>
      </c>
      <c r="AD2687" s="48"/>
      <c r="AE2687" s="217" t="s">
        <v>165</v>
      </c>
      <c r="AF2687" s="217" t="s">
        <v>211</v>
      </c>
      <c r="AG2687" s="217" t="s">
        <v>211</v>
      </c>
      <c r="AH2687" s="216"/>
      <c r="AI2687" s="210" t="s">
        <v>4364</v>
      </c>
      <c r="AJ2687" s="164" t="str">
        <f t="shared" si="42"/>
        <v>FS</v>
      </c>
      <c r="AK2687" s="115" t="b">
        <f>ISNUMBER(SEARCH("IRT",Table1[[#This Row],[Current_Status]]))</f>
        <v>0</v>
      </c>
      <c r="AL2687" s="116">
        <f>YEAR(Table1[[#This Row],[Project_Initiated]])</f>
        <v>2019</v>
      </c>
      <c r="AM2687" s="53">
        <v>44120</v>
      </c>
      <c r="AN2687" s="53" t="str">
        <f>IF(AND(Table1[[#This Row],[Completed Date]]&gt;="07/01/2020"+0,Table1[[#This Row],[Completed Date]]&lt;="6/30/2021"+0),"FY 20-21",IF(AND(Table1[[#This Row],[Completed Date]]&gt;="07/01/2019"+0,Table1[[#This Row],[Completed Date]]&lt;="6/30/2020"+0),"FY 19-20",""))</f>
        <v/>
      </c>
      <c r="AO2687" s="116" t="str">
        <f>IFERROR(FIND("R",Table1[[#This Row],[FS_Priority]]),"")</f>
        <v/>
      </c>
    </row>
    <row r="2688" spans="1:41" x14ac:dyDescent="0.25">
      <c r="A2688" s="48" t="s">
        <v>414</v>
      </c>
      <c r="B2688" s="217" t="s">
        <v>211</v>
      </c>
      <c r="C2688" s="217" t="s">
        <v>414</v>
      </c>
      <c r="D2688" s="218" t="b">
        <v>0</v>
      </c>
      <c r="E2688" s="48" t="s">
        <v>148</v>
      </c>
      <c r="F2688" s="48" t="s">
        <v>3339</v>
      </c>
      <c r="G2688" s="48" t="s">
        <v>319</v>
      </c>
      <c r="H2688" s="48" t="s">
        <v>2338</v>
      </c>
      <c r="I2688" s="48" t="s">
        <v>3877</v>
      </c>
      <c r="J2688" s="48" t="s">
        <v>2671</v>
      </c>
      <c r="K2688" s="217" t="s">
        <v>4320</v>
      </c>
      <c r="L2688" s="217" t="s">
        <v>434</v>
      </c>
      <c r="M2688" s="48" t="s">
        <v>3871</v>
      </c>
      <c r="N2688" s="217" t="s">
        <v>211</v>
      </c>
      <c r="O2688" s="48" t="s">
        <v>183</v>
      </c>
      <c r="P2688" s="48"/>
      <c r="Q2688" s="48" t="s">
        <v>184</v>
      </c>
      <c r="R2688" s="217" t="s">
        <v>211</v>
      </c>
      <c r="S2688" s="48" t="b">
        <v>0</v>
      </c>
      <c r="T2688" s="48"/>
      <c r="U2688" s="178"/>
      <c r="V2688" s="178">
        <v>43340</v>
      </c>
      <c r="W2688" s="48" t="s">
        <v>211</v>
      </c>
      <c r="X2688" s="48"/>
      <c r="Y2688" s="48"/>
      <c r="Z2688" s="48" t="s">
        <v>211</v>
      </c>
      <c r="AA2688" s="48"/>
      <c r="AB2688" s="48"/>
      <c r="AC2688" s="217" t="s">
        <v>5047</v>
      </c>
      <c r="AD2688" s="223">
        <v>43370</v>
      </c>
      <c r="AE2688" s="217" t="s">
        <v>178</v>
      </c>
      <c r="AF2688" s="217" t="s">
        <v>211</v>
      </c>
      <c r="AG2688" s="217" t="s">
        <v>2694</v>
      </c>
      <c r="AH2688" s="209"/>
      <c r="AI2688" s="210" t="s">
        <v>4347</v>
      </c>
      <c r="AJ2688" s="164" t="str">
        <f t="shared" si="42"/>
        <v>FS</v>
      </c>
      <c r="AK2688" s="115" t="b">
        <f>ISNUMBER(SEARCH("IRT",Table1[[#This Row],[Current_Status]]))</f>
        <v>0</v>
      </c>
      <c r="AL2688" s="116">
        <f>YEAR(Table1[[#This Row],[Project_Initiated]])</f>
        <v>2018</v>
      </c>
      <c r="AM2688" s="53">
        <v>44120</v>
      </c>
      <c r="AN2688" s="53" t="str">
        <f>IF(AND(Table1[[#This Row],[Completed Date]]&gt;="07/01/2020"+0,Table1[[#This Row],[Completed Date]]&lt;="6/30/2021"+0),"FY 20-21",IF(AND(Table1[[#This Row],[Completed Date]]&gt;="07/01/2019"+0,Table1[[#This Row],[Completed Date]]&lt;="6/30/2020"+0),"FY 19-20",""))</f>
        <v/>
      </c>
      <c r="AO2688" s="116" t="str">
        <f>IFERROR(FIND("R",Table1[[#This Row],[FS_Priority]]),"")</f>
        <v/>
      </c>
    </row>
    <row r="2689" spans="1:41" x14ac:dyDescent="0.25">
      <c r="A2689" s="48" t="s">
        <v>4519</v>
      </c>
      <c r="B2689" s="217" t="s">
        <v>211</v>
      </c>
      <c r="C2689" s="217" t="s">
        <v>4519</v>
      </c>
      <c r="D2689" s="218" t="b">
        <v>0</v>
      </c>
      <c r="E2689" s="48" t="s">
        <v>53</v>
      </c>
      <c r="F2689" s="48" t="s">
        <v>4520</v>
      </c>
      <c r="G2689" s="48" t="s">
        <v>4814</v>
      </c>
      <c r="H2689" s="48" t="s">
        <v>211</v>
      </c>
      <c r="I2689" s="48" t="s">
        <v>4190</v>
      </c>
      <c r="J2689" s="48" t="s">
        <v>2657</v>
      </c>
      <c r="K2689" s="217" t="s">
        <v>3514</v>
      </c>
      <c r="L2689" s="217" t="s">
        <v>2636</v>
      </c>
      <c r="M2689" s="48" t="s">
        <v>3530</v>
      </c>
      <c r="N2689" s="217" t="s">
        <v>211</v>
      </c>
      <c r="O2689" s="48" t="s">
        <v>183</v>
      </c>
      <c r="P2689" s="48"/>
      <c r="Q2689" s="48" t="s">
        <v>236</v>
      </c>
      <c r="R2689" s="217" t="s">
        <v>211</v>
      </c>
      <c r="S2689" s="48" t="b">
        <v>0</v>
      </c>
      <c r="T2689" s="48"/>
      <c r="U2689" s="178"/>
      <c r="V2689" s="178">
        <v>43774</v>
      </c>
      <c r="W2689" s="48" t="s">
        <v>211</v>
      </c>
      <c r="X2689" s="48"/>
      <c r="Y2689" s="48"/>
      <c r="Z2689" s="48" t="s">
        <v>211</v>
      </c>
      <c r="AA2689" s="48"/>
      <c r="AB2689" s="48"/>
      <c r="AC2689" s="217" t="s">
        <v>5008</v>
      </c>
      <c r="AD2689" s="219">
        <v>43872</v>
      </c>
      <c r="AE2689" s="217" t="s">
        <v>498</v>
      </c>
      <c r="AF2689" s="217" t="s">
        <v>4815</v>
      </c>
      <c r="AG2689" s="217" t="s">
        <v>2694</v>
      </c>
      <c r="AH2689" s="209"/>
      <c r="AI2689" s="210" t="s">
        <v>4364</v>
      </c>
      <c r="AJ2689" s="164" t="str">
        <f t="shared" si="42"/>
        <v>FS</v>
      </c>
      <c r="AK2689" s="115" t="b">
        <f>ISNUMBER(SEARCH("IRT",Table1[[#This Row],[Current_Status]]))</f>
        <v>0</v>
      </c>
      <c r="AL2689" s="116">
        <f>YEAR(Table1[[#This Row],[Project_Initiated]])</f>
        <v>2019</v>
      </c>
      <c r="AM2689" s="53">
        <v>44120</v>
      </c>
      <c r="AN2689" s="53" t="str">
        <f>IF(AND(Table1[[#This Row],[Completed Date]]&gt;="07/01/2020"+0,Table1[[#This Row],[Completed Date]]&lt;="6/30/2021"+0),"FY 20-21",IF(AND(Table1[[#This Row],[Completed Date]]&gt;="07/01/2019"+0,Table1[[#This Row],[Completed Date]]&lt;="6/30/2020"+0),"FY 19-20",""))</f>
        <v/>
      </c>
      <c r="AO2689" s="116" t="str">
        <f>IFERROR(FIND("R",Table1[[#This Row],[FS_Priority]]),"")</f>
        <v/>
      </c>
    </row>
    <row r="2690" spans="1:41" x14ac:dyDescent="0.25">
      <c r="A2690" s="48" t="s">
        <v>4853</v>
      </c>
      <c r="B2690" s="217" t="s">
        <v>211</v>
      </c>
      <c r="C2690" s="217" t="s">
        <v>4853</v>
      </c>
      <c r="D2690" s="218" t="b">
        <v>0</v>
      </c>
      <c r="E2690" s="48" t="s">
        <v>53</v>
      </c>
      <c r="F2690" s="48" t="s">
        <v>4854</v>
      </c>
      <c r="G2690" s="48" t="s">
        <v>211</v>
      </c>
      <c r="H2690" s="48" t="s">
        <v>285</v>
      </c>
      <c r="I2690" s="48" t="s">
        <v>4855</v>
      </c>
      <c r="J2690" s="48" t="s">
        <v>2657</v>
      </c>
      <c r="K2690" s="217" t="s">
        <v>3514</v>
      </c>
      <c r="L2690" s="217" t="s">
        <v>2636</v>
      </c>
      <c r="M2690" s="48" t="s">
        <v>3517</v>
      </c>
      <c r="N2690" s="217" t="s">
        <v>211</v>
      </c>
      <c r="O2690" s="48" t="s">
        <v>4852</v>
      </c>
      <c r="P2690" s="48"/>
      <c r="Q2690" s="48" t="s">
        <v>236</v>
      </c>
      <c r="R2690" s="217" t="s">
        <v>211</v>
      </c>
      <c r="S2690" s="48" t="b">
        <v>0</v>
      </c>
      <c r="T2690" s="48"/>
      <c r="U2690" s="178"/>
      <c r="V2690" s="178">
        <v>43840</v>
      </c>
      <c r="W2690" s="48" t="s">
        <v>211</v>
      </c>
      <c r="X2690" s="48"/>
      <c r="Y2690" s="48"/>
      <c r="Z2690" s="48" t="s">
        <v>211</v>
      </c>
      <c r="AA2690" s="48"/>
      <c r="AB2690" s="48"/>
      <c r="AC2690" s="217" t="s">
        <v>5006</v>
      </c>
      <c r="AD2690" s="180"/>
      <c r="AE2690" s="217" t="s">
        <v>4852</v>
      </c>
      <c r="AF2690" s="217" t="s">
        <v>211</v>
      </c>
      <c r="AG2690" s="217" t="s">
        <v>211</v>
      </c>
      <c r="AH2690" s="209"/>
      <c r="AI2690" s="210" t="s">
        <v>4360</v>
      </c>
      <c r="AJ2690" s="164" t="str">
        <f t="shared" si="42"/>
        <v>FS</v>
      </c>
      <c r="AK2690" s="115" t="b">
        <f>ISNUMBER(SEARCH("IRT",Table1[[#This Row],[Current_Status]]))</f>
        <v>0</v>
      </c>
      <c r="AL2690" s="116">
        <f>YEAR(Table1[[#This Row],[Project_Initiated]])</f>
        <v>2020</v>
      </c>
      <c r="AM2690" s="53">
        <v>44120</v>
      </c>
      <c r="AN2690" s="53" t="str">
        <f>IF(AND(Table1[[#This Row],[Completed Date]]&gt;="07/01/2020"+0,Table1[[#This Row],[Completed Date]]&lt;="6/30/2021"+0),"FY 20-21",IF(AND(Table1[[#This Row],[Completed Date]]&gt;="07/01/2019"+0,Table1[[#This Row],[Completed Date]]&lt;="6/30/2020"+0),"FY 19-20",""))</f>
        <v/>
      </c>
      <c r="AO2690" s="116" t="str">
        <f>IFERROR(FIND("R",Table1[[#This Row],[FS_Priority]]),"")</f>
        <v/>
      </c>
    </row>
    <row r="2691" spans="1:41" x14ac:dyDescent="0.25">
      <c r="A2691" s="48" t="s">
        <v>4070</v>
      </c>
      <c r="B2691" s="217" t="s">
        <v>211</v>
      </c>
      <c r="C2691" s="217" t="s">
        <v>4070</v>
      </c>
      <c r="D2691" s="218" t="b">
        <v>0</v>
      </c>
      <c r="E2691" s="48" t="s">
        <v>53</v>
      </c>
      <c r="F2691" s="48" t="s">
        <v>4457</v>
      </c>
      <c r="G2691" s="48" t="s">
        <v>4396</v>
      </c>
      <c r="H2691" s="48" t="s">
        <v>285</v>
      </c>
      <c r="I2691" s="48" t="s">
        <v>3516</v>
      </c>
      <c r="J2691" s="48" t="s">
        <v>2657</v>
      </c>
      <c r="K2691" s="217" t="s">
        <v>3514</v>
      </c>
      <c r="L2691" s="217" t="s">
        <v>2636</v>
      </c>
      <c r="M2691" s="48" t="s">
        <v>3515</v>
      </c>
      <c r="N2691" s="217" t="s">
        <v>211</v>
      </c>
      <c r="O2691" s="48" t="s">
        <v>183</v>
      </c>
      <c r="P2691" s="48"/>
      <c r="Q2691" s="48" t="s">
        <v>184</v>
      </c>
      <c r="R2691" s="217" t="s">
        <v>211</v>
      </c>
      <c r="S2691" s="48" t="b">
        <v>0</v>
      </c>
      <c r="T2691" s="48"/>
      <c r="U2691" s="178"/>
      <c r="V2691" s="178">
        <v>43600</v>
      </c>
      <c r="W2691" s="48" t="s">
        <v>211</v>
      </c>
      <c r="X2691" s="48"/>
      <c r="Y2691" s="48"/>
      <c r="Z2691" s="48" t="s">
        <v>211</v>
      </c>
      <c r="AA2691" s="48"/>
      <c r="AB2691" s="48"/>
      <c r="AC2691" s="217" t="s">
        <v>5009</v>
      </c>
      <c r="AD2691" s="219">
        <v>43776</v>
      </c>
      <c r="AE2691" s="217" t="s">
        <v>498</v>
      </c>
      <c r="AF2691" s="217" t="s">
        <v>4458</v>
      </c>
      <c r="AG2691" s="217" t="s">
        <v>2694</v>
      </c>
      <c r="AH2691" s="209"/>
      <c r="AI2691" s="210" t="s">
        <v>4284</v>
      </c>
      <c r="AJ2691" s="164" t="str">
        <f t="shared" si="42"/>
        <v>FS</v>
      </c>
      <c r="AK2691" s="115" t="b">
        <f>ISNUMBER(SEARCH("IRT",Table1[[#This Row],[Current_Status]]))</f>
        <v>0</v>
      </c>
      <c r="AL2691" s="116">
        <f>YEAR(Table1[[#This Row],[Project_Initiated]])</f>
        <v>2019</v>
      </c>
      <c r="AM2691" s="53">
        <v>44120</v>
      </c>
      <c r="AN2691" s="53" t="str">
        <f>IF(AND(Table1[[#This Row],[Completed Date]]&gt;="07/01/2020"+0,Table1[[#This Row],[Completed Date]]&lt;="6/30/2021"+0),"FY 20-21",IF(AND(Table1[[#This Row],[Completed Date]]&gt;="07/01/2019"+0,Table1[[#This Row],[Completed Date]]&lt;="6/30/2020"+0),"FY 19-20",""))</f>
        <v/>
      </c>
      <c r="AO2691" s="116" t="str">
        <f>IFERROR(FIND("R",Table1[[#This Row],[FS_Priority]]),"")</f>
        <v/>
      </c>
    </row>
    <row r="2692" spans="1:41" x14ac:dyDescent="0.25">
      <c r="A2692" s="48" t="s">
        <v>4856</v>
      </c>
      <c r="B2692" s="217" t="s">
        <v>211</v>
      </c>
      <c r="C2692" s="217" t="s">
        <v>4856</v>
      </c>
      <c r="D2692" s="218" t="b">
        <v>0</v>
      </c>
      <c r="E2692" s="48" t="s">
        <v>53</v>
      </c>
      <c r="F2692" s="48" t="s">
        <v>4857</v>
      </c>
      <c r="G2692" s="48" t="s">
        <v>211</v>
      </c>
      <c r="H2692" s="48" t="s">
        <v>932</v>
      </c>
      <c r="I2692" s="48" t="s">
        <v>4858</v>
      </c>
      <c r="J2692" s="48" t="s">
        <v>2657</v>
      </c>
      <c r="K2692" s="217" t="s">
        <v>3514</v>
      </c>
      <c r="L2692" s="217" t="s">
        <v>2636</v>
      </c>
      <c r="M2692" s="48" t="s">
        <v>4859</v>
      </c>
      <c r="N2692" s="217" t="s">
        <v>4860</v>
      </c>
      <c r="O2692" s="48" t="s">
        <v>4852</v>
      </c>
      <c r="P2692" s="48"/>
      <c r="Q2692" s="48" t="s">
        <v>184</v>
      </c>
      <c r="R2692" s="217" t="s">
        <v>211</v>
      </c>
      <c r="S2692" s="48" t="b">
        <v>0</v>
      </c>
      <c r="T2692" s="48"/>
      <c r="U2692" s="178"/>
      <c r="V2692" s="178">
        <v>43874</v>
      </c>
      <c r="W2692" s="48" t="s">
        <v>211</v>
      </c>
      <c r="X2692" s="48"/>
      <c r="Y2692" s="48"/>
      <c r="Z2692" s="48" t="s">
        <v>211</v>
      </c>
      <c r="AA2692" s="48"/>
      <c r="AB2692" s="48"/>
      <c r="AC2692" s="217" t="s">
        <v>5006</v>
      </c>
      <c r="AD2692" s="48"/>
      <c r="AE2692" s="217" t="s">
        <v>4852</v>
      </c>
      <c r="AF2692" s="217" t="s">
        <v>211</v>
      </c>
      <c r="AG2692" s="217" t="s">
        <v>211</v>
      </c>
      <c r="AH2692" s="216"/>
      <c r="AI2692" s="210" t="s">
        <v>4360</v>
      </c>
      <c r="AJ2692" s="164" t="str">
        <f t="shared" si="42"/>
        <v>FS</v>
      </c>
      <c r="AK2692" s="115" t="b">
        <f>ISNUMBER(SEARCH("IRT",Table1[[#This Row],[Current_Status]]))</f>
        <v>0</v>
      </c>
      <c r="AL2692" s="116">
        <f>YEAR(Table1[[#This Row],[Project_Initiated]])</f>
        <v>2020</v>
      </c>
      <c r="AM2692" s="53">
        <v>44120</v>
      </c>
      <c r="AN2692" s="53" t="str">
        <f>IF(AND(Table1[[#This Row],[Completed Date]]&gt;="07/01/2020"+0,Table1[[#This Row],[Completed Date]]&lt;="6/30/2021"+0),"FY 20-21",IF(AND(Table1[[#This Row],[Completed Date]]&gt;="07/01/2019"+0,Table1[[#This Row],[Completed Date]]&lt;="6/30/2020"+0),"FY 19-20",""))</f>
        <v/>
      </c>
      <c r="AO2692" s="116" t="str">
        <f>IFERROR(FIND("R",Table1[[#This Row],[FS_Priority]]),"")</f>
        <v/>
      </c>
    </row>
    <row r="2693" spans="1:41" x14ac:dyDescent="0.25">
      <c r="A2693" s="48" t="s">
        <v>4071</v>
      </c>
      <c r="B2693" s="217" t="s">
        <v>211</v>
      </c>
      <c r="C2693" s="217" t="s">
        <v>4071</v>
      </c>
      <c r="D2693" s="218" t="b">
        <v>0</v>
      </c>
      <c r="E2693" s="48" t="s">
        <v>53</v>
      </c>
      <c r="F2693" s="48" t="s">
        <v>4468</v>
      </c>
      <c r="G2693" s="48" t="s">
        <v>211</v>
      </c>
      <c r="H2693" s="48" t="s">
        <v>285</v>
      </c>
      <c r="I2693" s="48" t="s">
        <v>4195</v>
      </c>
      <c r="J2693" s="48" t="s">
        <v>2657</v>
      </c>
      <c r="K2693" s="217" t="s">
        <v>3514</v>
      </c>
      <c r="L2693" s="217" t="s">
        <v>2636</v>
      </c>
      <c r="M2693" s="48" t="s">
        <v>4196</v>
      </c>
      <c r="N2693" s="217" t="s">
        <v>211</v>
      </c>
      <c r="O2693" s="48" t="s">
        <v>183</v>
      </c>
      <c r="P2693" s="48"/>
      <c r="Q2693" s="48" t="s">
        <v>239</v>
      </c>
      <c r="R2693" s="217" t="s">
        <v>211</v>
      </c>
      <c r="S2693" s="48" t="b">
        <v>0</v>
      </c>
      <c r="T2693" s="48"/>
      <c r="U2693" s="178"/>
      <c r="V2693" s="178">
        <v>43598</v>
      </c>
      <c r="W2693" s="48" t="s">
        <v>211</v>
      </c>
      <c r="X2693" s="48"/>
      <c r="Y2693" s="48"/>
      <c r="Z2693" s="48" t="s">
        <v>211</v>
      </c>
      <c r="AA2693" s="48"/>
      <c r="AB2693" s="48"/>
      <c r="AC2693" s="217" t="s">
        <v>5011</v>
      </c>
      <c r="AD2693" s="48"/>
      <c r="AE2693" s="217" t="s">
        <v>165</v>
      </c>
      <c r="AF2693" s="217" t="s">
        <v>211</v>
      </c>
      <c r="AG2693" s="217" t="s">
        <v>211</v>
      </c>
      <c r="AH2693" s="216"/>
      <c r="AI2693" s="210" t="s">
        <v>4284</v>
      </c>
      <c r="AJ2693" s="164" t="str">
        <f t="shared" si="42"/>
        <v>FS</v>
      </c>
      <c r="AK2693" s="115" t="b">
        <f>ISNUMBER(SEARCH("IRT",Table1[[#This Row],[Current_Status]]))</f>
        <v>0</v>
      </c>
      <c r="AL2693" s="116">
        <f>YEAR(Table1[[#This Row],[Project_Initiated]])</f>
        <v>2019</v>
      </c>
      <c r="AM2693" s="53">
        <v>44120</v>
      </c>
      <c r="AN2693" s="53" t="str">
        <f>IF(AND(Table1[[#This Row],[Completed Date]]&gt;="07/01/2020"+0,Table1[[#This Row],[Completed Date]]&lt;="6/30/2021"+0),"FY 20-21",IF(AND(Table1[[#This Row],[Completed Date]]&gt;="07/01/2019"+0,Table1[[#This Row],[Completed Date]]&lt;="6/30/2020"+0),"FY 19-20",""))</f>
        <v/>
      </c>
      <c r="AO2693" s="116" t="str">
        <f>IFERROR(FIND("R",Table1[[#This Row],[FS_Priority]]),"")</f>
        <v/>
      </c>
    </row>
    <row r="2694" spans="1:41" x14ac:dyDescent="0.25">
      <c r="A2694" s="48" t="s">
        <v>4075</v>
      </c>
      <c r="B2694" s="217" t="s">
        <v>211</v>
      </c>
      <c r="C2694" s="217" t="s">
        <v>4075</v>
      </c>
      <c r="D2694" s="218" t="b">
        <v>0</v>
      </c>
      <c r="E2694" s="48" t="s">
        <v>53</v>
      </c>
      <c r="F2694" s="48" t="s">
        <v>4214</v>
      </c>
      <c r="G2694" s="48" t="s">
        <v>4373</v>
      </c>
      <c r="H2694" s="48" t="s">
        <v>285</v>
      </c>
      <c r="I2694" s="48" t="s">
        <v>4215</v>
      </c>
      <c r="J2694" s="48" t="s">
        <v>2657</v>
      </c>
      <c r="K2694" s="217" t="s">
        <v>3514</v>
      </c>
      <c r="L2694" s="217" t="s">
        <v>2636</v>
      </c>
      <c r="M2694" s="48" t="s">
        <v>3530</v>
      </c>
      <c r="N2694" s="217" t="s">
        <v>211</v>
      </c>
      <c r="O2694" s="48" t="s">
        <v>183</v>
      </c>
      <c r="P2694" s="48"/>
      <c r="Q2694" s="48" t="s">
        <v>3291</v>
      </c>
      <c r="R2694" s="217" t="s">
        <v>211</v>
      </c>
      <c r="S2694" s="48" t="b">
        <v>0</v>
      </c>
      <c r="T2694" s="48"/>
      <c r="U2694" s="178"/>
      <c r="V2694" s="178">
        <v>42688</v>
      </c>
      <c r="W2694" s="48" t="s">
        <v>211</v>
      </c>
      <c r="X2694" s="48"/>
      <c r="Y2694" s="48"/>
      <c r="Z2694" s="48" t="s">
        <v>211</v>
      </c>
      <c r="AA2694" s="48"/>
      <c r="AB2694" s="48"/>
      <c r="AC2694" s="217" t="s">
        <v>5008</v>
      </c>
      <c r="AD2694" s="48"/>
      <c r="AE2694" s="217" t="s">
        <v>498</v>
      </c>
      <c r="AF2694" s="217" t="s">
        <v>4476</v>
      </c>
      <c r="AG2694" s="217" t="s">
        <v>211</v>
      </c>
      <c r="AH2694" s="209"/>
      <c r="AI2694" s="210" t="s">
        <v>4284</v>
      </c>
      <c r="AJ2694" s="164" t="str">
        <f t="shared" si="42"/>
        <v>FS</v>
      </c>
      <c r="AK2694" s="115" t="b">
        <f>ISNUMBER(SEARCH("IRT",Table1[[#This Row],[Current_Status]]))</f>
        <v>0</v>
      </c>
      <c r="AL2694" s="116">
        <f>YEAR(Table1[[#This Row],[Project_Initiated]])</f>
        <v>2016</v>
      </c>
      <c r="AM2694" s="53">
        <v>44120</v>
      </c>
      <c r="AN2694" s="53" t="str">
        <f>IF(AND(Table1[[#This Row],[Completed Date]]&gt;="07/01/2020"+0,Table1[[#This Row],[Completed Date]]&lt;="6/30/2021"+0),"FY 20-21",IF(AND(Table1[[#This Row],[Completed Date]]&gt;="07/01/2019"+0,Table1[[#This Row],[Completed Date]]&lt;="6/30/2020"+0),"FY 19-20",""))</f>
        <v/>
      </c>
      <c r="AO2694" s="116">
        <f>IFERROR(FIND("R",Table1[[#This Row],[FS_Priority]]),"")</f>
        <v>1</v>
      </c>
    </row>
    <row r="2695" spans="1:41" x14ac:dyDescent="0.25">
      <c r="A2695" s="48" t="s">
        <v>4525</v>
      </c>
      <c r="B2695" s="217" t="s">
        <v>211</v>
      </c>
      <c r="C2695" s="217" t="s">
        <v>4525</v>
      </c>
      <c r="D2695" s="218" t="b">
        <v>0</v>
      </c>
      <c r="E2695" s="48" t="s">
        <v>53</v>
      </c>
      <c r="F2695" s="48" t="s">
        <v>4526</v>
      </c>
      <c r="G2695" s="48" t="s">
        <v>4987</v>
      </c>
      <c r="H2695" s="48" t="s">
        <v>211</v>
      </c>
      <c r="I2695" s="48" t="s">
        <v>3917</v>
      </c>
      <c r="J2695" s="48" t="s">
        <v>2657</v>
      </c>
      <c r="K2695" s="217" t="s">
        <v>3514</v>
      </c>
      <c r="L2695" s="217" t="s">
        <v>2636</v>
      </c>
      <c r="M2695" s="48" t="s">
        <v>3530</v>
      </c>
      <c r="N2695" s="217" t="s">
        <v>211</v>
      </c>
      <c r="O2695" s="48" t="s">
        <v>183</v>
      </c>
      <c r="P2695" s="48"/>
      <c r="Q2695" s="48" t="s">
        <v>3291</v>
      </c>
      <c r="R2695" s="217" t="s">
        <v>211</v>
      </c>
      <c r="S2695" s="48" t="b">
        <v>0</v>
      </c>
      <c r="T2695" s="48"/>
      <c r="U2695" s="178"/>
      <c r="V2695" s="178">
        <v>43774</v>
      </c>
      <c r="W2695" s="48" t="s">
        <v>211</v>
      </c>
      <c r="X2695" s="48"/>
      <c r="Y2695" s="48"/>
      <c r="Z2695" s="48" t="s">
        <v>211</v>
      </c>
      <c r="AA2695" s="48"/>
      <c r="AB2695" s="48"/>
      <c r="AC2695" s="217" t="s">
        <v>5012</v>
      </c>
      <c r="AD2695" s="48"/>
      <c r="AE2695" s="217" t="s">
        <v>498</v>
      </c>
      <c r="AF2695" s="217" t="s">
        <v>4988</v>
      </c>
      <c r="AG2695" s="217" t="s">
        <v>211</v>
      </c>
      <c r="AH2695" s="216"/>
      <c r="AI2695" s="210" t="s">
        <v>4364</v>
      </c>
      <c r="AJ2695" s="164" t="str">
        <f t="shared" si="42"/>
        <v>FS</v>
      </c>
      <c r="AK2695" s="115" t="b">
        <f>ISNUMBER(SEARCH("IRT",Table1[[#This Row],[Current_Status]]))</f>
        <v>0</v>
      </c>
      <c r="AL2695" s="116">
        <f>YEAR(Table1[[#This Row],[Project_Initiated]])</f>
        <v>2019</v>
      </c>
      <c r="AM2695" s="53">
        <v>44120</v>
      </c>
      <c r="AN2695" s="53" t="str">
        <f>IF(AND(Table1[[#This Row],[Completed Date]]&gt;="07/01/2020"+0,Table1[[#This Row],[Completed Date]]&lt;="6/30/2021"+0),"FY 20-21",IF(AND(Table1[[#This Row],[Completed Date]]&gt;="07/01/2019"+0,Table1[[#This Row],[Completed Date]]&lt;="6/30/2020"+0),"FY 19-20",""))</f>
        <v/>
      </c>
      <c r="AO2695" s="116">
        <f>IFERROR(FIND("R",Table1[[#This Row],[FS_Priority]]),"")</f>
        <v>1</v>
      </c>
    </row>
    <row r="2696" spans="1:41" x14ac:dyDescent="0.25">
      <c r="A2696" s="48" t="s">
        <v>4077</v>
      </c>
      <c r="B2696" s="217" t="s">
        <v>211</v>
      </c>
      <c r="C2696" s="217" t="s">
        <v>4077</v>
      </c>
      <c r="D2696" s="218" t="b">
        <v>0</v>
      </c>
      <c r="E2696" s="48" t="s">
        <v>53</v>
      </c>
      <c r="F2696" s="48" t="s">
        <v>4823</v>
      </c>
      <c r="G2696" s="48" t="s">
        <v>4255</v>
      </c>
      <c r="H2696" s="48" t="s">
        <v>932</v>
      </c>
      <c r="I2696" s="48" t="s">
        <v>4132</v>
      </c>
      <c r="J2696" s="48" t="s">
        <v>2657</v>
      </c>
      <c r="K2696" s="217" t="s">
        <v>3514</v>
      </c>
      <c r="L2696" s="217" t="s">
        <v>2636</v>
      </c>
      <c r="M2696" s="48" t="s">
        <v>3551</v>
      </c>
      <c r="N2696" s="217" t="s">
        <v>211</v>
      </c>
      <c r="O2696" s="48" t="s">
        <v>183</v>
      </c>
      <c r="P2696" s="48"/>
      <c r="Q2696" s="48" t="s">
        <v>3429</v>
      </c>
      <c r="R2696" s="217" t="s">
        <v>211</v>
      </c>
      <c r="S2696" s="48" t="b">
        <v>0</v>
      </c>
      <c r="T2696" s="48"/>
      <c r="U2696" s="178"/>
      <c r="V2696" s="178">
        <v>43515</v>
      </c>
      <c r="W2696" s="48" t="s">
        <v>211</v>
      </c>
      <c r="X2696" s="48"/>
      <c r="Y2696" s="48"/>
      <c r="Z2696" s="48" t="s">
        <v>211</v>
      </c>
      <c r="AA2696" s="48"/>
      <c r="AB2696" s="48"/>
      <c r="AC2696" s="217" t="s">
        <v>5014</v>
      </c>
      <c r="AD2696" s="219">
        <v>43725</v>
      </c>
      <c r="AE2696" s="217" t="s">
        <v>498</v>
      </c>
      <c r="AF2696" s="217" t="s">
        <v>4439</v>
      </c>
      <c r="AG2696" s="217" t="s">
        <v>2694</v>
      </c>
      <c r="AH2696" s="216"/>
      <c r="AI2696" s="210" t="s">
        <v>4284</v>
      </c>
      <c r="AJ2696" s="164" t="str">
        <f t="shared" si="42"/>
        <v>FS</v>
      </c>
      <c r="AK2696" s="115" t="b">
        <f>ISNUMBER(SEARCH("IRT",Table1[[#This Row],[Current_Status]]))</f>
        <v>0</v>
      </c>
      <c r="AL2696" s="116">
        <f>YEAR(Table1[[#This Row],[Project_Initiated]])</f>
        <v>2019</v>
      </c>
      <c r="AM2696" s="53">
        <v>44120</v>
      </c>
      <c r="AN2696" s="53" t="str">
        <f>IF(AND(Table1[[#This Row],[Completed Date]]&gt;="07/01/2020"+0,Table1[[#This Row],[Completed Date]]&lt;="6/30/2021"+0),"FY 20-21",IF(AND(Table1[[#This Row],[Completed Date]]&gt;="07/01/2019"+0,Table1[[#This Row],[Completed Date]]&lt;="6/30/2020"+0),"FY 19-20",""))</f>
        <v/>
      </c>
      <c r="AO2696" s="116">
        <f>IFERROR(FIND("R",Table1[[#This Row],[FS_Priority]]),"")</f>
        <v>1</v>
      </c>
    </row>
    <row r="2697" spans="1:41" x14ac:dyDescent="0.25">
      <c r="A2697" s="48" t="s">
        <v>4544</v>
      </c>
      <c r="B2697" s="217" t="s">
        <v>211</v>
      </c>
      <c r="C2697" s="217" t="s">
        <v>4544</v>
      </c>
      <c r="D2697" s="218" t="b">
        <v>0</v>
      </c>
      <c r="E2697" s="48" t="s">
        <v>99</v>
      </c>
      <c r="F2697" s="48" t="s">
        <v>4545</v>
      </c>
      <c r="G2697" s="48" t="s">
        <v>4726</v>
      </c>
      <c r="H2697" s="48" t="s">
        <v>211</v>
      </c>
      <c r="I2697" s="48" t="s">
        <v>4540</v>
      </c>
      <c r="J2697" s="48" t="s">
        <v>2657</v>
      </c>
      <c r="K2697" s="217" t="s">
        <v>4989</v>
      </c>
      <c r="L2697" s="217" t="s">
        <v>297</v>
      </c>
      <c r="M2697" s="48" t="s">
        <v>3599</v>
      </c>
      <c r="N2697" s="217" t="s">
        <v>211</v>
      </c>
      <c r="O2697" s="48" t="s">
        <v>183</v>
      </c>
      <c r="P2697" s="48"/>
      <c r="Q2697" s="48" t="s">
        <v>218</v>
      </c>
      <c r="R2697" s="217" t="s">
        <v>211</v>
      </c>
      <c r="S2697" s="48" t="b">
        <v>0</v>
      </c>
      <c r="T2697" s="48"/>
      <c r="U2697" s="178"/>
      <c r="V2697" s="178">
        <v>43788</v>
      </c>
      <c r="W2697" s="48" t="s">
        <v>211</v>
      </c>
      <c r="X2697" s="48"/>
      <c r="Y2697" s="48"/>
      <c r="Z2697" s="48" t="s">
        <v>211</v>
      </c>
      <c r="AA2697" s="48"/>
      <c r="AB2697" s="48"/>
      <c r="AC2697" s="217" t="s">
        <v>5015</v>
      </c>
      <c r="AD2697" s="219">
        <v>43790</v>
      </c>
      <c r="AE2697" s="217" t="s">
        <v>178</v>
      </c>
      <c r="AF2697" s="217" t="s">
        <v>4727</v>
      </c>
      <c r="AG2697" s="217" t="s">
        <v>2694</v>
      </c>
      <c r="AH2697" s="216"/>
      <c r="AI2697" s="210" t="s">
        <v>4364</v>
      </c>
      <c r="AJ2697" s="164" t="str">
        <f t="shared" si="42"/>
        <v>FS</v>
      </c>
      <c r="AK2697" s="115" t="b">
        <f>ISNUMBER(SEARCH("IRT",Table1[[#This Row],[Current_Status]]))</f>
        <v>0</v>
      </c>
      <c r="AL2697" s="116">
        <f>YEAR(Table1[[#This Row],[Project_Initiated]])</f>
        <v>2019</v>
      </c>
      <c r="AM2697" s="53">
        <v>44120</v>
      </c>
      <c r="AN2697" s="53" t="str">
        <f>IF(AND(Table1[[#This Row],[Completed Date]]&gt;="07/01/2020"+0,Table1[[#This Row],[Completed Date]]&lt;="6/30/2021"+0),"FY 20-21",IF(AND(Table1[[#This Row],[Completed Date]]&gt;="07/01/2019"+0,Table1[[#This Row],[Completed Date]]&lt;="6/30/2020"+0),"FY 19-20",""))</f>
        <v/>
      </c>
      <c r="AO2697" s="116" t="str">
        <f>IFERROR(FIND("R",Table1[[#This Row],[FS_Priority]]),"")</f>
        <v/>
      </c>
    </row>
    <row r="2698" spans="1:41" x14ac:dyDescent="0.25">
      <c r="A2698" s="48" t="s">
        <v>4582</v>
      </c>
      <c r="B2698" s="217" t="s">
        <v>211</v>
      </c>
      <c r="C2698" s="217" t="s">
        <v>4582</v>
      </c>
      <c r="D2698" s="218" t="b">
        <v>0</v>
      </c>
      <c r="E2698" s="48" t="s">
        <v>99</v>
      </c>
      <c r="F2698" s="48" t="s">
        <v>4583</v>
      </c>
      <c r="G2698" s="48" t="s">
        <v>4740</v>
      </c>
      <c r="H2698" s="48" t="s">
        <v>211</v>
      </c>
      <c r="I2698" s="48" t="s">
        <v>3940</v>
      </c>
      <c r="J2698" s="48" t="s">
        <v>2657</v>
      </c>
      <c r="K2698" s="217" t="s">
        <v>4989</v>
      </c>
      <c r="L2698" s="217" t="s">
        <v>297</v>
      </c>
      <c r="M2698" s="48" t="s">
        <v>3599</v>
      </c>
      <c r="N2698" s="217" t="s">
        <v>211</v>
      </c>
      <c r="O2698" s="48" t="s">
        <v>183</v>
      </c>
      <c r="P2698" s="48"/>
      <c r="Q2698" s="48" t="s">
        <v>3293</v>
      </c>
      <c r="R2698" s="217" t="s">
        <v>211</v>
      </c>
      <c r="S2698" s="48" t="b">
        <v>0</v>
      </c>
      <c r="T2698" s="48"/>
      <c r="U2698" s="178"/>
      <c r="V2698" s="178">
        <v>43756</v>
      </c>
      <c r="W2698" s="48" t="s">
        <v>211</v>
      </c>
      <c r="X2698" s="48"/>
      <c r="Y2698" s="48"/>
      <c r="Z2698" s="48" t="s">
        <v>211</v>
      </c>
      <c r="AA2698" s="48"/>
      <c r="AB2698" s="48"/>
      <c r="AC2698" s="217" t="s">
        <v>5008</v>
      </c>
      <c r="AD2698" s="219">
        <v>43782</v>
      </c>
      <c r="AE2698" s="217" t="s">
        <v>178</v>
      </c>
      <c r="AF2698" s="217" t="s">
        <v>4741</v>
      </c>
      <c r="AG2698" s="217" t="s">
        <v>2694</v>
      </c>
      <c r="AH2698" s="208"/>
      <c r="AI2698" s="210" t="s">
        <v>4364</v>
      </c>
      <c r="AJ2698" s="164" t="str">
        <f t="shared" si="42"/>
        <v>FS</v>
      </c>
      <c r="AK2698" s="115" t="b">
        <f>ISNUMBER(SEARCH("IRT",Table1[[#This Row],[Current_Status]]))</f>
        <v>0</v>
      </c>
      <c r="AL2698" s="116">
        <f>YEAR(Table1[[#This Row],[Project_Initiated]])</f>
        <v>2019</v>
      </c>
      <c r="AM2698" s="53">
        <v>44120</v>
      </c>
      <c r="AN2698" s="53" t="str">
        <f>IF(AND(Table1[[#This Row],[Completed Date]]&gt;="07/01/2020"+0,Table1[[#This Row],[Completed Date]]&lt;="6/30/2021"+0),"FY 20-21",IF(AND(Table1[[#This Row],[Completed Date]]&gt;="07/01/2019"+0,Table1[[#This Row],[Completed Date]]&lt;="6/30/2020"+0),"FY 19-20",""))</f>
        <v/>
      </c>
      <c r="AO2698" s="116">
        <f>IFERROR(FIND("R",Table1[[#This Row],[FS_Priority]]),"")</f>
        <v>1</v>
      </c>
    </row>
    <row r="2699" spans="1:41" x14ac:dyDescent="0.25">
      <c r="A2699" s="48" t="s">
        <v>4584</v>
      </c>
      <c r="B2699" s="217" t="s">
        <v>211</v>
      </c>
      <c r="C2699" s="217" t="s">
        <v>4584</v>
      </c>
      <c r="D2699" s="218" t="b">
        <v>0</v>
      </c>
      <c r="E2699" s="48" t="s">
        <v>99</v>
      </c>
      <c r="F2699" s="48" t="s">
        <v>4585</v>
      </c>
      <c r="G2699" s="48" t="s">
        <v>4805</v>
      </c>
      <c r="H2699" s="48" t="s">
        <v>211</v>
      </c>
      <c r="I2699" s="48" t="s">
        <v>4540</v>
      </c>
      <c r="J2699" s="48" t="s">
        <v>2657</v>
      </c>
      <c r="K2699" s="217" t="s">
        <v>4989</v>
      </c>
      <c r="L2699" s="217" t="s">
        <v>297</v>
      </c>
      <c r="M2699" s="48" t="s">
        <v>3599</v>
      </c>
      <c r="N2699" s="217" t="s">
        <v>211</v>
      </c>
      <c r="O2699" s="48" t="s">
        <v>183</v>
      </c>
      <c r="P2699" s="48"/>
      <c r="Q2699" s="48" t="s">
        <v>3429</v>
      </c>
      <c r="R2699" s="217" t="s">
        <v>211</v>
      </c>
      <c r="S2699" s="48" t="b">
        <v>0</v>
      </c>
      <c r="T2699" s="48"/>
      <c r="U2699" s="178"/>
      <c r="V2699" s="178">
        <v>43776</v>
      </c>
      <c r="W2699" s="48" t="s">
        <v>211</v>
      </c>
      <c r="X2699" s="48"/>
      <c r="Y2699" s="48"/>
      <c r="Z2699" s="48" t="s">
        <v>211</v>
      </c>
      <c r="AA2699" s="48"/>
      <c r="AB2699" s="48"/>
      <c r="AC2699" s="217" t="s">
        <v>5008</v>
      </c>
      <c r="AD2699" s="220">
        <v>43850</v>
      </c>
      <c r="AE2699" s="217" t="s">
        <v>178</v>
      </c>
      <c r="AF2699" s="217" t="s">
        <v>4806</v>
      </c>
      <c r="AG2699" s="217" t="s">
        <v>2694</v>
      </c>
      <c r="AH2699" s="208"/>
      <c r="AI2699" s="210" t="s">
        <v>4364</v>
      </c>
      <c r="AJ2699" s="164" t="str">
        <f t="shared" si="42"/>
        <v>FS</v>
      </c>
      <c r="AK2699" s="115" t="b">
        <f>ISNUMBER(SEARCH("IRT",Table1[[#This Row],[Current_Status]]))</f>
        <v>0</v>
      </c>
      <c r="AL2699" s="116">
        <f>YEAR(Table1[[#This Row],[Project_Initiated]])</f>
        <v>2019</v>
      </c>
      <c r="AM2699" s="53">
        <v>44120</v>
      </c>
      <c r="AN2699" s="53" t="str">
        <f>IF(AND(Table1[[#This Row],[Completed Date]]&gt;="07/01/2020"+0,Table1[[#This Row],[Completed Date]]&lt;="6/30/2021"+0),"FY 20-21",IF(AND(Table1[[#This Row],[Completed Date]]&gt;="07/01/2019"+0,Table1[[#This Row],[Completed Date]]&lt;="6/30/2020"+0),"FY 19-20",""))</f>
        <v/>
      </c>
      <c r="AO2699" s="116">
        <f>IFERROR(FIND("R",Table1[[#This Row],[FS_Priority]]),"")</f>
        <v>1</v>
      </c>
    </row>
    <row r="2700" spans="1:41" x14ac:dyDescent="0.25">
      <c r="A2700" s="48" t="s">
        <v>4876</v>
      </c>
      <c r="B2700" s="217" t="s">
        <v>211</v>
      </c>
      <c r="C2700" s="217" t="s">
        <v>4876</v>
      </c>
      <c r="D2700" s="218" t="b">
        <v>0</v>
      </c>
      <c r="E2700" s="48" t="s">
        <v>107</v>
      </c>
      <c r="F2700" s="48" t="s">
        <v>4877</v>
      </c>
      <c r="G2700" s="48" t="s">
        <v>211</v>
      </c>
      <c r="H2700" s="48" t="s">
        <v>473</v>
      </c>
      <c r="I2700" s="48" t="s">
        <v>4878</v>
      </c>
      <c r="J2700" s="48" t="s">
        <v>2657</v>
      </c>
      <c r="K2700" s="217" t="s">
        <v>3674</v>
      </c>
      <c r="L2700" s="217" t="s">
        <v>2636</v>
      </c>
      <c r="M2700" s="48" t="s">
        <v>3568</v>
      </c>
      <c r="N2700" s="217" t="s">
        <v>4879</v>
      </c>
      <c r="O2700" s="48" t="s">
        <v>4852</v>
      </c>
      <c r="P2700" s="48"/>
      <c r="Q2700" s="48" t="s">
        <v>221</v>
      </c>
      <c r="R2700" s="217" t="s">
        <v>211</v>
      </c>
      <c r="S2700" s="48" t="b">
        <v>0</v>
      </c>
      <c r="T2700" s="48"/>
      <c r="U2700" s="178"/>
      <c r="V2700" s="178">
        <v>43879</v>
      </c>
      <c r="W2700" s="48" t="s">
        <v>211</v>
      </c>
      <c r="X2700" s="48"/>
      <c r="Y2700" s="48"/>
      <c r="Z2700" s="48" t="s">
        <v>211</v>
      </c>
      <c r="AA2700" s="48"/>
      <c r="AB2700" s="48"/>
      <c r="AC2700" s="217" t="s">
        <v>5006</v>
      </c>
      <c r="AD2700" s="48"/>
      <c r="AE2700" s="217" t="s">
        <v>4852</v>
      </c>
      <c r="AF2700" s="217" t="s">
        <v>211</v>
      </c>
      <c r="AG2700" s="217" t="s">
        <v>211</v>
      </c>
      <c r="AH2700" s="208"/>
      <c r="AI2700" s="210" t="s">
        <v>4360</v>
      </c>
      <c r="AJ2700" s="164" t="str">
        <f t="shared" si="42"/>
        <v>FS</v>
      </c>
      <c r="AK2700" s="115" t="b">
        <f>ISNUMBER(SEARCH("IRT",Table1[[#This Row],[Current_Status]]))</f>
        <v>0</v>
      </c>
      <c r="AL2700" s="116">
        <f>YEAR(Table1[[#This Row],[Project_Initiated]])</f>
        <v>2020</v>
      </c>
      <c r="AM2700" s="53">
        <v>44120</v>
      </c>
      <c r="AN2700" s="53" t="str">
        <f>IF(AND(Table1[[#This Row],[Completed Date]]&gt;="07/01/2020"+0,Table1[[#This Row],[Completed Date]]&lt;="6/30/2021"+0),"FY 20-21",IF(AND(Table1[[#This Row],[Completed Date]]&gt;="07/01/2019"+0,Table1[[#This Row],[Completed Date]]&lt;="6/30/2020"+0),"FY 19-20",""))</f>
        <v/>
      </c>
      <c r="AO2700" s="116" t="str">
        <f>IFERROR(FIND("R",Table1[[#This Row],[FS_Priority]]),"")</f>
        <v/>
      </c>
    </row>
    <row r="2701" spans="1:41" x14ac:dyDescent="0.25">
      <c r="A2701" s="48" t="s">
        <v>331</v>
      </c>
      <c r="B2701" s="217" t="s">
        <v>211</v>
      </c>
      <c r="C2701" s="217" t="s">
        <v>331</v>
      </c>
      <c r="D2701" s="218" t="b">
        <v>0</v>
      </c>
      <c r="E2701" s="48" t="s">
        <v>107</v>
      </c>
      <c r="F2701" s="48" t="s">
        <v>3200</v>
      </c>
      <c r="G2701" s="48" t="s">
        <v>5065</v>
      </c>
      <c r="H2701" s="48" t="s">
        <v>471</v>
      </c>
      <c r="I2701" s="48" t="s">
        <v>211</v>
      </c>
      <c r="J2701" s="48" t="s">
        <v>2657</v>
      </c>
      <c r="K2701" s="217" t="s">
        <v>3674</v>
      </c>
      <c r="L2701" s="217" t="s">
        <v>2636</v>
      </c>
      <c r="M2701" s="48" t="s">
        <v>3698</v>
      </c>
      <c r="N2701" s="217" t="s">
        <v>211</v>
      </c>
      <c r="O2701" s="48" t="s">
        <v>183</v>
      </c>
      <c r="P2701" s="48"/>
      <c r="Q2701" s="48" t="s">
        <v>306</v>
      </c>
      <c r="R2701" s="217" t="s">
        <v>312</v>
      </c>
      <c r="S2701" s="48" t="b">
        <v>0</v>
      </c>
      <c r="T2701" s="48"/>
      <c r="U2701" s="178"/>
      <c r="V2701" s="178">
        <v>43245</v>
      </c>
      <c r="W2701" s="48" t="s">
        <v>211</v>
      </c>
      <c r="X2701" s="48"/>
      <c r="Y2701" s="48"/>
      <c r="Z2701" s="48" t="s">
        <v>211</v>
      </c>
      <c r="AA2701" s="48"/>
      <c r="AB2701" s="48"/>
      <c r="AC2701" s="217" t="s">
        <v>5091</v>
      </c>
      <c r="AD2701" s="48"/>
      <c r="AE2701" s="217" t="s">
        <v>183</v>
      </c>
      <c r="AF2701" s="217" t="s">
        <v>211</v>
      </c>
      <c r="AG2701" s="217" t="s">
        <v>2694</v>
      </c>
      <c r="AH2701" s="208"/>
      <c r="AI2701" s="210" t="s">
        <v>4350</v>
      </c>
      <c r="AJ2701" s="164" t="str">
        <f t="shared" si="42"/>
        <v>FS</v>
      </c>
      <c r="AK2701" s="115" t="b">
        <f>ISNUMBER(SEARCH("IRT",Table1[[#This Row],[Current_Status]]))</f>
        <v>0</v>
      </c>
      <c r="AL2701" s="116">
        <f>YEAR(Table1[[#This Row],[Project_Initiated]])</f>
        <v>2018</v>
      </c>
      <c r="AM2701" s="53">
        <v>44120</v>
      </c>
      <c r="AN2701" s="53" t="str">
        <f>IF(AND(Table1[[#This Row],[Completed Date]]&gt;="07/01/2020"+0,Table1[[#This Row],[Completed Date]]&lt;="6/30/2021"+0),"FY 20-21",IF(AND(Table1[[#This Row],[Completed Date]]&gt;="07/01/2019"+0,Table1[[#This Row],[Completed Date]]&lt;="6/30/2020"+0),"FY 19-20",""))</f>
        <v/>
      </c>
      <c r="AO2701" s="116" t="str">
        <f>IFERROR(FIND("R",Table1[[#This Row],[FS_Priority]]),"")</f>
        <v/>
      </c>
    </row>
    <row r="2702" spans="1:41" x14ac:dyDescent="0.25">
      <c r="A2702" s="48" t="s">
        <v>4614</v>
      </c>
      <c r="B2702" s="217" t="s">
        <v>211</v>
      </c>
      <c r="C2702" s="217" t="s">
        <v>4614</v>
      </c>
      <c r="D2702" s="218" t="b">
        <v>0</v>
      </c>
      <c r="E2702" s="48" t="s">
        <v>107</v>
      </c>
      <c r="F2702" s="48" t="s">
        <v>4615</v>
      </c>
      <c r="G2702" s="48" t="s">
        <v>4800</v>
      </c>
      <c r="H2702" s="48" t="s">
        <v>211</v>
      </c>
      <c r="I2702" s="48" t="s">
        <v>4616</v>
      </c>
      <c r="J2702" s="48" t="s">
        <v>2657</v>
      </c>
      <c r="K2702" s="217" t="s">
        <v>3674</v>
      </c>
      <c r="L2702" s="217" t="s">
        <v>2636</v>
      </c>
      <c r="M2702" s="48" t="s">
        <v>3675</v>
      </c>
      <c r="N2702" s="217" t="s">
        <v>4166</v>
      </c>
      <c r="O2702" s="48" t="s">
        <v>183</v>
      </c>
      <c r="P2702" s="48"/>
      <c r="Q2702" s="48" t="s">
        <v>236</v>
      </c>
      <c r="R2702" s="217" t="s">
        <v>211</v>
      </c>
      <c r="S2702" s="48" t="b">
        <v>1</v>
      </c>
      <c r="T2702" s="48"/>
      <c r="U2702" s="178"/>
      <c r="V2702" s="178">
        <v>43749</v>
      </c>
      <c r="W2702" s="48" t="s">
        <v>211</v>
      </c>
      <c r="X2702" s="48"/>
      <c r="Y2702" s="48"/>
      <c r="Z2702" s="48" t="s">
        <v>211</v>
      </c>
      <c r="AA2702" s="48"/>
      <c r="AB2702" s="48"/>
      <c r="AC2702" s="217" t="s">
        <v>5025</v>
      </c>
      <c r="AD2702" s="219">
        <v>43861</v>
      </c>
      <c r="AE2702" s="217" t="s">
        <v>498</v>
      </c>
      <c r="AF2702" s="217" t="s">
        <v>4801</v>
      </c>
      <c r="AG2702" s="217" t="s">
        <v>2694</v>
      </c>
      <c r="AH2702" s="208"/>
      <c r="AI2702" s="210" t="s">
        <v>4364</v>
      </c>
      <c r="AJ2702" s="164" t="str">
        <f t="shared" si="42"/>
        <v>FS</v>
      </c>
      <c r="AK2702" s="115" t="b">
        <f>ISNUMBER(SEARCH("IRT",Table1[[#This Row],[Current_Status]]))</f>
        <v>0</v>
      </c>
      <c r="AL2702" s="116">
        <f>YEAR(Table1[[#This Row],[Project_Initiated]])</f>
        <v>2019</v>
      </c>
      <c r="AM2702" s="53">
        <v>44120</v>
      </c>
      <c r="AN2702" s="53" t="str">
        <f>IF(AND(Table1[[#This Row],[Completed Date]]&gt;="07/01/2020"+0,Table1[[#This Row],[Completed Date]]&lt;="6/30/2021"+0),"FY 20-21",IF(AND(Table1[[#This Row],[Completed Date]]&gt;="07/01/2019"+0,Table1[[#This Row],[Completed Date]]&lt;="6/30/2020"+0),"FY 19-20",""))</f>
        <v/>
      </c>
      <c r="AO2702" s="116" t="str">
        <f>IFERROR(FIND("R",Table1[[#This Row],[FS_Priority]]),"")</f>
        <v/>
      </c>
    </row>
    <row r="2703" spans="1:41" x14ac:dyDescent="0.25">
      <c r="A2703" s="48" t="s">
        <v>4627</v>
      </c>
      <c r="B2703" s="217" t="s">
        <v>211</v>
      </c>
      <c r="C2703" s="217" t="s">
        <v>4627</v>
      </c>
      <c r="D2703" s="218" t="b">
        <v>0</v>
      </c>
      <c r="E2703" s="48" t="s">
        <v>107</v>
      </c>
      <c r="F2703" s="48" t="s">
        <v>4628</v>
      </c>
      <c r="G2703" s="48" t="s">
        <v>211</v>
      </c>
      <c r="H2703" s="48" t="s">
        <v>211</v>
      </c>
      <c r="I2703" s="48" t="s">
        <v>4629</v>
      </c>
      <c r="J2703" s="48" t="s">
        <v>2657</v>
      </c>
      <c r="K2703" s="217" t="s">
        <v>3674</v>
      </c>
      <c r="L2703" s="217" t="s">
        <v>2636</v>
      </c>
      <c r="M2703" s="48" t="s">
        <v>3724</v>
      </c>
      <c r="N2703" s="217" t="s">
        <v>3533</v>
      </c>
      <c r="O2703" s="48" t="s">
        <v>183</v>
      </c>
      <c r="P2703" s="48"/>
      <c r="Q2703" s="48" t="s">
        <v>239</v>
      </c>
      <c r="R2703" s="217" t="s">
        <v>211</v>
      </c>
      <c r="S2703" s="48" t="b">
        <v>0</v>
      </c>
      <c r="T2703" s="48"/>
      <c r="U2703" s="178"/>
      <c r="V2703" s="178">
        <v>43796</v>
      </c>
      <c r="W2703" s="48" t="s">
        <v>211</v>
      </c>
      <c r="X2703" s="48"/>
      <c r="Y2703" s="48"/>
      <c r="Z2703" s="48" t="s">
        <v>211</v>
      </c>
      <c r="AA2703" s="48"/>
      <c r="AB2703" s="48"/>
      <c r="AC2703" s="217" t="s">
        <v>5028</v>
      </c>
      <c r="AD2703" s="180"/>
      <c r="AE2703" s="217" t="s">
        <v>498</v>
      </c>
      <c r="AF2703" s="217" t="s">
        <v>4725</v>
      </c>
      <c r="AG2703" s="217" t="s">
        <v>211</v>
      </c>
      <c r="AH2703" s="208"/>
      <c r="AI2703" s="210" t="s">
        <v>4364</v>
      </c>
      <c r="AJ2703" s="164" t="str">
        <f t="shared" si="42"/>
        <v>FS</v>
      </c>
      <c r="AK2703" s="115" t="b">
        <f>ISNUMBER(SEARCH("IRT",Table1[[#This Row],[Current_Status]]))</f>
        <v>0</v>
      </c>
      <c r="AL2703" s="116">
        <f>YEAR(Table1[[#This Row],[Project_Initiated]])</f>
        <v>2019</v>
      </c>
      <c r="AM2703" s="53">
        <v>44120</v>
      </c>
      <c r="AN2703" s="53" t="str">
        <f>IF(AND(Table1[[#This Row],[Completed Date]]&gt;="07/01/2020"+0,Table1[[#This Row],[Completed Date]]&lt;="6/30/2021"+0),"FY 20-21",IF(AND(Table1[[#This Row],[Completed Date]]&gt;="07/01/2019"+0,Table1[[#This Row],[Completed Date]]&lt;="6/30/2020"+0),"FY 19-20",""))</f>
        <v/>
      </c>
      <c r="AO2703" s="116" t="str">
        <f>IFERROR(FIND("R",Table1[[#This Row],[FS_Priority]]),"")</f>
        <v/>
      </c>
    </row>
    <row r="2704" spans="1:41" x14ac:dyDescent="0.25">
      <c r="A2704" s="48" t="s">
        <v>3435</v>
      </c>
      <c r="B2704" s="217" t="s">
        <v>211</v>
      </c>
      <c r="C2704" s="217" t="s">
        <v>3435</v>
      </c>
      <c r="D2704" s="218" t="b">
        <v>0</v>
      </c>
      <c r="E2704" s="48" t="s">
        <v>107</v>
      </c>
      <c r="F2704" s="48" t="s">
        <v>3436</v>
      </c>
      <c r="G2704" s="48" t="s">
        <v>4334</v>
      </c>
      <c r="H2704" s="48" t="s">
        <v>474</v>
      </c>
      <c r="I2704" s="48" t="s">
        <v>3988</v>
      </c>
      <c r="J2704" s="48" t="s">
        <v>2657</v>
      </c>
      <c r="K2704" s="217" t="s">
        <v>3674</v>
      </c>
      <c r="L2704" s="217" t="s">
        <v>2636</v>
      </c>
      <c r="M2704" s="48" t="s">
        <v>3561</v>
      </c>
      <c r="N2704" s="217" t="s">
        <v>211</v>
      </c>
      <c r="O2704" s="48" t="s">
        <v>183</v>
      </c>
      <c r="P2704" s="48"/>
      <c r="Q2704" s="48" t="s">
        <v>240</v>
      </c>
      <c r="R2704" s="217" t="s">
        <v>211</v>
      </c>
      <c r="S2704" s="48" t="b">
        <v>0</v>
      </c>
      <c r="T2704" s="48"/>
      <c r="U2704" s="178"/>
      <c r="V2704" s="178">
        <v>43516</v>
      </c>
      <c r="W2704" s="48" t="s">
        <v>211</v>
      </c>
      <c r="X2704" s="48"/>
      <c r="Y2704" s="48"/>
      <c r="Z2704" s="48" t="s">
        <v>211</v>
      </c>
      <c r="AA2704" s="48"/>
      <c r="AB2704" s="48"/>
      <c r="AC2704" s="217" t="s">
        <v>5030</v>
      </c>
      <c r="AD2704" s="223">
        <v>43888</v>
      </c>
      <c r="AE2704" s="217" t="s">
        <v>498</v>
      </c>
      <c r="AF2704" s="217" t="s">
        <v>4440</v>
      </c>
      <c r="AG2704" s="217" t="s">
        <v>2694</v>
      </c>
      <c r="AH2704" s="208"/>
      <c r="AI2704" s="210" t="s">
        <v>4364</v>
      </c>
      <c r="AJ2704" s="164" t="str">
        <f t="shared" si="42"/>
        <v>FS</v>
      </c>
      <c r="AK2704" s="115" t="b">
        <f>ISNUMBER(SEARCH("IRT",Table1[[#This Row],[Current_Status]]))</f>
        <v>0</v>
      </c>
      <c r="AL2704" s="116">
        <f>YEAR(Table1[[#This Row],[Project_Initiated]])</f>
        <v>2019</v>
      </c>
      <c r="AM2704" s="53">
        <v>44120</v>
      </c>
      <c r="AN2704" s="53" t="str">
        <f>IF(AND(Table1[[#This Row],[Completed Date]]&gt;="07/01/2020"+0,Table1[[#This Row],[Completed Date]]&lt;="6/30/2021"+0),"FY 20-21",IF(AND(Table1[[#This Row],[Completed Date]]&gt;="07/01/2019"+0,Table1[[#This Row],[Completed Date]]&lt;="6/30/2020"+0),"FY 19-20",""))</f>
        <v/>
      </c>
      <c r="AO2704" s="116" t="str">
        <f>IFERROR(FIND("R",Table1[[#This Row],[FS_Priority]]),"")</f>
        <v/>
      </c>
    </row>
    <row r="2705" spans="1:41" x14ac:dyDescent="0.25">
      <c r="A2705" s="48" t="s">
        <v>4902</v>
      </c>
      <c r="B2705" s="217" t="s">
        <v>211</v>
      </c>
      <c r="C2705" s="217" t="s">
        <v>4902</v>
      </c>
      <c r="D2705" s="218" t="b">
        <v>0</v>
      </c>
      <c r="E2705" s="48" t="s">
        <v>107</v>
      </c>
      <c r="F2705" s="48" t="s">
        <v>4903</v>
      </c>
      <c r="G2705" s="48" t="s">
        <v>211</v>
      </c>
      <c r="H2705" s="48" t="s">
        <v>473</v>
      </c>
      <c r="I2705" s="48" t="s">
        <v>3555</v>
      </c>
      <c r="J2705" s="48" t="s">
        <v>2657</v>
      </c>
      <c r="K2705" s="217" t="s">
        <v>3674</v>
      </c>
      <c r="L2705" s="217" t="s">
        <v>2636</v>
      </c>
      <c r="M2705" s="48" t="s">
        <v>3568</v>
      </c>
      <c r="N2705" s="217" t="s">
        <v>4879</v>
      </c>
      <c r="O2705" s="48" t="s">
        <v>4852</v>
      </c>
      <c r="P2705" s="48"/>
      <c r="Q2705" s="48" t="s">
        <v>108</v>
      </c>
      <c r="R2705" s="217" t="s">
        <v>211</v>
      </c>
      <c r="S2705" s="48" t="b">
        <v>0</v>
      </c>
      <c r="T2705" s="48"/>
      <c r="U2705" s="178"/>
      <c r="V2705" s="178">
        <v>43880</v>
      </c>
      <c r="W2705" s="48" t="s">
        <v>211</v>
      </c>
      <c r="X2705" s="48"/>
      <c r="Y2705" s="48"/>
      <c r="Z2705" s="48" t="s">
        <v>211</v>
      </c>
      <c r="AA2705" s="48"/>
      <c r="AB2705" s="48"/>
      <c r="AC2705" s="217" t="s">
        <v>5006</v>
      </c>
      <c r="AD2705" s="48"/>
      <c r="AE2705" s="217" t="s">
        <v>4852</v>
      </c>
      <c r="AF2705" s="217" t="s">
        <v>211</v>
      </c>
      <c r="AG2705" s="217" t="s">
        <v>211</v>
      </c>
      <c r="AH2705" s="208"/>
      <c r="AI2705" s="210" t="s">
        <v>4360</v>
      </c>
      <c r="AJ2705" s="164" t="str">
        <f t="shared" si="42"/>
        <v>FS</v>
      </c>
      <c r="AK2705" s="115" t="b">
        <f>ISNUMBER(SEARCH("IRT",Table1[[#This Row],[Current_Status]]))</f>
        <v>0</v>
      </c>
      <c r="AL2705" s="116">
        <f>YEAR(Table1[[#This Row],[Project_Initiated]])</f>
        <v>2020</v>
      </c>
      <c r="AM2705" s="53">
        <v>44120</v>
      </c>
      <c r="AN2705" s="53" t="str">
        <f>IF(AND(Table1[[#This Row],[Completed Date]]&gt;="07/01/2020"+0,Table1[[#This Row],[Completed Date]]&lt;="6/30/2021"+0),"FY 20-21",IF(AND(Table1[[#This Row],[Completed Date]]&gt;="07/01/2019"+0,Table1[[#This Row],[Completed Date]]&lt;="6/30/2020"+0),"FY 19-20",""))</f>
        <v/>
      </c>
      <c r="AO2705" s="116" t="str">
        <f>IFERROR(FIND("R",Table1[[#This Row],[FS_Priority]]),"")</f>
        <v/>
      </c>
    </row>
    <row r="2706" spans="1:41" x14ac:dyDescent="0.25">
      <c r="A2706" s="48" t="s">
        <v>4103</v>
      </c>
      <c r="B2706" s="217" t="s">
        <v>211</v>
      </c>
      <c r="C2706" s="217" t="s">
        <v>4103</v>
      </c>
      <c r="D2706" s="218" t="b">
        <v>0</v>
      </c>
      <c r="E2706" s="48" t="s">
        <v>107</v>
      </c>
      <c r="F2706" s="48" t="s">
        <v>4198</v>
      </c>
      <c r="G2706" s="48" t="s">
        <v>4379</v>
      </c>
      <c r="H2706" s="48" t="s">
        <v>396</v>
      </c>
      <c r="I2706" s="48" t="s">
        <v>4199</v>
      </c>
      <c r="J2706" s="48" t="s">
        <v>2657</v>
      </c>
      <c r="K2706" s="217" t="s">
        <v>3674</v>
      </c>
      <c r="L2706" s="217" t="s">
        <v>2636</v>
      </c>
      <c r="M2706" s="48" t="s">
        <v>4200</v>
      </c>
      <c r="N2706" s="217" t="s">
        <v>211</v>
      </c>
      <c r="O2706" s="48" t="s">
        <v>183</v>
      </c>
      <c r="P2706" s="48"/>
      <c r="Q2706" s="48" t="s">
        <v>3293</v>
      </c>
      <c r="R2706" s="217" t="s">
        <v>211</v>
      </c>
      <c r="S2706" s="48" t="b">
        <v>0</v>
      </c>
      <c r="T2706" s="48"/>
      <c r="U2706" s="178"/>
      <c r="V2706" s="178">
        <v>43677</v>
      </c>
      <c r="W2706" s="48" t="s">
        <v>211</v>
      </c>
      <c r="X2706" s="48"/>
      <c r="Y2706" s="48"/>
      <c r="Z2706" s="48" t="s">
        <v>211</v>
      </c>
      <c r="AA2706" s="48"/>
      <c r="AB2706" s="48"/>
      <c r="AC2706" s="217" t="s">
        <v>5008</v>
      </c>
      <c r="AD2706" s="180"/>
      <c r="AE2706" s="217" t="s">
        <v>498</v>
      </c>
      <c r="AF2706" s="217" t="s">
        <v>4472</v>
      </c>
      <c r="AG2706" s="217" t="s">
        <v>2694</v>
      </c>
      <c r="AH2706" s="208"/>
      <c r="AI2706" s="210" t="s">
        <v>4284</v>
      </c>
      <c r="AJ2706" s="164" t="str">
        <f t="shared" si="42"/>
        <v>FS</v>
      </c>
      <c r="AK2706" s="115" t="b">
        <f>ISNUMBER(SEARCH("IRT",Table1[[#This Row],[Current_Status]]))</f>
        <v>0</v>
      </c>
      <c r="AL2706" s="116">
        <f>YEAR(Table1[[#This Row],[Project_Initiated]])</f>
        <v>2019</v>
      </c>
      <c r="AM2706" s="53">
        <v>44120</v>
      </c>
      <c r="AN2706" s="53" t="str">
        <f>IF(AND(Table1[[#This Row],[Completed Date]]&gt;="07/01/2020"+0,Table1[[#This Row],[Completed Date]]&lt;="6/30/2021"+0),"FY 20-21",IF(AND(Table1[[#This Row],[Completed Date]]&gt;="07/01/2019"+0,Table1[[#This Row],[Completed Date]]&lt;="6/30/2020"+0),"FY 19-20",""))</f>
        <v/>
      </c>
      <c r="AO2706" s="116">
        <f>IFERROR(FIND("R",Table1[[#This Row],[FS_Priority]]),"")</f>
        <v>1</v>
      </c>
    </row>
    <row r="2707" spans="1:41" x14ac:dyDescent="0.25">
      <c r="A2707" s="48" t="s">
        <v>3437</v>
      </c>
      <c r="B2707" s="217" t="s">
        <v>211</v>
      </c>
      <c r="C2707" s="217" t="s">
        <v>3437</v>
      </c>
      <c r="D2707" s="218" t="b">
        <v>0</v>
      </c>
      <c r="E2707" s="48" t="s">
        <v>107</v>
      </c>
      <c r="F2707" s="48" t="s">
        <v>3438</v>
      </c>
      <c r="G2707" s="48" t="s">
        <v>4030</v>
      </c>
      <c r="H2707" s="48" t="s">
        <v>3531</v>
      </c>
      <c r="I2707" s="48" t="s">
        <v>3989</v>
      </c>
      <c r="J2707" s="48" t="s">
        <v>2657</v>
      </c>
      <c r="K2707" s="217" t="s">
        <v>3674</v>
      </c>
      <c r="L2707" s="217" t="s">
        <v>2636</v>
      </c>
      <c r="M2707" s="48" t="s">
        <v>3701</v>
      </c>
      <c r="N2707" s="217" t="s">
        <v>211</v>
      </c>
      <c r="O2707" s="48" t="s">
        <v>183</v>
      </c>
      <c r="P2707" s="48"/>
      <c r="Q2707" s="48" t="s">
        <v>3439</v>
      </c>
      <c r="R2707" s="217" t="s">
        <v>211</v>
      </c>
      <c r="S2707" s="48" t="b">
        <v>0</v>
      </c>
      <c r="T2707" s="48"/>
      <c r="U2707" s="178"/>
      <c r="V2707" s="178">
        <v>43523</v>
      </c>
      <c r="W2707" s="48" t="s">
        <v>211</v>
      </c>
      <c r="X2707" s="48"/>
      <c r="Y2707" s="48"/>
      <c r="Z2707" s="48" t="s">
        <v>211</v>
      </c>
      <c r="AA2707" s="48"/>
      <c r="AB2707" s="48"/>
      <c r="AC2707" s="217" t="s">
        <v>5034</v>
      </c>
      <c r="AD2707" s="219">
        <v>43392</v>
      </c>
      <c r="AE2707" s="217" t="s">
        <v>178</v>
      </c>
      <c r="AF2707" s="217" t="s">
        <v>4441</v>
      </c>
      <c r="AG2707" s="217" t="s">
        <v>2694</v>
      </c>
      <c r="AH2707" s="208"/>
      <c r="AI2707" s="210" t="s">
        <v>4349</v>
      </c>
      <c r="AJ2707" s="164" t="str">
        <f t="shared" si="42"/>
        <v>FS</v>
      </c>
      <c r="AK2707" s="115" t="b">
        <f>ISNUMBER(SEARCH("IRT",Table1[[#This Row],[Current_Status]]))</f>
        <v>0</v>
      </c>
      <c r="AL2707" s="116">
        <f>YEAR(Table1[[#This Row],[Project_Initiated]])</f>
        <v>2019</v>
      </c>
      <c r="AM2707" s="53">
        <v>44120</v>
      </c>
      <c r="AN2707" s="53" t="str">
        <f>IF(AND(Table1[[#This Row],[Completed Date]]&gt;="07/01/2020"+0,Table1[[#This Row],[Completed Date]]&lt;="6/30/2021"+0),"FY 20-21",IF(AND(Table1[[#This Row],[Completed Date]]&gt;="07/01/2019"+0,Table1[[#This Row],[Completed Date]]&lt;="6/30/2020"+0),"FY 19-20",""))</f>
        <v/>
      </c>
      <c r="AO2707" s="116">
        <f>IFERROR(FIND("R",Table1[[#This Row],[FS_Priority]]),"")</f>
        <v>1</v>
      </c>
    </row>
    <row r="2708" spans="1:41" x14ac:dyDescent="0.25">
      <c r="A2708" s="48" t="s">
        <v>4904</v>
      </c>
      <c r="B2708" s="217" t="s">
        <v>211</v>
      </c>
      <c r="C2708" s="217" t="s">
        <v>4904</v>
      </c>
      <c r="D2708" s="218" t="b">
        <v>0</v>
      </c>
      <c r="E2708" s="48" t="s">
        <v>2651</v>
      </c>
      <c r="F2708" s="48" t="s">
        <v>4905</v>
      </c>
      <c r="G2708" s="48" t="s">
        <v>211</v>
      </c>
      <c r="H2708" s="48" t="s">
        <v>447</v>
      </c>
      <c r="I2708" s="48" t="s">
        <v>4906</v>
      </c>
      <c r="J2708" s="48" t="s">
        <v>2657</v>
      </c>
      <c r="K2708" s="217" t="s">
        <v>3773</v>
      </c>
      <c r="L2708" s="217" t="s">
        <v>2636</v>
      </c>
      <c r="M2708" s="48" t="s">
        <v>4907</v>
      </c>
      <c r="N2708" s="217" t="s">
        <v>4908</v>
      </c>
      <c r="O2708" s="48" t="s">
        <v>4852</v>
      </c>
      <c r="P2708" s="48"/>
      <c r="Q2708" s="48" t="s">
        <v>218</v>
      </c>
      <c r="R2708" s="217" t="s">
        <v>211</v>
      </c>
      <c r="S2708" s="48" t="b">
        <v>0</v>
      </c>
      <c r="T2708" s="48"/>
      <c r="U2708" s="178"/>
      <c r="V2708" s="178">
        <v>43852</v>
      </c>
      <c r="W2708" s="48" t="s">
        <v>211</v>
      </c>
      <c r="X2708" s="48"/>
      <c r="Y2708" s="48"/>
      <c r="Z2708" s="48" t="s">
        <v>211</v>
      </c>
      <c r="AA2708" s="48"/>
      <c r="AB2708" s="48"/>
      <c r="AC2708" s="217" t="s">
        <v>5006</v>
      </c>
      <c r="AD2708" s="48"/>
      <c r="AE2708" s="217" t="s">
        <v>4852</v>
      </c>
      <c r="AF2708" s="217" t="s">
        <v>211</v>
      </c>
      <c r="AG2708" s="217" t="s">
        <v>211</v>
      </c>
      <c r="AH2708" s="208"/>
      <c r="AI2708" s="210" t="s">
        <v>4360</v>
      </c>
      <c r="AJ2708" s="164" t="str">
        <f t="shared" si="42"/>
        <v>FS</v>
      </c>
      <c r="AK2708" s="115" t="b">
        <f>ISNUMBER(SEARCH("IRT",Table1[[#This Row],[Current_Status]]))</f>
        <v>0</v>
      </c>
      <c r="AL2708" s="116">
        <f>YEAR(Table1[[#This Row],[Project_Initiated]])</f>
        <v>2020</v>
      </c>
      <c r="AM2708" s="53">
        <v>44120</v>
      </c>
      <c r="AN2708" s="53" t="str">
        <f>IF(AND(Table1[[#This Row],[Completed Date]]&gt;="07/01/2020"+0,Table1[[#This Row],[Completed Date]]&lt;="6/30/2021"+0),"FY 20-21",IF(AND(Table1[[#This Row],[Completed Date]]&gt;="07/01/2019"+0,Table1[[#This Row],[Completed Date]]&lt;="6/30/2020"+0),"FY 19-20",""))</f>
        <v/>
      </c>
      <c r="AO2708" s="116" t="str">
        <f>IFERROR(FIND("R",Table1[[#This Row],[FS_Priority]]),"")</f>
        <v/>
      </c>
    </row>
    <row r="2709" spans="1:41" x14ac:dyDescent="0.25">
      <c r="A2709" s="48" t="s">
        <v>4651</v>
      </c>
      <c r="B2709" s="217" t="s">
        <v>211</v>
      </c>
      <c r="C2709" s="217" t="s">
        <v>4651</v>
      </c>
      <c r="D2709" s="218" t="b">
        <v>0</v>
      </c>
      <c r="E2709" s="48" t="s">
        <v>131</v>
      </c>
      <c r="F2709" s="48" t="s">
        <v>4652</v>
      </c>
      <c r="G2709" s="48" t="s">
        <v>211</v>
      </c>
      <c r="H2709" s="48" t="s">
        <v>292</v>
      </c>
      <c r="I2709" s="48" t="s">
        <v>3945</v>
      </c>
      <c r="J2709" s="48" t="s">
        <v>2657</v>
      </c>
      <c r="K2709" s="217" t="s">
        <v>3802</v>
      </c>
      <c r="L2709" s="217" t="s">
        <v>2770</v>
      </c>
      <c r="M2709" s="48" t="s">
        <v>3803</v>
      </c>
      <c r="N2709" s="217" t="s">
        <v>211</v>
      </c>
      <c r="O2709" s="48" t="s">
        <v>183</v>
      </c>
      <c r="P2709" s="48"/>
      <c r="Q2709" s="48" t="s">
        <v>218</v>
      </c>
      <c r="R2709" s="217" t="s">
        <v>211</v>
      </c>
      <c r="S2709" s="48" t="b">
        <v>0</v>
      </c>
      <c r="T2709" s="48"/>
      <c r="U2709" s="178"/>
      <c r="V2709" s="178">
        <v>43761</v>
      </c>
      <c r="W2709" s="48" t="s">
        <v>211</v>
      </c>
      <c r="X2709" s="48"/>
      <c r="Y2709" s="48"/>
      <c r="Z2709" s="48" t="s">
        <v>211</v>
      </c>
      <c r="AA2709" s="48"/>
      <c r="AB2709" s="48"/>
      <c r="AC2709" s="217" t="s">
        <v>5039</v>
      </c>
      <c r="AD2709" s="48"/>
      <c r="AE2709" s="217" t="s">
        <v>178</v>
      </c>
      <c r="AF2709" s="217" t="s">
        <v>211</v>
      </c>
      <c r="AG2709" s="217" t="s">
        <v>211</v>
      </c>
      <c r="AH2709" s="208"/>
      <c r="AI2709" s="210" t="s">
        <v>4364</v>
      </c>
      <c r="AJ2709" s="164" t="str">
        <f t="shared" si="42"/>
        <v>FS</v>
      </c>
      <c r="AK2709" s="115" t="b">
        <f>ISNUMBER(SEARCH("IRT",Table1[[#This Row],[Current_Status]]))</f>
        <v>0</v>
      </c>
      <c r="AL2709" s="116">
        <f>YEAR(Table1[[#This Row],[Project_Initiated]])</f>
        <v>2019</v>
      </c>
      <c r="AM2709" s="53">
        <v>44120</v>
      </c>
      <c r="AN2709" s="53" t="str">
        <f>IF(AND(Table1[[#This Row],[Completed Date]]&gt;="07/01/2020"+0,Table1[[#This Row],[Completed Date]]&lt;="6/30/2021"+0),"FY 20-21",IF(AND(Table1[[#This Row],[Completed Date]]&gt;="07/01/2019"+0,Table1[[#This Row],[Completed Date]]&lt;="6/30/2020"+0),"FY 19-20",""))</f>
        <v/>
      </c>
      <c r="AO2709" s="116" t="str">
        <f>IFERROR(FIND("R",Table1[[#This Row],[FS_Priority]]),"")</f>
        <v/>
      </c>
    </row>
    <row r="2710" spans="1:41" x14ac:dyDescent="0.25">
      <c r="A2710" s="48" t="s">
        <v>4909</v>
      </c>
      <c r="B2710" s="217" t="s">
        <v>211</v>
      </c>
      <c r="C2710" s="217" t="s">
        <v>4909</v>
      </c>
      <c r="D2710" s="218" t="b">
        <v>0</v>
      </c>
      <c r="E2710" s="48" t="s">
        <v>4299</v>
      </c>
      <c r="F2710" s="48" t="s">
        <v>4910</v>
      </c>
      <c r="G2710" s="48" t="s">
        <v>211</v>
      </c>
      <c r="H2710" s="48" t="s">
        <v>272</v>
      </c>
      <c r="I2710" s="48" t="s">
        <v>3482</v>
      </c>
      <c r="J2710" s="48" t="s">
        <v>2657</v>
      </c>
      <c r="K2710" s="217" t="s">
        <v>3471</v>
      </c>
      <c r="L2710" s="217" t="s">
        <v>2636</v>
      </c>
      <c r="M2710" s="48" t="s">
        <v>4911</v>
      </c>
      <c r="N2710" s="217" t="s">
        <v>4912</v>
      </c>
      <c r="O2710" s="48" t="s">
        <v>4852</v>
      </c>
      <c r="P2710" s="48"/>
      <c r="Q2710" s="48" t="s">
        <v>218</v>
      </c>
      <c r="R2710" s="217" t="s">
        <v>211</v>
      </c>
      <c r="S2710" s="48" t="b">
        <v>0</v>
      </c>
      <c r="T2710" s="48"/>
      <c r="U2710" s="178"/>
      <c r="V2710" s="178">
        <v>43803</v>
      </c>
      <c r="W2710" s="48" t="s">
        <v>211</v>
      </c>
      <c r="X2710" s="48"/>
      <c r="Y2710" s="48"/>
      <c r="Z2710" s="48" t="s">
        <v>211</v>
      </c>
      <c r="AA2710" s="48"/>
      <c r="AB2710" s="48"/>
      <c r="AC2710" s="217" t="s">
        <v>5006</v>
      </c>
      <c r="AD2710" s="48"/>
      <c r="AE2710" s="217" t="s">
        <v>4852</v>
      </c>
      <c r="AF2710" s="217" t="s">
        <v>211</v>
      </c>
      <c r="AG2710" s="217" t="s">
        <v>211</v>
      </c>
      <c r="AH2710" s="208"/>
      <c r="AI2710" s="210" t="s">
        <v>4360</v>
      </c>
      <c r="AJ2710" s="164" t="str">
        <f t="shared" si="42"/>
        <v>FS</v>
      </c>
      <c r="AK2710" s="115" t="b">
        <f>ISNUMBER(SEARCH("IRT",Table1[[#This Row],[Current_Status]]))</f>
        <v>0</v>
      </c>
      <c r="AL2710" s="116">
        <f>YEAR(Table1[[#This Row],[Project_Initiated]])</f>
        <v>2019</v>
      </c>
      <c r="AM2710" s="53">
        <v>44120</v>
      </c>
      <c r="AN2710" s="53" t="str">
        <f>IF(AND(Table1[[#This Row],[Completed Date]]&gt;="07/01/2020"+0,Table1[[#This Row],[Completed Date]]&lt;="6/30/2021"+0),"FY 20-21",IF(AND(Table1[[#This Row],[Completed Date]]&gt;="07/01/2019"+0,Table1[[#This Row],[Completed Date]]&lt;="6/30/2020"+0),"FY 19-20",""))</f>
        <v/>
      </c>
      <c r="AO2710" s="116" t="str">
        <f>IFERROR(FIND("R",Table1[[#This Row],[FS_Priority]]),"")</f>
        <v/>
      </c>
    </row>
    <row r="2711" spans="1:41" x14ac:dyDescent="0.25">
      <c r="A2711" s="48" t="s">
        <v>4921</v>
      </c>
      <c r="B2711" s="217" t="s">
        <v>211</v>
      </c>
      <c r="C2711" s="217" t="s">
        <v>4921</v>
      </c>
      <c r="D2711" s="218" t="b">
        <v>0</v>
      </c>
      <c r="E2711" s="48" t="s">
        <v>148</v>
      </c>
      <c r="F2711" s="48" t="s">
        <v>4922</v>
      </c>
      <c r="G2711" s="48" t="s">
        <v>211</v>
      </c>
      <c r="H2711" s="48" t="s">
        <v>457</v>
      </c>
      <c r="I2711" s="48" t="s">
        <v>3743</v>
      </c>
      <c r="J2711" s="48" t="s">
        <v>2657</v>
      </c>
      <c r="K2711" s="217" t="s">
        <v>4320</v>
      </c>
      <c r="L2711" s="217" t="s">
        <v>434</v>
      </c>
      <c r="M2711" s="48" t="s">
        <v>3854</v>
      </c>
      <c r="N2711" s="217" t="s">
        <v>211</v>
      </c>
      <c r="O2711" s="48" t="s">
        <v>4852</v>
      </c>
      <c r="P2711" s="48"/>
      <c r="Q2711" s="48" t="s">
        <v>218</v>
      </c>
      <c r="R2711" s="217" t="s">
        <v>211</v>
      </c>
      <c r="S2711" s="48" t="b">
        <v>0</v>
      </c>
      <c r="T2711" s="48"/>
      <c r="U2711" s="178"/>
      <c r="V2711" s="178">
        <v>43868</v>
      </c>
      <c r="W2711" s="48" t="s">
        <v>211</v>
      </c>
      <c r="X2711" s="48"/>
      <c r="Y2711" s="48"/>
      <c r="Z2711" s="48" t="s">
        <v>211</v>
      </c>
      <c r="AA2711" s="48"/>
      <c r="AB2711" s="48"/>
      <c r="AC2711" s="217" t="s">
        <v>5006</v>
      </c>
      <c r="AD2711" s="48"/>
      <c r="AE2711" s="217" t="s">
        <v>4852</v>
      </c>
      <c r="AF2711" s="217" t="s">
        <v>211</v>
      </c>
      <c r="AG2711" s="217" t="s">
        <v>211</v>
      </c>
      <c r="AH2711" s="208"/>
      <c r="AI2711" s="210" t="s">
        <v>4360</v>
      </c>
      <c r="AJ2711" s="164" t="str">
        <f t="shared" si="42"/>
        <v>FS</v>
      </c>
      <c r="AK2711" s="115" t="b">
        <f>ISNUMBER(SEARCH("IRT",Table1[[#This Row],[Current_Status]]))</f>
        <v>0</v>
      </c>
      <c r="AL2711" s="116">
        <f>YEAR(Table1[[#This Row],[Project_Initiated]])</f>
        <v>2020</v>
      </c>
      <c r="AM2711" s="53">
        <v>44120</v>
      </c>
      <c r="AN2711" s="53" t="str">
        <f>IF(AND(Table1[[#This Row],[Completed Date]]&gt;="07/01/2020"+0,Table1[[#This Row],[Completed Date]]&lt;="6/30/2021"+0),"FY 20-21",IF(AND(Table1[[#This Row],[Completed Date]]&gt;="07/01/2019"+0,Table1[[#This Row],[Completed Date]]&lt;="6/30/2020"+0),"FY 19-20",""))</f>
        <v/>
      </c>
      <c r="AO2711" s="116" t="str">
        <f>IFERROR(FIND("R",Table1[[#This Row],[FS_Priority]]),"")</f>
        <v/>
      </c>
    </row>
    <row r="2712" spans="1:41" x14ac:dyDescent="0.25">
      <c r="A2712" s="48" t="s">
        <v>4707</v>
      </c>
      <c r="B2712" s="217" t="s">
        <v>211</v>
      </c>
      <c r="C2712" s="217" t="s">
        <v>4707</v>
      </c>
      <c r="D2712" s="218" t="b">
        <v>0</v>
      </c>
      <c r="E2712" s="48" t="s">
        <v>148</v>
      </c>
      <c r="F2712" s="48" t="s">
        <v>4708</v>
      </c>
      <c r="G2712" s="48" t="s">
        <v>211</v>
      </c>
      <c r="H2712" s="48" t="s">
        <v>211</v>
      </c>
      <c r="I2712" s="48" t="s">
        <v>3740</v>
      </c>
      <c r="J2712" s="48" t="s">
        <v>2657</v>
      </c>
      <c r="K2712" s="217" t="s">
        <v>4320</v>
      </c>
      <c r="L2712" s="217" t="s">
        <v>434</v>
      </c>
      <c r="M2712" s="48" t="s">
        <v>3871</v>
      </c>
      <c r="N2712" s="217" t="s">
        <v>211</v>
      </c>
      <c r="O2712" s="48" t="s">
        <v>183</v>
      </c>
      <c r="P2712" s="48"/>
      <c r="Q2712" s="48" t="s">
        <v>236</v>
      </c>
      <c r="R2712" s="217" t="s">
        <v>211</v>
      </c>
      <c r="S2712" s="48" t="b">
        <v>0</v>
      </c>
      <c r="T2712" s="48"/>
      <c r="U2712" s="178"/>
      <c r="V2712" s="178">
        <v>43762</v>
      </c>
      <c r="W2712" s="48" t="s">
        <v>211</v>
      </c>
      <c r="X2712" s="48"/>
      <c r="Y2712" s="48"/>
      <c r="Z2712" s="48" t="s">
        <v>211</v>
      </c>
      <c r="AA2712" s="48"/>
      <c r="AB2712" s="48"/>
      <c r="AC2712" s="217" t="s">
        <v>5008</v>
      </c>
      <c r="AD2712" s="48"/>
      <c r="AE2712" s="217" t="s">
        <v>178</v>
      </c>
      <c r="AF2712" s="217" t="s">
        <v>211</v>
      </c>
      <c r="AG2712" s="217" t="s">
        <v>211</v>
      </c>
      <c r="AH2712" s="208"/>
      <c r="AI2712" s="210" t="s">
        <v>4364</v>
      </c>
      <c r="AJ2712" s="164" t="str">
        <f t="shared" si="42"/>
        <v>FS</v>
      </c>
      <c r="AK2712" s="115" t="b">
        <f>ISNUMBER(SEARCH("IRT",Table1[[#This Row],[Current_Status]]))</f>
        <v>0</v>
      </c>
      <c r="AL2712" s="116">
        <f>YEAR(Table1[[#This Row],[Project_Initiated]])</f>
        <v>2019</v>
      </c>
      <c r="AM2712" s="53">
        <v>44120</v>
      </c>
      <c r="AN2712" s="53" t="str">
        <f>IF(AND(Table1[[#This Row],[Completed Date]]&gt;="07/01/2020"+0,Table1[[#This Row],[Completed Date]]&lt;="6/30/2021"+0),"FY 20-21",IF(AND(Table1[[#This Row],[Completed Date]]&gt;="07/01/2019"+0,Table1[[#This Row],[Completed Date]]&lt;="6/30/2020"+0),"FY 19-20",""))</f>
        <v/>
      </c>
      <c r="AO2712" s="116" t="str">
        <f>IFERROR(FIND("R",Table1[[#This Row],[FS_Priority]]),"")</f>
        <v/>
      </c>
    </row>
    <row r="2713" spans="1:41" x14ac:dyDescent="0.25">
      <c r="A2713" s="48" t="s">
        <v>4274</v>
      </c>
      <c r="B2713" s="217" t="s">
        <v>211</v>
      </c>
      <c r="C2713" s="217" t="s">
        <v>4274</v>
      </c>
      <c r="D2713" s="218" t="b">
        <v>0</v>
      </c>
      <c r="E2713" s="48" t="s">
        <v>148</v>
      </c>
      <c r="F2713" s="48" t="s">
        <v>4309</v>
      </c>
      <c r="G2713" s="48" t="s">
        <v>4310</v>
      </c>
      <c r="H2713" s="48" t="s">
        <v>4311</v>
      </c>
      <c r="I2713" s="48" t="s">
        <v>211</v>
      </c>
      <c r="J2713" s="48" t="s">
        <v>2657</v>
      </c>
      <c r="K2713" s="217" t="s">
        <v>4320</v>
      </c>
      <c r="L2713" s="217" t="s">
        <v>434</v>
      </c>
      <c r="M2713" s="48" t="s">
        <v>4312</v>
      </c>
      <c r="N2713" s="217" t="s">
        <v>211</v>
      </c>
      <c r="O2713" s="48" t="s">
        <v>183</v>
      </c>
      <c r="P2713" s="48"/>
      <c r="Q2713" s="48" t="s">
        <v>184</v>
      </c>
      <c r="R2713" s="217" t="s">
        <v>211</v>
      </c>
      <c r="S2713" s="48" t="b">
        <v>0</v>
      </c>
      <c r="T2713" s="48"/>
      <c r="U2713" s="178"/>
      <c r="V2713" s="178">
        <v>43677</v>
      </c>
      <c r="W2713" s="48" t="s">
        <v>211</v>
      </c>
      <c r="X2713" s="48"/>
      <c r="Y2713" s="48"/>
      <c r="Z2713" s="48" t="s">
        <v>211</v>
      </c>
      <c r="AA2713" s="48"/>
      <c r="AB2713" s="48"/>
      <c r="AC2713" s="217" t="s">
        <v>5048</v>
      </c>
      <c r="AD2713" s="223">
        <v>43732</v>
      </c>
      <c r="AE2713" s="217" t="s">
        <v>498</v>
      </c>
      <c r="AF2713" s="217" t="s">
        <v>4473</v>
      </c>
      <c r="AG2713" s="217" t="s">
        <v>2694</v>
      </c>
      <c r="AH2713" s="208"/>
      <c r="AI2713" s="210" t="s">
        <v>4284</v>
      </c>
      <c r="AJ2713" s="164" t="str">
        <f t="shared" si="42"/>
        <v>FS</v>
      </c>
      <c r="AK2713" s="115" t="b">
        <f>ISNUMBER(SEARCH("IRT",Table1[[#This Row],[Current_Status]]))</f>
        <v>0</v>
      </c>
      <c r="AL2713" s="116">
        <f>YEAR(Table1[[#This Row],[Project_Initiated]])</f>
        <v>2019</v>
      </c>
      <c r="AM2713" s="53">
        <v>44120</v>
      </c>
      <c r="AN2713" s="53" t="str">
        <f>IF(AND(Table1[[#This Row],[Completed Date]]&gt;="07/01/2020"+0,Table1[[#This Row],[Completed Date]]&lt;="6/30/2021"+0),"FY 20-21",IF(AND(Table1[[#This Row],[Completed Date]]&gt;="07/01/2019"+0,Table1[[#This Row],[Completed Date]]&lt;="6/30/2020"+0),"FY 19-20",""))</f>
        <v/>
      </c>
      <c r="AO2713" s="116" t="str">
        <f>IFERROR(FIND("R",Table1[[#This Row],[FS_Priority]]),"")</f>
        <v/>
      </c>
    </row>
    <row r="2714" spans="1:41" x14ac:dyDescent="0.25">
      <c r="A2714" s="48" t="s">
        <v>4753</v>
      </c>
      <c r="B2714" s="217" t="s">
        <v>211</v>
      </c>
      <c r="C2714" s="217" t="s">
        <v>4753</v>
      </c>
      <c r="D2714" s="218" t="b">
        <v>0</v>
      </c>
      <c r="E2714" s="48" t="s">
        <v>4313</v>
      </c>
      <c r="F2714" s="48" t="s">
        <v>4792</v>
      </c>
      <c r="G2714" s="48" t="s">
        <v>4793</v>
      </c>
      <c r="H2714" s="48" t="s">
        <v>211</v>
      </c>
      <c r="I2714" s="48" t="s">
        <v>211</v>
      </c>
      <c r="J2714" s="48" t="s">
        <v>2657</v>
      </c>
      <c r="K2714" s="217" t="s">
        <v>3883</v>
      </c>
      <c r="L2714" s="217" t="s">
        <v>437</v>
      </c>
      <c r="M2714" s="48" t="s">
        <v>4791</v>
      </c>
      <c r="N2714" s="217" t="s">
        <v>211</v>
      </c>
      <c r="O2714" s="48" t="s">
        <v>183</v>
      </c>
      <c r="P2714" s="48"/>
      <c r="Q2714" s="48" t="s">
        <v>3293</v>
      </c>
      <c r="R2714" s="217" t="s">
        <v>211</v>
      </c>
      <c r="S2714" s="48" t="b">
        <v>0</v>
      </c>
      <c r="T2714" s="48"/>
      <c r="U2714" s="178"/>
      <c r="V2714" s="178">
        <v>43762</v>
      </c>
      <c r="W2714" s="48" t="s">
        <v>211</v>
      </c>
      <c r="X2714" s="48"/>
      <c r="Y2714" s="48"/>
      <c r="Z2714" s="48" t="s">
        <v>211</v>
      </c>
      <c r="AA2714" s="48"/>
      <c r="AB2714" s="48"/>
      <c r="AC2714" s="217" t="s">
        <v>5008</v>
      </c>
      <c r="AD2714" s="48"/>
      <c r="AE2714" s="217" t="s">
        <v>178</v>
      </c>
      <c r="AF2714" s="217" t="s">
        <v>211</v>
      </c>
      <c r="AG2714" s="217" t="s">
        <v>211</v>
      </c>
      <c r="AH2714" s="208"/>
      <c r="AI2714" s="210" t="s">
        <v>4364</v>
      </c>
      <c r="AJ2714" s="164" t="str">
        <f t="shared" si="42"/>
        <v>FS</v>
      </c>
      <c r="AK2714" s="115" t="b">
        <f>ISNUMBER(SEARCH("IRT",Table1[[#This Row],[Current_Status]]))</f>
        <v>0</v>
      </c>
      <c r="AL2714" s="116">
        <f>YEAR(Table1[[#This Row],[Project_Initiated]])</f>
        <v>2019</v>
      </c>
      <c r="AM2714" s="53">
        <v>44120</v>
      </c>
      <c r="AN2714" s="53" t="str">
        <f>IF(AND(Table1[[#This Row],[Completed Date]]&gt;="07/01/2020"+0,Table1[[#This Row],[Completed Date]]&lt;="6/30/2021"+0),"FY 20-21",IF(AND(Table1[[#This Row],[Completed Date]]&gt;="07/01/2019"+0,Table1[[#This Row],[Completed Date]]&lt;="6/30/2020"+0),"FY 19-20",""))</f>
        <v/>
      </c>
      <c r="AO2714" s="116">
        <f>IFERROR(FIND("R",Table1[[#This Row],[FS_Priority]]),"")</f>
        <v>1</v>
      </c>
    </row>
    <row r="2715" spans="1:41" x14ac:dyDescent="0.25">
      <c r="A2715" s="48" t="s">
        <v>4925</v>
      </c>
      <c r="B2715" s="217" t="s">
        <v>211</v>
      </c>
      <c r="C2715" s="217" t="s">
        <v>4925</v>
      </c>
      <c r="D2715" s="218" t="b">
        <v>0</v>
      </c>
      <c r="E2715" s="48" t="s">
        <v>4257</v>
      </c>
      <c r="F2715" s="48" t="s">
        <v>4926</v>
      </c>
      <c r="G2715" s="48" t="s">
        <v>211</v>
      </c>
      <c r="H2715" s="48" t="s">
        <v>2260</v>
      </c>
      <c r="I2715" s="48" t="s">
        <v>3743</v>
      </c>
      <c r="J2715" s="48" t="s">
        <v>2657</v>
      </c>
      <c r="K2715" s="217" t="s">
        <v>3901</v>
      </c>
      <c r="L2715" s="217" t="s">
        <v>439</v>
      </c>
      <c r="M2715" s="48" t="s">
        <v>4927</v>
      </c>
      <c r="N2715" s="217" t="s">
        <v>211</v>
      </c>
      <c r="O2715" s="48" t="s">
        <v>4852</v>
      </c>
      <c r="P2715" s="48"/>
      <c r="Q2715" s="48" t="s">
        <v>218</v>
      </c>
      <c r="R2715" s="217" t="s">
        <v>211</v>
      </c>
      <c r="S2715" s="48" t="b">
        <v>0</v>
      </c>
      <c r="T2715" s="48"/>
      <c r="U2715" s="178"/>
      <c r="V2715" s="178">
        <v>43840</v>
      </c>
      <c r="W2715" s="48" t="s">
        <v>211</v>
      </c>
      <c r="X2715" s="48"/>
      <c r="Y2715" s="48"/>
      <c r="Z2715" s="48" t="s">
        <v>211</v>
      </c>
      <c r="AA2715" s="48"/>
      <c r="AB2715" s="48"/>
      <c r="AC2715" s="217" t="s">
        <v>5006</v>
      </c>
      <c r="AD2715" s="48"/>
      <c r="AE2715" s="217" t="s">
        <v>4852</v>
      </c>
      <c r="AF2715" s="217" t="s">
        <v>211</v>
      </c>
      <c r="AG2715" s="217" t="s">
        <v>211</v>
      </c>
      <c r="AH2715" s="208"/>
      <c r="AI2715" s="210" t="s">
        <v>4360</v>
      </c>
      <c r="AJ2715" s="164" t="str">
        <f t="shared" si="42"/>
        <v>FS</v>
      </c>
      <c r="AK2715" s="115" t="b">
        <f>ISNUMBER(SEARCH("IRT",Table1[[#This Row],[Current_Status]]))</f>
        <v>0</v>
      </c>
      <c r="AL2715" s="116">
        <f>YEAR(Table1[[#This Row],[Project_Initiated]])</f>
        <v>2020</v>
      </c>
      <c r="AM2715" s="53">
        <v>44120</v>
      </c>
      <c r="AN2715" s="53" t="str">
        <f>IF(AND(Table1[[#This Row],[Completed Date]]&gt;="07/01/2020"+0,Table1[[#This Row],[Completed Date]]&lt;="6/30/2021"+0),"FY 20-21",IF(AND(Table1[[#This Row],[Completed Date]]&gt;="07/01/2019"+0,Table1[[#This Row],[Completed Date]]&lt;="6/30/2020"+0),"FY 19-20",""))</f>
        <v/>
      </c>
      <c r="AO2715" s="116" t="str">
        <f>IFERROR(FIND("R",Table1[[#This Row],[FS_Priority]]),"")</f>
        <v/>
      </c>
    </row>
    <row r="2716" spans="1:41" x14ac:dyDescent="0.25">
      <c r="A2716" s="48" t="s">
        <v>4010</v>
      </c>
      <c r="B2716" s="217" t="s">
        <v>4010</v>
      </c>
      <c r="C2716" s="217" t="s">
        <v>211</v>
      </c>
      <c r="D2716" s="218" t="b">
        <v>0</v>
      </c>
      <c r="E2716" s="48" t="s">
        <v>4285</v>
      </c>
      <c r="F2716" s="48" t="s">
        <v>4961</v>
      </c>
      <c r="G2716" s="48" t="s">
        <v>93</v>
      </c>
      <c r="H2716" s="48" t="s">
        <v>211</v>
      </c>
      <c r="I2716" s="48" t="s">
        <v>211</v>
      </c>
      <c r="J2716" s="48" t="s">
        <v>3499</v>
      </c>
      <c r="K2716" s="217" t="s">
        <v>59</v>
      </c>
      <c r="L2716" s="217" t="s">
        <v>28</v>
      </c>
      <c r="M2716" s="48" t="s">
        <v>63</v>
      </c>
      <c r="N2716" s="217" t="s">
        <v>211</v>
      </c>
      <c r="O2716" s="48" t="s">
        <v>67</v>
      </c>
      <c r="P2716" s="48">
        <v>13</v>
      </c>
      <c r="Q2716" s="48" t="s">
        <v>211</v>
      </c>
      <c r="R2716" s="217" t="s">
        <v>211</v>
      </c>
      <c r="S2716" s="48" t="b">
        <v>0</v>
      </c>
      <c r="T2716" s="48"/>
      <c r="U2716" s="178"/>
      <c r="V2716" s="178">
        <v>42340</v>
      </c>
      <c r="W2716" s="48" t="s">
        <v>27</v>
      </c>
      <c r="X2716" s="48">
        <v>44136</v>
      </c>
      <c r="Y2716" s="48">
        <v>44197</v>
      </c>
      <c r="Z2716" s="48" t="s">
        <v>211</v>
      </c>
      <c r="AA2716" s="48"/>
      <c r="AB2716" s="48"/>
      <c r="AC2716" s="217" t="s">
        <v>211</v>
      </c>
      <c r="AD2716" s="48"/>
      <c r="AE2716" s="217" t="s">
        <v>211</v>
      </c>
      <c r="AF2716" s="217" t="s">
        <v>211</v>
      </c>
      <c r="AG2716" s="217" t="s">
        <v>211</v>
      </c>
      <c r="AH2716" s="208"/>
      <c r="AI2716" s="210" t="s">
        <v>211</v>
      </c>
      <c r="AJ2716" s="164" t="str">
        <f t="shared" si="42"/>
        <v>PD&amp;C</v>
      </c>
      <c r="AK2716" s="115" t="b">
        <f>ISNUMBER(SEARCH("IRT",Table1[[#This Row],[Current_Status]]))</f>
        <v>0</v>
      </c>
      <c r="AL2716" s="116">
        <f>YEAR(Table1[[#This Row],[Project_Initiated]])</f>
        <v>2015</v>
      </c>
      <c r="AM2716" s="53">
        <v>44120</v>
      </c>
      <c r="AN2716" s="53" t="str">
        <f>IF(AND(Table1[[#This Row],[Completed Date]]&gt;="07/01/2020"+0,Table1[[#This Row],[Completed Date]]&lt;="6/30/2021"+0),"FY 20-21",IF(AND(Table1[[#This Row],[Completed Date]]&gt;="07/01/2019"+0,Table1[[#This Row],[Completed Date]]&lt;="6/30/2020"+0),"FY 19-20",""))</f>
        <v/>
      </c>
      <c r="AO2716" s="116" t="str">
        <f>IFERROR(FIND("R",Table1[[#This Row],[FS_Priority]]),"")</f>
        <v/>
      </c>
    </row>
    <row r="2717" spans="1:41" x14ac:dyDescent="0.25">
      <c r="A2717" s="48" t="s">
        <v>4105</v>
      </c>
      <c r="B2717" s="217" t="s">
        <v>4105</v>
      </c>
      <c r="C2717" s="217" t="s">
        <v>211</v>
      </c>
      <c r="D2717" s="218" t="b">
        <v>0</v>
      </c>
      <c r="E2717" s="48" t="s">
        <v>187</v>
      </c>
      <c r="F2717" s="48" t="s">
        <v>4495</v>
      </c>
      <c r="G2717" s="48" t="s">
        <v>4254</v>
      </c>
      <c r="H2717" s="48" t="s">
        <v>3531</v>
      </c>
      <c r="I2717" s="48" t="s">
        <v>211</v>
      </c>
      <c r="J2717" s="48" t="s">
        <v>3499</v>
      </c>
      <c r="K2717" s="217" t="s">
        <v>30</v>
      </c>
      <c r="L2717" s="217" t="s">
        <v>394</v>
      </c>
      <c r="M2717" s="48" t="s">
        <v>120</v>
      </c>
      <c r="N2717" s="217" t="s">
        <v>211</v>
      </c>
      <c r="O2717" s="48" t="s">
        <v>120</v>
      </c>
      <c r="P2717" s="48">
        <v>8</v>
      </c>
      <c r="Q2717" s="48" t="s">
        <v>211</v>
      </c>
      <c r="R2717" s="217" t="s">
        <v>211</v>
      </c>
      <c r="S2717" s="48" t="b">
        <v>0</v>
      </c>
      <c r="T2717" s="48">
        <v>1177000</v>
      </c>
      <c r="U2717" s="178"/>
      <c r="V2717" s="178">
        <v>43713</v>
      </c>
      <c r="W2717" s="48" t="s">
        <v>27</v>
      </c>
      <c r="X2717" s="48">
        <v>44136</v>
      </c>
      <c r="Y2717" s="48">
        <v>44256</v>
      </c>
      <c r="Z2717" s="48" t="s">
        <v>211</v>
      </c>
      <c r="AA2717" s="48"/>
      <c r="AB2717" s="48"/>
      <c r="AC2717" s="217" t="s">
        <v>211</v>
      </c>
      <c r="AD2717" s="48"/>
      <c r="AE2717" s="217" t="s">
        <v>211</v>
      </c>
      <c r="AF2717" s="217" t="s">
        <v>211</v>
      </c>
      <c r="AG2717" s="217" t="s">
        <v>211</v>
      </c>
      <c r="AH2717" s="208"/>
      <c r="AI2717" s="210" t="s">
        <v>211</v>
      </c>
      <c r="AJ2717" s="164" t="str">
        <f t="shared" si="42"/>
        <v>PD&amp;C</v>
      </c>
      <c r="AK2717" s="115" t="b">
        <f>ISNUMBER(SEARCH("IRT",Table1[[#This Row],[Current_Status]]))</f>
        <v>0</v>
      </c>
      <c r="AL2717" s="116">
        <f>YEAR(Table1[[#This Row],[Project_Initiated]])</f>
        <v>2019</v>
      </c>
      <c r="AM2717" s="53">
        <v>44120</v>
      </c>
      <c r="AN2717" s="53" t="str">
        <f>IF(AND(Table1[[#This Row],[Completed Date]]&gt;="07/01/2020"+0,Table1[[#This Row],[Completed Date]]&lt;="6/30/2021"+0),"FY 20-21",IF(AND(Table1[[#This Row],[Completed Date]]&gt;="07/01/2019"+0,Table1[[#This Row],[Completed Date]]&lt;="6/30/2020"+0),"FY 19-20",""))</f>
        <v/>
      </c>
      <c r="AO2717" s="116" t="str">
        <f>IFERROR(FIND("R",Table1[[#This Row],[FS_Priority]]),"")</f>
        <v/>
      </c>
    </row>
    <row r="2718" spans="1:41" x14ac:dyDescent="0.25">
      <c r="A2718" s="48" t="s">
        <v>5001</v>
      </c>
      <c r="B2718" s="217" t="s">
        <v>5001</v>
      </c>
      <c r="C2718" s="217" t="s">
        <v>211</v>
      </c>
      <c r="D2718" s="218" t="b">
        <v>0</v>
      </c>
      <c r="E2718" s="48" t="s">
        <v>147</v>
      </c>
      <c r="F2718" s="48" t="s">
        <v>5002</v>
      </c>
      <c r="G2718" s="48" t="s">
        <v>5003</v>
      </c>
      <c r="H2718" s="48" t="s">
        <v>211</v>
      </c>
      <c r="I2718" s="48" t="s">
        <v>211</v>
      </c>
      <c r="J2718" s="48" t="s">
        <v>3499</v>
      </c>
      <c r="K2718" s="217" t="s">
        <v>3839</v>
      </c>
      <c r="L2718" s="217" t="s">
        <v>4330</v>
      </c>
      <c r="M2718" s="48" t="s">
        <v>4330</v>
      </c>
      <c r="N2718" s="217" t="s">
        <v>211</v>
      </c>
      <c r="O2718" s="48" t="s">
        <v>4331</v>
      </c>
      <c r="P2718" s="48">
        <v>1</v>
      </c>
      <c r="Q2718" s="48" t="s">
        <v>211</v>
      </c>
      <c r="R2718" s="217" t="s">
        <v>211</v>
      </c>
      <c r="S2718" s="48" t="b">
        <v>0</v>
      </c>
      <c r="T2718" s="48">
        <v>1652000</v>
      </c>
      <c r="U2718" s="178"/>
      <c r="V2718" s="178">
        <v>44039</v>
      </c>
      <c r="W2718" s="48" t="s">
        <v>27</v>
      </c>
      <c r="X2718" s="48">
        <v>44197</v>
      </c>
      <c r="Y2718" s="48">
        <v>44228</v>
      </c>
      <c r="Z2718" s="48" t="s">
        <v>211</v>
      </c>
      <c r="AA2718" s="48"/>
      <c r="AB2718" s="48"/>
      <c r="AC2718" s="217" t="s">
        <v>211</v>
      </c>
      <c r="AD2718" s="48"/>
      <c r="AE2718" s="217" t="s">
        <v>211</v>
      </c>
      <c r="AF2718" s="217" t="s">
        <v>211</v>
      </c>
      <c r="AG2718" s="217" t="s">
        <v>211</v>
      </c>
      <c r="AH2718" s="208"/>
      <c r="AI2718" s="210" t="s">
        <v>211</v>
      </c>
      <c r="AJ2718" s="164" t="str">
        <f t="shared" si="42"/>
        <v>PD&amp;C</v>
      </c>
      <c r="AK2718" s="115" t="b">
        <f>ISNUMBER(SEARCH("IRT",Table1[[#This Row],[Current_Status]]))</f>
        <v>0</v>
      </c>
      <c r="AL2718" s="116">
        <f>YEAR(Table1[[#This Row],[Project_Initiated]])</f>
        <v>2020</v>
      </c>
      <c r="AM2718" s="53">
        <v>44120</v>
      </c>
      <c r="AN2718" s="53" t="str">
        <f>IF(AND(Table1[[#This Row],[Completed Date]]&gt;="07/01/2020"+0,Table1[[#This Row],[Completed Date]]&lt;="6/30/2021"+0),"FY 20-21",IF(AND(Table1[[#This Row],[Completed Date]]&gt;="07/01/2019"+0,Table1[[#This Row],[Completed Date]]&lt;="6/30/2020"+0),"FY 19-20",""))</f>
        <v/>
      </c>
      <c r="AO2718" s="116" t="str">
        <f>IFERROR(FIND("R",Table1[[#This Row],[FS_Priority]]),"")</f>
        <v/>
      </c>
    </row>
    <row r="2719" spans="1:41" x14ac:dyDescent="0.25">
      <c r="A2719" s="48" t="s">
        <v>91</v>
      </c>
      <c r="B2719" s="217" t="s">
        <v>91</v>
      </c>
      <c r="C2719" s="217" t="s">
        <v>211</v>
      </c>
      <c r="D2719" s="218" t="b">
        <v>0</v>
      </c>
      <c r="E2719" s="48" t="s">
        <v>4285</v>
      </c>
      <c r="F2719" s="48" t="s">
        <v>92</v>
      </c>
      <c r="G2719" s="48" t="s">
        <v>5092</v>
      </c>
      <c r="H2719" s="48" t="s">
        <v>294</v>
      </c>
      <c r="I2719" s="48" t="s">
        <v>211</v>
      </c>
      <c r="J2719" s="48" t="s">
        <v>5093</v>
      </c>
      <c r="K2719" s="217" t="s">
        <v>59</v>
      </c>
      <c r="L2719" s="217" t="s">
        <v>28</v>
      </c>
      <c r="M2719" s="48" t="s">
        <v>28</v>
      </c>
      <c r="N2719" s="217" t="s">
        <v>211</v>
      </c>
      <c r="O2719" s="48" t="s">
        <v>293</v>
      </c>
      <c r="P2719" s="48">
        <v>12</v>
      </c>
      <c r="Q2719" s="48" t="s">
        <v>211</v>
      </c>
      <c r="R2719" s="217" t="s">
        <v>211</v>
      </c>
      <c r="S2719" s="48" t="b">
        <v>0</v>
      </c>
      <c r="T2719" s="48">
        <v>8837000</v>
      </c>
      <c r="U2719" s="178"/>
      <c r="V2719" s="178">
        <v>42402</v>
      </c>
      <c r="W2719" s="48" t="s">
        <v>27</v>
      </c>
      <c r="X2719" s="48">
        <v>44197</v>
      </c>
      <c r="Y2719" s="48">
        <v>45139</v>
      </c>
      <c r="Z2719" s="48" t="s">
        <v>211</v>
      </c>
      <c r="AA2719" s="48"/>
      <c r="AB2719" s="48"/>
      <c r="AC2719" s="217" t="s">
        <v>211</v>
      </c>
      <c r="AD2719" s="48"/>
      <c r="AE2719" s="217" t="s">
        <v>211</v>
      </c>
      <c r="AF2719" s="217" t="s">
        <v>211</v>
      </c>
      <c r="AG2719" s="217" t="s">
        <v>211</v>
      </c>
      <c r="AH2719" s="208"/>
      <c r="AI2719" s="210" t="s">
        <v>211</v>
      </c>
      <c r="AJ2719" s="164" t="str">
        <f t="shared" si="42"/>
        <v>PD&amp;C</v>
      </c>
      <c r="AK2719" s="115" t="b">
        <f>ISNUMBER(SEARCH("IRT",Table1[[#This Row],[Current_Status]]))</f>
        <v>0</v>
      </c>
      <c r="AL2719" s="116">
        <f>YEAR(Table1[[#This Row],[Project_Initiated]])</f>
        <v>2016</v>
      </c>
      <c r="AM2719" s="53">
        <v>44120</v>
      </c>
      <c r="AN2719" s="53" t="str">
        <f>IF(AND(Table1[[#This Row],[Completed Date]]&gt;="07/01/2020"+0,Table1[[#This Row],[Completed Date]]&lt;="6/30/2021"+0),"FY 20-21",IF(AND(Table1[[#This Row],[Completed Date]]&gt;="07/01/2019"+0,Table1[[#This Row],[Completed Date]]&lt;="6/30/2020"+0),"FY 19-20",""))</f>
        <v/>
      </c>
      <c r="AO2719" s="116" t="str">
        <f>IFERROR(FIND("R",Table1[[#This Row],[FS_Priority]]),"")</f>
        <v/>
      </c>
    </row>
    <row r="2720" spans="1:41" x14ac:dyDescent="0.25">
      <c r="A2720" s="48" t="s">
        <v>87</v>
      </c>
      <c r="B2720" s="217" t="s">
        <v>87</v>
      </c>
      <c r="C2720" s="217" t="s">
        <v>211</v>
      </c>
      <c r="D2720" s="218" t="b">
        <v>0</v>
      </c>
      <c r="E2720" s="48" t="s">
        <v>4299</v>
      </c>
      <c r="F2720" s="48" t="s">
        <v>88</v>
      </c>
      <c r="G2720" s="48" t="s">
        <v>5094</v>
      </c>
      <c r="H2720" s="48" t="s">
        <v>294</v>
      </c>
      <c r="I2720" s="48" t="s">
        <v>211</v>
      </c>
      <c r="J2720" s="48" t="s">
        <v>5093</v>
      </c>
      <c r="K2720" s="217" t="s">
        <v>3471</v>
      </c>
      <c r="L2720" s="217" t="s">
        <v>2636</v>
      </c>
      <c r="M2720" s="48" t="s">
        <v>28</v>
      </c>
      <c r="N2720" s="217" t="s">
        <v>211</v>
      </c>
      <c r="O2720" s="48" t="s">
        <v>293</v>
      </c>
      <c r="P2720" s="48">
        <v>16</v>
      </c>
      <c r="Q2720" s="48" t="s">
        <v>211</v>
      </c>
      <c r="R2720" s="217" t="s">
        <v>211</v>
      </c>
      <c r="S2720" s="48" t="b">
        <v>0</v>
      </c>
      <c r="T2720" s="48">
        <v>18179000</v>
      </c>
      <c r="U2720" s="178"/>
      <c r="V2720" s="178">
        <v>42353</v>
      </c>
      <c r="W2720" s="48" t="s">
        <v>27</v>
      </c>
      <c r="X2720" s="48">
        <v>44197</v>
      </c>
      <c r="Y2720" s="48">
        <v>45139</v>
      </c>
      <c r="Z2720" s="48" t="s">
        <v>211</v>
      </c>
      <c r="AA2720" s="48"/>
      <c r="AB2720" s="48"/>
      <c r="AC2720" s="217" t="s">
        <v>211</v>
      </c>
      <c r="AD2720" s="48"/>
      <c r="AE2720" s="217" t="s">
        <v>211</v>
      </c>
      <c r="AF2720" s="217" t="s">
        <v>211</v>
      </c>
      <c r="AG2720" s="217" t="s">
        <v>211</v>
      </c>
      <c r="AH2720" s="208"/>
      <c r="AI2720" s="210" t="s">
        <v>211</v>
      </c>
      <c r="AJ2720" s="164" t="str">
        <f t="shared" si="42"/>
        <v>PD&amp;C</v>
      </c>
      <c r="AK2720" s="115" t="b">
        <f>ISNUMBER(SEARCH("IRT",Table1[[#This Row],[Current_Status]]))</f>
        <v>0</v>
      </c>
      <c r="AL2720" s="116">
        <f>YEAR(Table1[[#This Row],[Project_Initiated]])</f>
        <v>2015</v>
      </c>
      <c r="AM2720" s="53">
        <v>44120</v>
      </c>
      <c r="AN2720" s="53" t="str">
        <f>IF(AND(Table1[[#This Row],[Completed Date]]&gt;="07/01/2020"+0,Table1[[#This Row],[Completed Date]]&lt;="6/30/2021"+0),"FY 20-21",IF(AND(Table1[[#This Row],[Completed Date]]&gt;="07/01/2019"+0,Table1[[#This Row],[Completed Date]]&lt;="6/30/2020"+0),"FY 19-20",""))</f>
        <v/>
      </c>
      <c r="AO2720" s="116" t="str">
        <f>IFERROR(FIND("R",Table1[[#This Row],[FS_Priority]]),"")</f>
        <v/>
      </c>
    </row>
    <row r="2721" spans="1:41" x14ac:dyDescent="0.25">
      <c r="A2721" s="48" t="s">
        <v>89</v>
      </c>
      <c r="B2721" s="217" t="s">
        <v>89</v>
      </c>
      <c r="C2721" s="217" t="s">
        <v>211</v>
      </c>
      <c r="D2721" s="218" t="b">
        <v>0</v>
      </c>
      <c r="E2721" s="48" t="s">
        <v>4285</v>
      </c>
      <c r="F2721" s="48" t="s">
        <v>90</v>
      </c>
      <c r="G2721" s="48" t="s">
        <v>5095</v>
      </c>
      <c r="H2721" s="48" t="s">
        <v>211</v>
      </c>
      <c r="I2721" s="48" t="s">
        <v>211</v>
      </c>
      <c r="J2721" s="48" t="s">
        <v>3504</v>
      </c>
      <c r="K2721" s="217" t="s">
        <v>59</v>
      </c>
      <c r="L2721" s="217" t="s">
        <v>28</v>
      </c>
      <c r="M2721" s="48" t="s">
        <v>3503</v>
      </c>
      <c r="N2721" s="217" t="s">
        <v>211</v>
      </c>
      <c r="O2721" s="48" t="s">
        <v>189</v>
      </c>
      <c r="P2721" s="48">
        <v>11</v>
      </c>
      <c r="Q2721" s="48" t="s">
        <v>211</v>
      </c>
      <c r="R2721" s="217" t="s">
        <v>211</v>
      </c>
      <c r="S2721" s="48" t="b">
        <v>0</v>
      </c>
      <c r="T2721" s="48">
        <v>57950000</v>
      </c>
      <c r="U2721" s="178"/>
      <c r="V2721" s="178">
        <v>42887</v>
      </c>
      <c r="W2721" s="48" t="s">
        <v>31</v>
      </c>
      <c r="X2721" s="48">
        <v>43770</v>
      </c>
      <c r="Y2721" s="48">
        <v>44409</v>
      </c>
      <c r="Z2721" s="48" t="s">
        <v>211</v>
      </c>
      <c r="AA2721" s="48"/>
      <c r="AB2721" s="48"/>
      <c r="AC2721" s="217" t="s">
        <v>211</v>
      </c>
      <c r="AD2721" s="48"/>
      <c r="AE2721" s="217" t="s">
        <v>211</v>
      </c>
      <c r="AF2721" s="217" t="s">
        <v>211</v>
      </c>
      <c r="AG2721" s="217" t="s">
        <v>211</v>
      </c>
      <c r="AH2721" s="208"/>
      <c r="AI2721" s="210" t="s">
        <v>211</v>
      </c>
      <c r="AJ2721" s="164" t="str">
        <f t="shared" si="42"/>
        <v>PD&amp;C</v>
      </c>
      <c r="AK2721" s="115" t="b">
        <f>ISNUMBER(SEARCH("IRT",Table1[[#This Row],[Current_Status]]))</f>
        <v>0</v>
      </c>
      <c r="AL2721" s="116">
        <f>YEAR(Table1[[#This Row],[Project_Initiated]])</f>
        <v>2017</v>
      </c>
      <c r="AM2721" s="53">
        <v>44120</v>
      </c>
      <c r="AN2721" s="53" t="str">
        <f>IF(AND(Table1[[#This Row],[Completed Date]]&gt;="07/01/2020"+0,Table1[[#This Row],[Completed Date]]&lt;="6/30/2021"+0),"FY 20-21",IF(AND(Table1[[#This Row],[Completed Date]]&gt;="07/01/2019"+0,Table1[[#This Row],[Completed Date]]&lt;="6/30/2020"+0),"FY 19-20",""))</f>
        <v/>
      </c>
      <c r="AO2721" s="116" t="str">
        <f>IFERROR(FIND("R",Table1[[#This Row],[FS_Priority]]),"")</f>
        <v/>
      </c>
    </row>
    <row r="2722" spans="1:41" x14ac:dyDescent="0.25">
      <c r="A2722" s="48" t="s">
        <v>4012</v>
      </c>
      <c r="B2722" s="217" t="s">
        <v>4012</v>
      </c>
      <c r="C2722" s="217" t="s">
        <v>211</v>
      </c>
      <c r="D2722" s="218" t="b">
        <v>0</v>
      </c>
      <c r="E2722" s="48" t="s">
        <v>4285</v>
      </c>
      <c r="F2722" s="48" t="s">
        <v>4961</v>
      </c>
      <c r="G2722" s="48" t="s">
        <v>93</v>
      </c>
      <c r="H2722" s="48" t="s">
        <v>211</v>
      </c>
      <c r="I2722" s="48" t="s">
        <v>211</v>
      </c>
      <c r="J2722" s="48" t="s">
        <v>3504</v>
      </c>
      <c r="K2722" s="217" t="s">
        <v>59</v>
      </c>
      <c r="L2722" s="217" t="s">
        <v>28</v>
      </c>
      <c r="M2722" s="48" t="s">
        <v>63</v>
      </c>
      <c r="N2722" s="217" t="s">
        <v>211</v>
      </c>
      <c r="O2722" s="48" t="s">
        <v>67</v>
      </c>
      <c r="P2722" s="48">
        <v>13</v>
      </c>
      <c r="Q2722" s="48" t="s">
        <v>211</v>
      </c>
      <c r="R2722" s="217" t="s">
        <v>211</v>
      </c>
      <c r="S2722" s="48" t="b">
        <v>0</v>
      </c>
      <c r="T2722" s="48">
        <v>2842000</v>
      </c>
      <c r="U2722" s="178"/>
      <c r="V2722" s="178">
        <v>42340</v>
      </c>
      <c r="W2722" s="48" t="s">
        <v>31</v>
      </c>
      <c r="X2722" s="48">
        <v>44044</v>
      </c>
      <c r="Y2722" s="48">
        <v>44105</v>
      </c>
      <c r="Z2722" s="48" t="s">
        <v>211</v>
      </c>
      <c r="AA2722" s="48"/>
      <c r="AB2722" s="48"/>
      <c r="AC2722" s="217" t="s">
        <v>211</v>
      </c>
      <c r="AD2722" s="48"/>
      <c r="AE2722" s="217" t="s">
        <v>211</v>
      </c>
      <c r="AF2722" s="217" t="s">
        <v>211</v>
      </c>
      <c r="AG2722" s="217" t="s">
        <v>211</v>
      </c>
      <c r="AH2722" s="209"/>
      <c r="AI2722" s="210" t="s">
        <v>211</v>
      </c>
      <c r="AJ2722" s="164" t="str">
        <f t="shared" si="42"/>
        <v>PD&amp;C</v>
      </c>
      <c r="AK2722" s="115" t="b">
        <f>ISNUMBER(SEARCH("IRT",Table1[[#This Row],[Current_Status]]))</f>
        <v>0</v>
      </c>
      <c r="AL2722" s="116">
        <f>YEAR(Table1[[#This Row],[Project_Initiated]])</f>
        <v>2015</v>
      </c>
      <c r="AM2722" s="53">
        <v>44120</v>
      </c>
      <c r="AN2722" s="53" t="str">
        <f>IF(AND(Table1[[#This Row],[Completed Date]]&gt;="07/01/2020"+0,Table1[[#This Row],[Completed Date]]&lt;="6/30/2021"+0),"FY 20-21",IF(AND(Table1[[#This Row],[Completed Date]]&gt;="07/01/2019"+0,Table1[[#This Row],[Completed Date]]&lt;="6/30/2020"+0),"FY 19-20",""))</f>
        <v/>
      </c>
      <c r="AO2722" s="116" t="str">
        <f>IFERROR(FIND("R",Table1[[#This Row],[FS_Priority]]),"")</f>
        <v/>
      </c>
    </row>
    <row r="2723" spans="1:41" x14ac:dyDescent="0.25">
      <c r="A2723" s="48" t="s">
        <v>65</v>
      </c>
      <c r="B2723" s="217" t="s">
        <v>65</v>
      </c>
      <c r="C2723" s="217" t="s">
        <v>211</v>
      </c>
      <c r="D2723" s="218" t="b">
        <v>0</v>
      </c>
      <c r="E2723" s="48" t="s">
        <v>4285</v>
      </c>
      <c r="F2723" s="48" t="s">
        <v>2791</v>
      </c>
      <c r="G2723" s="48" t="s">
        <v>3574</v>
      </c>
      <c r="H2723" s="48" t="s">
        <v>292</v>
      </c>
      <c r="I2723" s="48" t="s">
        <v>211</v>
      </c>
      <c r="J2723" s="48" t="s">
        <v>3504</v>
      </c>
      <c r="K2723" s="217" t="s">
        <v>59</v>
      </c>
      <c r="L2723" s="217" t="s">
        <v>28</v>
      </c>
      <c r="M2723" s="48" t="s">
        <v>189</v>
      </c>
      <c r="N2723" s="217" t="s">
        <v>211</v>
      </c>
      <c r="O2723" s="48" t="s">
        <v>4331</v>
      </c>
      <c r="P2723" s="48">
        <v>14</v>
      </c>
      <c r="Q2723" s="48" t="s">
        <v>211</v>
      </c>
      <c r="R2723" s="217" t="s">
        <v>211</v>
      </c>
      <c r="S2723" s="48" t="b">
        <v>0</v>
      </c>
      <c r="T2723" s="48">
        <v>8754623.1099999994</v>
      </c>
      <c r="U2723" s="178"/>
      <c r="V2723" s="178">
        <v>43072</v>
      </c>
      <c r="W2723" s="48" t="s">
        <v>31</v>
      </c>
      <c r="X2723" s="48">
        <v>43952</v>
      </c>
      <c r="Y2723" s="48">
        <v>44197</v>
      </c>
      <c r="Z2723" s="48" t="s">
        <v>211</v>
      </c>
      <c r="AA2723" s="48"/>
      <c r="AB2723" s="48"/>
      <c r="AC2723" s="217" t="s">
        <v>211</v>
      </c>
      <c r="AD2723" s="48"/>
      <c r="AE2723" s="217" t="s">
        <v>211</v>
      </c>
      <c r="AF2723" s="217" t="s">
        <v>211</v>
      </c>
      <c r="AG2723" s="217" t="s">
        <v>211</v>
      </c>
      <c r="AH2723" s="208"/>
      <c r="AI2723" s="210" t="s">
        <v>211</v>
      </c>
      <c r="AJ2723" s="164" t="str">
        <f t="shared" si="42"/>
        <v>PD&amp;C</v>
      </c>
      <c r="AK2723" s="115" t="b">
        <f>ISNUMBER(SEARCH("IRT",Table1[[#This Row],[Current_Status]]))</f>
        <v>0</v>
      </c>
      <c r="AL2723" s="116">
        <f>YEAR(Table1[[#This Row],[Project_Initiated]])</f>
        <v>2017</v>
      </c>
      <c r="AM2723" s="53">
        <v>44120</v>
      </c>
      <c r="AN2723" s="53" t="str">
        <f>IF(AND(Table1[[#This Row],[Completed Date]]&gt;="07/01/2020"+0,Table1[[#This Row],[Completed Date]]&lt;="6/30/2021"+0),"FY 20-21",IF(AND(Table1[[#This Row],[Completed Date]]&gt;="07/01/2019"+0,Table1[[#This Row],[Completed Date]]&lt;="6/30/2020"+0),"FY 19-20",""))</f>
        <v/>
      </c>
      <c r="AO2723" s="116" t="str">
        <f>IFERROR(FIND("R",Table1[[#This Row],[FS_Priority]]),"")</f>
        <v/>
      </c>
    </row>
    <row r="2724" spans="1:41" x14ac:dyDescent="0.25">
      <c r="A2724" s="48" t="s">
        <v>94</v>
      </c>
      <c r="B2724" s="217" t="s">
        <v>94</v>
      </c>
      <c r="C2724" s="217" t="s">
        <v>211</v>
      </c>
      <c r="D2724" s="218" t="b">
        <v>0</v>
      </c>
      <c r="E2724" s="48" t="s">
        <v>4285</v>
      </c>
      <c r="F2724" s="48" t="s">
        <v>95</v>
      </c>
      <c r="G2724" s="48" t="s">
        <v>96</v>
      </c>
      <c r="H2724" s="48" t="s">
        <v>81</v>
      </c>
      <c r="I2724" s="48" t="s">
        <v>211</v>
      </c>
      <c r="J2724" s="48" t="s">
        <v>3504</v>
      </c>
      <c r="K2724" s="217" t="s">
        <v>59</v>
      </c>
      <c r="L2724" s="217" t="s">
        <v>28</v>
      </c>
      <c r="M2724" s="48" t="s">
        <v>3575</v>
      </c>
      <c r="N2724" s="217" t="s">
        <v>211</v>
      </c>
      <c r="O2724" s="48" t="s">
        <v>3469</v>
      </c>
      <c r="P2724" s="48">
        <v>15</v>
      </c>
      <c r="Q2724" s="48" t="s">
        <v>211</v>
      </c>
      <c r="R2724" s="217" t="s">
        <v>211</v>
      </c>
      <c r="S2724" s="48" t="b">
        <v>0</v>
      </c>
      <c r="T2724" s="48">
        <v>23895000</v>
      </c>
      <c r="U2724" s="178"/>
      <c r="V2724" s="178">
        <v>42258</v>
      </c>
      <c r="W2724" s="48" t="s">
        <v>4060</v>
      </c>
      <c r="X2724" s="48">
        <v>43467</v>
      </c>
      <c r="Y2724" s="48">
        <v>44409</v>
      </c>
      <c r="Z2724" s="48" t="s">
        <v>211</v>
      </c>
      <c r="AA2724" s="48"/>
      <c r="AB2724" s="48"/>
      <c r="AC2724" s="217" t="s">
        <v>211</v>
      </c>
      <c r="AD2724" s="48"/>
      <c r="AE2724" s="217" t="s">
        <v>211</v>
      </c>
      <c r="AF2724" s="217" t="s">
        <v>211</v>
      </c>
      <c r="AG2724" s="217" t="s">
        <v>211</v>
      </c>
      <c r="AH2724" s="208"/>
      <c r="AI2724" s="210" t="s">
        <v>211</v>
      </c>
      <c r="AJ2724" s="164" t="str">
        <f t="shared" si="42"/>
        <v>PD&amp;C</v>
      </c>
      <c r="AK2724" s="115" t="b">
        <f>ISNUMBER(SEARCH("IRT",Table1[[#This Row],[Current_Status]]))</f>
        <v>0</v>
      </c>
      <c r="AL2724" s="116">
        <f>YEAR(Table1[[#This Row],[Project_Initiated]])</f>
        <v>2015</v>
      </c>
      <c r="AM2724" s="53">
        <v>44120</v>
      </c>
      <c r="AN2724" s="53" t="str">
        <f>IF(AND(Table1[[#This Row],[Completed Date]]&gt;="07/01/2020"+0,Table1[[#This Row],[Completed Date]]&lt;="6/30/2021"+0),"FY 20-21",IF(AND(Table1[[#This Row],[Completed Date]]&gt;="07/01/2019"+0,Table1[[#This Row],[Completed Date]]&lt;="6/30/2020"+0),"FY 19-20",""))</f>
        <v/>
      </c>
      <c r="AO2724" s="116" t="str">
        <f>IFERROR(FIND("R",Table1[[#This Row],[FS_Priority]]),"")</f>
        <v/>
      </c>
    </row>
    <row r="2725" spans="1:41" x14ac:dyDescent="0.25">
      <c r="A2725" s="48" t="s">
        <v>113</v>
      </c>
      <c r="B2725" s="217" t="s">
        <v>113</v>
      </c>
      <c r="C2725" s="217" t="s">
        <v>211</v>
      </c>
      <c r="D2725" s="218" t="b">
        <v>0</v>
      </c>
      <c r="E2725" s="48" t="s">
        <v>107</v>
      </c>
      <c r="F2725" s="48" t="s">
        <v>114</v>
      </c>
      <c r="G2725" s="48" t="s">
        <v>5096</v>
      </c>
      <c r="H2725" s="48" t="s">
        <v>211</v>
      </c>
      <c r="I2725" s="48" t="s">
        <v>211</v>
      </c>
      <c r="J2725" s="48" t="s">
        <v>3504</v>
      </c>
      <c r="K2725" s="217" t="s">
        <v>3674</v>
      </c>
      <c r="L2725" s="217" t="s">
        <v>2636</v>
      </c>
      <c r="M2725" s="48" t="s">
        <v>3771</v>
      </c>
      <c r="N2725" s="217" t="s">
        <v>211</v>
      </c>
      <c r="O2725" s="48" t="s">
        <v>120</v>
      </c>
      <c r="P2725" s="48">
        <v>1</v>
      </c>
      <c r="Q2725" s="48" t="s">
        <v>211</v>
      </c>
      <c r="R2725" s="217" t="s">
        <v>211</v>
      </c>
      <c r="S2725" s="48" t="b">
        <v>0</v>
      </c>
      <c r="T2725" s="48">
        <v>1575000</v>
      </c>
      <c r="U2725" s="178"/>
      <c r="V2725" s="178">
        <v>43108</v>
      </c>
      <c r="W2725" s="48" t="s">
        <v>31</v>
      </c>
      <c r="X2725" s="48">
        <v>44105</v>
      </c>
      <c r="Y2725" s="48">
        <v>44166</v>
      </c>
      <c r="Z2725" s="48" t="s">
        <v>211</v>
      </c>
      <c r="AA2725" s="48"/>
      <c r="AB2725" s="48"/>
      <c r="AC2725" s="217" t="s">
        <v>211</v>
      </c>
      <c r="AD2725" s="48"/>
      <c r="AE2725" s="217" t="s">
        <v>211</v>
      </c>
      <c r="AF2725" s="217" t="s">
        <v>211</v>
      </c>
      <c r="AG2725" s="217" t="s">
        <v>211</v>
      </c>
      <c r="AH2725" s="208"/>
      <c r="AI2725" s="210" t="s">
        <v>211</v>
      </c>
      <c r="AJ2725" s="164" t="str">
        <f t="shared" si="42"/>
        <v>PD&amp;C</v>
      </c>
      <c r="AK2725" s="115" t="b">
        <f>ISNUMBER(SEARCH("IRT",Table1[[#This Row],[Current_Status]]))</f>
        <v>0</v>
      </c>
      <c r="AL2725" s="116">
        <f>YEAR(Table1[[#This Row],[Project_Initiated]])</f>
        <v>2018</v>
      </c>
      <c r="AM2725" s="53">
        <v>44120</v>
      </c>
      <c r="AN2725" s="53" t="str">
        <f>IF(AND(Table1[[#This Row],[Completed Date]]&gt;="07/01/2020"+0,Table1[[#This Row],[Completed Date]]&lt;="6/30/2021"+0),"FY 20-21",IF(AND(Table1[[#This Row],[Completed Date]]&gt;="07/01/2019"+0,Table1[[#This Row],[Completed Date]]&lt;="6/30/2020"+0),"FY 19-20",""))</f>
        <v/>
      </c>
      <c r="AO2725" s="116" t="str">
        <f>IFERROR(FIND("R",Table1[[#This Row],[FS_Priority]]),"")</f>
        <v/>
      </c>
    </row>
    <row r="2726" spans="1:41" x14ac:dyDescent="0.25">
      <c r="A2726" s="48" t="s">
        <v>4983</v>
      </c>
      <c r="B2726" s="217" t="s">
        <v>4983</v>
      </c>
      <c r="C2726" s="217" t="s">
        <v>211</v>
      </c>
      <c r="D2726" s="218" t="b">
        <v>0</v>
      </c>
      <c r="E2726" s="48" t="s">
        <v>107</v>
      </c>
      <c r="F2726" s="48" t="s">
        <v>4984</v>
      </c>
      <c r="G2726" s="48" t="s">
        <v>4990</v>
      </c>
      <c r="H2726" s="48" t="s">
        <v>211</v>
      </c>
      <c r="I2726" s="48" t="s">
        <v>211</v>
      </c>
      <c r="J2726" s="48" t="s">
        <v>3504</v>
      </c>
      <c r="K2726" s="217" t="s">
        <v>3674</v>
      </c>
      <c r="L2726" s="217" t="s">
        <v>2636</v>
      </c>
      <c r="M2726" s="48" t="s">
        <v>4985</v>
      </c>
      <c r="N2726" s="217" t="s">
        <v>211</v>
      </c>
      <c r="O2726" s="48" t="s">
        <v>120</v>
      </c>
      <c r="P2726" s="48">
        <v>5</v>
      </c>
      <c r="Q2726" s="48" t="s">
        <v>211</v>
      </c>
      <c r="R2726" s="217" t="s">
        <v>211</v>
      </c>
      <c r="S2726" s="48" t="b">
        <v>0</v>
      </c>
      <c r="T2726" s="48">
        <v>32871.65</v>
      </c>
      <c r="U2726" s="178"/>
      <c r="V2726" s="178">
        <v>44026</v>
      </c>
      <c r="W2726" s="48" t="s">
        <v>31</v>
      </c>
      <c r="X2726" s="48">
        <v>44105</v>
      </c>
      <c r="Y2726" s="48">
        <v>44105</v>
      </c>
      <c r="Z2726" s="48" t="s">
        <v>211</v>
      </c>
      <c r="AA2726" s="48"/>
      <c r="AB2726" s="48"/>
      <c r="AC2726" s="217" t="s">
        <v>211</v>
      </c>
      <c r="AD2726" s="48"/>
      <c r="AE2726" s="217" t="s">
        <v>211</v>
      </c>
      <c r="AF2726" s="217" t="s">
        <v>211</v>
      </c>
      <c r="AG2726" s="217" t="s">
        <v>211</v>
      </c>
      <c r="AH2726" s="208"/>
      <c r="AI2726" s="210" t="s">
        <v>211</v>
      </c>
      <c r="AJ2726" s="164" t="str">
        <f t="shared" si="42"/>
        <v>PD&amp;C</v>
      </c>
      <c r="AK2726" s="115" t="b">
        <f>ISNUMBER(SEARCH("IRT",Table1[[#This Row],[Current_Status]]))</f>
        <v>0</v>
      </c>
      <c r="AL2726" s="116">
        <f>YEAR(Table1[[#This Row],[Project_Initiated]])</f>
        <v>2020</v>
      </c>
      <c r="AM2726" s="53">
        <v>44120</v>
      </c>
      <c r="AN2726" s="53" t="str">
        <f>IF(AND(Table1[[#This Row],[Completed Date]]&gt;="07/01/2020"+0,Table1[[#This Row],[Completed Date]]&lt;="6/30/2021"+0),"FY 20-21",IF(AND(Table1[[#This Row],[Completed Date]]&gt;="07/01/2019"+0,Table1[[#This Row],[Completed Date]]&lt;="6/30/2020"+0),"FY 19-20",""))</f>
        <v/>
      </c>
      <c r="AO2726" s="116" t="str">
        <f>IFERROR(FIND("R",Table1[[#This Row],[FS_Priority]]),"")</f>
        <v/>
      </c>
    </row>
    <row r="2727" spans="1:41" x14ac:dyDescent="0.25">
      <c r="A2727" s="48" t="s">
        <v>110</v>
      </c>
      <c r="B2727" s="217" t="s">
        <v>110</v>
      </c>
      <c r="C2727" s="217" t="s">
        <v>211</v>
      </c>
      <c r="D2727" s="218" t="b">
        <v>0</v>
      </c>
      <c r="E2727" s="48" t="s">
        <v>107</v>
      </c>
      <c r="F2727" s="48" t="s">
        <v>111</v>
      </c>
      <c r="G2727" s="48" t="s">
        <v>112</v>
      </c>
      <c r="H2727" s="48" t="s">
        <v>392</v>
      </c>
      <c r="I2727" s="48" t="s">
        <v>211</v>
      </c>
      <c r="J2727" s="48" t="s">
        <v>3504</v>
      </c>
      <c r="K2727" s="217" t="s">
        <v>3674</v>
      </c>
      <c r="L2727" s="217" t="s">
        <v>2636</v>
      </c>
      <c r="M2727" s="48" t="s">
        <v>3769</v>
      </c>
      <c r="N2727" s="217" t="s">
        <v>211</v>
      </c>
      <c r="O2727" s="48" t="s">
        <v>120</v>
      </c>
      <c r="P2727" s="48">
        <v>9</v>
      </c>
      <c r="Q2727" s="48" t="s">
        <v>211</v>
      </c>
      <c r="R2727" s="217" t="s">
        <v>211</v>
      </c>
      <c r="S2727" s="48" t="b">
        <v>0</v>
      </c>
      <c r="T2727" s="48">
        <v>1080000</v>
      </c>
      <c r="U2727" s="178"/>
      <c r="V2727" s="178">
        <v>42710</v>
      </c>
      <c r="W2727" s="48" t="s">
        <v>31</v>
      </c>
      <c r="X2727" s="48">
        <v>44044</v>
      </c>
      <c r="Y2727" s="48">
        <v>44105</v>
      </c>
      <c r="Z2727" s="48" t="s">
        <v>211</v>
      </c>
      <c r="AA2727" s="48"/>
      <c r="AB2727" s="48"/>
      <c r="AC2727" s="217" t="s">
        <v>211</v>
      </c>
      <c r="AD2727" s="48"/>
      <c r="AE2727" s="217" t="s">
        <v>211</v>
      </c>
      <c r="AF2727" s="217" t="s">
        <v>211</v>
      </c>
      <c r="AG2727" s="217" t="s">
        <v>211</v>
      </c>
      <c r="AH2727" s="208"/>
      <c r="AI2727" s="210" t="s">
        <v>211</v>
      </c>
      <c r="AJ2727" s="164" t="str">
        <f t="shared" si="42"/>
        <v>PD&amp;C</v>
      </c>
      <c r="AK2727" s="115" t="b">
        <f>ISNUMBER(SEARCH("IRT",Table1[[#This Row],[Current_Status]]))</f>
        <v>0</v>
      </c>
      <c r="AL2727" s="116">
        <f>YEAR(Table1[[#This Row],[Project_Initiated]])</f>
        <v>2016</v>
      </c>
      <c r="AM2727" s="53">
        <v>44120</v>
      </c>
      <c r="AN2727" s="53" t="str">
        <f>IF(AND(Table1[[#This Row],[Completed Date]]&gt;="07/01/2020"+0,Table1[[#This Row],[Completed Date]]&lt;="6/30/2021"+0),"FY 20-21",IF(AND(Table1[[#This Row],[Completed Date]]&gt;="07/01/2019"+0,Table1[[#This Row],[Completed Date]]&lt;="6/30/2020"+0),"FY 19-20",""))</f>
        <v/>
      </c>
      <c r="AO2727" s="116" t="str">
        <f>IFERROR(FIND("R",Table1[[#This Row],[FS_Priority]]),"")</f>
        <v/>
      </c>
    </row>
    <row r="2728" spans="1:41" x14ac:dyDescent="0.25">
      <c r="A2728" s="48" t="s">
        <v>97</v>
      </c>
      <c r="B2728" s="217" t="s">
        <v>97</v>
      </c>
      <c r="C2728" s="217" t="s">
        <v>211</v>
      </c>
      <c r="D2728" s="218" t="b">
        <v>0</v>
      </c>
      <c r="E2728" s="48" t="s">
        <v>187</v>
      </c>
      <c r="F2728" s="48" t="s">
        <v>4781</v>
      </c>
      <c r="G2728" s="48" t="s">
        <v>98</v>
      </c>
      <c r="H2728" s="48" t="s">
        <v>211</v>
      </c>
      <c r="I2728" s="48" t="s">
        <v>211</v>
      </c>
      <c r="J2728" s="48" t="s">
        <v>3504</v>
      </c>
      <c r="K2728" s="217" t="s">
        <v>30</v>
      </c>
      <c r="L2728" s="217" t="s">
        <v>394</v>
      </c>
      <c r="M2728" s="48" t="s">
        <v>3825</v>
      </c>
      <c r="N2728" s="217" t="s">
        <v>211</v>
      </c>
      <c r="O2728" s="48" t="s">
        <v>274</v>
      </c>
      <c r="P2728" s="48">
        <v>99</v>
      </c>
      <c r="Q2728" s="48" t="s">
        <v>211</v>
      </c>
      <c r="R2728" s="217" t="s">
        <v>211</v>
      </c>
      <c r="S2728" s="48" t="b">
        <v>0</v>
      </c>
      <c r="T2728" s="48">
        <v>4146146.55</v>
      </c>
      <c r="U2728" s="178"/>
      <c r="V2728" s="178">
        <v>42669</v>
      </c>
      <c r="W2728" s="48" t="s">
        <v>31</v>
      </c>
      <c r="X2728" s="48">
        <v>43647</v>
      </c>
      <c r="Y2728" s="48">
        <v>44409</v>
      </c>
      <c r="Z2728" s="48" t="s">
        <v>211</v>
      </c>
      <c r="AA2728" s="48"/>
      <c r="AB2728" s="48"/>
      <c r="AC2728" s="217" t="s">
        <v>211</v>
      </c>
      <c r="AD2728" s="180"/>
      <c r="AE2728" s="217" t="s">
        <v>211</v>
      </c>
      <c r="AF2728" s="217" t="s">
        <v>211</v>
      </c>
      <c r="AG2728" s="217" t="s">
        <v>211</v>
      </c>
      <c r="AH2728" s="208"/>
      <c r="AI2728" s="210" t="s">
        <v>211</v>
      </c>
      <c r="AJ2728" s="164" t="str">
        <f t="shared" si="42"/>
        <v>PD&amp;C</v>
      </c>
      <c r="AK2728" s="115" t="b">
        <f>ISNUMBER(SEARCH("IRT",Table1[[#This Row],[Current_Status]]))</f>
        <v>0</v>
      </c>
      <c r="AL2728" s="116">
        <f>YEAR(Table1[[#This Row],[Project_Initiated]])</f>
        <v>2016</v>
      </c>
      <c r="AM2728" s="53">
        <v>44120</v>
      </c>
      <c r="AN2728" s="53" t="str">
        <f>IF(AND(Table1[[#This Row],[Completed Date]]&gt;="07/01/2020"+0,Table1[[#This Row],[Completed Date]]&lt;="6/30/2021"+0),"FY 20-21",IF(AND(Table1[[#This Row],[Completed Date]]&gt;="07/01/2019"+0,Table1[[#This Row],[Completed Date]]&lt;="6/30/2020"+0),"FY 19-20",""))</f>
        <v/>
      </c>
      <c r="AO2728" s="116" t="str">
        <f>IFERROR(FIND("R",Table1[[#This Row],[FS_Priority]]),"")</f>
        <v/>
      </c>
    </row>
    <row r="2729" spans="1:41" x14ac:dyDescent="0.25">
      <c r="A2729" s="48" t="s">
        <v>2675</v>
      </c>
      <c r="B2729" s="217" t="s">
        <v>2675</v>
      </c>
      <c r="C2729" s="217" t="s">
        <v>211</v>
      </c>
      <c r="D2729" s="218" t="b">
        <v>0</v>
      </c>
      <c r="E2729" s="48" t="s">
        <v>4299</v>
      </c>
      <c r="F2729" s="48" t="s">
        <v>2872</v>
      </c>
      <c r="G2729" s="48" t="s">
        <v>3512</v>
      </c>
      <c r="H2729" s="48" t="s">
        <v>4782</v>
      </c>
      <c r="I2729" s="48" t="s">
        <v>211</v>
      </c>
      <c r="J2729" s="48" t="s">
        <v>3504</v>
      </c>
      <c r="K2729" s="217" t="s">
        <v>3471</v>
      </c>
      <c r="L2729" s="217" t="s">
        <v>2636</v>
      </c>
      <c r="M2729" s="48" t="s">
        <v>3502</v>
      </c>
      <c r="N2729" s="217" t="s">
        <v>211</v>
      </c>
      <c r="O2729" s="48" t="s">
        <v>3496</v>
      </c>
      <c r="P2729" s="48">
        <v>1</v>
      </c>
      <c r="Q2729" s="48" t="s">
        <v>211</v>
      </c>
      <c r="R2729" s="217" t="s">
        <v>211</v>
      </c>
      <c r="S2729" s="48" t="b">
        <v>0</v>
      </c>
      <c r="T2729" s="48">
        <v>31844000</v>
      </c>
      <c r="U2729" s="178"/>
      <c r="V2729" s="178">
        <v>43440</v>
      </c>
      <c r="W2729" s="48" t="s">
        <v>31</v>
      </c>
      <c r="X2729" s="48">
        <v>43862</v>
      </c>
      <c r="Y2729" s="48">
        <v>44256</v>
      </c>
      <c r="Z2729" s="48" t="s">
        <v>211</v>
      </c>
      <c r="AA2729" s="48"/>
      <c r="AB2729" s="48"/>
      <c r="AC2729" s="217" t="s">
        <v>211</v>
      </c>
      <c r="AD2729" s="48"/>
      <c r="AE2729" s="217" t="s">
        <v>211</v>
      </c>
      <c r="AF2729" s="217" t="s">
        <v>211</v>
      </c>
      <c r="AG2729" s="217" t="s">
        <v>211</v>
      </c>
      <c r="AH2729" s="208"/>
      <c r="AI2729" s="210" t="s">
        <v>211</v>
      </c>
      <c r="AJ2729" s="164" t="str">
        <f t="shared" si="42"/>
        <v>PD&amp;C</v>
      </c>
      <c r="AK2729" s="115" t="b">
        <f>ISNUMBER(SEARCH("IRT",Table1[[#This Row],[Current_Status]]))</f>
        <v>0</v>
      </c>
      <c r="AL2729" s="116">
        <f>YEAR(Table1[[#This Row],[Project_Initiated]])</f>
        <v>2018</v>
      </c>
      <c r="AM2729" s="53">
        <v>44120</v>
      </c>
      <c r="AN2729" s="53" t="str">
        <f>IF(AND(Table1[[#This Row],[Completed Date]]&gt;="07/01/2020"+0,Table1[[#This Row],[Completed Date]]&lt;="6/30/2021"+0),"FY 20-21",IF(AND(Table1[[#This Row],[Completed Date]]&gt;="07/01/2019"+0,Table1[[#This Row],[Completed Date]]&lt;="6/30/2020"+0),"FY 19-20",""))</f>
        <v/>
      </c>
      <c r="AO2729" s="116" t="str">
        <f>IFERROR(FIND("R",Table1[[#This Row],[FS_Priority]]),"")</f>
        <v/>
      </c>
    </row>
    <row r="2730" spans="1:41" x14ac:dyDescent="0.25">
      <c r="A2730" s="48" t="s">
        <v>2813</v>
      </c>
      <c r="B2730" s="217" t="s">
        <v>2813</v>
      </c>
      <c r="C2730" s="217" t="s">
        <v>211</v>
      </c>
      <c r="D2730" s="218" t="b">
        <v>0</v>
      </c>
      <c r="E2730" s="48" t="s">
        <v>4299</v>
      </c>
      <c r="F2730" s="48" t="s">
        <v>4492</v>
      </c>
      <c r="G2730" s="48" t="s">
        <v>2826</v>
      </c>
      <c r="H2730" s="48" t="s">
        <v>452</v>
      </c>
      <c r="I2730" s="48" t="s">
        <v>211</v>
      </c>
      <c r="J2730" s="48" t="s">
        <v>3504</v>
      </c>
      <c r="K2730" s="217" t="s">
        <v>3471</v>
      </c>
      <c r="L2730" s="217" t="s">
        <v>2636</v>
      </c>
      <c r="M2730" s="48" t="s">
        <v>120</v>
      </c>
      <c r="N2730" s="217" t="s">
        <v>211</v>
      </c>
      <c r="O2730" s="48" t="s">
        <v>67</v>
      </c>
      <c r="P2730" s="48">
        <v>7</v>
      </c>
      <c r="Q2730" s="48" t="s">
        <v>211</v>
      </c>
      <c r="R2730" s="217" t="s">
        <v>211</v>
      </c>
      <c r="S2730" s="48" t="b">
        <v>0</v>
      </c>
      <c r="T2730" s="48">
        <v>750000</v>
      </c>
      <c r="U2730" s="178"/>
      <c r="V2730" s="178">
        <v>43528</v>
      </c>
      <c r="W2730" s="48" t="s">
        <v>31</v>
      </c>
      <c r="X2730" s="48">
        <v>44013</v>
      </c>
      <c r="Y2730" s="48">
        <v>44166</v>
      </c>
      <c r="Z2730" s="48" t="s">
        <v>211</v>
      </c>
      <c r="AA2730" s="48"/>
      <c r="AB2730" s="48"/>
      <c r="AC2730" s="217" t="s">
        <v>211</v>
      </c>
      <c r="AD2730" s="48"/>
      <c r="AE2730" s="217" t="s">
        <v>211</v>
      </c>
      <c r="AF2730" s="217" t="s">
        <v>211</v>
      </c>
      <c r="AG2730" s="217" t="s">
        <v>211</v>
      </c>
      <c r="AH2730" s="208"/>
      <c r="AI2730" s="210" t="s">
        <v>211</v>
      </c>
      <c r="AJ2730" s="164" t="str">
        <f t="shared" si="42"/>
        <v>PD&amp;C</v>
      </c>
      <c r="AK2730" s="115" t="b">
        <f>ISNUMBER(SEARCH("IRT",Table1[[#This Row],[Current_Status]]))</f>
        <v>0</v>
      </c>
      <c r="AL2730" s="116">
        <f>YEAR(Table1[[#This Row],[Project_Initiated]])</f>
        <v>2019</v>
      </c>
      <c r="AM2730" s="53">
        <v>44120</v>
      </c>
      <c r="AN2730" s="53" t="str">
        <f>IF(AND(Table1[[#This Row],[Completed Date]]&gt;="07/01/2020"+0,Table1[[#This Row],[Completed Date]]&lt;="6/30/2021"+0),"FY 20-21",IF(AND(Table1[[#This Row],[Completed Date]]&gt;="07/01/2019"+0,Table1[[#This Row],[Completed Date]]&lt;="6/30/2020"+0),"FY 19-20",""))</f>
        <v/>
      </c>
      <c r="AO2730" s="116" t="str">
        <f>IFERROR(FIND("R",Table1[[#This Row],[FS_Priority]]),"")</f>
        <v/>
      </c>
    </row>
    <row r="2731" spans="1:41" x14ac:dyDescent="0.25">
      <c r="A2731" s="48" t="s">
        <v>2901</v>
      </c>
      <c r="B2731" s="217" t="s">
        <v>2901</v>
      </c>
      <c r="C2731" s="217" t="s">
        <v>211</v>
      </c>
      <c r="D2731" s="218" t="b">
        <v>0</v>
      </c>
      <c r="E2731" s="48" t="s">
        <v>4299</v>
      </c>
      <c r="F2731" s="48" t="s">
        <v>2903</v>
      </c>
      <c r="G2731" s="48" t="s">
        <v>5097</v>
      </c>
      <c r="H2731" s="48" t="s">
        <v>4780</v>
      </c>
      <c r="I2731" s="48" t="s">
        <v>211</v>
      </c>
      <c r="J2731" s="48" t="s">
        <v>3504</v>
      </c>
      <c r="K2731" s="217" t="s">
        <v>3471</v>
      </c>
      <c r="L2731" s="217" t="s">
        <v>2636</v>
      </c>
      <c r="M2731" s="48" t="s">
        <v>3476</v>
      </c>
      <c r="N2731" s="217" t="s">
        <v>211</v>
      </c>
      <c r="O2731" s="48" t="s">
        <v>268</v>
      </c>
      <c r="P2731" s="48">
        <v>11</v>
      </c>
      <c r="Q2731" s="48" t="s">
        <v>211</v>
      </c>
      <c r="R2731" s="217" t="s">
        <v>211</v>
      </c>
      <c r="S2731" s="48" t="b">
        <v>0</v>
      </c>
      <c r="T2731" s="48">
        <v>2165000</v>
      </c>
      <c r="U2731" s="178"/>
      <c r="V2731" s="178">
        <v>43619</v>
      </c>
      <c r="W2731" s="48" t="s">
        <v>31</v>
      </c>
      <c r="X2731" s="48">
        <v>44105</v>
      </c>
      <c r="Y2731" s="48">
        <v>44197</v>
      </c>
      <c r="Z2731" s="48" t="s">
        <v>211</v>
      </c>
      <c r="AA2731" s="48"/>
      <c r="AB2731" s="48"/>
      <c r="AC2731" s="217" t="s">
        <v>211</v>
      </c>
      <c r="AD2731" s="48"/>
      <c r="AE2731" s="217" t="s">
        <v>211</v>
      </c>
      <c r="AF2731" s="217" t="s">
        <v>211</v>
      </c>
      <c r="AG2731" s="217" t="s">
        <v>211</v>
      </c>
      <c r="AH2731" s="208"/>
      <c r="AI2731" s="210" t="s">
        <v>211</v>
      </c>
      <c r="AJ2731" s="164" t="str">
        <f t="shared" si="42"/>
        <v>PD&amp;C</v>
      </c>
      <c r="AK2731" s="115" t="b">
        <f>ISNUMBER(SEARCH("IRT",Table1[[#This Row],[Current_Status]]))</f>
        <v>0</v>
      </c>
      <c r="AL2731" s="116">
        <f>YEAR(Table1[[#This Row],[Project_Initiated]])</f>
        <v>2019</v>
      </c>
      <c r="AM2731" s="53">
        <v>44120</v>
      </c>
      <c r="AN2731" s="53" t="str">
        <f>IF(AND(Table1[[#This Row],[Completed Date]]&gt;="07/01/2020"+0,Table1[[#This Row],[Completed Date]]&lt;="6/30/2021"+0),"FY 20-21",IF(AND(Table1[[#This Row],[Completed Date]]&gt;="07/01/2019"+0,Table1[[#This Row],[Completed Date]]&lt;="6/30/2020"+0),"FY 19-20",""))</f>
        <v/>
      </c>
      <c r="AO2731" s="116" t="str">
        <f>IFERROR(FIND("R",Table1[[#This Row],[FS_Priority]]),"")</f>
        <v/>
      </c>
    </row>
    <row r="2732" spans="1:41" x14ac:dyDescent="0.25">
      <c r="A2732" s="48" t="s">
        <v>55</v>
      </c>
      <c r="B2732" s="217" t="s">
        <v>55</v>
      </c>
      <c r="C2732" s="217" t="s">
        <v>211</v>
      </c>
      <c r="D2732" s="218" t="b">
        <v>0</v>
      </c>
      <c r="E2732" s="48" t="s">
        <v>53</v>
      </c>
      <c r="F2732" s="48" t="s">
        <v>2790</v>
      </c>
      <c r="G2732" s="48" t="s">
        <v>3559</v>
      </c>
      <c r="H2732" s="48" t="s">
        <v>182</v>
      </c>
      <c r="I2732" s="48" t="s">
        <v>211</v>
      </c>
      <c r="J2732" s="48" t="s">
        <v>4826</v>
      </c>
      <c r="K2732" s="217" t="s">
        <v>3514</v>
      </c>
      <c r="L2732" s="217" t="s">
        <v>2636</v>
      </c>
      <c r="M2732" s="48" t="s">
        <v>3558</v>
      </c>
      <c r="N2732" s="217" t="s">
        <v>211</v>
      </c>
      <c r="O2732" s="48" t="s">
        <v>120</v>
      </c>
      <c r="P2732" s="48">
        <v>4</v>
      </c>
      <c r="Q2732" s="48" t="s">
        <v>211</v>
      </c>
      <c r="R2732" s="217" t="s">
        <v>211</v>
      </c>
      <c r="S2732" s="48" t="b">
        <v>0</v>
      </c>
      <c r="T2732" s="48">
        <v>700000</v>
      </c>
      <c r="U2732" s="178"/>
      <c r="V2732" s="178">
        <v>43194</v>
      </c>
      <c r="W2732" s="48" t="s">
        <v>4374</v>
      </c>
      <c r="X2732" s="48">
        <v>43770</v>
      </c>
      <c r="Y2732" s="48">
        <v>44105</v>
      </c>
      <c r="Z2732" s="48" t="s">
        <v>211</v>
      </c>
      <c r="AA2732" s="48"/>
      <c r="AB2732" s="48"/>
      <c r="AC2732" s="217" t="s">
        <v>211</v>
      </c>
      <c r="AD2732" s="48"/>
      <c r="AE2732" s="217" t="s">
        <v>211</v>
      </c>
      <c r="AF2732" s="217" t="s">
        <v>211</v>
      </c>
      <c r="AG2732" s="217" t="s">
        <v>211</v>
      </c>
      <c r="AH2732" s="208"/>
      <c r="AI2732" s="210" t="s">
        <v>211</v>
      </c>
      <c r="AJ2732" s="164" t="str">
        <f t="shared" si="42"/>
        <v>PD&amp;C</v>
      </c>
      <c r="AK2732" s="115" t="b">
        <f>ISNUMBER(SEARCH("IRT",Table1[[#This Row],[Current_Status]]))</f>
        <v>0</v>
      </c>
      <c r="AL2732" s="116">
        <f>YEAR(Table1[[#This Row],[Project_Initiated]])</f>
        <v>2018</v>
      </c>
      <c r="AM2732" s="53">
        <v>44120</v>
      </c>
      <c r="AN2732" s="53" t="str">
        <f>IF(AND(Table1[[#This Row],[Completed Date]]&gt;="07/01/2020"+0,Table1[[#This Row],[Completed Date]]&lt;="6/30/2021"+0),"FY 20-21",IF(AND(Table1[[#This Row],[Completed Date]]&gt;="07/01/2019"+0,Table1[[#This Row],[Completed Date]]&lt;="6/30/2020"+0),"FY 19-20",""))</f>
        <v/>
      </c>
      <c r="AO2732" s="116" t="str">
        <f>IFERROR(FIND("R",Table1[[#This Row],[FS_Priority]]),"")</f>
        <v/>
      </c>
    </row>
    <row r="2733" spans="1:41" x14ac:dyDescent="0.25">
      <c r="A2733" s="48" t="s">
        <v>74</v>
      </c>
      <c r="B2733" s="217" t="s">
        <v>74</v>
      </c>
      <c r="C2733" s="217" t="s">
        <v>211</v>
      </c>
      <c r="D2733" s="218" t="b">
        <v>0</v>
      </c>
      <c r="E2733" s="48" t="s">
        <v>4285</v>
      </c>
      <c r="F2733" s="48" t="s">
        <v>4376</v>
      </c>
      <c r="G2733" s="48" t="s">
        <v>3569</v>
      </c>
      <c r="H2733" s="48" t="s">
        <v>211</v>
      </c>
      <c r="I2733" s="48" t="s">
        <v>211</v>
      </c>
      <c r="J2733" s="48" t="s">
        <v>3501</v>
      </c>
      <c r="K2733" s="217" t="s">
        <v>59</v>
      </c>
      <c r="L2733" s="217" t="s">
        <v>28</v>
      </c>
      <c r="M2733" s="48" t="s">
        <v>3570</v>
      </c>
      <c r="N2733" s="217" t="s">
        <v>211</v>
      </c>
      <c r="O2733" s="48" t="s">
        <v>3500</v>
      </c>
      <c r="P2733" s="48">
        <v>99</v>
      </c>
      <c r="Q2733" s="48" t="s">
        <v>211</v>
      </c>
      <c r="R2733" s="217" t="s">
        <v>211</v>
      </c>
      <c r="S2733" s="48" t="b">
        <v>0</v>
      </c>
      <c r="T2733" s="48">
        <v>15690389.32</v>
      </c>
      <c r="U2733" s="178"/>
      <c r="V2733" s="178">
        <v>42720</v>
      </c>
      <c r="W2733" s="48" t="s">
        <v>51</v>
      </c>
      <c r="X2733" s="48">
        <v>44228</v>
      </c>
      <c r="Y2733" s="48">
        <v>44378</v>
      </c>
      <c r="Z2733" s="48" t="s">
        <v>211</v>
      </c>
      <c r="AA2733" s="48"/>
      <c r="AB2733" s="48"/>
      <c r="AC2733" s="217" t="s">
        <v>211</v>
      </c>
      <c r="AD2733" s="48"/>
      <c r="AE2733" s="217" t="s">
        <v>211</v>
      </c>
      <c r="AF2733" s="217" t="s">
        <v>211</v>
      </c>
      <c r="AG2733" s="217" t="s">
        <v>211</v>
      </c>
      <c r="AH2733" s="208"/>
      <c r="AI2733" s="210" t="s">
        <v>211</v>
      </c>
      <c r="AJ2733" s="164" t="str">
        <f t="shared" si="42"/>
        <v>PD&amp;C</v>
      </c>
      <c r="AK2733" s="115" t="b">
        <f>ISNUMBER(SEARCH("IRT",Table1[[#This Row],[Current_Status]]))</f>
        <v>0</v>
      </c>
      <c r="AL2733" s="116">
        <f>YEAR(Table1[[#This Row],[Project_Initiated]])</f>
        <v>2016</v>
      </c>
      <c r="AM2733" s="53">
        <v>44120</v>
      </c>
      <c r="AN2733" s="53" t="str">
        <f>IF(AND(Table1[[#This Row],[Completed Date]]&gt;="07/01/2020"+0,Table1[[#This Row],[Completed Date]]&lt;="6/30/2021"+0),"FY 20-21",IF(AND(Table1[[#This Row],[Completed Date]]&gt;="07/01/2019"+0,Table1[[#This Row],[Completed Date]]&lt;="6/30/2020"+0),"FY 19-20",""))</f>
        <v/>
      </c>
      <c r="AO2733" s="116" t="str">
        <f>IFERROR(FIND("R",Table1[[#This Row],[FS_Priority]]),"")</f>
        <v/>
      </c>
    </row>
    <row r="2734" spans="1:41" x14ac:dyDescent="0.25">
      <c r="A2734" s="48" t="s">
        <v>4326</v>
      </c>
      <c r="B2734" s="217" t="s">
        <v>4326</v>
      </c>
      <c r="C2734" s="217" t="s">
        <v>211</v>
      </c>
      <c r="D2734" s="218" t="b">
        <v>0</v>
      </c>
      <c r="E2734" s="48" t="s">
        <v>107</v>
      </c>
      <c r="F2734" s="48" t="s">
        <v>4328</v>
      </c>
      <c r="G2734" s="48" t="s">
        <v>4335</v>
      </c>
      <c r="H2734" s="48" t="s">
        <v>291</v>
      </c>
      <c r="I2734" s="48" t="s">
        <v>211</v>
      </c>
      <c r="J2734" s="48" t="s">
        <v>3501</v>
      </c>
      <c r="K2734" s="217" t="s">
        <v>3674</v>
      </c>
      <c r="L2734" s="217" t="s">
        <v>2636</v>
      </c>
      <c r="M2734" s="48" t="s">
        <v>4058</v>
      </c>
      <c r="N2734" s="217" t="s">
        <v>211</v>
      </c>
      <c r="O2734" s="48" t="s">
        <v>120</v>
      </c>
      <c r="P2734" s="48">
        <v>2</v>
      </c>
      <c r="Q2734" s="48" t="s">
        <v>211</v>
      </c>
      <c r="R2734" s="217" t="s">
        <v>211</v>
      </c>
      <c r="S2734" s="48" t="b">
        <v>0</v>
      </c>
      <c r="T2734" s="48">
        <v>2500</v>
      </c>
      <c r="U2734" s="178"/>
      <c r="V2734" s="178">
        <v>43742</v>
      </c>
      <c r="W2734" s="48" t="s">
        <v>5098</v>
      </c>
      <c r="X2734" s="48"/>
      <c r="Y2734" s="48"/>
      <c r="Z2734" s="48" t="s">
        <v>211</v>
      </c>
      <c r="AA2734" s="48"/>
      <c r="AB2734" s="48"/>
      <c r="AC2734" s="217" t="s">
        <v>211</v>
      </c>
      <c r="AD2734" s="48"/>
      <c r="AE2734" s="217" t="s">
        <v>211</v>
      </c>
      <c r="AF2734" s="217" t="s">
        <v>211</v>
      </c>
      <c r="AG2734" s="217" t="s">
        <v>211</v>
      </c>
      <c r="AH2734" s="208"/>
      <c r="AI2734" s="210" t="s">
        <v>211</v>
      </c>
      <c r="AJ2734" s="164" t="str">
        <f t="shared" si="42"/>
        <v>PD&amp;C</v>
      </c>
      <c r="AK2734" s="115" t="b">
        <f>ISNUMBER(SEARCH("IRT",Table1[[#This Row],[Current_Status]]))</f>
        <v>0</v>
      </c>
      <c r="AL2734" s="116">
        <f>YEAR(Table1[[#This Row],[Project_Initiated]])</f>
        <v>2019</v>
      </c>
      <c r="AM2734" s="53">
        <v>44120</v>
      </c>
      <c r="AN2734" s="53" t="str">
        <f>IF(AND(Table1[[#This Row],[Completed Date]]&gt;="07/01/2020"+0,Table1[[#This Row],[Completed Date]]&lt;="6/30/2021"+0),"FY 20-21",IF(AND(Table1[[#This Row],[Completed Date]]&gt;="07/01/2019"+0,Table1[[#This Row],[Completed Date]]&lt;="6/30/2020"+0),"FY 19-20",""))</f>
        <v/>
      </c>
      <c r="AO2734" s="116" t="str">
        <f>IFERROR(FIND("R",Table1[[#This Row],[FS_Priority]]),"")</f>
        <v/>
      </c>
    </row>
    <row r="2735" spans="1:41" x14ac:dyDescent="0.25">
      <c r="A2735" s="48" t="s">
        <v>4338</v>
      </c>
      <c r="B2735" s="217" t="s">
        <v>4338</v>
      </c>
      <c r="C2735" s="217" t="s">
        <v>211</v>
      </c>
      <c r="D2735" s="218" t="b">
        <v>0</v>
      </c>
      <c r="E2735" s="48" t="s">
        <v>107</v>
      </c>
      <c r="F2735" s="48" t="s">
        <v>4339</v>
      </c>
      <c r="G2735" s="48" t="s">
        <v>4340</v>
      </c>
      <c r="H2735" s="48" t="s">
        <v>291</v>
      </c>
      <c r="I2735" s="48" t="s">
        <v>211</v>
      </c>
      <c r="J2735" s="48" t="s">
        <v>3501</v>
      </c>
      <c r="K2735" s="217" t="s">
        <v>3674</v>
      </c>
      <c r="L2735" s="217" t="s">
        <v>2636</v>
      </c>
      <c r="M2735" s="48" t="s">
        <v>4058</v>
      </c>
      <c r="N2735" s="217" t="s">
        <v>211</v>
      </c>
      <c r="O2735" s="48" t="s">
        <v>120</v>
      </c>
      <c r="P2735" s="48">
        <v>3</v>
      </c>
      <c r="Q2735" s="48" t="s">
        <v>211</v>
      </c>
      <c r="R2735" s="217" t="s">
        <v>211</v>
      </c>
      <c r="S2735" s="48" t="b">
        <v>0</v>
      </c>
      <c r="T2735" s="48">
        <v>2500</v>
      </c>
      <c r="U2735" s="178"/>
      <c r="V2735" s="178">
        <v>43742</v>
      </c>
      <c r="W2735" s="48" t="s">
        <v>5098</v>
      </c>
      <c r="X2735" s="48">
        <v>44136</v>
      </c>
      <c r="Y2735" s="48">
        <v>44256</v>
      </c>
      <c r="Z2735" s="48" t="s">
        <v>211</v>
      </c>
      <c r="AA2735" s="48"/>
      <c r="AB2735" s="48"/>
      <c r="AC2735" s="217" t="s">
        <v>211</v>
      </c>
      <c r="AD2735" s="48"/>
      <c r="AE2735" s="217" t="s">
        <v>211</v>
      </c>
      <c r="AF2735" s="217" t="s">
        <v>211</v>
      </c>
      <c r="AG2735" s="217" t="s">
        <v>211</v>
      </c>
      <c r="AH2735" s="208"/>
      <c r="AI2735" s="210" t="s">
        <v>211</v>
      </c>
      <c r="AJ2735" s="164" t="str">
        <f t="shared" si="42"/>
        <v>PD&amp;C</v>
      </c>
      <c r="AK2735" s="115" t="b">
        <f>ISNUMBER(SEARCH("IRT",Table1[[#This Row],[Current_Status]]))</f>
        <v>0</v>
      </c>
      <c r="AL2735" s="116">
        <f>YEAR(Table1[[#This Row],[Project_Initiated]])</f>
        <v>2019</v>
      </c>
      <c r="AM2735" s="53">
        <v>44120</v>
      </c>
      <c r="AN2735" s="53" t="str">
        <f>IF(AND(Table1[[#This Row],[Completed Date]]&gt;="07/01/2020"+0,Table1[[#This Row],[Completed Date]]&lt;="6/30/2021"+0),"FY 20-21",IF(AND(Table1[[#This Row],[Completed Date]]&gt;="07/01/2019"+0,Table1[[#This Row],[Completed Date]]&lt;="6/30/2020"+0),"FY 19-20",""))</f>
        <v/>
      </c>
      <c r="AO2735" s="116" t="str">
        <f>IFERROR(FIND("R",Table1[[#This Row],[FS_Priority]]),"")</f>
        <v/>
      </c>
    </row>
    <row r="2736" spans="1:41" x14ac:dyDescent="0.25">
      <c r="A2736" s="48" t="s">
        <v>4964</v>
      </c>
      <c r="B2736" s="217" t="s">
        <v>4964</v>
      </c>
      <c r="C2736" s="217" t="s">
        <v>211</v>
      </c>
      <c r="D2736" s="218" t="b">
        <v>0</v>
      </c>
      <c r="E2736" s="48" t="s">
        <v>107</v>
      </c>
      <c r="F2736" s="48" t="s">
        <v>5099</v>
      </c>
      <c r="G2736" s="48" t="s">
        <v>4976</v>
      </c>
      <c r="H2736" s="48" t="s">
        <v>211</v>
      </c>
      <c r="I2736" s="48" t="s">
        <v>4977</v>
      </c>
      <c r="J2736" s="48" t="s">
        <v>3501</v>
      </c>
      <c r="K2736" s="217" t="s">
        <v>3674</v>
      </c>
      <c r="L2736" s="217" t="s">
        <v>2636</v>
      </c>
      <c r="M2736" s="48" t="s">
        <v>4978</v>
      </c>
      <c r="N2736" s="217" t="s">
        <v>211</v>
      </c>
      <c r="O2736" s="48" t="s">
        <v>120</v>
      </c>
      <c r="P2736" s="48">
        <v>4</v>
      </c>
      <c r="Q2736" s="48" t="s">
        <v>211</v>
      </c>
      <c r="R2736" s="217" t="s">
        <v>211</v>
      </c>
      <c r="S2736" s="48" t="b">
        <v>0</v>
      </c>
      <c r="T2736" s="48"/>
      <c r="U2736" s="178"/>
      <c r="V2736" s="178">
        <v>44001</v>
      </c>
      <c r="W2736" s="48" t="s">
        <v>51</v>
      </c>
      <c r="X2736" s="48">
        <v>44166</v>
      </c>
      <c r="Y2736" s="48">
        <v>44197</v>
      </c>
      <c r="Z2736" s="48" t="s">
        <v>211</v>
      </c>
      <c r="AA2736" s="48"/>
      <c r="AB2736" s="48"/>
      <c r="AC2736" s="217" t="s">
        <v>211</v>
      </c>
      <c r="AD2736" s="48"/>
      <c r="AE2736" s="217" t="s">
        <v>211</v>
      </c>
      <c r="AF2736" s="217" t="s">
        <v>211</v>
      </c>
      <c r="AG2736" s="217" t="s">
        <v>211</v>
      </c>
      <c r="AH2736" s="208"/>
      <c r="AI2736" s="210" t="s">
        <v>211</v>
      </c>
      <c r="AJ2736" s="164" t="str">
        <f t="shared" si="42"/>
        <v>PD&amp;C</v>
      </c>
      <c r="AK2736" s="115" t="b">
        <f>ISNUMBER(SEARCH("IRT",Table1[[#This Row],[Current_Status]]))</f>
        <v>0</v>
      </c>
      <c r="AL2736" s="116">
        <f>YEAR(Table1[[#This Row],[Project_Initiated]])</f>
        <v>2020</v>
      </c>
      <c r="AM2736" s="53">
        <v>44120</v>
      </c>
      <c r="AN2736" s="53" t="str">
        <f>IF(AND(Table1[[#This Row],[Completed Date]]&gt;="07/01/2020"+0,Table1[[#This Row],[Completed Date]]&lt;="6/30/2021"+0),"FY 20-21",IF(AND(Table1[[#This Row],[Completed Date]]&gt;="07/01/2019"+0,Table1[[#This Row],[Completed Date]]&lt;="6/30/2020"+0),"FY 19-20",""))</f>
        <v/>
      </c>
      <c r="AO2736" s="116" t="str">
        <f>IFERROR(FIND("R",Table1[[#This Row],[FS_Priority]]),"")</f>
        <v/>
      </c>
    </row>
    <row r="2737" spans="1:41" x14ac:dyDescent="0.25">
      <c r="A2737" s="48" t="s">
        <v>119</v>
      </c>
      <c r="B2737" s="217" t="s">
        <v>119</v>
      </c>
      <c r="C2737" s="217" t="s">
        <v>211</v>
      </c>
      <c r="D2737" s="218" t="b">
        <v>0</v>
      </c>
      <c r="E2737" s="48" t="s">
        <v>187</v>
      </c>
      <c r="F2737" s="48" t="s">
        <v>4490</v>
      </c>
      <c r="G2737" s="48" t="s">
        <v>3779</v>
      </c>
      <c r="H2737" s="48" t="s">
        <v>474</v>
      </c>
      <c r="I2737" s="48" t="s">
        <v>211</v>
      </c>
      <c r="J2737" s="48" t="s">
        <v>3501</v>
      </c>
      <c r="K2737" s="217" t="s">
        <v>30</v>
      </c>
      <c r="L2737" s="217" t="s">
        <v>394</v>
      </c>
      <c r="M2737" s="48" t="s">
        <v>77</v>
      </c>
      <c r="N2737" s="217" t="s">
        <v>211</v>
      </c>
      <c r="O2737" s="48" t="s">
        <v>120</v>
      </c>
      <c r="P2737" s="48">
        <v>8</v>
      </c>
      <c r="Q2737" s="48" t="s">
        <v>211</v>
      </c>
      <c r="R2737" s="217" t="s">
        <v>211</v>
      </c>
      <c r="S2737" s="48" t="b">
        <v>0</v>
      </c>
      <c r="T2737" s="48">
        <v>432510</v>
      </c>
      <c r="U2737" s="178"/>
      <c r="V2737" s="178">
        <v>42425</v>
      </c>
      <c r="W2737" s="48" t="s">
        <v>51</v>
      </c>
      <c r="X2737" s="48">
        <v>44197</v>
      </c>
      <c r="Y2737" s="48">
        <v>44228</v>
      </c>
      <c r="Z2737" s="48" t="s">
        <v>211</v>
      </c>
      <c r="AA2737" s="48"/>
      <c r="AB2737" s="48"/>
      <c r="AC2737" s="217" t="s">
        <v>211</v>
      </c>
      <c r="AD2737" s="48"/>
      <c r="AE2737" s="217" t="s">
        <v>211</v>
      </c>
      <c r="AF2737" s="217" t="s">
        <v>211</v>
      </c>
      <c r="AG2737" s="217" t="s">
        <v>211</v>
      </c>
      <c r="AH2737" s="208"/>
      <c r="AI2737" s="210" t="s">
        <v>211</v>
      </c>
      <c r="AJ2737" s="164" t="str">
        <f t="shared" si="42"/>
        <v>PD&amp;C</v>
      </c>
      <c r="AK2737" s="115" t="b">
        <f>ISNUMBER(SEARCH("IRT",Table1[[#This Row],[Current_Status]]))</f>
        <v>0</v>
      </c>
      <c r="AL2737" s="116">
        <f>YEAR(Table1[[#This Row],[Project_Initiated]])</f>
        <v>2016</v>
      </c>
      <c r="AM2737" s="53">
        <v>44120</v>
      </c>
      <c r="AN2737" s="53" t="str">
        <f>IF(AND(Table1[[#This Row],[Completed Date]]&gt;="07/01/2020"+0,Table1[[#This Row],[Completed Date]]&lt;="6/30/2021"+0),"FY 20-21",IF(AND(Table1[[#This Row],[Completed Date]]&gt;="07/01/2019"+0,Table1[[#This Row],[Completed Date]]&lt;="6/30/2020"+0),"FY 19-20",""))</f>
        <v/>
      </c>
      <c r="AO2737" s="116" t="str">
        <f>IFERROR(FIND("R",Table1[[#This Row],[FS_Priority]]),"")</f>
        <v/>
      </c>
    </row>
    <row r="2738" spans="1:41" x14ac:dyDescent="0.25">
      <c r="A2738" s="48" t="s">
        <v>85</v>
      </c>
      <c r="B2738" s="217" t="s">
        <v>85</v>
      </c>
      <c r="C2738" s="217" t="s">
        <v>211</v>
      </c>
      <c r="D2738" s="218" t="b">
        <v>0</v>
      </c>
      <c r="E2738" s="48" t="s">
        <v>187</v>
      </c>
      <c r="F2738" s="48" t="s">
        <v>86</v>
      </c>
      <c r="G2738" s="48" t="s">
        <v>5100</v>
      </c>
      <c r="H2738" s="48" t="s">
        <v>211</v>
      </c>
      <c r="I2738" s="48" t="s">
        <v>211</v>
      </c>
      <c r="J2738" s="48" t="s">
        <v>3501</v>
      </c>
      <c r="K2738" s="217" t="s">
        <v>30</v>
      </c>
      <c r="L2738" s="217" t="s">
        <v>394</v>
      </c>
      <c r="M2738" s="48" t="s">
        <v>3824</v>
      </c>
      <c r="N2738" s="217" t="s">
        <v>211</v>
      </c>
      <c r="O2738" s="48" t="s">
        <v>3469</v>
      </c>
      <c r="P2738" s="48">
        <v>20</v>
      </c>
      <c r="Q2738" s="48" t="s">
        <v>211</v>
      </c>
      <c r="R2738" s="217" t="s">
        <v>211</v>
      </c>
      <c r="S2738" s="48" t="b">
        <v>0</v>
      </c>
      <c r="T2738" s="48">
        <v>2600000</v>
      </c>
      <c r="U2738" s="178"/>
      <c r="V2738" s="178">
        <v>42509</v>
      </c>
      <c r="W2738" s="48" t="s">
        <v>5101</v>
      </c>
      <c r="X2738" s="48"/>
      <c r="Y2738" s="48"/>
      <c r="Z2738" s="48" t="s">
        <v>211</v>
      </c>
      <c r="AA2738" s="48"/>
      <c r="AB2738" s="48"/>
      <c r="AC2738" s="217" t="s">
        <v>211</v>
      </c>
      <c r="AD2738" s="48"/>
      <c r="AE2738" s="217" t="s">
        <v>211</v>
      </c>
      <c r="AF2738" s="217" t="s">
        <v>211</v>
      </c>
      <c r="AG2738" s="217" t="s">
        <v>211</v>
      </c>
      <c r="AH2738" s="208"/>
      <c r="AI2738" s="210" t="s">
        <v>211</v>
      </c>
      <c r="AJ2738" s="164" t="str">
        <f t="shared" si="42"/>
        <v>PD&amp;C</v>
      </c>
      <c r="AK2738" s="115" t="b">
        <f>ISNUMBER(SEARCH("IRT",Table1[[#This Row],[Current_Status]]))</f>
        <v>0</v>
      </c>
      <c r="AL2738" s="116">
        <f>YEAR(Table1[[#This Row],[Project_Initiated]])</f>
        <v>2016</v>
      </c>
      <c r="AM2738" s="53">
        <v>44120</v>
      </c>
      <c r="AN2738" s="53" t="str">
        <f>IF(AND(Table1[[#This Row],[Completed Date]]&gt;="07/01/2020"+0,Table1[[#This Row],[Completed Date]]&lt;="6/30/2021"+0),"FY 20-21",IF(AND(Table1[[#This Row],[Completed Date]]&gt;="07/01/2019"+0,Table1[[#This Row],[Completed Date]]&lt;="6/30/2020"+0),"FY 19-20",""))</f>
        <v/>
      </c>
      <c r="AO2738" s="116" t="str">
        <f>IFERROR(FIND("R",Table1[[#This Row],[FS_Priority]]),"")</f>
        <v/>
      </c>
    </row>
    <row r="2739" spans="1:41" x14ac:dyDescent="0.25">
      <c r="A2739" s="48" t="s">
        <v>4963</v>
      </c>
      <c r="B2739" s="217" t="s">
        <v>4963</v>
      </c>
      <c r="C2739" s="217" t="s">
        <v>211</v>
      </c>
      <c r="D2739" s="218" t="b">
        <v>0</v>
      </c>
      <c r="E2739" s="48" t="s">
        <v>4299</v>
      </c>
      <c r="F2739" s="48" t="s">
        <v>4971</v>
      </c>
      <c r="G2739" s="48" t="s">
        <v>4972</v>
      </c>
      <c r="H2739" s="48" t="s">
        <v>211</v>
      </c>
      <c r="I2739" s="48" t="s">
        <v>211</v>
      </c>
      <c r="J2739" s="48" t="s">
        <v>3501</v>
      </c>
      <c r="K2739" s="217" t="s">
        <v>3471</v>
      </c>
      <c r="L2739" s="217" t="s">
        <v>2636</v>
      </c>
      <c r="M2739" s="48" t="s">
        <v>4973</v>
      </c>
      <c r="N2739" s="217" t="s">
        <v>211</v>
      </c>
      <c r="O2739" s="48" t="s">
        <v>268</v>
      </c>
      <c r="P2739" s="48">
        <v>19</v>
      </c>
      <c r="Q2739" s="48" t="s">
        <v>211</v>
      </c>
      <c r="R2739" s="217" t="s">
        <v>211</v>
      </c>
      <c r="S2739" s="48" t="b">
        <v>0</v>
      </c>
      <c r="T2739" s="48"/>
      <c r="U2739" s="178"/>
      <c r="V2739" s="178">
        <v>43999</v>
      </c>
      <c r="W2739" s="48" t="s">
        <v>5071</v>
      </c>
      <c r="X2739" s="48"/>
      <c r="Y2739" s="48"/>
      <c r="Z2739" s="48" t="s">
        <v>211</v>
      </c>
      <c r="AA2739" s="48"/>
      <c r="AB2739" s="48"/>
      <c r="AC2739" s="217" t="s">
        <v>211</v>
      </c>
      <c r="AD2739" s="48"/>
      <c r="AE2739" s="217" t="s">
        <v>211</v>
      </c>
      <c r="AF2739" s="217" t="s">
        <v>211</v>
      </c>
      <c r="AG2739" s="217" t="s">
        <v>211</v>
      </c>
      <c r="AH2739" s="208"/>
      <c r="AI2739" s="210" t="s">
        <v>211</v>
      </c>
      <c r="AJ2739" s="164" t="str">
        <f t="shared" si="42"/>
        <v>PD&amp;C</v>
      </c>
      <c r="AK2739" s="115" t="b">
        <f>ISNUMBER(SEARCH("IRT",Table1[[#This Row],[Current_Status]]))</f>
        <v>0</v>
      </c>
      <c r="AL2739" s="116">
        <f>YEAR(Table1[[#This Row],[Project_Initiated]])</f>
        <v>2020</v>
      </c>
      <c r="AM2739" s="53">
        <v>44120</v>
      </c>
      <c r="AN2739" s="53" t="str">
        <f>IF(AND(Table1[[#This Row],[Completed Date]]&gt;="07/01/2020"+0,Table1[[#This Row],[Completed Date]]&lt;="6/30/2021"+0),"FY 20-21",IF(AND(Table1[[#This Row],[Completed Date]]&gt;="07/01/2019"+0,Table1[[#This Row],[Completed Date]]&lt;="6/30/2020"+0),"FY 19-20",""))</f>
        <v/>
      </c>
      <c r="AO2739" s="116" t="str">
        <f>IFERROR(FIND("R",Table1[[#This Row],[FS_Priority]]),"")</f>
        <v/>
      </c>
    </row>
    <row r="2740" spans="1:41" x14ac:dyDescent="0.25">
      <c r="A2740" s="48" t="s">
        <v>4917</v>
      </c>
      <c r="B2740" s="217" t="s">
        <v>4917</v>
      </c>
      <c r="C2740" s="217" t="s">
        <v>211</v>
      </c>
      <c r="D2740" s="218" t="b">
        <v>0</v>
      </c>
      <c r="E2740" s="48" t="s">
        <v>147</v>
      </c>
      <c r="F2740" s="48" t="s">
        <v>4918</v>
      </c>
      <c r="G2740" s="48" t="s">
        <v>5102</v>
      </c>
      <c r="H2740" s="48" t="s">
        <v>211</v>
      </c>
      <c r="I2740" s="48" t="s">
        <v>211</v>
      </c>
      <c r="J2740" s="48" t="s">
        <v>3501</v>
      </c>
      <c r="K2740" s="217" t="s">
        <v>3839</v>
      </c>
      <c r="L2740" s="217" t="s">
        <v>4330</v>
      </c>
      <c r="M2740" s="48" t="s">
        <v>4920</v>
      </c>
      <c r="N2740" s="217" t="s">
        <v>211</v>
      </c>
      <c r="O2740" s="48" t="s">
        <v>67</v>
      </c>
      <c r="P2740" s="48">
        <v>2</v>
      </c>
      <c r="Q2740" s="48" t="s">
        <v>211</v>
      </c>
      <c r="R2740" s="217" t="s">
        <v>211</v>
      </c>
      <c r="S2740" s="48" t="b">
        <v>0</v>
      </c>
      <c r="T2740" s="48"/>
      <c r="U2740" s="178"/>
      <c r="V2740" s="178">
        <v>43894</v>
      </c>
      <c r="W2740" s="48" t="s">
        <v>5071</v>
      </c>
      <c r="X2740" s="48"/>
      <c r="Y2740" s="48"/>
      <c r="Z2740" s="48" t="s">
        <v>211</v>
      </c>
      <c r="AA2740" s="48"/>
      <c r="AB2740" s="48"/>
      <c r="AC2740" s="217" t="s">
        <v>211</v>
      </c>
      <c r="AD2740" s="48"/>
      <c r="AE2740" s="217" t="s">
        <v>211</v>
      </c>
      <c r="AF2740" s="217" t="s">
        <v>211</v>
      </c>
      <c r="AG2740" s="217" t="s">
        <v>211</v>
      </c>
      <c r="AH2740" s="208"/>
      <c r="AI2740" s="210" t="s">
        <v>211</v>
      </c>
      <c r="AJ2740" s="164" t="str">
        <f t="shared" si="42"/>
        <v>PD&amp;C</v>
      </c>
      <c r="AK2740" s="115" t="b">
        <f>ISNUMBER(SEARCH("IRT",Table1[[#This Row],[Current_Status]]))</f>
        <v>0</v>
      </c>
      <c r="AL2740" s="116">
        <f>YEAR(Table1[[#This Row],[Project_Initiated]])</f>
        <v>2020</v>
      </c>
      <c r="AM2740" s="53">
        <v>44120</v>
      </c>
      <c r="AN2740" s="53" t="str">
        <f>IF(AND(Table1[[#This Row],[Completed Date]]&gt;="07/01/2020"+0,Table1[[#This Row],[Completed Date]]&lt;="6/30/2021"+0),"FY 20-21",IF(AND(Table1[[#This Row],[Completed Date]]&gt;="07/01/2019"+0,Table1[[#This Row],[Completed Date]]&lt;="6/30/2020"+0),"FY 19-20",""))</f>
        <v/>
      </c>
      <c r="AO2740" s="116" t="str">
        <f>IFERROR(FIND("R",Table1[[#This Row],[FS_Priority]]),"")</f>
        <v/>
      </c>
    </row>
    <row r="2741" spans="1:41" x14ac:dyDescent="0.25">
      <c r="A2741" s="48" t="s">
        <v>122</v>
      </c>
      <c r="B2741" s="217" t="s">
        <v>122</v>
      </c>
      <c r="C2741" s="217" t="s">
        <v>211</v>
      </c>
      <c r="D2741" s="218" t="b">
        <v>0</v>
      </c>
      <c r="E2741" s="48" t="s">
        <v>187</v>
      </c>
      <c r="F2741" s="48" t="s">
        <v>4825</v>
      </c>
      <c r="G2741" s="48" t="s">
        <v>5103</v>
      </c>
      <c r="H2741" s="48" t="s">
        <v>397</v>
      </c>
      <c r="I2741" s="48" t="s">
        <v>211</v>
      </c>
      <c r="J2741" s="48" t="s">
        <v>3573</v>
      </c>
      <c r="K2741" s="217" t="s">
        <v>30</v>
      </c>
      <c r="L2741" s="217" t="s">
        <v>394</v>
      </c>
      <c r="M2741" s="48" t="s">
        <v>3781</v>
      </c>
      <c r="N2741" s="217" t="s">
        <v>211</v>
      </c>
      <c r="O2741" s="48" t="s">
        <v>120</v>
      </c>
      <c r="P2741" s="48">
        <v>30</v>
      </c>
      <c r="Q2741" s="48" t="s">
        <v>211</v>
      </c>
      <c r="R2741" s="217" t="s">
        <v>211</v>
      </c>
      <c r="S2741" s="48" t="b">
        <v>0</v>
      </c>
      <c r="T2741" s="48">
        <v>110000</v>
      </c>
      <c r="U2741" s="178"/>
      <c r="V2741" s="178">
        <v>42480</v>
      </c>
      <c r="W2741" s="48" t="s">
        <v>4483</v>
      </c>
      <c r="X2741" s="48"/>
      <c r="Y2741" s="48"/>
      <c r="Z2741" s="48" t="s">
        <v>211</v>
      </c>
      <c r="AA2741" s="48"/>
      <c r="AB2741" s="48"/>
      <c r="AC2741" s="217" t="s">
        <v>211</v>
      </c>
      <c r="AD2741" s="48"/>
      <c r="AE2741" s="217" t="s">
        <v>211</v>
      </c>
      <c r="AF2741" s="217" t="s">
        <v>211</v>
      </c>
      <c r="AG2741" s="217" t="s">
        <v>211</v>
      </c>
      <c r="AH2741" s="208"/>
      <c r="AI2741" s="210" t="s">
        <v>211</v>
      </c>
      <c r="AJ2741" s="164" t="str">
        <f t="shared" si="42"/>
        <v>PD&amp;C</v>
      </c>
      <c r="AK2741" s="115" t="b">
        <f>ISNUMBER(SEARCH("IRT",Table1[[#This Row],[Current_Status]]))</f>
        <v>0</v>
      </c>
      <c r="AL2741" s="116">
        <f>YEAR(Table1[[#This Row],[Project_Initiated]])</f>
        <v>2016</v>
      </c>
      <c r="AM2741" s="53">
        <v>44120</v>
      </c>
      <c r="AN2741" s="53" t="str">
        <f>IF(AND(Table1[[#This Row],[Completed Date]]&gt;="07/01/2020"+0,Table1[[#This Row],[Completed Date]]&lt;="6/30/2021"+0),"FY 20-21",IF(AND(Table1[[#This Row],[Completed Date]]&gt;="07/01/2019"+0,Table1[[#This Row],[Completed Date]]&lt;="6/30/2020"+0),"FY 19-20",""))</f>
        <v/>
      </c>
      <c r="AO2741" s="116" t="str">
        <f>IFERROR(FIND("R",Table1[[#This Row],[FS_Priority]]),"")</f>
        <v/>
      </c>
    </row>
    <row r="2742" spans="1:41" x14ac:dyDescent="0.25">
      <c r="A2742" s="48" t="s">
        <v>4316</v>
      </c>
      <c r="B2742" s="217" t="s">
        <v>4316</v>
      </c>
      <c r="C2742" s="217" t="s">
        <v>211</v>
      </c>
      <c r="D2742" s="218" t="b">
        <v>0</v>
      </c>
      <c r="E2742" s="48" t="s">
        <v>4341</v>
      </c>
      <c r="F2742" s="48" t="s">
        <v>4342</v>
      </c>
      <c r="G2742" s="48" t="s">
        <v>4343</v>
      </c>
      <c r="H2742" s="48" t="s">
        <v>452</v>
      </c>
      <c r="I2742" s="48" t="s">
        <v>211</v>
      </c>
      <c r="J2742" s="48" t="s">
        <v>3573</v>
      </c>
      <c r="K2742" s="217" t="s">
        <v>3471</v>
      </c>
      <c r="L2742" s="217" t="s">
        <v>28</v>
      </c>
      <c r="M2742" s="48" t="s">
        <v>3469</v>
      </c>
      <c r="N2742" s="217" t="s">
        <v>211</v>
      </c>
      <c r="O2742" s="48" t="s">
        <v>3500</v>
      </c>
      <c r="P2742" s="48">
        <v>2</v>
      </c>
      <c r="Q2742" s="48" t="s">
        <v>211</v>
      </c>
      <c r="R2742" s="217" t="s">
        <v>211</v>
      </c>
      <c r="S2742" s="48" t="b">
        <v>0</v>
      </c>
      <c r="T2742" s="48">
        <v>50000</v>
      </c>
      <c r="U2742" s="178"/>
      <c r="V2742" s="178">
        <v>43676</v>
      </c>
      <c r="W2742" s="48" t="s">
        <v>5104</v>
      </c>
      <c r="X2742" s="48">
        <v>44166</v>
      </c>
      <c r="Y2742" s="48">
        <v>44166</v>
      </c>
      <c r="Z2742" s="48" t="s">
        <v>211</v>
      </c>
      <c r="AA2742" s="48"/>
      <c r="AB2742" s="48"/>
      <c r="AC2742" s="217" t="s">
        <v>211</v>
      </c>
      <c r="AD2742" s="48"/>
      <c r="AE2742" s="217" t="s">
        <v>211</v>
      </c>
      <c r="AF2742" s="217" t="s">
        <v>211</v>
      </c>
      <c r="AG2742" s="217" t="s">
        <v>211</v>
      </c>
      <c r="AH2742" s="208"/>
      <c r="AI2742" s="210" t="s">
        <v>211</v>
      </c>
      <c r="AJ2742" s="164" t="str">
        <f t="shared" si="42"/>
        <v>PD&amp;C</v>
      </c>
      <c r="AK2742" s="115" t="b">
        <f>ISNUMBER(SEARCH("IRT",Table1[[#This Row],[Current_Status]]))</f>
        <v>0</v>
      </c>
      <c r="AL2742" s="116">
        <f>YEAR(Table1[[#This Row],[Project_Initiated]])</f>
        <v>2019</v>
      </c>
      <c r="AM2742" s="53">
        <v>44120</v>
      </c>
      <c r="AN2742" s="53" t="str">
        <f>IF(AND(Table1[[#This Row],[Completed Date]]&gt;="07/01/2020"+0,Table1[[#This Row],[Completed Date]]&lt;="6/30/2021"+0),"FY 20-21",IF(AND(Table1[[#This Row],[Completed Date]]&gt;="07/01/2019"+0,Table1[[#This Row],[Completed Date]]&lt;="6/30/2020"+0),"FY 19-20",""))</f>
        <v/>
      </c>
      <c r="AO2742" s="116" t="str">
        <f>IFERROR(FIND("R",Table1[[#This Row],[FS_Priority]]),"")</f>
        <v/>
      </c>
    </row>
    <row r="2743" spans="1:41" x14ac:dyDescent="0.25">
      <c r="A2743" s="48" t="s">
        <v>136</v>
      </c>
      <c r="B2743" s="217" t="s">
        <v>136</v>
      </c>
      <c r="C2743" s="217" t="s">
        <v>211</v>
      </c>
      <c r="D2743" s="218" t="b">
        <v>0</v>
      </c>
      <c r="E2743" s="48" t="s">
        <v>443</v>
      </c>
      <c r="F2743" s="48" t="s">
        <v>137</v>
      </c>
      <c r="G2743" s="48" t="s">
        <v>138</v>
      </c>
      <c r="H2743" s="48" t="s">
        <v>409</v>
      </c>
      <c r="I2743" s="48" t="s">
        <v>211</v>
      </c>
      <c r="J2743" s="48" t="s">
        <v>3573</v>
      </c>
      <c r="K2743" s="217" t="s">
        <v>2781</v>
      </c>
      <c r="L2743" s="217" t="s">
        <v>3805</v>
      </c>
      <c r="M2743" s="48" t="s">
        <v>3805</v>
      </c>
      <c r="N2743" s="217" t="s">
        <v>211</v>
      </c>
      <c r="O2743" s="48" t="s">
        <v>120</v>
      </c>
      <c r="P2743" s="48">
        <v>2</v>
      </c>
      <c r="Q2743" s="48" t="s">
        <v>211</v>
      </c>
      <c r="R2743" s="217" t="s">
        <v>211</v>
      </c>
      <c r="S2743" s="48" t="b">
        <v>0</v>
      </c>
      <c r="T2743" s="48">
        <v>22000</v>
      </c>
      <c r="U2743" s="178"/>
      <c r="V2743" s="178">
        <v>42502</v>
      </c>
      <c r="W2743" s="48" t="s">
        <v>5072</v>
      </c>
      <c r="X2743" s="48"/>
      <c r="Y2743" s="48"/>
      <c r="Z2743" s="48" t="s">
        <v>211</v>
      </c>
      <c r="AA2743" s="48"/>
      <c r="AB2743" s="48"/>
      <c r="AC2743" s="217" t="s">
        <v>211</v>
      </c>
      <c r="AD2743" s="48"/>
      <c r="AE2743" s="217" t="s">
        <v>211</v>
      </c>
      <c r="AF2743" s="217" t="s">
        <v>211</v>
      </c>
      <c r="AG2743" s="217" t="s">
        <v>211</v>
      </c>
      <c r="AH2743" s="208"/>
      <c r="AI2743" s="210" t="s">
        <v>211</v>
      </c>
      <c r="AJ2743" s="164" t="str">
        <f t="shared" si="42"/>
        <v>PD&amp;C</v>
      </c>
      <c r="AK2743" s="115" t="b">
        <f>ISNUMBER(SEARCH("IRT",Table1[[#This Row],[Current_Status]]))</f>
        <v>0</v>
      </c>
      <c r="AL2743" s="116">
        <f>YEAR(Table1[[#This Row],[Project_Initiated]])</f>
        <v>2016</v>
      </c>
      <c r="AM2743" s="53">
        <v>44120</v>
      </c>
      <c r="AN2743" s="53" t="str">
        <f>IF(AND(Table1[[#This Row],[Completed Date]]&gt;="07/01/2020"+0,Table1[[#This Row],[Completed Date]]&lt;="6/30/2021"+0),"FY 20-21",IF(AND(Table1[[#This Row],[Completed Date]]&gt;="07/01/2019"+0,Table1[[#This Row],[Completed Date]]&lt;="6/30/2020"+0),"FY 19-20",""))</f>
        <v/>
      </c>
      <c r="AO2743" s="116" t="str">
        <f>IFERROR(FIND("R",Table1[[#This Row],[FS_Priority]]),"")</f>
        <v/>
      </c>
    </row>
    <row r="2744" spans="1:41" x14ac:dyDescent="0.25">
      <c r="A2744" s="48" t="s">
        <v>2869</v>
      </c>
      <c r="B2744" s="217" t="s">
        <v>2869</v>
      </c>
      <c r="C2744" s="217" t="s">
        <v>211</v>
      </c>
      <c r="D2744" s="218" t="b">
        <v>0</v>
      </c>
      <c r="E2744" s="48" t="s">
        <v>4299</v>
      </c>
      <c r="F2744" s="48" t="s">
        <v>5055</v>
      </c>
      <c r="G2744" s="48" t="s">
        <v>3511</v>
      </c>
      <c r="H2744" s="48" t="s">
        <v>275</v>
      </c>
      <c r="I2744" s="48" t="s">
        <v>211</v>
      </c>
      <c r="J2744" s="48" t="s">
        <v>3573</v>
      </c>
      <c r="K2744" s="217" t="s">
        <v>3471</v>
      </c>
      <c r="L2744" s="217" t="s">
        <v>2636</v>
      </c>
      <c r="M2744" s="48" t="s">
        <v>3476</v>
      </c>
      <c r="N2744" s="217" t="s">
        <v>211</v>
      </c>
      <c r="O2744" s="48" t="s">
        <v>3500</v>
      </c>
      <c r="P2744" s="48">
        <v>25</v>
      </c>
      <c r="Q2744" s="48" t="s">
        <v>211</v>
      </c>
      <c r="R2744" s="217" t="s">
        <v>211</v>
      </c>
      <c r="S2744" s="48" t="b">
        <v>0</v>
      </c>
      <c r="T2744" s="48"/>
      <c r="U2744" s="178"/>
      <c r="V2744" s="178">
        <v>42653</v>
      </c>
      <c r="W2744" s="48" t="s">
        <v>5104</v>
      </c>
      <c r="X2744" s="48"/>
      <c r="Y2744" s="48"/>
      <c r="Z2744" s="48" t="s">
        <v>211</v>
      </c>
      <c r="AA2744" s="48"/>
      <c r="AB2744" s="48"/>
      <c r="AC2744" s="217" t="s">
        <v>211</v>
      </c>
      <c r="AD2744" s="179"/>
      <c r="AE2744" s="217" t="s">
        <v>211</v>
      </c>
      <c r="AF2744" s="217" t="s">
        <v>211</v>
      </c>
      <c r="AG2744" s="217" t="s">
        <v>211</v>
      </c>
      <c r="AH2744" s="208"/>
      <c r="AI2744" s="210" t="s">
        <v>211</v>
      </c>
      <c r="AJ2744" s="164" t="str">
        <f t="shared" si="42"/>
        <v>PD&amp;C</v>
      </c>
      <c r="AK2744" s="115" t="b">
        <f>ISNUMBER(SEARCH("IRT",Table1[[#This Row],[Current_Status]]))</f>
        <v>0</v>
      </c>
      <c r="AL2744" s="116">
        <f>YEAR(Table1[[#This Row],[Project_Initiated]])</f>
        <v>2016</v>
      </c>
      <c r="AM2744" s="53">
        <v>44120</v>
      </c>
      <c r="AN2744" s="53" t="str">
        <f>IF(AND(Table1[[#This Row],[Completed Date]]&gt;="07/01/2020"+0,Table1[[#This Row],[Completed Date]]&lt;="6/30/2021"+0),"FY 20-21",IF(AND(Table1[[#This Row],[Completed Date]]&gt;="07/01/2019"+0,Table1[[#This Row],[Completed Date]]&lt;="6/30/2020"+0),"FY 19-20",""))</f>
        <v/>
      </c>
      <c r="AO2744" s="116" t="str">
        <f>IFERROR(FIND("R",Table1[[#This Row],[FS_Priority]]),"")</f>
        <v/>
      </c>
    </row>
    <row r="2745" spans="1:41" x14ac:dyDescent="0.25">
      <c r="A2745" s="48" t="s">
        <v>5105</v>
      </c>
      <c r="B2745" s="217" t="s">
        <v>5105</v>
      </c>
      <c r="C2745" s="217" t="s">
        <v>211</v>
      </c>
      <c r="D2745" s="218" t="b">
        <v>0</v>
      </c>
      <c r="E2745" s="48" t="s">
        <v>4299</v>
      </c>
      <c r="F2745" s="48" t="s">
        <v>5106</v>
      </c>
      <c r="G2745" s="48" t="s">
        <v>211</v>
      </c>
      <c r="H2745" s="48" t="s">
        <v>211</v>
      </c>
      <c r="I2745" s="48" t="s">
        <v>211</v>
      </c>
      <c r="J2745" s="48" t="s">
        <v>5107</v>
      </c>
      <c r="K2745" s="217" t="s">
        <v>3471</v>
      </c>
      <c r="L2745" s="217" t="s">
        <v>2636</v>
      </c>
      <c r="M2745" s="48" t="s">
        <v>4973</v>
      </c>
      <c r="N2745" s="217" t="s">
        <v>211</v>
      </c>
      <c r="O2745" s="48" t="s">
        <v>268</v>
      </c>
      <c r="P2745" s="48">
        <v>99</v>
      </c>
      <c r="Q2745" s="48" t="s">
        <v>211</v>
      </c>
      <c r="R2745" s="217" t="s">
        <v>211</v>
      </c>
      <c r="S2745" s="48" t="b">
        <v>0</v>
      </c>
      <c r="T2745" s="48">
        <v>835000</v>
      </c>
      <c r="U2745" s="178"/>
      <c r="V2745" s="178">
        <v>44097</v>
      </c>
      <c r="W2745" s="48" t="s">
        <v>50</v>
      </c>
      <c r="X2745" s="48"/>
      <c r="Y2745" s="48"/>
      <c r="Z2745" s="48" t="s">
        <v>211</v>
      </c>
      <c r="AA2745" s="48"/>
      <c r="AB2745" s="48"/>
      <c r="AC2745" s="217" t="s">
        <v>211</v>
      </c>
      <c r="AD2745" s="179"/>
      <c r="AE2745" s="217" t="s">
        <v>211</v>
      </c>
      <c r="AF2745" s="217" t="s">
        <v>211</v>
      </c>
      <c r="AG2745" s="217" t="s">
        <v>211</v>
      </c>
      <c r="AH2745" s="208"/>
      <c r="AI2745" s="210" t="s">
        <v>211</v>
      </c>
      <c r="AJ2745" s="164" t="str">
        <f t="shared" si="42"/>
        <v>PD&amp;C</v>
      </c>
      <c r="AK2745" s="115" t="b">
        <f>ISNUMBER(SEARCH("IRT",Table1[[#This Row],[Current_Status]]))</f>
        <v>0</v>
      </c>
      <c r="AL2745" s="116">
        <f>YEAR(Table1[[#This Row],[Project_Initiated]])</f>
        <v>2020</v>
      </c>
      <c r="AM2745" s="53">
        <v>44120</v>
      </c>
      <c r="AN2745" s="53" t="str">
        <f>IF(AND(Table1[[#This Row],[Completed Date]]&gt;="07/01/2020"+0,Table1[[#This Row],[Completed Date]]&lt;="6/30/2021"+0),"FY 20-21",IF(AND(Table1[[#This Row],[Completed Date]]&gt;="07/01/2019"+0,Table1[[#This Row],[Completed Date]]&lt;="6/30/2020"+0),"FY 19-20",""))</f>
        <v/>
      </c>
      <c r="AO2745" s="116" t="str">
        <f>IFERROR(FIND("R",Table1[[#This Row],[FS_Priority]]),"")</f>
        <v/>
      </c>
    </row>
    <row r="2746" spans="1:41" x14ac:dyDescent="0.25">
      <c r="A2746" s="48" t="s">
        <v>57</v>
      </c>
      <c r="B2746" s="217" t="s">
        <v>57</v>
      </c>
      <c r="C2746" s="217" t="s">
        <v>211</v>
      </c>
      <c r="D2746" s="218" t="b">
        <v>0</v>
      </c>
      <c r="E2746" s="48" t="s">
        <v>4285</v>
      </c>
      <c r="F2746" s="48" t="s">
        <v>2659</v>
      </c>
      <c r="G2746" s="48" t="s">
        <v>58</v>
      </c>
      <c r="H2746" s="48" t="s">
        <v>211</v>
      </c>
      <c r="I2746" s="48" t="s">
        <v>211</v>
      </c>
      <c r="J2746" s="48" t="s">
        <v>3465</v>
      </c>
      <c r="K2746" s="217" t="s">
        <v>59</v>
      </c>
      <c r="L2746" s="217" t="s">
        <v>28</v>
      </c>
      <c r="M2746" s="48" t="s">
        <v>59</v>
      </c>
      <c r="N2746" s="217" t="s">
        <v>211</v>
      </c>
      <c r="O2746" s="48" t="s">
        <v>289</v>
      </c>
      <c r="P2746" s="48">
        <v>12</v>
      </c>
      <c r="Q2746" s="48" t="s">
        <v>211</v>
      </c>
      <c r="R2746" s="217" t="s">
        <v>211</v>
      </c>
      <c r="S2746" s="48" t="b">
        <v>0</v>
      </c>
      <c r="T2746" s="48">
        <v>2400000</v>
      </c>
      <c r="U2746" s="178"/>
      <c r="V2746" s="178">
        <v>43297</v>
      </c>
      <c r="W2746" s="48" t="s">
        <v>290</v>
      </c>
      <c r="X2746" s="48"/>
      <c r="Y2746" s="48"/>
      <c r="Z2746" s="48" t="s">
        <v>211</v>
      </c>
      <c r="AA2746" s="48"/>
      <c r="AB2746" s="48"/>
      <c r="AC2746" s="217" t="s">
        <v>211</v>
      </c>
      <c r="AD2746" s="48"/>
      <c r="AE2746" s="217" t="s">
        <v>211</v>
      </c>
      <c r="AF2746" s="217" t="s">
        <v>211</v>
      </c>
      <c r="AG2746" s="217" t="s">
        <v>211</v>
      </c>
      <c r="AH2746" s="208"/>
      <c r="AI2746" s="210" t="s">
        <v>211</v>
      </c>
      <c r="AJ2746" s="164" t="str">
        <f t="shared" si="42"/>
        <v>PD&amp;C</v>
      </c>
      <c r="AK2746" s="115" t="b">
        <f>ISNUMBER(SEARCH("IRT",Table1[[#This Row],[Current_Status]]))</f>
        <v>0</v>
      </c>
      <c r="AL2746" s="116">
        <f>YEAR(Table1[[#This Row],[Project_Initiated]])</f>
        <v>2018</v>
      </c>
      <c r="AM2746" s="53">
        <v>44120</v>
      </c>
      <c r="AN2746" s="53" t="str">
        <f>IF(AND(Table1[[#This Row],[Completed Date]]&gt;="07/01/2020"+0,Table1[[#This Row],[Completed Date]]&lt;="6/30/2021"+0),"FY 20-21",IF(AND(Table1[[#This Row],[Completed Date]]&gt;="07/01/2019"+0,Table1[[#This Row],[Completed Date]]&lt;="6/30/2020"+0),"FY 19-20",""))</f>
        <v/>
      </c>
      <c r="AO2746" s="116" t="str">
        <f>IFERROR(FIND("R",Table1[[#This Row],[FS_Priority]]),"")</f>
        <v/>
      </c>
    </row>
    <row r="2747" spans="1:41" x14ac:dyDescent="0.25">
      <c r="A2747" s="48" t="s">
        <v>4948</v>
      </c>
      <c r="B2747" s="217" t="s">
        <v>4948</v>
      </c>
      <c r="C2747" s="217" t="s">
        <v>211</v>
      </c>
      <c r="D2747" s="218" t="b">
        <v>0</v>
      </c>
      <c r="E2747" s="48" t="s">
        <v>107</v>
      </c>
      <c r="F2747" s="48" t="s">
        <v>4949</v>
      </c>
      <c r="G2747" s="48" t="s">
        <v>4950</v>
      </c>
      <c r="H2747" s="48" t="s">
        <v>211</v>
      </c>
      <c r="I2747" s="48" t="s">
        <v>211</v>
      </c>
      <c r="J2747" s="48" t="s">
        <v>3465</v>
      </c>
      <c r="K2747" s="217" t="s">
        <v>3674</v>
      </c>
      <c r="L2747" s="217" t="s">
        <v>2636</v>
      </c>
      <c r="M2747" s="48" t="s">
        <v>4947</v>
      </c>
      <c r="N2747" s="217" t="s">
        <v>211</v>
      </c>
      <c r="O2747" s="48" t="s">
        <v>120</v>
      </c>
      <c r="P2747" s="48">
        <v>6</v>
      </c>
      <c r="Q2747" s="48" t="s">
        <v>211</v>
      </c>
      <c r="R2747" s="217" t="s">
        <v>211</v>
      </c>
      <c r="S2747" s="48" t="b">
        <v>0</v>
      </c>
      <c r="T2747" s="48"/>
      <c r="U2747" s="178"/>
      <c r="V2747" s="178">
        <v>43959</v>
      </c>
      <c r="W2747" s="48" t="s">
        <v>50</v>
      </c>
      <c r="X2747" s="48"/>
      <c r="Y2747" s="48"/>
      <c r="Z2747" s="48" t="s">
        <v>211</v>
      </c>
      <c r="AA2747" s="48"/>
      <c r="AB2747" s="48"/>
      <c r="AC2747" s="217" t="s">
        <v>211</v>
      </c>
      <c r="AD2747" s="48"/>
      <c r="AE2747" s="217" t="s">
        <v>211</v>
      </c>
      <c r="AF2747" s="217" t="s">
        <v>211</v>
      </c>
      <c r="AG2747" s="217" t="s">
        <v>211</v>
      </c>
      <c r="AH2747" s="208"/>
      <c r="AI2747" s="210" t="s">
        <v>211</v>
      </c>
      <c r="AJ2747" s="164" t="str">
        <f t="shared" ref="AJ2747:AJ2813" si="43">IF(LEN(A2747)&gt;6,"FS","PD&amp;C")</f>
        <v>PD&amp;C</v>
      </c>
      <c r="AK2747" s="115" t="b">
        <f>ISNUMBER(SEARCH("IRT",Table1[[#This Row],[Current_Status]]))</f>
        <v>0</v>
      </c>
      <c r="AL2747" s="116">
        <f>YEAR(Table1[[#This Row],[Project_Initiated]])</f>
        <v>2020</v>
      </c>
      <c r="AM2747" s="53">
        <v>44120</v>
      </c>
      <c r="AN2747" s="53" t="str">
        <f>IF(AND(Table1[[#This Row],[Completed Date]]&gt;="07/01/2020"+0,Table1[[#This Row],[Completed Date]]&lt;="6/30/2021"+0),"FY 20-21",IF(AND(Table1[[#This Row],[Completed Date]]&gt;="07/01/2019"+0,Table1[[#This Row],[Completed Date]]&lt;="6/30/2020"+0),"FY 19-20",""))</f>
        <v/>
      </c>
      <c r="AO2747" s="116" t="str">
        <f>IFERROR(FIND("R",Table1[[#This Row],[FS_Priority]]),"")</f>
        <v/>
      </c>
    </row>
    <row r="2748" spans="1:41" x14ac:dyDescent="0.25">
      <c r="A2748" s="48" t="s">
        <v>4107</v>
      </c>
      <c r="B2748" s="217" t="s">
        <v>4107</v>
      </c>
      <c r="C2748" s="217" t="s">
        <v>211</v>
      </c>
      <c r="D2748" s="218" t="b">
        <v>0</v>
      </c>
      <c r="E2748" s="48" t="s">
        <v>187</v>
      </c>
      <c r="F2748" s="48" t="s">
        <v>4494</v>
      </c>
      <c r="G2748" s="48" t="s">
        <v>4253</v>
      </c>
      <c r="H2748" s="48" t="s">
        <v>177</v>
      </c>
      <c r="I2748" s="48" t="s">
        <v>211</v>
      </c>
      <c r="J2748" s="48" t="s">
        <v>3465</v>
      </c>
      <c r="K2748" s="217" t="s">
        <v>30</v>
      </c>
      <c r="L2748" s="217" t="s">
        <v>394</v>
      </c>
      <c r="M2748" s="48" t="s">
        <v>120</v>
      </c>
      <c r="N2748" s="217" t="s">
        <v>211</v>
      </c>
      <c r="O2748" s="48" t="s">
        <v>67</v>
      </c>
      <c r="P2748" s="48">
        <v>9</v>
      </c>
      <c r="Q2748" s="48" t="s">
        <v>211</v>
      </c>
      <c r="R2748" s="217" t="s">
        <v>211</v>
      </c>
      <c r="S2748" s="48" t="b">
        <v>0</v>
      </c>
      <c r="T2748" s="48">
        <v>600000</v>
      </c>
      <c r="U2748" s="178"/>
      <c r="V2748" s="178">
        <v>43713</v>
      </c>
      <c r="W2748" s="48" t="s">
        <v>2897</v>
      </c>
      <c r="X2748" s="48"/>
      <c r="Y2748" s="48"/>
      <c r="Z2748" s="48" t="s">
        <v>211</v>
      </c>
      <c r="AA2748" s="48"/>
      <c r="AB2748" s="48"/>
      <c r="AC2748" s="217" t="s">
        <v>211</v>
      </c>
      <c r="AD2748" s="48"/>
      <c r="AE2748" s="217" t="s">
        <v>211</v>
      </c>
      <c r="AF2748" s="217" t="s">
        <v>211</v>
      </c>
      <c r="AG2748" s="217" t="s">
        <v>211</v>
      </c>
      <c r="AH2748" s="208"/>
      <c r="AI2748" s="210" t="s">
        <v>211</v>
      </c>
      <c r="AJ2748" s="164" t="str">
        <f t="shared" si="43"/>
        <v>PD&amp;C</v>
      </c>
      <c r="AK2748" s="115" t="b">
        <f>ISNUMBER(SEARCH("IRT",Table1[[#This Row],[Current_Status]]))</f>
        <v>0</v>
      </c>
      <c r="AL2748" s="116">
        <f>YEAR(Table1[[#This Row],[Project_Initiated]])</f>
        <v>2019</v>
      </c>
      <c r="AM2748" s="53">
        <v>44120</v>
      </c>
      <c r="AN2748" s="53" t="str">
        <f>IF(AND(Table1[[#This Row],[Completed Date]]&gt;="07/01/2020"+0,Table1[[#This Row],[Completed Date]]&lt;="6/30/2021"+0),"FY 20-21",IF(AND(Table1[[#This Row],[Completed Date]]&gt;="07/01/2019"+0,Table1[[#This Row],[Completed Date]]&lt;="6/30/2020"+0),"FY 19-20",""))</f>
        <v/>
      </c>
      <c r="AO2748" s="116" t="str">
        <f>IFERROR(FIND("R",Table1[[#This Row],[FS_Priority]]),"")</f>
        <v/>
      </c>
    </row>
    <row r="2749" spans="1:41" x14ac:dyDescent="0.25">
      <c r="A2749" s="48" t="s">
        <v>4106</v>
      </c>
      <c r="B2749" s="217" t="s">
        <v>4106</v>
      </c>
      <c r="C2749" s="217" t="s">
        <v>211</v>
      </c>
      <c r="D2749" s="218" t="b">
        <v>0</v>
      </c>
      <c r="E2749" s="48" t="s">
        <v>187</v>
      </c>
      <c r="F2749" s="48" t="s">
        <v>4974</v>
      </c>
      <c r="G2749" s="48" t="s">
        <v>4252</v>
      </c>
      <c r="H2749" s="48" t="s">
        <v>177</v>
      </c>
      <c r="I2749" s="48" t="s">
        <v>211</v>
      </c>
      <c r="J2749" s="48" t="s">
        <v>3465</v>
      </c>
      <c r="K2749" s="217" t="s">
        <v>30</v>
      </c>
      <c r="L2749" s="217" t="s">
        <v>394</v>
      </c>
      <c r="M2749" s="48" t="s">
        <v>120</v>
      </c>
      <c r="N2749" s="217" t="s">
        <v>211</v>
      </c>
      <c r="O2749" s="48" t="s">
        <v>67</v>
      </c>
      <c r="P2749" s="48">
        <v>10</v>
      </c>
      <c r="Q2749" s="48" t="s">
        <v>211</v>
      </c>
      <c r="R2749" s="217" t="s">
        <v>211</v>
      </c>
      <c r="S2749" s="48" t="b">
        <v>0</v>
      </c>
      <c r="T2749" s="48">
        <v>500000</v>
      </c>
      <c r="U2749" s="178"/>
      <c r="V2749" s="178">
        <v>43713</v>
      </c>
      <c r="W2749" s="48" t="s">
        <v>2897</v>
      </c>
      <c r="X2749" s="48"/>
      <c r="Y2749" s="48"/>
      <c r="Z2749" s="48" t="s">
        <v>211</v>
      </c>
      <c r="AA2749" s="48"/>
      <c r="AB2749" s="48"/>
      <c r="AC2749" s="217" t="s">
        <v>211</v>
      </c>
      <c r="AD2749" s="48"/>
      <c r="AE2749" s="217" t="s">
        <v>211</v>
      </c>
      <c r="AF2749" s="217" t="s">
        <v>211</v>
      </c>
      <c r="AG2749" s="217" t="s">
        <v>211</v>
      </c>
      <c r="AH2749" s="208"/>
      <c r="AI2749" s="210" t="s">
        <v>211</v>
      </c>
      <c r="AJ2749" s="164" t="str">
        <f t="shared" si="43"/>
        <v>PD&amp;C</v>
      </c>
      <c r="AK2749" s="115" t="b">
        <f>ISNUMBER(SEARCH("IRT",Table1[[#This Row],[Current_Status]]))</f>
        <v>0</v>
      </c>
      <c r="AL2749" s="116">
        <f>YEAR(Table1[[#This Row],[Project_Initiated]])</f>
        <v>2019</v>
      </c>
      <c r="AM2749" s="53">
        <v>44120</v>
      </c>
      <c r="AN2749" s="53" t="str">
        <f>IF(AND(Table1[[#This Row],[Completed Date]]&gt;="07/01/2020"+0,Table1[[#This Row],[Completed Date]]&lt;="6/30/2021"+0),"FY 20-21",IF(AND(Table1[[#This Row],[Completed Date]]&gt;="07/01/2019"+0,Table1[[#This Row],[Completed Date]]&lt;="6/30/2020"+0),"FY 19-20",""))</f>
        <v/>
      </c>
      <c r="AO2749" s="116" t="str">
        <f>IFERROR(FIND("R",Table1[[#This Row],[FS_Priority]]),"")</f>
        <v/>
      </c>
    </row>
    <row r="2750" spans="1:41" x14ac:dyDescent="0.25">
      <c r="A2750" s="48" t="s">
        <v>4388</v>
      </c>
      <c r="B2750" s="217" t="s">
        <v>4388</v>
      </c>
      <c r="C2750" s="217" t="s">
        <v>211</v>
      </c>
      <c r="D2750" s="218" t="b">
        <v>0</v>
      </c>
      <c r="E2750" s="48" t="s">
        <v>4299</v>
      </c>
      <c r="F2750" s="48" t="s">
        <v>4960</v>
      </c>
      <c r="G2750" s="48" t="s">
        <v>4251</v>
      </c>
      <c r="H2750" s="48" t="s">
        <v>211</v>
      </c>
      <c r="I2750" s="48" t="s">
        <v>211</v>
      </c>
      <c r="J2750" s="48" t="s">
        <v>3465</v>
      </c>
      <c r="K2750" s="217" t="s">
        <v>3471</v>
      </c>
      <c r="L2750" s="217" t="s">
        <v>2636</v>
      </c>
      <c r="M2750" s="48" t="s">
        <v>3777</v>
      </c>
      <c r="N2750" s="217" t="s">
        <v>211</v>
      </c>
      <c r="O2750" s="48" t="s">
        <v>3974</v>
      </c>
      <c r="P2750" s="48">
        <v>2</v>
      </c>
      <c r="Q2750" s="48" t="s">
        <v>211</v>
      </c>
      <c r="R2750" s="217" t="s">
        <v>211</v>
      </c>
      <c r="S2750" s="48" t="b">
        <v>0</v>
      </c>
      <c r="T2750" s="48"/>
      <c r="U2750" s="178"/>
      <c r="V2750" s="178">
        <v>43532</v>
      </c>
      <c r="W2750" s="48" t="s">
        <v>5067</v>
      </c>
      <c r="X2750" s="48"/>
      <c r="Y2750" s="48"/>
      <c r="Z2750" s="48" t="s">
        <v>211</v>
      </c>
      <c r="AA2750" s="48"/>
      <c r="AB2750" s="48"/>
      <c r="AC2750" s="217" t="s">
        <v>211</v>
      </c>
      <c r="AD2750" s="48"/>
      <c r="AE2750" s="217" t="s">
        <v>211</v>
      </c>
      <c r="AF2750" s="217" t="s">
        <v>211</v>
      </c>
      <c r="AG2750" s="217" t="s">
        <v>211</v>
      </c>
      <c r="AH2750" s="208"/>
      <c r="AI2750" s="210" t="s">
        <v>211</v>
      </c>
      <c r="AJ2750" s="164" t="str">
        <f t="shared" si="43"/>
        <v>PD&amp;C</v>
      </c>
      <c r="AK2750" s="115" t="b">
        <f>ISNUMBER(SEARCH("IRT",Table1[[#This Row],[Current_Status]]))</f>
        <v>0</v>
      </c>
      <c r="AL2750" s="116">
        <f>YEAR(Table1[[#This Row],[Project_Initiated]])</f>
        <v>2019</v>
      </c>
      <c r="AM2750" s="53">
        <v>44120</v>
      </c>
      <c r="AN2750" s="53" t="str">
        <f>IF(AND(Table1[[#This Row],[Completed Date]]&gt;="07/01/2020"+0,Table1[[#This Row],[Completed Date]]&lt;="6/30/2021"+0),"FY 20-21",IF(AND(Table1[[#This Row],[Completed Date]]&gt;="07/01/2019"+0,Table1[[#This Row],[Completed Date]]&lt;="6/30/2020"+0),"FY 19-20",""))</f>
        <v/>
      </c>
      <c r="AO2750" s="116" t="str">
        <f>IFERROR(FIND("R",Table1[[#This Row],[FS_Priority]]),"")</f>
        <v/>
      </c>
    </row>
    <row r="2751" spans="1:41" x14ac:dyDescent="0.25">
      <c r="A2751" s="48" t="s">
        <v>5069</v>
      </c>
      <c r="B2751" s="217" t="s">
        <v>5069</v>
      </c>
      <c r="C2751" s="217" t="s">
        <v>211</v>
      </c>
      <c r="D2751" s="218" t="b">
        <v>0</v>
      </c>
      <c r="E2751" s="48" t="s">
        <v>107</v>
      </c>
      <c r="F2751" s="48" t="s">
        <v>5108</v>
      </c>
      <c r="G2751" s="48" t="s">
        <v>5075</v>
      </c>
      <c r="H2751" s="48" t="s">
        <v>211</v>
      </c>
      <c r="I2751" s="48" t="s">
        <v>211</v>
      </c>
      <c r="J2751" s="48" t="s">
        <v>5109</v>
      </c>
      <c r="K2751" s="217" t="s">
        <v>3674</v>
      </c>
      <c r="L2751" s="217" t="s">
        <v>2636</v>
      </c>
      <c r="M2751" s="48" t="s">
        <v>5077</v>
      </c>
      <c r="N2751" s="217" t="s">
        <v>211</v>
      </c>
      <c r="O2751" s="48" t="s">
        <v>120</v>
      </c>
      <c r="P2751" s="48">
        <v>8</v>
      </c>
      <c r="Q2751" s="48" t="s">
        <v>211</v>
      </c>
      <c r="R2751" s="217" t="s">
        <v>211</v>
      </c>
      <c r="S2751" s="48" t="b">
        <v>0</v>
      </c>
      <c r="T2751" s="48">
        <v>15000</v>
      </c>
      <c r="U2751" s="178"/>
      <c r="V2751" s="178">
        <v>44085</v>
      </c>
      <c r="W2751" s="48" t="s">
        <v>5110</v>
      </c>
      <c r="X2751" s="48"/>
      <c r="Y2751" s="48"/>
      <c r="Z2751" s="48" t="s">
        <v>211</v>
      </c>
      <c r="AA2751" s="48"/>
      <c r="AB2751" s="48"/>
      <c r="AC2751" s="217" t="s">
        <v>211</v>
      </c>
      <c r="AD2751" s="48"/>
      <c r="AE2751" s="217" t="s">
        <v>211</v>
      </c>
      <c r="AF2751" s="217" t="s">
        <v>211</v>
      </c>
      <c r="AG2751" s="217" t="s">
        <v>211</v>
      </c>
      <c r="AH2751" s="216"/>
      <c r="AI2751" s="210" t="s">
        <v>211</v>
      </c>
      <c r="AJ2751" s="164" t="str">
        <f t="shared" si="43"/>
        <v>PD&amp;C</v>
      </c>
      <c r="AK2751" s="115" t="b">
        <f>ISNUMBER(SEARCH("IRT",Table1[[#This Row],[Current_Status]]))</f>
        <v>0</v>
      </c>
      <c r="AL2751" s="116">
        <f>YEAR(Table1[[#This Row],[Project_Initiated]])</f>
        <v>2020</v>
      </c>
      <c r="AM2751" s="53">
        <v>44120</v>
      </c>
      <c r="AN2751" s="53" t="str">
        <f>IF(AND(Table1[[#This Row],[Completed Date]]&gt;="07/01/2020"+0,Table1[[#This Row],[Completed Date]]&lt;="6/30/2021"+0),"FY 20-21",IF(AND(Table1[[#This Row],[Completed Date]]&gt;="07/01/2019"+0,Table1[[#This Row],[Completed Date]]&lt;="6/30/2020"+0),"FY 19-20",""))</f>
        <v/>
      </c>
      <c r="AO2751" s="116" t="str">
        <f>IFERROR(FIND("R",Table1[[#This Row],[FS_Priority]]),"")</f>
        <v/>
      </c>
    </row>
    <row r="2752" spans="1:41" x14ac:dyDescent="0.25">
      <c r="A2752" s="48" t="s">
        <v>2797</v>
      </c>
      <c r="B2752" s="217" t="s">
        <v>2797</v>
      </c>
      <c r="C2752" s="217" t="s">
        <v>211</v>
      </c>
      <c r="D2752" s="218" t="b">
        <v>0</v>
      </c>
      <c r="E2752" s="48" t="s">
        <v>187</v>
      </c>
      <c r="F2752" s="48" t="s">
        <v>2798</v>
      </c>
      <c r="G2752" s="48" t="s">
        <v>3821</v>
      </c>
      <c r="H2752" s="48" t="s">
        <v>211</v>
      </c>
      <c r="I2752" s="48" t="s">
        <v>211</v>
      </c>
      <c r="J2752" s="48" t="s">
        <v>5109</v>
      </c>
      <c r="K2752" s="217" t="s">
        <v>30</v>
      </c>
      <c r="L2752" s="217" t="s">
        <v>394</v>
      </c>
      <c r="M2752" s="48" t="s">
        <v>63</v>
      </c>
      <c r="N2752" s="217" t="s">
        <v>211</v>
      </c>
      <c r="O2752" s="48" t="s">
        <v>4017</v>
      </c>
      <c r="P2752" s="48">
        <v>13</v>
      </c>
      <c r="Q2752" s="48" t="s">
        <v>211</v>
      </c>
      <c r="R2752" s="217" t="s">
        <v>211</v>
      </c>
      <c r="S2752" s="48" t="b">
        <v>0</v>
      </c>
      <c r="T2752" s="48"/>
      <c r="U2752" s="178"/>
      <c r="V2752" s="178">
        <v>43510</v>
      </c>
      <c r="W2752" s="48" t="s">
        <v>2897</v>
      </c>
      <c r="X2752" s="48"/>
      <c r="Y2752" s="48"/>
      <c r="Z2752" s="48" t="s">
        <v>211</v>
      </c>
      <c r="AA2752" s="48"/>
      <c r="AB2752" s="48"/>
      <c r="AC2752" s="217" t="s">
        <v>211</v>
      </c>
      <c r="AD2752" s="48"/>
      <c r="AE2752" s="217" t="s">
        <v>211</v>
      </c>
      <c r="AF2752" s="217" t="s">
        <v>211</v>
      </c>
      <c r="AG2752" s="217" t="s">
        <v>211</v>
      </c>
      <c r="AH2752" s="209"/>
      <c r="AI2752" s="210" t="s">
        <v>211</v>
      </c>
      <c r="AJ2752" s="164" t="str">
        <f t="shared" si="43"/>
        <v>PD&amp;C</v>
      </c>
      <c r="AK2752" s="115" t="b">
        <f>ISNUMBER(SEARCH("IRT",Table1[[#This Row],[Current_Status]]))</f>
        <v>0</v>
      </c>
      <c r="AL2752" s="116">
        <f>YEAR(Table1[[#This Row],[Project_Initiated]])</f>
        <v>2019</v>
      </c>
      <c r="AM2752" s="53">
        <v>44120</v>
      </c>
      <c r="AN2752" s="53" t="str">
        <f>IF(AND(Table1[[#This Row],[Completed Date]]&gt;="07/01/2020"+0,Table1[[#This Row],[Completed Date]]&lt;="6/30/2021"+0),"FY 20-21",IF(AND(Table1[[#This Row],[Completed Date]]&gt;="07/01/2019"+0,Table1[[#This Row],[Completed Date]]&lt;="6/30/2020"+0),"FY 19-20",""))</f>
        <v/>
      </c>
      <c r="AO2752" s="116" t="str">
        <f>IFERROR(FIND("R",Table1[[#This Row],[FS_Priority]]),"")</f>
        <v/>
      </c>
    </row>
    <row r="2753" spans="1:41" x14ac:dyDescent="0.25">
      <c r="A2753" s="48" t="s">
        <v>2640</v>
      </c>
      <c r="B2753" s="217" t="s">
        <v>2640</v>
      </c>
      <c r="C2753" s="217" t="s">
        <v>211</v>
      </c>
      <c r="D2753" s="218" t="b">
        <v>0</v>
      </c>
      <c r="E2753" s="48" t="s">
        <v>4299</v>
      </c>
      <c r="F2753" s="48" t="s">
        <v>2641</v>
      </c>
      <c r="G2753" s="48" t="s">
        <v>5111</v>
      </c>
      <c r="H2753" s="48" t="s">
        <v>211</v>
      </c>
      <c r="I2753" s="48" t="s">
        <v>211</v>
      </c>
      <c r="J2753" s="48" t="s">
        <v>5109</v>
      </c>
      <c r="K2753" s="217" t="s">
        <v>3471</v>
      </c>
      <c r="L2753" s="217" t="s">
        <v>2636</v>
      </c>
      <c r="M2753" s="48" t="s">
        <v>3778</v>
      </c>
      <c r="N2753" s="217" t="s">
        <v>211</v>
      </c>
      <c r="O2753" s="48" t="s">
        <v>4017</v>
      </c>
      <c r="P2753" s="48">
        <v>14</v>
      </c>
      <c r="Q2753" s="48" t="s">
        <v>211</v>
      </c>
      <c r="R2753" s="217" t="s">
        <v>211</v>
      </c>
      <c r="S2753" s="48" t="b">
        <v>0</v>
      </c>
      <c r="T2753" s="48">
        <v>0</v>
      </c>
      <c r="U2753" s="178"/>
      <c r="V2753" s="178">
        <v>43404</v>
      </c>
      <c r="W2753" s="48" t="s">
        <v>3400</v>
      </c>
      <c r="X2753" s="48"/>
      <c r="Y2753" s="48"/>
      <c r="Z2753" s="48" t="s">
        <v>211</v>
      </c>
      <c r="AA2753" s="48"/>
      <c r="AB2753" s="48"/>
      <c r="AC2753" s="217" t="s">
        <v>211</v>
      </c>
      <c r="AD2753" s="48"/>
      <c r="AE2753" s="217" t="s">
        <v>211</v>
      </c>
      <c r="AF2753" s="217" t="s">
        <v>211</v>
      </c>
      <c r="AG2753" s="217" t="s">
        <v>211</v>
      </c>
      <c r="AH2753" s="208"/>
      <c r="AI2753" s="210" t="s">
        <v>211</v>
      </c>
      <c r="AJ2753" s="164" t="str">
        <f t="shared" si="43"/>
        <v>PD&amp;C</v>
      </c>
      <c r="AK2753" s="115" t="b">
        <f>ISNUMBER(SEARCH("IRT",Table1[[#This Row],[Current_Status]]))</f>
        <v>0</v>
      </c>
      <c r="AL2753" s="116">
        <f>YEAR(Table1[[#This Row],[Project_Initiated]])</f>
        <v>2018</v>
      </c>
      <c r="AM2753" s="53">
        <v>44120</v>
      </c>
      <c r="AN2753" s="53" t="str">
        <f>IF(AND(Table1[[#This Row],[Completed Date]]&gt;="07/01/2020"+0,Table1[[#This Row],[Completed Date]]&lt;="6/30/2021"+0),"FY 20-21",IF(AND(Table1[[#This Row],[Completed Date]]&gt;="07/01/2019"+0,Table1[[#This Row],[Completed Date]]&lt;="6/30/2020"+0),"FY 19-20",""))</f>
        <v/>
      </c>
      <c r="AO2753" s="116" t="str">
        <f>IFERROR(FIND("R",Table1[[#This Row],[FS_Priority]]),"")</f>
        <v/>
      </c>
    </row>
    <row r="2754" spans="1:41" x14ac:dyDescent="0.25">
      <c r="A2754" s="48" t="s">
        <v>4497</v>
      </c>
      <c r="B2754" s="217" t="s">
        <v>211</v>
      </c>
      <c r="C2754" s="217" t="s">
        <v>4497</v>
      </c>
      <c r="D2754" s="218" t="b">
        <v>0</v>
      </c>
      <c r="E2754" s="48" t="s">
        <v>21</v>
      </c>
      <c r="F2754" s="48" t="s">
        <v>4498</v>
      </c>
      <c r="G2754" s="48" t="s">
        <v>4735</v>
      </c>
      <c r="H2754" s="48" t="s">
        <v>211</v>
      </c>
      <c r="I2754" s="48" t="s">
        <v>386</v>
      </c>
      <c r="J2754" s="48" t="s">
        <v>2648</v>
      </c>
      <c r="K2754" s="217" t="s">
        <v>3455</v>
      </c>
      <c r="L2754" s="217" t="s">
        <v>4315</v>
      </c>
      <c r="M2754" s="48" t="s">
        <v>3456</v>
      </c>
      <c r="N2754" s="217" t="s">
        <v>4499</v>
      </c>
      <c r="O2754" s="48" t="s">
        <v>183</v>
      </c>
      <c r="P2754" s="48"/>
      <c r="Q2754" s="48" t="s">
        <v>218</v>
      </c>
      <c r="R2754" s="217" t="s">
        <v>211</v>
      </c>
      <c r="S2754" s="48" t="b">
        <v>0</v>
      </c>
      <c r="T2754" s="48"/>
      <c r="U2754" s="178"/>
      <c r="V2754" s="178">
        <v>43773</v>
      </c>
      <c r="W2754" s="48" t="s">
        <v>211</v>
      </c>
      <c r="X2754" s="48"/>
      <c r="Y2754" s="48"/>
      <c r="Z2754" s="48" t="s">
        <v>211</v>
      </c>
      <c r="AA2754" s="48"/>
      <c r="AB2754" s="48"/>
      <c r="AC2754" s="217" t="s">
        <v>5112</v>
      </c>
      <c r="AD2754" s="179"/>
      <c r="AE2754" s="217" t="s">
        <v>183</v>
      </c>
      <c r="AF2754" s="217" t="s">
        <v>211</v>
      </c>
      <c r="AG2754" s="217" t="s">
        <v>211</v>
      </c>
      <c r="AH2754" s="208"/>
      <c r="AI2754" s="210" t="s">
        <v>4364</v>
      </c>
      <c r="AJ2754" s="164" t="str">
        <f t="shared" si="43"/>
        <v>FS</v>
      </c>
      <c r="AK2754" s="115" t="b">
        <f>ISNUMBER(SEARCH("IRT",Table1[[#This Row],[Current_Status]]))</f>
        <v>0</v>
      </c>
      <c r="AL2754" s="116">
        <f>YEAR(Table1[[#This Row],[Project_Initiated]])</f>
        <v>2019</v>
      </c>
      <c r="AM2754" s="53">
        <v>44120</v>
      </c>
      <c r="AN2754" s="53" t="str">
        <f>IF(AND(Table1[[#This Row],[Completed Date]]&gt;="07/01/2020"+0,Table1[[#This Row],[Completed Date]]&lt;="6/30/2021"+0),"FY 20-21",IF(AND(Table1[[#This Row],[Completed Date]]&gt;="07/01/2019"+0,Table1[[#This Row],[Completed Date]]&lt;="6/30/2020"+0),"FY 19-20",""))</f>
        <v/>
      </c>
      <c r="AO2754" s="116" t="str">
        <f>IFERROR(FIND("R",Table1[[#This Row],[FS_Priority]]),"")</f>
        <v/>
      </c>
    </row>
    <row r="2755" spans="1:41" x14ac:dyDescent="0.25">
      <c r="A2755" s="48" t="s">
        <v>4521</v>
      </c>
      <c r="B2755" s="217" t="s">
        <v>211</v>
      </c>
      <c r="C2755" s="217" t="s">
        <v>4521</v>
      </c>
      <c r="D2755" s="218" t="b">
        <v>0</v>
      </c>
      <c r="E2755" s="48" t="s">
        <v>53</v>
      </c>
      <c r="F2755" s="48" t="s">
        <v>4522</v>
      </c>
      <c r="G2755" s="48" t="s">
        <v>4839</v>
      </c>
      <c r="H2755" s="48" t="s">
        <v>285</v>
      </c>
      <c r="I2755" s="48" t="s">
        <v>4523</v>
      </c>
      <c r="J2755" s="48" t="s">
        <v>2648</v>
      </c>
      <c r="K2755" s="217" t="s">
        <v>3514</v>
      </c>
      <c r="L2755" s="217" t="s">
        <v>2636</v>
      </c>
      <c r="M2755" s="48" t="s">
        <v>3678</v>
      </c>
      <c r="N2755" s="217" t="s">
        <v>4524</v>
      </c>
      <c r="O2755" s="48" t="s">
        <v>183</v>
      </c>
      <c r="P2755" s="48"/>
      <c r="Q2755" s="48" t="s">
        <v>184</v>
      </c>
      <c r="R2755" s="217" t="s">
        <v>211</v>
      </c>
      <c r="S2755" s="48" t="b">
        <v>0</v>
      </c>
      <c r="T2755" s="48"/>
      <c r="U2755" s="178"/>
      <c r="V2755" s="178">
        <v>43784</v>
      </c>
      <c r="W2755" s="48" t="s">
        <v>211</v>
      </c>
      <c r="X2755" s="48"/>
      <c r="Y2755" s="48"/>
      <c r="Z2755" s="48" t="s">
        <v>211</v>
      </c>
      <c r="AA2755" s="48"/>
      <c r="AB2755" s="48"/>
      <c r="AC2755" s="217" t="s">
        <v>5113</v>
      </c>
      <c r="AD2755" s="219">
        <v>43886</v>
      </c>
      <c r="AE2755" s="217" t="s">
        <v>498</v>
      </c>
      <c r="AF2755" s="217" t="s">
        <v>4986</v>
      </c>
      <c r="AG2755" s="217" t="s">
        <v>2694</v>
      </c>
      <c r="AH2755" s="208"/>
      <c r="AI2755" s="210" t="s">
        <v>4364</v>
      </c>
      <c r="AJ2755" s="164" t="str">
        <f t="shared" si="43"/>
        <v>FS</v>
      </c>
      <c r="AK2755" s="115" t="b">
        <f>ISNUMBER(SEARCH("IRT",Table1[[#This Row],[Current_Status]]))</f>
        <v>0</v>
      </c>
      <c r="AL2755" s="116">
        <f>YEAR(Table1[[#This Row],[Project_Initiated]])</f>
        <v>2019</v>
      </c>
      <c r="AM2755" s="53">
        <v>44120</v>
      </c>
      <c r="AN2755" s="53" t="str">
        <f>IF(AND(Table1[[#This Row],[Completed Date]]&gt;="07/01/2020"+0,Table1[[#This Row],[Completed Date]]&lt;="6/30/2021"+0),"FY 20-21",IF(AND(Table1[[#This Row],[Completed Date]]&gt;="07/01/2019"+0,Table1[[#This Row],[Completed Date]]&lt;="6/30/2020"+0),"FY 19-20",""))</f>
        <v/>
      </c>
      <c r="AO2755" s="116" t="str">
        <f>IFERROR(FIND("R",Table1[[#This Row],[FS_Priority]]),"")</f>
        <v/>
      </c>
    </row>
    <row r="2756" spans="1:41" x14ac:dyDescent="0.25">
      <c r="A2756" s="48" t="s">
        <v>4555</v>
      </c>
      <c r="B2756" s="217" t="s">
        <v>211</v>
      </c>
      <c r="C2756" s="217" t="s">
        <v>4555</v>
      </c>
      <c r="D2756" s="218" t="b">
        <v>0</v>
      </c>
      <c r="E2756" s="48" t="s">
        <v>99</v>
      </c>
      <c r="F2756" s="48" t="s">
        <v>4556</v>
      </c>
      <c r="G2756" s="48" t="s">
        <v>4837</v>
      </c>
      <c r="H2756" s="48" t="s">
        <v>211</v>
      </c>
      <c r="I2756" s="48" t="s">
        <v>4228</v>
      </c>
      <c r="J2756" s="48" t="s">
        <v>2648</v>
      </c>
      <c r="K2756" s="217" t="s">
        <v>4989</v>
      </c>
      <c r="L2756" s="217" t="s">
        <v>297</v>
      </c>
      <c r="M2756" s="48" t="s">
        <v>4548</v>
      </c>
      <c r="N2756" s="217" t="s">
        <v>211</v>
      </c>
      <c r="O2756" s="48" t="s">
        <v>183</v>
      </c>
      <c r="P2756" s="48"/>
      <c r="Q2756" s="48" t="s">
        <v>184</v>
      </c>
      <c r="R2756" s="217" t="s">
        <v>211</v>
      </c>
      <c r="S2756" s="48" t="b">
        <v>0</v>
      </c>
      <c r="T2756" s="48"/>
      <c r="U2756" s="178"/>
      <c r="V2756" s="178">
        <v>43776</v>
      </c>
      <c r="W2756" s="48" t="s">
        <v>211</v>
      </c>
      <c r="X2756" s="48"/>
      <c r="Y2756" s="48"/>
      <c r="Z2756" s="48" t="s">
        <v>211</v>
      </c>
      <c r="AA2756" s="48"/>
      <c r="AB2756" s="48"/>
      <c r="AC2756" s="217" t="s">
        <v>5114</v>
      </c>
      <c r="AD2756" s="219">
        <v>43885</v>
      </c>
      <c r="AE2756" s="217" t="s">
        <v>178</v>
      </c>
      <c r="AF2756" s="217" t="s">
        <v>4838</v>
      </c>
      <c r="AG2756" s="217" t="s">
        <v>2694</v>
      </c>
      <c r="AH2756" s="208"/>
      <c r="AI2756" s="210" t="s">
        <v>4364</v>
      </c>
      <c r="AJ2756" s="164" t="str">
        <f t="shared" si="43"/>
        <v>FS</v>
      </c>
      <c r="AK2756" s="115" t="b">
        <f>ISNUMBER(SEARCH("IRT",Table1[[#This Row],[Current_Status]]))</f>
        <v>0</v>
      </c>
      <c r="AL2756" s="116">
        <f>YEAR(Table1[[#This Row],[Project_Initiated]])</f>
        <v>2019</v>
      </c>
      <c r="AM2756" s="53">
        <v>44120</v>
      </c>
      <c r="AN2756" s="53" t="str">
        <f>IF(AND(Table1[[#This Row],[Completed Date]]&gt;="07/01/2020"+0,Table1[[#This Row],[Completed Date]]&lt;="6/30/2021"+0),"FY 20-21",IF(AND(Table1[[#This Row],[Completed Date]]&gt;="07/01/2019"+0,Table1[[#This Row],[Completed Date]]&lt;="6/30/2020"+0),"FY 19-20",""))</f>
        <v/>
      </c>
      <c r="AO2756" s="116" t="str">
        <f>IFERROR(FIND("R",Table1[[#This Row],[FS_Priority]]),"")</f>
        <v/>
      </c>
    </row>
    <row r="2757" spans="1:41" x14ac:dyDescent="0.25">
      <c r="A2757" s="48" t="s">
        <v>4829</v>
      </c>
      <c r="B2757" s="217" t="s">
        <v>211</v>
      </c>
      <c r="C2757" s="217" t="s">
        <v>4829</v>
      </c>
      <c r="D2757" s="218" t="b">
        <v>0</v>
      </c>
      <c r="E2757" s="48" t="s">
        <v>107</v>
      </c>
      <c r="F2757" s="48" t="s">
        <v>4830</v>
      </c>
      <c r="G2757" s="48" t="s">
        <v>4831</v>
      </c>
      <c r="H2757" s="48" t="s">
        <v>396</v>
      </c>
      <c r="I2757" s="48" t="s">
        <v>108</v>
      </c>
      <c r="J2757" s="48" t="s">
        <v>2648</v>
      </c>
      <c r="K2757" s="217" t="s">
        <v>3674</v>
      </c>
      <c r="L2757" s="217" t="s">
        <v>2636</v>
      </c>
      <c r="M2757" s="48" t="s">
        <v>3679</v>
      </c>
      <c r="N2757" s="217" t="s">
        <v>211</v>
      </c>
      <c r="O2757" s="48" t="s">
        <v>183</v>
      </c>
      <c r="P2757" s="48"/>
      <c r="Q2757" s="48" t="s">
        <v>218</v>
      </c>
      <c r="R2757" s="217" t="s">
        <v>211</v>
      </c>
      <c r="S2757" s="48" t="b">
        <v>0</v>
      </c>
      <c r="T2757" s="48"/>
      <c r="U2757" s="178"/>
      <c r="V2757" s="178">
        <v>43494</v>
      </c>
      <c r="W2757" s="48" t="s">
        <v>211</v>
      </c>
      <c r="X2757" s="48"/>
      <c r="Y2757" s="48"/>
      <c r="Z2757" s="48" t="s">
        <v>211</v>
      </c>
      <c r="AA2757" s="48"/>
      <c r="AB2757" s="48"/>
      <c r="AC2757" s="217" t="s">
        <v>5115</v>
      </c>
      <c r="AD2757" s="220">
        <v>43871</v>
      </c>
      <c r="AE2757" s="217" t="s">
        <v>498</v>
      </c>
      <c r="AF2757" s="217" t="s">
        <v>4832</v>
      </c>
      <c r="AG2757" s="217" t="s">
        <v>2694</v>
      </c>
      <c r="AH2757" s="208"/>
      <c r="AI2757" s="210" t="s">
        <v>4360</v>
      </c>
      <c r="AJ2757" s="164" t="str">
        <f t="shared" si="43"/>
        <v>FS</v>
      </c>
      <c r="AK2757" s="115" t="b">
        <f>ISNUMBER(SEARCH("IRT",Table1[[#This Row],[Current_Status]]))</f>
        <v>0</v>
      </c>
      <c r="AL2757" s="116">
        <f>YEAR(Table1[[#This Row],[Project_Initiated]])</f>
        <v>2019</v>
      </c>
      <c r="AM2757" s="53">
        <v>44120</v>
      </c>
      <c r="AN2757" s="53" t="str">
        <f>IF(AND(Table1[[#This Row],[Completed Date]]&gt;="07/01/2020"+0,Table1[[#This Row],[Completed Date]]&lt;="6/30/2021"+0),"FY 20-21",IF(AND(Table1[[#This Row],[Completed Date]]&gt;="07/01/2019"+0,Table1[[#This Row],[Completed Date]]&lt;="6/30/2020"+0),"FY 19-20",""))</f>
        <v/>
      </c>
      <c r="AO2757" s="116" t="str">
        <f>IFERROR(FIND("R",Table1[[#This Row],[FS_Priority]]),"")</f>
        <v/>
      </c>
    </row>
    <row r="2758" spans="1:41" x14ac:dyDescent="0.25">
      <c r="A2758" s="48" t="s">
        <v>4622</v>
      </c>
      <c r="B2758" s="217" t="s">
        <v>211</v>
      </c>
      <c r="C2758" s="217" t="s">
        <v>4622</v>
      </c>
      <c r="D2758" s="218" t="b">
        <v>0</v>
      </c>
      <c r="E2758" s="48" t="s">
        <v>107</v>
      </c>
      <c r="F2758" s="48" t="s">
        <v>4623</v>
      </c>
      <c r="G2758" s="48" t="s">
        <v>4818</v>
      </c>
      <c r="H2758" s="48" t="s">
        <v>211</v>
      </c>
      <c r="I2758" s="48" t="s">
        <v>4624</v>
      </c>
      <c r="J2758" s="48" t="s">
        <v>2648</v>
      </c>
      <c r="K2758" s="217" t="s">
        <v>3674</v>
      </c>
      <c r="L2758" s="217" t="s">
        <v>2636</v>
      </c>
      <c r="M2758" s="48" t="s">
        <v>3698</v>
      </c>
      <c r="N2758" s="217" t="s">
        <v>3689</v>
      </c>
      <c r="O2758" s="48" t="s">
        <v>183</v>
      </c>
      <c r="P2758" s="48"/>
      <c r="Q2758" s="48" t="s">
        <v>184</v>
      </c>
      <c r="R2758" s="217" t="s">
        <v>211</v>
      </c>
      <c r="S2758" s="48" t="b">
        <v>0</v>
      </c>
      <c r="T2758" s="48"/>
      <c r="U2758" s="178"/>
      <c r="V2758" s="178">
        <v>43734</v>
      </c>
      <c r="W2758" s="48" t="s">
        <v>211</v>
      </c>
      <c r="X2758" s="48"/>
      <c r="Y2758" s="48"/>
      <c r="Z2758" s="48" t="s">
        <v>211</v>
      </c>
      <c r="AA2758" s="48"/>
      <c r="AB2758" s="48"/>
      <c r="AC2758" s="217" t="s">
        <v>5116</v>
      </c>
      <c r="AD2758" s="223">
        <v>43879</v>
      </c>
      <c r="AE2758" s="217" t="s">
        <v>498</v>
      </c>
      <c r="AF2758" s="217" t="s">
        <v>4722</v>
      </c>
      <c r="AG2758" s="217" t="s">
        <v>2694</v>
      </c>
      <c r="AH2758" s="208"/>
      <c r="AI2758" s="210" t="s">
        <v>4364</v>
      </c>
      <c r="AJ2758" s="164" t="str">
        <f t="shared" si="43"/>
        <v>FS</v>
      </c>
      <c r="AK2758" s="115" t="b">
        <f>ISNUMBER(SEARCH("IRT",Table1[[#This Row],[Current_Status]]))</f>
        <v>0</v>
      </c>
      <c r="AL2758" s="116">
        <f>YEAR(Table1[[#This Row],[Project_Initiated]])</f>
        <v>2019</v>
      </c>
      <c r="AM2758" s="53">
        <v>44120</v>
      </c>
      <c r="AN2758" s="53" t="str">
        <f>IF(AND(Table1[[#This Row],[Completed Date]]&gt;="07/01/2020"+0,Table1[[#This Row],[Completed Date]]&lt;="6/30/2021"+0),"FY 20-21",IF(AND(Table1[[#This Row],[Completed Date]]&gt;="07/01/2019"+0,Table1[[#This Row],[Completed Date]]&lt;="6/30/2020"+0),"FY 19-20",""))</f>
        <v/>
      </c>
      <c r="AO2758" s="116" t="str">
        <f>IFERROR(FIND("R",Table1[[#This Row],[FS_Priority]]),"")</f>
        <v/>
      </c>
    </row>
    <row r="2759" spans="1:41" x14ac:dyDescent="0.25">
      <c r="A2759" s="48" t="s">
        <v>4636</v>
      </c>
      <c r="B2759" s="217" t="s">
        <v>211</v>
      </c>
      <c r="C2759" s="217" t="s">
        <v>4636</v>
      </c>
      <c r="D2759" s="218" t="b">
        <v>0</v>
      </c>
      <c r="E2759" s="48" t="s">
        <v>107</v>
      </c>
      <c r="F2759" s="48" t="s">
        <v>4637</v>
      </c>
      <c r="G2759" s="48" t="s">
        <v>4941</v>
      </c>
      <c r="H2759" s="48" t="s">
        <v>211</v>
      </c>
      <c r="I2759" s="48" t="s">
        <v>4638</v>
      </c>
      <c r="J2759" s="48" t="s">
        <v>2648</v>
      </c>
      <c r="K2759" s="217" t="s">
        <v>3674</v>
      </c>
      <c r="L2759" s="217" t="s">
        <v>2636</v>
      </c>
      <c r="M2759" s="48" t="s">
        <v>3561</v>
      </c>
      <c r="N2759" s="217" t="s">
        <v>4639</v>
      </c>
      <c r="O2759" s="48" t="s">
        <v>183</v>
      </c>
      <c r="P2759" s="48"/>
      <c r="Q2759" s="48" t="s">
        <v>242</v>
      </c>
      <c r="R2759" s="217" t="s">
        <v>211</v>
      </c>
      <c r="S2759" s="48" t="b">
        <v>1</v>
      </c>
      <c r="T2759" s="48"/>
      <c r="U2759" s="178"/>
      <c r="V2759" s="178">
        <v>43796</v>
      </c>
      <c r="W2759" s="48" t="s">
        <v>211</v>
      </c>
      <c r="X2759" s="48"/>
      <c r="Y2759" s="48"/>
      <c r="Z2759" s="48" t="s">
        <v>211</v>
      </c>
      <c r="AA2759" s="48"/>
      <c r="AB2759" s="48"/>
      <c r="AC2759" s="217" t="s">
        <v>5117</v>
      </c>
      <c r="AD2759" s="219">
        <v>43938</v>
      </c>
      <c r="AE2759" s="217" t="s">
        <v>498</v>
      </c>
      <c r="AF2759" s="217" t="s">
        <v>4942</v>
      </c>
      <c r="AG2759" s="217" t="s">
        <v>2694</v>
      </c>
      <c r="AH2759" s="208"/>
      <c r="AI2759" s="210" t="s">
        <v>4364</v>
      </c>
      <c r="AJ2759" s="164" t="str">
        <f t="shared" si="43"/>
        <v>FS</v>
      </c>
      <c r="AK2759" s="115" t="b">
        <f>ISNUMBER(SEARCH("IRT",Table1[[#This Row],[Current_Status]]))</f>
        <v>0</v>
      </c>
      <c r="AL2759" s="116">
        <f>YEAR(Table1[[#This Row],[Project_Initiated]])</f>
        <v>2019</v>
      </c>
      <c r="AM2759" s="53">
        <v>44120</v>
      </c>
      <c r="AN2759" s="53" t="str">
        <f>IF(AND(Table1[[#This Row],[Completed Date]]&gt;="07/01/2020"+0,Table1[[#This Row],[Completed Date]]&lt;="6/30/2021"+0),"FY 20-21",IF(AND(Table1[[#This Row],[Completed Date]]&gt;="07/01/2019"+0,Table1[[#This Row],[Completed Date]]&lt;="6/30/2020"+0),"FY 19-20",""))</f>
        <v/>
      </c>
      <c r="AO2759" s="116" t="str">
        <f>IFERROR(FIND("R",Table1[[#This Row],[FS_Priority]]),"")</f>
        <v/>
      </c>
    </row>
    <row r="2760" spans="1:41" x14ac:dyDescent="0.25">
      <c r="A2760" s="48" t="s">
        <v>3432</v>
      </c>
      <c r="B2760" s="217" t="s">
        <v>211</v>
      </c>
      <c r="C2760" s="217" t="s">
        <v>3432</v>
      </c>
      <c r="D2760" s="218" t="b">
        <v>0</v>
      </c>
      <c r="E2760" s="48" t="s">
        <v>107</v>
      </c>
      <c r="F2760" s="48" t="s">
        <v>3433</v>
      </c>
      <c r="G2760" s="48" t="s">
        <v>4027</v>
      </c>
      <c r="H2760" s="48" t="s">
        <v>1042</v>
      </c>
      <c r="I2760" s="48" t="s">
        <v>3798</v>
      </c>
      <c r="J2760" s="48" t="s">
        <v>2648</v>
      </c>
      <c r="K2760" s="217" t="s">
        <v>3674</v>
      </c>
      <c r="L2760" s="217" t="s">
        <v>2636</v>
      </c>
      <c r="M2760" s="48" t="s">
        <v>3987</v>
      </c>
      <c r="N2760" s="217" t="s">
        <v>211</v>
      </c>
      <c r="O2760" s="48" t="s">
        <v>183</v>
      </c>
      <c r="P2760" s="48"/>
      <c r="Q2760" s="48" t="s">
        <v>243</v>
      </c>
      <c r="R2760" s="217" t="s">
        <v>211</v>
      </c>
      <c r="S2760" s="48" t="b">
        <v>0</v>
      </c>
      <c r="T2760" s="48"/>
      <c r="U2760" s="178"/>
      <c r="V2760" s="178">
        <v>43494</v>
      </c>
      <c r="W2760" s="48" t="s">
        <v>211</v>
      </c>
      <c r="X2760" s="48"/>
      <c r="Y2760" s="48"/>
      <c r="Z2760" s="48" t="s">
        <v>211</v>
      </c>
      <c r="AA2760" s="48"/>
      <c r="AB2760" s="48"/>
      <c r="AC2760" s="217" t="s">
        <v>5032</v>
      </c>
      <c r="AD2760" s="219">
        <v>43894</v>
      </c>
      <c r="AE2760" s="217" t="s">
        <v>498</v>
      </c>
      <c r="AF2760" s="217" t="s">
        <v>4438</v>
      </c>
      <c r="AG2760" s="217" t="s">
        <v>2694</v>
      </c>
      <c r="AH2760" s="216"/>
      <c r="AI2760" s="210" t="s">
        <v>4364</v>
      </c>
      <c r="AJ2760" s="164" t="str">
        <f t="shared" si="43"/>
        <v>FS</v>
      </c>
      <c r="AK2760" s="115" t="b">
        <f>ISNUMBER(SEARCH("IRT",Table1[[#This Row],[Current_Status]]))</f>
        <v>0</v>
      </c>
      <c r="AL2760" s="116">
        <f>YEAR(Table1[[#This Row],[Project_Initiated]])</f>
        <v>2019</v>
      </c>
      <c r="AM2760" s="53">
        <v>44120</v>
      </c>
      <c r="AN2760" s="53" t="str">
        <f>IF(AND(Table1[[#This Row],[Completed Date]]&gt;="07/01/2020"+0,Table1[[#This Row],[Completed Date]]&lt;="6/30/2021"+0),"FY 20-21",IF(AND(Table1[[#This Row],[Completed Date]]&gt;="07/01/2019"+0,Table1[[#This Row],[Completed Date]]&lt;="6/30/2020"+0),"FY 19-20",""))</f>
        <v/>
      </c>
      <c r="AO2760" s="116" t="str">
        <f>IFERROR(FIND("R",Table1[[#This Row],[FS_Priority]]),"")</f>
        <v/>
      </c>
    </row>
    <row r="2761" spans="1:41" x14ac:dyDescent="0.25">
      <c r="A2761" s="48" t="s">
        <v>642</v>
      </c>
      <c r="B2761" s="217" t="s">
        <v>211</v>
      </c>
      <c r="C2761" s="217" t="s">
        <v>642</v>
      </c>
      <c r="D2761" s="218" t="b">
        <v>0</v>
      </c>
      <c r="E2761" s="48" t="s">
        <v>4313</v>
      </c>
      <c r="F2761" s="48" t="s">
        <v>3345</v>
      </c>
      <c r="G2761" s="48" t="s">
        <v>4729</v>
      </c>
      <c r="H2761" s="48" t="s">
        <v>461</v>
      </c>
      <c r="I2761" s="48" t="s">
        <v>211</v>
      </c>
      <c r="J2761" s="48" t="s">
        <v>2648</v>
      </c>
      <c r="K2761" s="217" t="s">
        <v>3883</v>
      </c>
      <c r="L2761" s="217" t="s">
        <v>437</v>
      </c>
      <c r="M2761" s="48" t="s">
        <v>3884</v>
      </c>
      <c r="N2761" s="217" t="s">
        <v>211</v>
      </c>
      <c r="O2761" s="48" t="s">
        <v>183</v>
      </c>
      <c r="P2761" s="48"/>
      <c r="Q2761" s="48" t="s">
        <v>236</v>
      </c>
      <c r="R2761" s="217" t="s">
        <v>236</v>
      </c>
      <c r="S2761" s="48" t="b">
        <v>0</v>
      </c>
      <c r="T2761" s="48"/>
      <c r="U2761" s="178"/>
      <c r="V2761" s="178">
        <v>43077</v>
      </c>
      <c r="W2761" s="48" t="s">
        <v>211</v>
      </c>
      <c r="X2761" s="48"/>
      <c r="Y2761" s="48"/>
      <c r="Z2761" s="48" t="s">
        <v>211</v>
      </c>
      <c r="AA2761" s="48"/>
      <c r="AB2761" s="48"/>
      <c r="AC2761" s="217" t="s">
        <v>5118</v>
      </c>
      <c r="AD2761" s="48"/>
      <c r="AE2761" s="217" t="s">
        <v>178</v>
      </c>
      <c r="AF2761" s="217" t="s">
        <v>211</v>
      </c>
      <c r="AG2761" s="217" t="s">
        <v>2694</v>
      </c>
      <c r="AH2761" s="208"/>
      <c r="AI2761" s="210" t="s">
        <v>4353</v>
      </c>
      <c r="AJ2761" s="164" t="str">
        <f t="shared" si="43"/>
        <v>FS</v>
      </c>
      <c r="AK2761" s="115" t="b">
        <f>ISNUMBER(SEARCH("IRT",Table1[[#This Row],[Current_Status]]))</f>
        <v>0</v>
      </c>
      <c r="AL2761" s="116">
        <f>YEAR(Table1[[#This Row],[Project_Initiated]])</f>
        <v>2017</v>
      </c>
      <c r="AM2761" s="53">
        <v>44120</v>
      </c>
      <c r="AN2761" s="53" t="str">
        <f>IF(AND(Table1[[#This Row],[Completed Date]]&gt;="07/01/2020"+0,Table1[[#This Row],[Completed Date]]&lt;="6/30/2021"+0),"FY 20-21",IF(AND(Table1[[#This Row],[Completed Date]]&gt;="07/01/2019"+0,Table1[[#This Row],[Completed Date]]&lt;="6/30/2020"+0),"FY 19-20",""))</f>
        <v/>
      </c>
      <c r="AO2761" s="116" t="str">
        <f>IFERROR(FIND("R",Table1[[#This Row],[FS_Priority]]),"")</f>
        <v/>
      </c>
    </row>
    <row r="2762" spans="1:41" x14ac:dyDescent="0.25">
      <c r="A2762" s="48" t="s">
        <v>3598</v>
      </c>
      <c r="B2762" s="217" t="s">
        <v>3598</v>
      </c>
      <c r="C2762" s="217" t="s">
        <v>211</v>
      </c>
      <c r="D2762" s="218" t="b">
        <v>0</v>
      </c>
      <c r="E2762" s="48" t="s">
        <v>4299</v>
      </c>
      <c r="F2762" s="48" t="s">
        <v>5147</v>
      </c>
      <c r="G2762" s="48" t="s">
        <v>5148</v>
      </c>
      <c r="H2762" s="48" t="s">
        <v>211</v>
      </c>
      <c r="I2762" s="48" t="s">
        <v>211</v>
      </c>
      <c r="J2762" s="48" t="s">
        <v>5149</v>
      </c>
      <c r="K2762" s="217" t="s">
        <v>3471</v>
      </c>
      <c r="L2762" s="217" t="s">
        <v>2636</v>
      </c>
      <c r="M2762" s="48" t="s">
        <v>5150</v>
      </c>
      <c r="N2762" s="217" t="s">
        <v>211</v>
      </c>
      <c r="O2762" s="48" t="s">
        <v>3500</v>
      </c>
      <c r="P2762" s="48"/>
      <c r="Q2762" s="48" t="s">
        <v>211</v>
      </c>
      <c r="R2762" s="217" t="s">
        <v>211</v>
      </c>
      <c r="S2762" s="48" t="b">
        <v>0</v>
      </c>
      <c r="T2762" s="48"/>
      <c r="U2762" s="178"/>
      <c r="V2762" s="178">
        <v>44110</v>
      </c>
      <c r="W2762" s="48" t="s">
        <v>5149</v>
      </c>
      <c r="X2762" s="48"/>
      <c r="Y2762" s="48"/>
      <c r="Z2762" s="48" t="s">
        <v>211</v>
      </c>
      <c r="AA2762" s="48"/>
      <c r="AB2762" s="48"/>
      <c r="AC2762" s="217" t="s">
        <v>211</v>
      </c>
      <c r="AD2762" s="48"/>
      <c r="AE2762" s="217" t="s">
        <v>211</v>
      </c>
      <c r="AF2762" s="217" t="s">
        <v>211</v>
      </c>
      <c r="AG2762" s="217" t="s">
        <v>211</v>
      </c>
      <c r="AH2762" s="208"/>
      <c r="AI2762" s="210" t="s">
        <v>211</v>
      </c>
      <c r="AJ2762" s="164" t="str">
        <f t="shared" si="43"/>
        <v>PD&amp;C</v>
      </c>
      <c r="AK2762" s="115" t="b">
        <f>ISNUMBER(SEARCH("IRT",Table1[[#This Row],[Current_Status]]))</f>
        <v>0</v>
      </c>
      <c r="AL2762" s="116">
        <f>YEAR(Table1[[#This Row],[Project_Initiated]])</f>
        <v>2020</v>
      </c>
      <c r="AM2762" s="53">
        <v>44120</v>
      </c>
      <c r="AN2762" s="53" t="str">
        <f>IF(AND(Table1[[#This Row],[Completed Date]]&gt;="07/01/2020"+0,Table1[[#This Row],[Completed Date]]&lt;="6/30/2021"+0),"FY 20-21",IF(AND(Table1[[#This Row],[Completed Date]]&gt;="07/01/2019"+0,Table1[[#This Row],[Completed Date]]&lt;="6/30/2020"+0),"FY 19-20",""))</f>
        <v/>
      </c>
      <c r="AO2762" s="116" t="str">
        <f>IFERROR(FIND("R",Table1[[#This Row],[FS_Priority]]),"")</f>
        <v/>
      </c>
    </row>
    <row r="2763" spans="1:41" x14ac:dyDescent="0.25">
      <c r="A2763" s="48" t="s">
        <v>5151</v>
      </c>
      <c r="B2763" s="217" t="s">
        <v>5151</v>
      </c>
      <c r="C2763" s="217" t="s">
        <v>211</v>
      </c>
      <c r="D2763" s="218" t="b">
        <v>0</v>
      </c>
      <c r="E2763" s="48" t="s">
        <v>4299</v>
      </c>
      <c r="F2763" s="48" t="s">
        <v>5152</v>
      </c>
      <c r="G2763" s="48" t="s">
        <v>5153</v>
      </c>
      <c r="H2763" s="48" t="s">
        <v>211</v>
      </c>
      <c r="I2763" s="48" t="s">
        <v>211</v>
      </c>
      <c r="J2763" s="48" t="s">
        <v>5149</v>
      </c>
      <c r="K2763" s="217" t="s">
        <v>3471</v>
      </c>
      <c r="L2763" s="217" t="s">
        <v>2636</v>
      </c>
      <c r="M2763" s="48" t="s">
        <v>5150</v>
      </c>
      <c r="N2763" s="217" t="s">
        <v>211</v>
      </c>
      <c r="O2763" s="48" t="s">
        <v>4331</v>
      </c>
      <c r="P2763" s="48"/>
      <c r="Q2763" s="48" t="s">
        <v>211</v>
      </c>
      <c r="R2763" s="217" t="s">
        <v>211</v>
      </c>
      <c r="S2763" s="48" t="b">
        <v>0</v>
      </c>
      <c r="T2763" s="48"/>
      <c r="U2763" s="178"/>
      <c r="V2763" s="178">
        <v>44110</v>
      </c>
      <c r="W2763" s="48" t="s">
        <v>5149</v>
      </c>
      <c r="X2763" s="48"/>
      <c r="Y2763" s="48"/>
      <c r="Z2763" s="48" t="s">
        <v>211</v>
      </c>
      <c r="AA2763" s="48"/>
      <c r="AB2763" s="48"/>
      <c r="AC2763" s="217" t="s">
        <v>211</v>
      </c>
      <c r="AD2763" s="48"/>
      <c r="AE2763" s="217" t="s">
        <v>211</v>
      </c>
      <c r="AF2763" s="217" t="s">
        <v>211</v>
      </c>
      <c r="AG2763" s="217" t="s">
        <v>211</v>
      </c>
      <c r="AH2763" s="208"/>
      <c r="AI2763" s="210" t="s">
        <v>211</v>
      </c>
      <c r="AJ2763" s="164" t="str">
        <f t="shared" si="43"/>
        <v>PD&amp;C</v>
      </c>
      <c r="AK2763" s="115" t="b">
        <f>ISNUMBER(SEARCH("IRT",Table1[[#This Row],[Current_Status]]))</f>
        <v>0</v>
      </c>
      <c r="AL2763" s="116">
        <f>YEAR(Table1[[#This Row],[Project_Initiated]])</f>
        <v>2020</v>
      </c>
      <c r="AM2763" s="53">
        <v>44120</v>
      </c>
      <c r="AN2763" s="53" t="str">
        <f>IF(AND(Table1[[#This Row],[Completed Date]]&gt;="07/01/2020"+0,Table1[[#This Row],[Completed Date]]&lt;="6/30/2021"+0),"FY 20-21",IF(AND(Table1[[#This Row],[Completed Date]]&gt;="07/01/2019"+0,Table1[[#This Row],[Completed Date]]&lt;="6/30/2020"+0),"FY 19-20",""))</f>
        <v/>
      </c>
      <c r="AO2763" s="116" t="str">
        <f>IFERROR(FIND("R",Table1[[#This Row],[FS_Priority]]),"")</f>
        <v/>
      </c>
    </row>
    <row r="2764" spans="1:41" x14ac:dyDescent="0.25">
      <c r="A2764" s="48" t="s">
        <v>5123</v>
      </c>
      <c r="B2764" s="217" t="s">
        <v>5123</v>
      </c>
      <c r="C2764" s="217" t="s">
        <v>211</v>
      </c>
      <c r="D2764" s="218" t="b">
        <v>0</v>
      </c>
      <c r="E2764" s="48" t="s">
        <v>4299</v>
      </c>
      <c r="F2764" s="48" t="s">
        <v>5124</v>
      </c>
      <c r="G2764" s="48" t="s">
        <v>211</v>
      </c>
      <c r="H2764" s="48" t="s">
        <v>211</v>
      </c>
      <c r="I2764" s="48" t="s">
        <v>211</v>
      </c>
      <c r="J2764" s="48" t="s">
        <v>5122</v>
      </c>
      <c r="K2764" s="217" t="s">
        <v>3471</v>
      </c>
      <c r="L2764" s="217" t="s">
        <v>2636</v>
      </c>
      <c r="M2764" s="48" t="s">
        <v>211</v>
      </c>
      <c r="N2764" s="217" t="s">
        <v>211</v>
      </c>
      <c r="O2764" s="48" t="s">
        <v>3500</v>
      </c>
      <c r="P2764" s="48">
        <v>99</v>
      </c>
      <c r="Q2764" s="48" t="s">
        <v>211</v>
      </c>
      <c r="R2764" s="217" t="s">
        <v>211</v>
      </c>
      <c r="S2764" s="48" t="b">
        <v>0</v>
      </c>
      <c r="T2764" s="48">
        <v>116000</v>
      </c>
      <c r="U2764" s="178"/>
      <c r="V2764" s="178">
        <v>44089</v>
      </c>
      <c r="W2764" s="48" t="s">
        <v>5122</v>
      </c>
      <c r="X2764" s="48"/>
      <c r="Y2764" s="48"/>
      <c r="Z2764" s="48" t="s">
        <v>211</v>
      </c>
      <c r="AA2764" s="48"/>
      <c r="AB2764" s="48"/>
      <c r="AC2764" s="217" t="s">
        <v>211</v>
      </c>
      <c r="AD2764" s="48"/>
      <c r="AE2764" s="217" t="s">
        <v>211</v>
      </c>
      <c r="AF2764" s="217" t="s">
        <v>211</v>
      </c>
      <c r="AG2764" s="217" t="s">
        <v>211</v>
      </c>
      <c r="AH2764" s="208"/>
      <c r="AI2764" s="210" t="s">
        <v>211</v>
      </c>
      <c r="AJ2764" s="164" t="str">
        <f t="shared" si="43"/>
        <v>PD&amp;C</v>
      </c>
      <c r="AK2764" s="115" t="b">
        <f>ISNUMBER(SEARCH("IRT",Table1[[#This Row],[Current_Status]]))</f>
        <v>0</v>
      </c>
      <c r="AL2764" s="116">
        <f>YEAR(Table1[[#This Row],[Project_Initiated]])</f>
        <v>2020</v>
      </c>
      <c r="AM2764" s="53">
        <v>44120</v>
      </c>
      <c r="AN2764" s="53" t="str">
        <f>IF(AND(Table1[[#This Row],[Completed Date]]&gt;="07/01/2020"+0,Table1[[#This Row],[Completed Date]]&lt;="6/30/2021"+0),"FY 20-21",IF(AND(Table1[[#This Row],[Completed Date]]&gt;="07/01/2019"+0,Table1[[#This Row],[Completed Date]]&lt;="6/30/2020"+0),"FY 19-20",""))</f>
        <v/>
      </c>
      <c r="AO2764" s="116" t="str">
        <f>IFERROR(FIND("R",Table1[[#This Row],[FS_Priority]]),"")</f>
        <v/>
      </c>
    </row>
    <row r="2765" spans="1:41" x14ac:dyDescent="0.25">
      <c r="A2765" s="48" t="s">
        <v>5125</v>
      </c>
      <c r="B2765" s="217" t="s">
        <v>5125</v>
      </c>
      <c r="C2765" s="217" t="s">
        <v>211</v>
      </c>
      <c r="D2765" s="218" t="b">
        <v>0</v>
      </c>
      <c r="E2765" s="48" t="s">
        <v>4299</v>
      </c>
      <c r="F2765" s="48" t="s">
        <v>5126</v>
      </c>
      <c r="G2765" s="48" t="s">
        <v>211</v>
      </c>
      <c r="H2765" s="48" t="s">
        <v>211</v>
      </c>
      <c r="I2765" s="48" t="s">
        <v>211</v>
      </c>
      <c r="J2765" s="48" t="s">
        <v>5122</v>
      </c>
      <c r="K2765" s="217" t="s">
        <v>3471</v>
      </c>
      <c r="L2765" s="217" t="s">
        <v>2636</v>
      </c>
      <c r="M2765" s="48" t="s">
        <v>211</v>
      </c>
      <c r="N2765" s="217" t="s">
        <v>211</v>
      </c>
      <c r="O2765" s="48" t="s">
        <v>67</v>
      </c>
      <c r="P2765" s="48">
        <v>99</v>
      </c>
      <c r="Q2765" s="48" t="s">
        <v>211</v>
      </c>
      <c r="R2765" s="217" t="s">
        <v>211</v>
      </c>
      <c r="S2765" s="48" t="b">
        <v>0</v>
      </c>
      <c r="T2765" s="48">
        <v>250000</v>
      </c>
      <c r="U2765" s="178"/>
      <c r="V2765" s="178"/>
      <c r="W2765" s="48" t="s">
        <v>5122</v>
      </c>
      <c r="X2765" s="48"/>
      <c r="Y2765" s="48"/>
      <c r="Z2765" s="48" t="s">
        <v>211</v>
      </c>
      <c r="AA2765" s="48"/>
      <c r="AB2765" s="48"/>
      <c r="AC2765" s="217" t="s">
        <v>211</v>
      </c>
      <c r="AD2765" s="48"/>
      <c r="AE2765" s="217" t="s">
        <v>211</v>
      </c>
      <c r="AF2765" s="217" t="s">
        <v>211</v>
      </c>
      <c r="AG2765" s="217" t="s">
        <v>211</v>
      </c>
      <c r="AH2765" s="208"/>
      <c r="AI2765" s="210" t="s">
        <v>211</v>
      </c>
      <c r="AJ2765" s="164" t="str">
        <f t="shared" si="43"/>
        <v>PD&amp;C</v>
      </c>
      <c r="AK2765" s="115" t="b">
        <f>ISNUMBER(SEARCH("IRT",Table1[[#This Row],[Current_Status]]))</f>
        <v>0</v>
      </c>
      <c r="AL2765" s="116">
        <f>YEAR(Table1[[#This Row],[Project_Initiated]])</f>
        <v>1900</v>
      </c>
      <c r="AM2765" s="53">
        <v>44120</v>
      </c>
      <c r="AN2765" s="53" t="str">
        <f>IF(AND(Table1[[#This Row],[Completed Date]]&gt;="07/01/2020"+0,Table1[[#This Row],[Completed Date]]&lt;="6/30/2021"+0),"FY 20-21",IF(AND(Table1[[#This Row],[Completed Date]]&gt;="07/01/2019"+0,Table1[[#This Row],[Completed Date]]&lt;="6/30/2020"+0),"FY 19-20",""))</f>
        <v/>
      </c>
      <c r="AO2765" s="116" t="str">
        <f>IFERROR(FIND("R",Table1[[#This Row],[FS_Priority]]),"")</f>
        <v/>
      </c>
    </row>
    <row r="2766" spans="1:41" x14ac:dyDescent="0.25">
      <c r="A2766" s="48" t="s">
        <v>5127</v>
      </c>
      <c r="B2766" s="217" t="s">
        <v>5127</v>
      </c>
      <c r="C2766" s="217" t="s">
        <v>211</v>
      </c>
      <c r="D2766" s="218" t="b">
        <v>0</v>
      </c>
      <c r="E2766" s="48" t="s">
        <v>4299</v>
      </c>
      <c r="F2766" s="48" t="s">
        <v>5128</v>
      </c>
      <c r="G2766" s="48" t="s">
        <v>211</v>
      </c>
      <c r="H2766" s="48" t="s">
        <v>211</v>
      </c>
      <c r="I2766" s="48" t="s">
        <v>211</v>
      </c>
      <c r="J2766" s="48" t="s">
        <v>5122</v>
      </c>
      <c r="K2766" s="217" t="s">
        <v>3471</v>
      </c>
      <c r="L2766" s="217" t="s">
        <v>2636</v>
      </c>
      <c r="M2766" s="48" t="s">
        <v>211</v>
      </c>
      <c r="N2766" s="217" t="s">
        <v>211</v>
      </c>
      <c r="O2766" s="48" t="s">
        <v>3500</v>
      </c>
      <c r="P2766" s="48">
        <v>99</v>
      </c>
      <c r="Q2766" s="48" t="s">
        <v>211</v>
      </c>
      <c r="R2766" s="217" t="s">
        <v>211</v>
      </c>
      <c r="S2766" s="48" t="b">
        <v>0</v>
      </c>
      <c r="T2766" s="48">
        <v>594000</v>
      </c>
      <c r="U2766" s="178"/>
      <c r="V2766" s="178">
        <v>44089</v>
      </c>
      <c r="W2766" s="48" t="s">
        <v>5122</v>
      </c>
      <c r="X2766" s="48"/>
      <c r="Y2766" s="48"/>
      <c r="Z2766" s="48" t="s">
        <v>211</v>
      </c>
      <c r="AA2766" s="48"/>
      <c r="AB2766" s="48"/>
      <c r="AC2766" s="217" t="s">
        <v>211</v>
      </c>
      <c r="AD2766" s="48"/>
      <c r="AE2766" s="217" t="s">
        <v>211</v>
      </c>
      <c r="AF2766" s="217" t="s">
        <v>211</v>
      </c>
      <c r="AG2766" s="217" t="s">
        <v>211</v>
      </c>
      <c r="AH2766" s="208"/>
      <c r="AI2766" s="210" t="s">
        <v>211</v>
      </c>
      <c r="AJ2766" s="164" t="str">
        <f t="shared" si="43"/>
        <v>PD&amp;C</v>
      </c>
      <c r="AK2766" s="115" t="b">
        <f>ISNUMBER(SEARCH("IRT",Table1[[#This Row],[Current_Status]]))</f>
        <v>0</v>
      </c>
      <c r="AL2766" s="116">
        <f>YEAR(Table1[[#This Row],[Project_Initiated]])</f>
        <v>2020</v>
      </c>
      <c r="AM2766" s="53">
        <v>44120</v>
      </c>
      <c r="AN2766" s="53" t="str">
        <f>IF(AND(Table1[[#This Row],[Completed Date]]&gt;="07/01/2020"+0,Table1[[#This Row],[Completed Date]]&lt;="6/30/2021"+0),"FY 20-21",IF(AND(Table1[[#This Row],[Completed Date]]&gt;="07/01/2019"+0,Table1[[#This Row],[Completed Date]]&lt;="6/30/2020"+0),"FY 19-20",""))</f>
        <v/>
      </c>
      <c r="AO2766" s="116" t="str">
        <f>IFERROR(FIND("R",Table1[[#This Row],[FS_Priority]]),"")</f>
        <v/>
      </c>
    </row>
    <row r="2767" spans="1:41" x14ac:dyDescent="0.25">
      <c r="A2767" s="48" t="s">
        <v>5119</v>
      </c>
      <c r="B2767" s="217" t="s">
        <v>5119</v>
      </c>
      <c r="C2767" s="217" t="s">
        <v>211</v>
      </c>
      <c r="D2767" s="218" t="b">
        <v>0</v>
      </c>
      <c r="E2767" s="48" t="s">
        <v>4299</v>
      </c>
      <c r="F2767" s="48" t="s">
        <v>5120</v>
      </c>
      <c r="G2767" s="48" t="s">
        <v>5121</v>
      </c>
      <c r="H2767" s="48" t="s">
        <v>211</v>
      </c>
      <c r="I2767" s="48" t="s">
        <v>211</v>
      </c>
      <c r="J2767" s="48" t="s">
        <v>5122</v>
      </c>
      <c r="K2767" s="217" t="s">
        <v>3471</v>
      </c>
      <c r="L2767" s="217" t="s">
        <v>2636</v>
      </c>
      <c r="M2767" s="48" t="s">
        <v>4867</v>
      </c>
      <c r="N2767" s="217" t="s">
        <v>211</v>
      </c>
      <c r="O2767" s="48" t="s">
        <v>268</v>
      </c>
      <c r="P2767" s="48">
        <v>99</v>
      </c>
      <c r="Q2767" s="48" t="s">
        <v>211</v>
      </c>
      <c r="R2767" s="217" t="s">
        <v>211</v>
      </c>
      <c r="S2767" s="48" t="b">
        <v>0</v>
      </c>
      <c r="T2767" s="48">
        <v>500000</v>
      </c>
      <c r="U2767" s="178"/>
      <c r="V2767" s="178">
        <v>44096</v>
      </c>
      <c r="W2767" s="48" t="s">
        <v>5122</v>
      </c>
      <c r="X2767" s="48"/>
      <c r="Y2767" s="48"/>
      <c r="Z2767" s="48" t="s">
        <v>211</v>
      </c>
      <c r="AA2767" s="48"/>
      <c r="AB2767" s="48"/>
      <c r="AC2767" s="217" t="s">
        <v>211</v>
      </c>
      <c r="AD2767" s="180"/>
      <c r="AE2767" s="217" t="s">
        <v>211</v>
      </c>
      <c r="AF2767" s="217" t="s">
        <v>211</v>
      </c>
      <c r="AG2767" s="217" t="s">
        <v>211</v>
      </c>
      <c r="AH2767" s="208"/>
      <c r="AI2767" s="210" t="s">
        <v>211</v>
      </c>
      <c r="AJ2767" s="164" t="str">
        <f t="shared" si="43"/>
        <v>PD&amp;C</v>
      </c>
      <c r="AK2767" s="115" t="b">
        <f>ISNUMBER(SEARCH("IRT",Table1[[#This Row],[Current_Status]]))</f>
        <v>0</v>
      </c>
      <c r="AL2767" s="116">
        <f>YEAR(Table1[[#This Row],[Project_Initiated]])</f>
        <v>2020</v>
      </c>
      <c r="AM2767" s="53">
        <v>44120</v>
      </c>
      <c r="AN2767" s="53" t="str">
        <f>IF(AND(Table1[[#This Row],[Completed Date]]&gt;="07/01/2020"+0,Table1[[#This Row],[Completed Date]]&lt;="6/30/2021"+0),"FY 20-21",IF(AND(Table1[[#This Row],[Completed Date]]&gt;="07/01/2019"+0,Table1[[#This Row],[Completed Date]]&lt;="6/30/2020"+0),"FY 19-20",""))</f>
        <v/>
      </c>
      <c r="AO2767" s="116" t="str">
        <f>IFERROR(FIND("R",Table1[[#This Row],[FS_Priority]]),"")</f>
        <v/>
      </c>
    </row>
    <row r="2768" spans="1:41" x14ac:dyDescent="0.25">
      <c r="A2768" s="48" t="s">
        <v>5129</v>
      </c>
      <c r="B2768" s="217" t="s">
        <v>5129</v>
      </c>
      <c r="C2768" s="217" t="s">
        <v>211</v>
      </c>
      <c r="D2768" s="218" t="b">
        <v>0</v>
      </c>
      <c r="E2768" s="48" t="s">
        <v>4313</v>
      </c>
      <c r="F2768" s="48" t="s">
        <v>5130</v>
      </c>
      <c r="G2768" s="48" t="s">
        <v>5131</v>
      </c>
      <c r="H2768" s="48" t="s">
        <v>211</v>
      </c>
      <c r="I2768" s="48" t="s">
        <v>211</v>
      </c>
      <c r="J2768" s="48" t="s">
        <v>5132</v>
      </c>
      <c r="K2768" s="217" t="s">
        <v>3883</v>
      </c>
      <c r="L2768" s="217" t="s">
        <v>437</v>
      </c>
      <c r="M2768" s="48" t="s">
        <v>3900</v>
      </c>
      <c r="N2768" s="217" t="s">
        <v>211</v>
      </c>
      <c r="O2768" s="48" t="s">
        <v>67</v>
      </c>
      <c r="P2768" s="48">
        <v>8</v>
      </c>
      <c r="Q2768" s="48" t="s">
        <v>211</v>
      </c>
      <c r="R2768" s="217" t="s">
        <v>211</v>
      </c>
      <c r="S2768" s="48" t="b">
        <v>0</v>
      </c>
      <c r="T2768" s="48"/>
      <c r="U2768" s="178"/>
      <c r="V2768" s="178">
        <v>44095</v>
      </c>
      <c r="W2768" s="48" t="s">
        <v>5132</v>
      </c>
      <c r="X2768" s="48"/>
      <c r="Y2768" s="48"/>
      <c r="Z2768" s="48" t="s">
        <v>211</v>
      </c>
      <c r="AA2768" s="48"/>
      <c r="AB2768" s="48"/>
      <c r="AC2768" s="217" t="s">
        <v>211</v>
      </c>
      <c r="AD2768" s="179"/>
      <c r="AE2768" s="217" t="s">
        <v>211</v>
      </c>
      <c r="AF2768" s="217" t="s">
        <v>211</v>
      </c>
      <c r="AG2768" s="217" t="s">
        <v>211</v>
      </c>
      <c r="AH2768" s="209"/>
      <c r="AI2768" s="210" t="s">
        <v>211</v>
      </c>
      <c r="AJ2768" s="164" t="str">
        <f t="shared" si="43"/>
        <v>PD&amp;C</v>
      </c>
      <c r="AK2768" s="115" t="b">
        <f>ISNUMBER(SEARCH("IRT",Table1[[#This Row],[Current_Status]]))</f>
        <v>0</v>
      </c>
      <c r="AL2768" s="116">
        <f>YEAR(Table1[[#This Row],[Project_Initiated]])</f>
        <v>2020</v>
      </c>
      <c r="AM2768" s="53">
        <v>44120</v>
      </c>
      <c r="AN2768" s="53" t="str">
        <f>IF(AND(Table1[[#This Row],[Completed Date]]&gt;="07/01/2020"+0,Table1[[#This Row],[Completed Date]]&lt;="6/30/2021"+0),"FY 20-21",IF(AND(Table1[[#This Row],[Completed Date]]&gt;="07/01/2019"+0,Table1[[#This Row],[Completed Date]]&lt;="6/30/2020"+0),"FY 19-20",""))</f>
        <v/>
      </c>
      <c r="AO2768" s="116" t="str">
        <f>IFERROR(FIND("R",Table1[[#This Row],[FS_Priority]]),"")</f>
        <v/>
      </c>
    </row>
    <row r="2769" spans="1:41" x14ac:dyDescent="0.25">
      <c r="A2769" s="48" t="s">
        <v>23</v>
      </c>
      <c r="B2769" s="217" t="s">
        <v>23</v>
      </c>
      <c r="C2769" s="217" t="s">
        <v>211</v>
      </c>
      <c r="D2769" s="218" t="b">
        <v>0</v>
      </c>
      <c r="E2769" s="48" t="s">
        <v>21</v>
      </c>
      <c r="F2769" s="48" t="s">
        <v>2674</v>
      </c>
      <c r="G2769" s="48" t="s">
        <v>5133</v>
      </c>
      <c r="H2769" s="48" t="s">
        <v>246</v>
      </c>
      <c r="I2769" s="48" t="s">
        <v>211</v>
      </c>
      <c r="J2769" s="48" t="s">
        <v>105</v>
      </c>
      <c r="K2769" s="217" t="s">
        <v>3455</v>
      </c>
      <c r="L2769" s="217" t="s">
        <v>4315</v>
      </c>
      <c r="M2769" s="48" t="s">
        <v>3466</v>
      </c>
      <c r="N2769" s="217" t="s">
        <v>211</v>
      </c>
      <c r="O2769" s="48" t="s">
        <v>118</v>
      </c>
      <c r="P2769" s="48">
        <v>2</v>
      </c>
      <c r="Q2769" s="48" t="s">
        <v>211</v>
      </c>
      <c r="R2769" s="217" t="s">
        <v>211</v>
      </c>
      <c r="S2769" s="48" t="b">
        <v>0</v>
      </c>
      <c r="T2769" s="48">
        <v>0</v>
      </c>
      <c r="U2769" s="178"/>
      <c r="V2769" s="178">
        <v>43335</v>
      </c>
      <c r="W2769" s="48" t="s">
        <v>4384</v>
      </c>
      <c r="X2769" s="48"/>
      <c r="Y2769" s="48"/>
      <c r="Z2769" s="48" t="s">
        <v>211</v>
      </c>
      <c r="AA2769" s="48"/>
      <c r="AB2769" s="48"/>
      <c r="AC2769" s="217" t="s">
        <v>211</v>
      </c>
      <c r="AD2769" s="48"/>
      <c r="AE2769" s="217" t="s">
        <v>211</v>
      </c>
      <c r="AF2769" s="217" t="s">
        <v>211</v>
      </c>
      <c r="AG2769" s="217" t="s">
        <v>211</v>
      </c>
      <c r="AH2769" s="208"/>
      <c r="AI2769" s="210" t="s">
        <v>211</v>
      </c>
      <c r="AJ2769" s="164" t="str">
        <f t="shared" si="43"/>
        <v>PD&amp;C</v>
      </c>
      <c r="AK2769" s="115" t="b">
        <f>ISNUMBER(SEARCH("IRT",Table1[[#This Row],[Current_Status]]))</f>
        <v>0</v>
      </c>
      <c r="AL2769" s="116">
        <f>YEAR(Table1[[#This Row],[Project_Initiated]])</f>
        <v>2018</v>
      </c>
      <c r="AM2769" s="53">
        <v>44120</v>
      </c>
      <c r="AN2769" s="53" t="str">
        <f>IF(AND(Table1[[#This Row],[Completed Date]]&gt;="07/01/2020"+0,Table1[[#This Row],[Completed Date]]&lt;="6/30/2021"+0),"FY 20-21",IF(AND(Table1[[#This Row],[Completed Date]]&gt;="07/01/2019"+0,Table1[[#This Row],[Completed Date]]&lt;="6/30/2020"+0),"FY 19-20",""))</f>
        <v/>
      </c>
      <c r="AO2769" s="116" t="str">
        <f>IFERROR(FIND("R",Table1[[#This Row],[FS_Priority]]),"")</f>
        <v/>
      </c>
    </row>
    <row r="2770" spans="1:41" x14ac:dyDescent="0.25">
      <c r="A2770" s="48" t="s">
        <v>24</v>
      </c>
      <c r="B2770" s="217" t="s">
        <v>24</v>
      </c>
      <c r="C2770" s="217" t="s">
        <v>211</v>
      </c>
      <c r="D2770" s="218" t="b">
        <v>0</v>
      </c>
      <c r="E2770" s="48" t="s">
        <v>21</v>
      </c>
      <c r="F2770" s="48" t="s">
        <v>25</v>
      </c>
      <c r="G2770" s="48" t="s">
        <v>3467</v>
      </c>
      <c r="H2770" s="48" t="s">
        <v>4784</v>
      </c>
      <c r="I2770" s="48" t="s">
        <v>211</v>
      </c>
      <c r="J2770" s="48" t="s">
        <v>105</v>
      </c>
      <c r="K2770" s="217" t="s">
        <v>3455</v>
      </c>
      <c r="L2770" s="217" t="s">
        <v>4315</v>
      </c>
      <c r="M2770" s="48" t="s">
        <v>3468</v>
      </c>
      <c r="N2770" s="217" t="s">
        <v>211</v>
      </c>
      <c r="O2770" s="48" t="s">
        <v>3469</v>
      </c>
      <c r="P2770" s="48">
        <v>3</v>
      </c>
      <c r="Q2770" s="48" t="s">
        <v>211</v>
      </c>
      <c r="R2770" s="217" t="s">
        <v>211</v>
      </c>
      <c r="S2770" s="48" t="b">
        <v>0</v>
      </c>
      <c r="T2770" s="48">
        <v>0</v>
      </c>
      <c r="U2770" s="178"/>
      <c r="V2770" s="178">
        <v>41739</v>
      </c>
      <c r="W2770" s="48" t="s">
        <v>5078</v>
      </c>
      <c r="X2770" s="48"/>
      <c r="Y2770" s="48"/>
      <c r="Z2770" s="48" t="s">
        <v>211</v>
      </c>
      <c r="AA2770" s="48"/>
      <c r="AB2770" s="48"/>
      <c r="AC2770" s="217" t="s">
        <v>211</v>
      </c>
      <c r="AD2770" s="48"/>
      <c r="AE2770" s="217" t="s">
        <v>211</v>
      </c>
      <c r="AF2770" s="217" t="s">
        <v>211</v>
      </c>
      <c r="AG2770" s="217" t="s">
        <v>211</v>
      </c>
      <c r="AH2770" s="208"/>
      <c r="AI2770" s="210" t="s">
        <v>211</v>
      </c>
      <c r="AJ2770" s="164" t="str">
        <f t="shared" si="43"/>
        <v>PD&amp;C</v>
      </c>
      <c r="AK2770" s="115" t="b">
        <f>ISNUMBER(SEARCH("IRT",Table1[[#This Row],[Current_Status]]))</f>
        <v>0</v>
      </c>
      <c r="AL2770" s="116">
        <f>YEAR(Table1[[#This Row],[Project_Initiated]])</f>
        <v>2014</v>
      </c>
      <c r="AM2770" s="53">
        <v>44120</v>
      </c>
      <c r="AN2770" s="53" t="str">
        <f>IF(AND(Table1[[#This Row],[Completed Date]]&gt;="07/01/2020"+0,Table1[[#This Row],[Completed Date]]&lt;="6/30/2021"+0),"FY 20-21",IF(AND(Table1[[#This Row],[Completed Date]]&gt;="07/01/2019"+0,Table1[[#This Row],[Completed Date]]&lt;="6/30/2020"+0),"FY 19-20",""))</f>
        <v/>
      </c>
      <c r="AO2770" s="116" t="str">
        <f>IFERROR(FIND("R",Table1[[#This Row],[FS_Priority]]),"")</f>
        <v/>
      </c>
    </row>
    <row r="2771" spans="1:41" x14ac:dyDescent="0.25">
      <c r="A2771" s="48" t="s">
        <v>66</v>
      </c>
      <c r="B2771" s="217" t="s">
        <v>66</v>
      </c>
      <c r="C2771" s="217" t="s">
        <v>211</v>
      </c>
      <c r="D2771" s="218" t="b">
        <v>0</v>
      </c>
      <c r="E2771" s="48" t="s">
        <v>4285</v>
      </c>
      <c r="F2771" s="48" t="s">
        <v>4733</v>
      </c>
      <c r="G2771" s="48" t="s">
        <v>3576</v>
      </c>
      <c r="H2771" s="48" t="s">
        <v>211</v>
      </c>
      <c r="I2771" s="48" t="s">
        <v>211</v>
      </c>
      <c r="J2771" s="48" t="s">
        <v>105</v>
      </c>
      <c r="K2771" s="217" t="s">
        <v>59</v>
      </c>
      <c r="L2771" s="217" t="s">
        <v>28</v>
      </c>
      <c r="M2771" s="48" t="s">
        <v>67</v>
      </c>
      <c r="N2771" s="217" t="s">
        <v>211</v>
      </c>
      <c r="O2771" s="48" t="s">
        <v>3500</v>
      </c>
      <c r="P2771" s="48">
        <v>16</v>
      </c>
      <c r="Q2771" s="48" t="s">
        <v>211</v>
      </c>
      <c r="R2771" s="217" t="s">
        <v>211</v>
      </c>
      <c r="S2771" s="48" t="b">
        <v>0</v>
      </c>
      <c r="T2771" s="48">
        <v>0</v>
      </c>
      <c r="U2771" s="178"/>
      <c r="V2771" s="178">
        <v>43072</v>
      </c>
      <c r="W2771" s="48" t="s">
        <v>105</v>
      </c>
      <c r="X2771" s="48"/>
      <c r="Y2771" s="48"/>
      <c r="Z2771" s="48" t="s">
        <v>211</v>
      </c>
      <c r="AA2771" s="48"/>
      <c r="AB2771" s="48"/>
      <c r="AC2771" s="217" t="s">
        <v>211</v>
      </c>
      <c r="AD2771" s="179"/>
      <c r="AE2771" s="217" t="s">
        <v>211</v>
      </c>
      <c r="AF2771" s="217" t="s">
        <v>211</v>
      </c>
      <c r="AG2771" s="217" t="s">
        <v>211</v>
      </c>
      <c r="AH2771" s="208"/>
      <c r="AI2771" s="210" t="s">
        <v>211</v>
      </c>
      <c r="AJ2771" s="164" t="str">
        <f t="shared" si="43"/>
        <v>PD&amp;C</v>
      </c>
      <c r="AK2771" s="115" t="b">
        <f>ISNUMBER(SEARCH("IRT",Table1[[#This Row],[Current_Status]]))</f>
        <v>0</v>
      </c>
      <c r="AL2771" s="116">
        <f>YEAR(Table1[[#This Row],[Project_Initiated]])</f>
        <v>2017</v>
      </c>
      <c r="AM2771" s="53">
        <v>44120</v>
      </c>
      <c r="AN2771" s="53" t="str">
        <f>IF(AND(Table1[[#This Row],[Completed Date]]&gt;="07/01/2020"+0,Table1[[#This Row],[Completed Date]]&lt;="6/30/2021"+0),"FY 20-21",IF(AND(Table1[[#This Row],[Completed Date]]&gt;="07/01/2019"+0,Table1[[#This Row],[Completed Date]]&lt;="6/30/2020"+0),"FY 19-20",""))</f>
        <v/>
      </c>
      <c r="AO2771" s="116" t="str">
        <f>IFERROR(FIND("R",Table1[[#This Row],[FS_Priority]]),"")</f>
        <v/>
      </c>
    </row>
    <row r="2772" spans="1:41" x14ac:dyDescent="0.25">
      <c r="A2772" s="48" t="s">
        <v>60</v>
      </c>
      <c r="B2772" s="217" t="s">
        <v>60</v>
      </c>
      <c r="C2772" s="217" t="s">
        <v>211</v>
      </c>
      <c r="D2772" s="218" t="b">
        <v>0</v>
      </c>
      <c r="E2772" s="48" t="s">
        <v>4285</v>
      </c>
      <c r="F2772" s="48" t="s">
        <v>61</v>
      </c>
      <c r="G2772" s="48" t="s">
        <v>62</v>
      </c>
      <c r="H2772" s="48" t="s">
        <v>211</v>
      </c>
      <c r="I2772" s="48" t="s">
        <v>211</v>
      </c>
      <c r="J2772" s="48" t="s">
        <v>105</v>
      </c>
      <c r="K2772" s="217" t="s">
        <v>59</v>
      </c>
      <c r="L2772" s="217" t="s">
        <v>28</v>
      </c>
      <c r="M2772" s="48" t="s">
        <v>63</v>
      </c>
      <c r="N2772" s="217" t="s">
        <v>211</v>
      </c>
      <c r="O2772" s="48" t="s">
        <v>63</v>
      </c>
      <c r="P2772" s="48">
        <v>17</v>
      </c>
      <c r="Q2772" s="48" t="s">
        <v>211</v>
      </c>
      <c r="R2772" s="217" t="s">
        <v>211</v>
      </c>
      <c r="S2772" s="48" t="b">
        <v>0</v>
      </c>
      <c r="T2772" s="48">
        <v>0</v>
      </c>
      <c r="U2772" s="178"/>
      <c r="V2772" s="178">
        <v>43297</v>
      </c>
      <c r="W2772" s="48" t="s">
        <v>5060</v>
      </c>
      <c r="X2772" s="48"/>
      <c r="Y2772" s="48"/>
      <c r="Z2772" s="48" t="s">
        <v>211</v>
      </c>
      <c r="AA2772" s="48"/>
      <c r="AB2772" s="48"/>
      <c r="AC2772" s="217" t="s">
        <v>211</v>
      </c>
      <c r="AD2772" s="48"/>
      <c r="AE2772" s="217" t="s">
        <v>211</v>
      </c>
      <c r="AF2772" s="217" t="s">
        <v>211</v>
      </c>
      <c r="AG2772" s="217" t="s">
        <v>211</v>
      </c>
      <c r="AH2772" s="208"/>
      <c r="AI2772" s="210" t="s">
        <v>211</v>
      </c>
      <c r="AJ2772" s="164" t="str">
        <f t="shared" si="43"/>
        <v>PD&amp;C</v>
      </c>
      <c r="AK2772" s="115" t="b">
        <f>ISNUMBER(SEARCH("IRT",Table1[[#This Row],[Current_Status]]))</f>
        <v>0</v>
      </c>
      <c r="AL2772" s="116">
        <f>YEAR(Table1[[#This Row],[Project_Initiated]])</f>
        <v>2018</v>
      </c>
      <c r="AM2772" s="53">
        <v>44120</v>
      </c>
      <c r="AN2772" s="53" t="str">
        <f>IF(AND(Table1[[#This Row],[Completed Date]]&gt;="07/01/2020"+0,Table1[[#This Row],[Completed Date]]&lt;="6/30/2021"+0),"FY 20-21",IF(AND(Table1[[#This Row],[Completed Date]]&gt;="07/01/2019"+0,Table1[[#This Row],[Completed Date]]&lt;="6/30/2020"+0),"FY 19-20",""))</f>
        <v/>
      </c>
      <c r="AO2772" s="116" t="str">
        <f>IFERROR(FIND("R",Table1[[#This Row],[FS_Priority]]),"")</f>
        <v/>
      </c>
    </row>
    <row r="2773" spans="1:41" x14ac:dyDescent="0.25">
      <c r="A2773" s="48" t="s">
        <v>4945</v>
      </c>
      <c r="B2773" s="217" t="s">
        <v>4945</v>
      </c>
      <c r="C2773" s="217" t="s">
        <v>211</v>
      </c>
      <c r="D2773" s="218" t="b">
        <v>0</v>
      </c>
      <c r="E2773" s="48" t="s">
        <v>107</v>
      </c>
      <c r="F2773" s="48" t="s">
        <v>4962</v>
      </c>
      <c r="G2773" s="48" t="s">
        <v>4946</v>
      </c>
      <c r="H2773" s="48" t="s">
        <v>211</v>
      </c>
      <c r="I2773" s="48" t="s">
        <v>211</v>
      </c>
      <c r="J2773" s="48" t="s">
        <v>105</v>
      </c>
      <c r="K2773" s="217" t="s">
        <v>3674</v>
      </c>
      <c r="L2773" s="217" t="s">
        <v>2636</v>
      </c>
      <c r="M2773" s="48" t="s">
        <v>4947</v>
      </c>
      <c r="N2773" s="217" t="s">
        <v>211</v>
      </c>
      <c r="O2773" s="48" t="s">
        <v>120</v>
      </c>
      <c r="P2773" s="48">
        <v>7</v>
      </c>
      <c r="Q2773" s="48" t="s">
        <v>211</v>
      </c>
      <c r="R2773" s="217" t="s">
        <v>211</v>
      </c>
      <c r="S2773" s="48" t="b">
        <v>0</v>
      </c>
      <c r="T2773" s="48"/>
      <c r="U2773" s="178"/>
      <c r="V2773" s="178">
        <v>43972</v>
      </c>
      <c r="W2773" s="48" t="s">
        <v>5104</v>
      </c>
      <c r="X2773" s="48"/>
      <c r="Y2773" s="48"/>
      <c r="Z2773" s="48" t="s">
        <v>211</v>
      </c>
      <c r="AA2773" s="48"/>
      <c r="AB2773" s="48"/>
      <c r="AC2773" s="217" t="s">
        <v>211</v>
      </c>
      <c r="AD2773" s="48"/>
      <c r="AE2773" s="217" t="s">
        <v>211</v>
      </c>
      <c r="AF2773" s="217" t="s">
        <v>211</v>
      </c>
      <c r="AG2773" s="217" t="s">
        <v>211</v>
      </c>
      <c r="AH2773" s="209"/>
      <c r="AI2773" s="210" t="s">
        <v>211</v>
      </c>
      <c r="AJ2773" s="164" t="str">
        <f t="shared" si="43"/>
        <v>PD&amp;C</v>
      </c>
      <c r="AK2773" s="115" t="b">
        <f>ISNUMBER(SEARCH("IRT",Table1[[#This Row],[Current_Status]]))</f>
        <v>0</v>
      </c>
      <c r="AL2773" s="116">
        <f>YEAR(Table1[[#This Row],[Project_Initiated]])</f>
        <v>2020</v>
      </c>
      <c r="AM2773" s="53">
        <v>44120</v>
      </c>
      <c r="AN2773" s="53" t="str">
        <f>IF(AND(Table1[[#This Row],[Completed Date]]&gt;="07/01/2020"+0,Table1[[#This Row],[Completed Date]]&lt;="6/30/2021"+0),"FY 20-21",IF(AND(Table1[[#This Row],[Completed Date]]&gt;="07/01/2019"+0,Table1[[#This Row],[Completed Date]]&lt;="6/30/2020"+0),"FY 19-20",""))</f>
        <v/>
      </c>
      <c r="AO2773" s="116" t="str">
        <f>IFERROR(FIND("R",Table1[[#This Row],[FS_Priority]]),"")</f>
        <v/>
      </c>
    </row>
    <row r="2774" spans="1:41" x14ac:dyDescent="0.25">
      <c r="A2774" s="48" t="s">
        <v>4390</v>
      </c>
      <c r="B2774" s="217" t="s">
        <v>4390</v>
      </c>
      <c r="C2774" s="217" t="s">
        <v>211</v>
      </c>
      <c r="D2774" s="218" t="b">
        <v>0</v>
      </c>
      <c r="E2774" s="48" t="s">
        <v>187</v>
      </c>
      <c r="F2774" s="48" t="s">
        <v>4496</v>
      </c>
      <c r="G2774" s="48" t="s">
        <v>4395</v>
      </c>
      <c r="H2774" s="48" t="s">
        <v>273</v>
      </c>
      <c r="I2774" s="48" t="s">
        <v>211</v>
      </c>
      <c r="J2774" s="48" t="s">
        <v>105</v>
      </c>
      <c r="K2774" s="217" t="s">
        <v>30</v>
      </c>
      <c r="L2774" s="217" t="s">
        <v>394</v>
      </c>
      <c r="M2774" s="48" t="s">
        <v>120</v>
      </c>
      <c r="N2774" s="217" t="s">
        <v>211</v>
      </c>
      <c r="O2774" s="48" t="s">
        <v>118</v>
      </c>
      <c r="P2774" s="48">
        <v>11</v>
      </c>
      <c r="Q2774" s="48" t="s">
        <v>211</v>
      </c>
      <c r="R2774" s="217" t="s">
        <v>211</v>
      </c>
      <c r="S2774" s="48" t="b">
        <v>0</v>
      </c>
      <c r="T2774" s="48">
        <v>1500000</v>
      </c>
      <c r="U2774" s="178"/>
      <c r="V2774" s="178">
        <v>43775</v>
      </c>
      <c r="W2774" s="48" t="s">
        <v>105</v>
      </c>
      <c r="X2774" s="48"/>
      <c r="Y2774" s="48"/>
      <c r="Z2774" s="48" t="s">
        <v>211</v>
      </c>
      <c r="AA2774" s="48"/>
      <c r="AB2774" s="48"/>
      <c r="AC2774" s="217" t="s">
        <v>211</v>
      </c>
      <c r="AD2774" s="48"/>
      <c r="AE2774" s="217" t="s">
        <v>211</v>
      </c>
      <c r="AF2774" s="217" t="s">
        <v>211</v>
      </c>
      <c r="AG2774" s="217" t="s">
        <v>211</v>
      </c>
      <c r="AH2774" s="208"/>
      <c r="AI2774" s="210" t="s">
        <v>211</v>
      </c>
      <c r="AJ2774" s="164" t="str">
        <f t="shared" si="43"/>
        <v>PD&amp;C</v>
      </c>
      <c r="AK2774" s="115" t="b">
        <f>ISNUMBER(SEARCH("IRT",Table1[[#This Row],[Current_Status]]))</f>
        <v>0</v>
      </c>
      <c r="AL2774" s="116">
        <f>YEAR(Table1[[#This Row],[Project_Initiated]])</f>
        <v>2019</v>
      </c>
      <c r="AM2774" s="53">
        <v>44120</v>
      </c>
      <c r="AN2774" s="53" t="str">
        <f>IF(AND(Table1[[#This Row],[Completed Date]]&gt;="07/01/2020"+0,Table1[[#This Row],[Completed Date]]&lt;="6/30/2021"+0),"FY 20-21",IF(AND(Table1[[#This Row],[Completed Date]]&gt;="07/01/2019"+0,Table1[[#This Row],[Completed Date]]&lt;="6/30/2020"+0),"FY 19-20",""))</f>
        <v/>
      </c>
      <c r="AO2774" s="116" t="str">
        <f>IFERROR(FIND("R",Table1[[#This Row],[FS_Priority]]),"")</f>
        <v/>
      </c>
    </row>
    <row r="2775" spans="1:41" x14ac:dyDescent="0.25">
      <c r="A2775" s="48" t="s">
        <v>2665</v>
      </c>
      <c r="B2775" s="217" t="s">
        <v>2665</v>
      </c>
      <c r="C2775" s="217" t="s">
        <v>211</v>
      </c>
      <c r="D2775" s="218" t="b">
        <v>0</v>
      </c>
      <c r="E2775" s="48" t="s">
        <v>131</v>
      </c>
      <c r="F2775" s="48" t="s">
        <v>2666</v>
      </c>
      <c r="G2775" s="48" t="s">
        <v>2667</v>
      </c>
      <c r="H2775" s="48" t="s">
        <v>273</v>
      </c>
      <c r="I2775" s="48" t="s">
        <v>211</v>
      </c>
      <c r="J2775" s="48" t="s">
        <v>105</v>
      </c>
      <c r="K2775" s="217" t="s">
        <v>3802</v>
      </c>
      <c r="L2775" s="217" t="s">
        <v>2770</v>
      </c>
      <c r="M2775" s="48" t="s">
        <v>3804</v>
      </c>
      <c r="N2775" s="217" t="s">
        <v>211</v>
      </c>
      <c r="O2775" s="48" t="s">
        <v>268</v>
      </c>
      <c r="P2775" s="48">
        <v>1</v>
      </c>
      <c r="Q2775" s="48" t="s">
        <v>211</v>
      </c>
      <c r="R2775" s="217" t="s">
        <v>211</v>
      </c>
      <c r="S2775" s="48" t="b">
        <v>0</v>
      </c>
      <c r="T2775" s="48"/>
      <c r="U2775" s="178"/>
      <c r="V2775" s="178">
        <v>43431</v>
      </c>
      <c r="W2775" s="48" t="s">
        <v>2696</v>
      </c>
      <c r="X2775" s="48"/>
      <c r="Y2775" s="48"/>
      <c r="Z2775" s="48" t="s">
        <v>211</v>
      </c>
      <c r="AA2775" s="48"/>
      <c r="AB2775" s="48"/>
      <c r="AC2775" s="217" t="s">
        <v>211</v>
      </c>
      <c r="AD2775" s="48"/>
      <c r="AE2775" s="217" t="s">
        <v>211</v>
      </c>
      <c r="AF2775" s="217" t="s">
        <v>211</v>
      </c>
      <c r="AG2775" s="217" t="s">
        <v>211</v>
      </c>
      <c r="AH2775" s="208"/>
      <c r="AI2775" s="210" t="s">
        <v>211</v>
      </c>
      <c r="AJ2775" s="164" t="str">
        <f t="shared" si="43"/>
        <v>PD&amp;C</v>
      </c>
      <c r="AK2775" s="115" t="b">
        <f>ISNUMBER(SEARCH("IRT",Table1[[#This Row],[Current_Status]]))</f>
        <v>0</v>
      </c>
      <c r="AL2775" s="116">
        <f>YEAR(Table1[[#This Row],[Project_Initiated]])</f>
        <v>2018</v>
      </c>
      <c r="AM2775" s="53">
        <v>44120</v>
      </c>
      <c r="AN2775" s="53" t="str">
        <f>IF(AND(Table1[[#This Row],[Completed Date]]&gt;="07/01/2020"+0,Table1[[#This Row],[Completed Date]]&lt;="6/30/2021"+0),"FY 20-21",IF(AND(Table1[[#This Row],[Completed Date]]&gt;="07/01/2019"+0,Table1[[#This Row],[Completed Date]]&lt;="6/30/2020"+0),"FY 19-20",""))</f>
        <v/>
      </c>
      <c r="AO2775" s="116" t="str">
        <f>IFERROR(FIND("R",Table1[[#This Row],[FS_Priority]]),"")</f>
        <v/>
      </c>
    </row>
    <row r="2776" spans="1:41" x14ac:dyDescent="0.25">
      <c r="A2776" s="48" t="s">
        <v>4691</v>
      </c>
      <c r="B2776" s="217" t="s">
        <v>4691</v>
      </c>
      <c r="C2776" s="217" t="s">
        <v>211</v>
      </c>
      <c r="D2776" s="218" t="b">
        <v>0</v>
      </c>
      <c r="E2776" s="48" t="s">
        <v>4692</v>
      </c>
      <c r="F2776" s="48" t="s">
        <v>4693</v>
      </c>
      <c r="G2776" s="48" t="s">
        <v>4694</v>
      </c>
      <c r="H2776" s="48" t="s">
        <v>2065</v>
      </c>
      <c r="I2776" s="48" t="s">
        <v>211</v>
      </c>
      <c r="J2776" s="48" t="s">
        <v>105</v>
      </c>
      <c r="K2776" s="217" t="s">
        <v>4695</v>
      </c>
      <c r="L2776" s="217" t="s">
        <v>4696</v>
      </c>
      <c r="M2776" s="48" t="s">
        <v>4697</v>
      </c>
      <c r="N2776" s="217" t="s">
        <v>211</v>
      </c>
      <c r="O2776" s="48" t="s">
        <v>67</v>
      </c>
      <c r="P2776" s="48">
        <v>2</v>
      </c>
      <c r="Q2776" s="48" t="s">
        <v>211</v>
      </c>
      <c r="R2776" s="217" t="s">
        <v>211</v>
      </c>
      <c r="S2776" s="48" t="b">
        <v>0</v>
      </c>
      <c r="T2776" s="48"/>
      <c r="U2776" s="178"/>
      <c r="V2776" s="178">
        <v>43809</v>
      </c>
      <c r="W2776" s="48" t="s">
        <v>4938</v>
      </c>
      <c r="X2776" s="48"/>
      <c r="Y2776" s="48"/>
      <c r="Z2776" s="48" t="s">
        <v>211</v>
      </c>
      <c r="AA2776" s="48"/>
      <c r="AB2776" s="48"/>
      <c r="AC2776" s="217" t="s">
        <v>211</v>
      </c>
      <c r="AD2776" s="48"/>
      <c r="AE2776" s="217" t="s">
        <v>211</v>
      </c>
      <c r="AF2776" s="217" t="s">
        <v>211</v>
      </c>
      <c r="AG2776" s="217" t="s">
        <v>211</v>
      </c>
      <c r="AH2776" s="209"/>
      <c r="AI2776" s="210" t="s">
        <v>211</v>
      </c>
      <c r="AJ2776" s="164" t="str">
        <f t="shared" si="43"/>
        <v>PD&amp;C</v>
      </c>
      <c r="AK2776" s="115" t="b">
        <f>ISNUMBER(SEARCH("IRT",Table1[[#This Row],[Current_Status]]))</f>
        <v>0</v>
      </c>
      <c r="AL2776" s="116">
        <f>YEAR(Table1[[#This Row],[Project_Initiated]])</f>
        <v>2019</v>
      </c>
      <c r="AM2776" s="53">
        <v>44120</v>
      </c>
      <c r="AN2776" s="53" t="str">
        <f>IF(AND(Table1[[#This Row],[Completed Date]]&gt;="07/01/2020"+0,Table1[[#This Row],[Completed Date]]&lt;="6/30/2021"+0),"FY 20-21",IF(AND(Table1[[#This Row],[Completed Date]]&gt;="07/01/2019"+0,Table1[[#This Row],[Completed Date]]&lt;="6/30/2020"+0),"FY 19-20",""))</f>
        <v/>
      </c>
      <c r="AO2776" s="116" t="str">
        <f>IFERROR(FIND("R",Table1[[#This Row],[FS_Priority]]),"")</f>
        <v/>
      </c>
    </row>
    <row r="2777" spans="1:41" x14ac:dyDescent="0.25">
      <c r="A2777" s="48" t="s">
        <v>149</v>
      </c>
      <c r="B2777" s="217" t="s">
        <v>149</v>
      </c>
      <c r="C2777" s="217" t="s">
        <v>211</v>
      </c>
      <c r="D2777" s="218" t="b">
        <v>0</v>
      </c>
      <c r="E2777" s="48" t="s">
        <v>148</v>
      </c>
      <c r="F2777" s="48" t="s">
        <v>150</v>
      </c>
      <c r="G2777" s="48" t="s">
        <v>3880</v>
      </c>
      <c r="H2777" s="48" t="s">
        <v>435</v>
      </c>
      <c r="I2777" s="48" t="s">
        <v>211</v>
      </c>
      <c r="J2777" s="48" t="s">
        <v>105</v>
      </c>
      <c r="K2777" s="217" t="s">
        <v>4320</v>
      </c>
      <c r="L2777" s="217" t="s">
        <v>434</v>
      </c>
      <c r="M2777" s="48" t="s">
        <v>3881</v>
      </c>
      <c r="N2777" s="217" t="s">
        <v>211</v>
      </c>
      <c r="O2777" s="48" t="s">
        <v>3500</v>
      </c>
      <c r="P2777" s="48">
        <v>1</v>
      </c>
      <c r="Q2777" s="48" t="s">
        <v>211</v>
      </c>
      <c r="R2777" s="217" t="s">
        <v>211</v>
      </c>
      <c r="S2777" s="48" t="b">
        <v>0</v>
      </c>
      <c r="T2777" s="48">
        <v>45000</v>
      </c>
      <c r="U2777" s="178"/>
      <c r="V2777" s="178">
        <v>42899</v>
      </c>
      <c r="W2777" s="48" t="s">
        <v>105</v>
      </c>
      <c r="X2777" s="48"/>
      <c r="Y2777" s="48"/>
      <c r="Z2777" s="48" t="s">
        <v>211</v>
      </c>
      <c r="AA2777" s="48"/>
      <c r="AB2777" s="48"/>
      <c r="AC2777" s="217" t="s">
        <v>211</v>
      </c>
      <c r="AD2777" s="48"/>
      <c r="AE2777" s="217" t="s">
        <v>211</v>
      </c>
      <c r="AF2777" s="217" t="s">
        <v>211</v>
      </c>
      <c r="AG2777" s="217" t="s">
        <v>211</v>
      </c>
      <c r="AH2777" s="208"/>
      <c r="AI2777" s="210" t="s">
        <v>211</v>
      </c>
      <c r="AJ2777" s="164" t="str">
        <f t="shared" si="43"/>
        <v>PD&amp;C</v>
      </c>
      <c r="AK2777" s="115" t="b">
        <f>ISNUMBER(SEARCH("IRT",Table1[[#This Row],[Current_Status]]))</f>
        <v>0</v>
      </c>
      <c r="AL2777" s="116">
        <f>YEAR(Table1[[#This Row],[Project_Initiated]])</f>
        <v>2017</v>
      </c>
      <c r="AM2777" s="53">
        <v>44120</v>
      </c>
      <c r="AN2777" s="53" t="str">
        <f>IF(AND(Table1[[#This Row],[Completed Date]]&gt;="07/01/2020"+0,Table1[[#This Row],[Completed Date]]&lt;="6/30/2021"+0),"FY 20-21",IF(AND(Table1[[#This Row],[Completed Date]]&gt;="07/01/2019"+0,Table1[[#This Row],[Completed Date]]&lt;="6/30/2020"+0),"FY 19-20",""))</f>
        <v/>
      </c>
      <c r="AO2777" s="116" t="str">
        <f>IFERROR(FIND("R",Table1[[#This Row],[FS_Priority]]),"")</f>
        <v/>
      </c>
    </row>
    <row r="2778" spans="1:41" x14ac:dyDescent="0.25">
      <c r="A2778" s="48" t="s">
        <v>4803</v>
      </c>
      <c r="B2778" s="217" t="s">
        <v>4803</v>
      </c>
      <c r="C2778" s="217" t="s">
        <v>211</v>
      </c>
      <c r="D2778" s="218" t="b">
        <v>0</v>
      </c>
      <c r="E2778" s="48" t="s">
        <v>21</v>
      </c>
      <c r="F2778" s="48" t="s">
        <v>4804</v>
      </c>
      <c r="G2778" s="48" t="s">
        <v>5134</v>
      </c>
      <c r="H2778" s="48" t="s">
        <v>211</v>
      </c>
      <c r="I2778" s="48" t="s">
        <v>211</v>
      </c>
      <c r="J2778" s="48" t="s">
        <v>5061</v>
      </c>
      <c r="K2778" s="217" t="s">
        <v>3455</v>
      </c>
      <c r="L2778" s="217" t="s">
        <v>4315</v>
      </c>
      <c r="M2778" s="48" t="s">
        <v>22</v>
      </c>
      <c r="N2778" s="217" t="s">
        <v>211</v>
      </c>
      <c r="O2778" s="48" t="s">
        <v>67</v>
      </c>
      <c r="P2778" s="48">
        <v>99</v>
      </c>
      <c r="Q2778" s="48" t="s">
        <v>211</v>
      </c>
      <c r="R2778" s="217" t="s">
        <v>211</v>
      </c>
      <c r="S2778" s="48" t="b">
        <v>0</v>
      </c>
      <c r="T2778" s="48">
        <v>28395</v>
      </c>
      <c r="U2778" s="178"/>
      <c r="V2778" s="178">
        <v>42327</v>
      </c>
      <c r="W2778" s="48" t="s">
        <v>5061</v>
      </c>
      <c r="X2778" s="48"/>
      <c r="Y2778" s="48"/>
      <c r="Z2778" s="48" t="s">
        <v>211</v>
      </c>
      <c r="AA2778" s="48"/>
      <c r="AB2778" s="48"/>
      <c r="AC2778" s="217" t="s">
        <v>211</v>
      </c>
      <c r="AD2778" s="179"/>
      <c r="AE2778" s="217" t="s">
        <v>211</v>
      </c>
      <c r="AF2778" s="217" t="s">
        <v>211</v>
      </c>
      <c r="AG2778" s="217" t="s">
        <v>211</v>
      </c>
      <c r="AH2778" s="216"/>
      <c r="AI2778" s="210" t="s">
        <v>211</v>
      </c>
      <c r="AJ2778" s="164" t="str">
        <f t="shared" si="43"/>
        <v>PD&amp;C</v>
      </c>
      <c r="AK2778" s="115" t="b">
        <f>ISNUMBER(SEARCH("IRT",Table1[[#This Row],[Current_Status]]))</f>
        <v>0</v>
      </c>
      <c r="AL2778" s="116">
        <f>YEAR(Table1[[#This Row],[Project_Initiated]])</f>
        <v>2015</v>
      </c>
      <c r="AM2778" s="53">
        <v>44120</v>
      </c>
      <c r="AN2778" s="53" t="str">
        <f>IF(AND(Table1[[#This Row],[Completed Date]]&gt;="07/01/2020"+0,Table1[[#This Row],[Completed Date]]&lt;="6/30/2021"+0),"FY 20-21",IF(AND(Table1[[#This Row],[Completed Date]]&gt;="07/01/2019"+0,Table1[[#This Row],[Completed Date]]&lt;="6/30/2020"+0),"FY 19-20",""))</f>
        <v/>
      </c>
      <c r="AO2778" s="116" t="str">
        <f>IFERROR(FIND("R",Table1[[#This Row],[FS_Priority]]),"")</f>
        <v/>
      </c>
    </row>
    <row r="2779" spans="1:41" x14ac:dyDescent="0.25">
      <c r="A2779" s="48" t="s">
        <v>100</v>
      </c>
      <c r="B2779" s="217" t="s">
        <v>100</v>
      </c>
      <c r="C2779" s="217" t="s">
        <v>211</v>
      </c>
      <c r="D2779" s="218" t="b">
        <v>0</v>
      </c>
      <c r="E2779" s="48" t="s">
        <v>99</v>
      </c>
      <c r="F2779" s="48" t="s">
        <v>4057</v>
      </c>
      <c r="G2779" s="48" t="s">
        <v>5135</v>
      </c>
      <c r="H2779" s="48" t="s">
        <v>445</v>
      </c>
      <c r="I2779" s="48" t="s">
        <v>211</v>
      </c>
      <c r="J2779" s="48" t="s">
        <v>5061</v>
      </c>
      <c r="K2779" s="217" t="s">
        <v>4989</v>
      </c>
      <c r="L2779" s="217" t="s">
        <v>297</v>
      </c>
      <c r="M2779" s="48" t="s">
        <v>3672</v>
      </c>
      <c r="N2779" s="217" t="s">
        <v>211</v>
      </c>
      <c r="O2779" s="48" t="s">
        <v>3500</v>
      </c>
      <c r="P2779" s="48">
        <v>11</v>
      </c>
      <c r="Q2779" s="48" t="s">
        <v>211</v>
      </c>
      <c r="R2779" s="217" t="s">
        <v>211</v>
      </c>
      <c r="S2779" s="48" t="b">
        <v>0</v>
      </c>
      <c r="T2779" s="48">
        <v>388000</v>
      </c>
      <c r="U2779" s="178"/>
      <c r="V2779" s="178">
        <v>43273</v>
      </c>
      <c r="W2779" s="48" t="s">
        <v>5061</v>
      </c>
      <c r="X2779" s="48"/>
      <c r="Y2779" s="48"/>
      <c r="Z2779" s="48" t="s">
        <v>211</v>
      </c>
      <c r="AA2779" s="48"/>
      <c r="AB2779" s="48"/>
      <c r="AC2779" s="217" t="s">
        <v>211</v>
      </c>
      <c r="AD2779" s="179"/>
      <c r="AE2779" s="217" t="s">
        <v>211</v>
      </c>
      <c r="AF2779" s="217" t="s">
        <v>211</v>
      </c>
      <c r="AG2779" s="217" t="s">
        <v>211</v>
      </c>
      <c r="AH2779" s="216"/>
      <c r="AI2779" s="210" t="s">
        <v>211</v>
      </c>
      <c r="AJ2779" s="164" t="str">
        <f t="shared" si="43"/>
        <v>PD&amp;C</v>
      </c>
      <c r="AK2779" s="115" t="b">
        <f>ISNUMBER(SEARCH("IRT",Table1[[#This Row],[Current_Status]]))</f>
        <v>0</v>
      </c>
      <c r="AL2779" s="116">
        <f>YEAR(Table1[[#This Row],[Project_Initiated]])</f>
        <v>2018</v>
      </c>
      <c r="AM2779" s="53">
        <v>44120</v>
      </c>
      <c r="AN2779" s="53" t="str">
        <f>IF(AND(Table1[[#This Row],[Completed Date]]&gt;="07/01/2020"+0,Table1[[#This Row],[Completed Date]]&lt;="6/30/2021"+0),"FY 20-21",IF(AND(Table1[[#This Row],[Completed Date]]&gt;="07/01/2019"+0,Table1[[#This Row],[Completed Date]]&lt;="6/30/2020"+0),"FY 19-20",""))</f>
        <v/>
      </c>
      <c r="AO2779" s="116" t="str">
        <f>IFERROR(FIND("R",Table1[[#This Row],[FS_Priority]]),"")</f>
        <v/>
      </c>
    </row>
    <row r="2780" spans="1:41" x14ac:dyDescent="0.25">
      <c r="A2780" s="48" t="s">
        <v>2833</v>
      </c>
      <c r="B2780" s="217" t="s">
        <v>2833</v>
      </c>
      <c r="C2780" s="217" t="s">
        <v>211</v>
      </c>
      <c r="D2780" s="218" t="b">
        <v>0</v>
      </c>
      <c r="E2780" s="48" t="s">
        <v>4313</v>
      </c>
      <c r="F2780" s="48" t="s">
        <v>2845</v>
      </c>
      <c r="G2780" s="48" t="s">
        <v>2846</v>
      </c>
      <c r="H2780" s="48" t="s">
        <v>52</v>
      </c>
      <c r="I2780" s="48" t="s">
        <v>3897</v>
      </c>
      <c r="J2780" s="48" t="s">
        <v>5061</v>
      </c>
      <c r="K2780" s="217" t="s">
        <v>3883</v>
      </c>
      <c r="L2780" s="217" t="s">
        <v>437</v>
      </c>
      <c r="M2780" s="48" t="s">
        <v>3898</v>
      </c>
      <c r="N2780" s="217" t="s">
        <v>211</v>
      </c>
      <c r="O2780" s="48" t="s">
        <v>67</v>
      </c>
      <c r="P2780" s="48">
        <v>2</v>
      </c>
      <c r="Q2780" s="48" t="s">
        <v>211</v>
      </c>
      <c r="R2780" s="217" t="s">
        <v>211</v>
      </c>
      <c r="S2780" s="48" t="b">
        <v>0</v>
      </c>
      <c r="T2780" s="48">
        <v>130000</v>
      </c>
      <c r="U2780" s="178"/>
      <c r="V2780" s="178">
        <v>43543</v>
      </c>
      <c r="W2780" s="48" t="s">
        <v>4937</v>
      </c>
      <c r="X2780" s="48"/>
      <c r="Y2780" s="48"/>
      <c r="Z2780" s="48" t="s">
        <v>211</v>
      </c>
      <c r="AA2780" s="48"/>
      <c r="AB2780" s="48"/>
      <c r="AC2780" s="217" t="s">
        <v>211</v>
      </c>
      <c r="AD2780" s="48"/>
      <c r="AE2780" s="217" t="s">
        <v>211</v>
      </c>
      <c r="AF2780" s="217" t="s">
        <v>211</v>
      </c>
      <c r="AG2780" s="217" t="s">
        <v>211</v>
      </c>
      <c r="AH2780" s="208"/>
      <c r="AI2780" s="210" t="s">
        <v>211</v>
      </c>
      <c r="AJ2780" s="164" t="str">
        <f t="shared" si="43"/>
        <v>PD&amp;C</v>
      </c>
      <c r="AK2780" s="115" t="b">
        <f>ISNUMBER(SEARCH("IRT",Table1[[#This Row],[Current_Status]]))</f>
        <v>0</v>
      </c>
      <c r="AL2780" s="116">
        <f>YEAR(Table1[[#This Row],[Project_Initiated]])</f>
        <v>2019</v>
      </c>
      <c r="AM2780" s="53">
        <v>44120</v>
      </c>
      <c r="AN2780" s="53" t="str">
        <f>IF(AND(Table1[[#This Row],[Completed Date]]&gt;="07/01/2020"+0,Table1[[#This Row],[Completed Date]]&lt;="6/30/2021"+0),"FY 20-21",IF(AND(Table1[[#This Row],[Completed Date]]&gt;="07/01/2019"+0,Table1[[#This Row],[Completed Date]]&lt;="6/30/2020"+0),"FY 19-20",""))</f>
        <v/>
      </c>
      <c r="AO2780" s="116" t="str">
        <f>IFERROR(FIND("R",Table1[[#This Row],[FS_Priority]]),"")</f>
        <v/>
      </c>
    </row>
    <row r="2781" spans="1:41" x14ac:dyDescent="0.25">
      <c r="A2781" s="48" t="s">
        <v>102</v>
      </c>
      <c r="B2781" s="217" t="s">
        <v>102</v>
      </c>
      <c r="C2781" s="217" t="s">
        <v>211</v>
      </c>
      <c r="D2781" s="218" t="b">
        <v>0</v>
      </c>
      <c r="E2781" s="48" t="s">
        <v>99</v>
      </c>
      <c r="F2781" s="48" t="s">
        <v>103</v>
      </c>
      <c r="G2781" s="48" t="s">
        <v>104</v>
      </c>
      <c r="H2781" s="48" t="s">
        <v>323</v>
      </c>
      <c r="I2781" s="48" t="s">
        <v>211</v>
      </c>
      <c r="J2781" s="48" t="s">
        <v>5063</v>
      </c>
      <c r="K2781" s="217" t="s">
        <v>4989</v>
      </c>
      <c r="L2781" s="217" t="s">
        <v>297</v>
      </c>
      <c r="M2781" s="48" t="s">
        <v>3671</v>
      </c>
      <c r="N2781" s="217" t="s">
        <v>211</v>
      </c>
      <c r="O2781" s="48" t="s">
        <v>118</v>
      </c>
      <c r="P2781" s="48">
        <v>2</v>
      </c>
      <c r="Q2781" s="48" t="s">
        <v>211</v>
      </c>
      <c r="R2781" s="217" t="s">
        <v>211</v>
      </c>
      <c r="S2781" s="48" t="b">
        <v>0</v>
      </c>
      <c r="T2781" s="48">
        <v>0</v>
      </c>
      <c r="U2781" s="178"/>
      <c r="V2781" s="178">
        <v>42886</v>
      </c>
      <c r="W2781" s="48" t="s">
        <v>2695</v>
      </c>
      <c r="X2781" s="48"/>
      <c r="Y2781" s="48"/>
      <c r="Z2781" s="48" t="s">
        <v>211</v>
      </c>
      <c r="AA2781" s="48"/>
      <c r="AB2781" s="48"/>
      <c r="AC2781" s="217" t="s">
        <v>211</v>
      </c>
      <c r="AD2781" s="48"/>
      <c r="AE2781" s="217" t="s">
        <v>211</v>
      </c>
      <c r="AF2781" s="217" t="s">
        <v>211</v>
      </c>
      <c r="AG2781" s="217" t="s">
        <v>211</v>
      </c>
      <c r="AH2781" s="209"/>
      <c r="AI2781" s="210" t="s">
        <v>211</v>
      </c>
      <c r="AJ2781" s="164" t="str">
        <f t="shared" si="43"/>
        <v>PD&amp;C</v>
      </c>
      <c r="AK2781" s="115" t="b">
        <f>ISNUMBER(SEARCH("IRT",Table1[[#This Row],[Current_Status]]))</f>
        <v>0</v>
      </c>
      <c r="AL2781" s="116">
        <f>YEAR(Table1[[#This Row],[Project_Initiated]])</f>
        <v>2017</v>
      </c>
      <c r="AM2781" s="53">
        <v>44120</v>
      </c>
      <c r="AN2781" s="53" t="str">
        <f>IF(AND(Table1[[#This Row],[Completed Date]]&gt;="07/01/2020"+0,Table1[[#This Row],[Completed Date]]&lt;="6/30/2021"+0),"FY 20-21",IF(AND(Table1[[#This Row],[Completed Date]]&gt;="07/01/2019"+0,Table1[[#This Row],[Completed Date]]&lt;="6/30/2020"+0),"FY 19-20",""))</f>
        <v/>
      </c>
      <c r="AO2781" s="116" t="str">
        <f>IFERROR(FIND("R",Table1[[#This Row],[FS_Priority]]),"")</f>
        <v/>
      </c>
    </row>
    <row r="2782" spans="1:41" x14ac:dyDescent="0.25">
      <c r="A2782" s="48" t="s">
        <v>32</v>
      </c>
      <c r="B2782" s="217" t="s">
        <v>32</v>
      </c>
      <c r="C2782" s="217" t="s">
        <v>211</v>
      </c>
      <c r="D2782" s="218" t="b">
        <v>0</v>
      </c>
      <c r="E2782" s="48" t="s">
        <v>4299</v>
      </c>
      <c r="F2782" s="48" t="s">
        <v>33</v>
      </c>
      <c r="G2782" s="48" t="s">
        <v>3497</v>
      </c>
      <c r="H2782" s="48" t="s">
        <v>264</v>
      </c>
      <c r="I2782" s="48" t="s">
        <v>211</v>
      </c>
      <c r="J2782" s="48" t="s">
        <v>3498</v>
      </c>
      <c r="K2782" s="217" t="s">
        <v>3471</v>
      </c>
      <c r="L2782" s="217" t="s">
        <v>2636</v>
      </c>
      <c r="M2782" s="48" t="s">
        <v>3476</v>
      </c>
      <c r="N2782" s="217" t="s">
        <v>211</v>
      </c>
      <c r="O2782" s="48" t="s">
        <v>268</v>
      </c>
      <c r="P2782" s="48">
        <v>7</v>
      </c>
      <c r="Q2782" s="48" t="s">
        <v>211</v>
      </c>
      <c r="R2782" s="217" t="s">
        <v>211</v>
      </c>
      <c r="S2782" s="48" t="b">
        <v>0</v>
      </c>
      <c r="T2782" s="48">
        <v>0</v>
      </c>
      <c r="U2782" s="178"/>
      <c r="V2782" s="178">
        <v>43178</v>
      </c>
      <c r="W2782" s="48" t="s">
        <v>611</v>
      </c>
      <c r="X2782" s="48"/>
      <c r="Y2782" s="48"/>
      <c r="Z2782" s="48" t="s">
        <v>211</v>
      </c>
      <c r="AA2782" s="48"/>
      <c r="AB2782" s="48"/>
      <c r="AC2782" s="217" t="s">
        <v>211</v>
      </c>
      <c r="AD2782" s="48"/>
      <c r="AE2782" s="217" t="s">
        <v>211</v>
      </c>
      <c r="AF2782" s="217" t="s">
        <v>211</v>
      </c>
      <c r="AG2782" s="217" t="s">
        <v>211</v>
      </c>
      <c r="AH2782" s="208"/>
      <c r="AI2782" s="210" t="s">
        <v>211</v>
      </c>
      <c r="AJ2782" s="164" t="str">
        <f t="shared" si="43"/>
        <v>PD&amp;C</v>
      </c>
      <c r="AK2782" s="115" t="b">
        <f>ISNUMBER(SEARCH("IRT",Table1[[#This Row],[Current_Status]]))</f>
        <v>0</v>
      </c>
      <c r="AL2782" s="116">
        <f>YEAR(Table1[[#This Row],[Project_Initiated]])</f>
        <v>2018</v>
      </c>
      <c r="AM2782" s="53">
        <v>44120</v>
      </c>
      <c r="AN2782" s="53" t="str">
        <f>IF(AND(Table1[[#This Row],[Completed Date]]&gt;="07/01/2020"+0,Table1[[#This Row],[Completed Date]]&lt;="6/30/2021"+0),"FY 20-21",IF(AND(Table1[[#This Row],[Completed Date]]&gt;="07/01/2019"+0,Table1[[#This Row],[Completed Date]]&lt;="6/30/2020"+0),"FY 19-20",""))</f>
        <v/>
      </c>
      <c r="AO2782" s="116" t="str">
        <f>IFERROR(FIND("R",Table1[[#This Row],[FS_Priority]]),"")</f>
        <v/>
      </c>
    </row>
    <row r="2783" spans="1:41" x14ac:dyDescent="0.25">
      <c r="A2783" s="48" t="s">
        <v>127</v>
      </c>
      <c r="B2783" s="217" t="s">
        <v>127</v>
      </c>
      <c r="C2783" s="217" t="s">
        <v>211</v>
      </c>
      <c r="D2783" s="218" t="b">
        <v>0</v>
      </c>
      <c r="E2783" s="48" t="s">
        <v>4299</v>
      </c>
      <c r="F2783" s="48" t="s">
        <v>128</v>
      </c>
      <c r="G2783" s="48" t="s">
        <v>129</v>
      </c>
      <c r="H2783" s="48" t="s">
        <v>266</v>
      </c>
      <c r="I2783" s="48" t="s">
        <v>211</v>
      </c>
      <c r="J2783" s="48" t="s">
        <v>5064</v>
      </c>
      <c r="K2783" s="217" t="s">
        <v>3471</v>
      </c>
      <c r="L2783" s="217" t="s">
        <v>2636</v>
      </c>
      <c r="M2783" s="48" t="s">
        <v>4973</v>
      </c>
      <c r="N2783" s="217" t="s">
        <v>211</v>
      </c>
      <c r="O2783" s="48" t="s">
        <v>268</v>
      </c>
      <c r="P2783" s="48">
        <v>12</v>
      </c>
      <c r="Q2783" s="48" t="s">
        <v>211</v>
      </c>
      <c r="R2783" s="217" t="s">
        <v>211</v>
      </c>
      <c r="S2783" s="48" t="b">
        <v>0</v>
      </c>
      <c r="T2783" s="48">
        <v>3375000</v>
      </c>
      <c r="U2783" s="178"/>
      <c r="V2783" s="178">
        <v>42823</v>
      </c>
      <c r="W2783" s="48" t="s">
        <v>4980</v>
      </c>
      <c r="X2783" s="48">
        <v>44166</v>
      </c>
      <c r="Y2783" s="48">
        <v>43862</v>
      </c>
      <c r="Z2783" s="48" t="s">
        <v>211</v>
      </c>
      <c r="AA2783" s="48"/>
      <c r="AB2783" s="48"/>
      <c r="AC2783" s="217" t="s">
        <v>211</v>
      </c>
      <c r="AD2783" s="48"/>
      <c r="AE2783" s="217" t="s">
        <v>211</v>
      </c>
      <c r="AF2783" s="217" t="s">
        <v>211</v>
      </c>
      <c r="AG2783" s="217" t="s">
        <v>211</v>
      </c>
      <c r="AH2783" s="208"/>
      <c r="AI2783" s="210" t="s">
        <v>211</v>
      </c>
      <c r="AJ2783" s="164" t="str">
        <f t="shared" si="43"/>
        <v>PD&amp;C</v>
      </c>
      <c r="AK2783" s="115" t="b">
        <f>ISNUMBER(SEARCH("IRT",Table1[[#This Row],[Current_Status]]))</f>
        <v>0</v>
      </c>
      <c r="AL2783" s="116">
        <f>YEAR(Table1[[#This Row],[Project_Initiated]])</f>
        <v>2017</v>
      </c>
      <c r="AM2783" s="53">
        <v>44120</v>
      </c>
      <c r="AN2783" s="53" t="str">
        <f>IF(AND(Table1[[#This Row],[Completed Date]]&gt;="07/01/2020"+0,Table1[[#This Row],[Completed Date]]&lt;="6/30/2021"+0),"FY 20-21",IF(AND(Table1[[#This Row],[Completed Date]]&gt;="07/01/2019"+0,Table1[[#This Row],[Completed Date]]&lt;="6/30/2020"+0),"FY 19-20",""))</f>
        <v/>
      </c>
      <c r="AO2783" s="116" t="str">
        <f>IFERROR(FIND("R",Table1[[#This Row],[FS_Priority]]),"")</f>
        <v/>
      </c>
    </row>
    <row r="2784" spans="1:41" x14ac:dyDescent="0.25">
      <c r="A2784" s="48" t="s">
        <v>78</v>
      </c>
      <c r="B2784" s="217" t="s">
        <v>78</v>
      </c>
      <c r="C2784" s="217" t="s">
        <v>211</v>
      </c>
      <c r="D2784" s="218" t="b">
        <v>0</v>
      </c>
      <c r="E2784" s="48" t="s">
        <v>4299</v>
      </c>
      <c r="F2784" s="48" t="s">
        <v>79</v>
      </c>
      <c r="G2784" s="48" t="s">
        <v>80</v>
      </c>
      <c r="H2784" s="48" t="s">
        <v>81</v>
      </c>
      <c r="I2784" s="48" t="s">
        <v>211</v>
      </c>
      <c r="J2784" s="48" t="s">
        <v>4939</v>
      </c>
      <c r="K2784" s="217" t="s">
        <v>3471</v>
      </c>
      <c r="L2784" s="217" t="s">
        <v>2636</v>
      </c>
      <c r="M2784" s="48" t="s">
        <v>3575</v>
      </c>
      <c r="N2784" s="217" t="s">
        <v>211</v>
      </c>
      <c r="O2784" s="48" t="s">
        <v>3469</v>
      </c>
      <c r="P2784" s="48">
        <v>18</v>
      </c>
      <c r="Q2784" s="48" t="s">
        <v>211</v>
      </c>
      <c r="R2784" s="217" t="s">
        <v>211</v>
      </c>
      <c r="S2784" s="48" t="b">
        <v>0</v>
      </c>
      <c r="T2784" s="48">
        <v>38560000</v>
      </c>
      <c r="U2784" s="178"/>
      <c r="V2784" s="178">
        <v>42222</v>
      </c>
      <c r="W2784" s="48" t="s">
        <v>4060</v>
      </c>
      <c r="X2784" s="48">
        <v>43466</v>
      </c>
      <c r="Y2784" s="48">
        <v>44197</v>
      </c>
      <c r="Z2784" s="48" t="s">
        <v>211</v>
      </c>
      <c r="AA2784" s="48"/>
      <c r="AB2784" s="48"/>
      <c r="AC2784" s="217" t="s">
        <v>211</v>
      </c>
      <c r="AD2784" s="48"/>
      <c r="AE2784" s="217" t="s">
        <v>211</v>
      </c>
      <c r="AF2784" s="217" t="s">
        <v>211</v>
      </c>
      <c r="AG2784" s="217" t="s">
        <v>211</v>
      </c>
      <c r="AH2784" s="208"/>
      <c r="AI2784" s="210" t="s">
        <v>211</v>
      </c>
      <c r="AJ2784" s="164" t="str">
        <f t="shared" si="43"/>
        <v>PD&amp;C</v>
      </c>
      <c r="AK2784" s="115" t="b">
        <f>ISNUMBER(SEARCH("IRT",Table1[[#This Row],[Current_Status]]))</f>
        <v>0</v>
      </c>
      <c r="AL2784" s="116">
        <f>YEAR(Table1[[#This Row],[Project_Initiated]])</f>
        <v>2015</v>
      </c>
      <c r="AM2784" s="53">
        <v>44120</v>
      </c>
      <c r="AN2784" s="53" t="str">
        <f>IF(AND(Table1[[#This Row],[Completed Date]]&gt;="07/01/2020"+0,Table1[[#This Row],[Completed Date]]&lt;="6/30/2021"+0),"FY 20-21",IF(AND(Table1[[#This Row],[Completed Date]]&gt;="07/01/2019"+0,Table1[[#This Row],[Completed Date]]&lt;="6/30/2020"+0),"FY 19-20",""))</f>
        <v/>
      </c>
      <c r="AO2784" s="116" t="str">
        <f>IFERROR(FIND("R",Table1[[#This Row],[FS_Priority]]),"")</f>
        <v/>
      </c>
    </row>
    <row r="2785" spans="1:41" x14ac:dyDescent="0.25">
      <c r="A2785" s="48" t="s">
        <v>3380</v>
      </c>
      <c r="B2785" s="217" t="s">
        <v>211</v>
      </c>
      <c r="C2785" s="217" t="s">
        <v>3380</v>
      </c>
      <c r="D2785" s="218" t="b">
        <v>0</v>
      </c>
      <c r="E2785" s="48" t="s">
        <v>107</v>
      </c>
      <c r="F2785" s="48" t="s">
        <v>3381</v>
      </c>
      <c r="G2785" s="48" t="s">
        <v>4443</v>
      </c>
      <c r="H2785" s="48" t="s">
        <v>441</v>
      </c>
      <c r="I2785" s="48" t="s">
        <v>3692</v>
      </c>
      <c r="J2785" s="48" t="s">
        <v>2680</v>
      </c>
      <c r="K2785" s="217" t="s">
        <v>3674</v>
      </c>
      <c r="L2785" s="217" t="s">
        <v>2636</v>
      </c>
      <c r="M2785" s="48" t="s">
        <v>3675</v>
      </c>
      <c r="N2785" s="217" t="s">
        <v>211</v>
      </c>
      <c r="O2785" s="48" t="s">
        <v>183</v>
      </c>
      <c r="P2785" s="48"/>
      <c r="Q2785" s="48" t="s">
        <v>184</v>
      </c>
      <c r="R2785" s="217" t="s">
        <v>211</v>
      </c>
      <c r="S2785" s="48" t="b">
        <v>0</v>
      </c>
      <c r="T2785" s="48"/>
      <c r="U2785" s="178"/>
      <c r="V2785" s="178">
        <v>43543</v>
      </c>
      <c r="W2785" s="48" t="s">
        <v>211</v>
      </c>
      <c r="X2785" s="48"/>
      <c r="Y2785" s="48"/>
      <c r="Z2785" s="48" t="s">
        <v>211</v>
      </c>
      <c r="AA2785" s="48"/>
      <c r="AB2785" s="48"/>
      <c r="AC2785" s="217" t="s">
        <v>5136</v>
      </c>
      <c r="AD2785" s="223">
        <v>43753</v>
      </c>
      <c r="AE2785" s="217" t="s">
        <v>498</v>
      </c>
      <c r="AF2785" s="217" t="s">
        <v>4032</v>
      </c>
      <c r="AG2785" s="217" t="s">
        <v>2694</v>
      </c>
      <c r="AH2785" s="208"/>
      <c r="AI2785" s="210" t="s">
        <v>4349</v>
      </c>
      <c r="AJ2785" s="164" t="str">
        <f t="shared" si="43"/>
        <v>FS</v>
      </c>
      <c r="AK2785" s="115" t="b">
        <f>ISNUMBER(SEARCH("IRT",Table1[[#This Row],[Current_Status]]))</f>
        <v>0</v>
      </c>
      <c r="AL2785" s="116">
        <f>YEAR(Table1[[#This Row],[Project_Initiated]])</f>
        <v>2019</v>
      </c>
      <c r="AM2785" s="53">
        <v>44120</v>
      </c>
      <c r="AN2785" s="53" t="str">
        <f>IF(AND(Table1[[#This Row],[Completed Date]]&gt;="07/01/2020"+0,Table1[[#This Row],[Completed Date]]&lt;="6/30/2021"+0),"FY 20-21",IF(AND(Table1[[#This Row],[Completed Date]]&gt;="07/01/2019"+0,Table1[[#This Row],[Completed Date]]&lt;="6/30/2020"+0),"FY 19-20",""))</f>
        <v/>
      </c>
      <c r="AO2785" s="116" t="str">
        <f>IFERROR(FIND("R",Table1[[#This Row],[FS_Priority]]),"")</f>
        <v/>
      </c>
    </row>
    <row r="2786" spans="1:41" x14ac:dyDescent="0.25">
      <c r="A2786" s="48" t="s">
        <v>4702</v>
      </c>
      <c r="B2786" s="217" t="s">
        <v>211</v>
      </c>
      <c r="C2786" s="217" t="s">
        <v>4702</v>
      </c>
      <c r="D2786" s="218" t="b">
        <v>0</v>
      </c>
      <c r="E2786" s="48" t="s">
        <v>148</v>
      </c>
      <c r="F2786" s="48" t="s">
        <v>4703</v>
      </c>
      <c r="G2786" s="48" t="s">
        <v>4786</v>
      </c>
      <c r="H2786" s="48" t="s">
        <v>211</v>
      </c>
      <c r="I2786" s="48" t="s">
        <v>4704</v>
      </c>
      <c r="J2786" s="48" t="s">
        <v>2680</v>
      </c>
      <c r="K2786" s="217" t="s">
        <v>4320</v>
      </c>
      <c r="L2786" s="217" t="s">
        <v>434</v>
      </c>
      <c r="M2786" s="48" t="s">
        <v>4705</v>
      </c>
      <c r="N2786" s="217" t="s">
        <v>4706</v>
      </c>
      <c r="O2786" s="48" t="s">
        <v>183</v>
      </c>
      <c r="P2786" s="48"/>
      <c r="Q2786" s="48" t="s">
        <v>218</v>
      </c>
      <c r="R2786" s="217" t="s">
        <v>211</v>
      </c>
      <c r="S2786" s="48" t="b">
        <v>0</v>
      </c>
      <c r="T2786" s="48"/>
      <c r="U2786" s="178"/>
      <c r="V2786" s="178">
        <v>43787</v>
      </c>
      <c r="W2786" s="48" t="s">
        <v>211</v>
      </c>
      <c r="X2786" s="48"/>
      <c r="Y2786" s="48"/>
      <c r="Z2786" s="48" t="s">
        <v>211</v>
      </c>
      <c r="AA2786" s="48"/>
      <c r="AB2786" s="48"/>
      <c r="AC2786" s="217" t="s">
        <v>5137</v>
      </c>
      <c r="AD2786" s="223">
        <v>43853</v>
      </c>
      <c r="AE2786" s="217" t="s">
        <v>498</v>
      </c>
      <c r="AF2786" s="217" t="s">
        <v>4787</v>
      </c>
      <c r="AG2786" s="217" t="s">
        <v>2694</v>
      </c>
      <c r="AH2786" s="208"/>
      <c r="AI2786" s="210" t="s">
        <v>4364</v>
      </c>
      <c r="AJ2786" s="164" t="str">
        <f t="shared" si="43"/>
        <v>FS</v>
      </c>
      <c r="AK2786" s="115" t="b">
        <f>ISNUMBER(SEARCH("IRT",Table1[[#This Row],[Current_Status]]))</f>
        <v>0</v>
      </c>
      <c r="AL2786" s="116">
        <f>YEAR(Table1[[#This Row],[Project_Initiated]])</f>
        <v>2019</v>
      </c>
      <c r="AM2786" s="53">
        <v>44120</v>
      </c>
      <c r="AN2786" s="53" t="str">
        <f>IF(AND(Table1[[#This Row],[Completed Date]]&gt;="07/01/2020"+0,Table1[[#This Row],[Completed Date]]&lt;="6/30/2021"+0),"FY 20-21",IF(AND(Table1[[#This Row],[Completed Date]]&gt;="07/01/2019"+0,Table1[[#This Row],[Completed Date]]&lt;="6/30/2020"+0),"FY 19-20",""))</f>
        <v/>
      </c>
      <c r="AO2786" s="116" t="str">
        <f>IFERROR(FIND("R",Table1[[#This Row],[FS_Priority]]),"")</f>
        <v/>
      </c>
    </row>
    <row r="2787" spans="1:41" x14ac:dyDescent="0.25">
      <c r="A2787" s="48" t="s">
        <v>4272</v>
      </c>
      <c r="B2787" s="217" t="s">
        <v>211</v>
      </c>
      <c r="C2787" s="217" t="s">
        <v>4272</v>
      </c>
      <c r="D2787" s="218" t="b">
        <v>0</v>
      </c>
      <c r="E2787" s="48" t="s">
        <v>148</v>
      </c>
      <c r="F2787" s="48" t="s">
        <v>4304</v>
      </c>
      <c r="G2787" s="48" t="s">
        <v>4337</v>
      </c>
      <c r="H2787" s="48" t="s">
        <v>478</v>
      </c>
      <c r="I2787" s="48" t="s">
        <v>4305</v>
      </c>
      <c r="J2787" s="48" t="s">
        <v>2680</v>
      </c>
      <c r="K2787" s="217" t="s">
        <v>4320</v>
      </c>
      <c r="L2787" s="217" t="s">
        <v>434</v>
      </c>
      <c r="M2787" s="48" t="s">
        <v>3870</v>
      </c>
      <c r="N2787" s="217" t="s">
        <v>211</v>
      </c>
      <c r="O2787" s="48" t="s">
        <v>183</v>
      </c>
      <c r="P2787" s="48"/>
      <c r="Q2787" s="48" t="s">
        <v>218</v>
      </c>
      <c r="R2787" s="217" t="s">
        <v>211</v>
      </c>
      <c r="S2787" s="48" t="b">
        <v>0</v>
      </c>
      <c r="T2787" s="48"/>
      <c r="U2787" s="178"/>
      <c r="V2787" s="178">
        <v>43665</v>
      </c>
      <c r="W2787" s="48" t="s">
        <v>211</v>
      </c>
      <c r="X2787" s="48"/>
      <c r="Y2787" s="48"/>
      <c r="Z2787" s="48" t="s">
        <v>211</v>
      </c>
      <c r="AA2787" s="48"/>
      <c r="AB2787" s="48"/>
      <c r="AC2787" s="217" t="s">
        <v>5138</v>
      </c>
      <c r="AD2787" s="223">
        <v>43861</v>
      </c>
      <c r="AE2787" s="217" t="s">
        <v>498</v>
      </c>
      <c r="AF2787" s="217" t="s">
        <v>4799</v>
      </c>
      <c r="AG2787" s="217" t="s">
        <v>2694</v>
      </c>
      <c r="AH2787" s="208">
        <v>44048</v>
      </c>
      <c r="AI2787" s="210" t="s">
        <v>4284</v>
      </c>
      <c r="AJ2787" s="164" t="str">
        <f t="shared" si="43"/>
        <v>FS</v>
      </c>
      <c r="AK2787" s="115" t="b">
        <f>ISNUMBER(SEARCH("IRT",Table1[[#This Row],[Current_Status]]))</f>
        <v>0</v>
      </c>
      <c r="AL2787" s="116">
        <f>YEAR(Table1[[#This Row],[Project_Initiated]])</f>
        <v>2019</v>
      </c>
      <c r="AM2787" s="53">
        <v>44120</v>
      </c>
      <c r="AN2787" s="53" t="str">
        <f>IF(AND(Table1[[#This Row],[Completed Date]]&gt;="07/01/2020"+0,Table1[[#This Row],[Completed Date]]&lt;="6/30/2021"+0),"FY 20-21",IF(AND(Table1[[#This Row],[Completed Date]]&gt;="07/01/2019"+0,Table1[[#This Row],[Completed Date]]&lt;="6/30/2020"+0),"FY 19-20",""))</f>
        <v>FY 20-21</v>
      </c>
      <c r="AO2787" s="116" t="str">
        <f>IFERROR(FIND("R",Table1[[#This Row],[FS_Priority]]),"")</f>
        <v/>
      </c>
    </row>
    <row r="2788" spans="1:41" x14ac:dyDescent="0.25">
      <c r="A2788" s="48" t="s">
        <v>4011</v>
      </c>
      <c r="B2788" s="217" t="s">
        <v>4011</v>
      </c>
      <c r="C2788" s="217" t="s">
        <v>211</v>
      </c>
      <c r="D2788" s="218" t="b">
        <v>0</v>
      </c>
      <c r="E2788" s="48" t="s">
        <v>4285</v>
      </c>
      <c r="F2788" s="48" t="s">
        <v>4961</v>
      </c>
      <c r="G2788" s="48" t="s">
        <v>93</v>
      </c>
      <c r="H2788" s="48" t="s">
        <v>211</v>
      </c>
      <c r="I2788" s="48" t="s">
        <v>211</v>
      </c>
      <c r="J2788" s="48" t="s">
        <v>3508</v>
      </c>
      <c r="K2788" s="217" t="s">
        <v>59</v>
      </c>
      <c r="L2788" s="217" t="s">
        <v>28</v>
      </c>
      <c r="M2788" s="48" t="s">
        <v>63</v>
      </c>
      <c r="N2788" s="217" t="s">
        <v>211</v>
      </c>
      <c r="O2788" s="48" t="s">
        <v>67</v>
      </c>
      <c r="P2788" s="48">
        <v>13</v>
      </c>
      <c r="Q2788" s="48" t="s">
        <v>211</v>
      </c>
      <c r="R2788" s="217" t="s">
        <v>211</v>
      </c>
      <c r="S2788" s="48" t="b">
        <v>0</v>
      </c>
      <c r="T2788" s="48"/>
      <c r="U2788" s="178"/>
      <c r="V2788" s="178">
        <v>42340</v>
      </c>
      <c r="W2788" s="48" t="s">
        <v>50</v>
      </c>
      <c r="X2788" s="48"/>
      <c r="Y2788" s="48"/>
      <c r="Z2788" s="48" t="s">
        <v>211</v>
      </c>
      <c r="AA2788" s="48"/>
      <c r="AB2788" s="48"/>
      <c r="AC2788" s="217" t="s">
        <v>211</v>
      </c>
      <c r="AD2788" s="48"/>
      <c r="AE2788" s="217" t="s">
        <v>211</v>
      </c>
      <c r="AF2788" s="217" t="s">
        <v>211</v>
      </c>
      <c r="AG2788" s="217" t="s">
        <v>211</v>
      </c>
      <c r="AH2788" s="208"/>
      <c r="AI2788" s="210" t="s">
        <v>211</v>
      </c>
      <c r="AJ2788" s="164" t="str">
        <f t="shared" si="43"/>
        <v>PD&amp;C</v>
      </c>
      <c r="AK2788" s="115" t="b">
        <f>ISNUMBER(SEARCH("IRT",Table1[[#This Row],[Current_Status]]))</f>
        <v>0</v>
      </c>
      <c r="AL2788" s="116">
        <f>YEAR(Table1[[#This Row],[Project_Initiated]])</f>
        <v>2015</v>
      </c>
      <c r="AM2788" s="53">
        <v>44120</v>
      </c>
      <c r="AN2788" s="53" t="str">
        <f>IF(AND(Table1[[#This Row],[Completed Date]]&gt;="07/01/2020"+0,Table1[[#This Row],[Completed Date]]&lt;="6/30/2021"+0),"FY 20-21",IF(AND(Table1[[#This Row],[Completed Date]]&gt;="07/01/2019"+0,Table1[[#This Row],[Completed Date]]&lt;="6/30/2020"+0),"FY 19-20",""))</f>
        <v/>
      </c>
      <c r="AO2788" s="116" t="str">
        <f>IFERROR(FIND("R",Table1[[#This Row],[FS_Priority]]),"")</f>
        <v/>
      </c>
    </row>
    <row r="2789" spans="1:41" x14ac:dyDescent="0.25">
      <c r="A2789" s="48" t="s">
        <v>5139</v>
      </c>
      <c r="B2789" s="217" t="s">
        <v>5139</v>
      </c>
      <c r="C2789" s="217" t="s">
        <v>211</v>
      </c>
      <c r="D2789" s="218" t="b">
        <v>0</v>
      </c>
      <c r="E2789" s="48" t="s">
        <v>187</v>
      </c>
      <c r="F2789" s="48" t="s">
        <v>5140</v>
      </c>
      <c r="G2789" s="48" t="s">
        <v>5141</v>
      </c>
      <c r="H2789" s="48" t="s">
        <v>211</v>
      </c>
      <c r="I2789" s="48" t="s">
        <v>211</v>
      </c>
      <c r="J2789" s="48" t="s">
        <v>3508</v>
      </c>
      <c r="K2789" s="217" t="s">
        <v>30</v>
      </c>
      <c r="L2789" s="217" t="s">
        <v>394</v>
      </c>
      <c r="M2789" s="48" t="s">
        <v>4867</v>
      </c>
      <c r="N2789" s="217" t="s">
        <v>211</v>
      </c>
      <c r="O2789" s="48" t="s">
        <v>118</v>
      </c>
      <c r="P2789" s="48">
        <v>1</v>
      </c>
      <c r="Q2789" s="48" t="s">
        <v>211</v>
      </c>
      <c r="R2789" s="217" t="s">
        <v>211</v>
      </c>
      <c r="S2789" s="48" t="b">
        <v>0</v>
      </c>
      <c r="T2789" s="48">
        <v>1200000</v>
      </c>
      <c r="U2789" s="178"/>
      <c r="V2789" s="178">
        <v>44091</v>
      </c>
      <c r="W2789" s="48" t="s">
        <v>5142</v>
      </c>
      <c r="X2789" s="48">
        <v>44473</v>
      </c>
      <c r="Y2789" s="48">
        <v>44561</v>
      </c>
      <c r="Z2789" s="48" t="s">
        <v>211</v>
      </c>
      <c r="AA2789" s="48"/>
      <c r="AB2789" s="48"/>
      <c r="AC2789" s="217" t="s">
        <v>211</v>
      </c>
      <c r="AD2789" s="48"/>
      <c r="AE2789" s="217" t="s">
        <v>211</v>
      </c>
      <c r="AF2789" s="217" t="s">
        <v>211</v>
      </c>
      <c r="AG2789" s="217" t="s">
        <v>211</v>
      </c>
      <c r="AH2789" s="208"/>
      <c r="AI2789" s="210" t="s">
        <v>211</v>
      </c>
      <c r="AJ2789" s="164" t="str">
        <f t="shared" si="43"/>
        <v>PD&amp;C</v>
      </c>
      <c r="AK2789" s="115" t="b">
        <f>ISNUMBER(SEARCH("IRT",Table1[[#This Row],[Current_Status]]))</f>
        <v>0</v>
      </c>
      <c r="AL2789" s="116">
        <f>YEAR(Table1[[#This Row],[Project_Initiated]])</f>
        <v>2020</v>
      </c>
      <c r="AM2789" s="53">
        <v>44120</v>
      </c>
      <c r="AN2789" s="53" t="str">
        <f>IF(AND(Table1[[#This Row],[Completed Date]]&gt;="07/01/2020"+0,Table1[[#This Row],[Completed Date]]&lt;="6/30/2021"+0),"FY 20-21",IF(AND(Table1[[#This Row],[Completed Date]]&gt;="07/01/2019"+0,Table1[[#This Row],[Completed Date]]&lt;="6/30/2020"+0),"FY 19-20",""))</f>
        <v/>
      </c>
      <c r="AO2789" s="116" t="str">
        <f>IFERROR(FIND("R",Table1[[#This Row],[FS_Priority]]),"")</f>
        <v/>
      </c>
    </row>
    <row r="2790" spans="1:41" x14ac:dyDescent="0.25">
      <c r="A2790" s="48" t="s">
        <v>186</v>
      </c>
      <c r="B2790" s="217" t="s">
        <v>186</v>
      </c>
      <c r="C2790" s="217" t="s">
        <v>211</v>
      </c>
      <c r="D2790" s="218" t="b">
        <v>0</v>
      </c>
      <c r="E2790" s="48" t="s">
        <v>187</v>
      </c>
      <c r="F2790" s="48" t="s">
        <v>4491</v>
      </c>
      <c r="G2790" s="48" t="s">
        <v>188</v>
      </c>
      <c r="H2790" s="48" t="s">
        <v>211</v>
      </c>
      <c r="I2790" s="48" t="s">
        <v>211</v>
      </c>
      <c r="J2790" s="48" t="s">
        <v>3508</v>
      </c>
      <c r="K2790" s="217" t="s">
        <v>30</v>
      </c>
      <c r="L2790" s="217" t="s">
        <v>394</v>
      </c>
      <c r="M2790" s="48" t="s">
        <v>189</v>
      </c>
      <c r="N2790" s="217" t="s">
        <v>211</v>
      </c>
      <c r="O2790" s="48" t="s">
        <v>189</v>
      </c>
      <c r="P2790" s="48">
        <v>20</v>
      </c>
      <c r="Q2790" s="48" t="s">
        <v>211</v>
      </c>
      <c r="R2790" s="217" t="s">
        <v>211</v>
      </c>
      <c r="S2790" s="48" t="b">
        <v>0</v>
      </c>
      <c r="T2790" s="48">
        <v>1250000</v>
      </c>
      <c r="U2790" s="178">
        <v>0</v>
      </c>
      <c r="V2790" s="178">
        <v>43390</v>
      </c>
      <c r="W2790" s="48" t="s">
        <v>2891</v>
      </c>
      <c r="X2790" s="48"/>
      <c r="Y2790" s="48"/>
      <c r="Z2790" s="48" t="s">
        <v>211</v>
      </c>
      <c r="AA2790" s="48"/>
      <c r="AB2790" s="48"/>
      <c r="AC2790" s="217" t="s">
        <v>211</v>
      </c>
      <c r="AD2790" s="48"/>
      <c r="AE2790" s="217" t="s">
        <v>211</v>
      </c>
      <c r="AF2790" s="217" t="s">
        <v>211</v>
      </c>
      <c r="AG2790" s="217" t="s">
        <v>211</v>
      </c>
      <c r="AH2790" s="208"/>
      <c r="AI2790" s="210" t="s">
        <v>211</v>
      </c>
      <c r="AJ2790" s="164" t="str">
        <f t="shared" si="43"/>
        <v>PD&amp;C</v>
      </c>
      <c r="AK2790" s="115" t="b">
        <f>ISNUMBER(SEARCH("IRT",Table1[[#This Row],[Current_Status]]))</f>
        <v>0</v>
      </c>
      <c r="AL2790" s="116">
        <f>YEAR(Table1[[#This Row],[Project_Initiated]])</f>
        <v>2018</v>
      </c>
      <c r="AM2790" s="53">
        <v>44120</v>
      </c>
      <c r="AN2790" s="53" t="str">
        <f>IF(AND(Table1[[#This Row],[Completed Date]]&gt;="07/01/2020"+0,Table1[[#This Row],[Completed Date]]&lt;="6/30/2021"+0),"FY 20-21",IF(AND(Table1[[#This Row],[Completed Date]]&gt;="07/01/2019"+0,Table1[[#This Row],[Completed Date]]&lt;="6/30/2020"+0),"FY 19-20",""))</f>
        <v/>
      </c>
      <c r="AO2790" s="116" t="str">
        <f>IFERROR(FIND("R",Table1[[#This Row],[FS_Priority]]),"")</f>
        <v/>
      </c>
    </row>
    <row r="2791" spans="1:41" x14ac:dyDescent="0.25">
      <c r="A2791" s="48" t="s">
        <v>2814</v>
      </c>
      <c r="B2791" s="217" t="s">
        <v>2814</v>
      </c>
      <c r="C2791" s="217" t="s">
        <v>211</v>
      </c>
      <c r="D2791" s="218" t="b">
        <v>0</v>
      </c>
      <c r="E2791" s="48" t="s">
        <v>4299</v>
      </c>
      <c r="F2791" s="48" t="s">
        <v>5080</v>
      </c>
      <c r="G2791" s="48" t="s">
        <v>4250</v>
      </c>
      <c r="H2791" s="48" t="s">
        <v>211</v>
      </c>
      <c r="I2791" s="48" t="s">
        <v>211</v>
      </c>
      <c r="J2791" s="48" t="s">
        <v>39</v>
      </c>
      <c r="K2791" s="217" t="s">
        <v>3471</v>
      </c>
      <c r="L2791" s="217" t="s">
        <v>2636</v>
      </c>
      <c r="M2791" s="48" t="s">
        <v>3503</v>
      </c>
      <c r="N2791" s="217" t="s">
        <v>211</v>
      </c>
      <c r="O2791" s="48" t="s">
        <v>4940</v>
      </c>
      <c r="P2791" s="48">
        <v>9</v>
      </c>
      <c r="Q2791" s="48" t="s">
        <v>211</v>
      </c>
      <c r="R2791" s="217" t="s">
        <v>211</v>
      </c>
      <c r="S2791" s="48" t="b">
        <v>0</v>
      </c>
      <c r="T2791" s="48">
        <v>100000000</v>
      </c>
      <c r="U2791" s="178"/>
      <c r="V2791" s="178">
        <v>43528</v>
      </c>
      <c r="W2791" s="48" t="s">
        <v>4981</v>
      </c>
      <c r="X2791" s="48"/>
      <c r="Y2791" s="48"/>
      <c r="Z2791" s="48" t="s">
        <v>211</v>
      </c>
      <c r="AA2791" s="48"/>
      <c r="AB2791" s="48"/>
      <c r="AC2791" s="217" t="s">
        <v>211</v>
      </c>
      <c r="AD2791" s="48"/>
      <c r="AE2791" s="217" t="s">
        <v>211</v>
      </c>
      <c r="AF2791" s="217" t="s">
        <v>211</v>
      </c>
      <c r="AG2791" s="217" t="s">
        <v>211</v>
      </c>
      <c r="AH2791" s="209"/>
      <c r="AI2791" s="210" t="s">
        <v>211</v>
      </c>
      <c r="AJ2791" s="164" t="str">
        <f t="shared" si="43"/>
        <v>PD&amp;C</v>
      </c>
      <c r="AK2791" s="115" t="b">
        <f>ISNUMBER(SEARCH("IRT",Table1[[#This Row],[Current_Status]]))</f>
        <v>0</v>
      </c>
      <c r="AL2791" s="116">
        <f>YEAR(Table1[[#This Row],[Project_Initiated]])</f>
        <v>2019</v>
      </c>
      <c r="AM2791" s="53">
        <v>44120</v>
      </c>
      <c r="AN2791" s="53" t="str">
        <f>IF(AND(Table1[[#This Row],[Completed Date]]&gt;="07/01/2020"+0,Table1[[#This Row],[Completed Date]]&lt;="6/30/2021"+0),"FY 20-21",IF(AND(Table1[[#This Row],[Completed Date]]&gt;="07/01/2019"+0,Table1[[#This Row],[Completed Date]]&lt;="6/30/2020"+0),"FY 19-20",""))</f>
        <v/>
      </c>
      <c r="AO2791" s="116" t="str">
        <f>IFERROR(FIND("R",Table1[[#This Row],[FS_Priority]]),"")</f>
        <v/>
      </c>
    </row>
    <row r="2792" spans="1:41" x14ac:dyDescent="0.25">
      <c r="A2792" s="48" t="s">
        <v>142</v>
      </c>
      <c r="B2792" s="217" t="s">
        <v>142</v>
      </c>
      <c r="C2792" s="217" t="s">
        <v>211</v>
      </c>
      <c r="D2792" s="218" t="b">
        <v>0</v>
      </c>
      <c r="E2792" s="48" t="s">
        <v>442</v>
      </c>
      <c r="F2792" s="48" t="s">
        <v>416</v>
      </c>
      <c r="G2792" s="48" t="s">
        <v>143</v>
      </c>
      <c r="H2792" s="48" t="s">
        <v>211</v>
      </c>
      <c r="I2792" s="48" t="s">
        <v>211</v>
      </c>
      <c r="J2792" s="48" t="s">
        <v>5068</v>
      </c>
      <c r="K2792" s="217" t="s">
        <v>3829</v>
      </c>
      <c r="L2792" s="217" t="s">
        <v>141</v>
      </c>
      <c r="M2792" s="48" t="s">
        <v>3837</v>
      </c>
      <c r="N2792" s="217" t="s">
        <v>211</v>
      </c>
      <c r="O2792" s="48" t="s">
        <v>293</v>
      </c>
      <c r="P2792" s="48">
        <v>1</v>
      </c>
      <c r="Q2792" s="48" t="s">
        <v>211</v>
      </c>
      <c r="R2792" s="217" t="s">
        <v>211</v>
      </c>
      <c r="S2792" s="48" t="b">
        <v>0</v>
      </c>
      <c r="T2792" s="48">
        <v>1150000</v>
      </c>
      <c r="U2792" s="178"/>
      <c r="V2792" s="178">
        <v>42719</v>
      </c>
      <c r="W2792" s="48" t="s">
        <v>4982</v>
      </c>
      <c r="X2792" s="48"/>
      <c r="Y2792" s="48"/>
      <c r="Z2792" s="48" t="s">
        <v>211</v>
      </c>
      <c r="AA2792" s="48"/>
      <c r="AB2792" s="48"/>
      <c r="AC2792" s="217" t="s">
        <v>211</v>
      </c>
      <c r="AD2792" s="48"/>
      <c r="AE2792" s="217" t="s">
        <v>211</v>
      </c>
      <c r="AF2792" s="217" t="s">
        <v>211</v>
      </c>
      <c r="AG2792" s="217" t="s">
        <v>211</v>
      </c>
      <c r="AH2792" s="208"/>
      <c r="AI2792" s="210" t="s">
        <v>211</v>
      </c>
      <c r="AJ2792" s="164" t="str">
        <f t="shared" si="43"/>
        <v>PD&amp;C</v>
      </c>
      <c r="AK2792" s="115" t="b">
        <f>ISNUMBER(SEARCH("IRT",Table1[[#This Row],[Current_Status]]))</f>
        <v>0</v>
      </c>
      <c r="AL2792" s="116">
        <f>YEAR(Table1[[#This Row],[Project_Initiated]])</f>
        <v>2016</v>
      </c>
      <c r="AM2792" s="53">
        <v>44120</v>
      </c>
      <c r="AN2792" s="53" t="str">
        <f>IF(AND(Table1[[#This Row],[Completed Date]]&gt;="07/01/2020"+0,Table1[[#This Row],[Completed Date]]&lt;="6/30/2021"+0),"FY 20-21",IF(AND(Table1[[#This Row],[Completed Date]]&gt;="07/01/2019"+0,Table1[[#This Row],[Completed Date]]&lt;="6/30/2020"+0),"FY 19-20",""))</f>
        <v/>
      </c>
      <c r="AO2792" s="116" t="str">
        <f>IFERROR(FIND("R",Table1[[#This Row],[FS_Priority]]),"")</f>
        <v/>
      </c>
    </row>
    <row r="2793" spans="1:41" x14ac:dyDescent="0.25">
      <c r="A2793" s="48" t="s">
        <v>2870</v>
      </c>
      <c r="B2793" s="217" t="s">
        <v>2870</v>
      </c>
      <c r="C2793" s="217" t="s">
        <v>211</v>
      </c>
      <c r="D2793" s="218" t="b">
        <v>0</v>
      </c>
      <c r="E2793" s="48" t="s">
        <v>4299</v>
      </c>
      <c r="F2793" s="48" t="s">
        <v>2877</v>
      </c>
      <c r="G2793" s="48" t="s">
        <v>2878</v>
      </c>
      <c r="H2793" s="48" t="s">
        <v>211</v>
      </c>
      <c r="I2793" s="48" t="s">
        <v>211</v>
      </c>
      <c r="J2793" s="48" t="s">
        <v>5143</v>
      </c>
      <c r="K2793" s="217" t="s">
        <v>3471</v>
      </c>
      <c r="L2793" s="217" t="s">
        <v>2636</v>
      </c>
      <c r="M2793" s="48" t="s">
        <v>3509</v>
      </c>
      <c r="N2793" s="217" t="s">
        <v>211</v>
      </c>
      <c r="O2793" s="48" t="s">
        <v>120</v>
      </c>
      <c r="P2793" s="48">
        <v>3</v>
      </c>
      <c r="Q2793" s="48" t="s">
        <v>211</v>
      </c>
      <c r="R2793" s="217" t="s">
        <v>211</v>
      </c>
      <c r="S2793" s="48" t="b">
        <v>0</v>
      </c>
      <c r="T2793" s="48"/>
      <c r="U2793" s="178"/>
      <c r="V2793" s="178">
        <v>43577</v>
      </c>
      <c r="W2793" s="48" t="s">
        <v>2897</v>
      </c>
      <c r="X2793" s="48"/>
      <c r="Y2793" s="48"/>
      <c r="Z2793" s="48" t="s">
        <v>211</v>
      </c>
      <c r="AA2793" s="48"/>
      <c r="AB2793" s="48"/>
      <c r="AC2793" s="217" t="s">
        <v>211</v>
      </c>
      <c r="AD2793" s="48"/>
      <c r="AE2793" s="217" t="s">
        <v>211</v>
      </c>
      <c r="AF2793" s="217" t="s">
        <v>211</v>
      </c>
      <c r="AG2793" s="217" t="s">
        <v>211</v>
      </c>
      <c r="AH2793" s="208"/>
      <c r="AI2793" s="210" t="s">
        <v>211</v>
      </c>
      <c r="AJ2793" s="164" t="str">
        <f t="shared" si="43"/>
        <v>PD&amp;C</v>
      </c>
      <c r="AK2793" s="115" t="b">
        <f>ISNUMBER(SEARCH("IRT",Table1[[#This Row],[Current_Status]]))</f>
        <v>0</v>
      </c>
      <c r="AL2793" s="116">
        <f>YEAR(Table1[[#This Row],[Project_Initiated]])</f>
        <v>2019</v>
      </c>
      <c r="AM2793" s="53">
        <v>44120</v>
      </c>
      <c r="AN2793" s="53" t="str">
        <f>IF(AND(Table1[[#This Row],[Completed Date]]&gt;="07/01/2020"+0,Table1[[#This Row],[Completed Date]]&lt;="6/30/2021"+0),"FY 20-21",IF(AND(Table1[[#This Row],[Completed Date]]&gt;="07/01/2019"+0,Table1[[#This Row],[Completed Date]]&lt;="6/30/2020"+0),"FY 19-20",""))</f>
        <v/>
      </c>
      <c r="AO2793" s="116" t="str">
        <f>IFERROR(FIND("R",Table1[[#This Row],[FS_Priority]]),"")</f>
        <v/>
      </c>
    </row>
    <row r="2794" spans="1:41" x14ac:dyDescent="0.25">
      <c r="A2794" s="48" t="s">
        <v>2812</v>
      </c>
      <c r="B2794" s="217" t="s">
        <v>2812</v>
      </c>
      <c r="C2794" s="217" t="s">
        <v>211</v>
      </c>
      <c r="D2794" s="218" t="b">
        <v>0</v>
      </c>
      <c r="E2794" s="48" t="s">
        <v>4299</v>
      </c>
      <c r="F2794" s="48" t="s">
        <v>2823</v>
      </c>
      <c r="G2794" s="48" t="s">
        <v>2824</v>
      </c>
      <c r="H2794" s="48" t="s">
        <v>211</v>
      </c>
      <c r="I2794" s="48" t="s">
        <v>211</v>
      </c>
      <c r="J2794" s="48" t="s">
        <v>5143</v>
      </c>
      <c r="K2794" s="217" t="s">
        <v>3471</v>
      </c>
      <c r="L2794" s="217" t="s">
        <v>2636</v>
      </c>
      <c r="M2794" s="48" t="s">
        <v>120</v>
      </c>
      <c r="N2794" s="217" t="s">
        <v>211</v>
      </c>
      <c r="O2794" s="48" t="s">
        <v>120</v>
      </c>
      <c r="P2794" s="48">
        <v>10</v>
      </c>
      <c r="Q2794" s="48" t="s">
        <v>211</v>
      </c>
      <c r="R2794" s="217" t="s">
        <v>211</v>
      </c>
      <c r="S2794" s="48" t="b">
        <v>0</v>
      </c>
      <c r="T2794" s="48">
        <v>65000</v>
      </c>
      <c r="U2794" s="178"/>
      <c r="V2794" s="178">
        <v>43528</v>
      </c>
      <c r="W2794" s="48" t="s">
        <v>2897</v>
      </c>
      <c r="X2794" s="48"/>
      <c r="Y2794" s="48"/>
      <c r="Z2794" s="48" t="s">
        <v>211</v>
      </c>
      <c r="AA2794" s="48"/>
      <c r="AB2794" s="48"/>
      <c r="AC2794" s="217" t="s">
        <v>211</v>
      </c>
      <c r="AD2794" s="48"/>
      <c r="AE2794" s="217" t="s">
        <v>211</v>
      </c>
      <c r="AF2794" s="217" t="s">
        <v>211</v>
      </c>
      <c r="AG2794" s="217" t="s">
        <v>211</v>
      </c>
      <c r="AH2794" s="208"/>
      <c r="AI2794" s="210" t="s">
        <v>211</v>
      </c>
      <c r="AJ2794" s="164" t="str">
        <f t="shared" si="43"/>
        <v>PD&amp;C</v>
      </c>
      <c r="AK2794" s="115" t="b">
        <f>ISNUMBER(SEARCH("IRT",Table1[[#This Row],[Current_Status]]))</f>
        <v>0</v>
      </c>
      <c r="AL2794" s="116">
        <f>YEAR(Table1[[#This Row],[Project_Initiated]])</f>
        <v>2019</v>
      </c>
      <c r="AM2794" s="53">
        <v>44120</v>
      </c>
      <c r="AN2794" s="53" t="str">
        <f>IF(AND(Table1[[#This Row],[Completed Date]]&gt;="07/01/2020"+0,Table1[[#This Row],[Completed Date]]&lt;="6/30/2021"+0),"FY 20-21",IF(AND(Table1[[#This Row],[Completed Date]]&gt;="07/01/2019"+0,Table1[[#This Row],[Completed Date]]&lt;="6/30/2020"+0),"FY 19-20",""))</f>
        <v/>
      </c>
      <c r="AO2794" s="116" t="str">
        <f>IFERROR(FIND("R",Table1[[#This Row],[FS_Priority]]),"")</f>
        <v/>
      </c>
    </row>
    <row r="2795" spans="1:41" x14ac:dyDescent="0.25">
      <c r="A2795" s="48" t="s">
        <v>4270</v>
      </c>
      <c r="B2795" s="217" t="s">
        <v>211</v>
      </c>
      <c r="C2795" s="217" t="s">
        <v>4270</v>
      </c>
      <c r="D2795" s="218" t="b">
        <v>0</v>
      </c>
      <c r="E2795" s="48" t="s">
        <v>2651</v>
      </c>
      <c r="F2795" s="48" t="s">
        <v>4288</v>
      </c>
      <c r="G2795" s="48" t="s">
        <v>4289</v>
      </c>
      <c r="H2795" s="48" t="s">
        <v>447</v>
      </c>
      <c r="I2795" s="48" t="s">
        <v>4290</v>
      </c>
      <c r="J2795" s="48" t="s">
        <v>2655</v>
      </c>
      <c r="K2795" s="217" t="s">
        <v>3773</v>
      </c>
      <c r="L2795" s="217" t="s">
        <v>2636</v>
      </c>
      <c r="M2795" s="48" t="s">
        <v>3586</v>
      </c>
      <c r="N2795" s="217" t="s">
        <v>211</v>
      </c>
      <c r="O2795" s="48" t="s">
        <v>183</v>
      </c>
      <c r="P2795" s="48"/>
      <c r="Q2795" s="48" t="s">
        <v>218</v>
      </c>
      <c r="R2795" s="217" t="s">
        <v>211</v>
      </c>
      <c r="S2795" s="48" t="b">
        <v>0</v>
      </c>
      <c r="T2795" s="48"/>
      <c r="U2795" s="178"/>
      <c r="V2795" s="178">
        <v>43531</v>
      </c>
      <c r="W2795" s="48" t="s">
        <v>211</v>
      </c>
      <c r="X2795" s="48"/>
      <c r="Y2795" s="48"/>
      <c r="Z2795" s="48" t="s">
        <v>211</v>
      </c>
      <c r="AA2795" s="48"/>
      <c r="AB2795" s="48"/>
      <c r="AC2795" s="217" t="s">
        <v>5035</v>
      </c>
      <c r="AD2795" s="219">
        <v>43633</v>
      </c>
      <c r="AE2795" s="217" t="s">
        <v>178</v>
      </c>
      <c r="AF2795" s="217" t="s">
        <v>4442</v>
      </c>
      <c r="AG2795" s="217" t="s">
        <v>2694</v>
      </c>
      <c r="AH2795" s="208"/>
      <c r="AI2795" s="210" t="s">
        <v>4355</v>
      </c>
      <c r="AJ2795" s="164" t="str">
        <f t="shared" si="43"/>
        <v>FS</v>
      </c>
      <c r="AK2795" s="115" t="b">
        <f>ISNUMBER(SEARCH("IRT",Table1[[#This Row],[Current_Status]]))</f>
        <v>0</v>
      </c>
      <c r="AL2795" s="116">
        <f>YEAR(Table1[[#This Row],[Project_Initiated]])</f>
        <v>2019</v>
      </c>
      <c r="AM2795" s="53">
        <v>44120</v>
      </c>
      <c r="AN2795" s="53" t="str">
        <f>IF(AND(Table1[[#This Row],[Completed Date]]&gt;="07/01/2020"+0,Table1[[#This Row],[Completed Date]]&lt;="6/30/2021"+0),"FY 20-21",IF(AND(Table1[[#This Row],[Completed Date]]&gt;="07/01/2019"+0,Table1[[#This Row],[Completed Date]]&lt;="6/30/2020"+0),"FY 19-20",""))</f>
        <v/>
      </c>
      <c r="AO2795" s="116" t="str">
        <f>IFERROR(FIND("R",Table1[[#This Row],[FS_Priority]]),"")</f>
        <v/>
      </c>
    </row>
    <row r="2796" spans="1:41" x14ac:dyDescent="0.25">
      <c r="A2796" s="48" t="s">
        <v>4271</v>
      </c>
      <c r="B2796" s="217" t="s">
        <v>211</v>
      </c>
      <c r="C2796" s="217" t="s">
        <v>4271</v>
      </c>
      <c r="D2796" s="218" t="b">
        <v>0</v>
      </c>
      <c r="E2796" s="48" t="s">
        <v>4291</v>
      </c>
      <c r="F2796" s="48" t="s">
        <v>4292</v>
      </c>
      <c r="G2796" s="48" t="s">
        <v>4293</v>
      </c>
      <c r="H2796" s="48" t="s">
        <v>457</v>
      </c>
      <c r="I2796" s="48" t="s">
        <v>211</v>
      </c>
      <c r="J2796" s="48" t="s">
        <v>2655</v>
      </c>
      <c r="K2796" s="217" t="s">
        <v>3784</v>
      </c>
      <c r="L2796" s="217" t="s">
        <v>2769</v>
      </c>
      <c r="M2796" s="48" t="s">
        <v>3785</v>
      </c>
      <c r="N2796" s="217" t="s">
        <v>3689</v>
      </c>
      <c r="O2796" s="48" t="s">
        <v>183</v>
      </c>
      <c r="P2796" s="48"/>
      <c r="Q2796" s="48" t="s">
        <v>218</v>
      </c>
      <c r="R2796" s="217" t="s">
        <v>211</v>
      </c>
      <c r="S2796" s="48" t="b">
        <v>0</v>
      </c>
      <c r="T2796" s="48"/>
      <c r="U2796" s="178"/>
      <c r="V2796" s="178">
        <v>43648</v>
      </c>
      <c r="W2796" s="48" t="s">
        <v>211</v>
      </c>
      <c r="X2796" s="48"/>
      <c r="Y2796" s="48"/>
      <c r="Z2796" s="48" t="s">
        <v>211</v>
      </c>
      <c r="AA2796" s="48"/>
      <c r="AB2796" s="48"/>
      <c r="AC2796" s="217" t="s">
        <v>5037</v>
      </c>
      <c r="AD2796" s="219">
        <v>43629</v>
      </c>
      <c r="AE2796" s="217" t="s">
        <v>178</v>
      </c>
      <c r="AF2796" s="217" t="s">
        <v>4465</v>
      </c>
      <c r="AG2796" s="217" t="s">
        <v>2694</v>
      </c>
      <c r="AH2796" s="208"/>
      <c r="AI2796" s="210" t="s">
        <v>4355</v>
      </c>
      <c r="AJ2796" s="164" t="str">
        <f t="shared" si="43"/>
        <v>FS</v>
      </c>
      <c r="AK2796" s="115" t="b">
        <f>ISNUMBER(SEARCH("IRT",Table1[[#This Row],[Current_Status]]))</f>
        <v>0</v>
      </c>
      <c r="AL2796" s="116">
        <f>YEAR(Table1[[#This Row],[Project_Initiated]])</f>
        <v>2019</v>
      </c>
      <c r="AM2796" s="53">
        <v>44120</v>
      </c>
      <c r="AN2796" s="53" t="str">
        <f>IF(AND(Table1[[#This Row],[Completed Date]]&gt;="07/01/2020"+0,Table1[[#This Row],[Completed Date]]&lt;="6/30/2021"+0),"FY 20-21",IF(AND(Table1[[#This Row],[Completed Date]]&gt;="07/01/2019"+0,Table1[[#This Row],[Completed Date]]&lt;="6/30/2020"+0),"FY 19-20",""))</f>
        <v/>
      </c>
      <c r="AO2796" s="116" t="str">
        <f>IFERROR(FIND("R",Table1[[#This Row],[FS_Priority]]),"")</f>
        <v/>
      </c>
    </row>
    <row r="2797" spans="1:41" x14ac:dyDescent="0.25">
      <c r="A2797" s="48" t="s">
        <v>480</v>
      </c>
      <c r="B2797" s="217" t="s">
        <v>480</v>
      </c>
      <c r="C2797" s="217" t="s">
        <v>211</v>
      </c>
      <c r="D2797" s="218" t="b">
        <v>0</v>
      </c>
      <c r="E2797" s="48" t="s">
        <v>187</v>
      </c>
      <c r="F2797" s="48" t="s">
        <v>481</v>
      </c>
      <c r="G2797" s="48" t="s">
        <v>482</v>
      </c>
      <c r="H2797" s="48" t="s">
        <v>211</v>
      </c>
      <c r="I2797" s="48" t="s">
        <v>211</v>
      </c>
      <c r="J2797" s="48" t="s">
        <v>4955</v>
      </c>
      <c r="K2797" s="217" t="s">
        <v>30</v>
      </c>
      <c r="L2797" s="217" t="s">
        <v>394</v>
      </c>
      <c r="M2797" s="48" t="s">
        <v>484</v>
      </c>
      <c r="N2797" s="217" t="s">
        <v>211</v>
      </c>
      <c r="O2797" s="48" t="s">
        <v>484</v>
      </c>
      <c r="P2797" s="48">
        <v>99</v>
      </c>
      <c r="Q2797" s="48" t="s">
        <v>211</v>
      </c>
      <c r="R2797" s="217" t="s">
        <v>211</v>
      </c>
      <c r="S2797" s="48" t="b">
        <v>0</v>
      </c>
      <c r="T2797" s="48">
        <v>0</v>
      </c>
      <c r="U2797" s="178"/>
      <c r="V2797" s="178"/>
      <c r="W2797" s="48" t="s">
        <v>4794</v>
      </c>
      <c r="X2797" s="48">
        <v>44136</v>
      </c>
      <c r="Y2797" s="48">
        <v>44256</v>
      </c>
      <c r="Z2797" s="48" t="s">
        <v>211</v>
      </c>
      <c r="AA2797" s="48"/>
      <c r="AB2797" s="48"/>
      <c r="AC2797" s="217" t="s">
        <v>211</v>
      </c>
      <c r="AD2797" s="48"/>
      <c r="AE2797" s="217" t="s">
        <v>211</v>
      </c>
      <c r="AF2797" s="217" t="s">
        <v>211</v>
      </c>
      <c r="AG2797" s="217" t="s">
        <v>211</v>
      </c>
      <c r="AH2797" s="208"/>
      <c r="AI2797" s="210" t="s">
        <v>211</v>
      </c>
      <c r="AJ2797" s="164" t="str">
        <f t="shared" si="43"/>
        <v>PD&amp;C</v>
      </c>
      <c r="AK2797" s="115" t="b">
        <f>ISNUMBER(SEARCH("IRT",Table1[[#This Row],[Current_Status]]))</f>
        <v>0</v>
      </c>
      <c r="AL2797" s="116">
        <f>YEAR(Table1[[#This Row],[Project_Initiated]])</f>
        <v>1900</v>
      </c>
      <c r="AM2797" s="53">
        <v>44120</v>
      </c>
      <c r="AN2797" s="53" t="str">
        <f>IF(AND(Table1[[#This Row],[Completed Date]]&gt;="07/01/2020"+0,Table1[[#This Row],[Completed Date]]&lt;="6/30/2021"+0),"FY 20-21",IF(AND(Table1[[#This Row],[Completed Date]]&gt;="07/01/2019"+0,Table1[[#This Row],[Completed Date]]&lt;="6/30/2020"+0),"FY 19-20",""))</f>
        <v/>
      </c>
      <c r="AO2797" s="116" t="str">
        <f>IFERROR(FIND("R",Table1[[#This Row],[FS_Priority]]),"")</f>
        <v/>
      </c>
    </row>
    <row r="2798" spans="1:41" x14ac:dyDescent="0.25">
      <c r="A2798" s="48" t="s">
        <v>44</v>
      </c>
      <c r="B2798" s="217" t="s">
        <v>44</v>
      </c>
      <c r="C2798" s="217" t="s">
        <v>211</v>
      </c>
      <c r="D2798" s="218" t="b">
        <v>0</v>
      </c>
      <c r="E2798" s="48" t="s">
        <v>4299</v>
      </c>
      <c r="F2798" s="48" t="s">
        <v>45</v>
      </c>
      <c r="G2798" s="48" t="s">
        <v>3507</v>
      </c>
      <c r="H2798" s="48" t="s">
        <v>265</v>
      </c>
      <c r="I2798" s="48" t="s">
        <v>211</v>
      </c>
      <c r="J2798" s="48" t="s">
        <v>2758</v>
      </c>
      <c r="K2798" s="217" t="s">
        <v>3471</v>
      </c>
      <c r="L2798" s="217" t="s">
        <v>2636</v>
      </c>
      <c r="M2798" s="48" t="s">
        <v>3476</v>
      </c>
      <c r="N2798" s="217" t="s">
        <v>211</v>
      </c>
      <c r="O2798" s="48" t="s">
        <v>3496</v>
      </c>
      <c r="P2798" s="48">
        <v>21</v>
      </c>
      <c r="Q2798" s="48" t="s">
        <v>211</v>
      </c>
      <c r="R2798" s="217" t="s">
        <v>211</v>
      </c>
      <c r="S2798" s="48" t="b">
        <v>0</v>
      </c>
      <c r="T2798" s="48">
        <v>0</v>
      </c>
      <c r="U2798" s="178"/>
      <c r="V2798" s="178">
        <v>43007</v>
      </c>
      <c r="W2798" s="48" t="s">
        <v>2758</v>
      </c>
      <c r="X2798" s="48"/>
      <c r="Y2798" s="48"/>
      <c r="Z2798" s="48" t="s">
        <v>211</v>
      </c>
      <c r="AA2798" s="48"/>
      <c r="AB2798" s="48"/>
      <c r="AC2798" s="217" t="s">
        <v>211</v>
      </c>
      <c r="AD2798" s="48"/>
      <c r="AE2798" s="217" t="s">
        <v>211</v>
      </c>
      <c r="AF2798" s="217" t="s">
        <v>211</v>
      </c>
      <c r="AG2798" s="217" t="s">
        <v>211</v>
      </c>
      <c r="AH2798" s="208"/>
      <c r="AI2798" s="210" t="s">
        <v>211</v>
      </c>
      <c r="AJ2798" s="164" t="str">
        <f t="shared" si="43"/>
        <v>PD&amp;C</v>
      </c>
      <c r="AK2798" s="115" t="b">
        <f>ISNUMBER(SEARCH("IRT",Table1[[#This Row],[Current_Status]]))</f>
        <v>0</v>
      </c>
      <c r="AL2798" s="116">
        <f>YEAR(Table1[[#This Row],[Project_Initiated]])</f>
        <v>2017</v>
      </c>
      <c r="AM2798" s="53">
        <v>44120</v>
      </c>
      <c r="AN2798" s="53" t="str">
        <f>IF(AND(Table1[[#This Row],[Completed Date]]&gt;="07/01/2020"+0,Table1[[#This Row],[Completed Date]]&lt;="6/30/2021"+0),"FY 20-21",IF(AND(Table1[[#This Row],[Completed Date]]&gt;="07/01/2019"+0,Table1[[#This Row],[Completed Date]]&lt;="6/30/2020"+0),"FY 19-20",""))</f>
        <v/>
      </c>
      <c r="AO2798" s="116" t="str">
        <f>IFERROR(FIND("R",Table1[[#This Row],[FS_Priority]]),"")</f>
        <v/>
      </c>
    </row>
    <row r="2799" spans="1:41" x14ac:dyDescent="0.25">
      <c r="A2799" s="48" t="s">
        <v>4965</v>
      </c>
      <c r="B2799" s="217" t="s">
        <v>4965</v>
      </c>
      <c r="C2799" s="217" t="s">
        <v>211</v>
      </c>
      <c r="D2799" s="218" t="b">
        <v>0</v>
      </c>
      <c r="E2799" s="48" t="s">
        <v>187</v>
      </c>
      <c r="F2799" s="48" t="s">
        <v>4952</v>
      </c>
      <c r="G2799" s="48" t="s">
        <v>4953</v>
      </c>
      <c r="H2799" s="48" t="s">
        <v>211</v>
      </c>
      <c r="I2799" s="48" t="s">
        <v>211</v>
      </c>
      <c r="J2799" s="48" t="s">
        <v>4991</v>
      </c>
      <c r="K2799" s="217" t="s">
        <v>30</v>
      </c>
      <c r="L2799" s="217" t="s">
        <v>394</v>
      </c>
      <c r="M2799" s="48" t="s">
        <v>4954</v>
      </c>
      <c r="N2799" s="217" t="s">
        <v>211</v>
      </c>
      <c r="O2799" s="48" t="s">
        <v>120</v>
      </c>
      <c r="P2799" s="48">
        <v>4</v>
      </c>
      <c r="Q2799" s="48" t="s">
        <v>211</v>
      </c>
      <c r="R2799" s="217" t="s">
        <v>211</v>
      </c>
      <c r="S2799" s="48" t="b">
        <v>0</v>
      </c>
      <c r="T2799" s="48">
        <v>2178000</v>
      </c>
      <c r="U2799" s="178"/>
      <c r="V2799" s="178">
        <v>43920</v>
      </c>
      <c r="W2799" s="48" t="s">
        <v>4991</v>
      </c>
      <c r="X2799" s="48"/>
      <c r="Y2799" s="48"/>
      <c r="Z2799" s="48" t="s">
        <v>211</v>
      </c>
      <c r="AA2799" s="48"/>
      <c r="AB2799" s="48"/>
      <c r="AC2799" s="217" t="s">
        <v>211</v>
      </c>
      <c r="AD2799" s="179"/>
      <c r="AE2799" s="217" t="s">
        <v>211</v>
      </c>
      <c r="AF2799" s="217" t="s">
        <v>211</v>
      </c>
      <c r="AG2799" s="217" t="s">
        <v>211</v>
      </c>
      <c r="AH2799" s="208"/>
      <c r="AI2799" s="210" t="s">
        <v>211</v>
      </c>
      <c r="AJ2799" s="164" t="str">
        <f t="shared" si="43"/>
        <v>PD&amp;C</v>
      </c>
      <c r="AK2799" s="115" t="b">
        <f>ISNUMBER(SEARCH("IRT",Table1[[#This Row],[Current_Status]]))</f>
        <v>0</v>
      </c>
      <c r="AL2799" s="116">
        <f>YEAR(Table1[[#This Row],[Project_Initiated]])</f>
        <v>2020</v>
      </c>
      <c r="AM2799" s="53">
        <v>44120</v>
      </c>
      <c r="AN2799" s="53" t="str">
        <f>IF(AND(Table1[[#This Row],[Completed Date]]&gt;="07/01/2020"+0,Table1[[#This Row],[Completed Date]]&lt;="6/30/2021"+0),"FY 20-21",IF(AND(Table1[[#This Row],[Completed Date]]&gt;="07/01/2019"+0,Table1[[#This Row],[Completed Date]]&lt;="6/30/2020"+0),"FY 19-20",""))</f>
        <v/>
      </c>
      <c r="AO2799" s="116" t="str">
        <f>IFERROR(FIND("R",Table1[[#This Row],[FS_Priority]]),"")</f>
        <v/>
      </c>
    </row>
    <row r="2800" spans="1:41" x14ac:dyDescent="0.25">
      <c r="A2800" s="48" t="s">
        <v>2800</v>
      </c>
      <c r="B2800" s="217" t="s">
        <v>2800</v>
      </c>
      <c r="C2800" s="217" t="s">
        <v>211</v>
      </c>
      <c r="D2800" s="218" t="b">
        <v>0</v>
      </c>
      <c r="E2800" s="48" t="s">
        <v>187</v>
      </c>
      <c r="F2800" s="48" t="s">
        <v>2801</v>
      </c>
      <c r="G2800" s="48" t="s">
        <v>3822</v>
      </c>
      <c r="H2800" s="48" t="s">
        <v>2290</v>
      </c>
      <c r="I2800" s="48" t="s">
        <v>211</v>
      </c>
      <c r="J2800" s="48" t="s">
        <v>2898</v>
      </c>
      <c r="K2800" s="217" t="s">
        <v>30</v>
      </c>
      <c r="L2800" s="217" t="s">
        <v>394</v>
      </c>
      <c r="M2800" s="48" t="s">
        <v>419</v>
      </c>
      <c r="N2800" s="217" t="s">
        <v>211</v>
      </c>
      <c r="O2800" s="48" t="s">
        <v>4386</v>
      </c>
      <c r="P2800" s="48">
        <v>15</v>
      </c>
      <c r="Q2800" s="48" t="s">
        <v>211</v>
      </c>
      <c r="R2800" s="217" t="s">
        <v>211</v>
      </c>
      <c r="S2800" s="48" t="b">
        <v>0</v>
      </c>
      <c r="T2800" s="48"/>
      <c r="U2800" s="178"/>
      <c r="V2800" s="178">
        <v>43515</v>
      </c>
      <c r="W2800" s="48" t="s">
        <v>4795</v>
      </c>
      <c r="X2800" s="48"/>
      <c r="Y2800" s="48"/>
      <c r="Z2800" s="48" t="s">
        <v>211</v>
      </c>
      <c r="AA2800" s="48"/>
      <c r="AB2800" s="48"/>
      <c r="AC2800" s="217" t="s">
        <v>211</v>
      </c>
      <c r="AD2800" s="179"/>
      <c r="AE2800" s="217" t="s">
        <v>211</v>
      </c>
      <c r="AF2800" s="217" t="s">
        <v>211</v>
      </c>
      <c r="AG2800" s="217" t="s">
        <v>211</v>
      </c>
      <c r="AH2800" s="208"/>
      <c r="AI2800" s="210" t="s">
        <v>211</v>
      </c>
      <c r="AJ2800" s="164" t="str">
        <f t="shared" si="43"/>
        <v>PD&amp;C</v>
      </c>
      <c r="AK2800" s="115" t="b">
        <f>ISNUMBER(SEARCH("IRT",Table1[[#This Row],[Current_Status]]))</f>
        <v>0</v>
      </c>
      <c r="AL2800" s="116">
        <f>YEAR(Table1[[#This Row],[Project_Initiated]])</f>
        <v>2019</v>
      </c>
      <c r="AM2800" s="53">
        <v>44120</v>
      </c>
      <c r="AN2800" s="53" t="str">
        <f>IF(AND(Table1[[#This Row],[Completed Date]]&gt;="07/01/2020"+0,Table1[[#This Row],[Completed Date]]&lt;="6/30/2021"+0),"FY 20-21",IF(AND(Table1[[#This Row],[Completed Date]]&gt;="07/01/2019"+0,Table1[[#This Row],[Completed Date]]&lt;="6/30/2020"+0),"FY 19-20",""))</f>
        <v/>
      </c>
      <c r="AO2800" s="116" t="str">
        <f>IFERROR(FIND("R",Table1[[#This Row],[FS_Priority]]),"")</f>
        <v/>
      </c>
    </row>
    <row r="2801" spans="1:41" x14ac:dyDescent="0.25">
      <c r="A2801" s="48" t="s">
        <v>2642</v>
      </c>
      <c r="B2801" s="217" t="s">
        <v>2642</v>
      </c>
      <c r="C2801" s="217" t="s">
        <v>211</v>
      </c>
      <c r="D2801" s="218" t="b">
        <v>0</v>
      </c>
      <c r="E2801" s="48" t="s">
        <v>4299</v>
      </c>
      <c r="F2801" s="48" t="s">
        <v>2643</v>
      </c>
      <c r="G2801" s="48" t="s">
        <v>2644</v>
      </c>
      <c r="H2801" s="48" t="s">
        <v>211</v>
      </c>
      <c r="I2801" s="48" t="s">
        <v>211</v>
      </c>
      <c r="J2801" s="48" t="s">
        <v>4485</v>
      </c>
      <c r="K2801" s="217" t="s">
        <v>3471</v>
      </c>
      <c r="L2801" s="217" t="s">
        <v>2636</v>
      </c>
      <c r="M2801" s="48" t="s">
        <v>274</v>
      </c>
      <c r="N2801" s="217" t="s">
        <v>211</v>
      </c>
      <c r="O2801" s="48" t="s">
        <v>274</v>
      </c>
      <c r="P2801" s="48">
        <v>19</v>
      </c>
      <c r="Q2801" s="48" t="s">
        <v>211</v>
      </c>
      <c r="R2801" s="217" t="s">
        <v>211</v>
      </c>
      <c r="S2801" s="48" t="b">
        <v>0</v>
      </c>
      <c r="T2801" s="48">
        <v>916581</v>
      </c>
      <c r="U2801" s="178"/>
      <c r="V2801" s="178">
        <v>43410</v>
      </c>
      <c r="W2801" s="48" t="s">
        <v>2669</v>
      </c>
      <c r="X2801" s="48"/>
      <c r="Y2801" s="48"/>
      <c r="Z2801" s="48" t="s">
        <v>211</v>
      </c>
      <c r="AA2801" s="48"/>
      <c r="AB2801" s="48"/>
      <c r="AC2801" s="217" t="s">
        <v>211</v>
      </c>
      <c r="AD2801" s="179"/>
      <c r="AE2801" s="217" t="s">
        <v>211</v>
      </c>
      <c r="AF2801" s="217" t="s">
        <v>211</v>
      </c>
      <c r="AG2801" s="217" t="s">
        <v>211</v>
      </c>
      <c r="AH2801" s="208"/>
      <c r="AI2801" s="210" t="s">
        <v>211</v>
      </c>
      <c r="AJ2801" s="164" t="str">
        <f t="shared" si="43"/>
        <v>PD&amp;C</v>
      </c>
      <c r="AK2801" s="115" t="b">
        <f>ISNUMBER(SEARCH("IRT",Table1[[#This Row],[Current_Status]]))</f>
        <v>0</v>
      </c>
      <c r="AL2801" s="116">
        <f>YEAR(Table1[[#This Row],[Project_Initiated]])</f>
        <v>2018</v>
      </c>
      <c r="AM2801" s="53">
        <v>44120</v>
      </c>
      <c r="AN2801" s="53" t="str">
        <f>IF(AND(Table1[[#This Row],[Completed Date]]&gt;="07/01/2020"+0,Table1[[#This Row],[Completed Date]]&lt;="6/30/2021"+0),"FY 20-21",IF(AND(Table1[[#This Row],[Completed Date]]&gt;="07/01/2019"+0,Table1[[#This Row],[Completed Date]]&lt;="6/30/2020"+0),"FY 19-20",""))</f>
        <v/>
      </c>
      <c r="AO2801" s="116" t="str">
        <f>IFERROR(FIND("R",Table1[[#This Row],[FS_Priority]]),"")</f>
        <v/>
      </c>
    </row>
    <row r="2802" spans="1:41" x14ac:dyDescent="0.25">
      <c r="A2802" s="48" t="s">
        <v>214</v>
      </c>
      <c r="B2802" s="217" t="s">
        <v>211</v>
      </c>
      <c r="C2802" s="217" t="s">
        <v>214</v>
      </c>
      <c r="D2802" s="218" t="b">
        <v>0</v>
      </c>
      <c r="E2802" s="48" t="s">
        <v>21</v>
      </c>
      <c r="F2802" s="48" t="s">
        <v>2952</v>
      </c>
      <c r="G2802" s="48" t="s">
        <v>215</v>
      </c>
      <c r="H2802" s="48" t="s">
        <v>211</v>
      </c>
      <c r="I2802" s="48" t="s">
        <v>211</v>
      </c>
      <c r="J2802" s="48" t="s">
        <v>3454</v>
      </c>
      <c r="K2802" s="217" t="s">
        <v>3455</v>
      </c>
      <c r="L2802" s="217" t="s">
        <v>4315</v>
      </c>
      <c r="M2802" s="48" t="s">
        <v>3456</v>
      </c>
      <c r="N2802" s="217" t="s">
        <v>211</v>
      </c>
      <c r="O2802" s="48" t="s">
        <v>183</v>
      </c>
      <c r="P2802" s="48"/>
      <c r="Q2802" s="48" t="s">
        <v>211</v>
      </c>
      <c r="R2802" s="217" t="s">
        <v>211</v>
      </c>
      <c r="S2802" s="48" t="b">
        <v>0</v>
      </c>
      <c r="T2802" s="48"/>
      <c r="U2802" s="178"/>
      <c r="V2802" s="178">
        <v>43277</v>
      </c>
      <c r="W2802" s="48" t="s">
        <v>211</v>
      </c>
      <c r="X2802" s="48"/>
      <c r="Y2802" s="48"/>
      <c r="Z2802" s="48" t="s">
        <v>211</v>
      </c>
      <c r="AA2802" s="48"/>
      <c r="AB2802" s="48"/>
      <c r="AC2802" s="217" t="s">
        <v>2756</v>
      </c>
      <c r="AD2802" s="180"/>
      <c r="AE2802" s="217" t="s">
        <v>178</v>
      </c>
      <c r="AF2802" s="217" t="s">
        <v>211</v>
      </c>
      <c r="AG2802" s="217" t="s">
        <v>2693</v>
      </c>
      <c r="AH2802" s="216">
        <v>43497</v>
      </c>
      <c r="AI2802" s="210" t="s">
        <v>4347</v>
      </c>
      <c r="AJ2802" s="164" t="str">
        <f t="shared" si="43"/>
        <v>FS</v>
      </c>
      <c r="AK2802" s="115" t="b">
        <f>ISNUMBER(SEARCH("IRT",Table1[[#This Row],[Current_Status]]))</f>
        <v>0</v>
      </c>
      <c r="AL2802" s="116">
        <f>YEAR(Table1[[#This Row],[Project_Initiated]])</f>
        <v>2018</v>
      </c>
      <c r="AM2802" s="53">
        <v>44120</v>
      </c>
      <c r="AN2802" s="53" t="str">
        <f>IF(AND(Table1[[#This Row],[Completed Date]]&gt;="07/01/2020"+0,Table1[[#This Row],[Completed Date]]&lt;="6/30/2021"+0),"FY 20-21",IF(AND(Table1[[#This Row],[Completed Date]]&gt;="07/01/2019"+0,Table1[[#This Row],[Completed Date]]&lt;="6/30/2020"+0),"FY 19-20",""))</f>
        <v/>
      </c>
      <c r="AO2802" s="116" t="str">
        <f>IFERROR(FIND("R",Table1[[#This Row],[FS_Priority]]),"")</f>
        <v/>
      </c>
    </row>
    <row r="2803" spans="1:41" x14ac:dyDescent="0.25">
      <c r="A2803" s="48" t="s">
        <v>232</v>
      </c>
      <c r="B2803" s="217" t="s">
        <v>211</v>
      </c>
      <c r="C2803" s="217" t="s">
        <v>232</v>
      </c>
      <c r="D2803" s="218" t="b">
        <v>0</v>
      </c>
      <c r="E2803" s="48" t="s">
        <v>21</v>
      </c>
      <c r="F2803" s="48" t="s">
        <v>2963</v>
      </c>
      <c r="G2803" s="48" t="s">
        <v>211</v>
      </c>
      <c r="H2803" s="48" t="s">
        <v>211</v>
      </c>
      <c r="I2803" s="48" t="s">
        <v>211</v>
      </c>
      <c r="J2803" s="48" t="s">
        <v>3454</v>
      </c>
      <c r="K2803" s="217" t="s">
        <v>3455</v>
      </c>
      <c r="L2803" s="217" t="s">
        <v>4315</v>
      </c>
      <c r="M2803" s="48" t="s">
        <v>3458</v>
      </c>
      <c r="N2803" s="217" t="s">
        <v>211</v>
      </c>
      <c r="O2803" s="48" t="s">
        <v>211</v>
      </c>
      <c r="P2803" s="48"/>
      <c r="Q2803" s="48" t="s">
        <v>234</v>
      </c>
      <c r="R2803" s="217" t="s">
        <v>211</v>
      </c>
      <c r="S2803" s="48" t="b">
        <v>0</v>
      </c>
      <c r="T2803" s="48"/>
      <c r="U2803" s="178"/>
      <c r="V2803" s="178">
        <v>43355</v>
      </c>
      <c r="W2803" s="48" t="s">
        <v>211</v>
      </c>
      <c r="X2803" s="48"/>
      <c r="Y2803" s="48"/>
      <c r="Z2803" s="48" t="s">
        <v>211</v>
      </c>
      <c r="AA2803" s="48"/>
      <c r="AB2803" s="48"/>
      <c r="AC2803" s="217" t="s">
        <v>211</v>
      </c>
      <c r="AD2803" s="219">
        <v>43370</v>
      </c>
      <c r="AE2803" s="217" t="s">
        <v>178</v>
      </c>
      <c r="AF2803" s="217" t="s">
        <v>211</v>
      </c>
      <c r="AG2803" s="217" t="s">
        <v>2694</v>
      </c>
      <c r="AH2803" s="216">
        <v>43424</v>
      </c>
      <c r="AI2803" s="210" t="s">
        <v>4347</v>
      </c>
      <c r="AJ2803" s="164" t="str">
        <f t="shared" si="43"/>
        <v>FS</v>
      </c>
      <c r="AK2803" s="115" t="b">
        <f>ISNUMBER(SEARCH("IRT",Table1[[#This Row],[Current_Status]]))</f>
        <v>0</v>
      </c>
      <c r="AL2803" s="116">
        <f>YEAR(Table1[[#This Row],[Project_Initiated]])</f>
        <v>2018</v>
      </c>
      <c r="AM2803" s="53">
        <v>44120</v>
      </c>
      <c r="AN2803" s="53" t="str">
        <f>IF(AND(Table1[[#This Row],[Completed Date]]&gt;="07/01/2020"+0,Table1[[#This Row],[Completed Date]]&lt;="6/30/2021"+0),"FY 20-21",IF(AND(Table1[[#This Row],[Completed Date]]&gt;="07/01/2019"+0,Table1[[#This Row],[Completed Date]]&lt;="6/30/2020"+0),"FY 19-20",""))</f>
        <v/>
      </c>
      <c r="AO2803" s="116" t="str">
        <f>IFERROR(FIND("R",Table1[[#This Row],[FS_Priority]]),"")</f>
        <v/>
      </c>
    </row>
    <row r="2804" spans="1:41" x14ac:dyDescent="0.25">
      <c r="A2804" s="48" t="s">
        <v>281</v>
      </c>
      <c r="B2804" s="217" t="s">
        <v>211</v>
      </c>
      <c r="C2804" s="217" t="s">
        <v>281</v>
      </c>
      <c r="D2804" s="218" t="b">
        <v>0</v>
      </c>
      <c r="E2804" s="48" t="s">
        <v>53</v>
      </c>
      <c r="F2804" s="48" t="s">
        <v>3032</v>
      </c>
      <c r="G2804" s="48" t="s">
        <v>233</v>
      </c>
      <c r="H2804" s="48" t="s">
        <v>932</v>
      </c>
      <c r="I2804" s="48" t="s">
        <v>3550</v>
      </c>
      <c r="J2804" s="48" t="s">
        <v>3454</v>
      </c>
      <c r="K2804" s="217" t="s">
        <v>3514</v>
      </c>
      <c r="L2804" s="217" t="s">
        <v>2636</v>
      </c>
      <c r="M2804" s="48" t="s">
        <v>3538</v>
      </c>
      <c r="N2804" s="217" t="s">
        <v>211</v>
      </c>
      <c r="O2804" s="48" t="s">
        <v>183</v>
      </c>
      <c r="P2804" s="48"/>
      <c r="Q2804" s="48" t="s">
        <v>242</v>
      </c>
      <c r="R2804" s="217" t="s">
        <v>239</v>
      </c>
      <c r="S2804" s="48" t="b">
        <v>0</v>
      </c>
      <c r="T2804" s="48"/>
      <c r="U2804" s="178"/>
      <c r="V2804" s="178">
        <v>43235</v>
      </c>
      <c r="W2804" s="48" t="s">
        <v>211</v>
      </c>
      <c r="X2804" s="48"/>
      <c r="Y2804" s="48"/>
      <c r="Z2804" s="48" t="s">
        <v>211</v>
      </c>
      <c r="AA2804" s="48"/>
      <c r="AB2804" s="48"/>
      <c r="AC2804" s="217" t="s">
        <v>2761</v>
      </c>
      <c r="AD2804" s="48"/>
      <c r="AE2804" s="217" t="s">
        <v>183</v>
      </c>
      <c r="AF2804" s="217" t="s">
        <v>211</v>
      </c>
      <c r="AG2804" s="217" t="s">
        <v>2694</v>
      </c>
      <c r="AH2804" s="216">
        <v>43497</v>
      </c>
      <c r="AI2804" s="210" t="s">
        <v>4350</v>
      </c>
      <c r="AJ2804" s="164" t="str">
        <f t="shared" si="43"/>
        <v>FS</v>
      </c>
      <c r="AK2804" s="115" t="b">
        <f>ISNUMBER(SEARCH("IRT",Table1[[#This Row],[Current_Status]]))</f>
        <v>0</v>
      </c>
      <c r="AL2804" s="116">
        <f>YEAR(Table1[[#This Row],[Project_Initiated]])</f>
        <v>2018</v>
      </c>
      <c r="AM2804" s="53">
        <v>44120</v>
      </c>
      <c r="AN2804" s="53" t="str">
        <f>IF(AND(Table1[[#This Row],[Completed Date]]&gt;="07/01/2020"+0,Table1[[#This Row],[Completed Date]]&lt;="6/30/2021"+0),"FY 20-21",IF(AND(Table1[[#This Row],[Completed Date]]&gt;="07/01/2019"+0,Table1[[#This Row],[Completed Date]]&lt;="6/30/2020"+0),"FY 19-20",""))</f>
        <v/>
      </c>
      <c r="AO2804" s="116" t="str">
        <f>IFERROR(FIND("R",Table1[[#This Row],[FS_Priority]]),"")</f>
        <v/>
      </c>
    </row>
    <row r="2805" spans="1:41" x14ac:dyDescent="0.25">
      <c r="A2805" s="48" t="s">
        <v>4087</v>
      </c>
      <c r="B2805" s="217" t="s">
        <v>211</v>
      </c>
      <c r="C2805" s="217" t="s">
        <v>4087</v>
      </c>
      <c r="D2805" s="218" t="b">
        <v>0</v>
      </c>
      <c r="E2805" s="48" t="s">
        <v>99</v>
      </c>
      <c r="F2805" s="48" t="s">
        <v>4157</v>
      </c>
      <c r="G2805" s="48" t="s">
        <v>211</v>
      </c>
      <c r="H2805" s="48" t="s">
        <v>465</v>
      </c>
      <c r="I2805" s="48" t="s">
        <v>4158</v>
      </c>
      <c r="J2805" s="48" t="s">
        <v>3454</v>
      </c>
      <c r="K2805" s="217" t="s">
        <v>4989</v>
      </c>
      <c r="L2805" s="217" t="s">
        <v>297</v>
      </c>
      <c r="M2805" s="48" t="s">
        <v>4159</v>
      </c>
      <c r="N2805" s="217" t="s">
        <v>211</v>
      </c>
      <c r="O2805" s="48" t="s">
        <v>165</v>
      </c>
      <c r="P2805" s="48"/>
      <c r="Q2805" s="48" t="s">
        <v>242</v>
      </c>
      <c r="R2805" s="217" t="s">
        <v>211</v>
      </c>
      <c r="S2805" s="48" t="b">
        <v>0</v>
      </c>
      <c r="T2805" s="48"/>
      <c r="U2805" s="178"/>
      <c r="V2805" s="178">
        <v>43635</v>
      </c>
      <c r="W2805" s="48" t="s">
        <v>211</v>
      </c>
      <c r="X2805" s="48"/>
      <c r="Y2805" s="48"/>
      <c r="Z2805" s="48" t="s">
        <v>211</v>
      </c>
      <c r="AA2805" s="48"/>
      <c r="AB2805" s="48"/>
      <c r="AC2805" s="217" t="s">
        <v>4436</v>
      </c>
      <c r="AD2805" s="48"/>
      <c r="AE2805" s="217" t="s">
        <v>165</v>
      </c>
      <c r="AF2805" s="217" t="s">
        <v>211</v>
      </c>
      <c r="AG2805" s="217" t="s">
        <v>211</v>
      </c>
      <c r="AH2805" s="216">
        <v>43731</v>
      </c>
      <c r="AI2805" s="210" t="s">
        <v>4284</v>
      </c>
      <c r="AJ2805" s="164" t="str">
        <f t="shared" si="43"/>
        <v>FS</v>
      </c>
      <c r="AK2805" s="115" t="b">
        <f>ISNUMBER(SEARCH("IRT",Table1[[#This Row],[Current_Status]]))</f>
        <v>0</v>
      </c>
      <c r="AL2805" s="116">
        <f>YEAR(Table1[[#This Row],[Project_Initiated]])</f>
        <v>2019</v>
      </c>
      <c r="AM2805" s="53">
        <v>44120</v>
      </c>
      <c r="AN2805" s="53" t="str">
        <f>IF(AND(Table1[[#This Row],[Completed Date]]&gt;="07/01/2020"+0,Table1[[#This Row],[Completed Date]]&lt;="6/30/2021"+0),"FY 20-21",IF(AND(Table1[[#This Row],[Completed Date]]&gt;="07/01/2019"+0,Table1[[#This Row],[Completed Date]]&lt;="6/30/2020"+0),"FY 19-20",""))</f>
        <v>FY 19-20</v>
      </c>
      <c r="AO2805" s="116" t="str">
        <f>IFERROR(FIND("R",Table1[[#This Row],[FS_Priority]]),"")</f>
        <v/>
      </c>
    </row>
    <row r="2806" spans="1:41" x14ac:dyDescent="0.25">
      <c r="A2806" s="48" t="s">
        <v>408</v>
      </c>
      <c r="B2806" s="217" t="s">
        <v>211</v>
      </c>
      <c r="C2806" s="217" t="s">
        <v>408</v>
      </c>
      <c r="D2806" s="218" t="b">
        <v>0</v>
      </c>
      <c r="E2806" s="48" t="s">
        <v>131</v>
      </c>
      <c r="F2806" s="48" t="s">
        <v>3283</v>
      </c>
      <c r="G2806" s="48" t="s">
        <v>211</v>
      </c>
      <c r="H2806" s="48" t="s">
        <v>273</v>
      </c>
      <c r="I2806" s="48" t="s">
        <v>211</v>
      </c>
      <c r="J2806" s="48" t="s">
        <v>3454</v>
      </c>
      <c r="K2806" s="217" t="s">
        <v>3802</v>
      </c>
      <c r="L2806" s="217" t="s">
        <v>2770</v>
      </c>
      <c r="M2806" s="48" t="s">
        <v>3803</v>
      </c>
      <c r="N2806" s="217" t="s">
        <v>211</v>
      </c>
      <c r="O2806" s="48" t="s">
        <v>183</v>
      </c>
      <c r="P2806" s="48"/>
      <c r="Q2806" s="48" t="s">
        <v>218</v>
      </c>
      <c r="R2806" s="217" t="s">
        <v>218</v>
      </c>
      <c r="S2806" s="48" t="b">
        <v>0</v>
      </c>
      <c r="T2806" s="48"/>
      <c r="U2806" s="178"/>
      <c r="V2806" s="178">
        <v>43118</v>
      </c>
      <c r="W2806" s="48" t="s">
        <v>211</v>
      </c>
      <c r="X2806" s="48"/>
      <c r="Y2806" s="48"/>
      <c r="Z2806" s="48" t="s">
        <v>211</v>
      </c>
      <c r="AA2806" s="48"/>
      <c r="AB2806" s="48"/>
      <c r="AC2806" s="217" t="s">
        <v>2691</v>
      </c>
      <c r="AD2806" s="48"/>
      <c r="AE2806" s="217" t="s">
        <v>183</v>
      </c>
      <c r="AF2806" s="217" t="s">
        <v>211</v>
      </c>
      <c r="AG2806" s="217" t="s">
        <v>2694</v>
      </c>
      <c r="AH2806" s="209">
        <v>43447</v>
      </c>
      <c r="AI2806" s="210" t="s">
        <v>4348</v>
      </c>
      <c r="AJ2806" s="164" t="str">
        <f t="shared" si="43"/>
        <v>FS</v>
      </c>
      <c r="AK2806" s="115" t="b">
        <f>ISNUMBER(SEARCH("IRT",Table1[[#This Row],[Current_Status]]))</f>
        <v>0</v>
      </c>
      <c r="AL2806" s="116">
        <f>YEAR(Table1[[#This Row],[Project_Initiated]])</f>
        <v>2018</v>
      </c>
      <c r="AM2806" s="53">
        <v>44120</v>
      </c>
      <c r="AN2806" s="53" t="str">
        <f>IF(AND(Table1[[#This Row],[Completed Date]]&gt;="07/01/2020"+0,Table1[[#This Row],[Completed Date]]&lt;="6/30/2021"+0),"FY 20-21",IF(AND(Table1[[#This Row],[Completed Date]]&gt;="07/01/2019"+0,Table1[[#This Row],[Completed Date]]&lt;="6/30/2020"+0),"FY 19-20",""))</f>
        <v/>
      </c>
      <c r="AO2806" s="116" t="str">
        <f>IFERROR(FIND("R",Table1[[#This Row],[FS_Priority]]),"")</f>
        <v/>
      </c>
    </row>
    <row r="2807" spans="1:41" x14ac:dyDescent="0.25">
      <c r="A2807" s="48" t="s">
        <v>624</v>
      </c>
      <c r="B2807" s="217" t="s">
        <v>211</v>
      </c>
      <c r="C2807" s="217" t="s">
        <v>624</v>
      </c>
      <c r="D2807" s="218" t="b">
        <v>0</v>
      </c>
      <c r="E2807" s="48" t="s">
        <v>4299</v>
      </c>
      <c r="F2807" s="48" t="s">
        <v>2979</v>
      </c>
      <c r="G2807" s="48" t="s">
        <v>211</v>
      </c>
      <c r="H2807" s="48" t="s">
        <v>621</v>
      </c>
      <c r="I2807" s="48" t="s">
        <v>3470</v>
      </c>
      <c r="J2807" s="48" t="s">
        <v>3454</v>
      </c>
      <c r="K2807" s="217" t="s">
        <v>3471</v>
      </c>
      <c r="L2807" s="217" t="s">
        <v>2636</v>
      </c>
      <c r="M2807" s="48" t="s">
        <v>3472</v>
      </c>
      <c r="N2807" s="217" t="s">
        <v>211</v>
      </c>
      <c r="O2807" s="48" t="s">
        <v>178</v>
      </c>
      <c r="P2807" s="48"/>
      <c r="Q2807" s="48" t="s">
        <v>211</v>
      </c>
      <c r="R2807" s="217" t="s">
        <v>184</v>
      </c>
      <c r="S2807" s="48" t="b">
        <v>0</v>
      </c>
      <c r="T2807" s="48"/>
      <c r="U2807" s="178"/>
      <c r="V2807" s="178">
        <v>42992</v>
      </c>
      <c r="W2807" s="48" t="s">
        <v>211</v>
      </c>
      <c r="X2807" s="48"/>
      <c r="Y2807" s="48"/>
      <c r="Z2807" s="48" t="s">
        <v>211</v>
      </c>
      <c r="AA2807" s="48"/>
      <c r="AB2807" s="48"/>
      <c r="AC2807" s="217" t="s">
        <v>625</v>
      </c>
      <c r="AD2807" s="179"/>
      <c r="AE2807" s="217" t="s">
        <v>178</v>
      </c>
      <c r="AF2807" s="217" t="s">
        <v>211</v>
      </c>
      <c r="AG2807" s="217" t="s">
        <v>2694</v>
      </c>
      <c r="AH2807" s="208">
        <v>43484</v>
      </c>
      <c r="AI2807" s="210" t="s">
        <v>4354</v>
      </c>
      <c r="AJ2807" s="164" t="str">
        <f t="shared" si="43"/>
        <v>FS</v>
      </c>
      <c r="AK2807" s="115" t="b">
        <f>ISNUMBER(SEARCH("IRT",Table1[[#This Row],[Current_Status]]))</f>
        <v>0</v>
      </c>
      <c r="AL2807" s="116">
        <f>YEAR(Table1[[#This Row],[Project_Initiated]])</f>
        <v>2017</v>
      </c>
      <c r="AM2807" s="53">
        <v>44120</v>
      </c>
      <c r="AN2807" s="53" t="str">
        <f>IF(AND(Table1[[#This Row],[Completed Date]]&gt;="07/01/2020"+0,Table1[[#This Row],[Completed Date]]&lt;="6/30/2021"+0),"FY 20-21",IF(AND(Table1[[#This Row],[Completed Date]]&gt;="07/01/2019"+0,Table1[[#This Row],[Completed Date]]&lt;="6/30/2020"+0),"FY 19-20",""))</f>
        <v/>
      </c>
      <c r="AO2807" s="116" t="str">
        <f>IFERROR(FIND("R",Table1[[#This Row],[FS_Priority]]),"")</f>
        <v/>
      </c>
    </row>
    <row r="2808" spans="1:41" x14ac:dyDescent="0.25">
      <c r="A2808" s="48" t="s">
        <v>620</v>
      </c>
      <c r="B2808" s="217" t="s">
        <v>211</v>
      </c>
      <c r="C2808" s="217" t="s">
        <v>620</v>
      </c>
      <c r="D2808" s="218" t="b">
        <v>0</v>
      </c>
      <c r="E2808" s="48" t="s">
        <v>4299</v>
      </c>
      <c r="F2808" s="48" t="s">
        <v>2975</v>
      </c>
      <c r="G2808" s="48" t="s">
        <v>211</v>
      </c>
      <c r="H2808" s="48" t="s">
        <v>621</v>
      </c>
      <c r="I2808" s="48" t="s">
        <v>3470</v>
      </c>
      <c r="J2808" s="48" t="s">
        <v>3454</v>
      </c>
      <c r="K2808" s="217" t="s">
        <v>3471</v>
      </c>
      <c r="L2808" s="217" t="s">
        <v>2636</v>
      </c>
      <c r="M2808" s="48" t="s">
        <v>3472</v>
      </c>
      <c r="N2808" s="217" t="s">
        <v>211</v>
      </c>
      <c r="O2808" s="48" t="s">
        <v>178</v>
      </c>
      <c r="P2808" s="48"/>
      <c r="Q2808" s="48" t="s">
        <v>211</v>
      </c>
      <c r="R2808" s="217" t="s">
        <v>236</v>
      </c>
      <c r="S2808" s="48" t="b">
        <v>0</v>
      </c>
      <c r="T2808" s="48"/>
      <c r="U2808" s="178"/>
      <c r="V2808" s="178">
        <v>42986</v>
      </c>
      <c r="W2808" s="48" t="s">
        <v>211</v>
      </c>
      <c r="X2808" s="48"/>
      <c r="Y2808" s="48"/>
      <c r="Z2808" s="48" t="s">
        <v>211</v>
      </c>
      <c r="AA2808" s="48"/>
      <c r="AB2808" s="48"/>
      <c r="AC2808" s="217" t="s">
        <v>2611</v>
      </c>
      <c r="AD2808" s="48"/>
      <c r="AE2808" s="217" t="s">
        <v>178</v>
      </c>
      <c r="AF2808" s="217" t="s">
        <v>211</v>
      </c>
      <c r="AG2808" s="217" t="s">
        <v>2694</v>
      </c>
      <c r="AH2808" s="208">
        <v>43484</v>
      </c>
      <c r="AI2808" s="210" t="s">
        <v>4354</v>
      </c>
      <c r="AJ2808" s="164" t="str">
        <f t="shared" si="43"/>
        <v>FS</v>
      </c>
      <c r="AK2808" s="115" t="b">
        <f>ISNUMBER(SEARCH("IRT",Table1[[#This Row],[Current_Status]]))</f>
        <v>0</v>
      </c>
      <c r="AL2808" s="116">
        <f>YEAR(Table1[[#This Row],[Project_Initiated]])</f>
        <v>2017</v>
      </c>
      <c r="AM2808" s="53">
        <v>44120</v>
      </c>
      <c r="AN2808" s="53" t="str">
        <f>IF(AND(Table1[[#This Row],[Completed Date]]&gt;="07/01/2020"+0,Table1[[#This Row],[Completed Date]]&lt;="6/30/2021"+0),"FY 20-21",IF(AND(Table1[[#This Row],[Completed Date]]&gt;="07/01/2019"+0,Table1[[#This Row],[Completed Date]]&lt;="6/30/2020"+0),"FY 19-20",""))</f>
        <v/>
      </c>
      <c r="AO2808" s="116" t="str">
        <f>IFERROR(FIND("R",Table1[[#This Row],[FS_Priority]]),"")</f>
        <v/>
      </c>
    </row>
    <row r="2809" spans="1:41" x14ac:dyDescent="0.25">
      <c r="A2809" s="48" t="s">
        <v>4063</v>
      </c>
      <c r="B2809" s="217" t="s">
        <v>211</v>
      </c>
      <c r="C2809" s="217" t="s">
        <v>4063</v>
      </c>
      <c r="D2809" s="218" t="b">
        <v>0</v>
      </c>
      <c r="E2809" s="48" t="s">
        <v>147</v>
      </c>
      <c r="F2809" s="48" t="s">
        <v>4153</v>
      </c>
      <c r="G2809" s="48" t="s">
        <v>211</v>
      </c>
      <c r="H2809" s="48" t="s">
        <v>451</v>
      </c>
      <c r="I2809" s="48" t="s">
        <v>4154</v>
      </c>
      <c r="J2809" s="48" t="s">
        <v>3454</v>
      </c>
      <c r="K2809" s="217" t="s">
        <v>3839</v>
      </c>
      <c r="L2809" s="217" t="s">
        <v>4330</v>
      </c>
      <c r="M2809" s="48" t="s">
        <v>3849</v>
      </c>
      <c r="N2809" s="217" t="s">
        <v>211</v>
      </c>
      <c r="O2809" s="48" t="s">
        <v>183</v>
      </c>
      <c r="P2809" s="48"/>
      <c r="Q2809" s="48" t="s">
        <v>211</v>
      </c>
      <c r="R2809" s="217" t="s">
        <v>211</v>
      </c>
      <c r="S2809" s="48" t="b">
        <v>0</v>
      </c>
      <c r="T2809" s="48"/>
      <c r="U2809" s="178"/>
      <c r="V2809" s="178">
        <v>43634</v>
      </c>
      <c r="W2809" s="48" t="s">
        <v>211</v>
      </c>
      <c r="X2809" s="48"/>
      <c r="Y2809" s="48"/>
      <c r="Z2809" s="48" t="s">
        <v>211</v>
      </c>
      <c r="AA2809" s="48"/>
      <c r="AB2809" s="48"/>
      <c r="AC2809" s="217" t="s">
        <v>211</v>
      </c>
      <c r="AD2809" s="48"/>
      <c r="AE2809" s="217" t="s">
        <v>498</v>
      </c>
      <c r="AF2809" s="217" t="s">
        <v>211</v>
      </c>
      <c r="AG2809" s="217" t="s">
        <v>211</v>
      </c>
      <c r="AH2809" s="216">
        <v>43714</v>
      </c>
      <c r="AI2809" s="210" t="s">
        <v>4284</v>
      </c>
      <c r="AJ2809" s="164" t="str">
        <f t="shared" si="43"/>
        <v>FS</v>
      </c>
      <c r="AK2809" s="115" t="b">
        <f>ISNUMBER(SEARCH("IRT",Table1[[#This Row],[Current_Status]]))</f>
        <v>0</v>
      </c>
      <c r="AL2809" s="116">
        <f>YEAR(Table1[[#This Row],[Project_Initiated]])</f>
        <v>2019</v>
      </c>
      <c r="AM2809" s="53">
        <v>44120</v>
      </c>
      <c r="AN2809" s="53" t="str">
        <f>IF(AND(Table1[[#This Row],[Completed Date]]&gt;="07/01/2020"+0,Table1[[#This Row],[Completed Date]]&lt;="6/30/2021"+0),"FY 20-21",IF(AND(Table1[[#This Row],[Completed Date]]&gt;="07/01/2019"+0,Table1[[#This Row],[Completed Date]]&lt;="6/30/2020"+0),"FY 19-20",""))</f>
        <v>FY 19-20</v>
      </c>
      <c r="AO2809" s="116" t="str">
        <f>IFERROR(FIND("R",Table1[[#This Row],[FS_Priority]]),"")</f>
        <v/>
      </c>
    </row>
    <row r="2810" spans="1:41" x14ac:dyDescent="0.25">
      <c r="A2810" s="48" t="s">
        <v>745</v>
      </c>
      <c r="B2810" s="217" t="s">
        <v>211</v>
      </c>
      <c r="C2810" s="217" t="s">
        <v>745</v>
      </c>
      <c r="D2810" s="218" t="b">
        <v>0</v>
      </c>
      <c r="E2810" s="48" t="s">
        <v>4313</v>
      </c>
      <c r="F2810" s="48" t="s">
        <v>3342</v>
      </c>
      <c r="G2810" s="48" t="s">
        <v>746</v>
      </c>
      <c r="H2810" s="48" t="s">
        <v>267</v>
      </c>
      <c r="I2810" s="48" t="s">
        <v>211</v>
      </c>
      <c r="J2810" s="48" t="s">
        <v>3454</v>
      </c>
      <c r="K2810" s="217" t="s">
        <v>3883</v>
      </c>
      <c r="L2810" s="217" t="s">
        <v>437</v>
      </c>
      <c r="M2810" s="48" t="s">
        <v>3888</v>
      </c>
      <c r="N2810" s="217" t="s">
        <v>211</v>
      </c>
      <c r="O2810" s="48" t="s">
        <v>183</v>
      </c>
      <c r="P2810" s="48"/>
      <c r="Q2810" s="48" t="s">
        <v>211</v>
      </c>
      <c r="R2810" s="217" t="s">
        <v>218</v>
      </c>
      <c r="S2810" s="48" t="b">
        <v>0</v>
      </c>
      <c r="T2810" s="48"/>
      <c r="U2810" s="178"/>
      <c r="V2810" s="178">
        <v>43250</v>
      </c>
      <c r="W2810" s="48" t="s">
        <v>211</v>
      </c>
      <c r="X2810" s="48"/>
      <c r="Y2810" s="48"/>
      <c r="Z2810" s="48" t="s">
        <v>211</v>
      </c>
      <c r="AA2810" s="48"/>
      <c r="AB2810" s="48"/>
      <c r="AC2810" s="217" t="s">
        <v>211</v>
      </c>
      <c r="AD2810" s="48"/>
      <c r="AE2810" s="217" t="s">
        <v>178</v>
      </c>
      <c r="AF2810" s="217" t="s">
        <v>211</v>
      </c>
      <c r="AG2810" s="217" t="s">
        <v>2694</v>
      </c>
      <c r="AH2810" s="208">
        <v>43489</v>
      </c>
      <c r="AI2810" s="210" t="s">
        <v>4350</v>
      </c>
      <c r="AJ2810" s="164" t="str">
        <f t="shared" si="43"/>
        <v>FS</v>
      </c>
      <c r="AK2810" s="115" t="b">
        <f>ISNUMBER(SEARCH("IRT",Table1[[#This Row],[Current_Status]]))</f>
        <v>0</v>
      </c>
      <c r="AL2810" s="116">
        <f>YEAR(Table1[[#This Row],[Project_Initiated]])</f>
        <v>2018</v>
      </c>
      <c r="AM2810" s="53">
        <v>44120</v>
      </c>
      <c r="AN2810" s="53" t="str">
        <f>IF(AND(Table1[[#This Row],[Completed Date]]&gt;="07/01/2020"+0,Table1[[#This Row],[Completed Date]]&lt;="6/30/2021"+0),"FY 20-21",IF(AND(Table1[[#This Row],[Completed Date]]&gt;="07/01/2019"+0,Table1[[#This Row],[Completed Date]]&lt;="6/30/2020"+0),"FY 19-20",""))</f>
        <v/>
      </c>
      <c r="AO2810" s="116" t="str">
        <f>IFERROR(FIND("R",Table1[[#This Row],[FS_Priority]]),"")</f>
        <v/>
      </c>
    </row>
    <row r="2811" spans="1:41" x14ac:dyDescent="0.25">
      <c r="A2811" s="48" t="s">
        <v>430</v>
      </c>
      <c r="B2811" s="217" t="s">
        <v>211</v>
      </c>
      <c r="C2811" s="217" t="s">
        <v>430</v>
      </c>
      <c r="D2811" s="218" t="b">
        <v>0</v>
      </c>
      <c r="E2811" s="48" t="s">
        <v>4313</v>
      </c>
      <c r="F2811" s="48" t="s">
        <v>3351</v>
      </c>
      <c r="G2811" s="48" t="s">
        <v>211</v>
      </c>
      <c r="H2811" s="48" t="s">
        <v>267</v>
      </c>
      <c r="I2811" s="48" t="s">
        <v>3893</v>
      </c>
      <c r="J2811" s="48" t="s">
        <v>3454</v>
      </c>
      <c r="K2811" s="217" t="s">
        <v>3883</v>
      </c>
      <c r="L2811" s="217" t="s">
        <v>437</v>
      </c>
      <c r="M2811" s="48" t="s">
        <v>3888</v>
      </c>
      <c r="N2811" s="217" t="s">
        <v>211</v>
      </c>
      <c r="O2811" s="48" t="s">
        <v>183</v>
      </c>
      <c r="P2811" s="48"/>
      <c r="Q2811" s="48" t="s">
        <v>236</v>
      </c>
      <c r="R2811" s="217" t="s">
        <v>242</v>
      </c>
      <c r="S2811" s="48" t="b">
        <v>0</v>
      </c>
      <c r="T2811" s="48"/>
      <c r="U2811" s="178"/>
      <c r="V2811" s="178">
        <v>43177</v>
      </c>
      <c r="W2811" s="48" t="s">
        <v>211</v>
      </c>
      <c r="X2811" s="48"/>
      <c r="Y2811" s="48"/>
      <c r="Z2811" s="48" t="s">
        <v>211</v>
      </c>
      <c r="AA2811" s="48"/>
      <c r="AB2811" s="48"/>
      <c r="AC2811" s="217" t="s">
        <v>2774</v>
      </c>
      <c r="AD2811" s="48"/>
      <c r="AE2811" s="217" t="s">
        <v>178</v>
      </c>
      <c r="AF2811" s="217" t="s">
        <v>211</v>
      </c>
      <c r="AG2811" s="217" t="s">
        <v>2694</v>
      </c>
      <c r="AH2811" s="208">
        <v>43497</v>
      </c>
      <c r="AI2811" s="210" t="s">
        <v>4348</v>
      </c>
      <c r="AJ2811" s="164" t="str">
        <f t="shared" si="43"/>
        <v>FS</v>
      </c>
      <c r="AK2811" s="115" t="b">
        <f>ISNUMBER(SEARCH("IRT",Table1[[#This Row],[Current_Status]]))</f>
        <v>0</v>
      </c>
      <c r="AL2811" s="116">
        <f>YEAR(Table1[[#This Row],[Project_Initiated]])</f>
        <v>2018</v>
      </c>
      <c r="AM2811" s="53">
        <v>44120</v>
      </c>
      <c r="AN2811" s="53" t="str">
        <f>IF(AND(Table1[[#This Row],[Completed Date]]&gt;="07/01/2020"+0,Table1[[#This Row],[Completed Date]]&lt;="6/30/2021"+0),"FY 20-21",IF(AND(Table1[[#This Row],[Completed Date]]&gt;="07/01/2019"+0,Table1[[#This Row],[Completed Date]]&lt;="6/30/2020"+0),"FY 19-20",""))</f>
        <v/>
      </c>
      <c r="AO2811" s="116" t="str">
        <f>IFERROR(FIND("R",Table1[[#This Row],[FS_Priority]]),"")</f>
        <v/>
      </c>
    </row>
    <row r="2812" spans="1:41" x14ac:dyDescent="0.25">
      <c r="A2812" s="48" t="s">
        <v>82</v>
      </c>
      <c r="B2812" s="217" t="s">
        <v>82</v>
      </c>
      <c r="C2812" s="217" t="s">
        <v>211</v>
      </c>
      <c r="D2812" s="218" t="b">
        <v>0</v>
      </c>
      <c r="E2812" s="48" t="s">
        <v>4285</v>
      </c>
      <c r="F2812" s="48" t="s">
        <v>83</v>
      </c>
      <c r="G2812" s="48" t="s">
        <v>3925</v>
      </c>
      <c r="H2812" s="48" t="s">
        <v>211</v>
      </c>
      <c r="I2812" s="48" t="s">
        <v>211</v>
      </c>
      <c r="J2812" s="48" t="s">
        <v>4944</v>
      </c>
      <c r="K2812" s="217" t="s">
        <v>59</v>
      </c>
      <c r="L2812" s="217" t="s">
        <v>28</v>
      </c>
      <c r="M2812" s="48" t="s">
        <v>3503</v>
      </c>
      <c r="N2812" s="217" t="s">
        <v>211</v>
      </c>
      <c r="O2812" s="48" t="s">
        <v>293</v>
      </c>
      <c r="P2812" s="48">
        <v>6</v>
      </c>
      <c r="Q2812" s="48" t="s">
        <v>211</v>
      </c>
      <c r="R2812" s="217" t="s">
        <v>211</v>
      </c>
      <c r="S2812" s="48" t="b">
        <v>0</v>
      </c>
      <c r="T2812" s="48">
        <v>25000000</v>
      </c>
      <c r="U2812" s="178"/>
      <c r="V2812" s="178">
        <v>42515</v>
      </c>
      <c r="W2812" s="48" t="s">
        <v>5144</v>
      </c>
      <c r="X2812" s="48">
        <v>43617</v>
      </c>
      <c r="Y2812" s="48">
        <v>44157</v>
      </c>
      <c r="Z2812" s="48" t="s">
        <v>211</v>
      </c>
      <c r="AA2812" s="48"/>
      <c r="AB2812" s="48"/>
      <c r="AC2812" s="217" t="s">
        <v>211</v>
      </c>
      <c r="AD2812" s="48"/>
      <c r="AE2812" s="217" t="s">
        <v>211</v>
      </c>
      <c r="AF2812" s="217" t="s">
        <v>211</v>
      </c>
      <c r="AG2812" s="217" t="s">
        <v>211</v>
      </c>
      <c r="AH2812" s="208"/>
      <c r="AI2812" s="210" t="s">
        <v>211</v>
      </c>
      <c r="AJ2812" s="164" t="str">
        <f t="shared" si="43"/>
        <v>PD&amp;C</v>
      </c>
      <c r="AK2812" s="115" t="b">
        <f>ISNUMBER(SEARCH("IRT",Table1[[#This Row],[Current_Status]]))</f>
        <v>0</v>
      </c>
      <c r="AL2812" s="116">
        <f>YEAR(Table1[[#This Row],[Project_Initiated]])</f>
        <v>2016</v>
      </c>
      <c r="AM2812" s="53">
        <v>44120</v>
      </c>
      <c r="AN2812" s="53" t="str">
        <f>IF(AND(Table1[[#This Row],[Completed Date]]&gt;="07/01/2020"+0,Table1[[#This Row],[Completed Date]]&lt;="6/30/2021"+0),"FY 20-21",IF(AND(Table1[[#This Row],[Completed Date]]&gt;="07/01/2019"+0,Table1[[#This Row],[Completed Date]]&lt;="6/30/2020"+0),"FY 19-20",""))</f>
        <v/>
      </c>
      <c r="AO2812" s="116" t="str">
        <f>IFERROR(FIND("R",Table1[[#This Row],[FS_Priority]]),"")</f>
        <v/>
      </c>
    </row>
    <row r="2813" spans="1:41" x14ac:dyDescent="0.25">
      <c r="A2813" s="48" t="s">
        <v>2795</v>
      </c>
      <c r="B2813" s="221" t="s">
        <v>2795</v>
      </c>
      <c r="C2813" s="221" t="s">
        <v>211</v>
      </c>
      <c r="D2813" s="222" t="b">
        <v>0</v>
      </c>
      <c r="E2813" s="48" t="s">
        <v>187</v>
      </c>
      <c r="F2813" s="48" t="s">
        <v>2796</v>
      </c>
      <c r="G2813" s="48" t="s">
        <v>5145</v>
      </c>
      <c r="H2813" s="48" t="s">
        <v>2293</v>
      </c>
      <c r="I2813" s="48" t="s">
        <v>211</v>
      </c>
      <c r="J2813" s="48" t="s">
        <v>4992</v>
      </c>
      <c r="K2813" s="221" t="s">
        <v>30</v>
      </c>
      <c r="L2813" s="221" t="s">
        <v>394</v>
      </c>
      <c r="M2813" s="48" t="s">
        <v>419</v>
      </c>
      <c r="N2813" s="221" t="s">
        <v>211</v>
      </c>
      <c r="O2813" s="48" t="s">
        <v>4331</v>
      </c>
      <c r="P2813" s="48">
        <v>6</v>
      </c>
      <c r="Q2813" s="48" t="s">
        <v>211</v>
      </c>
      <c r="R2813" s="221" t="s">
        <v>211</v>
      </c>
      <c r="S2813" s="48" t="b">
        <v>0</v>
      </c>
      <c r="T2813" s="48">
        <v>14000</v>
      </c>
      <c r="U2813" s="178"/>
      <c r="V2813" s="178">
        <v>43510</v>
      </c>
      <c r="W2813" s="48" t="s">
        <v>4992</v>
      </c>
      <c r="X2813" s="48">
        <v>43983</v>
      </c>
      <c r="Y2813" s="48">
        <v>44105</v>
      </c>
      <c r="Z2813" s="48" t="s">
        <v>211</v>
      </c>
      <c r="AA2813" s="48"/>
      <c r="AB2813" s="48"/>
      <c r="AC2813" s="221" t="s">
        <v>211</v>
      </c>
      <c r="AD2813" s="48"/>
      <c r="AE2813" s="221" t="s">
        <v>211</v>
      </c>
      <c r="AF2813" s="221" t="s">
        <v>211</v>
      </c>
      <c r="AG2813" s="221" t="s">
        <v>211</v>
      </c>
      <c r="AH2813" s="213"/>
      <c r="AI2813" s="214" t="s">
        <v>211</v>
      </c>
      <c r="AJ2813" s="164" t="str">
        <f t="shared" si="43"/>
        <v>PD&amp;C</v>
      </c>
      <c r="AK2813" s="115" t="b">
        <f>ISNUMBER(SEARCH("IRT",Table1[[#This Row],[Current_Status]]))</f>
        <v>0</v>
      </c>
      <c r="AL2813" s="116">
        <f>YEAR(Table1[[#This Row],[Project_Initiated]])</f>
        <v>2019</v>
      </c>
      <c r="AM2813" s="53">
        <v>44120</v>
      </c>
      <c r="AN2813" s="53" t="str">
        <f>IF(AND(Table1[[#This Row],[Completed Date]]&gt;="07/01/2020"+0,Table1[[#This Row],[Completed Date]]&lt;="6/30/2021"+0),"FY 20-21",IF(AND(Table1[[#This Row],[Completed Date]]&gt;="07/01/2019"+0,Table1[[#This Row],[Completed Date]]&lt;="6/30/2020"+0),"FY 19-20",""))</f>
        <v/>
      </c>
      <c r="AO2813" s="116" t="str">
        <f>IFERROR(FIND("R",Table1[[#This Row],[FS_Priority]]),"")</f>
        <v/>
      </c>
    </row>
    <row r="2814" spans="1:41" x14ac:dyDescent="0.25">
      <c r="A2814" s="48" t="s">
        <v>85</v>
      </c>
      <c r="B2814" s="217" t="s">
        <v>85</v>
      </c>
      <c r="C2814" s="217" t="s">
        <v>211</v>
      </c>
      <c r="D2814" s="218" t="b">
        <v>0</v>
      </c>
      <c r="E2814" s="48" t="s">
        <v>187</v>
      </c>
      <c r="F2814" s="48" t="s">
        <v>86</v>
      </c>
      <c r="G2814" s="48" t="s">
        <v>5100</v>
      </c>
      <c r="H2814" s="48" t="s">
        <v>211</v>
      </c>
      <c r="I2814" s="48" t="s">
        <v>211</v>
      </c>
      <c r="J2814" s="48" t="s">
        <v>3501</v>
      </c>
      <c r="K2814" s="217" t="s">
        <v>30</v>
      </c>
      <c r="L2814" s="217" t="s">
        <v>394</v>
      </c>
      <c r="M2814" s="48" t="s">
        <v>3824</v>
      </c>
      <c r="N2814" s="217" t="s">
        <v>211</v>
      </c>
      <c r="O2814" s="48" t="s">
        <v>3469</v>
      </c>
      <c r="P2814" s="48">
        <v>20</v>
      </c>
      <c r="Q2814" s="48" t="s">
        <v>211</v>
      </c>
      <c r="R2814" s="217" t="s">
        <v>211</v>
      </c>
      <c r="S2814" s="48" t="b">
        <v>0</v>
      </c>
      <c r="T2814" s="48">
        <v>2600000</v>
      </c>
      <c r="U2814" s="178"/>
      <c r="V2814" s="178">
        <v>42509</v>
      </c>
      <c r="W2814" s="48" t="s">
        <v>5101</v>
      </c>
      <c r="X2814" s="48"/>
      <c r="Y2814" s="48"/>
      <c r="Z2814" s="48" t="s">
        <v>211</v>
      </c>
      <c r="AA2814" s="48"/>
      <c r="AB2814" s="48"/>
      <c r="AC2814" s="217" t="s">
        <v>211</v>
      </c>
      <c r="AD2814" s="48"/>
      <c r="AE2814" s="217" t="s">
        <v>211</v>
      </c>
      <c r="AF2814" s="217" t="s">
        <v>211</v>
      </c>
      <c r="AG2814" s="217" t="s">
        <v>211</v>
      </c>
      <c r="AH2814" s="208"/>
      <c r="AI2814" s="210" t="s">
        <v>211</v>
      </c>
      <c r="AJ2814" s="115" t="str">
        <f t="shared" ref="AJ2814:AJ2877" si="44">IF(LEN(A2814)&gt;6,"FS","PD&amp;C")</f>
        <v>PD&amp;C</v>
      </c>
      <c r="AK2814" s="115" t="b">
        <f>ISNUMBER(SEARCH("IRT",Table1[[#This Row],[Current_Status]]))</f>
        <v>0</v>
      </c>
      <c r="AL2814" s="116">
        <f>YEAR(Table1[[#This Row],[Project_Initiated]])</f>
        <v>2016</v>
      </c>
      <c r="AM2814" s="53">
        <v>44136</v>
      </c>
      <c r="AN2814" s="53" t="str">
        <f>IF(AND(Table1[[#This Row],[Completed Date]]&gt;="07/01/2020"+0,Table1[[#This Row],[Completed Date]]&lt;="6/30/2021"+0),"FY 20-21",IF(AND(Table1[[#This Row],[Completed Date]]&gt;="07/01/2019"+0,Table1[[#This Row],[Completed Date]]&lt;="6/30/2020"+0),"FY 19-20",""))</f>
        <v/>
      </c>
      <c r="AO2814" s="116" t="str">
        <f>IFERROR(FIND("R",Table1[[#This Row],[FS_Priority]]),"")</f>
        <v/>
      </c>
    </row>
    <row r="2815" spans="1:41" x14ac:dyDescent="0.25">
      <c r="A2815" s="48" t="s">
        <v>124</v>
      </c>
      <c r="B2815" s="217" t="s">
        <v>124</v>
      </c>
      <c r="C2815" s="217" t="s">
        <v>211</v>
      </c>
      <c r="D2815" s="218" t="b">
        <v>0</v>
      </c>
      <c r="E2815" s="48" t="s">
        <v>187</v>
      </c>
      <c r="F2815" s="48" t="s">
        <v>4004</v>
      </c>
      <c r="G2815" s="48" t="s">
        <v>125</v>
      </c>
      <c r="H2815" s="48" t="s">
        <v>273</v>
      </c>
      <c r="I2815" s="48" t="s">
        <v>211</v>
      </c>
      <c r="J2815" s="48" t="s">
        <v>3782</v>
      </c>
      <c r="K2815" s="217" t="s">
        <v>30</v>
      </c>
      <c r="L2815" s="217" t="s">
        <v>394</v>
      </c>
      <c r="M2815" s="48" t="s">
        <v>30</v>
      </c>
      <c r="N2815" s="217" t="s">
        <v>211</v>
      </c>
      <c r="O2815" s="48" t="s">
        <v>120</v>
      </c>
      <c r="P2815" s="48">
        <v>99</v>
      </c>
      <c r="Q2815" s="48" t="s">
        <v>211</v>
      </c>
      <c r="R2815" s="217" t="s">
        <v>211</v>
      </c>
      <c r="S2815" s="48" t="b">
        <v>0</v>
      </c>
      <c r="T2815" s="48">
        <v>240000</v>
      </c>
      <c r="U2815" s="178"/>
      <c r="V2815" s="178">
        <v>42496</v>
      </c>
      <c r="W2815" s="48" t="s">
        <v>47</v>
      </c>
      <c r="X2815" s="48"/>
      <c r="Y2815" s="48"/>
      <c r="Z2815" s="48" t="s">
        <v>211</v>
      </c>
      <c r="AA2815" s="48"/>
      <c r="AB2815" s="48"/>
      <c r="AC2815" s="217" t="s">
        <v>211</v>
      </c>
      <c r="AD2815" s="48"/>
      <c r="AE2815" s="217" t="s">
        <v>211</v>
      </c>
      <c r="AF2815" s="217" t="s">
        <v>211</v>
      </c>
      <c r="AG2815" s="217" t="s">
        <v>211</v>
      </c>
      <c r="AH2815" s="208"/>
      <c r="AI2815" s="210" t="s">
        <v>211</v>
      </c>
      <c r="AJ2815" s="115" t="str">
        <f t="shared" si="44"/>
        <v>PD&amp;C</v>
      </c>
      <c r="AK2815" s="115" t="b">
        <f>ISNUMBER(SEARCH("IRT",Table1[[#This Row],[Current_Status]]))</f>
        <v>0</v>
      </c>
      <c r="AL2815" s="116">
        <f>YEAR(Table1[[#This Row],[Project_Initiated]])</f>
        <v>2016</v>
      </c>
      <c r="AM2815" s="53">
        <v>44136</v>
      </c>
      <c r="AN2815" s="53" t="str">
        <f>IF(AND(Table1[[#This Row],[Completed Date]]&gt;="07/01/2020"+0,Table1[[#This Row],[Completed Date]]&lt;="6/30/2021"+0),"FY 20-21",IF(AND(Table1[[#This Row],[Completed Date]]&gt;="07/01/2019"+0,Table1[[#This Row],[Completed Date]]&lt;="6/30/2020"+0),"FY 19-20",""))</f>
        <v/>
      </c>
      <c r="AO2815" s="116" t="str">
        <f>IFERROR(FIND("R",Table1[[#This Row],[FS_Priority]]),"")</f>
        <v/>
      </c>
    </row>
    <row r="2816" spans="1:41" x14ac:dyDescent="0.25">
      <c r="A2816" s="48" t="s">
        <v>485</v>
      </c>
      <c r="B2816" s="217" t="s">
        <v>485</v>
      </c>
      <c r="C2816" s="217" t="s">
        <v>211</v>
      </c>
      <c r="D2816" s="218" t="b">
        <v>0</v>
      </c>
      <c r="E2816" s="48" t="s">
        <v>187</v>
      </c>
      <c r="F2816" s="48" t="s">
        <v>2904</v>
      </c>
      <c r="G2816" s="48" t="s">
        <v>486</v>
      </c>
      <c r="H2816" s="48" t="s">
        <v>285</v>
      </c>
      <c r="I2816" s="48" t="s">
        <v>211</v>
      </c>
      <c r="J2816" s="48" t="s">
        <v>2698</v>
      </c>
      <c r="K2816" s="217" t="s">
        <v>30</v>
      </c>
      <c r="L2816" s="217" t="s">
        <v>394</v>
      </c>
      <c r="M2816" s="48" t="s">
        <v>3778</v>
      </c>
      <c r="N2816" s="217" t="s">
        <v>211</v>
      </c>
      <c r="O2816" s="48" t="s">
        <v>118</v>
      </c>
      <c r="P2816" s="48">
        <v>7</v>
      </c>
      <c r="Q2816" s="48" t="s">
        <v>211</v>
      </c>
      <c r="R2816" s="217" t="s">
        <v>211</v>
      </c>
      <c r="S2816" s="48" t="b">
        <v>0</v>
      </c>
      <c r="T2816" s="48">
        <v>600000</v>
      </c>
      <c r="U2816" s="178"/>
      <c r="V2816" s="178">
        <v>43634</v>
      </c>
      <c r="W2816" s="48" t="s">
        <v>31</v>
      </c>
      <c r="X2816" s="48">
        <v>44134</v>
      </c>
      <c r="Y2816" s="48">
        <v>44197</v>
      </c>
      <c r="Z2816" s="48" t="s">
        <v>211</v>
      </c>
      <c r="AA2816" s="48"/>
      <c r="AB2816" s="48"/>
      <c r="AC2816" s="217" t="s">
        <v>211</v>
      </c>
      <c r="AD2816" s="48"/>
      <c r="AE2816" s="217" t="s">
        <v>211</v>
      </c>
      <c r="AF2816" s="217" t="s">
        <v>211</v>
      </c>
      <c r="AG2816" s="217" t="s">
        <v>211</v>
      </c>
      <c r="AH2816" s="208"/>
      <c r="AI2816" s="210" t="s">
        <v>211</v>
      </c>
      <c r="AJ2816" s="115" t="str">
        <f t="shared" si="44"/>
        <v>PD&amp;C</v>
      </c>
      <c r="AK2816" s="115" t="b">
        <f>ISNUMBER(SEARCH("IRT",Table1[[#This Row],[Current_Status]]))</f>
        <v>0</v>
      </c>
      <c r="AL2816" s="116">
        <f>YEAR(Table1[[#This Row],[Project_Initiated]])</f>
        <v>2019</v>
      </c>
      <c r="AM2816" s="53">
        <v>44136</v>
      </c>
      <c r="AN2816" s="53" t="str">
        <f>IF(AND(Table1[[#This Row],[Completed Date]]&gt;="07/01/2020"+0,Table1[[#This Row],[Completed Date]]&lt;="6/30/2021"+0),"FY 20-21",IF(AND(Table1[[#This Row],[Completed Date]]&gt;="07/01/2019"+0,Table1[[#This Row],[Completed Date]]&lt;="6/30/2020"+0),"FY 19-20",""))</f>
        <v/>
      </c>
      <c r="AO2816" s="116" t="str">
        <f>IFERROR(FIND("R",Table1[[#This Row],[FS_Priority]]),"")</f>
        <v/>
      </c>
    </row>
    <row r="2817" spans="1:41" x14ac:dyDescent="0.25">
      <c r="A2817" s="48" t="s">
        <v>24</v>
      </c>
      <c r="B2817" s="217" t="s">
        <v>24</v>
      </c>
      <c r="C2817" s="217" t="s">
        <v>211</v>
      </c>
      <c r="D2817" s="218" t="b">
        <v>0</v>
      </c>
      <c r="E2817" s="48" t="s">
        <v>21</v>
      </c>
      <c r="F2817" s="48" t="s">
        <v>25</v>
      </c>
      <c r="G2817" s="48" t="s">
        <v>3467</v>
      </c>
      <c r="H2817" s="48" t="s">
        <v>4784</v>
      </c>
      <c r="I2817" s="48" t="s">
        <v>211</v>
      </c>
      <c r="J2817" s="48" t="s">
        <v>105</v>
      </c>
      <c r="K2817" s="217" t="s">
        <v>3455</v>
      </c>
      <c r="L2817" s="217" t="s">
        <v>4315</v>
      </c>
      <c r="M2817" s="48" t="s">
        <v>3468</v>
      </c>
      <c r="N2817" s="217" t="s">
        <v>211</v>
      </c>
      <c r="O2817" s="48" t="s">
        <v>3469</v>
      </c>
      <c r="P2817" s="48">
        <v>3</v>
      </c>
      <c r="Q2817" s="48" t="s">
        <v>211</v>
      </c>
      <c r="R2817" s="217" t="s">
        <v>211</v>
      </c>
      <c r="S2817" s="48" t="b">
        <v>0</v>
      </c>
      <c r="T2817" s="48">
        <v>0</v>
      </c>
      <c r="U2817" s="178"/>
      <c r="V2817" s="178">
        <v>41739</v>
      </c>
      <c r="W2817" s="48" t="s">
        <v>5078</v>
      </c>
      <c r="X2817" s="48"/>
      <c r="Y2817" s="48"/>
      <c r="Z2817" s="48" t="s">
        <v>211</v>
      </c>
      <c r="AA2817" s="48"/>
      <c r="AB2817" s="48"/>
      <c r="AC2817" s="217" t="s">
        <v>211</v>
      </c>
      <c r="AD2817" s="48"/>
      <c r="AE2817" s="217" t="s">
        <v>211</v>
      </c>
      <c r="AF2817" s="217" t="s">
        <v>211</v>
      </c>
      <c r="AG2817" s="217" t="s">
        <v>211</v>
      </c>
      <c r="AH2817" s="208"/>
      <c r="AI2817" s="210" t="s">
        <v>211</v>
      </c>
      <c r="AJ2817" s="115" t="str">
        <f t="shared" si="44"/>
        <v>PD&amp;C</v>
      </c>
      <c r="AK2817" s="115" t="b">
        <f>ISNUMBER(SEARCH("IRT",Table1[[#This Row],[Current_Status]]))</f>
        <v>0</v>
      </c>
      <c r="AL2817" s="116">
        <f>YEAR(Table1[[#This Row],[Project_Initiated]])</f>
        <v>2014</v>
      </c>
      <c r="AM2817" s="53">
        <v>44136</v>
      </c>
      <c r="AN2817" s="53" t="str">
        <f>IF(AND(Table1[[#This Row],[Completed Date]]&gt;="07/01/2020"+0,Table1[[#This Row],[Completed Date]]&lt;="6/30/2021"+0),"FY 20-21",IF(AND(Table1[[#This Row],[Completed Date]]&gt;="07/01/2019"+0,Table1[[#This Row],[Completed Date]]&lt;="6/30/2020"+0),"FY 19-20",""))</f>
        <v/>
      </c>
      <c r="AO2817" s="116" t="str">
        <f>IFERROR(FIND("R",Table1[[#This Row],[FS_Priority]]),"")</f>
        <v/>
      </c>
    </row>
    <row r="2818" spans="1:41" x14ac:dyDescent="0.25">
      <c r="A2818" s="48" t="s">
        <v>142</v>
      </c>
      <c r="B2818" s="217" t="s">
        <v>142</v>
      </c>
      <c r="C2818" s="217" t="s">
        <v>211</v>
      </c>
      <c r="D2818" s="218" t="b">
        <v>0</v>
      </c>
      <c r="E2818" s="48" t="s">
        <v>442</v>
      </c>
      <c r="F2818" s="48" t="s">
        <v>416</v>
      </c>
      <c r="G2818" s="48" t="s">
        <v>143</v>
      </c>
      <c r="H2818" s="48" t="s">
        <v>211</v>
      </c>
      <c r="I2818" s="48" t="s">
        <v>211</v>
      </c>
      <c r="J2818" s="48" t="s">
        <v>5068</v>
      </c>
      <c r="K2818" s="217" t="s">
        <v>3829</v>
      </c>
      <c r="L2818" s="217" t="s">
        <v>141</v>
      </c>
      <c r="M2818" s="48" t="s">
        <v>3837</v>
      </c>
      <c r="N2818" s="217" t="s">
        <v>211</v>
      </c>
      <c r="O2818" s="48" t="s">
        <v>293</v>
      </c>
      <c r="P2818" s="48">
        <v>1</v>
      </c>
      <c r="Q2818" s="48" t="s">
        <v>211</v>
      </c>
      <c r="R2818" s="217" t="s">
        <v>211</v>
      </c>
      <c r="S2818" s="48" t="b">
        <v>0</v>
      </c>
      <c r="T2818" s="48">
        <v>1150000</v>
      </c>
      <c r="U2818" s="178"/>
      <c r="V2818" s="178">
        <v>42719</v>
      </c>
      <c r="W2818" s="48" t="s">
        <v>4982</v>
      </c>
      <c r="X2818" s="48"/>
      <c r="Y2818" s="48"/>
      <c r="Z2818" s="48" t="s">
        <v>211</v>
      </c>
      <c r="AA2818" s="48"/>
      <c r="AB2818" s="48"/>
      <c r="AC2818" s="217" t="s">
        <v>211</v>
      </c>
      <c r="AD2818" s="48"/>
      <c r="AE2818" s="217" t="s">
        <v>211</v>
      </c>
      <c r="AF2818" s="217" t="s">
        <v>211</v>
      </c>
      <c r="AG2818" s="217" t="s">
        <v>211</v>
      </c>
      <c r="AH2818" s="208"/>
      <c r="AI2818" s="210" t="s">
        <v>211</v>
      </c>
      <c r="AJ2818" s="115" t="str">
        <f t="shared" si="44"/>
        <v>PD&amp;C</v>
      </c>
      <c r="AK2818" s="115" t="b">
        <f>ISNUMBER(SEARCH("IRT",Table1[[#This Row],[Current_Status]]))</f>
        <v>0</v>
      </c>
      <c r="AL2818" s="116">
        <f>YEAR(Table1[[#This Row],[Project_Initiated]])</f>
        <v>2016</v>
      </c>
      <c r="AM2818" s="53">
        <v>44136</v>
      </c>
      <c r="AN2818" s="53" t="str">
        <f>IF(AND(Table1[[#This Row],[Completed Date]]&gt;="07/01/2020"+0,Table1[[#This Row],[Completed Date]]&lt;="6/30/2021"+0),"FY 20-21",IF(AND(Table1[[#This Row],[Completed Date]]&gt;="07/01/2019"+0,Table1[[#This Row],[Completed Date]]&lt;="6/30/2020"+0),"FY 19-20",""))</f>
        <v/>
      </c>
      <c r="AO2818" s="116" t="str">
        <f>IFERROR(FIND("R",Table1[[#This Row],[FS_Priority]]),"")</f>
        <v/>
      </c>
    </row>
    <row r="2819" spans="1:41" x14ac:dyDescent="0.25">
      <c r="A2819" s="48" t="s">
        <v>78</v>
      </c>
      <c r="B2819" s="217" t="s">
        <v>78</v>
      </c>
      <c r="C2819" s="217" t="s">
        <v>211</v>
      </c>
      <c r="D2819" s="218" t="b">
        <v>0</v>
      </c>
      <c r="E2819" s="48" t="s">
        <v>4299</v>
      </c>
      <c r="F2819" s="48" t="s">
        <v>79</v>
      </c>
      <c r="G2819" s="48" t="s">
        <v>80</v>
      </c>
      <c r="H2819" s="48" t="s">
        <v>81</v>
      </c>
      <c r="I2819" s="48" t="s">
        <v>211</v>
      </c>
      <c r="J2819" s="48" t="s">
        <v>4939</v>
      </c>
      <c r="K2819" s="217" t="s">
        <v>3471</v>
      </c>
      <c r="L2819" s="217" t="s">
        <v>2636</v>
      </c>
      <c r="M2819" s="48" t="s">
        <v>3575</v>
      </c>
      <c r="N2819" s="217" t="s">
        <v>211</v>
      </c>
      <c r="O2819" s="48" t="s">
        <v>3469</v>
      </c>
      <c r="P2819" s="48">
        <v>18</v>
      </c>
      <c r="Q2819" s="48" t="s">
        <v>211</v>
      </c>
      <c r="R2819" s="217" t="s">
        <v>211</v>
      </c>
      <c r="S2819" s="48" t="b">
        <v>0</v>
      </c>
      <c r="T2819" s="48">
        <v>38560000</v>
      </c>
      <c r="U2819" s="178"/>
      <c r="V2819" s="178">
        <v>42222</v>
      </c>
      <c r="W2819" s="48" t="s">
        <v>4060</v>
      </c>
      <c r="X2819" s="48">
        <v>43466</v>
      </c>
      <c r="Y2819" s="48">
        <v>44197</v>
      </c>
      <c r="Z2819" s="48" t="s">
        <v>211</v>
      </c>
      <c r="AA2819" s="48"/>
      <c r="AB2819" s="48"/>
      <c r="AC2819" s="217" t="s">
        <v>211</v>
      </c>
      <c r="AD2819" s="48"/>
      <c r="AE2819" s="217" t="s">
        <v>211</v>
      </c>
      <c r="AF2819" s="217" t="s">
        <v>211</v>
      </c>
      <c r="AG2819" s="217" t="s">
        <v>211</v>
      </c>
      <c r="AH2819" s="208"/>
      <c r="AI2819" s="210" t="s">
        <v>211</v>
      </c>
      <c r="AJ2819" s="115" t="str">
        <f t="shared" si="44"/>
        <v>PD&amp;C</v>
      </c>
      <c r="AK2819" s="115" t="b">
        <f>ISNUMBER(SEARCH("IRT",Table1[[#This Row],[Current_Status]]))</f>
        <v>0</v>
      </c>
      <c r="AL2819" s="116">
        <f>YEAR(Table1[[#This Row],[Project_Initiated]])</f>
        <v>2015</v>
      </c>
      <c r="AM2819" s="53">
        <v>44136</v>
      </c>
      <c r="AN2819" s="53" t="str">
        <f>IF(AND(Table1[[#This Row],[Completed Date]]&gt;="07/01/2020"+0,Table1[[#This Row],[Completed Date]]&lt;="6/30/2021"+0),"FY 20-21",IF(AND(Table1[[#This Row],[Completed Date]]&gt;="07/01/2019"+0,Table1[[#This Row],[Completed Date]]&lt;="6/30/2020"+0),"FY 19-20",""))</f>
        <v/>
      </c>
      <c r="AO2819" s="116" t="str">
        <f>IFERROR(FIND("R",Table1[[#This Row],[FS_Priority]]),"")</f>
        <v/>
      </c>
    </row>
    <row r="2820" spans="1:41" x14ac:dyDescent="0.25">
      <c r="A2820" s="48" t="s">
        <v>87</v>
      </c>
      <c r="B2820" s="217" t="s">
        <v>87</v>
      </c>
      <c r="C2820" s="217" t="s">
        <v>211</v>
      </c>
      <c r="D2820" s="218" t="b">
        <v>0</v>
      </c>
      <c r="E2820" s="48" t="s">
        <v>4299</v>
      </c>
      <c r="F2820" s="48" t="s">
        <v>88</v>
      </c>
      <c r="G2820" s="48" t="s">
        <v>5094</v>
      </c>
      <c r="H2820" s="48" t="s">
        <v>294</v>
      </c>
      <c r="I2820" s="48" t="s">
        <v>211</v>
      </c>
      <c r="J2820" s="48" t="s">
        <v>5093</v>
      </c>
      <c r="K2820" s="217" t="s">
        <v>3471</v>
      </c>
      <c r="L2820" s="217" t="s">
        <v>2636</v>
      </c>
      <c r="M2820" s="48" t="s">
        <v>28</v>
      </c>
      <c r="N2820" s="217" t="s">
        <v>211</v>
      </c>
      <c r="O2820" s="48" t="s">
        <v>293</v>
      </c>
      <c r="P2820" s="48">
        <v>16</v>
      </c>
      <c r="Q2820" s="48" t="s">
        <v>211</v>
      </c>
      <c r="R2820" s="217" t="s">
        <v>211</v>
      </c>
      <c r="S2820" s="48" t="b">
        <v>0</v>
      </c>
      <c r="T2820" s="48">
        <v>18179000</v>
      </c>
      <c r="U2820" s="178"/>
      <c r="V2820" s="178">
        <v>42353</v>
      </c>
      <c r="W2820" s="48" t="s">
        <v>27</v>
      </c>
      <c r="X2820" s="48">
        <v>44197</v>
      </c>
      <c r="Y2820" s="48">
        <v>45139</v>
      </c>
      <c r="Z2820" s="48" t="s">
        <v>211</v>
      </c>
      <c r="AA2820" s="48"/>
      <c r="AB2820" s="48"/>
      <c r="AC2820" s="217" t="s">
        <v>211</v>
      </c>
      <c r="AD2820" s="48"/>
      <c r="AE2820" s="217" t="s">
        <v>211</v>
      </c>
      <c r="AF2820" s="217" t="s">
        <v>211</v>
      </c>
      <c r="AG2820" s="217" t="s">
        <v>211</v>
      </c>
      <c r="AH2820" s="209"/>
      <c r="AI2820" s="210" t="s">
        <v>211</v>
      </c>
      <c r="AJ2820" s="115" t="str">
        <f t="shared" si="44"/>
        <v>PD&amp;C</v>
      </c>
      <c r="AK2820" s="115" t="b">
        <f>ISNUMBER(SEARCH("IRT",Table1[[#This Row],[Current_Status]]))</f>
        <v>0</v>
      </c>
      <c r="AL2820" s="116">
        <f>YEAR(Table1[[#This Row],[Project_Initiated]])</f>
        <v>2015</v>
      </c>
      <c r="AM2820" s="53">
        <v>44136</v>
      </c>
      <c r="AN2820" s="53" t="str">
        <f>IF(AND(Table1[[#This Row],[Completed Date]]&gt;="07/01/2020"+0,Table1[[#This Row],[Completed Date]]&lt;="6/30/2021"+0),"FY 20-21",IF(AND(Table1[[#This Row],[Completed Date]]&gt;="07/01/2019"+0,Table1[[#This Row],[Completed Date]]&lt;="6/30/2020"+0),"FY 19-20",""))</f>
        <v/>
      </c>
      <c r="AO2820" s="116" t="str">
        <f>IFERROR(FIND("R",Table1[[#This Row],[FS_Priority]]),"")</f>
        <v/>
      </c>
    </row>
    <row r="2821" spans="1:41" x14ac:dyDescent="0.25">
      <c r="A2821" s="48" t="s">
        <v>94</v>
      </c>
      <c r="B2821" s="217" t="s">
        <v>94</v>
      </c>
      <c r="C2821" s="217" t="s">
        <v>211</v>
      </c>
      <c r="D2821" s="218" t="b">
        <v>0</v>
      </c>
      <c r="E2821" s="48" t="s">
        <v>4285</v>
      </c>
      <c r="F2821" s="48" t="s">
        <v>95</v>
      </c>
      <c r="G2821" s="48" t="s">
        <v>96</v>
      </c>
      <c r="H2821" s="48" t="s">
        <v>81</v>
      </c>
      <c r="I2821" s="48" t="s">
        <v>211</v>
      </c>
      <c r="J2821" s="48" t="s">
        <v>3504</v>
      </c>
      <c r="K2821" s="217" t="s">
        <v>59</v>
      </c>
      <c r="L2821" s="217" t="s">
        <v>28</v>
      </c>
      <c r="M2821" s="48" t="s">
        <v>3575</v>
      </c>
      <c r="N2821" s="217" t="s">
        <v>211</v>
      </c>
      <c r="O2821" s="48" t="s">
        <v>3469</v>
      </c>
      <c r="P2821" s="48">
        <v>15</v>
      </c>
      <c r="Q2821" s="48" t="s">
        <v>211</v>
      </c>
      <c r="R2821" s="217" t="s">
        <v>211</v>
      </c>
      <c r="S2821" s="48" t="b">
        <v>0</v>
      </c>
      <c r="T2821" s="48">
        <v>23895000</v>
      </c>
      <c r="U2821" s="178"/>
      <c r="V2821" s="178">
        <v>42258</v>
      </c>
      <c r="W2821" s="48" t="s">
        <v>4060</v>
      </c>
      <c r="X2821" s="48">
        <v>43467</v>
      </c>
      <c r="Y2821" s="48">
        <v>44409</v>
      </c>
      <c r="Z2821" s="48" t="s">
        <v>211</v>
      </c>
      <c r="AA2821" s="48"/>
      <c r="AB2821" s="48"/>
      <c r="AC2821" s="217" t="s">
        <v>211</v>
      </c>
      <c r="AD2821" s="179"/>
      <c r="AE2821" s="217" t="s">
        <v>211</v>
      </c>
      <c r="AF2821" s="217" t="s">
        <v>211</v>
      </c>
      <c r="AG2821" s="217" t="s">
        <v>211</v>
      </c>
      <c r="AH2821" s="208"/>
      <c r="AI2821" s="210" t="s">
        <v>211</v>
      </c>
      <c r="AJ2821" s="115" t="str">
        <f t="shared" si="44"/>
        <v>PD&amp;C</v>
      </c>
      <c r="AK2821" s="115" t="b">
        <f>ISNUMBER(SEARCH("IRT",Table1[[#This Row],[Current_Status]]))</f>
        <v>0</v>
      </c>
      <c r="AL2821" s="116">
        <f>YEAR(Table1[[#This Row],[Project_Initiated]])</f>
        <v>2015</v>
      </c>
      <c r="AM2821" s="53">
        <v>44136</v>
      </c>
      <c r="AN2821" s="53" t="str">
        <f>IF(AND(Table1[[#This Row],[Completed Date]]&gt;="07/01/2020"+0,Table1[[#This Row],[Completed Date]]&lt;="6/30/2021"+0),"FY 20-21",IF(AND(Table1[[#This Row],[Completed Date]]&gt;="07/01/2019"+0,Table1[[#This Row],[Completed Date]]&lt;="6/30/2020"+0),"FY 19-20",""))</f>
        <v/>
      </c>
      <c r="AO2821" s="116" t="str">
        <f>IFERROR(FIND("R",Table1[[#This Row],[FS_Priority]]),"")</f>
        <v/>
      </c>
    </row>
    <row r="2822" spans="1:41" x14ac:dyDescent="0.25">
      <c r="A2822" s="48" t="s">
        <v>4803</v>
      </c>
      <c r="B2822" s="217" t="s">
        <v>4803</v>
      </c>
      <c r="C2822" s="217" t="s">
        <v>211</v>
      </c>
      <c r="D2822" s="218" t="b">
        <v>0</v>
      </c>
      <c r="E2822" s="48" t="s">
        <v>21</v>
      </c>
      <c r="F2822" s="48" t="s">
        <v>4804</v>
      </c>
      <c r="G2822" s="48" t="s">
        <v>5134</v>
      </c>
      <c r="H2822" s="48" t="s">
        <v>211</v>
      </c>
      <c r="I2822" s="48" t="s">
        <v>211</v>
      </c>
      <c r="J2822" s="48" t="s">
        <v>5061</v>
      </c>
      <c r="K2822" s="217" t="s">
        <v>3455</v>
      </c>
      <c r="L2822" s="217" t="s">
        <v>4315</v>
      </c>
      <c r="M2822" s="48" t="s">
        <v>22</v>
      </c>
      <c r="N2822" s="217" t="s">
        <v>211</v>
      </c>
      <c r="O2822" s="48" t="s">
        <v>67</v>
      </c>
      <c r="P2822" s="48">
        <v>99</v>
      </c>
      <c r="Q2822" s="48" t="s">
        <v>211</v>
      </c>
      <c r="R2822" s="217" t="s">
        <v>211</v>
      </c>
      <c r="S2822" s="48" t="b">
        <v>0</v>
      </c>
      <c r="T2822" s="48">
        <v>28395</v>
      </c>
      <c r="U2822" s="178"/>
      <c r="V2822" s="178">
        <v>42327</v>
      </c>
      <c r="W2822" s="48" t="s">
        <v>5061</v>
      </c>
      <c r="X2822" s="48"/>
      <c r="Y2822" s="48"/>
      <c r="Z2822" s="48" t="s">
        <v>211</v>
      </c>
      <c r="AA2822" s="48"/>
      <c r="AB2822" s="48"/>
      <c r="AC2822" s="217" t="s">
        <v>211</v>
      </c>
      <c r="AD2822" s="48"/>
      <c r="AE2822" s="217" t="s">
        <v>211</v>
      </c>
      <c r="AF2822" s="217" t="s">
        <v>211</v>
      </c>
      <c r="AG2822" s="217" t="s">
        <v>211</v>
      </c>
      <c r="AH2822" s="208"/>
      <c r="AI2822" s="210" t="s">
        <v>211</v>
      </c>
      <c r="AJ2822" s="115" t="str">
        <f t="shared" si="44"/>
        <v>PD&amp;C</v>
      </c>
      <c r="AK2822" s="115" t="b">
        <f>ISNUMBER(SEARCH("IRT",Table1[[#This Row],[Current_Status]]))</f>
        <v>0</v>
      </c>
      <c r="AL2822" s="116">
        <f>YEAR(Table1[[#This Row],[Project_Initiated]])</f>
        <v>2015</v>
      </c>
      <c r="AM2822" s="53">
        <v>44136</v>
      </c>
      <c r="AN2822" s="53" t="str">
        <f>IF(AND(Table1[[#This Row],[Completed Date]]&gt;="07/01/2020"+0,Table1[[#This Row],[Completed Date]]&lt;="6/30/2021"+0),"FY 20-21",IF(AND(Table1[[#This Row],[Completed Date]]&gt;="07/01/2019"+0,Table1[[#This Row],[Completed Date]]&lt;="6/30/2020"+0),"FY 19-20",""))</f>
        <v/>
      </c>
      <c r="AO2822" s="116" t="str">
        <f>IFERROR(FIND("R",Table1[[#This Row],[FS_Priority]]),"")</f>
        <v/>
      </c>
    </row>
    <row r="2823" spans="1:41" x14ac:dyDescent="0.25">
      <c r="A2823" s="48" t="s">
        <v>91</v>
      </c>
      <c r="B2823" s="217" t="s">
        <v>91</v>
      </c>
      <c r="C2823" s="217" t="s">
        <v>211</v>
      </c>
      <c r="D2823" s="218" t="b">
        <v>0</v>
      </c>
      <c r="E2823" s="48" t="s">
        <v>4285</v>
      </c>
      <c r="F2823" s="48" t="s">
        <v>92</v>
      </c>
      <c r="G2823" s="48" t="s">
        <v>5092</v>
      </c>
      <c r="H2823" s="48" t="s">
        <v>294</v>
      </c>
      <c r="I2823" s="48" t="s">
        <v>211</v>
      </c>
      <c r="J2823" s="48" t="s">
        <v>5093</v>
      </c>
      <c r="K2823" s="217" t="s">
        <v>59</v>
      </c>
      <c r="L2823" s="217" t="s">
        <v>28</v>
      </c>
      <c r="M2823" s="48" t="s">
        <v>28</v>
      </c>
      <c r="N2823" s="217" t="s">
        <v>211</v>
      </c>
      <c r="O2823" s="48" t="s">
        <v>293</v>
      </c>
      <c r="P2823" s="48">
        <v>12</v>
      </c>
      <c r="Q2823" s="48" t="s">
        <v>211</v>
      </c>
      <c r="R2823" s="217" t="s">
        <v>211</v>
      </c>
      <c r="S2823" s="48" t="b">
        <v>0</v>
      </c>
      <c r="T2823" s="48">
        <v>8837000</v>
      </c>
      <c r="U2823" s="178"/>
      <c r="V2823" s="178">
        <v>42402</v>
      </c>
      <c r="W2823" s="48" t="s">
        <v>27</v>
      </c>
      <c r="X2823" s="48">
        <v>44197</v>
      </c>
      <c r="Y2823" s="48">
        <v>45139</v>
      </c>
      <c r="Z2823" s="48" t="s">
        <v>211</v>
      </c>
      <c r="AA2823" s="48"/>
      <c r="AB2823" s="48"/>
      <c r="AC2823" s="217" t="s">
        <v>211</v>
      </c>
      <c r="AD2823" s="48"/>
      <c r="AE2823" s="217" t="s">
        <v>211</v>
      </c>
      <c r="AF2823" s="217" t="s">
        <v>211</v>
      </c>
      <c r="AG2823" s="217" t="s">
        <v>211</v>
      </c>
      <c r="AH2823" s="208"/>
      <c r="AI2823" s="210" t="s">
        <v>211</v>
      </c>
      <c r="AJ2823" s="115" t="str">
        <f t="shared" si="44"/>
        <v>PD&amp;C</v>
      </c>
      <c r="AK2823" s="115" t="b">
        <f>ISNUMBER(SEARCH("IRT",Table1[[#This Row],[Current_Status]]))</f>
        <v>0</v>
      </c>
      <c r="AL2823" s="116">
        <f>YEAR(Table1[[#This Row],[Project_Initiated]])</f>
        <v>2016</v>
      </c>
      <c r="AM2823" s="53">
        <v>44136</v>
      </c>
      <c r="AN2823" s="53" t="str">
        <f>IF(AND(Table1[[#This Row],[Completed Date]]&gt;="07/01/2020"+0,Table1[[#This Row],[Completed Date]]&lt;="6/30/2021"+0),"FY 20-21",IF(AND(Table1[[#This Row],[Completed Date]]&gt;="07/01/2019"+0,Table1[[#This Row],[Completed Date]]&lt;="6/30/2020"+0),"FY 19-20",""))</f>
        <v/>
      </c>
      <c r="AO2823" s="116" t="str">
        <f>IFERROR(FIND("R",Table1[[#This Row],[FS_Priority]]),"")</f>
        <v/>
      </c>
    </row>
    <row r="2824" spans="1:41" x14ac:dyDescent="0.25">
      <c r="A2824" s="48" t="s">
        <v>122</v>
      </c>
      <c r="B2824" s="217" t="s">
        <v>122</v>
      </c>
      <c r="C2824" s="217" t="s">
        <v>211</v>
      </c>
      <c r="D2824" s="218" t="b">
        <v>0</v>
      </c>
      <c r="E2824" s="48" t="s">
        <v>187</v>
      </c>
      <c r="F2824" s="48" t="s">
        <v>4825</v>
      </c>
      <c r="G2824" s="48" t="s">
        <v>5103</v>
      </c>
      <c r="H2824" s="48" t="s">
        <v>397</v>
      </c>
      <c r="I2824" s="48" t="s">
        <v>211</v>
      </c>
      <c r="J2824" s="48" t="s">
        <v>3573</v>
      </c>
      <c r="K2824" s="217" t="s">
        <v>30</v>
      </c>
      <c r="L2824" s="217" t="s">
        <v>394</v>
      </c>
      <c r="M2824" s="48" t="s">
        <v>3781</v>
      </c>
      <c r="N2824" s="217" t="s">
        <v>211</v>
      </c>
      <c r="O2824" s="48" t="s">
        <v>120</v>
      </c>
      <c r="P2824" s="48">
        <v>30</v>
      </c>
      <c r="Q2824" s="48" t="s">
        <v>211</v>
      </c>
      <c r="R2824" s="217" t="s">
        <v>211</v>
      </c>
      <c r="S2824" s="48" t="b">
        <v>0</v>
      </c>
      <c r="T2824" s="48">
        <v>110000</v>
      </c>
      <c r="U2824" s="178"/>
      <c r="V2824" s="178">
        <v>42480</v>
      </c>
      <c r="W2824" s="48" t="s">
        <v>4483</v>
      </c>
      <c r="X2824" s="48"/>
      <c r="Y2824" s="48"/>
      <c r="Z2824" s="48" t="s">
        <v>211</v>
      </c>
      <c r="AA2824" s="48"/>
      <c r="AB2824" s="48"/>
      <c r="AC2824" s="217" t="s">
        <v>211</v>
      </c>
      <c r="AD2824" s="179"/>
      <c r="AE2824" s="217" t="s">
        <v>211</v>
      </c>
      <c r="AF2824" s="217" t="s">
        <v>211</v>
      </c>
      <c r="AG2824" s="217" t="s">
        <v>211</v>
      </c>
      <c r="AH2824" s="208"/>
      <c r="AI2824" s="210" t="s">
        <v>211</v>
      </c>
      <c r="AJ2824" s="115" t="str">
        <f t="shared" si="44"/>
        <v>PD&amp;C</v>
      </c>
      <c r="AK2824" s="115" t="b">
        <f>ISNUMBER(SEARCH("IRT",Table1[[#This Row],[Current_Status]]))</f>
        <v>0</v>
      </c>
      <c r="AL2824" s="116">
        <f>YEAR(Table1[[#This Row],[Project_Initiated]])</f>
        <v>2016</v>
      </c>
      <c r="AM2824" s="53">
        <v>44136</v>
      </c>
      <c r="AN2824" s="53" t="str">
        <f>IF(AND(Table1[[#This Row],[Completed Date]]&gt;="07/01/2020"+0,Table1[[#This Row],[Completed Date]]&lt;="6/30/2021"+0),"FY 20-21",IF(AND(Table1[[#This Row],[Completed Date]]&gt;="07/01/2019"+0,Table1[[#This Row],[Completed Date]]&lt;="6/30/2020"+0),"FY 19-20",""))</f>
        <v/>
      </c>
      <c r="AO2824" s="116" t="str">
        <f>IFERROR(FIND("R",Table1[[#This Row],[FS_Priority]]),"")</f>
        <v/>
      </c>
    </row>
    <row r="2825" spans="1:41" x14ac:dyDescent="0.25">
      <c r="A2825" s="48" t="s">
        <v>136</v>
      </c>
      <c r="B2825" s="217" t="s">
        <v>136</v>
      </c>
      <c r="C2825" s="217" t="s">
        <v>211</v>
      </c>
      <c r="D2825" s="218" t="b">
        <v>0</v>
      </c>
      <c r="E2825" s="48" t="s">
        <v>443</v>
      </c>
      <c r="F2825" s="48" t="s">
        <v>137</v>
      </c>
      <c r="G2825" s="48" t="s">
        <v>138</v>
      </c>
      <c r="H2825" s="48" t="s">
        <v>409</v>
      </c>
      <c r="I2825" s="48" t="s">
        <v>211</v>
      </c>
      <c r="J2825" s="48" t="s">
        <v>3573</v>
      </c>
      <c r="K2825" s="217" t="s">
        <v>2781</v>
      </c>
      <c r="L2825" s="217" t="s">
        <v>3805</v>
      </c>
      <c r="M2825" s="48" t="s">
        <v>3805</v>
      </c>
      <c r="N2825" s="217" t="s">
        <v>211</v>
      </c>
      <c r="O2825" s="48" t="s">
        <v>120</v>
      </c>
      <c r="P2825" s="48">
        <v>2</v>
      </c>
      <c r="Q2825" s="48" t="s">
        <v>211</v>
      </c>
      <c r="R2825" s="217" t="s">
        <v>211</v>
      </c>
      <c r="S2825" s="48" t="b">
        <v>0</v>
      </c>
      <c r="T2825" s="48">
        <v>22000</v>
      </c>
      <c r="U2825" s="178"/>
      <c r="V2825" s="178">
        <v>42502</v>
      </c>
      <c r="W2825" s="48" t="s">
        <v>5072</v>
      </c>
      <c r="X2825" s="48"/>
      <c r="Y2825" s="48"/>
      <c r="Z2825" s="48" t="s">
        <v>211</v>
      </c>
      <c r="AA2825" s="48"/>
      <c r="AB2825" s="48"/>
      <c r="AC2825" s="217" t="s">
        <v>211</v>
      </c>
      <c r="AD2825" s="48"/>
      <c r="AE2825" s="217" t="s">
        <v>211</v>
      </c>
      <c r="AF2825" s="217" t="s">
        <v>211</v>
      </c>
      <c r="AG2825" s="217" t="s">
        <v>211</v>
      </c>
      <c r="AH2825" s="208"/>
      <c r="AI2825" s="210" t="s">
        <v>211</v>
      </c>
      <c r="AJ2825" s="115" t="str">
        <f t="shared" si="44"/>
        <v>PD&amp;C</v>
      </c>
      <c r="AK2825" s="115" t="b">
        <f>ISNUMBER(SEARCH("IRT",Table1[[#This Row],[Current_Status]]))</f>
        <v>0</v>
      </c>
      <c r="AL2825" s="116">
        <f>YEAR(Table1[[#This Row],[Project_Initiated]])</f>
        <v>2016</v>
      </c>
      <c r="AM2825" s="53">
        <v>44136</v>
      </c>
      <c r="AN2825" s="53" t="str">
        <f>IF(AND(Table1[[#This Row],[Completed Date]]&gt;="07/01/2020"+0,Table1[[#This Row],[Completed Date]]&lt;="6/30/2021"+0),"FY 20-21",IF(AND(Table1[[#This Row],[Completed Date]]&gt;="07/01/2019"+0,Table1[[#This Row],[Completed Date]]&lt;="6/30/2020"+0),"FY 19-20",""))</f>
        <v/>
      </c>
      <c r="AO2825" s="116" t="str">
        <f>IFERROR(FIND("R",Table1[[#This Row],[FS_Priority]]),"")</f>
        <v/>
      </c>
    </row>
    <row r="2826" spans="1:41" x14ac:dyDescent="0.25">
      <c r="A2826" s="48" t="s">
        <v>480</v>
      </c>
      <c r="B2826" s="217" t="s">
        <v>480</v>
      </c>
      <c r="C2826" s="217" t="s">
        <v>211</v>
      </c>
      <c r="D2826" s="218" t="b">
        <v>0</v>
      </c>
      <c r="E2826" s="48" t="s">
        <v>187</v>
      </c>
      <c r="F2826" s="48" t="s">
        <v>481</v>
      </c>
      <c r="G2826" s="48" t="s">
        <v>482</v>
      </c>
      <c r="H2826" s="48" t="s">
        <v>211</v>
      </c>
      <c r="I2826" s="48" t="s">
        <v>211</v>
      </c>
      <c r="J2826" s="48" t="s">
        <v>4955</v>
      </c>
      <c r="K2826" s="217" t="s">
        <v>30</v>
      </c>
      <c r="L2826" s="217" t="s">
        <v>394</v>
      </c>
      <c r="M2826" s="48" t="s">
        <v>484</v>
      </c>
      <c r="N2826" s="217" t="s">
        <v>211</v>
      </c>
      <c r="O2826" s="48" t="s">
        <v>484</v>
      </c>
      <c r="P2826" s="48">
        <v>99</v>
      </c>
      <c r="Q2826" s="48" t="s">
        <v>211</v>
      </c>
      <c r="R2826" s="217" t="s">
        <v>211</v>
      </c>
      <c r="S2826" s="48" t="b">
        <v>0</v>
      </c>
      <c r="T2826" s="48">
        <v>0</v>
      </c>
      <c r="U2826" s="178"/>
      <c r="V2826" s="178"/>
      <c r="W2826" s="48" t="s">
        <v>4794</v>
      </c>
      <c r="X2826" s="48">
        <v>44197</v>
      </c>
      <c r="Y2826" s="48">
        <v>44317</v>
      </c>
      <c r="Z2826" s="48" t="s">
        <v>211</v>
      </c>
      <c r="AA2826" s="48"/>
      <c r="AB2826" s="48"/>
      <c r="AC2826" s="217" t="s">
        <v>211</v>
      </c>
      <c r="AD2826" s="179"/>
      <c r="AE2826" s="217" t="s">
        <v>211</v>
      </c>
      <c r="AF2826" s="217" t="s">
        <v>211</v>
      </c>
      <c r="AG2826" s="217" t="s">
        <v>211</v>
      </c>
      <c r="AH2826" s="208"/>
      <c r="AI2826" s="210" t="s">
        <v>211</v>
      </c>
      <c r="AJ2826" s="115" t="str">
        <f t="shared" si="44"/>
        <v>PD&amp;C</v>
      </c>
      <c r="AK2826" s="115" t="b">
        <f>ISNUMBER(SEARCH("IRT",Table1[[#This Row],[Current_Status]]))</f>
        <v>0</v>
      </c>
      <c r="AL2826" s="116">
        <f>YEAR(Table1[[#This Row],[Project_Initiated]])</f>
        <v>1900</v>
      </c>
      <c r="AM2826" s="53">
        <v>44136</v>
      </c>
      <c r="AN2826" s="53" t="str">
        <f>IF(AND(Table1[[#This Row],[Completed Date]]&gt;="07/01/2020"+0,Table1[[#This Row],[Completed Date]]&lt;="6/30/2021"+0),"FY 20-21",IF(AND(Table1[[#This Row],[Completed Date]]&gt;="07/01/2019"+0,Table1[[#This Row],[Completed Date]]&lt;="6/30/2020"+0),"FY 19-20",""))</f>
        <v/>
      </c>
      <c r="AO2826" s="116" t="str">
        <f>IFERROR(FIND("R",Table1[[#This Row],[FS_Priority]]),"")</f>
        <v/>
      </c>
    </row>
    <row r="2827" spans="1:41" x14ac:dyDescent="0.25">
      <c r="A2827" s="48" t="s">
        <v>82</v>
      </c>
      <c r="B2827" s="217" t="s">
        <v>82</v>
      </c>
      <c r="C2827" s="217" t="s">
        <v>211</v>
      </c>
      <c r="D2827" s="218" t="b">
        <v>0</v>
      </c>
      <c r="E2827" s="48" t="s">
        <v>4285</v>
      </c>
      <c r="F2827" s="48" t="s">
        <v>83</v>
      </c>
      <c r="G2827" s="48" t="s">
        <v>3925</v>
      </c>
      <c r="H2827" s="48" t="s">
        <v>211</v>
      </c>
      <c r="I2827" s="48" t="s">
        <v>211</v>
      </c>
      <c r="J2827" s="48" t="s">
        <v>4944</v>
      </c>
      <c r="K2827" s="217" t="s">
        <v>59</v>
      </c>
      <c r="L2827" s="217" t="s">
        <v>28</v>
      </c>
      <c r="M2827" s="48" t="s">
        <v>3503</v>
      </c>
      <c r="N2827" s="217" t="s">
        <v>211</v>
      </c>
      <c r="O2827" s="48" t="s">
        <v>293</v>
      </c>
      <c r="P2827" s="48">
        <v>6</v>
      </c>
      <c r="Q2827" s="48" t="s">
        <v>211</v>
      </c>
      <c r="R2827" s="217" t="s">
        <v>211</v>
      </c>
      <c r="S2827" s="48" t="b">
        <v>0</v>
      </c>
      <c r="T2827" s="48">
        <v>25000000</v>
      </c>
      <c r="U2827" s="178"/>
      <c r="V2827" s="178">
        <v>42515</v>
      </c>
      <c r="W2827" s="48" t="s">
        <v>5144</v>
      </c>
      <c r="X2827" s="48">
        <v>43617</v>
      </c>
      <c r="Y2827" s="48">
        <v>44157</v>
      </c>
      <c r="Z2827" s="48" t="s">
        <v>211</v>
      </c>
      <c r="AA2827" s="48"/>
      <c r="AB2827" s="48"/>
      <c r="AC2827" s="217" t="s">
        <v>211</v>
      </c>
      <c r="AD2827" s="179"/>
      <c r="AE2827" s="217" t="s">
        <v>211</v>
      </c>
      <c r="AF2827" s="217" t="s">
        <v>211</v>
      </c>
      <c r="AG2827" s="217" t="s">
        <v>211</v>
      </c>
      <c r="AH2827" s="208"/>
      <c r="AI2827" s="210" t="s">
        <v>211</v>
      </c>
      <c r="AJ2827" s="115" t="str">
        <f t="shared" si="44"/>
        <v>PD&amp;C</v>
      </c>
      <c r="AK2827" s="115" t="b">
        <f>ISNUMBER(SEARCH("IRT",Table1[[#This Row],[Current_Status]]))</f>
        <v>0</v>
      </c>
      <c r="AL2827" s="116">
        <f>YEAR(Table1[[#This Row],[Project_Initiated]])</f>
        <v>2016</v>
      </c>
      <c r="AM2827" s="53">
        <v>44136</v>
      </c>
      <c r="AN2827" s="53" t="str">
        <f>IF(AND(Table1[[#This Row],[Completed Date]]&gt;="07/01/2020"+0,Table1[[#This Row],[Completed Date]]&lt;="6/30/2021"+0),"FY 20-21",IF(AND(Table1[[#This Row],[Completed Date]]&gt;="07/01/2019"+0,Table1[[#This Row],[Completed Date]]&lt;="6/30/2020"+0),"FY 19-20",""))</f>
        <v/>
      </c>
      <c r="AO2827" s="116" t="str">
        <f>IFERROR(FIND("R",Table1[[#This Row],[FS_Priority]]),"")</f>
        <v/>
      </c>
    </row>
    <row r="2828" spans="1:41" x14ac:dyDescent="0.25">
      <c r="A2828" s="48" t="s">
        <v>97</v>
      </c>
      <c r="B2828" s="217" t="s">
        <v>97</v>
      </c>
      <c r="C2828" s="217" t="s">
        <v>211</v>
      </c>
      <c r="D2828" s="218" t="b">
        <v>0</v>
      </c>
      <c r="E2828" s="48" t="s">
        <v>187</v>
      </c>
      <c r="F2828" s="48" t="s">
        <v>4781</v>
      </c>
      <c r="G2828" s="48" t="s">
        <v>98</v>
      </c>
      <c r="H2828" s="48" t="s">
        <v>211</v>
      </c>
      <c r="I2828" s="48" t="s">
        <v>211</v>
      </c>
      <c r="J2828" s="48" t="s">
        <v>3504</v>
      </c>
      <c r="K2828" s="217" t="s">
        <v>30</v>
      </c>
      <c r="L2828" s="217" t="s">
        <v>394</v>
      </c>
      <c r="M2828" s="48" t="s">
        <v>3825</v>
      </c>
      <c r="N2828" s="217" t="s">
        <v>211</v>
      </c>
      <c r="O2828" s="48" t="s">
        <v>274</v>
      </c>
      <c r="P2828" s="48">
        <v>99</v>
      </c>
      <c r="Q2828" s="48" t="s">
        <v>211</v>
      </c>
      <c r="R2828" s="217" t="s">
        <v>211</v>
      </c>
      <c r="S2828" s="48" t="b">
        <v>0</v>
      </c>
      <c r="T2828" s="48">
        <v>4146146.55</v>
      </c>
      <c r="U2828" s="178"/>
      <c r="V2828" s="178">
        <v>42669</v>
      </c>
      <c r="W2828" s="48" t="s">
        <v>31</v>
      </c>
      <c r="X2828" s="48">
        <v>43647</v>
      </c>
      <c r="Y2828" s="48">
        <v>44409</v>
      </c>
      <c r="Z2828" s="48" t="s">
        <v>211</v>
      </c>
      <c r="AA2828" s="48"/>
      <c r="AB2828" s="48"/>
      <c r="AC2828" s="217" t="s">
        <v>211</v>
      </c>
      <c r="AD2828" s="48"/>
      <c r="AE2828" s="217" t="s">
        <v>211</v>
      </c>
      <c r="AF2828" s="217" t="s">
        <v>211</v>
      </c>
      <c r="AG2828" s="217" t="s">
        <v>211</v>
      </c>
      <c r="AH2828" s="208"/>
      <c r="AI2828" s="210" t="s">
        <v>211</v>
      </c>
      <c r="AJ2828" s="115" t="str">
        <f t="shared" si="44"/>
        <v>PD&amp;C</v>
      </c>
      <c r="AK2828" s="115" t="b">
        <f>ISNUMBER(SEARCH("IRT",Table1[[#This Row],[Current_Status]]))</f>
        <v>0</v>
      </c>
      <c r="AL2828" s="116">
        <f>YEAR(Table1[[#This Row],[Project_Initiated]])</f>
        <v>2016</v>
      </c>
      <c r="AM2828" s="53">
        <v>44136</v>
      </c>
      <c r="AN2828" s="53" t="str">
        <f>IF(AND(Table1[[#This Row],[Completed Date]]&gt;="07/01/2020"+0,Table1[[#This Row],[Completed Date]]&lt;="6/30/2021"+0),"FY 20-21",IF(AND(Table1[[#This Row],[Completed Date]]&gt;="07/01/2019"+0,Table1[[#This Row],[Completed Date]]&lt;="6/30/2020"+0),"FY 19-20",""))</f>
        <v/>
      </c>
      <c r="AO2828" s="116" t="str">
        <f>IFERROR(FIND("R",Table1[[#This Row],[FS_Priority]]),"")</f>
        <v/>
      </c>
    </row>
    <row r="2829" spans="1:41" x14ac:dyDescent="0.25">
      <c r="A2829" s="48" t="s">
        <v>2869</v>
      </c>
      <c r="B2829" s="217" t="s">
        <v>2869</v>
      </c>
      <c r="C2829" s="217" t="s">
        <v>211</v>
      </c>
      <c r="D2829" s="218" t="b">
        <v>0</v>
      </c>
      <c r="E2829" s="48" t="s">
        <v>4299</v>
      </c>
      <c r="F2829" s="48" t="s">
        <v>5055</v>
      </c>
      <c r="G2829" s="48" t="s">
        <v>3511</v>
      </c>
      <c r="H2829" s="48" t="s">
        <v>275</v>
      </c>
      <c r="I2829" s="48" t="s">
        <v>211</v>
      </c>
      <c r="J2829" s="48" t="s">
        <v>3573</v>
      </c>
      <c r="K2829" s="217" t="s">
        <v>3471</v>
      </c>
      <c r="L2829" s="217" t="s">
        <v>2636</v>
      </c>
      <c r="M2829" s="48" t="s">
        <v>3476</v>
      </c>
      <c r="N2829" s="217" t="s">
        <v>211</v>
      </c>
      <c r="O2829" s="48" t="s">
        <v>3500</v>
      </c>
      <c r="P2829" s="48">
        <v>25</v>
      </c>
      <c r="Q2829" s="48" t="s">
        <v>211</v>
      </c>
      <c r="R2829" s="217" t="s">
        <v>211</v>
      </c>
      <c r="S2829" s="48" t="b">
        <v>0</v>
      </c>
      <c r="T2829" s="48"/>
      <c r="U2829" s="178"/>
      <c r="V2829" s="178">
        <v>42653</v>
      </c>
      <c r="W2829" s="48" t="s">
        <v>5104</v>
      </c>
      <c r="X2829" s="48"/>
      <c r="Y2829" s="48"/>
      <c r="Z2829" s="48" t="s">
        <v>211</v>
      </c>
      <c r="AA2829" s="48"/>
      <c r="AB2829" s="48"/>
      <c r="AC2829" s="217" t="s">
        <v>211</v>
      </c>
      <c r="AD2829" s="48"/>
      <c r="AE2829" s="217" t="s">
        <v>211</v>
      </c>
      <c r="AF2829" s="217" t="s">
        <v>211</v>
      </c>
      <c r="AG2829" s="217" t="s">
        <v>211</v>
      </c>
      <c r="AH2829" s="208"/>
      <c r="AI2829" s="210" t="s">
        <v>211</v>
      </c>
      <c r="AJ2829" s="115" t="str">
        <f t="shared" si="44"/>
        <v>PD&amp;C</v>
      </c>
      <c r="AK2829" s="115" t="b">
        <f>ISNUMBER(SEARCH("IRT",Table1[[#This Row],[Current_Status]]))</f>
        <v>0</v>
      </c>
      <c r="AL2829" s="116">
        <f>YEAR(Table1[[#This Row],[Project_Initiated]])</f>
        <v>2016</v>
      </c>
      <c r="AM2829" s="53">
        <v>44136</v>
      </c>
      <c r="AN2829" s="53" t="str">
        <f>IF(AND(Table1[[#This Row],[Completed Date]]&gt;="07/01/2020"+0,Table1[[#This Row],[Completed Date]]&lt;="6/30/2021"+0),"FY 20-21",IF(AND(Table1[[#This Row],[Completed Date]]&gt;="07/01/2019"+0,Table1[[#This Row],[Completed Date]]&lt;="6/30/2020"+0),"FY 19-20",""))</f>
        <v/>
      </c>
      <c r="AO2829" s="116" t="str">
        <f>IFERROR(FIND("R",Table1[[#This Row],[FS_Priority]]),"")</f>
        <v/>
      </c>
    </row>
    <row r="2830" spans="1:41" x14ac:dyDescent="0.25">
      <c r="A2830" s="48" t="s">
        <v>74</v>
      </c>
      <c r="B2830" s="217" t="s">
        <v>74</v>
      </c>
      <c r="C2830" s="217" t="s">
        <v>211</v>
      </c>
      <c r="D2830" s="218" t="b">
        <v>0</v>
      </c>
      <c r="E2830" s="48" t="s">
        <v>4285</v>
      </c>
      <c r="F2830" s="48" t="s">
        <v>4376</v>
      </c>
      <c r="G2830" s="48" t="s">
        <v>3569</v>
      </c>
      <c r="H2830" s="48" t="s">
        <v>211</v>
      </c>
      <c r="I2830" s="48" t="s">
        <v>211</v>
      </c>
      <c r="J2830" s="48" t="s">
        <v>3501</v>
      </c>
      <c r="K2830" s="217" t="s">
        <v>59</v>
      </c>
      <c r="L2830" s="217" t="s">
        <v>28</v>
      </c>
      <c r="M2830" s="48" t="s">
        <v>3570</v>
      </c>
      <c r="N2830" s="217" t="s">
        <v>211</v>
      </c>
      <c r="O2830" s="48" t="s">
        <v>3500</v>
      </c>
      <c r="P2830" s="48">
        <v>99</v>
      </c>
      <c r="Q2830" s="48" t="s">
        <v>211</v>
      </c>
      <c r="R2830" s="217" t="s">
        <v>211</v>
      </c>
      <c r="S2830" s="48" t="b">
        <v>0</v>
      </c>
      <c r="T2830" s="48">
        <v>15690389.32</v>
      </c>
      <c r="U2830" s="178"/>
      <c r="V2830" s="178">
        <v>42720</v>
      </c>
      <c r="W2830" s="48" t="s">
        <v>51</v>
      </c>
      <c r="X2830" s="48">
        <v>44287</v>
      </c>
      <c r="Y2830" s="48">
        <v>44470</v>
      </c>
      <c r="Z2830" s="48" t="s">
        <v>211</v>
      </c>
      <c r="AA2830" s="48"/>
      <c r="AB2830" s="48"/>
      <c r="AC2830" s="217" t="s">
        <v>211</v>
      </c>
      <c r="AD2830" s="48"/>
      <c r="AE2830" s="217" t="s">
        <v>211</v>
      </c>
      <c r="AF2830" s="217" t="s">
        <v>211</v>
      </c>
      <c r="AG2830" s="217" t="s">
        <v>211</v>
      </c>
      <c r="AH2830" s="208"/>
      <c r="AI2830" s="210" t="s">
        <v>211</v>
      </c>
      <c r="AJ2830" s="115" t="str">
        <f t="shared" si="44"/>
        <v>PD&amp;C</v>
      </c>
      <c r="AK2830" s="115" t="b">
        <f>ISNUMBER(SEARCH("IRT",Table1[[#This Row],[Current_Status]]))</f>
        <v>0</v>
      </c>
      <c r="AL2830" s="116">
        <f>YEAR(Table1[[#This Row],[Project_Initiated]])</f>
        <v>2016</v>
      </c>
      <c r="AM2830" s="53">
        <v>44136</v>
      </c>
      <c r="AN2830" s="53" t="str">
        <f>IF(AND(Table1[[#This Row],[Completed Date]]&gt;="07/01/2020"+0,Table1[[#This Row],[Completed Date]]&lt;="6/30/2021"+0),"FY 20-21",IF(AND(Table1[[#This Row],[Completed Date]]&gt;="07/01/2019"+0,Table1[[#This Row],[Completed Date]]&lt;="6/30/2020"+0),"FY 19-20",""))</f>
        <v/>
      </c>
      <c r="AO2830" s="116" t="str">
        <f>IFERROR(FIND("R",Table1[[#This Row],[FS_Priority]]),"")</f>
        <v/>
      </c>
    </row>
    <row r="2831" spans="1:41" x14ac:dyDescent="0.25">
      <c r="A2831" s="48" t="s">
        <v>75</v>
      </c>
      <c r="B2831" s="217" t="s">
        <v>75</v>
      </c>
      <c r="C2831" s="217" t="s">
        <v>211</v>
      </c>
      <c r="D2831" s="218" t="b">
        <v>0</v>
      </c>
      <c r="E2831" s="48" t="s">
        <v>4285</v>
      </c>
      <c r="F2831" s="48" t="s">
        <v>76</v>
      </c>
      <c r="G2831" s="48" t="s">
        <v>5081</v>
      </c>
      <c r="H2831" s="48" t="s">
        <v>211</v>
      </c>
      <c r="I2831" s="48" t="s">
        <v>211</v>
      </c>
      <c r="J2831" s="48" t="s">
        <v>51</v>
      </c>
      <c r="K2831" s="217" t="s">
        <v>59</v>
      </c>
      <c r="L2831" s="217" t="s">
        <v>28</v>
      </c>
      <c r="M2831" s="48" t="s">
        <v>77</v>
      </c>
      <c r="N2831" s="217" t="s">
        <v>211</v>
      </c>
      <c r="O2831" s="48" t="s">
        <v>118</v>
      </c>
      <c r="P2831" s="48">
        <v>4</v>
      </c>
      <c r="Q2831" s="48" t="s">
        <v>211</v>
      </c>
      <c r="R2831" s="217" t="s">
        <v>211</v>
      </c>
      <c r="S2831" s="48" t="b">
        <v>0</v>
      </c>
      <c r="T2831" s="48">
        <v>10000000</v>
      </c>
      <c r="U2831" s="178"/>
      <c r="V2831" s="178">
        <v>42725</v>
      </c>
      <c r="W2831" s="48" t="s">
        <v>5154</v>
      </c>
      <c r="X2831" s="48">
        <v>44166</v>
      </c>
      <c r="Y2831" s="48">
        <v>44228</v>
      </c>
      <c r="Z2831" s="48" t="s">
        <v>211</v>
      </c>
      <c r="AA2831" s="48"/>
      <c r="AB2831" s="48"/>
      <c r="AC2831" s="217" t="s">
        <v>211</v>
      </c>
      <c r="AD2831" s="48"/>
      <c r="AE2831" s="217" t="s">
        <v>211</v>
      </c>
      <c r="AF2831" s="217" t="s">
        <v>211</v>
      </c>
      <c r="AG2831" s="217" t="s">
        <v>211</v>
      </c>
      <c r="AH2831" s="208"/>
      <c r="AI2831" s="210" t="s">
        <v>211</v>
      </c>
      <c r="AJ2831" s="115" t="str">
        <f t="shared" si="44"/>
        <v>PD&amp;C</v>
      </c>
      <c r="AK2831" s="115" t="b">
        <f>ISNUMBER(SEARCH("IRT",Table1[[#This Row],[Current_Status]]))</f>
        <v>0</v>
      </c>
      <c r="AL2831" s="116">
        <f>YEAR(Table1[[#This Row],[Project_Initiated]])</f>
        <v>2016</v>
      </c>
      <c r="AM2831" s="53">
        <v>44136</v>
      </c>
      <c r="AN2831" s="53" t="str">
        <f>IF(AND(Table1[[#This Row],[Completed Date]]&gt;="07/01/2020"+0,Table1[[#This Row],[Completed Date]]&lt;="6/30/2021"+0),"FY 20-21",IF(AND(Table1[[#This Row],[Completed Date]]&gt;="07/01/2019"+0,Table1[[#This Row],[Completed Date]]&lt;="6/30/2020"+0),"FY 19-20",""))</f>
        <v/>
      </c>
      <c r="AO2831" s="116" t="str">
        <f>IFERROR(FIND("R",Table1[[#This Row],[FS_Priority]]),"")</f>
        <v/>
      </c>
    </row>
    <row r="2832" spans="1:41" x14ac:dyDescent="0.25">
      <c r="A2832" s="48" t="s">
        <v>117</v>
      </c>
      <c r="B2832" s="217" t="s">
        <v>117</v>
      </c>
      <c r="C2832" s="217" t="s">
        <v>211</v>
      </c>
      <c r="D2832" s="218" t="b">
        <v>0</v>
      </c>
      <c r="E2832" s="48" t="s">
        <v>187</v>
      </c>
      <c r="F2832" s="48" t="s">
        <v>5155</v>
      </c>
      <c r="G2832" s="48" t="s">
        <v>5156</v>
      </c>
      <c r="H2832" s="48" t="s">
        <v>211</v>
      </c>
      <c r="I2832" s="48" t="s">
        <v>211</v>
      </c>
      <c r="J2832" s="48" t="s">
        <v>2698</v>
      </c>
      <c r="K2832" s="217" t="s">
        <v>30</v>
      </c>
      <c r="L2832" s="217" t="s">
        <v>394</v>
      </c>
      <c r="M2832" s="48" t="s">
        <v>3778</v>
      </c>
      <c r="N2832" s="217" t="s">
        <v>211</v>
      </c>
      <c r="O2832" s="48" t="s">
        <v>3500</v>
      </c>
      <c r="P2832" s="48">
        <v>12</v>
      </c>
      <c r="Q2832" s="48" t="s">
        <v>211</v>
      </c>
      <c r="R2832" s="217" t="s">
        <v>211</v>
      </c>
      <c r="S2832" s="48" t="b">
        <v>0</v>
      </c>
      <c r="T2832" s="48">
        <v>703750</v>
      </c>
      <c r="U2832" s="178"/>
      <c r="V2832" s="178">
        <v>42837</v>
      </c>
      <c r="W2832" s="48" t="s">
        <v>31</v>
      </c>
      <c r="X2832" s="48">
        <v>44013</v>
      </c>
      <c r="Y2832" s="48">
        <v>44166</v>
      </c>
      <c r="Z2832" s="48" t="s">
        <v>211</v>
      </c>
      <c r="AA2832" s="48"/>
      <c r="AB2832" s="48"/>
      <c r="AC2832" s="217" t="s">
        <v>211</v>
      </c>
      <c r="AD2832" s="179"/>
      <c r="AE2832" s="217" t="s">
        <v>211</v>
      </c>
      <c r="AF2832" s="217" t="s">
        <v>211</v>
      </c>
      <c r="AG2832" s="217" t="s">
        <v>211</v>
      </c>
      <c r="AH2832" s="208"/>
      <c r="AI2832" s="210" t="s">
        <v>211</v>
      </c>
      <c r="AJ2832" s="115" t="str">
        <f t="shared" si="44"/>
        <v>PD&amp;C</v>
      </c>
      <c r="AK2832" s="115" t="b">
        <f>ISNUMBER(SEARCH("IRT",Table1[[#This Row],[Current_Status]]))</f>
        <v>0</v>
      </c>
      <c r="AL2832" s="116">
        <f>YEAR(Table1[[#This Row],[Project_Initiated]])</f>
        <v>2017</v>
      </c>
      <c r="AM2832" s="53">
        <v>44136</v>
      </c>
      <c r="AN2832" s="53" t="str">
        <f>IF(AND(Table1[[#This Row],[Completed Date]]&gt;="07/01/2020"+0,Table1[[#This Row],[Completed Date]]&lt;="6/30/2021"+0),"FY 20-21",IF(AND(Table1[[#This Row],[Completed Date]]&gt;="07/01/2019"+0,Table1[[#This Row],[Completed Date]]&lt;="6/30/2020"+0),"FY 19-20",""))</f>
        <v/>
      </c>
      <c r="AO2832" s="116" t="str">
        <f>IFERROR(FIND("R",Table1[[#This Row],[FS_Priority]]),"")</f>
        <v/>
      </c>
    </row>
    <row r="2833" spans="1:41" x14ac:dyDescent="0.25">
      <c r="A2833" s="48" t="s">
        <v>102</v>
      </c>
      <c r="B2833" s="217" t="s">
        <v>102</v>
      </c>
      <c r="C2833" s="217" t="s">
        <v>211</v>
      </c>
      <c r="D2833" s="218" t="b">
        <v>0</v>
      </c>
      <c r="E2833" s="48" t="s">
        <v>99</v>
      </c>
      <c r="F2833" s="48" t="s">
        <v>103</v>
      </c>
      <c r="G2833" s="48" t="s">
        <v>104</v>
      </c>
      <c r="H2833" s="48" t="s">
        <v>323</v>
      </c>
      <c r="I2833" s="48" t="s">
        <v>211</v>
      </c>
      <c r="J2833" s="48" t="s">
        <v>5063</v>
      </c>
      <c r="K2833" s="217" t="s">
        <v>4989</v>
      </c>
      <c r="L2833" s="217" t="s">
        <v>297</v>
      </c>
      <c r="M2833" s="48" t="s">
        <v>3671</v>
      </c>
      <c r="N2833" s="217" t="s">
        <v>211</v>
      </c>
      <c r="O2833" s="48" t="s">
        <v>118</v>
      </c>
      <c r="P2833" s="48">
        <v>2</v>
      </c>
      <c r="Q2833" s="48" t="s">
        <v>211</v>
      </c>
      <c r="R2833" s="217" t="s">
        <v>211</v>
      </c>
      <c r="S2833" s="48" t="b">
        <v>0</v>
      </c>
      <c r="T2833" s="48">
        <v>0</v>
      </c>
      <c r="U2833" s="178"/>
      <c r="V2833" s="178">
        <v>42886</v>
      </c>
      <c r="W2833" s="48" t="s">
        <v>2695</v>
      </c>
      <c r="X2833" s="48"/>
      <c r="Y2833" s="48"/>
      <c r="Z2833" s="48" t="s">
        <v>211</v>
      </c>
      <c r="AA2833" s="48"/>
      <c r="AB2833" s="48"/>
      <c r="AC2833" s="217" t="s">
        <v>211</v>
      </c>
      <c r="AD2833" s="179"/>
      <c r="AE2833" s="217" t="s">
        <v>211</v>
      </c>
      <c r="AF2833" s="217" t="s">
        <v>211</v>
      </c>
      <c r="AG2833" s="217" t="s">
        <v>211</v>
      </c>
      <c r="AH2833" s="208"/>
      <c r="AI2833" s="210" t="s">
        <v>211</v>
      </c>
      <c r="AJ2833" s="115" t="str">
        <f t="shared" si="44"/>
        <v>PD&amp;C</v>
      </c>
      <c r="AK2833" s="115" t="b">
        <f>ISNUMBER(SEARCH("IRT",Table1[[#This Row],[Current_Status]]))</f>
        <v>0</v>
      </c>
      <c r="AL2833" s="116">
        <f>YEAR(Table1[[#This Row],[Project_Initiated]])</f>
        <v>2017</v>
      </c>
      <c r="AM2833" s="53">
        <v>44136</v>
      </c>
      <c r="AN2833" s="53" t="str">
        <f>IF(AND(Table1[[#This Row],[Completed Date]]&gt;="07/01/2020"+0,Table1[[#This Row],[Completed Date]]&lt;="6/30/2021"+0),"FY 20-21",IF(AND(Table1[[#This Row],[Completed Date]]&gt;="07/01/2019"+0,Table1[[#This Row],[Completed Date]]&lt;="6/30/2020"+0),"FY 19-20",""))</f>
        <v/>
      </c>
      <c r="AO2833" s="116" t="str">
        <f>IFERROR(FIND("R",Table1[[#This Row],[FS_Priority]]),"")</f>
        <v/>
      </c>
    </row>
    <row r="2834" spans="1:41" x14ac:dyDescent="0.25">
      <c r="A2834" s="48" t="s">
        <v>127</v>
      </c>
      <c r="B2834" s="217" t="s">
        <v>127</v>
      </c>
      <c r="C2834" s="217" t="s">
        <v>211</v>
      </c>
      <c r="D2834" s="218" t="b">
        <v>0</v>
      </c>
      <c r="E2834" s="48" t="s">
        <v>4299</v>
      </c>
      <c r="F2834" s="48" t="s">
        <v>128</v>
      </c>
      <c r="G2834" s="48" t="s">
        <v>129</v>
      </c>
      <c r="H2834" s="48" t="s">
        <v>266</v>
      </c>
      <c r="I2834" s="48" t="s">
        <v>211</v>
      </c>
      <c r="J2834" s="48" t="s">
        <v>5064</v>
      </c>
      <c r="K2834" s="217" t="s">
        <v>3471</v>
      </c>
      <c r="L2834" s="217" t="s">
        <v>2636</v>
      </c>
      <c r="M2834" s="48" t="s">
        <v>4973</v>
      </c>
      <c r="N2834" s="217" t="s">
        <v>211</v>
      </c>
      <c r="O2834" s="48" t="s">
        <v>268</v>
      </c>
      <c r="P2834" s="48">
        <v>12</v>
      </c>
      <c r="Q2834" s="48" t="s">
        <v>211</v>
      </c>
      <c r="R2834" s="217" t="s">
        <v>211</v>
      </c>
      <c r="S2834" s="48" t="b">
        <v>0</v>
      </c>
      <c r="T2834" s="48">
        <v>3375000</v>
      </c>
      <c r="U2834" s="178"/>
      <c r="V2834" s="178">
        <v>42823</v>
      </c>
      <c r="W2834" s="48" t="s">
        <v>4980</v>
      </c>
      <c r="X2834" s="48">
        <v>44197</v>
      </c>
      <c r="Y2834" s="48">
        <v>44256</v>
      </c>
      <c r="Z2834" s="48" t="s">
        <v>211</v>
      </c>
      <c r="AA2834" s="48"/>
      <c r="AB2834" s="48"/>
      <c r="AC2834" s="217" t="s">
        <v>211</v>
      </c>
      <c r="AD2834" s="179"/>
      <c r="AE2834" s="217" t="s">
        <v>211</v>
      </c>
      <c r="AF2834" s="217" t="s">
        <v>211</v>
      </c>
      <c r="AG2834" s="217" t="s">
        <v>211</v>
      </c>
      <c r="AH2834" s="208"/>
      <c r="AI2834" s="210" t="s">
        <v>211</v>
      </c>
      <c r="AJ2834" s="115" t="str">
        <f t="shared" si="44"/>
        <v>PD&amp;C</v>
      </c>
      <c r="AK2834" s="115" t="b">
        <f>ISNUMBER(SEARCH("IRT",Table1[[#This Row],[Current_Status]]))</f>
        <v>0</v>
      </c>
      <c r="AL2834" s="116">
        <f>YEAR(Table1[[#This Row],[Project_Initiated]])</f>
        <v>2017</v>
      </c>
      <c r="AM2834" s="53">
        <v>44136</v>
      </c>
      <c r="AN2834" s="53" t="str">
        <f>IF(AND(Table1[[#This Row],[Completed Date]]&gt;="07/01/2020"+0,Table1[[#This Row],[Completed Date]]&lt;="6/30/2021"+0),"FY 20-21",IF(AND(Table1[[#This Row],[Completed Date]]&gt;="07/01/2019"+0,Table1[[#This Row],[Completed Date]]&lt;="6/30/2020"+0),"FY 19-20",""))</f>
        <v/>
      </c>
      <c r="AO2834" s="116" t="str">
        <f>IFERROR(FIND("R",Table1[[#This Row],[FS_Priority]]),"")</f>
        <v/>
      </c>
    </row>
    <row r="2835" spans="1:41" x14ac:dyDescent="0.25">
      <c r="A2835" s="48" t="s">
        <v>89</v>
      </c>
      <c r="B2835" s="217" t="s">
        <v>89</v>
      </c>
      <c r="C2835" s="217" t="s">
        <v>211</v>
      </c>
      <c r="D2835" s="218" t="b">
        <v>0</v>
      </c>
      <c r="E2835" s="48" t="s">
        <v>4285</v>
      </c>
      <c r="F2835" s="48" t="s">
        <v>90</v>
      </c>
      <c r="G2835" s="48" t="s">
        <v>5095</v>
      </c>
      <c r="H2835" s="48" t="s">
        <v>211</v>
      </c>
      <c r="I2835" s="48" t="s">
        <v>211</v>
      </c>
      <c r="J2835" s="48" t="s">
        <v>3504</v>
      </c>
      <c r="K2835" s="217" t="s">
        <v>59</v>
      </c>
      <c r="L2835" s="217" t="s">
        <v>28</v>
      </c>
      <c r="M2835" s="48" t="s">
        <v>3503</v>
      </c>
      <c r="N2835" s="217" t="s">
        <v>211</v>
      </c>
      <c r="O2835" s="48" t="s">
        <v>189</v>
      </c>
      <c r="P2835" s="48">
        <v>11</v>
      </c>
      <c r="Q2835" s="48" t="s">
        <v>211</v>
      </c>
      <c r="R2835" s="217" t="s">
        <v>211</v>
      </c>
      <c r="S2835" s="48" t="b">
        <v>0</v>
      </c>
      <c r="T2835" s="48">
        <v>57950000</v>
      </c>
      <c r="U2835" s="178"/>
      <c r="V2835" s="178">
        <v>42887</v>
      </c>
      <c r="W2835" s="48" t="s">
        <v>31</v>
      </c>
      <c r="X2835" s="48">
        <v>43770</v>
      </c>
      <c r="Y2835" s="48">
        <v>44409</v>
      </c>
      <c r="Z2835" s="48" t="s">
        <v>211</v>
      </c>
      <c r="AA2835" s="48"/>
      <c r="AB2835" s="48"/>
      <c r="AC2835" s="217" t="s">
        <v>211</v>
      </c>
      <c r="AD2835" s="48"/>
      <c r="AE2835" s="217" t="s">
        <v>211</v>
      </c>
      <c r="AF2835" s="217" t="s">
        <v>211</v>
      </c>
      <c r="AG2835" s="217" t="s">
        <v>211</v>
      </c>
      <c r="AH2835" s="208"/>
      <c r="AI2835" s="210" t="s">
        <v>211</v>
      </c>
      <c r="AJ2835" s="115" t="str">
        <f t="shared" si="44"/>
        <v>PD&amp;C</v>
      </c>
      <c r="AK2835" s="115" t="b">
        <f>ISNUMBER(SEARCH("IRT",Table1[[#This Row],[Current_Status]]))</f>
        <v>0</v>
      </c>
      <c r="AL2835" s="116">
        <f>YEAR(Table1[[#This Row],[Project_Initiated]])</f>
        <v>2017</v>
      </c>
      <c r="AM2835" s="53">
        <v>44136</v>
      </c>
      <c r="AN2835" s="53" t="str">
        <f>IF(AND(Table1[[#This Row],[Completed Date]]&gt;="07/01/2020"+0,Table1[[#This Row],[Completed Date]]&lt;="6/30/2021"+0),"FY 20-21",IF(AND(Table1[[#This Row],[Completed Date]]&gt;="07/01/2019"+0,Table1[[#This Row],[Completed Date]]&lt;="6/30/2020"+0),"FY 19-20",""))</f>
        <v/>
      </c>
      <c r="AO2835" s="116" t="str">
        <f>IFERROR(FIND("R",Table1[[#This Row],[FS_Priority]]),"")</f>
        <v/>
      </c>
    </row>
    <row r="2836" spans="1:41" x14ac:dyDescent="0.25">
      <c r="A2836" s="48" t="s">
        <v>149</v>
      </c>
      <c r="B2836" s="217" t="s">
        <v>149</v>
      </c>
      <c r="C2836" s="217" t="s">
        <v>211</v>
      </c>
      <c r="D2836" s="218" t="b">
        <v>0</v>
      </c>
      <c r="E2836" s="48" t="s">
        <v>148</v>
      </c>
      <c r="F2836" s="48" t="s">
        <v>150</v>
      </c>
      <c r="G2836" s="48" t="s">
        <v>3880</v>
      </c>
      <c r="H2836" s="48" t="s">
        <v>435</v>
      </c>
      <c r="I2836" s="48" t="s">
        <v>211</v>
      </c>
      <c r="J2836" s="48" t="s">
        <v>105</v>
      </c>
      <c r="K2836" s="217" t="s">
        <v>4320</v>
      </c>
      <c r="L2836" s="217" t="s">
        <v>434</v>
      </c>
      <c r="M2836" s="48" t="s">
        <v>3881</v>
      </c>
      <c r="N2836" s="217" t="s">
        <v>211</v>
      </c>
      <c r="O2836" s="48" t="s">
        <v>3500</v>
      </c>
      <c r="P2836" s="48">
        <v>1</v>
      </c>
      <c r="Q2836" s="48" t="s">
        <v>211</v>
      </c>
      <c r="R2836" s="217" t="s">
        <v>211</v>
      </c>
      <c r="S2836" s="48" t="b">
        <v>0</v>
      </c>
      <c r="T2836" s="48">
        <v>45000</v>
      </c>
      <c r="U2836" s="178"/>
      <c r="V2836" s="178">
        <v>42899</v>
      </c>
      <c r="W2836" s="48" t="s">
        <v>105</v>
      </c>
      <c r="X2836" s="48"/>
      <c r="Y2836" s="48"/>
      <c r="Z2836" s="48" t="s">
        <v>211</v>
      </c>
      <c r="AA2836" s="48"/>
      <c r="AB2836" s="48"/>
      <c r="AC2836" s="217" t="s">
        <v>211</v>
      </c>
      <c r="AD2836" s="179"/>
      <c r="AE2836" s="217" t="s">
        <v>211</v>
      </c>
      <c r="AF2836" s="217" t="s">
        <v>211</v>
      </c>
      <c r="AG2836" s="217" t="s">
        <v>211</v>
      </c>
      <c r="AH2836" s="208"/>
      <c r="AI2836" s="210" t="s">
        <v>211</v>
      </c>
      <c r="AJ2836" s="115" t="str">
        <f t="shared" si="44"/>
        <v>PD&amp;C</v>
      </c>
      <c r="AK2836" s="115" t="b">
        <f>ISNUMBER(SEARCH("IRT",Table1[[#This Row],[Current_Status]]))</f>
        <v>0</v>
      </c>
      <c r="AL2836" s="116">
        <f>YEAR(Table1[[#This Row],[Project_Initiated]])</f>
        <v>2017</v>
      </c>
      <c r="AM2836" s="53">
        <v>44136</v>
      </c>
      <c r="AN2836" s="53" t="str">
        <f>IF(AND(Table1[[#This Row],[Completed Date]]&gt;="07/01/2020"+0,Table1[[#This Row],[Completed Date]]&lt;="6/30/2021"+0),"FY 20-21",IF(AND(Table1[[#This Row],[Completed Date]]&gt;="07/01/2019"+0,Table1[[#This Row],[Completed Date]]&lt;="6/30/2020"+0),"FY 19-20",""))</f>
        <v/>
      </c>
      <c r="AO2836" s="116" t="str">
        <f>IFERROR(FIND("R",Table1[[#This Row],[FS_Priority]]),"")</f>
        <v/>
      </c>
    </row>
    <row r="2837" spans="1:41" x14ac:dyDescent="0.25">
      <c r="A2837" s="48" t="s">
        <v>44</v>
      </c>
      <c r="B2837" s="217" t="s">
        <v>44</v>
      </c>
      <c r="C2837" s="217" t="s">
        <v>211</v>
      </c>
      <c r="D2837" s="218" t="b">
        <v>0</v>
      </c>
      <c r="E2837" s="48" t="s">
        <v>4299</v>
      </c>
      <c r="F2837" s="48" t="s">
        <v>45</v>
      </c>
      <c r="G2837" s="48" t="s">
        <v>3507</v>
      </c>
      <c r="H2837" s="48" t="s">
        <v>265</v>
      </c>
      <c r="I2837" s="48" t="s">
        <v>211</v>
      </c>
      <c r="J2837" s="48" t="s">
        <v>2758</v>
      </c>
      <c r="K2837" s="217" t="s">
        <v>3471</v>
      </c>
      <c r="L2837" s="217" t="s">
        <v>2636</v>
      </c>
      <c r="M2837" s="48" t="s">
        <v>3476</v>
      </c>
      <c r="N2837" s="217" t="s">
        <v>211</v>
      </c>
      <c r="O2837" s="48" t="s">
        <v>3496</v>
      </c>
      <c r="P2837" s="48">
        <v>21</v>
      </c>
      <c r="Q2837" s="48" t="s">
        <v>211</v>
      </c>
      <c r="R2837" s="217" t="s">
        <v>211</v>
      </c>
      <c r="S2837" s="48" t="b">
        <v>0</v>
      </c>
      <c r="T2837" s="48">
        <v>0</v>
      </c>
      <c r="U2837" s="178"/>
      <c r="V2837" s="178">
        <v>43007</v>
      </c>
      <c r="W2837" s="48" t="s">
        <v>2758</v>
      </c>
      <c r="X2837" s="48"/>
      <c r="Y2837" s="48"/>
      <c r="Z2837" s="48" t="s">
        <v>211</v>
      </c>
      <c r="AA2837" s="48"/>
      <c r="AB2837" s="48"/>
      <c r="AC2837" s="217" t="s">
        <v>211</v>
      </c>
      <c r="AD2837" s="179"/>
      <c r="AE2837" s="217" t="s">
        <v>211</v>
      </c>
      <c r="AF2837" s="217" t="s">
        <v>211</v>
      </c>
      <c r="AG2837" s="217" t="s">
        <v>211</v>
      </c>
      <c r="AH2837" s="208"/>
      <c r="AI2837" s="210" t="s">
        <v>211</v>
      </c>
      <c r="AJ2837" s="115" t="str">
        <f t="shared" si="44"/>
        <v>PD&amp;C</v>
      </c>
      <c r="AK2837" s="115" t="b">
        <f>ISNUMBER(SEARCH("IRT",Table1[[#This Row],[Current_Status]]))</f>
        <v>0</v>
      </c>
      <c r="AL2837" s="116">
        <f>YEAR(Table1[[#This Row],[Project_Initiated]])</f>
        <v>2017</v>
      </c>
      <c r="AM2837" s="53">
        <v>44136</v>
      </c>
      <c r="AN2837" s="53" t="str">
        <f>IF(AND(Table1[[#This Row],[Completed Date]]&gt;="07/01/2020"+0,Table1[[#This Row],[Completed Date]]&lt;="6/30/2021"+0),"FY 20-21",IF(AND(Table1[[#This Row],[Completed Date]]&gt;="07/01/2019"+0,Table1[[#This Row],[Completed Date]]&lt;="6/30/2020"+0),"FY 19-20",""))</f>
        <v/>
      </c>
      <c r="AO2837" s="116" t="str">
        <f>IFERROR(FIND("R",Table1[[#This Row],[FS_Priority]]),"")</f>
        <v/>
      </c>
    </row>
    <row r="2838" spans="1:41" x14ac:dyDescent="0.25">
      <c r="A2838" s="48" t="s">
        <v>113</v>
      </c>
      <c r="B2838" s="217" t="s">
        <v>113</v>
      </c>
      <c r="C2838" s="217" t="s">
        <v>211</v>
      </c>
      <c r="D2838" s="218" t="b">
        <v>0</v>
      </c>
      <c r="E2838" s="48" t="s">
        <v>107</v>
      </c>
      <c r="F2838" s="48" t="s">
        <v>114</v>
      </c>
      <c r="G2838" s="48" t="s">
        <v>5096</v>
      </c>
      <c r="H2838" s="48" t="s">
        <v>211</v>
      </c>
      <c r="I2838" s="48" t="s">
        <v>211</v>
      </c>
      <c r="J2838" s="48" t="s">
        <v>3499</v>
      </c>
      <c r="K2838" s="217" t="s">
        <v>3674</v>
      </c>
      <c r="L2838" s="217" t="s">
        <v>2636</v>
      </c>
      <c r="M2838" s="48" t="s">
        <v>3771</v>
      </c>
      <c r="N2838" s="217" t="s">
        <v>211</v>
      </c>
      <c r="O2838" s="48" t="s">
        <v>120</v>
      </c>
      <c r="P2838" s="48">
        <v>1</v>
      </c>
      <c r="Q2838" s="48" t="s">
        <v>211</v>
      </c>
      <c r="R2838" s="217" t="s">
        <v>211</v>
      </c>
      <c r="S2838" s="48" t="b">
        <v>0</v>
      </c>
      <c r="T2838" s="48">
        <v>1575000</v>
      </c>
      <c r="U2838" s="178"/>
      <c r="V2838" s="178">
        <v>43108</v>
      </c>
      <c r="W2838" s="48" t="s">
        <v>5157</v>
      </c>
      <c r="X2838" s="48">
        <v>44197</v>
      </c>
      <c r="Y2838" s="48">
        <v>44287</v>
      </c>
      <c r="Z2838" s="48" t="s">
        <v>211</v>
      </c>
      <c r="AA2838" s="48"/>
      <c r="AB2838" s="48"/>
      <c r="AC2838" s="217" t="s">
        <v>211</v>
      </c>
      <c r="AD2838" s="48"/>
      <c r="AE2838" s="217" t="s">
        <v>211</v>
      </c>
      <c r="AF2838" s="217" t="s">
        <v>211</v>
      </c>
      <c r="AG2838" s="217" t="s">
        <v>211</v>
      </c>
      <c r="AH2838" s="209"/>
      <c r="AI2838" s="210" t="s">
        <v>211</v>
      </c>
      <c r="AJ2838" s="115" t="str">
        <f t="shared" si="44"/>
        <v>PD&amp;C</v>
      </c>
      <c r="AK2838" s="115" t="b">
        <f>ISNUMBER(SEARCH("IRT",Table1[[#This Row],[Current_Status]]))</f>
        <v>0</v>
      </c>
      <c r="AL2838" s="116">
        <f>YEAR(Table1[[#This Row],[Project_Initiated]])</f>
        <v>2018</v>
      </c>
      <c r="AM2838" s="53">
        <v>44136</v>
      </c>
      <c r="AN2838" s="53" t="str">
        <f>IF(AND(Table1[[#This Row],[Completed Date]]&gt;="07/01/2020"+0,Table1[[#This Row],[Completed Date]]&lt;="6/30/2021"+0),"FY 20-21",IF(AND(Table1[[#This Row],[Completed Date]]&gt;="07/01/2019"+0,Table1[[#This Row],[Completed Date]]&lt;="6/30/2020"+0),"FY 19-20",""))</f>
        <v/>
      </c>
      <c r="AO2838" s="116" t="str">
        <f>IFERROR(FIND("R",Table1[[#This Row],[FS_Priority]]),"")</f>
        <v/>
      </c>
    </row>
    <row r="2839" spans="1:41" x14ac:dyDescent="0.25">
      <c r="A2839" s="48" t="s">
        <v>66</v>
      </c>
      <c r="B2839" s="217" t="s">
        <v>66</v>
      </c>
      <c r="C2839" s="217" t="s">
        <v>211</v>
      </c>
      <c r="D2839" s="218" t="b">
        <v>0</v>
      </c>
      <c r="E2839" s="48" t="s">
        <v>4285</v>
      </c>
      <c r="F2839" s="48" t="s">
        <v>4733</v>
      </c>
      <c r="G2839" s="48" t="s">
        <v>3576</v>
      </c>
      <c r="H2839" s="48" t="s">
        <v>211</v>
      </c>
      <c r="I2839" s="48" t="s">
        <v>211</v>
      </c>
      <c r="J2839" s="48" t="s">
        <v>105</v>
      </c>
      <c r="K2839" s="217" t="s">
        <v>59</v>
      </c>
      <c r="L2839" s="217" t="s">
        <v>28</v>
      </c>
      <c r="M2839" s="48" t="s">
        <v>67</v>
      </c>
      <c r="N2839" s="217" t="s">
        <v>211</v>
      </c>
      <c r="O2839" s="48" t="s">
        <v>3500</v>
      </c>
      <c r="P2839" s="48">
        <v>16</v>
      </c>
      <c r="Q2839" s="48" t="s">
        <v>211</v>
      </c>
      <c r="R2839" s="217" t="s">
        <v>211</v>
      </c>
      <c r="S2839" s="48" t="b">
        <v>0</v>
      </c>
      <c r="T2839" s="48">
        <v>0</v>
      </c>
      <c r="U2839" s="178"/>
      <c r="V2839" s="178">
        <v>43072</v>
      </c>
      <c r="W2839" s="48" t="s">
        <v>105</v>
      </c>
      <c r="X2839" s="48"/>
      <c r="Y2839" s="48"/>
      <c r="Z2839" s="48" t="s">
        <v>211</v>
      </c>
      <c r="AA2839" s="48"/>
      <c r="AB2839" s="48"/>
      <c r="AC2839" s="217" t="s">
        <v>211</v>
      </c>
      <c r="AD2839" s="48"/>
      <c r="AE2839" s="217" t="s">
        <v>211</v>
      </c>
      <c r="AF2839" s="217" t="s">
        <v>211</v>
      </c>
      <c r="AG2839" s="217" t="s">
        <v>211</v>
      </c>
      <c r="AH2839" s="209"/>
      <c r="AI2839" s="210" t="s">
        <v>211</v>
      </c>
      <c r="AJ2839" s="115" t="str">
        <f t="shared" si="44"/>
        <v>PD&amp;C</v>
      </c>
      <c r="AK2839" s="115" t="b">
        <f>ISNUMBER(SEARCH("IRT",Table1[[#This Row],[Current_Status]]))</f>
        <v>0</v>
      </c>
      <c r="AL2839" s="116">
        <f>YEAR(Table1[[#This Row],[Project_Initiated]])</f>
        <v>2017</v>
      </c>
      <c r="AM2839" s="53">
        <v>44136</v>
      </c>
      <c r="AN2839" s="53" t="str">
        <f>IF(AND(Table1[[#This Row],[Completed Date]]&gt;="07/01/2020"+0,Table1[[#This Row],[Completed Date]]&lt;="6/30/2021"+0),"FY 20-21",IF(AND(Table1[[#This Row],[Completed Date]]&gt;="07/01/2019"+0,Table1[[#This Row],[Completed Date]]&lt;="6/30/2020"+0),"FY 19-20",""))</f>
        <v/>
      </c>
      <c r="AO2839" s="116" t="str">
        <f>IFERROR(FIND("R",Table1[[#This Row],[FS_Priority]]),"")</f>
        <v/>
      </c>
    </row>
    <row r="2840" spans="1:41" x14ac:dyDescent="0.25">
      <c r="A2840" s="48" t="s">
        <v>65</v>
      </c>
      <c r="B2840" s="217" t="s">
        <v>65</v>
      </c>
      <c r="C2840" s="217" t="s">
        <v>211</v>
      </c>
      <c r="D2840" s="218" t="b">
        <v>0</v>
      </c>
      <c r="E2840" s="48" t="s">
        <v>4285</v>
      </c>
      <c r="F2840" s="48" t="s">
        <v>2791</v>
      </c>
      <c r="G2840" s="48" t="s">
        <v>3574</v>
      </c>
      <c r="H2840" s="48" t="s">
        <v>292</v>
      </c>
      <c r="I2840" s="48" t="s">
        <v>211</v>
      </c>
      <c r="J2840" s="48" t="s">
        <v>3504</v>
      </c>
      <c r="K2840" s="217" t="s">
        <v>59</v>
      </c>
      <c r="L2840" s="217" t="s">
        <v>28</v>
      </c>
      <c r="M2840" s="48" t="s">
        <v>189</v>
      </c>
      <c r="N2840" s="217" t="s">
        <v>211</v>
      </c>
      <c r="O2840" s="48" t="s">
        <v>4331</v>
      </c>
      <c r="P2840" s="48">
        <v>14</v>
      </c>
      <c r="Q2840" s="48" t="s">
        <v>211</v>
      </c>
      <c r="R2840" s="217" t="s">
        <v>211</v>
      </c>
      <c r="S2840" s="48" t="b">
        <v>0</v>
      </c>
      <c r="T2840" s="48">
        <v>8754623.1099999994</v>
      </c>
      <c r="U2840" s="178"/>
      <c r="V2840" s="178">
        <v>43072</v>
      </c>
      <c r="W2840" s="48" t="s">
        <v>31</v>
      </c>
      <c r="X2840" s="48">
        <v>43952</v>
      </c>
      <c r="Y2840" s="48">
        <v>44197</v>
      </c>
      <c r="Z2840" s="48" t="s">
        <v>211</v>
      </c>
      <c r="AA2840" s="48"/>
      <c r="AB2840" s="48"/>
      <c r="AC2840" s="217" t="s">
        <v>211</v>
      </c>
      <c r="AD2840" s="48"/>
      <c r="AE2840" s="217" t="s">
        <v>211</v>
      </c>
      <c r="AF2840" s="217" t="s">
        <v>211</v>
      </c>
      <c r="AG2840" s="217" t="s">
        <v>211</v>
      </c>
      <c r="AH2840" s="209"/>
      <c r="AI2840" s="210" t="s">
        <v>211</v>
      </c>
      <c r="AJ2840" s="115" t="str">
        <f t="shared" si="44"/>
        <v>PD&amp;C</v>
      </c>
      <c r="AK2840" s="115" t="b">
        <f>ISNUMBER(SEARCH("IRT",Table1[[#This Row],[Current_Status]]))</f>
        <v>0</v>
      </c>
      <c r="AL2840" s="116">
        <f>YEAR(Table1[[#This Row],[Project_Initiated]])</f>
        <v>2017</v>
      </c>
      <c r="AM2840" s="53">
        <v>44136</v>
      </c>
      <c r="AN2840" s="53" t="str">
        <f>IF(AND(Table1[[#This Row],[Completed Date]]&gt;="07/01/2020"+0,Table1[[#This Row],[Completed Date]]&lt;="6/30/2021"+0),"FY 20-21",IF(AND(Table1[[#This Row],[Completed Date]]&gt;="07/01/2019"+0,Table1[[#This Row],[Completed Date]]&lt;="6/30/2020"+0),"FY 19-20",""))</f>
        <v/>
      </c>
      <c r="AO2840" s="116" t="str">
        <f>IFERROR(FIND("R",Table1[[#This Row],[FS_Priority]]),"")</f>
        <v/>
      </c>
    </row>
    <row r="2841" spans="1:41" x14ac:dyDescent="0.25">
      <c r="A2841" s="48" t="s">
        <v>23</v>
      </c>
      <c r="B2841" s="217" t="s">
        <v>23</v>
      </c>
      <c r="C2841" s="217" t="s">
        <v>211</v>
      </c>
      <c r="D2841" s="218" t="b">
        <v>0</v>
      </c>
      <c r="E2841" s="48" t="s">
        <v>21</v>
      </c>
      <c r="F2841" s="48" t="s">
        <v>2674</v>
      </c>
      <c r="G2841" s="48" t="s">
        <v>5133</v>
      </c>
      <c r="H2841" s="48" t="s">
        <v>246</v>
      </c>
      <c r="I2841" s="48" t="s">
        <v>211</v>
      </c>
      <c r="J2841" s="48" t="s">
        <v>105</v>
      </c>
      <c r="K2841" s="217" t="s">
        <v>3455</v>
      </c>
      <c r="L2841" s="217" t="s">
        <v>4315</v>
      </c>
      <c r="M2841" s="48" t="s">
        <v>3466</v>
      </c>
      <c r="N2841" s="217" t="s">
        <v>211</v>
      </c>
      <c r="O2841" s="48" t="s">
        <v>118</v>
      </c>
      <c r="P2841" s="48">
        <v>2</v>
      </c>
      <c r="Q2841" s="48" t="s">
        <v>211</v>
      </c>
      <c r="R2841" s="217" t="s">
        <v>211</v>
      </c>
      <c r="S2841" s="48" t="b">
        <v>0</v>
      </c>
      <c r="T2841" s="48">
        <v>0</v>
      </c>
      <c r="U2841" s="178"/>
      <c r="V2841" s="178">
        <v>43335</v>
      </c>
      <c r="W2841" s="48" t="s">
        <v>4384</v>
      </c>
      <c r="X2841" s="48"/>
      <c r="Y2841" s="48"/>
      <c r="Z2841" s="48" t="s">
        <v>211</v>
      </c>
      <c r="AA2841" s="48"/>
      <c r="AB2841" s="48"/>
      <c r="AC2841" s="217" t="s">
        <v>211</v>
      </c>
      <c r="AD2841" s="48"/>
      <c r="AE2841" s="217" t="s">
        <v>211</v>
      </c>
      <c r="AF2841" s="217" t="s">
        <v>211</v>
      </c>
      <c r="AG2841" s="217" t="s">
        <v>211</v>
      </c>
      <c r="AH2841" s="208"/>
      <c r="AI2841" s="210" t="s">
        <v>211</v>
      </c>
      <c r="AJ2841" s="115" t="str">
        <f t="shared" si="44"/>
        <v>PD&amp;C</v>
      </c>
      <c r="AK2841" s="115" t="b">
        <f>ISNUMBER(SEARCH("IRT",Table1[[#This Row],[Current_Status]]))</f>
        <v>0</v>
      </c>
      <c r="AL2841" s="116">
        <f>YEAR(Table1[[#This Row],[Project_Initiated]])</f>
        <v>2018</v>
      </c>
      <c r="AM2841" s="53">
        <v>44136</v>
      </c>
      <c r="AN2841" s="53" t="str">
        <f>IF(AND(Table1[[#This Row],[Completed Date]]&gt;="07/01/2020"+0,Table1[[#This Row],[Completed Date]]&lt;="6/30/2021"+0),"FY 20-21",IF(AND(Table1[[#This Row],[Completed Date]]&gt;="07/01/2019"+0,Table1[[#This Row],[Completed Date]]&lt;="6/30/2020"+0),"FY 19-20",""))</f>
        <v/>
      </c>
      <c r="AO2841" s="116" t="str">
        <f>IFERROR(FIND("R",Table1[[#This Row],[FS_Priority]]),"")</f>
        <v/>
      </c>
    </row>
    <row r="2842" spans="1:41" x14ac:dyDescent="0.25">
      <c r="A2842" s="48" t="s">
        <v>32</v>
      </c>
      <c r="B2842" s="217" t="s">
        <v>32</v>
      </c>
      <c r="C2842" s="217" t="s">
        <v>211</v>
      </c>
      <c r="D2842" s="218" t="b">
        <v>0</v>
      </c>
      <c r="E2842" s="48" t="s">
        <v>4299</v>
      </c>
      <c r="F2842" s="48" t="s">
        <v>33</v>
      </c>
      <c r="G2842" s="48" t="s">
        <v>3497</v>
      </c>
      <c r="H2842" s="48" t="s">
        <v>264</v>
      </c>
      <c r="I2842" s="48" t="s">
        <v>211</v>
      </c>
      <c r="J2842" s="48" t="s">
        <v>3498</v>
      </c>
      <c r="K2842" s="217" t="s">
        <v>3471</v>
      </c>
      <c r="L2842" s="217" t="s">
        <v>2636</v>
      </c>
      <c r="M2842" s="48" t="s">
        <v>3476</v>
      </c>
      <c r="N2842" s="217" t="s">
        <v>211</v>
      </c>
      <c r="O2842" s="48" t="s">
        <v>268</v>
      </c>
      <c r="P2842" s="48">
        <v>7</v>
      </c>
      <c r="Q2842" s="48" t="s">
        <v>211</v>
      </c>
      <c r="R2842" s="217" t="s">
        <v>211</v>
      </c>
      <c r="S2842" s="48" t="b">
        <v>0</v>
      </c>
      <c r="T2842" s="48">
        <v>0</v>
      </c>
      <c r="U2842" s="178"/>
      <c r="V2842" s="178">
        <v>43178</v>
      </c>
      <c r="W2842" s="48" t="s">
        <v>611</v>
      </c>
      <c r="X2842" s="48"/>
      <c r="Y2842" s="48"/>
      <c r="Z2842" s="48" t="s">
        <v>211</v>
      </c>
      <c r="AA2842" s="48"/>
      <c r="AB2842" s="48"/>
      <c r="AC2842" s="217" t="s">
        <v>211</v>
      </c>
      <c r="AD2842" s="48"/>
      <c r="AE2842" s="217" t="s">
        <v>211</v>
      </c>
      <c r="AF2842" s="217" t="s">
        <v>211</v>
      </c>
      <c r="AG2842" s="217" t="s">
        <v>211</v>
      </c>
      <c r="AH2842" s="208"/>
      <c r="AI2842" s="210" t="s">
        <v>211</v>
      </c>
      <c r="AJ2842" s="115" t="str">
        <f t="shared" si="44"/>
        <v>PD&amp;C</v>
      </c>
      <c r="AK2842" s="115" t="b">
        <f>ISNUMBER(SEARCH("IRT",Table1[[#This Row],[Current_Status]]))</f>
        <v>0</v>
      </c>
      <c r="AL2842" s="116">
        <f>YEAR(Table1[[#This Row],[Project_Initiated]])</f>
        <v>2018</v>
      </c>
      <c r="AM2842" s="53">
        <v>44136</v>
      </c>
      <c r="AN2842" s="53" t="str">
        <f>IF(AND(Table1[[#This Row],[Completed Date]]&gt;="07/01/2020"+0,Table1[[#This Row],[Completed Date]]&lt;="6/30/2021"+0),"FY 20-21",IF(AND(Table1[[#This Row],[Completed Date]]&gt;="07/01/2019"+0,Table1[[#This Row],[Completed Date]]&lt;="6/30/2020"+0),"FY 19-20",""))</f>
        <v/>
      </c>
      <c r="AO2842" s="116" t="str">
        <f>IFERROR(FIND("R",Table1[[#This Row],[FS_Priority]]),"")</f>
        <v/>
      </c>
    </row>
    <row r="2843" spans="1:41" x14ac:dyDescent="0.25">
      <c r="A2843" s="48" t="s">
        <v>55</v>
      </c>
      <c r="B2843" s="217" t="s">
        <v>55</v>
      </c>
      <c r="C2843" s="217" t="s">
        <v>211</v>
      </c>
      <c r="D2843" s="218" t="b">
        <v>0</v>
      </c>
      <c r="E2843" s="48" t="s">
        <v>53</v>
      </c>
      <c r="F2843" s="48" t="s">
        <v>2790</v>
      </c>
      <c r="G2843" s="48" t="s">
        <v>3559</v>
      </c>
      <c r="H2843" s="48" t="s">
        <v>182</v>
      </c>
      <c r="I2843" s="48" t="s">
        <v>211</v>
      </c>
      <c r="J2843" s="48" t="s">
        <v>4826</v>
      </c>
      <c r="K2843" s="217" t="s">
        <v>3514</v>
      </c>
      <c r="L2843" s="217" t="s">
        <v>2636</v>
      </c>
      <c r="M2843" s="48" t="s">
        <v>3558</v>
      </c>
      <c r="N2843" s="217" t="s">
        <v>211</v>
      </c>
      <c r="O2843" s="48" t="s">
        <v>120</v>
      </c>
      <c r="P2843" s="48">
        <v>4</v>
      </c>
      <c r="Q2843" s="48" t="s">
        <v>211</v>
      </c>
      <c r="R2843" s="217" t="s">
        <v>211</v>
      </c>
      <c r="S2843" s="48" t="b">
        <v>0</v>
      </c>
      <c r="T2843" s="48">
        <v>700000</v>
      </c>
      <c r="U2843" s="178"/>
      <c r="V2843" s="178">
        <v>43194</v>
      </c>
      <c r="W2843" s="48" t="s">
        <v>4374</v>
      </c>
      <c r="X2843" s="48">
        <v>43770</v>
      </c>
      <c r="Y2843" s="48">
        <v>44136</v>
      </c>
      <c r="Z2843" s="48" t="s">
        <v>211</v>
      </c>
      <c r="AA2843" s="48"/>
      <c r="AB2843" s="48"/>
      <c r="AC2843" s="217" t="s">
        <v>211</v>
      </c>
      <c r="AD2843" s="48"/>
      <c r="AE2843" s="217" t="s">
        <v>211</v>
      </c>
      <c r="AF2843" s="217" t="s">
        <v>211</v>
      </c>
      <c r="AG2843" s="217" t="s">
        <v>211</v>
      </c>
      <c r="AH2843" s="208"/>
      <c r="AI2843" s="210" t="s">
        <v>211</v>
      </c>
      <c r="AJ2843" s="115" t="str">
        <f t="shared" si="44"/>
        <v>PD&amp;C</v>
      </c>
      <c r="AK2843" s="115" t="b">
        <f>ISNUMBER(SEARCH("IRT",Table1[[#This Row],[Current_Status]]))</f>
        <v>0</v>
      </c>
      <c r="AL2843" s="116">
        <f>YEAR(Table1[[#This Row],[Project_Initiated]])</f>
        <v>2018</v>
      </c>
      <c r="AM2843" s="53">
        <v>44136</v>
      </c>
      <c r="AN2843" s="53" t="str">
        <f>IF(AND(Table1[[#This Row],[Completed Date]]&gt;="07/01/2020"+0,Table1[[#This Row],[Completed Date]]&lt;="6/30/2021"+0),"FY 20-21",IF(AND(Table1[[#This Row],[Completed Date]]&gt;="07/01/2019"+0,Table1[[#This Row],[Completed Date]]&lt;="6/30/2020"+0),"FY 19-20",""))</f>
        <v/>
      </c>
      <c r="AO2843" s="116" t="str">
        <f>IFERROR(FIND("R",Table1[[#This Row],[FS_Priority]]),"")</f>
        <v/>
      </c>
    </row>
    <row r="2844" spans="1:41" x14ac:dyDescent="0.25">
      <c r="A2844" s="48" t="s">
        <v>68</v>
      </c>
      <c r="B2844" s="217" t="s">
        <v>68</v>
      </c>
      <c r="C2844" s="217" t="s">
        <v>211</v>
      </c>
      <c r="D2844" s="218" t="b">
        <v>0</v>
      </c>
      <c r="E2844" s="48" t="s">
        <v>4285</v>
      </c>
      <c r="F2844" s="48" t="s">
        <v>69</v>
      </c>
      <c r="G2844" s="48" t="s">
        <v>5082</v>
      </c>
      <c r="H2844" s="48" t="s">
        <v>211</v>
      </c>
      <c r="I2844" s="48" t="s">
        <v>211</v>
      </c>
      <c r="J2844" s="48" t="s">
        <v>72</v>
      </c>
      <c r="K2844" s="217" t="s">
        <v>59</v>
      </c>
      <c r="L2844" s="217" t="s">
        <v>28</v>
      </c>
      <c r="M2844" s="48" t="s">
        <v>71</v>
      </c>
      <c r="N2844" s="217" t="s">
        <v>211</v>
      </c>
      <c r="O2844" s="48" t="s">
        <v>4331</v>
      </c>
      <c r="P2844" s="48">
        <v>17</v>
      </c>
      <c r="Q2844" s="48" t="s">
        <v>211</v>
      </c>
      <c r="R2844" s="217" t="s">
        <v>211</v>
      </c>
      <c r="S2844" s="48" t="b">
        <v>0</v>
      </c>
      <c r="T2844" s="48">
        <v>44500</v>
      </c>
      <c r="U2844" s="178"/>
      <c r="V2844" s="178">
        <v>43334</v>
      </c>
      <c r="W2844" s="48" t="s">
        <v>72</v>
      </c>
      <c r="X2844" s="48">
        <v>44013</v>
      </c>
      <c r="Y2844" s="48">
        <v>44166</v>
      </c>
      <c r="Z2844" s="48" t="s">
        <v>211</v>
      </c>
      <c r="AA2844" s="48"/>
      <c r="AB2844" s="48"/>
      <c r="AC2844" s="217" t="s">
        <v>211</v>
      </c>
      <c r="AD2844" s="48"/>
      <c r="AE2844" s="217" t="s">
        <v>211</v>
      </c>
      <c r="AF2844" s="217" t="s">
        <v>211</v>
      </c>
      <c r="AG2844" s="217" t="s">
        <v>211</v>
      </c>
      <c r="AH2844" s="208"/>
      <c r="AI2844" s="210" t="s">
        <v>211</v>
      </c>
      <c r="AJ2844" s="115" t="str">
        <f t="shared" si="44"/>
        <v>PD&amp;C</v>
      </c>
      <c r="AK2844" s="115" t="b">
        <f>ISNUMBER(SEARCH("IRT",Table1[[#This Row],[Current_Status]]))</f>
        <v>0</v>
      </c>
      <c r="AL2844" s="116">
        <f>YEAR(Table1[[#This Row],[Project_Initiated]])</f>
        <v>2018</v>
      </c>
      <c r="AM2844" s="53">
        <v>44136</v>
      </c>
      <c r="AN2844" s="53" t="str">
        <f>IF(AND(Table1[[#This Row],[Completed Date]]&gt;="07/01/2020"+0,Table1[[#This Row],[Completed Date]]&lt;="6/30/2021"+0),"FY 20-21",IF(AND(Table1[[#This Row],[Completed Date]]&gt;="07/01/2019"+0,Table1[[#This Row],[Completed Date]]&lt;="6/30/2020"+0),"FY 19-20",""))</f>
        <v/>
      </c>
      <c r="AO2844" s="116" t="str">
        <f>IFERROR(FIND("R",Table1[[#This Row],[FS_Priority]]),"")</f>
        <v/>
      </c>
    </row>
    <row r="2845" spans="1:41" x14ac:dyDescent="0.25">
      <c r="A2845" s="48" t="s">
        <v>100</v>
      </c>
      <c r="B2845" s="217" t="s">
        <v>100</v>
      </c>
      <c r="C2845" s="217" t="s">
        <v>211</v>
      </c>
      <c r="D2845" s="218" t="b">
        <v>0</v>
      </c>
      <c r="E2845" s="48" t="s">
        <v>99</v>
      </c>
      <c r="F2845" s="48" t="s">
        <v>4057</v>
      </c>
      <c r="G2845" s="48" t="s">
        <v>5135</v>
      </c>
      <c r="H2845" s="48" t="s">
        <v>445</v>
      </c>
      <c r="I2845" s="48" t="s">
        <v>211</v>
      </c>
      <c r="J2845" s="48" t="s">
        <v>5061</v>
      </c>
      <c r="K2845" s="217" t="s">
        <v>4989</v>
      </c>
      <c r="L2845" s="217" t="s">
        <v>297</v>
      </c>
      <c r="M2845" s="48" t="s">
        <v>3672</v>
      </c>
      <c r="N2845" s="217" t="s">
        <v>211</v>
      </c>
      <c r="O2845" s="48" t="s">
        <v>3500</v>
      </c>
      <c r="P2845" s="48">
        <v>11</v>
      </c>
      <c r="Q2845" s="48" t="s">
        <v>211</v>
      </c>
      <c r="R2845" s="217" t="s">
        <v>211</v>
      </c>
      <c r="S2845" s="48" t="b">
        <v>0</v>
      </c>
      <c r="T2845" s="48">
        <v>388000</v>
      </c>
      <c r="U2845" s="178"/>
      <c r="V2845" s="178">
        <v>43273</v>
      </c>
      <c r="W2845" s="48" t="s">
        <v>5061</v>
      </c>
      <c r="X2845" s="48"/>
      <c r="Y2845" s="48"/>
      <c r="Z2845" s="48" t="s">
        <v>211</v>
      </c>
      <c r="AA2845" s="48"/>
      <c r="AB2845" s="48"/>
      <c r="AC2845" s="217" t="s">
        <v>211</v>
      </c>
      <c r="AD2845" s="48"/>
      <c r="AE2845" s="217" t="s">
        <v>211</v>
      </c>
      <c r="AF2845" s="217" t="s">
        <v>211</v>
      </c>
      <c r="AG2845" s="217" t="s">
        <v>211</v>
      </c>
      <c r="AH2845" s="208"/>
      <c r="AI2845" s="210" t="s">
        <v>211</v>
      </c>
      <c r="AJ2845" s="115" t="str">
        <f t="shared" si="44"/>
        <v>PD&amp;C</v>
      </c>
      <c r="AK2845" s="115" t="b">
        <f>ISNUMBER(SEARCH("IRT",Table1[[#This Row],[Current_Status]]))</f>
        <v>0</v>
      </c>
      <c r="AL2845" s="116">
        <f>YEAR(Table1[[#This Row],[Project_Initiated]])</f>
        <v>2018</v>
      </c>
      <c r="AM2845" s="53">
        <v>44136</v>
      </c>
      <c r="AN2845" s="53" t="str">
        <f>IF(AND(Table1[[#This Row],[Completed Date]]&gt;="07/01/2020"+0,Table1[[#This Row],[Completed Date]]&lt;="6/30/2021"+0),"FY 20-21",IF(AND(Table1[[#This Row],[Completed Date]]&gt;="07/01/2019"+0,Table1[[#This Row],[Completed Date]]&lt;="6/30/2020"+0),"FY 19-20",""))</f>
        <v/>
      </c>
      <c r="AO2845" s="116" t="str">
        <f>IFERROR(FIND("R",Table1[[#This Row],[FS_Priority]]),"")</f>
        <v/>
      </c>
    </row>
    <row r="2846" spans="1:41" x14ac:dyDescent="0.25">
      <c r="A2846" s="48" t="s">
        <v>57</v>
      </c>
      <c r="B2846" s="217" t="s">
        <v>57</v>
      </c>
      <c r="C2846" s="217" t="s">
        <v>211</v>
      </c>
      <c r="D2846" s="218" t="b">
        <v>0</v>
      </c>
      <c r="E2846" s="48" t="s">
        <v>4285</v>
      </c>
      <c r="F2846" s="48" t="s">
        <v>2659</v>
      </c>
      <c r="G2846" s="48" t="s">
        <v>58</v>
      </c>
      <c r="H2846" s="48" t="s">
        <v>211</v>
      </c>
      <c r="I2846" s="48" t="s">
        <v>211</v>
      </c>
      <c r="J2846" s="48" t="s">
        <v>5109</v>
      </c>
      <c r="K2846" s="217" t="s">
        <v>59</v>
      </c>
      <c r="L2846" s="217" t="s">
        <v>28</v>
      </c>
      <c r="M2846" s="48" t="s">
        <v>59</v>
      </c>
      <c r="N2846" s="217" t="s">
        <v>211</v>
      </c>
      <c r="O2846" s="48" t="s">
        <v>289</v>
      </c>
      <c r="P2846" s="48">
        <v>12</v>
      </c>
      <c r="Q2846" s="48" t="s">
        <v>211</v>
      </c>
      <c r="R2846" s="217" t="s">
        <v>211</v>
      </c>
      <c r="S2846" s="48" t="b">
        <v>0</v>
      </c>
      <c r="T2846" s="48">
        <v>2400000</v>
      </c>
      <c r="U2846" s="178"/>
      <c r="V2846" s="178">
        <v>43297</v>
      </c>
      <c r="W2846" s="48" t="s">
        <v>2897</v>
      </c>
      <c r="X2846" s="48"/>
      <c r="Y2846" s="48"/>
      <c r="Z2846" s="48" t="s">
        <v>211</v>
      </c>
      <c r="AA2846" s="48"/>
      <c r="AB2846" s="48"/>
      <c r="AC2846" s="217" t="s">
        <v>211</v>
      </c>
      <c r="AD2846" s="48"/>
      <c r="AE2846" s="217" t="s">
        <v>211</v>
      </c>
      <c r="AF2846" s="217" t="s">
        <v>211</v>
      </c>
      <c r="AG2846" s="217" t="s">
        <v>211</v>
      </c>
      <c r="AH2846" s="208"/>
      <c r="AI2846" s="210" t="s">
        <v>211</v>
      </c>
      <c r="AJ2846" s="115" t="str">
        <f t="shared" si="44"/>
        <v>PD&amp;C</v>
      </c>
      <c r="AK2846" s="115" t="b">
        <f>ISNUMBER(SEARCH("IRT",Table1[[#This Row],[Current_Status]]))</f>
        <v>0</v>
      </c>
      <c r="AL2846" s="116">
        <f>YEAR(Table1[[#This Row],[Project_Initiated]])</f>
        <v>2018</v>
      </c>
      <c r="AM2846" s="53">
        <v>44136</v>
      </c>
      <c r="AN2846" s="53" t="str">
        <f>IF(AND(Table1[[#This Row],[Completed Date]]&gt;="07/01/2020"+0,Table1[[#This Row],[Completed Date]]&lt;="6/30/2021"+0),"FY 20-21",IF(AND(Table1[[#This Row],[Completed Date]]&gt;="07/01/2019"+0,Table1[[#This Row],[Completed Date]]&lt;="6/30/2020"+0),"FY 19-20",""))</f>
        <v/>
      </c>
      <c r="AO2846" s="116" t="str">
        <f>IFERROR(FIND("R",Table1[[#This Row],[FS_Priority]]),"")</f>
        <v/>
      </c>
    </row>
    <row r="2847" spans="1:41" x14ac:dyDescent="0.25">
      <c r="A2847" s="48" t="s">
        <v>60</v>
      </c>
      <c r="B2847" s="217" t="s">
        <v>60</v>
      </c>
      <c r="C2847" s="217" t="s">
        <v>211</v>
      </c>
      <c r="D2847" s="218" t="b">
        <v>0</v>
      </c>
      <c r="E2847" s="48" t="s">
        <v>4285</v>
      </c>
      <c r="F2847" s="48" t="s">
        <v>61</v>
      </c>
      <c r="G2847" s="48" t="s">
        <v>62</v>
      </c>
      <c r="H2847" s="48" t="s">
        <v>211</v>
      </c>
      <c r="I2847" s="48" t="s">
        <v>211</v>
      </c>
      <c r="J2847" s="48" t="s">
        <v>105</v>
      </c>
      <c r="K2847" s="217" t="s">
        <v>59</v>
      </c>
      <c r="L2847" s="217" t="s">
        <v>28</v>
      </c>
      <c r="M2847" s="48" t="s">
        <v>63</v>
      </c>
      <c r="N2847" s="217" t="s">
        <v>211</v>
      </c>
      <c r="O2847" s="48" t="s">
        <v>63</v>
      </c>
      <c r="P2847" s="48">
        <v>17</v>
      </c>
      <c r="Q2847" s="48" t="s">
        <v>211</v>
      </c>
      <c r="R2847" s="217" t="s">
        <v>211</v>
      </c>
      <c r="S2847" s="48" t="b">
        <v>0</v>
      </c>
      <c r="T2847" s="48">
        <v>0</v>
      </c>
      <c r="U2847" s="178"/>
      <c r="V2847" s="178">
        <v>43297</v>
      </c>
      <c r="W2847" s="48" t="s">
        <v>5060</v>
      </c>
      <c r="X2847" s="48"/>
      <c r="Y2847" s="48"/>
      <c r="Z2847" s="48" t="s">
        <v>211</v>
      </c>
      <c r="AA2847" s="48"/>
      <c r="AB2847" s="48"/>
      <c r="AC2847" s="217" t="s">
        <v>211</v>
      </c>
      <c r="AD2847" s="48"/>
      <c r="AE2847" s="217" t="s">
        <v>211</v>
      </c>
      <c r="AF2847" s="217" t="s">
        <v>211</v>
      </c>
      <c r="AG2847" s="217" t="s">
        <v>211</v>
      </c>
      <c r="AH2847" s="208"/>
      <c r="AI2847" s="210" t="s">
        <v>211</v>
      </c>
      <c r="AJ2847" s="115" t="str">
        <f t="shared" si="44"/>
        <v>PD&amp;C</v>
      </c>
      <c r="AK2847" s="115" t="b">
        <f>ISNUMBER(SEARCH("IRT",Table1[[#This Row],[Current_Status]]))</f>
        <v>0</v>
      </c>
      <c r="AL2847" s="116">
        <f>YEAR(Table1[[#This Row],[Project_Initiated]])</f>
        <v>2018</v>
      </c>
      <c r="AM2847" s="53">
        <v>44136</v>
      </c>
      <c r="AN2847" s="53" t="str">
        <f>IF(AND(Table1[[#This Row],[Completed Date]]&gt;="07/01/2020"+0,Table1[[#This Row],[Completed Date]]&lt;="6/30/2021"+0),"FY 20-21",IF(AND(Table1[[#This Row],[Completed Date]]&gt;="07/01/2019"+0,Table1[[#This Row],[Completed Date]]&lt;="6/30/2020"+0),"FY 19-20",""))</f>
        <v/>
      </c>
      <c r="AO2847" s="116" t="str">
        <f>IFERROR(FIND("R",Table1[[#This Row],[FS_Priority]]),"")</f>
        <v/>
      </c>
    </row>
    <row r="2848" spans="1:41" x14ac:dyDescent="0.25">
      <c r="A2848" s="48" t="s">
        <v>43</v>
      </c>
      <c r="B2848" s="217" t="s">
        <v>43</v>
      </c>
      <c r="C2848" s="217" t="s">
        <v>211</v>
      </c>
      <c r="D2848" s="218" t="b">
        <v>0</v>
      </c>
      <c r="E2848" s="48" t="s">
        <v>4299</v>
      </c>
      <c r="F2848" s="48" t="s">
        <v>2656</v>
      </c>
      <c r="G2848" s="48" t="s">
        <v>3506</v>
      </c>
      <c r="H2848" s="48" t="s">
        <v>269</v>
      </c>
      <c r="I2848" s="48" t="s">
        <v>211</v>
      </c>
      <c r="J2848" s="48" t="s">
        <v>50</v>
      </c>
      <c r="K2848" s="217" t="s">
        <v>3471</v>
      </c>
      <c r="L2848" s="217" t="s">
        <v>2636</v>
      </c>
      <c r="M2848" s="48" t="s">
        <v>3476</v>
      </c>
      <c r="N2848" s="217" t="s">
        <v>211</v>
      </c>
      <c r="O2848" s="48" t="s">
        <v>3500</v>
      </c>
      <c r="P2848" s="48">
        <v>20</v>
      </c>
      <c r="Q2848" s="48" t="s">
        <v>211</v>
      </c>
      <c r="R2848" s="217" t="s">
        <v>211</v>
      </c>
      <c r="S2848" s="48" t="b">
        <v>0</v>
      </c>
      <c r="T2848" s="48">
        <v>315000</v>
      </c>
      <c r="U2848" s="178"/>
      <c r="V2848" s="178">
        <v>43312</v>
      </c>
      <c r="W2848" s="48" t="s">
        <v>51</v>
      </c>
      <c r="X2848" s="48">
        <v>44228</v>
      </c>
      <c r="Y2848" s="48">
        <v>44287</v>
      </c>
      <c r="Z2848" s="48" t="s">
        <v>211</v>
      </c>
      <c r="AA2848" s="48"/>
      <c r="AB2848" s="48"/>
      <c r="AC2848" s="217" t="s">
        <v>211</v>
      </c>
      <c r="AD2848" s="48"/>
      <c r="AE2848" s="217" t="s">
        <v>211</v>
      </c>
      <c r="AF2848" s="217" t="s">
        <v>211</v>
      </c>
      <c r="AG2848" s="217" t="s">
        <v>211</v>
      </c>
      <c r="AH2848" s="208"/>
      <c r="AI2848" s="210" t="s">
        <v>211</v>
      </c>
      <c r="AJ2848" s="115" t="str">
        <f t="shared" si="44"/>
        <v>PD&amp;C</v>
      </c>
      <c r="AK2848" s="115" t="b">
        <f>ISNUMBER(SEARCH("IRT",Table1[[#This Row],[Current_Status]]))</f>
        <v>0</v>
      </c>
      <c r="AL2848" s="116">
        <f>YEAR(Table1[[#This Row],[Project_Initiated]])</f>
        <v>2018</v>
      </c>
      <c r="AM2848" s="53">
        <v>44136</v>
      </c>
      <c r="AN2848" s="53" t="str">
        <f>IF(AND(Table1[[#This Row],[Completed Date]]&gt;="07/01/2020"+0,Table1[[#This Row],[Completed Date]]&lt;="6/30/2021"+0),"FY 20-21",IF(AND(Table1[[#This Row],[Completed Date]]&gt;="07/01/2019"+0,Table1[[#This Row],[Completed Date]]&lt;="6/30/2020"+0),"FY 19-20",""))</f>
        <v/>
      </c>
      <c r="AO2848" s="116" t="str">
        <f>IFERROR(FIND("R",Table1[[#This Row],[FS_Priority]]),"")</f>
        <v/>
      </c>
    </row>
    <row r="2849" spans="1:41" x14ac:dyDescent="0.25">
      <c r="A2849" s="48" t="s">
        <v>41</v>
      </c>
      <c r="B2849" s="217" t="s">
        <v>41</v>
      </c>
      <c r="C2849" s="217" t="s">
        <v>211</v>
      </c>
      <c r="D2849" s="218" t="b">
        <v>0</v>
      </c>
      <c r="E2849" s="48" t="s">
        <v>4299</v>
      </c>
      <c r="F2849" s="48" t="s">
        <v>42</v>
      </c>
      <c r="G2849" s="48" t="s">
        <v>3505</v>
      </c>
      <c r="H2849" s="48" t="s">
        <v>275</v>
      </c>
      <c r="I2849" s="48" t="s">
        <v>211</v>
      </c>
      <c r="J2849" s="48" t="s">
        <v>5000</v>
      </c>
      <c r="K2849" s="217" t="s">
        <v>3471</v>
      </c>
      <c r="L2849" s="217" t="s">
        <v>2636</v>
      </c>
      <c r="M2849" s="48" t="s">
        <v>3476</v>
      </c>
      <c r="N2849" s="217" t="s">
        <v>211</v>
      </c>
      <c r="O2849" s="48" t="s">
        <v>3500</v>
      </c>
      <c r="P2849" s="48">
        <v>18</v>
      </c>
      <c r="Q2849" s="48" t="s">
        <v>211</v>
      </c>
      <c r="R2849" s="217" t="s">
        <v>211</v>
      </c>
      <c r="S2849" s="48" t="b">
        <v>0</v>
      </c>
      <c r="T2849" s="48">
        <v>235000</v>
      </c>
      <c r="U2849" s="178"/>
      <c r="V2849" s="178">
        <v>43312</v>
      </c>
      <c r="W2849" s="48" t="s">
        <v>51</v>
      </c>
      <c r="X2849" s="48">
        <v>44197</v>
      </c>
      <c r="Y2849" s="48">
        <v>44256</v>
      </c>
      <c r="Z2849" s="48" t="s">
        <v>211</v>
      </c>
      <c r="AA2849" s="48"/>
      <c r="AB2849" s="48"/>
      <c r="AC2849" s="217" t="s">
        <v>211</v>
      </c>
      <c r="AD2849" s="48"/>
      <c r="AE2849" s="217" t="s">
        <v>211</v>
      </c>
      <c r="AF2849" s="217" t="s">
        <v>211</v>
      </c>
      <c r="AG2849" s="217" t="s">
        <v>211</v>
      </c>
      <c r="AH2849" s="208"/>
      <c r="AI2849" s="210" t="s">
        <v>211</v>
      </c>
      <c r="AJ2849" s="115" t="str">
        <f t="shared" si="44"/>
        <v>PD&amp;C</v>
      </c>
      <c r="AK2849" s="115" t="b">
        <f>ISNUMBER(SEARCH("IRT",Table1[[#This Row],[Current_Status]]))</f>
        <v>0</v>
      </c>
      <c r="AL2849" s="116">
        <f>YEAR(Table1[[#This Row],[Project_Initiated]])</f>
        <v>2018</v>
      </c>
      <c r="AM2849" s="53">
        <v>44136</v>
      </c>
      <c r="AN2849" s="53" t="str">
        <f>IF(AND(Table1[[#This Row],[Completed Date]]&gt;="07/01/2020"+0,Table1[[#This Row],[Completed Date]]&lt;="6/30/2021"+0),"FY 20-21",IF(AND(Table1[[#This Row],[Completed Date]]&gt;="07/01/2019"+0,Table1[[#This Row],[Completed Date]]&lt;="6/30/2020"+0),"FY 19-20",""))</f>
        <v/>
      </c>
      <c r="AO2849" s="116" t="str">
        <f>IFERROR(FIND("R",Table1[[#This Row],[FS_Priority]]),"")</f>
        <v/>
      </c>
    </row>
    <row r="2850" spans="1:41" x14ac:dyDescent="0.25">
      <c r="A2850" s="48" t="s">
        <v>2642</v>
      </c>
      <c r="B2850" s="217" t="s">
        <v>2642</v>
      </c>
      <c r="C2850" s="217" t="s">
        <v>211</v>
      </c>
      <c r="D2850" s="218" t="b">
        <v>0</v>
      </c>
      <c r="E2850" s="48" t="s">
        <v>4299</v>
      </c>
      <c r="F2850" s="48" t="s">
        <v>2643</v>
      </c>
      <c r="G2850" s="48" t="s">
        <v>2644</v>
      </c>
      <c r="H2850" s="48" t="s">
        <v>211</v>
      </c>
      <c r="I2850" s="48" t="s">
        <v>211</v>
      </c>
      <c r="J2850" s="48" t="s">
        <v>4485</v>
      </c>
      <c r="K2850" s="217" t="s">
        <v>3471</v>
      </c>
      <c r="L2850" s="217" t="s">
        <v>2636</v>
      </c>
      <c r="M2850" s="48" t="s">
        <v>274</v>
      </c>
      <c r="N2850" s="217" t="s">
        <v>211</v>
      </c>
      <c r="O2850" s="48" t="s">
        <v>274</v>
      </c>
      <c r="P2850" s="48">
        <v>19</v>
      </c>
      <c r="Q2850" s="48" t="s">
        <v>211</v>
      </c>
      <c r="R2850" s="217" t="s">
        <v>211</v>
      </c>
      <c r="S2850" s="48" t="b">
        <v>0</v>
      </c>
      <c r="T2850" s="48">
        <v>916581</v>
      </c>
      <c r="U2850" s="178"/>
      <c r="V2850" s="178">
        <v>43410</v>
      </c>
      <c r="W2850" s="48" t="s">
        <v>2669</v>
      </c>
      <c r="X2850" s="48"/>
      <c r="Y2850" s="48"/>
      <c r="Z2850" s="48" t="s">
        <v>211</v>
      </c>
      <c r="AA2850" s="48"/>
      <c r="AB2850" s="48"/>
      <c r="AC2850" s="217" t="s">
        <v>211</v>
      </c>
      <c r="AD2850" s="48"/>
      <c r="AE2850" s="217" t="s">
        <v>211</v>
      </c>
      <c r="AF2850" s="217" t="s">
        <v>211</v>
      </c>
      <c r="AG2850" s="217" t="s">
        <v>211</v>
      </c>
      <c r="AH2850" s="208"/>
      <c r="AI2850" s="210" t="s">
        <v>211</v>
      </c>
      <c r="AJ2850" s="115" t="str">
        <f t="shared" si="44"/>
        <v>PD&amp;C</v>
      </c>
      <c r="AK2850" s="115" t="b">
        <f>ISNUMBER(SEARCH("IRT",Table1[[#This Row],[Current_Status]]))</f>
        <v>0</v>
      </c>
      <c r="AL2850" s="116">
        <f>YEAR(Table1[[#This Row],[Project_Initiated]])</f>
        <v>2018</v>
      </c>
      <c r="AM2850" s="53">
        <v>44136</v>
      </c>
      <c r="AN2850" s="53" t="str">
        <f>IF(AND(Table1[[#This Row],[Completed Date]]&gt;="07/01/2020"+0,Table1[[#This Row],[Completed Date]]&lt;="6/30/2021"+0),"FY 20-21",IF(AND(Table1[[#This Row],[Completed Date]]&gt;="07/01/2019"+0,Table1[[#This Row],[Completed Date]]&lt;="6/30/2020"+0),"FY 19-20",""))</f>
        <v/>
      </c>
      <c r="AO2850" s="116" t="str">
        <f>IFERROR(FIND("R",Table1[[#This Row],[FS_Priority]]),"")</f>
        <v/>
      </c>
    </row>
    <row r="2851" spans="1:41" x14ac:dyDescent="0.25">
      <c r="A2851" s="48" t="s">
        <v>152</v>
      </c>
      <c r="B2851" s="217" t="s">
        <v>152</v>
      </c>
      <c r="C2851" s="217" t="s">
        <v>211</v>
      </c>
      <c r="D2851" s="218" t="b">
        <v>0</v>
      </c>
      <c r="E2851" s="48" t="s">
        <v>4313</v>
      </c>
      <c r="F2851" s="48" t="s">
        <v>4356</v>
      </c>
      <c r="G2851" s="48" t="s">
        <v>3899</v>
      </c>
      <c r="H2851" s="48" t="s">
        <v>267</v>
      </c>
      <c r="I2851" s="48" t="s">
        <v>211</v>
      </c>
      <c r="J2851" s="48" t="s">
        <v>50</v>
      </c>
      <c r="K2851" s="217" t="s">
        <v>3883</v>
      </c>
      <c r="L2851" s="217" t="s">
        <v>437</v>
      </c>
      <c r="M2851" s="48" t="s">
        <v>3900</v>
      </c>
      <c r="N2851" s="217" t="s">
        <v>211</v>
      </c>
      <c r="O2851" s="48" t="s">
        <v>67</v>
      </c>
      <c r="P2851" s="48">
        <v>3</v>
      </c>
      <c r="Q2851" s="48" t="s">
        <v>211</v>
      </c>
      <c r="R2851" s="217" t="s">
        <v>211</v>
      </c>
      <c r="S2851" s="48" t="b">
        <v>0</v>
      </c>
      <c r="T2851" s="48">
        <v>200000</v>
      </c>
      <c r="U2851" s="178"/>
      <c r="V2851" s="178">
        <v>43332</v>
      </c>
      <c r="W2851" s="48" t="s">
        <v>4969</v>
      </c>
      <c r="X2851" s="48"/>
      <c r="Y2851" s="48"/>
      <c r="Z2851" s="48" t="s">
        <v>211</v>
      </c>
      <c r="AA2851" s="48"/>
      <c r="AB2851" s="48"/>
      <c r="AC2851" s="217" t="s">
        <v>211</v>
      </c>
      <c r="AD2851" s="48"/>
      <c r="AE2851" s="217" t="s">
        <v>211</v>
      </c>
      <c r="AF2851" s="217" t="s">
        <v>211</v>
      </c>
      <c r="AG2851" s="217" t="s">
        <v>211</v>
      </c>
      <c r="AH2851" s="208"/>
      <c r="AI2851" s="210" t="s">
        <v>211</v>
      </c>
      <c r="AJ2851" s="115" t="str">
        <f t="shared" si="44"/>
        <v>PD&amp;C</v>
      </c>
      <c r="AK2851" s="115" t="b">
        <f>ISNUMBER(SEARCH("IRT",Table1[[#This Row],[Current_Status]]))</f>
        <v>0</v>
      </c>
      <c r="AL2851" s="116">
        <f>YEAR(Table1[[#This Row],[Project_Initiated]])</f>
        <v>2018</v>
      </c>
      <c r="AM2851" s="53">
        <v>44136</v>
      </c>
      <c r="AN2851" s="53" t="str">
        <f>IF(AND(Table1[[#This Row],[Completed Date]]&gt;="07/01/2020"+0,Table1[[#This Row],[Completed Date]]&lt;="6/30/2021"+0),"FY 20-21",IF(AND(Table1[[#This Row],[Completed Date]]&gt;="07/01/2019"+0,Table1[[#This Row],[Completed Date]]&lt;="6/30/2020"+0),"FY 19-20",""))</f>
        <v/>
      </c>
      <c r="AO2851" s="116" t="str">
        <f>IFERROR(FIND("R",Table1[[#This Row],[FS_Priority]]),"")</f>
        <v/>
      </c>
    </row>
    <row r="2852" spans="1:41" x14ac:dyDescent="0.25">
      <c r="A2852" s="48" t="s">
        <v>2640</v>
      </c>
      <c r="B2852" s="217" t="s">
        <v>2640</v>
      </c>
      <c r="C2852" s="217" t="s">
        <v>211</v>
      </c>
      <c r="D2852" s="218" t="b">
        <v>0</v>
      </c>
      <c r="E2852" s="48" t="s">
        <v>4299</v>
      </c>
      <c r="F2852" s="48" t="s">
        <v>2641</v>
      </c>
      <c r="G2852" s="48" t="s">
        <v>5111</v>
      </c>
      <c r="H2852" s="48" t="s">
        <v>211</v>
      </c>
      <c r="I2852" s="48" t="s">
        <v>211</v>
      </c>
      <c r="J2852" s="48" t="s">
        <v>5109</v>
      </c>
      <c r="K2852" s="217" t="s">
        <v>3471</v>
      </c>
      <c r="L2852" s="217" t="s">
        <v>2636</v>
      </c>
      <c r="M2852" s="48" t="s">
        <v>3778</v>
      </c>
      <c r="N2852" s="217" t="s">
        <v>211</v>
      </c>
      <c r="O2852" s="48" t="s">
        <v>4017</v>
      </c>
      <c r="P2852" s="48">
        <v>14</v>
      </c>
      <c r="Q2852" s="48" t="s">
        <v>211</v>
      </c>
      <c r="R2852" s="217" t="s">
        <v>211</v>
      </c>
      <c r="S2852" s="48" t="b">
        <v>0</v>
      </c>
      <c r="T2852" s="48">
        <v>0</v>
      </c>
      <c r="U2852" s="178"/>
      <c r="V2852" s="178">
        <v>43404</v>
      </c>
      <c r="W2852" s="48" t="s">
        <v>3400</v>
      </c>
      <c r="X2852" s="48"/>
      <c r="Y2852" s="48"/>
      <c r="Z2852" s="48" t="s">
        <v>211</v>
      </c>
      <c r="AA2852" s="48"/>
      <c r="AB2852" s="48"/>
      <c r="AC2852" s="217" t="s">
        <v>211</v>
      </c>
      <c r="AD2852" s="179"/>
      <c r="AE2852" s="217" t="s">
        <v>211</v>
      </c>
      <c r="AF2852" s="217" t="s">
        <v>211</v>
      </c>
      <c r="AG2852" s="217" t="s">
        <v>211</v>
      </c>
      <c r="AH2852" s="208"/>
      <c r="AI2852" s="210" t="s">
        <v>211</v>
      </c>
      <c r="AJ2852" s="115" t="str">
        <f t="shared" si="44"/>
        <v>PD&amp;C</v>
      </c>
      <c r="AK2852" s="115" t="b">
        <f>ISNUMBER(SEARCH("IRT",Table1[[#This Row],[Current_Status]]))</f>
        <v>0</v>
      </c>
      <c r="AL2852" s="116">
        <f>YEAR(Table1[[#This Row],[Project_Initiated]])</f>
        <v>2018</v>
      </c>
      <c r="AM2852" s="53">
        <v>44136</v>
      </c>
      <c r="AN2852" s="53" t="str">
        <f>IF(AND(Table1[[#This Row],[Completed Date]]&gt;="07/01/2020"+0,Table1[[#This Row],[Completed Date]]&lt;="6/30/2021"+0),"FY 20-21",IF(AND(Table1[[#This Row],[Completed Date]]&gt;="07/01/2019"+0,Table1[[#This Row],[Completed Date]]&lt;="6/30/2020"+0),"FY 19-20",""))</f>
        <v/>
      </c>
      <c r="AO2852" s="116" t="str">
        <f>IFERROR(FIND("R",Table1[[#This Row],[FS_Priority]]),"")</f>
        <v/>
      </c>
    </row>
    <row r="2853" spans="1:41" x14ac:dyDescent="0.25">
      <c r="A2853" s="48" t="s">
        <v>186</v>
      </c>
      <c r="B2853" s="217" t="s">
        <v>186</v>
      </c>
      <c r="C2853" s="217" t="s">
        <v>211</v>
      </c>
      <c r="D2853" s="218" t="b">
        <v>0</v>
      </c>
      <c r="E2853" s="48" t="s">
        <v>187</v>
      </c>
      <c r="F2853" s="48" t="s">
        <v>4491</v>
      </c>
      <c r="G2853" s="48" t="s">
        <v>188</v>
      </c>
      <c r="H2853" s="48" t="s">
        <v>211</v>
      </c>
      <c r="I2853" s="48" t="s">
        <v>211</v>
      </c>
      <c r="J2853" s="48" t="s">
        <v>3508</v>
      </c>
      <c r="K2853" s="217" t="s">
        <v>30</v>
      </c>
      <c r="L2853" s="217" t="s">
        <v>394</v>
      </c>
      <c r="M2853" s="48" t="s">
        <v>189</v>
      </c>
      <c r="N2853" s="217" t="s">
        <v>211</v>
      </c>
      <c r="O2853" s="48" t="s">
        <v>189</v>
      </c>
      <c r="P2853" s="48">
        <v>20</v>
      </c>
      <c r="Q2853" s="48" t="s">
        <v>211</v>
      </c>
      <c r="R2853" s="217" t="s">
        <v>211</v>
      </c>
      <c r="S2853" s="48" t="b">
        <v>0</v>
      </c>
      <c r="T2853" s="48">
        <v>1250000</v>
      </c>
      <c r="U2853" s="178">
        <v>0</v>
      </c>
      <c r="V2853" s="178">
        <v>43390</v>
      </c>
      <c r="W2853" s="48" t="s">
        <v>2891</v>
      </c>
      <c r="X2853" s="48"/>
      <c r="Y2853" s="48"/>
      <c r="Z2853" s="48" t="s">
        <v>211</v>
      </c>
      <c r="AA2853" s="48"/>
      <c r="AB2853" s="48"/>
      <c r="AC2853" s="217" t="s">
        <v>211</v>
      </c>
      <c r="AD2853" s="48"/>
      <c r="AE2853" s="217" t="s">
        <v>211</v>
      </c>
      <c r="AF2853" s="217" t="s">
        <v>211</v>
      </c>
      <c r="AG2853" s="217" t="s">
        <v>211</v>
      </c>
      <c r="AH2853" s="208"/>
      <c r="AI2853" s="210" t="s">
        <v>211</v>
      </c>
      <c r="AJ2853" s="115" t="str">
        <f t="shared" si="44"/>
        <v>PD&amp;C</v>
      </c>
      <c r="AK2853" s="115" t="b">
        <f>ISNUMBER(SEARCH("IRT",Table1[[#This Row],[Current_Status]]))</f>
        <v>0</v>
      </c>
      <c r="AL2853" s="116">
        <f>YEAR(Table1[[#This Row],[Project_Initiated]])</f>
        <v>2018</v>
      </c>
      <c r="AM2853" s="53">
        <v>44136</v>
      </c>
      <c r="AN2853" s="53" t="str">
        <f>IF(AND(Table1[[#This Row],[Completed Date]]&gt;="07/01/2020"+0,Table1[[#This Row],[Completed Date]]&lt;="6/30/2021"+0),"FY 20-21",IF(AND(Table1[[#This Row],[Completed Date]]&gt;="07/01/2019"+0,Table1[[#This Row],[Completed Date]]&lt;="6/30/2020"+0),"FY 19-20",""))</f>
        <v/>
      </c>
      <c r="AO2853" s="116" t="str">
        <f>IFERROR(FIND("R",Table1[[#This Row],[FS_Priority]]),"")</f>
        <v/>
      </c>
    </row>
    <row r="2854" spans="1:41" x14ac:dyDescent="0.25">
      <c r="A2854" s="48" t="s">
        <v>2665</v>
      </c>
      <c r="B2854" s="217" t="s">
        <v>2665</v>
      </c>
      <c r="C2854" s="217" t="s">
        <v>211</v>
      </c>
      <c r="D2854" s="218" t="b">
        <v>0</v>
      </c>
      <c r="E2854" s="48" t="s">
        <v>131</v>
      </c>
      <c r="F2854" s="48" t="s">
        <v>2666</v>
      </c>
      <c r="G2854" s="48" t="s">
        <v>2667</v>
      </c>
      <c r="H2854" s="48" t="s">
        <v>273</v>
      </c>
      <c r="I2854" s="48" t="s">
        <v>211</v>
      </c>
      <c r="J2854" s="48" t="s">
        <v>105</v>
      </c>
      <c r="K2854" s="217" t="s">
        <v>3802</v>
      </c>
      <c r="L2854" s="217" t="s">
        <v>2770</v>
      </c>
      <c r="M2854" s="48" t="s">
        <v>3804</v>
      </c>
      <c r="N2854" s="217" t="s">
        <v>211</v>
      </c>
      <c r="O2854" s="48" t="s">
        <v>268</v>
      </c>
      <c r="P2854" s="48">
        <v>1</v>
      </c>
      <c r="Q2854" s="48" t="s">
        <v>211</v>
      </c>
      <c r="R2854" s="217" t="s">
        <v>211</v>
      </c>
      <c r="S2854" s="48" t="b">
        <v>0</v>
      </c>
      <c r="T2854" s="48"/>
      <c r="U2854" s="178"/>
      <c r="V2854" s="178">
        <v>43431</v>
      </c>
      <c r="W2854" s="48" t="s">
        <v>2696</v>
      </c>
      <c r="X2854" s="48"/>
      <c r="Y2854" s="48"/>
      <c r="Z2854" s="48" t="s">
        <v>211</v>
      </c>
      <c r="AA2854" s="48"/>
      <c r="AB2854" s="48"/>
      <c r="AC2854" s="217" t="s">
        <v>211</v>
      </c>
      <c r="AD2854" s="48"/>
      <c r="AE2854" s="217" t="s">
        <v>211</v>
      </c>
      <c r="AF2854" s="217" t="s">
        <v>211</v>
      </c>
      <c r="AG2854" s="217" t="s">
        <v>211</v>
      </c>
      <c r="AH2854" s="208"/>
      <c r="AI2854" s="210" t="s">
        <v>211</v>
      </c>
      <c r="AJ2854" s="115" t="str">
        <f t="shared" si="44"/>
        <v>PD&amp;C</v>
      </c>
      <c r="AK2854" s="115" t="b">
        <f>ISNUMBER(SEARCH("IRT",Table1[[#This Row],[Current_Status]]))</f>
        <v>0</v>
      </c>
      <c r="AL2854" s="116">
        <f>YEAR(Table1[[#This Row],[Project_Initiated]])</f>
        <v>2018</v>
      </c>
      <c r="AM2854" s="53">
        <v>44136</v>
      </c>
      <c r="AN2854" s="53" t="str">
        <f>IF(AND(Table1[[#This Row],[Completed Date]]&gt;="07/01/2020"+0,Table1[[#This Row],[Completed Date]]&lt;="6/30/2021"+0),"FY 20-21",IF(AND(Table1[[#This Row],[Completed Date]]&gt;="07/01/2019"+0,Table1[[#This Row],[Completed Date]]&lt;="6/30/2020"+0),"FY 19-20",""))</f>
        <v/>
      </c>
      <c r="AO2854" s="116" t="str">
        <f>IFERROR(FIND("R",Table1[[#This Row],[FS_Priority]]),"")</f>
        <v/>
      </c>
    </row>
    <row r="2855" spans="1:41" x14ac:dyDescent="0.25">
      <c r="A2855" s="48" t="s">
        <v>2675</v>
      </c>
      <c r="B2855" s="217" t="s">
        <v>2675</v>
      </c>
      <c r="C2855" s="217" t="s">
        <v>211</v>
      </c>
      <c r="D2855" s="218" t="b">
        <v>0</v>
      </c>
      <c r="E2855" s="48" t="s">
        <v>4299</v>
      </c>
      <c r="F2855" s="48" t="s">
        <v>2872</v>
      </c>
      <c r="G2855" s="48" t="s">
        <v>3512</v>
      </c>
      <c r="H2855" s="48" t="s">
        <v>4782</v>
      </c>
      <c r="I2855" s="48" t="s">
        <v>211</v>
      </c>
      <c r="J2855" s="48" t="s">
        <v>3504</v>
      </c>
      <c r="K2855" s="217" t="s">
        <v>3471</v>
      </c>
      <c r="L2855" s="217" t="s">
        <v>2636</v>
      </c>
      <c r="M2855" s="48" t="s">
        <v>3502</v>
      </c>
      <c r="N2855" s="217" t="s">
        <v>211</v>
      </c>
      <c r="O2855" s="48" t="s">
        <v>3496</v>
      </c>
      <c r="P2855" s="48">
        <v>1</v>
      </c>
      <c r="Q2855" s="48" t="s">
        <v>211</v>
      </c>
      <c r="R2855" s="217" t="s">
        <v>211</v>
      </c>
      <c r="S2855" s="48" t="b">
        <v>0</v>
      </c>
      <c r="T2855" s="48">
        <v>31844000</v>
      </c>
      <c r="U2855" s="178"/>
      <c r="V2855" s="178">
        <v>43440</v>
      </c>
      <c r="W2855" s="48" t="s">
        <v>31</v>
      </c>
      <c r="X2855" s="48">
        <v>43862</v>
      </c>
      <c r="Y2855" s="48">
        <v>44256</v>
      </c>
      <c r="Z2855" s="48" t="s">
        <v>211</v>
      </c>
      <c r="AA2855" s="48"/>
      <c r="AB2855" s="48"/>
      <c r="AC2855" s="217" t="s">
        <v>211</v>
      </c>
      <c r="AD2855" s="48"/>
      <c r="AE2855" s="217" t="s">
        <v>211</v>
      </c>
      <c r="AF2855" s="217" t="s">
        <v>211</v>
      </c>
      <c r="AG2855" s="217" t="s">
        <v>211</v>
      </c>
      <c r="AH2855" s="208"/>
      <c r="AI2855" s="210" t="s">
        <v>211</v>
      </c>
      <c r="AJ2855" s="115" t="str">
        <f t="shared" si="44"/>
        <v>PD&amp;C</v>
      </c>
      <c r="AK2855" s="115" t="b">
        <f>ISNUMBER(SEARCH("IRT",Table1[[#This Row],[Current_Status]]))</f>
        <v>0</v>
      </c>
      <c r="AL2855" s="116">
        <f>YEAR(Table1[[#This Row],[Project_Initiated]])</f>
        <v>2018</v>
      </c>
      <c r="AM2855" s="53">
        <v>44136</v>
      </c>
      <c r="AN2855" s="53" t="str">
        <f>IF(AND(Table1[[#This Row],[Completed Date]]&gt;="07/01/2020"+0,Table1[[#This Row],[Completed Date]]&lt;="6/30/2021"+0),"FY 20-21",IF(AND(Table1[[#This Row],[Completed Date]]&gt;="07/01/2019"+0,Table1[[#This Row],[Completed Date]]&lt;="6/30/2020"+0),"FY 19-20",""))</f>
        <v/>
      </c>
      <c r="AO2855" s="116" t="str">
        <f>IFERROR(FIND("R",Table1[[#This Row],[FS_Priority]]),"")</f>
        <v/>
      </c>
    </row>
    <row r="2856" spans="1:41" x14ac:dyDescent="0.25">
      <c r="A2856" s="48" t="s">
        <v>2812</v>
      </c>
      <c r="B2856" s="217" t="s">
        <v>2812</v>
      </c>
      <c r="C2856" s="217" t="s">
        <v>211</v>
      </c>
      <c r="D2856" s="218" t="b">
        <v>0</v>
      </c>
      <c r="E2856" s="48" t="s">
        <v>4299</v>
      </c>
      <c r="F2856" s="48" t="s">
        <v>2823</v>
      </c>
      <c r="G2856" s="48" t="s">
        <v>2824</v>
      </c>
      <c r="H2856" s="48" t="s">
        <v>211</v>
      </c>
      <c r="I2856" s="48" t="s">
        <v>211</v>
      </c>
      <c r="J2856" s="48" t="s">
        <v>5143</v>
      </c>
      <c r="K2856" s="217" t="s">
        <v>3471</v>
      </c>
      <c r="L2856" s="217" t="s">
        <v>2636</v>
      </c>
      <c r="M2856" s="48" t="s">
        <v>120</v>
      </c>
      <c r="N2856" s="217" t="s">
        <v>211</v>
      </c>
      <c r="O2856" s="48" t="s">
        <v>120</v>
      </c>
      <c r="P2856" s="48">
        <v>10</v>
      </c>
      <c r="Q2856" s="48" t="s">
        <v>211</v>
      </c>
      <c r="R2856" s="217" t="s">
        <v>211</v>
      </c>
      <c r="S2856" s="48" t="b">
        <v>0</v>
      </c>
      <c r="T2856" s="48">
        <v>65000</v>
      </c>
      <c r="U2856" s="178"/>
      <c r="V2856" s="178">
        <v>43528</v>
      </c>
      <c r="W2856" s="48" t="s">
        <v>2897</v>
      </c>
      <c r="X2856" s="48"/>
      <c r="Y2856" s="48"/>
      <c r="Z2856" s="48" t="s">
        <v>211</v>
      </c>
      <c r="AA2856" s="48"/>
      <c r="AB2856" s="48"/>
      <c r="AC2856" s="217" t="s">
        <v>211</v>
      </c>
      <c r="AD2856" s="48"/>
      <c r="AE2856" s="217" t="s">
        <v>211</v>
      </c>
      <c r="AF2856" s="217" t="s">
        <v>211</v>
      </c>
      <c r="AG2856" s="217" t="s">
        <v>211</v>
      </c>
      <c r="AH2856" s="208"/>
      <c r="AI2856" s="210" t="s">
        <v>211</v>
      </c>
      <c r="AJ2856" s="115" t="str">
        <f t="shared" si="44"/>
        <v>PD&amp;C</v>
      </c>
      <c r="AK2856" s="115" t="b">
        <f>ISNUMBER(SEARCH("IRT",Table1[[#This Row],[Current_Status]]))</f>
        <v>0</v>
      </c>
      <c r="AL2856" s="116">
        <f>YEAR(Table1[[#This Row],[Project_Initiated]])</f>
        <v>2019</v>
      </c>
      <c r="AM2856" s="53">
        <v>44136</v>
      </c>
      <c r="AN2856" s="53" t="str">
        <f>IF(AND(Table1[[#This Row],[Completed Date]]&gt;="07/01/2020"+0,Table1[[#This Row],[Completed Date]]&lt;="6/30/2021"+0),"FY 20-21",IF(AND(Table1[[#This Row],[Completed Date]]&gt;="07/01/2019"+0,Table1[[#This Row],[Completed Date]]&lt;="6/30/2020"+0),"FY 19-20",""))</f>
        <v/>
      </c>
      <c r="AO2856" s="116" t="str">
        <f>IFERROR(FIND("R",Table1[[#This Row],[FS_Priority]]),"")</f>
        <v/>
      </c>
    </row>
    <row r="2857" spans="1:41" x14ac:dyDescent="0.25">
      <c r="A2857" s="48" t="s">
        <v>2797</v>
      </c>
      <c r="B2857" s="217" t="s">
        <v>2797</v>
      </c>
      <c r="C2857" s="217" t="s">
        <v>211</v>
      </c>
      <c r="D2857" s="218" t="b">
        <v>0</v>
      </c>
      <c r="E2857" s="48" t="s">
        <v>187</v>
      </c>
      <c r="F2857" s="48" t="s">
        <v>2798</v>
      </c>
      <c r="G2857" s="48" t="s">
        <v>3821</v>
      </c>
      <c r="H2857" s="48" t="s">
        <v>211</v>
      </c>
      <c r="I2857" s="48" t="s">
        <v>211</v>
      </c>
      <c r="J2857" s="48" t="s">
        <v>5109</v>
      </c>
      <c r="K2857" s="217" t="s">
        <v>30</v>
      </c>
      <c r="L2857" s="217" t="s">
        <v>394</v>
      </c>
      <c r="M2857" s="48" t="s">
        <v>63</v>
      </c>
      <c r="N2857" s="217" t="s">
        <v>211</v>
      </c>
      <c r="O2857" s="48" t="s">
        <v>4017</v>
      </c>
      <c r="P2857" s="48">
        <v>13</v>
      </c>
      <c r="Q2857" s="48" t="s">
        <v>211</v>
      </c>
      <c r="R2857" s="217" t="s">
        <v>211</v>
      </c>
      <c r="S2857" s="48" t="b">
        <v>0</v>
      </c>
      <c r="T2857" s="48"/>
      <c r="U2857" s="178"/>
      <c r="V2857" s="178">
        <v>43510</v>
      </c>
      <c r="W2857" s="48" t="s">
        <v>2897</v>
      </c>
      <c r="X2857" s="48"/>
      <c r="Y2857" s="48"/>
      <c r="Z2857" s="48" t="s">
        <v>211</v>
      </c>
      <c r="AA2857" s="48"/>
      <c r="AB2857" s="48"/>
      <c r="AC2857" s="217" t="s">
        <v>211</v>
      </c>
      <c r="AD2857" s="48"/>
      <c r="AE2857" s="217" t="s">
        <v>211</v>
      </c>
      <c r="AF2857" s="217" t="s">
        <v>211</v>
      </c>
      <c r="AG2857" s="217" t="s">
        <v>211</v>
      </c>
      <c r="AH2857" s="208"/>
      <c r="AI2857" s="210" t="s">
        <v>211</v>
      </c>
      <c r="AJ2857" s="115" t="str">
        <f t="shared" si="44"/>
        <v>PD&amp;C</v>
      </c>
      <c r="AK2857" s="115" t="b">
        <f>ISNUMBER(SEARCH("IRT",Table1[[#This Row],[Current_Status]]))</f>
        <v>0</v>
      </c>
      <c r="AL2857" s="116">
        <f>YEAR(Table1[[#This Row],[Project_Initiated]])</f>
        <v>2019</v>
      </c>
      <c r="AM2857" s="53">
        <v>44136</v>
      </c>
      <c r="AN2857" s="53" t="str">
        <f>IF(AND(Table1[[#This Row],[Completed Date]]&gt;="07/01/2020"+0,Table1[[#This Row],[Completed Date]]&lt;="6/30/2021"+0),"FY 20-21",IF(AND(Table1[[#This Row],[Completed Date]]&gt;="07/01/2019"+0,Table1[[#This Row],[Completed Date]]&lt;="6/30/2020"+0),"FY 19-20",""))</f>
        <v/>
      </c>
      <c r="AO2857" s="116" t="str">
        <f>IFERROR(FIND("R",Table1[[#This Row],[FS_Priority]]),"")</f>
        <v/>
      </c>
    </row>
    <row r="2858" spans="1:41" x14ac:dyDescent="0.25">
      <c r="A2858" s="48" t="s">
        <v>2813</v>
      </c>
      <c r="B2858" s="217" t="s">
        <v>2813</v>
      </c>
      <c r="C2858" s="217" t="s">
        <v>211</v>
      </c>
      <c r="D2858" s="218" t="b">
        <v>0</v>
      </c>
      <c r="E2858" s="48" t="s">
        <v>4299</v>
      </c>
      <c r="F2858" s="48" t="s">
        <v>4492</v>
      </c>
      <c r="G2858" s="48" t="s">
        <v>2826</v>
      </c>
      <c r="H2858" s="48" t="s">
        <v>452</v>
      </c>
      <c r="I2858" s="48" t="s">
        <v>211</v>
      </c>
      <c r="J2858" s="48" t="s">
        <v>3504</v>
      </c>
      <c r="K2858" s="217" t="s">
        <v>3471</v>
      </c>
      <c r="L2858" s="217" t="s">
        <v>2636</v>
      </c>
      <c r="M2858" s="48" t="s">
        <v>120</v>
      </c>
      <c r="N2858" s="217" t="s">
        <v>211</v>
      </c>
      <c r="O2858" s="48" t="s">
        <v>67</v>
      </c>
      <c r="P2858" s="48">
        <v>7</v>
      </c>
      <c r="Q2858" s="48" t="s">
        <v>211</v>
      </c>
      <c r="R2858" s="217" t="s">
        <v>211</v>
      </c>
      <c r="S2858" s="48" t="b">
        <v>0</v>
      </c>
      <c r="T2858" s="48">
        <v>750000</v>
      </c>
      <c r="U2858" s="178"/>
      <c r="V2858" s="178">
        <v>43528</v>
      </c>
      <c r="W2858" s="48" t="s">
        <v>31</v>
      </c>
      <c r="X2858" s="48">
        <v>44013</v>
      </c>
      <c r="Y2858" s="48">
        <v>44166</v>
      </c>
      <c r="Z2858" s="48" t="s">
        <v>211</v>
      </c>
      <c r="AA2858" s="48"/>
      <c r="AB2858" s="48"/>
      <c r="AC2858" s="217" t="s">
        <v>211</v>
      </c>
      <c r="AD2858" s="179"/>
      <c r="AE2858" s="217" t="s">
        <v>211</v>
      </c>
      <c r="AF2858" s="217" t="s">
        <v>211</v>
      </c>
      <c r="AG2858" s="217" t="s">
        <v>211</v>
      </c>
      <c r="AH2858" s="208"/>
      <c r="AI2858" s="210" t="s">
        <v>211</v>
      </c>
      <c r="AJ2858" s="115" t="str">
        <f t="shared" si="44"/>
        <v>PD&amp;C</v>
      </c>
      <c r="AK2858" s="115" t="b">
        <f>ISNUMBER(SEARCH("IRT",Table1[[#This Row],[Current_Status]]))</f>
        <v>0</v>
      </c>
      <c r="AL2858" s="116">
        <f>YEAR(Table1[[#This Row],[Project_Initiated]])</f>
        <v>2019</v>
      </c>
      <c r="AM2858" s="53">
        <v>44136</v>
      </c>
      <c r="AN2858" s="53" t="str">
        <f>IF(AND(Table1[[#This Row],[Completed Date]]&gt;="07/01/2020"+0,Table1[[#This Row],[Completed Date]]&lt;="6/30/2021"+0),"FY 20-21",IF(AND(Table1[[#This Row],[Completed Date]]&gt;="07/01/2019"+0,Table1[[#This Row],[Completed Date]]&lt;="6/30/2020"+0),"FY 19-20",""))</f>
        <v/>
      </c>
      <c r="AO2858" s="116" t="str">
        <f>IFERROR(FIND("R",Table1[[#This Row],[FS_Priority]]),"")</f>
        <v/>
      </c>
    </row>
    <row r="2859" spans="1:41" x14ac:dyDescent="0.25">
      <c r="A2859" s="48" t="s">
        <v>2795</v>
      </c>
      <c r="B2859" s="217" t="s">
        <v>2795</v>
      </c>
      <c r="C2859" s="217" t="s">
        <v>211</v>
      </c>
      <c r="D2859" s="218" t="b">
        <v>0</v>
      </c>
      <c r="E2859" s="48" t="s">
        <v>187</v>
      </c>
      <c r="F2859" s="48" t="s">
        <v>2796</v>
      </c>
      <c r="G2859" s="48" t="s">
        <v>5145</v>
      </c>
      <c r="H2859" s="48" t="s">
        <v>2293</v>
      </c>
      <c r="I2859" s="48" t="s">
        <v>211</v>
      </c>
      <c r="J2859" s="48" t="s">
        <v>4992</v>
      </c>
      <c r="K2859" s="217" t="s">
        <v>30</v>
      </c>
      <c r="L2859" s="217" t="s">
        <v>394</v>
      </c>
      <c r="M2859" s="48" t="s">
        <v>419</v>
      </c>
      <c r="N2859" s="217" t="s">
        <v>211</v>
      </c>
      <c r="O2859" s="48" t="s">
        <v>4331</v>
      </c>
      <c r="P2859" s="48">
        <v>6</v>
      </c>
      <c r="Q2859" s="48" t="s">
        <v>211</v>
      </c>
      <c r="R2859" s="217" t="s">
        <v>211</v>
      </c>
      <c r="S2859" s="48" t="b">
        <v>0</v>
      </c>
      <c r="T2859" s="48">
        <v>14000</v>
      </c>
      <c r="U2859" s="178"/>
      <c r="V2859" s="178">
        <v>43510</v>
      </c>
      <c r="W2859" s="48" t="s">
        <v>4992</v>
      </c>
      <c r="X2859" s="48">
        <v>43983</v>
      </c>
      <c r="Y2859" s="48">
        <v>44105</v>
      </c>
      <c r="Z2859" s="48" t="s">
        <v>211</v>
      </c>
      <c r="AA2859" s="48"/>
      <c r="AB2859" s="48"/>
      <c r="AC2859" s="217" t="s">
        <v>211</v>
      </c>
      <c r="AD2859" s="48"/>
      <c r="AE2859" s="217" t="s">
        <v>211</v>
      </c>
      <c r="AF2859" s="217" t="s">
        <v>211</v>
      </c>
      <c r="AG2859" s="217" t="s">
        <v>211</v>
      </c>
      <c r="AH2859" s="208"/>
      <c r="AI2859" s="210" t="s">
        <v>211</v>
      </c>
      <c r="AJ2859" s="115" t="str">
        <f t="shared" si="44"/>
        <v>PD&amp;C</v>
      </c>
      <c r="AK2859" s="115" t="b">
        <f>ISNUMBER(SEARCH("IRT",Table1[[#This Row],[Current_Status]]))</f>
        <v>0</v>
      </c>
      <c r="AL2859" s="116">
        <f>YEAR(Table1[[#This Row],[Project_Initiated]])</f>
        <v>2019</v>
      </c>
      <c r="AM2859" s="53">
        <v>44136</v>
      </c>
      <c r="AN2859" s="53" t="str">
        <f>IF(AND(Table1[[#This Row],[Completed Date]]&gt;="07/01/2020"+0,Table1[[#This Row],[Completed Date]]&lt;="6/30/2021"+0),"FY 20-21",IF(AND(Table1[[#This Row],[Completed Date]]&gt;="07/01/2019"+0,Table1[[#This Row],[Completed Date]]&lt;="6/30/2020"+0),"FY 19-20",""))</f>
        <v/>
      </c>
      <c r="AO2859" s="116" t="str">
        <f>IFERROR(FIND("R",Table1[[#This Row],[FS_Priority]]),"")</f>
        <v/>
      </c>
    </row>
    <row r="2860" spans="1:41" x14ac:dyDescent="0.25">
      <c r="A2860" s="48" t="s">
        <v>2800</v>
      </c>
      <c r="B2860" s="217" t="s">
        <v>2800</v>
      </c>
      <c r="C2860" s="217" t="s">
        <v>211</v>
      </c>
      <c r="D2860" s="218" t="b">
        <v>0</v>
      </c>
      <c r="E2860" s="48" t="s">
        <v>187</v>
      </c>
      <c r="F2860" s="48" t="s">
        <v>2801</v>
      </c>
      <c r="G2860" s="48" t="s">
        <v>3822</v>
      </c>
      <c r="H2860" s="48" t="s">
        <v>2290</v>
      </c>
      <c r="I2860" s="48" t="s">
        <v>211</v>
      </c>
      <c r="J2860" s="48" t="s">
        <v>2898</v>
      </c>
      <c r="K2860" s="217" t="s">
        <v>30</v>
      </c>
      <c r="L2860" s="217" t="s">
        <v>394</v>
      </c>
      <c r="M2860" s="48" t="s">
        <v>419</v>
      </c>
      <c r="N2860" s="217" t="s">
        <v>211</v>
      </c>
      <c r="O2860" s="48" t="s">
        <v>4386</v>
      </c>
      <c r="P2860" s="48">
        <v>15</v>
      </c>
      <c r="Q2860" s="48" t="s">
        <v>211</v>
      </c>
      <c r="R2860" s="217" t="s">
        <v>211</v>
      </c>
      <c r="S2860" s="48" t="b">
        <v>0</v>
      </c>
      <c r="T2860" s="48"/>
      <c r="U2860" s="178"/>
      <c r="V2860" s="178">
        <v>43515</v>
      </c>
      <c r="W2860" s="48" t="s">
        <v>4795</v>
      </c>
      <c r="X2860" s="48"/>
      <c r="Y2860" s="48"/>
      <c r="Z2860" s="48" t="s">
        <v>211</v>
      </c>
      <c r="AA2860" s="48"/>
      <c r="AB2860" s="48"/>
      <c r="AC2860" s="217" t="s">
        <v>211</v>
      </c>
      <c r="AD2860" s="179"/>
      <c r="AE2860" s="217" t="s">
        <v>211</v>
      </c>
      <c r="AF2860" s="217" t="s">
        <v>211</v>
      </c>
      <c r="AG2860" s="217" t="s">
        <v>211</v>
      </c>
      <c r="AH2860" s="208"/>
      <c r="AI2860" s="210" t="s">
        <v>211</v>
      </c>
      <c r="AJ2860" s="115" t="str">
        <f t="shared" si="44"/>
        <v>PD&amp;C</v>
      </c>
      <c r="AK2860" s="115" t="b">
        <f>ISNUMBER(SEARCH("IRT",Table1[[#This Row],[Current_Status]]))</f>
        <v>0</v>
      </c>
      <c r="AL2860" s="116">
        <f>YEAR(Table1[[#This Row],[Project_Initiated]])</f>
        <v>2019</v>
      </c>
      <c r="AM2860" s="53">
        <v>44136</v>
      </c>
      <c r="AN2860" s="53" t="str">
        <f>IF(AND(Table1[[#This Row],[Completed Date]]&gt;="07/01/2020"+0,Table1[[#This Row],[Completed Date]]&lt;="6/30/2021"+0),"FY 20-21",IF(AND(Table1[[#This Row],[Completed Date]]&gt;="07/01/2019"+0,Table1[[#This Row],[Completed Date]]&lt;="6/30/2020"+0),"FY 19-20",""))</f>
        <v/>
      </c>
      <c r="AO2860" s="116" t="str">
        <f>IFERROR(FIND("R",Table1[[#This Row],[FS_Priority]]),"")</f>
        <v/>
      </c>
    </row>
    <row r="2861" spans="1:41" x14ac:dyDescent="0.25">
      <c r="A2861" s="48" t="s">
        <v>2814</v>
      </c>
      <c r="B2861" s="217" t="s">
        <v>2814</v>
      </c>
      <c r="C2861" s="217" t="s">
        <v>211</v>
      </c>
      <c r="D2861" s="218" t="b">
        <v>0</v>
      </c>
      <c r="E2861" s="48" t="s">
        <v>4299</v>
      </c>
      <c r="F2861" s="48" t="s">
        <v>5080</v>
      </c>
      <c r="G2861" s="48" t="s">
        <v>4250</v>
      </c>
      <c r="H2861" s="48" t="s">
        <v>211</v>
      </c>
      <c r="I2861" s="48" t="s">
        <v>211</v>
      </c>
      <c r="J2861" s="48" t="s">
        <v>3465</v>
      </c>
      <c r="K2861" s="217" t="s">
        <v>3471</v>
      </c>
      <c r="L2861" s="217" t="s">
        <v>2636</v>
      </c>
      <c r="M2861" s="48" t="s">
        <v>3503</v>
      </c>
      <c r="N2861" s="217" t="s">
        <v>211</v>
      </c>
      <c r="O2861" s="48" t="s">
        <v>4940</v>
      </c>
      <c r="P2861" s="48">
        <v>9</v>
      </c>
      <c r="Q2861" s="48" t="s">
        <v>211</v>
      </c>
      <c r="R2861" s="217" t="s">
        <v>211</v>
      </c>
      <c r="S2861" s="48" t="b">
        <v>0</v>
      </c>
      <c r="T2861" s="48">
        <v>100000000</v>
      </c>
      <c r="U2861" s="178"/>
      <c r="V2861" s="178">
        <v>43528</v>
      </c>
      <c r="W2861" s="48" t="s">
        <v>4981</v>
      </c>
      <c r="X2861" s="48"/>
      <c r="Y2861" s="48"/>
      <c r="Z2861" s="48" t="s">
        <v>211</v>
      </c>
      <c r="AA2861" s="48"/>
      <c r="AB2861" s="48"/>
      <c r="AC2861" s="217" t="s">
        <v>211</v>
      </c>
      <c r="AD2861" s="48"/>
      <c r="AE2861" s="217" t="s">
        <v>211</v>
      </c>
      <c r="AF2861" s="217" t="s">
        <v>211</v>
      </c>
      <c r="AG2861" s="217" t="s">
        <v>211</v>
      </c>
      <c r="AH2861" s="208"/>
      <c r="AI2861" s="210" t="s">
        <v>211</v>
      </c>
      <c r="AJ2861" s="115" t="str">
        <f t="shared" si="44"/>
        <v>PD&amp;C</v>
      </c>
      <c r="AK2861" s="115" t="b">
        <f>ISNUMBER(SEARCH("IRT",Table1[[#This Row],[Current_Status]]))</f>
        <v>0</v>
      </c>
      <c r="AL2861" s="116">
        <f>YEAR(Table1[[#This Row],[Project_Initiated]])</f>
        <v>2019</v>
      </c>
      <c r="AM2861" s="53">
        <v>44136</v>
      </c>
      <c r="AN2861" s="53" t="str">
        <f>IF(AND(Table1[[#This Row],[Completed Date]]&gt;="07/01/2020"+0,Table1[[#This Row],[Completed Date]]&lt;="6/30/2021"+0),"FY 20-21",IF(AND(Table1[[#This Row],[Completed Date]]&gt;="07/01/2019"+0,Table1[[#This Row],[Completed Date]]&lt;="6/30/2020"+0),"FY 19-20",""))</f>
        <v/>
      </c>
      <c r="AO2861" s="116" t="str">
        <f>IFERROR(FIND("R",Table1[[#This Row],[FS_Priority]]),"")</f>
        <v/>
      </c>
    </row>
    <row r="2862" spans="1:41" x14ac:dyDescent="0.25">
      <c r="A2862" s="48" t="s">
        <v>2816</v>
      </c>
      <c r="B2862" s="217" t="s">
        <v>2816</v>
      </c>
      <c r="C2862" s="217" t="s">
        <v>211</v>
      </c>
      <c r="D2862" s="218" t="b">
        <v>0</v>
      </c>
      <c r="E2862" s="48" t="s">
        <v>4299</v>
      </c>
      <c r="F2862" s="48" t="s">
        <v>4798</v>
      </c>
      <c r="G2862" s="48" t="s">
        <v>3819</v>
      </c>
      <c r="H2862" s="48" t="s">
        <v>211</v>
      </c>
      <c r="I2862" s="48" t="s">
        <v>211</v>
      </c>
      <c r="J2862" s="48" t="s">
        <v>51</v>
      </c>
      <c r="K2862" s="217" t="s">
        <v>3471</v>
      </c>
      <c r="L2862" s="217" t="s">
        <v>2636</v>
      </c>
      <c r="M2862" s="48" t="s">
        <v>3509</v>
      </c>
      <c r="N2862" s="217" t="s">
        <v>211</v>
      </c>
      <c r="O2862" s="48" t="s">
        <v>189</v>
      </c>
      <c r="P2862" s="48">
        <v>8</v>
      </c>
      <c r="Q2862" s="48" t="s">
        <v>211</v>
      </c>
      <c r="R2862" s="217" t="s">
        <v>211</v>
      </c>
      <c r="S2862" s="48" t="b">
        <v>0</v>
      </c>
      <c r="T2862" s="48">
        <v>6950000</v>
      </c>
      <c r="U2862" s="178"/>
      <c r="V2862" s="178">
        <v>43528</v>
      </c>
      <c r="W2862" s="48" t="s">
        <v>27</v>
      </c>
      <c r="X2862" s="48">
        <v>44348</v>
      </c>
      <c r="Y2862" s="48">
        <v>45047</v>
      </c>
      <c r="Z2862" s="48" t="s">
        <v>211</v>
      </c>
      <c r="AA2862" s="48"/>
      <c r="AB2862" s="48"/>
      <c r="AC2862" s="217" t="s">
        <v>211</v>
      </c>
      <c r="AD2862" s="179"/>
      <c r="AE2862" s="217" t="s">
        <v>211</v>
      </c>
      <c r="AF2862" s="217" t="s">
        <v>211</v>
      </c>
      <c r="AG2862" s="217" t="s">
        <v>211</v>
      </c>
      <c r="AH2862" s="208"/>
      <c r="AI2862" s="210" t="s">
        <v>211</v>
      </c>
      <c r="AJ2862" s="115" t="str">
        <f t="shared" si="44"/>
        <v>PD&amp;C</v>
      </c>
      <c r="AK2862" s="115" t="b">
        <f>ISNUMBER(SEARCH("IRT",Table1[[#This Row],[Current_Status]]))</f>
        <v>0</v>
      </c>
      <c r="AL2862" s="116">
        <f>YEAR(Table1[[#This Row],[Project_Initiated]])</f>
        <v>2019</v>
      </c>
      <c r="AM2862" s="53">
        <v>44136</v>
      </c>
      <c r="AN2862" s="53" t="str">
        <f>IF(AND(Table1[[#This Row],[Completed Date]]&gt;="07/01/2020"+0,Table1[[#This Row],[Completed Date]]&lt;="6/30/2021"+0),"FY 20-21",IF(AND(Table1[[#This Row],[Completed Date]]&gt;="07/01/2019"+0,Table1[[#This Row],[Completed Date]]&lt;="6/30/2020"+0),"FY 19-20",""))</f>
        <v/>
      </c>
      <c r="AO2862" s="116" t="str">
        <f>IFERROR(FIND("R",Table1[[#This Row],[FS_Priority]]),"")</f>
        <v/>
      </c>
    </row>
    <row r="2863" spans="1:41" x14ac:dyDescent="0.25">
      <c r="A2863" s="48" t="s">
        <v>2815</v>
      </c>
      <c r="B2863" s="217" t="s">
        <v>2815</v>
      </c>
      <c r="C2863" s="217" t="s">
        <v>211</v>
      </c>
      <c r="D2863" s="218" t="b">
        <v>0</v>
      </c>
      <c r="E2863" s="48" t="s">
        <v>4299</v>
      </c>
      <c r="F2863" s="48" t="s">
        <v>4809</v>
      </c>
      <c r="G2863" s="48" t="s">
        <v>3818</v>
      </c>
      <c r="H2863" s="48" t="s">
        <v>451</v>
      </c>
      <c r="I2863" s="48" t="s">
        <v>211</v>
      </c>
      <c r="J2863" s="48" t="s">
        <v>50</v>
      </c>
      <c r="K2863" s="217" t="s">
        <v>3471</v>
      </c>
      <c r="L2863" s="217" t="s">
        <v>2636</v>
      </c>
      <c r="M2863" s="48" t="s">
        <v>3500</v>
      </c>
      <c r="N2863" s="217" t="s">
        <v>211</v>
      </c>
      <c r="O2863" s="48" t="s">
        <v>67</v>
      </c>
      <c r="P2863" s="48">
        <v>4</v>
      </c>
      <c r="Q2863" s="48" t="s">
        <v>211</v>
      </c>
      <c r="R2863" s="217" t="s">
        <v>211</v>
      </c>
      <c r="S2863" s="48" t="b">
        <v>0</v>
      </c>
      <c r="T2863" s="48">
        <v>1220000</v>
      </c>
      <c r="U2863" s="178"/>
      <c r="V2863" s="178">
        <v>43528</v>
      </c>
      <c r="W2863" s="48" t="s">
        <v>51</v>
      </c>
      <c r="X2863" s="48">
        <v>44256</v>
      </c>
      <c r="Y2863" s="48">
        <v>44378</v>
      </c>
      <c r="Z2863" s="48" t="s">
        <v>211</v>
      </c>
      <c r="AA2863" s="48"/>
      <c r="AB2863" s="48"/>
      <c r="AC2863" s="217" t="s">
        <v>211</v>
      </c>
      <c r="AD2863" s="48"/>
      <c r="AE2863" s="217" t="s">
        <v>211</v>
      </c>
      <c r="AF2863" s="217" t="s">
        <v>211</v>
      </c>
      <c r="AG2863" s="217" t="s">
        <v>211</v>
      </c>
      <c r="AH2863" s="208"/>
      <c r="AI2863" s="210" t="s">
        <v>211</v>
      </c>
      <c r="AJ2863" s="115" t="str">
        <f t="shared" si="44"/>
        <v>PD&amp;C</v>
      </c>
      <c r="AK2863" s="115" t="b">
        <f>ISNUMBER(SEARCH("IRT",Table1[[#This Row],[Current_Status]]))</f>
        <v>0</v>
      </c>
      <c r="AL2863" s="116">
        <f>YEAR(Table1[[#This Row],[Project_Initiated]])</f>
        <v>2019</v>
      </c>
      <c r="AM2863" s="53">
        <v>44136</v>
      </c>
      <c r="AN2863" s="53" t="str">
        <f>IF(AND(Table1[[#This Row],[Completed Date]]&gt;="07/01/2020"+0,Table1[[#This Row],[Completed Date]]&lt;="6/30/2021"+0),"FY 20-21",IF(AND(Table1[[#This Row],[Completed Date]]&gt;="07/01/2019"+0,Table1[[#This Row],[Completed Date]]&lt;="6/30/2020"+0),"FY 19-20",""))</f>
        <v/>
      </c>
      <c r="AO2863" s="116" t="str">
        <f>IFERROR(FIND("R",Table1[[#This Row],[FS_Priority]]),"")</f>
        <v/>
      </c>
    </row>
    <row r="2864" spans="1:41" x14ac:dyDescent="0.25">
      <c r="A2864" s="48" t="s">
        <v>2833</v>
      </c>
      <c r="B2864" s="217" t="s">
        <v>2833</v>
      </c>
      <c r="C2864" s="217" t="s">
        <v>211</v>
      </c>
      <c r="D2864" s="218" t="b">
        <v>0</v>
      </c>
      <c r="E2864" s="48" t="s">
        <v>4313</v>
      </c>
      <c r="F2864" s="48" t="s">
        <v>2845</v>
      </c>
      <c r="G2864" s="48" t="s">
        <v>2846</v>
      </c>
      <c r="H2864" s="48" t="s">
        <v>52</v>
      </c>
      <c r="I2864" s="48" t="s">
        <v>3897</v>
      </c>
      <c r="J2864" s="48" t="s">
        <v>5061</v>
      </c>
      <c r="K2864" s="217" t="s">
        <v>3883</v>
      </c>
      <c r="L2864" s="217" t="s">
        <v>437</v>
      </c>
      <c r="M2864" s="48" t="s">
        <v>3898</v>
      </c>
      <c r="N2864" s="217" t="s">
        <v>211</v>
      </c>
      <c r="O2864" s="48" t="s">
        <v>67</v>
      </c>
      <c r="P2864" s="48">
        <v>2</v>
      </c>
      <c r="Q2864" s="48" t="s">
        <v>211</v>
      </c>
      <c r="R2864" s="217" t="s">
        <v>211</v>
      </c>
      <c r="S2864" s="48" t="b">
        <v>0</v>
      </c>
      <c r="T2864" s="48">
        <v>130000</v>
      </c>
      <c r="U2864" s="178"/>
      <c r="V2864" s="178">
        <v>43543</v>
      </c>
      <c r="W2864" s="48" t="s">
        <v>4937</v>
      </c>
      <c r="X2864" s="48"/>
      <c r="Y2864" s="48"/>
      <c r="Z2864" s="48" t="s">
        <v>211</v>
      </c>
      <c r="AA2864" s="48"/>
      <c r="AB2864" s="48"/>
      <c r="AC2864" s="217" t="s">
        <v>211</v>
      </c>
      <c r="AD2864" s="48"/>
      <c r="AE2864" s="217" t="s">
        <v>211</v>
      </c>
      <c r="AF2864" s="217" t="s">
        <v>211</v>
      </c>
      <c r="AG2864" s="217" t="s">
        <v>211</v>
      </c>
      <c r="AH2864" s="208"/>
      <c r="AI2864" s="210" t="s">
        <v>211</v>
      </c>
      <c r="AJ2864" s="115" t="str">
        <f t="shared" si="44"/>
        <v>PD&amp;C</v>
      </c>
      <c r="AK2864" s="115" t="b">
        <f>ISNUMBER(SEARCH("IRT",Table1[[#This Row],[Current_Status]]))</f>
        <v>0</v>
      </c>
      <c r="AL2864" s="116">
        <f>YEAR(Table1[[#This Row],[Project_Initiated]])</f>
        <v>2019</v>
      </c>
      <c r="AM2864" s="53">
        <v>44136</v>
      </c>
      <c r="AN2864" s="53" t="str">
        <f>IF(AND(Table1[[#This Row],[Completed Date]]&gt;="07/01/2020"+0,Table1[[#This Row],[Completed Date]]&lt;="6/30/2021"+0),"FY 20-21",IF(AND(Table1[[#This Row],[Completed Date]]&gt;="07/01/2019"+0,Table1[[#This Row],[Completed Date]]&lt;="6/30/2020"+0),"FY 19-20",""))</f>
        <v/>
      </c>
      <c r="AO2864" s="116" t="str">
        <f>IFERROR(FIND("R",Table1[[#This Row],[FS_Priority]]),"")</f>
        <v/>
      </c>
    </row>
    <row r="2865" spans="1:41" x14ac:dyDescent="0.25">
      <c r="A2865" s="48" t="s">
        <v>2817</v>
      </c>
      <c r="B2865" s="217" t="s">
        <v>2817</v>
      </c>
      <c r="C2865" s="217" t="s">
        <v>211</v>
      </c>
      <c r="D2865" s="218" t="b">
        <v>0</v>
      </c>
      <c r="E2865" s="48" t="s">
        <v>4299</v>
      </c>
      <c r="F2865" s="48" t="s">
        <v>2827</v>
      </c>
      <c r="G2865" s="48" t="s">
        <v>3816</v>
      </c>
      <c r="H2865" s="48" t="s">
        <v>211</v>
      </c>
      <c r="I2865" s="48" t="s">
        <v>211</v>
      </c>
      <c r="J2865" s="48" t="s">
        <v>4996</v>
      </c>
      <c r="K2865" s="217" t="s">
        <v>3471</v>
      </c>
      <c r="L2865" s="217" t="s">
        <v>2636</v>
      </c>
      <c r="M2865" s="48" t="s">
        <v>3503</v>
      </c>
      <c r="N2865" s="217" t="s">
        <v>211</v>
      </c>
      <c r="O2865" s="48" t="s">
        <v>4331</v>
      </c>
      <c r="P2865" s="48">
        <v>1</v>
      </c>
      <c r="Q2865" s="48" t="s">
        <v>211</v>
      </c>
      <c r="R2865" s="217" t="s">
        <v>211</v>
      </c>
      <c r="S2865" s="48" t="b">
        <v>0</v>
      </c>
      <c r="T2865" s="48">
        <v>33980000</v>
      </c>
      <c r="U2865" s="178"/>
      <c r="V2865" s="178">
        <v>43528</v>
      </c>
      <c r="W2865" s="48" t="s">
        <v>4997</v>
      </c>
      <c r="X2865" s="48">
        <v>44440</v>
      </c>
      <c r="Y2865" s="48">
        <v>45013</v>
      </c>
      <c r="Z2865" s="48" t="s">
        <v>211</v>
      </c>
      <c r="AA2865" s="48"/>
      <c r="AB2865" s="48"/>
      <c r="AC2865" s="217" t="s">
        <v>211</v>
      </c>
      <c r="AD2865" s="48"/>
      <c r="AE2865" s="217" t="s">
        <v>211</v>
      </c>
      <c r="AF2865" s="217" t="s">
        <v>211</v>
      </c>
      <c r="AG2865" s="217" t="s">
        <v>211</v>
      </c>
      <c r="AH2865" s="208"/>
      <c r="AI2865" s="210" t="s">
        <v>211</v>
      </c>
      <c r="AJ2865" s="115" t="str">
        <f t="shared" si="44"/>
        <v>PD&amp;C</v>
      </c>
      <c r="AK2865" s="115" t="b">
        <f>ISNUMBER(SEARCH("IRT",Table1[[#This Row],[Current_Status]]))</f>
        <v>0</v>
      </c>
      <c r="AL2865" s="116">
        <f>YEAR(Table1[[#This Row],[Project_Initiated]])</f>
        <v>2019</v>
      </c>
      <c r="AM2865" s="53">
        <v>44136</v>
      </c>
      <c r="AN2865" s="53" t="str">
        <f>IF(AND(Table1[[#This Row],[Completed Date]]&gt;="07/01/2020"+0,Table1[[#This Row],[Completed Date]]&lt;="6/30/2021"+0),"FY 20-21",IF(AND(Table1[[#This Row],[Completed Date]]&gt;="07/01/2019"+0,Table1[[#This Row],[Completed Date]]&lt;="6/30/2020"+0),"FY 19-20",""))</f>
        <v/>
      </c>
      <c r="AO2865" s="116" t="str">
        <f>IFERROR(FIND("R",Table1[[#This Row],[FS_Priority]]),"")</f>
        <v/>
      </c>
    </row>
    <row r="2866" spans="1:41" x14ac:dyDescent="0.25">
      <c r="A2866" s="48" t="s">
        <v>2870</v>
      </c>
      <c r="B2866" s="217" t="s">
        <v>2870</v>
      </c>
      <c r="C2866" s="217" t="s">
        <v>211</v>
      </c>
      <c r="D2866" s="218" t="b">
        <v>0</v>
      </c>
      <c r="E2866" s="48" t="s">
        <v>4299</v>
      </c>
      <c r="F2866" s="48" t="s">
        <v>2877</v>
      </c>
      <c r="G2866" s="48" t="s">
        <v>2878</v>
      </c>
      <c r="H2866" s="48" t="s">
        <v>211</v>
      </c>
      <c r="I2866" s="48" t="s">
        <v>211</v>
      </c>
      <c r="J2866" s="48" t="s">
        <v>5143</v>
      </c>
      <c r="K2866" s="217" t="s">
        <v>3471</v>
      </c>
      <c r="L2866" s="217" t="s">
        <v>2636</v>
      </c>
      <c r="M2866" s="48" t="s">
        <v>3509</v>
      </c>
      <c r="N2866" s="217" t="s">
        <v>211</v>
      </c>
      <c r="O2866" s="48" t="s">
        <v>120</v>
      </c>
      <c r="P2866" s="48">
        <v>3</v>
      </c>
      <c r="Q2866" s="48" t="s">
        <v>211</v>
      </c>
      <c r="R2866" s="217" t="s">
        <v>211</v>
      </c>
      <c r="S2866" s="48" t="b">
        <v>0</v>
      </c>
      <c r="T2866" s="48"/>
      <c r="U2866" s="178"/>
      <c r="V2866" s="178">
        <v>43577</v>
      </c>
      <c r="W2866" s="48" t="s">
        <v>2897</v>
      </c>
      <c r="X2866" s="48"/>
      <c r="Y2866" s="48"/>
      <c r="Z2866" s="48" t="s">
        <v>211</v>
      </c>
      <c r="AA2866" s="48"/>
      <c r="AB2866" s="48"/>
      <c r="AC2866" s="217" t="s">
        <v>211</v>
      </c>
      <c r="AD2866" s="48"/>
      <c r="AE2866" s="217" t="s">
        <v>211</v>
      </c>
      <c r="AF2866" s="217" t="s">
        <v>211</v>
      </c>
      <c r="AG2866" s="217" t="s">
        <v>211</v>
      </c>
      <c r="AH2866" s="208"/>
      <c r="AI2866" s="210" t="s">
        <v>211</v>
      </c>
      <c r="AJ2866" s="115" t="str">
        <f t="shared" si="44"/>
        <v>PD&amp;C</v>
      </c>
      <c r="AK2866" s="115" t="b">
        <f>ISNUMBER(SEARCH("IRT",Table1[[#This Row],[Current_Status]]))</f>
        <v>0</v>
      </c>
      <c r="AL2866" s="116">
        <f>YEAR(Table1[[#This Row],[Project_Initiated]])</f>
        <v>2019</v>
      </c>
      <c r="AM2866" s="53">
        <v>44136</v>
      </c>
      <c r="AN2866" s="53" t="str">
        <f>IF(AND(Table1[[#This Row],[Completed Date]]&gt;="07/01/2020"+0,Table1[[#This Row],[Completed Date]]&lt;="6/30/2021"+0),"FY 20-21",IF(AND(Table1[[#This Row],[Completed Date]]&gt;="07/01/2019"+0,Table1[[#This Row],[Completed Date]]&lt;="6/30/2020"+0),"FY 19-20",""))</f>
        <v/>
      </c>
      <c r="AO2866" s="116" t="str">
        <f>IFERROR(FIND("R",Table1[[#This Row],[FS_Priority]]),"")</f>
        <v/>
      </c>
    </row>
    <row r="2867" spans="1:41" x14ac:dyDescent="0.25">
      <c r="A2867" s="48" t="s">
        <v>2871</v>
      </c>
      <c r="B2867" s="217" t="s">
        <v>2871</v>
      </c>
      <c r="C2867" s="217" t="s">
        <v>211</v>
      </c>
      <c r="D2867" s="218" t="b">
        <v>0</v>
      </c>
      <c r="E2867" s="48" t="s">
        <v>4313</v>
      </c>
      <c r="F2867" s="48" t="s">
        <v>4486</v>
      </c>
      <c r="G2867" s="48" t="s">
        <v>3886</v>
      </c>
      <c r="H2867" s="48" t="s">
        <v>447</v>
      </c>
      <c r="I2867" s="48" t="s">
        <v>211</v>
      </c>
      <c r="J2867" s="48" t="s">
        <v>50</v>
      </c>
      <c r="K2867" s="217" t="s">
        <v>3883</v>
      </c>
      <c r="L2867" s="217" t="s">
        <v>437</v>
      </c>
      <c r="M2867" s="48" t="s">
        <v>3887</v>
      </c>
      <c r="N2867" s="217" t="s">
        <v>211</v>
      </c>
      <c r="O2867" s="48" t="s">
        <v>3500</v>
      </c>
      <c r="P2867" s="48">
        <v>1</v>
      </c>
      <c r="Q2867" s="48" t="s">
        <v>211</v>
      </c>
      <c r="R2867" s="217" t="s">
        <v>211</v>
      </c>
      <c r="S2867" s="48" t="b">
        <v>0</v>
      </c>
      <c r="T2867" s="48">
        <v>450000</v>
      </c>
      <c r="U2867" s="178"/>
      <c r="V2867" s="178">
        <v>43571</v>
      </c>
      <c r="W2867" s="48" t="s">
        <v>5054</v>
      </c>
      <c r="X2867" s="48">
        <v>44228</v>
      </c>
      <c r="Y2867" s="48">
        <v>44256</v>
      </c>
      <c r="Z2867" s="48" t="s">
        <v>211</v>
      </c>
      <c r="AA2867" s="48"/>
      <c r="AB2867" s="48"/>
      <c r="AC2867" s="217" t="s">
        <v>211</v>
      </c>
      <c r="AD2867" s="48"/>
      <c r="AE2867" s="217" t="s">
        <v>211</v>
      </c>
      <c r="AF2867" s="217" t="s">
        <v>211</v>
      </c>
      <c r="AG2867" s="217" t="s">
        <v>211</v>
      </c>
      <c r="AH2867" s="208"/>
      <c r="AI2867" s="210" t="s">
        <v>211</v>
      </c>
      <c r="AJ2867" s="115" t="str">
        <f t="shared" si="44"/>
        <v>PD&amp;C</v>
      </c>
      <c r="AK2867" s="115" t="b">
        <f>ISNUMBER(SEARCH("IRT",Table1[[#This Row],[Current_Status]]))</f>
        <v>0</v>
      </c>
      <c r="AL2867" s="116">
        <f>YEAR(Table1[[#This Row],[Project_Initiated]])</f>
        <v>2019</v>
      </c>
      <c r="AM2867" s="53">
        <v>44136</v>
      </c>
      <c r="AN2867" s="53" t="str">
        <f>IF(AND(Table1[[#This Row],[Completed Date]]&gt;="07/01/2020"+0,Table1[[#This Row],[Completed Date]]&lt;="6/30/2021"+0),"FY 20-21",IF(AND(Table1[[#This Row],[Completed Date]]&gt;="07/01/2019"+0,Table1[[#This Row],[Completed Date]]&lt;="6/30/2020"+0),"FY 19-20",""))</f>
        <v/>
      </c>
      <c r="AO2867" s="116" t="str">
        <f>IFERROR(FIND("R",Table1[[#This Row],[FS_Priority]]),"")</f>
        <v/>
      </c>
    </row>
    <row r="2868" spans="1:41" x14ac:dyDescent="0.25">
      <c r="A2868" s="48" t="s">
        <v>2895</v>
      </c>
      <c r="B2868" s="217" t="s">
        <v>2895</v>
      </c>
      <c r="C2868" s="217" t="s">
        <v>211</v>
      </c>
      <c r="D2868" s="218" t="b">
        <v>0</v>
      </c>
      <c r="E2868" s="48" t="s">
        <v>187</v>
      </c>
      <c r="F2868" s="48" t="s">
        <v>4493</v>
      </c>
      <c r="G2868" s="48" t="s">
        <v>2896</v>
      </c>
      <c r="H2868" s="48" t="s">
        <v>441</v>
      </c>
      <c r="I2868" s="48" t="s">
        <v>211</v>
      </c>
      <c r="J2868" s="48" t="s">
        <v>5158</v>
      </c>
      <c r="K2868" s="217" t="s">
        <v>30</v>
      </c>
      <c r="L2868" s="217" t="s">
        <v>394</v>
      </c>
      <c r="M2868" s="48" t="s">
        <v>120</v>
      </c>
      <c r="N2868" s="217" t="s">
        <v>211</v>
      </c>
      <c r="O2868" s="48" t="s">
        <v>120</v>
      </c>
      <c r="P2868" s="48">
        <v>3</v>
      </c>
      <c r="Q2868" s="48" t="s">
        <v>211</v>
      </c>
      <c r="R2868" s="217" t="s">
        <v>211</v>
      </c>
      <c r="S2868" s="48" t="b">
        <v>0</v>
      </c>
      <c r="T2868" s="48">
        <v>1340000</v>
      </c>
      <c r="U2868" s="178"/>
      <c r="V2868" s="178">
        <v>43600</v>
      </c>
      <c r="W2868" s="48" t="s">
        <v>5159</v>
      </c>
      <c r="X2868" s="48"/>
      <c r="Y2868" s="48"/>
      <c r="Z2868" s="48" t="s">
        <v>211</v>
      </c>
      <c r="AA2868" s="48"/>
      <c r="AB2868" s="48"/>
      <c r="AC2868" s="217" t="s">
        <v>211</v>
      </c>
      <c r="AD2868" s="179"/>
      <c r="AE2868" s="217" t="s">
        <v>211</v>
      </c>
      <c r="AF2868" s="217" t="s">
        <v>211</v>
      </c>
      <c r="AG2868" s="217" t="s">
        <v>211</v>
      </c>
      <c r="AH2868" s="208"/>
      <c r="AI2868" s="210" t="s">
        <v>211</v>
      </c>
      <c r="AJ2868" s="115" t="str">
        <f t="shared" si="44"/>
        <v>PD&amp;C</v>
      </c>
      <c r="AK2868" s="115" t="b">
        <f>ISNUMBER(SEARCH("IRT",Table1[[#This Row],[Current_Status]]))</f>
        <v>0</v>
      </c>
      <c r="AL2868" s="116">
        <f>YEAR(Table1[[#This Row],[Project_Initiated]])</f>
        <v>2019</v>
      </c>
      <c r="AM2868" s="53">
        <v>44136</v>
      </c>
      <c r="AN2868" s="53" t="str">
        <f>IF(AND(Table1[[#This Row],[Completed Date]]&gt;="07/01/2020"+0,Table1[[#This Row],[Completed Date]]&lt;="6/30/2021"+0),"FY 20-21",IF(AND(Table1[[#This Row],[Completed Date]]&gt;="07/01/2019"+0,Table1[[#This Row],[Completed Date]]&lt;="6/30/2020"+0),"FY 19-20",""))</f>
        <v/>
      </c>
      <c r="AO2868" s="116" t="str">
        <f>IFERROR(FIND("R",Table1[[#This Row],[FS_Priority]]),"")</f>
        <v/>
      </c>
    </row>
    <row r="2869" spans="1:41" x14ac:dyDescent="0.25">
      <c r="A2869" s="48" t="s">
        <v>2901</v>
      </c>
      <c r="B2869" s="217" t="s">
        <v>2901</v>
      </c>
      <c r="C2869" s="217" t="s">
        <v>211</v>
      </c>
      <c r="D2869" s="218" t="b">
        <v>0</v>
      </c>
      <c r="E2869" s="48" t="s">
        <v>4299</v>
      </c>
      <c r="F2869" s="48" t="s">
        <v>2903</v>
      </c>
      <c r="G2869" s="48" t="s">
        <v>5097</v>
      </c>
      <c r="H2869" s="48" t="s">
        <v>4780</v>
      </c>
      <c r="I2869" s="48" t="s">
        <v>211</v>
      </c>
      <c r="J2869" s="48" t="s">
        <v>3504</v>
      </c>
      <c r="K2869" s="217" t="s">
        <v>3471</v>
      </c>
      <c r="L2869" s="217" t="s">
        <v>2636</v>
      </c>
      <c r="M2869" s="48" t="s">
        <v>3476</v>
      </c>
      <c r="N2869" s="217" t="s">
        <v>211</v>
      </c>
      <c r="O2869" s="48" t="s">
        <v>268</v>
      </c>
      <c r="P2869" s="48">
        <v>11</v>
      </c>
      <c r="Q2869" s="48" t="s">
        <v>211</v>
      </c>
      <c r="R2869" s="217" t="s">
        <v>211</v>
      </c>
      <c r="S2869" s="48" t="b">
        <v>0</v>
      </c>
      <c r="T2869" s="48">
        <v>2165000</v>
      </c>
      <c r="U2869" s="178"/>
      <c r="V2869" s="178">
        <v>43619</v>
      </c>
      <c r="W2869" s="48" t="s">
        <v>31</v>
      </c>
      <c r="X2869" s="48">
        <v>44105</v>
      </c>
      <c r="Y2869" s="48">
        <v>44197</v>
      </c>
      <c r="Z2869" s="48" t="s">
        <v>211</v>
      </c>
      <c r="AA2869" s="48"/>
      <c r="AB2869" s="48"/>
      <c r="AC2869" s="217" t="s">
        <v>211</v>
      </c>
      <c r="AD2869" s="48"/>
      <c r="AE2869" s="217" t="s">
        <v>211</v>
      </c>
      <c r="AF2869" s="217" t="s">
        <v>211</v>
      </c>
      <c r="AG2869" s="217" t="s">
        <v>211</v>
      </c>
      <c r="AH2869" s="208"/>
      <c r="AI2869" s="210" t="s">
        <v>211</v>
      </c>
      <c r="AJ2869" s="115" t="str">
        <f t="shared" si="44"/>
        <v>PD&amp;C</v>
      </c>
      <c r="AK2869" s="115" t="b">
        <f>ISNUMBER(SEARCH("IRT",Table1[[#This Row],[Current_Status]]))</f>
        <v>0</v>
      </c>
      <c r="AL2869" s="116">
        <f>YEAR(Table1[[#This Row],[Project_Initiated]])</f>
        <v>2019</v>
      </c>
      <c r="AM2869" s="53">
        <v>44136</v>
      </c>
      <c r="AN2869" s="53" t="str">
        <f>IF(AND(Table1[[#This Row],[Completed Date]]&gt;="07/01/2020"+0,Table1[[#This Row],[Completed Date]]&lt;="6/30/2021"+0),"FY 20-21",IF(AND(Table1[[#This Row],[Completed Date]]&gt;="07/01/2019"+0,Table1[[#This Row],[Completed Date]]&lt;="6/30/2020"+0),"FY 19-20",""))</f>
        <v/>
      </c>
      <c r="AO2869" s="116" t="str">
        <f>IFERROR(FIND("R",Table1[[#This Row],[FS_Priority]]),"")</f>
        <v/>
      </c>
    </row>
    <row r="2870" spans="1:41" x14ac:dyDescent="0.25">
      <c r="A2870" s="48" t="s">
        <v>3424</v>
      </c>
      <c r="B2870" s="217" t="s">
        <v>3424</v>
      </c>
      <c r="C2870" s="217" t="s">
        <v>211</v>
      </c>
      <c r="D2870" s="218" t="b">
        <v>0</v>
      </c>
      <c r="E2870" s="48" t="s">
        <v>99</v>
      </c>
      <c r="F2870" s="48" t="s">
        <v>4807</v>
      </c>
      <c r="G2870" s="48" t="s">
        <v>5087</v>
      </c>
      <c r="H2870" s="48" t="s">
        <v>478</v>
      </c>
      <c r="I2870" s="48" t="s">
        <v>4487</v>
      </c>
      <c r="J2870" s="48" t="s">
        <v>2698</v>
      </c>
      <c r="K2870" s="217" t="s">
        <v>4989</v>
      </c>
      <c r="L2870" s="217" t="s">
        <v>297</v>
      </c>
      <c r="M2870" s="48" t="s">
        <v>3671</v>
      </c>
      <c r="N2870" s="217" t="s">
        <v>211</v>
      </c>
      <c r="O2870" s="48" t="s">
        <v>67</v>
      </c>
      <c r="P2870" s="48">
        <v>1</v>
      </c>
      <c r="Q2870" s="48" t="s">
        <v>211</v>
      </c>
      <c r="R2870" s="217" t="s">
        <v>211</v>
      </c>
      <c r="S2870" s="48" t="b">
        <v>0</v>
      </c>
      <c r="T2870" s="48">
        <v>133500</v>
      </c>
      <c r="U2870" s="178"/>
      <c r="V2870" s="178">
        <v>43656</v>
      </c>
      <c r="W2870" s="48" t="s">
        <v>31</v>
      </c>
      <c r="X2870" s="48">
        <v>44105</v>
      </c>
      <c r="Y2870" s="48">
        <v>44136</v>
      </c>
      <c r="Z2870" s="48" t="s">
        <v>211</v>
      </c>
      <c r="AA2870" s="48"/>
      <c r="AB2870" s="48"/>
      <c r="AC2870" s="217" t="s">
        <v>211</v>
      </c>
      <c r="AD2870" s="48"/>
      <c r="AE2870" s="217" t="s">
        <v>211</v>
      </c>
      <c r="AF2870" s="217" t="s">
        <v>211</v>
      </c>
      <c r="AG2870" s="217" t="s">
        <v>211</v>
      </c>
      <c r="AH2870" s="208"/>
      <c r="AI2870" s="210" t="s">
        <v>211</v>
      </c>
      <c r="AJ2870" s="115" t="str">
        <f t="shared" si="44"/>
        <v>PD&amp;C</v>
      </c>
      <c r="AK2870" s="115" t="b">
        <f>ISNUMBER(SEARCH("IRT",Table1[[#This Row],[Current_Status]]))</f>
        <v>0</v>
      </c>
      <c r="AL2870" s="116">
        <f>YEAR(Table1[[#This Row],[Project_Initiated]])</f>
        <v>2019</v>
      </c>
      <c r="AM2870" s="53">
        <v>44136</v>
      </c>
      <c r="AN2870" s="53" t="str">
        <f>IF(AND(Table1[[#This Row],[Completed Date]]&gt;="07/01/2020"+0,Table1[[#This Row],[Completed Date]]&lt;="6/30/2021"+0),"FY 20-21",IF(AND(Table1[[#This Row],[Completed Date]]&gt;="07/01/2019"+0,Table1[[#This Row],[Completed Date]]&lt;="6/30/2020"+0),"FY 19-20",""))</f>
        <v/>
      </c>
      <c r="AO2870" s="116" t="str">
        <f>IFERROR(FIND("R",Table1[[#This Row],[FS_Priority]]),"")</f>
        <v/>
      </c>
    </row>
    <row r="2871" spans="1:41" x14ac:dyDescent="0.25">
      <c r="A2871" s="48" t="s">
        <v>4316</v>
      </c>
      <c r="B2871" s="217" t="s">
        <v>4316</v>
      </c>
      <c r="C2871" s="217" t="s">
        <v>211</v>
      </c>
      <c r="D2871" s="218" t="b">
        <v>0</v>
      </c>
      <c r="E2871" s="48" t="s">
        <v>4341</v>
      </c>
      <c r="F2871" s="48" t="s">
        <v>4342</v>
      </c>
      <c r="G2871" s="48" t="s">
        <v>4343</v>
      </c>
      <c r="H2871" s="48" t="s">
        <v>452</v>
      </c>
      <c r="I2871" s="48" t="s">
        <v>211</v>
      </c>
      <c r="J2871" s="48" t="s">
        <v>3501</v>
      </c>
      <c r="K2871" s="217" t="s">
        <v>3471</v>
      </c>
      <c r="L2871" s="217" t="s">
        <v>28</v>
      </c>
      <c r="M2871" s="48" t="s">
        <v>3469</v>
      </c>
      <c r="N2871" s="217" t="s">
        <v>211</v>
      </c>
      <c r="O2871" s="48" t="s">
        <v>3500</v>
      </c>
      <c r="P2871" s="48">
        <v>2</v>
      </c>
      <c r="Q2871" s="48" t="s">
        <v>211</v>
      </c>
      <c r="R2871" s="217" t="s">
        <v>211</v>
      </c>
      <c r="S2871" s="48" t="b">
        <v>0</v>
      </c>
      <c r="T2871" s="48">
        <v>50000</v>
      </c>
      <c r="U2871" s="178"/>
      <c r="V2871" s="178">
        <v>43676</v>
      </c>
      <c r="W2871" s="48" t="s">
        <v>5104</v>
      </c>
      <c r="X2871" s="48">
        <v>44228</v>
      </c>
      <c r="Y2871" s="48">
        <v>44228</v>
      </c>
      <c r="Z2871" s="48" t="s">
        <v>211</v>
      </c>
      <c r="AA2871" s="48"/>
      <c r="AB2871" s="48"/>
      <c r="AC2871" s="217" t="s">
        <v>211</v>
      </c>
      <c r="AD2871" s="179"/>
      <c r="AE2871" s="217" t="s">
        <v>211</v>
      </c>
      <c r="AF2871" s="217" t="s">
        <v>211</v>
      </c>
      <c r="AG2871" s="217" t="s">
        <v>211</v>
      </c>
      <c r="AH2871" s="208"/>
      <c r="AI2871" s="210" t="s">
        <v>211</v>
      </c>
      <c r="AJ2871" s="115" t="str">
        <f t="shared" si="44"/>
        <v>PD&amp;C</v>
      </c>
      <c r="AK2871" s="115" t="b">
        <f>ISNUMBER(SEARCH("IRT",Table1[[#This Row],[Current_Status]]))</f>
        <v>0</v>
      </c>
      <c r="AL2871" s="116">
        <f>YEAR(Table1[[#This Row],[Project_Initiated]])</f>
        <v>2019</v>
      </c>
      <c r="AM2871" s="53">
        <v>44136</v>
      </c>
      <c r="AN2871" s="53" t="str">
        <f>IF(AND(Table1[[#This Row],[Completed Date]]&gt;="07/01/2020"+0,Table1[[#This Row],[Completed Date]]&lt;="6/30/2021"+0),"FY 20-21",IF(AND(Table1[[#This Row],[Completed Date]]&gt;="07/01/2019"+0,Table1[[#This Row],[Completed Date]]&lt;="6/30/2020"+0),"FY 19-20",""))</f>
        <v/>
      </c>
      <c r="AO2871" s="116" t="str">
        <f>IFERROR(FIND("R",Table1[[#This Row],[FS_Priority]]),"")</f>
        <v/>
      </c>
    </row>
    <row r="2872" spans="1:41" x14ac:dyDescent="0.25">
      <c r="A2872" s="48" t="s">
        <v>4106</v>
      </c>
      <c r="B2872" s="217" t="s">
        <v>4106</v>
      </c>
      <c r="C2872" s="217" t="s">
        <v>211</v>
      </c>
      <c r="D2872" s="218" t="b">
        <v>0</v>
      </c>
      <c r="E2872" s="48" t="s">
        <v>187</v>
      </c>
      <c r="F2872" s="48" t="s">
        <v>4974</v>
      </c>
      <c r="G2872" s="48" t="s">
        <v>4252</v>
      </c>
      <c r="H2872" s="48" t="s">
        <v>177</v>
      </c>
      <c r="I2872" s="48" t="s">
        <v>211</v>
      </c>
      <c r="J2872" s="48" t="s">
        <v>3465</v>
      </c>
      <c r="K2872" s="217" t="s">
        <v>30</v>
      </c>
      <c r="L2872" s="217" t="s">
        <v>394</v>
      </c>
      <c r="M2872" s="48" t="s">
        <v>120</v>
      </c>
      <c r="N2872" s="217" t="s">
        <v>211</v>
      </c>
      <c r="O2872" s="48" t="s">
        <v>67</v>
      </c>
      <c r="P2872" s="48">
        <v>10</v>
      </c>
      <c r="Q2872" s="48" t="s">
        <v>211</v>
      </c>
      <c r="R2872" s="217" t="s">
        <v>211</v>
      </c>
      <c r="S2872" s="48" t="b">
        <v>0</v>
      </c>
      <c r="T2872" s="48">
        <v>500000</v>
      </c>
      <c r="U2872" s="178"/>
      <c r="V2872" s="178">
        <v>43713</v>
      </c>
      <c r="W2872" s="48" t="s">
        <v>2897</v>
      </c>
      <c r="X2872" s="48"/>
      <c r="Y2872" s="48"/>
      <c r="Z2872" s="48" t="s">
        <v>211</v>
      </c>
      <c r="AA2872" s="48"/>
      <c r="AB2872" s="48"/>
      <c r="AC2872" s="217" t="s">
        <v>211</v>
      </c>
      <c r="AD2872" s="48"/>
      <c r="AE2872" s="217" t="s">
        <v>211</v>
      </c>
      <c r="AF2872" s="217" t="s">
        <v>211</v>
      </c>
      <c r="AG2872" s="217" t="s">
        <v>211</v>
      </c>
      <c r="AH2872" s="208"/>
      <c r="AI2872" s="210" t="s">
        <v>211</v>
      </c>
      <c r="AJ2872" s="115" t="str">
        <f t="shared" si="44"/>
        <v>PD&amp;C</v>
      </c>
      <c r="AK2872" s="115" t="b">
        <f>ISNUMBER(SEARCH("IRT",Table1[[#This Row],[Current_Status]]))</f>
        <v>0</v>
      </c>
      <c r="AL2872" s="116">
        <f>YEAR(Table1[[#This Row],[Project_Initiated]])</f>
        <v>2019</v>
      </c>
      <c r="AM2872" s="53">
        <v>44136</v>
      </c>
      <c r="AN2872" s="53" t="str">
        <f>IF(AND(Table1[[#This Row],[Completed Date]]&gt;="07/01/2020"+0,Table1[[#This Row],[Completed Date]]&lt;="6/30/2021"+0),"FY 20-21",IF(AND(Table1[[#This Row],[Completed Date]]&gt;="07/01/2019"+0,Table1[[#This Row],[Completed Date]]&lt;="6/30/2020"+0),"FY 19-20",""))</f>
        <v/>
      </c>
      <c r="AO2872" s="116" t="str">
        <f>IFERROR(FIND("R",Table1[[#This Row],[FS_Priority]]),"")</f>
        <v/>
      </c>
    </row>
    <row r="2873" spans="1:41" x14ac:dyDescent="0.25">
      <c r="A2873" s="48" t="s">
        <v>4107</v>
      </c>
      <c r="B2873" s="217" t="s">
        <v>4107</v>
      </c>
      <c r="C2873" s="217" t="s">
        <v>211</v>
      </c>
      <c r="D2873" s="218" t="b">
        <v>0</v>
      </c>
      <c r="E2873" s="48" t="s">
        <v>187</v>
      </c>
      <c r="F2873" s="48" t="s">
        <v>4494</v>
      </c>
      <c r="G2873" s="48" t="s">
        <v>4253</v>
      </c>
      <c r="H2873" s="48" t="s">
        <v>177</v>
      </c>
      <c r="I2873" s="48" t="s">
        <v>211</v>
      </c>
      <c r="J2873" s="48" t="s">
        <v>3465</v>
      </c>
      <c r="K2873" s="217" t="s">
        <v>30</v>
      </c>
      <c r="L2873" s="217" t="s">
        <v>394</v>
      </c>
      <c r="M2873" s="48" t="s">
        <v>120</v>
      </c>
      <c r="N2873" s="217" t="s">
        <v>211</v>
      </c>
      <c r="O2873" s="48" t="s">
        <v>67</v>
      </c>
      <c r="P2873" s="48">
        <v>9</v>
      </c>
      <c r="Q2873" s="48" t="s">
        <v>211</v>
      </c>
      <c r="R2873" s="217" t="s">
        <v>211</v>
      </c>
      <c r="S2873" s="48" t="b">
        <v>0</v>
      </c>
      <c r="T2873" s="48">
        <v>600000</v>
      </c>
      <c r="U2873" s="178"/>
      <c r="V2873" s="178">
        <v>43713</v>
      </c>
      <c r="W2873" s="48" t="s">
        <v>2897</v>
      </c>
      <c r="X2873" s="48"/>
      <c r="Y2873" s="48"/>
      <c r="Z2873" s="48" t="s">
        <v>211</v>
      </c>
      <c r="AA2873" s="48"/>
      <c r="AB2873" s="48"/>
      <c r="AC2873" s="217" t="s">
        <v>211</v>
      </c>
      <c r="AD2873" s="48"/>
      <c r="AE2873" s="217" t="s">
        <v>211</v>
      </c>
      <c r="AF2873" s="217" t="s">
        <v>211</v>
      </c>
      <c r="AG2873" s="217" t="s">
        <v>211</v>
      </c>
      <c r="AH2873" s="208"/>
      <c r="AI2873" s="210" t="s">
        <v>211</v>
      </c>
      <c r="AJ2873" s="115" t="str">
        <f t="shared" si="44"/>
        <v>PD&amp;C</v>
      </c>
      <c r="AK2873" s="115" t="b">
        <f>ISNUMBER(SEARCH("IRT",Table1[[#This Row],[Current_Status]]))</f>
        <v>0</v>
      </c>
      <c r="AL2873" s="116">
        <f>YEAR(Table1[[#This Row],[Project_Initiated]])</f>
        <v>2019</v>
      </c>
      <c r="AM2873" s="53">
        <v>44136</v>
      </c>
      <c r="AN2873" s="53" t="str">
        <f>IF(AND(Table1[[#This Row],[Completed Date]]&gt;="07/01/2020"+0,Table1[[#This Row],[Completed Date]]&lt;="6/30/2021"+0),"FY 20-21",IF(AND(Table1[[#This Row],[Completed Date]]&gt;="07/01/2019"+0,Table1[[#This Row],[Completed Date]]&lt;="6/30/2020"+0),"FY 19-20",""))</f>
        <v/>
      </c>
      <c r="AO2873" s="116" t="str">
        <f>IFERROR(FIND("R",Table1[[#This Row],[FS_Priority]]),"")</f>
        <v/>
      </c>
    </row>
    <row r="2874" spans="1:41" x14ac:dyDescent="0.25">
      <c r="A2874" s="48" t="s">
        <v>4105</v>
      </c>
      <c r="B2874" s="217" t="s">
        <v>4105</v>
      </c>
      <c r="C2874" s="217" t="s">
        <v>211</v>
      </c>
      <c r="D2874" s="218" t="b">
        <v>0</v>
      </c>
      <c r="E2874" s="48" t="s">
        <v>187</v>
      </c>
      <c r="F2874" s="48" t="s">
        <v>4495</v>
      </c>
      <c r="G2874" s="48" t="s">
        <v>4254</v>
      </c>
      <c r="H2874" s="48" t="s">
        <v>3531</v>
      </c>
      <c r="I2874" s="48" t="s">
        <v>211</v>
      </c>
      <c r="J2874" s="48" t="s">
        <v>3499</v>
      </c>
      <c r="K2874" s="217" t="s">
        <v>30</v>
      </c>
      <c r="L2874" s="217" t="s">
        <v>394</v>
      </c>
      <c r="M2874" s="48" t="s">
        <v>120</v>
      </c>
      <c r="N2874" s="217" t="s">
        <v>211</v>
      </c>
      <c r="O2874" s="48" t="s">
        <v>120</v>
      </c>
      <c r="P2874" s="48">
        <v>8</v>
      </c>
      <c r="Q2874" s="48" t="s">
        <v>211</v>
      </c>
      <c r="R2874" s="217" t="s">
        <v>211</v>
      </c>
      <c r="S2874" s="48" t="b">
        <v>0</v>
      </c>
      <c r="T2874" s="48">
        <v>1177000</v>
      </c>
      <c r="U2874" s="178"/>
      <c r="V2874" s="178">
        <v>43713</v>
      </c>
      <c r="W2874" s="48" t="s">
        <v>27</v>
      </c>
      <c r="X2874" s="48">
        <v>44197</v>
      </c>
      <c r="Y2874" s="48">
        <v>44317</v>
      </c>
      <c r="Z2874" s="48" t="s">
        <v>211</v>
      </c>
      <c r="AA2874" s="48"/>
      <c r="AB2874" s="48"/>
      <c r="AC2874" s="217" t="s">
        <v>211</v>
      </c>
      <c r="AD2874" s="179"/>
      <c r="AE2874" s="217" t="s">
        <v>211</v>
      </c>
      <c r="AF2874" s="217" t="s">
        <v>211</v>
      </c>
      <c r="AG2874" s="217" t="s">
        <v>211</v>
      </c>
      <c r="AH2874" s="208"/>
      <c r="AI2874" s="210" t="s">
        <v>211</v>
      </c>
      <c r="AJ2874" s="115" t="str">
        <f t="shared" si="44"/>
        <v>PD&amp;C</v>
      </c>
      <c r="AK2874" s="115" t="b">
        <f>ISNUMBER(SEARCH("IRT",Table1[[#This Row],[Current_Status]]))</f>
        <v>0</v>
      </c>
      <c r="AL2874" s="116">
        <f>YEAR(Table1[[#This Row],[Project_Initiated]])</f>
        <v>2019</v>
      </c>
      <c r="AM2874" s="53">
        <v>44136</v>
      </c>
      <c r="AN2874" s="53" t="str">
        <f>IF(AND(Table1[[#This Row],[Completed Date]]&gt;="07/01/2020"+0,Table1[[#This Row],[Completed Date]]&lt;="6/30/2021"+0),"FY 20-21",IF(AND(Table1[[#This Row],[Completed Date]]&gt;="07/01/2019"+0,Table1[[#This Row],[Completed Date]]&lt;="6/30/2020"+0),"FY 19-20",""))</f>
        <v/>
      </c>
      <c r="AO2874" s="116" t="str">
        <f>IFERROR(FIND("R",Table1[[#This Row],[FS_Priority]]),"")</f>
        <v/>
      </c>
    </row>
    <row r="2875" spans="1:41" x14ac:dyDescent="0.25">
      <c r="A2875" s="48" t="s">
        <v>4400</v>
      </c>
      <c r="B2875" s="217" t="s">
        <v>4400</v>
      </c>
      <c r="C2875" s="217" t="s">
        <v>211</v>
      </c>
      <c r="D2875" s="218" t="b">
        <v>0</v>
      </c>
      <c r="E2875" s="48" t="s">
        <v>99</v>
      </c>
      <c r="F2875" s="48" t="s">
        <v>4808</v>
      </c>
      <c r="G2875" s="48" t="s">
        <v>4488</v>
      </c>
      <c r="H2875" s="48" t="s">
        <v>211</v>
      </c>
      <c r="I2875" s="48" t="s">
        <v>211</v>
      </c>
      <c r="J2875" s="48" t="s">
        <v>2698</v>
      </c>
      <c r="K2875" s="217" t="s">
        <v>4989</v>
      </c>
      <c r="L2875" s="217" t="s">
        <v>297</v>
      </c>
      <c r="M2875" s="48" t="s">
        <v>4489</v>
      </c>
      <c r="N2875" s="217" t="s">
        <v>211</v>
      </c>
      <c r="O2875" s="48" t="s">
        <v>67</v>
      </c>
      <c r="P2875" s="48">
        <v>3</v>
      </c>
      <c r="Q2875" s="48" t="s">
        <v>211</v>
      </c>
      <c r="R2875" s="217" t="s">
        <v>211</v>
      </c>
      <c r="S2875" s="48" t="b">
        <v>0</v>
      </c>
      <c r="T2875" s="48">
        <v>82000</v>
      </c>
      <c r="U2875" s="178"/>
      <c r="V2875" s="178">
        <v>43796</v>
      </c>
      <c r="W2875" s="48" t="s">
        <v>31</v>
      </c>
      <c r="X2875" s="48">
        <v>44075</v>
      </c>
      <c r="Y2875" s="48">
        <v>44136</v>
      </c>
      <c r="Z2875" s="48" t="s">
        <v>211</v>
      </c>
      <c r="AA2875" s="48"/>
      <c r="AB2875" s="48"/>
      <c r="AC2875" s="217" t="s">
        <v>211</v>
      </c>
      <c r="AD2875" s="48"/>
      <c r="AE2875" s="217" t="s">
        <v>211</v>
      </c>
      <c r="AF2875" s="217" t="s">
        <v>211</v>
      </c>
      <c r="AG2875" s="217" t="s">
        <v>211</v>
      </c>
      <c r="AH2875" s="208"/>
      <c r="AI2875" s="210" t="s">
        <v>211</v>
      </c>
      <c r="AJ2875" s="115" t="str">
        <f t="shared" si="44"/>
        <v>PD&amp;C</v>
      </c>
      <c r="AK2875" s="115" t="b">
        <f>ISNUMBER(SEARCH("IRT",Table1[[#This Row],[Current_Status]]))</f>
        <v>0</v>
      </c>
      <c r="AL2875" s="116">
        <f>YEAR(Table1[[#This Row],[Project_Initiated]])</f>
        <v>2019</v>
      </c>
      <c r="AM2875" s="53">
        <v>44136</v>
      </c>
      <c r="AN2875" s="53" t="str">
        <f>IF(AND(Table1[[#This Row],[Completed Date]]&gt;="07/01/2020"+0,Table1[[#This Row],[Completed Date]]&lt;="6/30/2021"+0),"FY 20-21",IF(AND(Table1[[#This Row],[Completed Date]]&gt;="07/01/2019"+0,Table1[[#This Row],[Completed Date]]&lt;="6/30/2020"+0),"FY 19-20",""))</f>
        <v/>
      </c>
      <c r="AO2875" s="116" t="str">
        <f>IFERROR(FIND("R",Table1[[#This Row],[FS_Priority]]),"")</f>
        <v/>
      </c>
    </row>
    <row r="2876" spans="1:41" x14ac:dyDescent="0.25">
      <c r="A2876" s="48" t="s">
        <v>4326</v>
      </c>
      <c r="B2876" s="217" t="s">
        <v>4326</v>
      </c>
      <c r="C2876" s="217" t="s">
        <v>211</v>
      </c>
      <c r="D2876" s="218" t="b">
        <v>0</v>
      </c>
      <c r="E2876" s="48" t="s">
        <v>107</v>
      </c>
      <c r="F2876" s="48" t="s">
        <v>4328</v>
      </c>
      <c r="G2876" s="48" t="s">
        <v>4335</v>
      </c>
      <c r="H2876" s="48" t="s">
        <v>291</v>
      </c>
      <c r="I2876" s="48" t="s">
        <v>211</v>
      </c>
      <c r="J2876" s="48" t="s">
        <v>3501</v>
      </c>
      <c r="K2876" s="217" t="s">
        <v>3674</v>
      </c>
      <c r="L2876" s="217" t="s">
        <v>2636</v>
      </c>
      <c r="M2876" s="48" t="s">
        <v>4058</v>
      </c>
      <c r="N2876" s="217" t="s">
        <v>211</v>
      </c>
      <c r="O2876" s="48" t="s">
        <v>120</v>
      </c>
      <c r="P2876" s="48">
        <v>2</v>
      </c>
      <c r="Q2876" s="48" t="s">
        <v>211</v>
      </c>
      <c r="R2876" s="217" t="s">
        <v>211</v>
      </c>
      <c r="S2876" s="48" t="b">
        <v>0</v>
      </c>
      <c r="T2876" s="48">
        <v>2500</v>
      </c>
      <c r="U2876" s="178"/>
      <c r="V2876" s="178">
        <v>43742</v>
      </c>
      <c r="W2876" s="48" t="s">
        <v>5098</v>
      </c>
      <c r="X2876" s="48"/>
      <c r="Y2876" s="48"/>
      <c r="Z2876" s="48" t="s">
        <v>211</v>
      </c>
      <c r="AA2876" s="48"/>
      <c r="AB2876" s="48"/>
      <c r="AC2876" s="217" t="s">
        <v>211</v>
      </c>
      <c r="AD2876" s="48"/>
      <c r="AE2876" s="217" t="s">
        <v>211</v>
      </c>
      <c r="AF2876" s="217" t="s">
        <v>211</v>
      </c>
      <c r="AG2876" s="217" t="s">
        <v>211</v>
      </c>
      <c r="AH2876" s="209"/>
      <c r="AI2876" s="210" t="s">
        <v>211</v>
      </c>
      <c r="AJ2876" s="115" t="str">
        <f t="shared" si="44"/>
        <v>PD&amp;C</v>
      </c>
      <c r="AK2876" s="115" t="b">
        <f>ISNUMBER(SEARCH("IRT",Table1[[#This Row],[Current_Status]]))</f>
        <v>0</v>
      </c>
      <c r="AL2876" s="116">
        <f>YEAR(Table1[[#This Row],[Project_Initiated]])</f>
        <v>2019</v>
      </c>
      <c r="AM2876" s="53">
        <v>44136</v>
      </c>
      <c r="AN2876" s="53" t="str">
        <f>IF(AND(Table1[[#This Row],[Completed Date]]&gt;="07/01/2020"+0,Table1[[#This Row],[Completed Date]]&lt;="6/30/2021"+0),"FY 20-21",IF(AND(Table1[[#This Row],[Completed Date]]&gt;="07/01/2019"+0,Table1[[#This Row],[Completed Date]]&lt;="6/30/2020"+0),"FY 19-20",""))</f>
        <v/>
      </c>
      <c r="AO2876" s="116" t="str">
        <f>IFERROR(FIND("R",Table1[[#This Row],[FS_Priority]]),"")</f>
        <v/>
      </c>
    </row>
    <row r="2877" spans="1:41" x14ac:dyDescent="0.25">
      <c r="A2877" s="48" t="s">
        <v>4338</v>
      </c>
      <c r="B2877" s="217" t="s">
        <v>4338</v>
      </c>
      <c r="C2877" s="217" t="s">
        <v>211</v>
      </c>
      <c r="D2877" s="218" t="b">
        <v>0</v>
      </c>
      <c r="E2877" s="48" t="s">
        <v>107</v>
      </c>
      <c r="F2877" s="48" t="s">
        <v>4339</v>
      </c>
      <c r="G2877" s="48" t="s">
        <v>4340</v>
      </c>
      <c r="H2877" s="48" t="s">
        <v>291</v>
      </c>
      <c r="I2877" s="48" t="s">
        <v>211</v>
      </c>
      <c r="J2877" s="48" t="s">
        <v>5160</v>
      </c>
      <c r="K2877" s="217" t="s">
        <v>3674</v>
      </c>
      <c r="L2877" s="217" t="s">
        <v>2636</v>
      </c>
      <c r="M2877" s="48" t="s">
        <v>4058</v>
      </c>
      <c r="N2877" s="217" t="s">
        <v>211</v>
      </c>
      <c r="O2877" s="48" t="s">
        <v>120</v>
      </c>
      <c r="P2877" s="48">
        <v>3</v>
      </c>
      <c r="Q2877" s="48" t="s">
        <v>211</v>
      </c>
      <c r="R2877" s="217" t="s">
        <v>211</v>
      </c>
      <c r="S2877" s="48" t="b">
        <v>0</v>
      </c>
      <c r="T2877" s="48">
        <v>2500</v>
      </c>
      <c r="U2877" s="178"/>
      <c r="V2877" s="178">
        <v>43742</v>
      </c>
      <c r="W2877" s="48" t="s">
        <v>5161</v>
      </c>
      <c r="X2877" s="48">
        <v>44136</v>
      </c>
      <c r="Y2877" s="48">
        <v>44256</v>
      </c>
      <c r="Z2877" s="48" t="s">
        <v>211</v>
      </c>
      <c r="AA2877" s="48"/>
      <c r="AB2877" s="48"/>
      <c r="AC2877" s="217" t="s">
        <v>211</v>
      </c>
      <c r="AD2877" s="48"/>
      <c r="AE2877" s="217" t="s">
        <v>211</v>
      </c>
      <c r="AF2877" s="217" t="s">
        <v>211</v>
      </c>
      <c r="AG2877" s="217" t="s">
        <v>211</v>
      </c>
      <c r="AH2877" s="208"/>
      <c r="AI2877" s="210" t="s">
        <v>211</v>
      </c>
      <c r="AJ2877" s="115" t="str">
        <f t="shared" si="44"/>
        <v>PD&amp;C</v>
      </c>
      <c r="AK2877" s="115" t="b">
        <f>ISNUMBER(SEARCH("IRT",Table1[[#This Row],[Current_Status]]))</f>
        <v>0</v>
      </c>
      <c r="AL2877" s="116">
        <f>YEAR(Table1[[#This Row],[Project_Initiated]])</f>
        <v>2019</v>
      </c>
      <c r="AM2877" s="53">
        <v>44136</v>
      </c>
      <c r="AN2877" s="53" t="str">
        <f>IF(AND(Table1[[#This Row],[Completed Date]]&gt;="07/01/2020"+0,Table1[[#This Row],[Completed Date]]&lt;="6/30/2021"+0),"FY 20-21",IF(AND(Table1[[#This Row],[Completed Date]]&gt;="07/01/2019"+0,Table1[[#This Row],[Completed Date]]&lt;="6/30/2020"+0),"FY 19-20",""))</f>
        <v/>
      </c>
      <c r="AO2877" s="116" t="str">
        <f>IFERROR(FIND("R",Table1[[#This Row],[FS_Priority]]),"")</f>
        <v/>
      </c>
    </row>
    <row r="2878" spans="1:41" x14ac:dyDescent="0.25">
      <c r="A2878" s="48" t="s">
        <v>4390</v>
      </c>
      <c r="B2878" s="217" t="s">
        <v>4390</v>
      </c>
      <c r="C2878" s="217" t="s">
        <v>211</v>
      </c>
      <c r="D2878" s="218" t="b">
        <v>0</v>
      </c>
      <c r="E2878" s="48" t="s">
        <v>187</v>
      </c>
      <c r="F2878" s="48" t="s">
        <v>5162</v>
      </c>
      <c r="G2878" s="48" t="s">
        <v>4395</v>
      </c>
      <c r="H2878" s="48" t="s">
        <v>273</v>
      </c>
      <c r="I2878" s="48" t="s">
        <v>211</v>
      </c>
      <c r="J2878" s="48" t="s">
        <v>105</v>
      </c>
      <c r="K2878" s="217" t="s">
        <v>30</v>
      </c>
      <c r="L2878" s="217" t="s">
        <v>394</v>
      </c>
      <c r="M2878" s="48" t="s">
        <v>120</v>
      </c>
      <c r="N2878" s="217" t="s">
        <v>211</v>
      </c>
      <c r="O2878" s="48" t="s">
        <v>118</v>
      </c>
      <c r="P2878" s="48">
        <v>11</v>
      </c>
      <c r="Q2878" s="48" t="s">
        <v>211</v>
      </c>
      <c r="R2878" s="217" t="s">
        <v>211</v>
      </c>
      <c r="S2878" s="48" t="b">
        <v>0</v>
      </c>
      <c r="T2878" s="48">
        <v>1500000</v>
      </c>
      <c r="U2878" s="178"/>
      <c r="V2878" s="178">
        <v>43775</v>
      </c>
      <c r="W2878" s="48" t="s">
        <v>105</v>
      </c>
      <c r="X2878" s="48"/>
      <c r="Y2878" s="48"/>
      <c r="Z2878" s="48" t="s">
        <v>211</v>
      </c>
      <c r="AA2878" s="48"/>
      <c r="AB2878" s="48"/>
      <c r="AC2878" s="217" t="s">
        <v>211</v>
      </c>
      <c r="AD2878" s="179"/>
      <c r="AE2878" s="217" t="s">
        <v>211</v>
      </c>
      <c r="AF2878" s="217" t="s">
        <v>211</v>
      </c>
      <c r="AG2878" s="217" t="s">
        <v>211</v>
      </c>
      <c r="AH2878" s="208"/>
      <c r="AI2878" s="210" t="s">
        <v>211</v>
      </c>
      <c r="AJ2878" s="115" t="str">
        <f t="shared" ref="AJ2878:AJ2941" si="45">IF(LEN(A2878)&gt;6,"FS","PD&amp;C")</f>
        <v>PD&amp;C</v>
      </c>
      <c r="AK2878" s="115" t="b">
        <f>ISNUMBER(SEARCH("IRT",Table1[[#This Row],[Current_Status]]))</f>
        <v>0</v>
      </c>
      <c r="AL2878" s="116">
        <f>YEAR(Table1[[#This Row],[Project_Initiated]])</f>
        <v>2019</v>
      </c>
      <c r="AM2878" s="53">
        <v>44136</v>
      </c>
      <c r="AN2878" s="53" t="str">
        <f>IF(AND(Table1[[#This Row],[Completed Date]]&gt;="07/01/2020"+0,Table1[[#This Row],[Completed Date]]&lt;="6/30/2021"+0),"FY 20-21",IF(AND(Table1[[#This Row],[Completed Date]]&gt;="07/01/2019"+0,Table1[[#This Row],[Completed Date]]&lt;="6/30/2020"+0),"FY 19-20",""))</f>
        <v/>
      </c>
      <c r="AO2878" s="116" t="str">
        <f>IFERROR(FIND("R",Table1[[#This Row],[FS_Priority]]),"")</f>
        <v/>
      </c>
    </row>
    <row r="2879" spans="1:41" x14ac:dyDescent="0.25">
      <c r="A2879" s="48" t="s">
        <v>4691</v>
      </c>
      <c r="B2879" s="217" t="s">
        <v>4691</v>
      </c>
      <c r="C2879" s="217" t="s">
        <v>211</v>
      </c>
      <c r="D2879" s="218" t="b">
        <v>0</v>
      </c>
      <c r="E2879" s="48" t="s">
        <v>4692</v>
      </c>
      <c r="F2879" s="48" t="s">
        <v>4693</v>
      </c>
      <c r="G2879" s="48" t="s">
        <v>4694</v>
      </c>
      <c r="H2879" s="48" t="s">
        <v>2065</v>
      </c>
      <c r="I2879" s="48" t="s">
        <v>211</v>
      </c>
      <c r="J2879" s="48" t="s">
        <v>105</v>
      </c>
      <c r="K2879" s="217" t="s">
        <v>4695</v>
      </c>
      <c r="L2879" s="217" t="s">
        <v>4696</v>
      </c>
      <c r="M2879" s="48" t="s">
        <v>4697</v>
      </c>
      <c r="N2879" s="217" t="s">
        <v>211</v>
      </c>
      <c r="O2879" s="48" t="s">
        <v>67</v>
      </c>
      <c r="P2879" s="48">
        <v>2</v>
      </c>
      <c r="Q2879" s="48" t="s">
        <v>211</v>
      </c>
      <c r="R2879" s="217" t="s">
        <v>211</v>
      </c>
      <c r="S2879" s="48" t="b">
        <v>0</v>
      </c>
      <c r="T2879" s="48"/>
      <c r="U2879" s="178"/>
      <c r="V2879" s="178">
        <v>43809</v>
      </c>
      <c r="W2879" s="48" t="s">
        <v>4938</v>
      </c>
      <c r="X2879" s="48"/>
      <c r="Y2879" s="48"/>
      <c r="Z2879" s="48" t="s">
        <v>211</v>
      </c>
      <c r="AA2879" s="48"/>
      <c r="AB2879" s="48"/>
      <c r="AC2879" s="217" t="s">
        <v>211</v>
      </c>
      <c r="AD2879" s="179"/>
      <c r="AE2879" s="217" t="s">
        <v>211</v>
      </c>
      <c r="AF2879" s="217" t="s">
        <v>211</v>
      </c>
      <c r="AG2879" s="217" t="s">
        <v>211</v>
      </c>
      <c r="AH2879" s="208"/>
      <c r="AI2879" s="210" t="s">
        <v>211</v>
      </c>
      <c r="AJ2879" s="115" t="str">
        <f t="shared" si="45"/>
        <v>PD&amp;C</v>
      </c>
      <c r="AK2879" s="115" t="b">
        <f>ISNUMBER(SEARCH("IRT",Table1[[#This Row],[Current_Status]]))</f>
        <v>0</v>
      </c>
      <c r="AL2879" s="116">
        <f>YEAR(Table1[[#This Row],[Project_Initiated]])</f>
        <v>2019</v>
      </c>
      <c r="AM2879" s="53">
        <v>44136</v>
      </c>
      <c r="AN2879" s="53" t="str">
        <f>IF(AND(Table1[[#This Row],[Completed Date]]&gt;="07/01/2020"+0,Table1[[#This Row],[Completed Date]]&lt;="6/30/2021"+0),"FY 20-21",IF(AND(Table1[[#This Row],[Completed Date]]&gt;="07/01/2019"+0,Table1[[#This Row],[Completed Date]]&lt;="6/30/2020"+0),"FY 19-20",""))</f>
        <v/>
      </c>
      <c r="AO2879" s="116" t="str">
        <f>IFERROR(FIND("R",Table1[[#This Row],[FS_Priority]]),"")</f>
        <v/>
      </c>
    </row>
    <row r="2880" spans="1:41" x14ac:dyDescent="0.25">
      <c r="A2880" s="48" t="s">
        <v>4917</v>
      </c>
      <c r="B2880" s="217" t="s">
        <v>4917</v>
      </c>
      <c r="C2880" s="217" t="s">
        <v>211</v>
      </c>
      <c r="D2880" s="218" t="b">
        <v>0</v>
      </c>
      <c r="E2880" s="48" t="s">
        <v>147</v>
      </c>
      <c r="F2880" s="48" t="s">
        <v>4918</v>
      </c>
      <c r="G2880" s="48" t="s">
        <v>5102</v>
      </c>
      <c r="H2880" s="48" t="s">
        <v>211</v>
      </c>
      <c r="I2880" s="48" t="s">
        <v>211</v>
      </c>
      <c r="J2880" s="48" t="s">
        <v>5163</v>
      </c>
      <c r="K2880" s="217" t="s">
        <v>3839</v>
      </c>
      <c r="L2880" s="217" t="s">
        <v>4330</v>
      </c>
      <c r="M2880" s="48" t="s">
        <v>4920</v>
      </c>
      <c r="N2880" s="217" t="s">
        <v>211</v>
      </c>
      <c r="O2880" s="48" t="s">
        <v>67</v>
      </c>
      <c r="P2880" s="48">
        <v>2</v>
      </c>
      <c r="Q2880" s="48" t="s">
        <v>211</v>
      </c>
      <c r="R2880" s="217" t="s">
        <v>211</v>
      </c>
      <c r="S2880" s="48" t="b">
        <v>0</v>
      </c>
      <c r="T2880" s="48"/>
      <c r="U2880" s="178"/>
      <c r="V2880" s="178">
        <v>43894</v>
      </c>
      <c r="W2880" s="48" t="s">
        <v>50</v>
      </c>
      <c r="X2880" s="48"/>
      <c r="Y2880" s="48"/>
      <c r="Z2880" s="48" t="s">
        <v>211</v>
      </c>
      <c r="AA2880" s="48"/>
      <c r="AB2880" s="48"/>
      <c r="AC2880" s="217" t="s">
        <v>211</v>
      </c>
      <c r="AD2880" s="179"/>
      <c r="AE2880" s="217" t="s">
        <v>211</v>
      </c>
      <c r="AF2880" s="217" t="s">
        <v>211</v>
      </c>
      <c r="AG2880" s="217" t="s">
        <v>211</v>
      </c>
      <c r="AH2880" s="209"/>
      <c r="AI2880" s="210" t="s">
        <v>211</v>
      </c>
      <c r="AJ2880" s="115" t="str">
        <f t="shared" si="45"/>
        <v>PD&amp;C</v>
      </c>
      <c r="AK2880" s="115" t="b">
        <f>ISNUMBER(SEARCH("IRT",Table1[[#This Row],[Current_Status]]))</f>
        <v>0</v>
      </c>
      <c r="AL2880" s="116">
        <f>YEAR(Table1[[#This Row],[Project_Initiated]])</f>
        <v>2020</v>
      </c>
      <c r="AM2880" s="53">
        <v>44136</v>
      </c>
      <c r="AN2880" s="53" t="str">
        <f>IF(AND(Table1[[#This Row],[Completed Date]]&gt;="07/01/2020"+0,Table1[[#This Row],[Completed Date]]&lt;="6/30/2021"+0),"FY 20-21",IF(AND(Table1[[#This Row],[Completed Date]]&gt;="07/01/2019"+0,Table1[[#This Row],[Completed Date]]&lt;="6/30/2020"+0),"FY 19-20",""))</f>
        <v/>
      </c>
      <c r="AO2880" s="116" t="str">
        <f>IFERROR(FIND("R",Table1[[#This Row],[FS_Priority]]),"")</f>
        <v/>
      </c>
    </row>
    <row r="2881" spans="1:41" x14ac:dyDescent="0.25">
      <c r="A2881" s="48" t="s">
        <v>5164</v>
      </c>
      <c r="B2881" s="217" t="s">
        <v>5164</v>
      </c>
      <c r="C2881" s="217" t="s">
        <v>211</v>
      </c>
      <c r="D2881" s="218" t="b">
        <v>0</v>
      </c>
      <c r="E2881" s="48" t="s">
        <v>4285</v>
      </c>
      <c r="F2881" s="48" t="s">
        <v>5165</v>
      </c>
      <c r="G2881" s="48" t="s">
        <v>5166</v>
      </c>
      <c r="H2881" s="48" t="s">
        <v>211</v>
      </c>
      <c r="I2881" s="48" t="s">
        <v>211</v>
      </c>
      <c r="J2881" s="48" t="s">
        <v>5167</v>
      </c>
      <c r="K2881" s="217" t="s">
        <v>59</v>
      </c>
      <c r="L2881" s="217" t="s">
        <v>28</v>
      </c>
      <c r="M2881" s="48" t="s">
        <v>5168</v>
      </c>
      <c r="N2881" s="217" t="s">
        <v>211</v>
      </c>
      <c r="O2881" s="48" t="s">
        <v>4386</v>
      </c>
      <c r="P2881" s="48"/>
      <c r="Q2881" s="48" t="s">
        <v>211</v>
      </c>
      <c r="R2881" s="217" t="s">
        <v>211</v>
      </c>
      <c r="S2881" s="48" t="b">
        <v>0</v>
      </c>
      <c r="T2881" s="48"/>
      <c r="U2881" s="178"/>
      <c r="V2881" s="178">
        <v>44131</v>
      </c>
      <c r="W2881" s="48" t="s">
        <v>5167</v>
      </c>
      <c r="X2881" s="48"/>
      <c r="Y2881" s="48"/>
      <c r="Z2881" s="48" t="s">
        <v>211</v>
      </c>
      <c r="AA2881" s="48"/>
      <c r="AB2881" s="48"/>
      <c r="AC2881" s="217" t="s">
        <v>211</v>
      </c>
      <c r="AD2881" s="48"/>
      <c r="AE2881" s="217" t="s">
        <v>211</v>
      </c>
      <c r="AF2881" s="217" t="s">
        <v>211</v>
      </c>
      <c r="AG2881" s="217" t="s">
        <v>211</v>
      </c>
      <c r="AH2881" s="208"/>
      <c r="AI2881" s="210" t="s">
        <v>211</v>
      </c>
      <c r="AJ2881" s="115" t="str">
        <f t="shared" si="45"/>
        <v>PD&amp;C</v>
      </c>
      <c r="AK2881" s="115" t="b">
        <f>ISNUMBER(SEARCH("IRT",Table1[[#This Row],[Current_Status]]))</f>
        <v>0</v>
      </c>
      <c r="AL2881" s="116">
        <f>YEAR(Table1[[#This Row],[Project_Initiated]])</f>
        <v>2020</v>
      </c>
      <c r="AM2881" s="53">
        <v>44136</v>
      </c>
      <c r="AN2881" s="53" t="str">
        <f>IF(AND(Table1[[#This Row],[Completed Date]]&gt;="07/01/2020"+0,Table1[[#This Row],[Completed Date]]&lt;="6/30/2021"+0),"FY 20-21",IF(AND(Table1[[#This Row],[Completed Date]]&gt;="07/01/2019"+0,Table1[[#This Row],[Completed Date]]&lt;="6/30/2020"+0),"FY 19-20",""))</f>
        <v/>
      </c>
      <c r="AO2881" s="116" t="str">
        <f>IFERROR(FIND("R",Table1[[#This Row],[FS_Priority]]),"")</f>
        <v/>
      </c>
    </row>
    <row r="2882" spans="1:41" x14ac:dyDescent="0.25">
      <c r="A2882" s="48" t="s">
        <v>4864</v>
      </c>
      <c r="B2882" s="217" t="s">
        <v>4864</v>
      </c>
      <c r="C2882" s="217" t="s">
        <v>211</v>
      </c>
      <c r="D2882" s="218" t="b">
        <v>0</v>
      </c>
      <c r="E2882" s="48" t="s">
        <v>4285</v>
      </c>
      <c r="F2882" s="48" t="s">
        <v>4865</v>
      </c>
      <c r="G2882" s="48" t="s">
        <v>4866</v>
      </c>
      <c r="H2882" s="48" t="s">
        <v>211</v>
      </c>
      <c r="I2882" s="48" t="s">
        <v>211</v>
      </c>
      <c r="J2882" s="48" t="s">
        <v>50</v>
      </c>
      <c r="K2882" s="217" t="s">
        <v>59</v>
      </c>
      <c r="L2882" s="217" t="s">
        <v>28</v>
      </c>
      <c r="M2882" s="48" t="s">
        <v>4867</v>
      </c>
      <c r="N2882" s="217" t="s">
        <v>211</v>
      </c>
      <c r="O2882" s="48" t="s">
        <v>118</v>
      </c>
      <c r="P2882" s="48">
        <v>19</v>
      </c>
      <c r="Q2882" s="48" t="s">
        <v>211</v>
      </c>
      <c r="R2882" s="217" t="s">
        <v>211</v>
      </c>
      <c r="S2882" s="48" t="b">
        <v>0</v>
      </c>
      <c r="T2882" s="48">
        <v>780545</v>
      </c>
      <c r="U2882" s="178"/>
      <c r="V2882" s="178">
        <v>43901</v>
      </c>
      <c r="W2882" s="48" t="s">
        <v>5169</v>
      </c>
      <c r="X2882" s="48">
        <v>44287</v>
      </c>
      <c r="Y2882" s="48">
        <v>44317</v>
      </c>
      <c r="Z2882" s="48" t="s">
        <v>211</v>
      </c>
      <c r="AA2882" s="48"/>
      <c r="AB2882" s="48"/>
      <c r="AC2882" s="217" t="s">
        <v>211</v>
      </c>
      <c r="AD2882" s="48"/>
      <c r="AE2882" s="217" t="s">
        <v>211</v>
      </c>
      <c r="AF2882" s="217" t="s">
        <v>211</v>
      </c>
      <c r="AG2882" s="217" t="s">
        <v>211</v>
      </c>
      <c r="AH2882" s="208"/>
      <c r="AI2882" s="210" t="s">
        <v>211</v>
      </c>
      <c r="AJ2882" s="115" t="str">
        <f t="shared" si="45"/>
        <v>PD&amp;C</v>
      </c>
      <c r="AK2882" s="115" t="b">
        <f>ISNUMBER(SEARCH("IRT",Table1[[#This Row],[Current_Status]]))</f>
        <v>0</v>
      </c>
      <c r="AL2882" s="116">
        <f>YEAR(Table1[[#This Row],[Project_Initiated]])</f>
        <v>2020</v>
      </c>
      <c r="AM2882" s="53">
        <v>44136</v>
      </c>
      <c r="AN2882" s="53" t="str">
        <f>IF(AND(Table1[[#This Row],[Completed Date]]&gt;="07/01/2020"+0,Table1[[#This Row],[Completed Date]]&lt;="6/30/2021"+0),"FY 20-21",IF(AND(Table1[[#This Row],[Completed Date]]&gt;="07/01/2019"+0,Table1[[#This Row],[Completed Date]]&lt;="6/30/2020"+0),"FY 19-20",""))</f>
        <v/>
      </c>
      <c r="AO2882" s="116" t="str">
        <f>IFERROR(FIND("R",Table1[[#This Row],[FS_Priority]]),"")</f>
        <v/>
      </c>
    </row>
    <row r="2883" spans="1:41" x14ac:dyDescent="0.25">
      <c r="A2883" s="48" t="s">
        <v>4948</v>
      </c>
      <c r="B2883" s="217" t="s">
        <v>4948</v>
      </c>
      <c r="C2883" s="217" t="s">
        <v>211</v>
      </c>
      <c r="D2883" s="218" t="b">
        <v>0</v>
      </c>
      <c r="E2883" s="48" t="s">
        <v>107</v>
      </c>
      <c r="F2883" s="48" t="s">
        <v>4949</v>
      </c>
      <c r="G2883" s="48" t="s">
        <v>4950</v>
      </c>
      <c r="H2883" s="48" t="s">
        <v>211</v>
      </c>
      <c r="I2883" s="48" t="s">
        <v>211</v>
      </c>
      <c r="J2883" s="48" t="s">
        <v>3465</v>
      </c>
      <c r="K2883" s="217" t="s">
        <v>3674</v>
      </c>
      <c r="L2883" s="217" t="s">
        <v>2636</v>
      </c>
      <c r="M2883" s="48" t="s">
        <v>4947</v>
      </c>
      <c r="N2883" s="217" t="s">
        <v>211</v>
      </c>
      <c r="O2883" s="48" t="s">
        <v>120</v>
      </c>
      <c r="P2883" s="48">
        <v>6</v>
      </c>
      <c r="Q2883" s="48" t="s">
        <v>211</v>
      </c>
      <c r="R2883" s="217" t="s">
        <v>211</v>
      </c>
      <c r="S2883" s="48" t="b">
        <v>0</v>
      </c>
      <c r="T2883" s="48"/>
      <c r="U2883" s="178"/>
      <c r="V2883" s="178">
        <v>43959</v>
      </c>
      <c r="W2883" s="48" t="s">
        <v>50</v>
      </c>
      <c r="X2883" s="48"/>
      <c r="Y2883" s="48"/>
      <c r="Z2883" s="48" t="s">
        <v>211</v>
      </c>
      <c r="AA2883" s="48"/>
      <c r="AB2883" s="48"/>
      <c r="AC2883" s="217" t="s">
        <v>211</v>
      </c>
      <c r="AD2883" s="48"/>
      <c r="AE2883" s="217" t="s">
        <v>211</v>
      </c>
      <c r="AF2883" s="217" t="s">
        <v>211</v>
      </c>
      <c r="AG2883" s="217" t="s">
        <v>211</v>
      </c>
      <c r="AH2883" s="208"/>
      <c r="AI2883" s="210" t="s">
        <v>211</v>
      </c>
      <c r="AJ2883" s="115" t="str">
        <f t="shared" si="45"/>
        <v>PD&amp;C</v>
      </c>
      <c r="AK2883" s="115" t="b">
        <f>ISNUMBER(SEARCH("IRT",Table1[[#This Row],[Current_Status]]))</f>
        <v>0</v>
      </c>
      <c r="AL2883" s="116">
        <f>YEAR(Table1[[#This Row],[Project_Initiated]])</f>
        <v>2020</v>
      </c>
      <c r="AM2883" s="53">
        <v>44136</v>
      </c>
      <c r="AN2883" s="53" t="str">
        <f>IF(AND(Table1[[#This Row],[Completed Date]]&gt;="07/01/2020"+0,Table1[[#This Row],[Completed Date]]&lt;="6/30/2021"+0),"FY 20-21",IF(AND(Table1[[#This Row],[Completed Date]]&gt;="07/01/2019"+0,Table1[[#This Row],[Completed Date]]&lt;="6/30/2020"+0),"FY 19-20",""))</f>
        <v/>
      </c>
      <c r="AO2883" s="116" t="str">
        <f>IFERROR(FIND("R",Table1[[#This Row],[FS_Priority]]),"")</f>
        <v/>
      </c>
    </row>
    <row r="2884" spans="1:41" x14ac:dyDescent="0.25">
      <c r="A2884" s="48" t="s">
        <v>4945</v>
      </c>
      <c r="B2884" s="217" t="s">
        <v>4945</v>
      </c>
      <c r="C2884" s="217" t="s">
        <v>211</v>
      </c>
      <c r="D2884" s="218" t="b">
        <v>0</v>
      </c>
      <c r="E2884" s="48" t="s">
        <v>107</v>
      </c>
      <c r="F2884" s="48" t="s">
        <v>4962</v>
      </c>
      <c r="G2884" s="48" t="s">
        <v>4946</v>
      </c>
      <c r="H2884" s="48" t="s">
        <v>211</v>
      </c>
      <c r="I2884" s="48" t="s">
        <v>211</v>
      </c>
      <c r="J2884" s="48" t="s">
        <v>105</v>
      </c>
      <c r="K2884" s="217" t="s">
        <v>3674</v>
      </c>
      <c r="L2884" s="217" t="s">
        <v>2636</v>
      </c>
      <c r="M2884" s="48" t="s">
        <v>4947</v>
      </c>
      <c r="N2884" s="217" t="s">
        <v>211</v>
      </c>
      <c r="O2884" s="48" t="s">
        <v>120</v>
      </c>
      <c r="P2884" s="48">
        <v>7</v>
      </c>
      <c r="Q2884" s="48" t="s">
        <v>211</v>
      </c>
      <c r="R2884" s="217" t="s">
        <v>211</v>
      </c>
      <c r="S2884" s="48" t="b">
        <v>0</v>
      </c>
      <c r="T2884" s="48"/>
      <c r="U2884" s="178"/>
      <c r="V2884" s="178">
        <v>43972</v>
      </c>
      <c r="W2884" s="48" t="s">
        <v>5104</v>
      </c>
      <c r="X2884" s="48"/>
      <c r="Y2884" s="48"/>
      <c r="Z2884" s="48" t="s">
        <v>211</v>
      </c>
      <c r="AA2884" s="48"/>
      <c r="AB2884" s="48"/>
      <c r="AC2884" s="217" t="s">
        <v>211</v>
      </c>
      <c r="AD2884" s="179"/>
      <c r="AE2884" s="217" t="s">
        <v>211</v>
      </c>
      <c r="AF2884" s="217" t="s">
        <v>211</v>
      </c>
      <c r="AG2884" s="217" t="s">
        <v>211</v>
      </c>
      <c r="AH2884" s="209"/>
      <c r="AI2884" s="210" t="s">
        <v>211</v>
      </c>
      <c r="AJ2884" s="115" t="str">
        <f t="shared" si="45"/>
        <v>PD&amp;C</v>
      </c>
      <c r="AK2884" s="115" t="b">
        <f>ISNUMBER(SEARCH("IRT",Table1[[#This Row],[Current_Status]]))</f>
        <v>0</v>
      </c>
      <c r="AL2884" s="116">
        <f>YEAR(Table1[[#This Row],[Project_Initiated]])</f>
        <v>2020</v>
      </c>
      <c r="AM2884" s="53">
        <v>44136</v>
      </c>
      <c r="AN2884" s="53" t="str">
        <f>IF(AND(Table1[[#This Row],[Completed Date]]&gt;="07/01/2020"+0,Table1[[#This Row],[Completed Date]]&lt;="6/30/2021"+0),"FY 20-21",IF(AND(Table1[[#This Row],[Completed Date]]&gt;="07/01/2019"+0,Table1[[#This Row],[Completed Date]]&lt;="6/30/2020"+0),"FY 19-20",""))</f>
        <v/>
      </c>
      <c r="AO2884" s="116" t="str">
        <f>IFERROR(FIND("R",Table1[[#This Row],[FS_Priority]]),"")</f>
        <v/>
      </c>
    </row>
    <row r="2885" spans="1:41" x14ac:dyDescent="0.25">
      <c r="A2885" s="48" t="s">
        <v>5069</v>
      </c>
      <c r="B2885" s="217" t="s">
        <v>5069</v>
      </c>
      <c r="C2885" s="217" t="s">
        <v>211</v>
      </c>
      <c r="D2885" s="218" t="b">
        <v>0</v>
      </c>
      <c r="E2885" s="48" t="s">
        <v>107</v>
      </c>
      <c r="F2885" s="48" t="s">
        <v>5108</v>
      </c>
      <c r="G2885" s="48" t="s">
        <v>5075</v>
      </c>
      <c r="H2885" s="48" t="s">
        <v>211</v>
      </c>
      <c r="I2885" s="48" t="s">
        <v>211</v>
      </c>
      <c r="J2885" s="48" t="s">
        <v>5109</v>
      </c>
      <c r="K2885" s="217" t="s">
        <v>3674</v>
      </c>
      <c r="L2885" s="217" t="s">
        <v>2636</v>
      </c>
      <c r="M2885" s="48" t="s">
        <v>5077</v>
      </c>
      <c r="N2885" s="217" t="s">
        <v>211</v>
      </c>
      <c r="O2885" s="48" t="s">
        <v>120</v>
      </c>
      <c r="P2885" s="48">
        <v>8</v>
      </c>
      <c r="Q2885" s="48" t="s">
        <v>211</v>
      </c>
      <c r="R2885" s="217" t="s">
        <v>211</v>
      </c>
      <c r="S2885" s="48" t="b">
        <v>0</v>
      </c>
      <c r="T2885" s="48">
        <v>15000</v>
      </c>
      <c r="U2885" s="178"/>
      <c r="V2885" s="178">
        <v>44085</v>
      </c>
      <c r="W2885" s="48" t="s">
        <v>5170</v>
      </c>
      <c r="X2885" s="48">
        <v>44197</v>
      </c>
      <c r="Y2885" s="48">
        <v>44228</v>
      </c>
      <c r="Z2885" s="48" t="s">
        <v>211</v>
      </c>
      <c r="AA2885" s="48"/>
      <c r="AB2885" s="48"/>
      <c r="AC2885" s="217" t="s">
        <v>211</v>
      </c>
      <c r="AD2885" s="179"/>
      <c r="AE2885" s="217" t="s">
        <v>211</v>
      </c>
      <c r="AF2885" s="217" t="s">
        <v>211</v>
      </c>
      <c r="AG2885" s="217" t="s">
        <v>211</v>
      </c>
      <c r="AH2885" s="208"/>
      <c r="AI2885" s="210" t="s">
        <v>211</v>
      </c>
      <c r="AJ2885" s="115" t="str">
        <f t="shared" si="45"/>
        <v>PD&amp;C</v>
      </c>
      <c r="AK2885" s="115" t="b">
        <f>ISNUMBER(SEARCH("IRT",Table1[[#This Row],[Current_Status]]))</f>
        <v>0</v>
      </c>
      <c r="AL2885" s="116">
        <f>YEAR(Table1[[#This Row],[Project_Initiated]])</f>
        <v>2020</v>
      </c>
      <c r="AM2885" s="53">
        <v>44136</v>
      </c>
      <c r="AN2885" s="53" t="str">
        <f>IF(AND(Table1[[#This Row],[Completed Date]]&gt;="07/01/2020"+0,Table1[[#This Row],[Completed Date]]&lt;="6/30/2021"+0),"FY 20-21",IF(AND(Table1[[#This Row],[Completed Date]]&gt;="07/01/2019"+0,Table1[[#This Row],[Completed Date]]&lt;="6/30/2020"+0),"FY 19-20",""))</f>
        <v/>
      </c>
      <c r="AO2885" s="116" t="str">
        <f>IFERROR(FIND("R",Table1[[#This Row],[FS_Priority]]),"")</f>
        <v/>
      </c>
    </row>
    <row r="2886" spans="1:41" x14ac:dyDescent="0.25">
      <c r="A2886" s="48" t="s">
        <v>4963</v>
      </c>
      <c r="B2886" s="217" t="s">
        <v>4963</v>
      </c>
      <c r="C2886" s="217" t="s">
        <v>211</v>
      </c>
      <c r="D2886" s="218" t="b">
        <v>0</v>
      </c>
      <c r="E2886" s="48" t="s">
        <v>4299</v>
      </c>
      <c r="F2886" s="48" t="s">
        <v>4971</v>
      </c>
      <c r="G2886" s="48" t="s">
        <v>4972</v>
      </c>
      <c r="H2886" s="48" t="s">
        <v>211</v>
      </c>
      <c r="I2886" s="48" t="s">
        <v>211</v>
      </c>
      <c r="J2886" s="48" t="s">
        <v>3501</v>
      </c>
      <c r="K2886" s="217" t="s">
        <v>3471</v>
      </c>
      <c r="L2886" s="217" t="s">
        <v>2636</v>
      </c>
      <c r="M2886" s="48" t="s">
        <v>4973</v>
      </c>
      <c r="N2886" s="217" t="s">
        <v>211</v>
      </c>
      <c r="O2886" s="48" t="s">
        <v>268</v>
      </c>
      <c r="P2886" s="48">
        <v>19</v>
      </c>
      <c r="Q2886" s="48" t="s">
        <v>211</v>
      </c>
      <c r="R2886" s="217" t="s">
        <v>211</v>
      </c>
      <c r="S2886" s="48" t="b">
        <v>0</v>
      </c>
      <c r="T2886" s="48">
        <v>250000</v>
      </c>
      <c r="U2886" s="178"/>
      <c r="V2886" s="178">
        <v>43999</v>
      </c>
      <c r="W2886" s="48" t="s">
        <v>5071</v>
      </c>
      <c r="X2886" s="48"/>
      <c r="Y2886" s="48"/>
      <c r="Z2886" s="48" t="s">
        <v>211</v>
      </c>
      <c r="AA2886" s="48"/>
      <c r="AB2886" s="48"/>
      <c r="AC2886" s="217" t="s">
        <v>211</v>
      </c>
      <c r="AD2886" s="48"/>
      <c r="AE2886" s="217" t="s">
        <v>211</v>
      </c>
      <c r="AF2886" s="217" t="s">
        <v>211</v>
      </c>
      <c r="AG2886" s="217" t="s">
        <v>211</v>
      </c>
      <c r="AH2886" s="208"/>
      <c r="AI2886" s="210" t="s">
        <v>211</v>
      </c>
      <c r="AJ2886" s="115" t="str">
        <f t="shared" si="45"/>
        <v>PD&amp;C</v>
      </c>
      <c r="AK2886" s="115" t="b">
        <f>ISNUMBER(SEARCH("IRT",Table1[[#This Row],[Current_Status]]))</f>
        <v>0</v>
      </c>
      <c r="AL2886" s="116">
        <f>YEAR(Table1[[#This Row],[Project_Initiated]])</f>
        <v>2020</v>
      </c>
      <c r="AM2886" s="53">
        <v>44136</v>
      </c>
      <c r="AN2886" s="53" t="str">
        <f>IF(AND(Table1[[#This Row],[Completed Date]]&gt;="07/01/2020"+0,Table1[[#This Row],[Completed Date]]&lt;="6/30/2021"+0),"FY 20-21",IF(AND(Table1[[#This Row],[Completed Date]]&gt;="07/01/2019"+0,Table1[[#This Row],[Completed Date]]&lt;="6/30/2020"+0),"FY 19-20",""))</f>
        <v/>
      </c>
      <c r="AO2886" s="116" t="str">
        <f>IFERROR(FIND("R",Table1[[#This Row],[FS_Priority]]),"")</f>
        <v/>
      </c>
    </row>
    <row r="2887" spans="1:41" x14ac:dyDescent="0.25">
      <c r="A2887" s="48" t="s">
        <v>4964</v>
      </c>
      <c r="B2887" s="217" t="s">
        <v>4964</v>
      </c>
      <c r="C2887" s="217" t="s">
        <v>211</v>
      </c>
      <c r="D2887" s="218" t="b">
        <v>0</v>
      </c>
      <c r="E2887" s="48" t="s">
        <v>107</v>
      </c>
      <c r="F2887" s="48" t="s">
        <v>5099</v>
      </c>
      <c r="G2887" s="48" t="s">
        <v>4976</v>
      </c>
      <c r="H2887" s="48" t="s">
        <v>211</v>
      </c>
      <c r="I2887" s="48" t="s">
        <v>4977</v>
      </c>
      <c r="J2887" s="48" t="s">
        <v>3501</v>
      </c>
      <c r="K2887" s="217" t="s">
        <v>3674</v>
      </c>
      <c r="L2887" s="217" t="s">
        <v>2636</v>
      </c>
      <c r="M2887" s="48" t="s">
        <v>4978</v>
      </c>
      <c r="N2887" s="217" t="s">
        <v>211</v>
      </c>
      <c r="O2887" s="48" t="s">
        <v>120</v>
      </c>
      <c r="P2887" s="48">
        <v>4</v>
      </c>
      <c r="Q2887" s="48" t="s">
        <v>211</v>
      </c>
      <c r="R2887" s="217" t="s">
        <v>211</v>
      </c>
      <c r="S2887" s="48" t="b">
        <v>0</v>
      </c>
      <c r="T2887" s="48"/>
      <c r="U2887" s="178"/>
      <c r="V2887" s="178">
        <v>44001</v>
      </c>
      <c r="W2887" s="48" t="s">
        <v>51</v>
      </c>
      <c r="X2887" s="48">
        <v>44228</v>
      </c>
      <c r="Y2887" s="48">
        <v>44256</v>
      </c>
      <c r="Z2887" s="48" t="s">
        <v>211</v>
      </c>
      <c r="AA2887" s="48"/>
      <c r="AB2887" s="48"/>
      <c r="AC2887" s="217" t="s">
        <v>211</v>
      </c>
      <c r="AD2887" s="48"/>
      <c r="AE2887" s="217" t="s">
        <v>211</v>
      </c>
      <c r="AF2887" s="217" t="s">
        <v>211</v>
      </c>
      <c r="AG2887" s="217" t="s">
        <v>211</v>
      </c>
      <c r="AH2887" s="208"/>
      <c r="AI2887" s="210" t="s">
        <v>211</v>
      </c>
      <c r="AJ2887" s="115" t="str">
        <f t="shared" si="45"/>
        <v>PD&amp;C</v>
      </c>
      <c r="AK2887" s="115" t="b">
        <f>ISNUMBER(SEARCH("IRT",Table1[[#This Row],[Current_Status]]))</f>
        <v>0</v>
      </c>
      <c r="AL2887" s="116">
        <f>YEAR(Table1[[#This Row],[Project_Initiated]])</f>
        <v>2020</v>
      </c>
      <c r="AM2887" s="53">
        <v>44136</v>
      </c>
      <c r="AN2887" s="53" t="str">
        <f>IF(AND(Table1[[#This Row],[Completed Date]]&gt;="07/01/2020"+0,Table1[[#This Row],[Completed Date]]&lt;="6/30/2021"+0),"FY 20-21",IF(AND(Table1[[#This Row],[Completed Date]]&gt;="07/01/2019"+0,Table1[[#This Row],[Completed Date]]&lt;="6/30/2020"+0),"FY 19-20",""))</f>
        <v/>
      </c>
      <c r="AO2887" s="116" t="str">
        <f>IFERROR(FIND("R",Table1[[#This Row],[FS_Priority]]),"")</f>
        <v/>
      </c>
    </row>
    <row r="2888" spans="1:41" x14ac:dyDescent="0.25">
      <c r="A2888" s="48" t="s">
        <v>4983</v>
      </c>
      <c r="B2888" s="217" t="s">
        <v>4983</v>
      </c>
      <c r="C2888" s="217" t="s">
        <v>211</v>
      </c>
      <c r="D2888" s="218" t="b">
        <v>0</v>
      </c>
      <c r="E2888" s="48" t="s">
        <v>107</v>
      </c>
      <c r="F2888" s="48" t="s">
        <v>4984</v>
      </c>
      <c r="G2888" s="48" t="s">
        <v>4990</v>
      </c>
      <c r="H2888" s="48" t="s">
        <v>211</v>
      </c>
      <c r="I2888" s="48" t="s">
        <v>211</v>
      </c>
      <c r="J2888" s="48" t="s">
        <v>3504</v>
      </c>
      <c r="K2888" s="217" t="s">
        <v>3674</v>
      </c>
      <c r="L2888" s="217" t="s">
        <v>2636</v>
      </c>
      <c r="M2888" s="48" t="s">
        <v>4985</v>
      </c>
      <c r="N2888" s="217" t="s">
        <v>211</v>
      </c>
      <c r="O2888" s="48" t="s">
        <v>120</v>
      </c>
      <c r="P2888" s="48">
        <v>5</v>
      </c>
      <c r="Q2888" s="48" t="s">
        <v>211</v>
      </c>
      <c r="R2888" s="217" t="s">
        <v>211</v>
      </c>
      <c r="S2888" s="48" t="b">
        <v>0</v>
      </c>
      <c r="T2888" s="48">
        <v>32871.65</v>
      </c>
      <c r="U2888" s="178"/>
      <c r="V2888" s="178">
        <v>44026</v>
      </c>
      <c r="W2888" s="48" t="s">
        <v>31</v>
      </c>
      <c r="X2888" s="48">
        <v>44136</v>
      </c>
      <c r="Y2888" s="48">
        <v>44166</v>
      </c>
      <c r="Z2888" s="48" t="s">
        <v>211</v>
      </c>
      <c r="AA2888" s="48"/>
      <c r="AB2888" s="48"/>
      <c r="AC2888" s="217" t="s">
        <v>211</v>
      </c>
      <c r="AD2888" s="179"/>
      <c r="AE2888" s="217" t="s">
        <v>211</v>
      </c>
      <c r="AF2888" s="217" t="s">
        <v>211</v>
      </c>
      <c r="AG2888" s="217" t="s">
        <v>211</v>
      </c>
      <c r="AH2888" s="209"/>
      <c r="AI2888" s="210" t="s">
        <v>211</v>
      </c>
      <c r="AJ2888" s="115" t="str">
        <f t="shared" si="45"/>
        <v>PD&amp;C</v>
      </c>
      <c r="AK2888" s="115" t="b">
        <f>ISNUMBER(SEARCH("IRT",Table1[[#This Row],[Current_Status]]))</f>
        <v>0</v>
      </c>
      <c r="AL2888" s="116">
        <f>YEAR(Table1[[#This Row],[Project_Initiated]])</f>
        <v>2020</v>
      </c>
      <c r="AM2888" s="53">
        <v>44136</v>
      </c>
      <c r="AN2888" s="53" t="str">
        <f>IF(AND(Table1[[#This Row],[Completed Date]]&gt;="07/01/2020"+0,Table1[[#This Row],[Completed Date]]&lt;="6/30/2021"+0),"FY 20-21",IF(AND(Table1[[#This Row],[Completed Date]]&gt;="07/01/2019"+0,Table1[[#This Row],[Completed Date]]&lt;="6/30/2020"+0),"FY 19-20",""))</f>
        <v/>
      </c>
      <c r="AO2888" s="116" t="str">
        <f>IFERROR(FIND("R",Table1[[#This Row],[FS_Priority]]),"")</f>
        <v/>
      </c>
    </row>
    <row r="2889" spans="1:41" x14ac:dyDescent="0.25">
      <c r="A2889" s="48" t="s">
        <v>5001</v>
      </c>
      <c r="B2889" s="217" t="s">
        <v>5001</v>
      </c>
      <c r="C2889" s="217" t="s">
        <v>211</v>
      </c>
      <c r="D2889" s="218" t="b">
        <v>0</v>
      </c>
      <c r="E2889" s="48" t="s">
        <v>147</v>
      </c>
      <c r="F2889" s="48" t="s">
        <v>5002</v>
      </c>
      <c r="G2889" s="48" t="s">
        <v>5003</v>
      </c>
      <c r="H2889" s="48" t="s">
        <v>211</v>
      </c>
      <c r="I2889" s="48" t="s">
        <v>211</v>
      </c>
      <c r="J2889" s="48" t="s">
        <v>3499</v>
      </c>
      <c r="K2889" s="217" t="s">
        <v>3839</v>
      </c>
      <c r="L2889" s="217" t="s">
        <v>4330</v>
      </c>
      <c r="M2889" s="48" t="s">
        <v>4330</v>
      </c>
      <c r="N2889" s="217" t="s">
        <v>211</v>
      </c>
      <c r="O2889" s="48" t="s">
        <v>4331</v>
      </c>
      <c r="P2889" s="48">
        <v>1</v>
      </c>
      <c r="Q2889" s="48" t="s">
        <v>211</v>
      </c>
      <c r="R2889" s="217" t="s">
        <v>211</v>
      </c>
      <c r="S2889" s="48" t="b">
        <v>0</v>
      </c>
      <c r="T2889" s="48">
        <v>1652000</v>
      </c>
      <c r="U2889" s="178"/>
      <c r="V2889" s="178">
        <v>44039</v>
      </c>
      <c r="W2889" s="48" t="s">
        <v>27</v>
      </c>
      <c r="X2889" s="48">
        <v>44197</v>
      </c>
      <c r="Y2889" s="48">
        <v>44228</v>
      </c>
      <c r="Z2889" s="48" t="s">
        <v>211</v>
      </c>
      <c r="AA2889" s="48"/>
      <c r="AB2889" s="48"/>
      <c r="AC2889" s="217" t="s">
        <v>211</v>
      </c>
      <c r="AD2889" s="48"/>
      <c r="AE2889" s="217" t="s">
        <v>211</v>
      </c>
      <c r="AF2889" s="217" t="s">
        <v>211</v>
      </c>
      <c r="AG2889" s="217" t="s">
        <v>211</v>
      </c>
      <c r="AH2889" s="208"/>
      <c r="AI2889" s="210" t="s">
        <v>211</v>
      </c>
      <c r="AJ2889" s="115" t="str">
        <f t="shared" si="45"/>
        <v>PD&amp;C</v>
      </c>
      <c r="AK2889" s="115" t="b">
        <f>ISNUMBER(SEARCH("IRT",Table1[[#This Row],[Current_Status]]))</f>
        <v>0</v>
      </c>
      <c r="AL2889" s="116">
        <f>YEAR(Table1[[#This Row],[Project_Initiated]])</f>
        <v>2020</v>
      </c>
      <c r="AM2889" s="53">
        <v>44136</v>
      </c>
      <c r="AN2889" s="53" t="str">
        <f>IF(AND(Table1[[#This Row],[Completed Date]]&gt;="07/01/2020"+0,Table1[[#This Row],[Completed Date]]&lt;="6/30/2021"+0),"FY 20-21",IF(AND(Table1[[#This Row],[Completed Date]]&gt;="07/01/2019"+0,Table1[[#This Row],[Completed Date]]&lt;="6/30/2020"+0),"FY 19-20",""))</f>
        <v/>
      </c>
      <c r="AO2889" s="116" t="str">
        <f>IFERROR(FIND("R",Table1[[#This Row],[FS_Priority]]),"")</f>
        <v/>
      </c>
    </row>
    <row r="2890" spans="1:41" x14ac:dyDescent="0.25">
      <c r="A2890" s="48" t="s">
        <v>5139</v>
      </c>
      <c r="B2890" s="217" t="s">
        <v>5139</v>
      </c>
      <c r="C2890" s="217" t="s">
        <v>211</v>
      </c>
      <c r="D2890" s="218" t="b">
        <v>0</v>
      </c>
      <c r="E2890" s="48" t="s">
        <v>187</v>
      </c>
      <c r="F2890" s="48" t="s">
        <v>5140</v>
      </c>
      <c r="G2890" s="48" t="s">
        <v>5141</v>
      </c>
      <c r="H2890" s="48" t="s">
        <v>211</v>
      </c>
      <c r="I2890" s="48" t="s">
        <v>211</v>
      </c>
      <c r="J2890" s="48" t="s">
        <v>3508</v>
      </c>
      <c r="K2890" s="217" t="s">
        <v>30</v>
      </c>
      <c r="L2890" s="217" t="s">
        <v>394</v>
      </c>
      <c r="M2890" s="48" t="s">
        <v>4867</v>
      </c>
      <c r="N2890" s="217" t="s">
        <v>211</v>
      </c>
      <c r="O2890" s="48" t="s">
        <v>118</v>
      </c>
      <c r="P2890" s="48">
        <v>1</v>
      </c>
      <c r="Q2890" s="48" t="s">
        <v>211</v>
      </c>
      <c r="R2890" s="217" t="s">
        <v>211</v>
      </c>
      <c r="S2890" s="48" t="b">
        <v>0</v>
      </c>
      <c r="T2890" s="48">
        <v>1200000</v>
      </c>
      <c r="U2890" s="178"/>
      <c r="V2890" s="178">
        <v>44091</v>
      </c>
      <c r="W2890" s="48" t="s">
        <v>5142</v>
      </c>
      <c r="X2890" s="48">
        <v>44473</v>
      </c>
      <c r="Y2890" s="48">
        <v>44561</v>
      </c>
      <c r="Z2890" s="48" t="s">
        <v>211</v>
      </c>
      <c r="AA2890" s="48"/>
      <c r="AB2890" s="48"/>
      <c r="AC2890" s="217" t="s">
        <v>211</v>
      </c>
      <c r="AD2890" s="48"/>
      <c r="AE2890" s="217" t="s">
        <v>211</v>
      </c>
      <c r="AF2890" s="217" t="s">
        <v>211</v>
      </c>
      <c r="AG2890" s="217" t="s">
        <v>211</v>
      </c>
      <c r="AH2890" s="208"/>
      <c r="AI2890" s="210" t="s">
        <v>211</v>
      </c>
      <c r="AJ2890" s="115" t="str">
        <f t="shared" si="45"/>
        <v>PD&amp;C</v>
      </c>
      <c r="AK2890" s="115" t="b">
        <f>ISNUMBER(SEARCH("IRT",Table1[[#This Row],[Current_Status]]))</f>
        <v>0</v>
      </c>
      <c r="AL2890" s="116">
        <f>YEAR(Table1[[#This Row],[Project_Initiated]])</f>
        <v>2020</v>
      </c>
      <c r="AM2890" s="53">
        <v>44136</v>
      </c>
      <c r="AN2890" s="53" t="str">
        <f>IF(AND(Table1[[#This Row],[Completed Date]]&gt;="07/01/2020"+0,Table1[[#This Row],[Completed Date]]&lt;="6/30/2021"+0),"FY 20-21",IF(AND(Table1[[#This Row],[Completed Date]]&gt;="07/01/2019"+0,Table1[[#This Row],[Completed Date]]&lt;="6/30/2020"+0),"FY 19-20",""))</f>
        <v/>
      </c>
      <c r="AO2890" s="116" t="str">
        <f>IFERROR(FIND("R",Table1[[#This Row],[FS_Priority]]),"")</f>
        <v/>
      </c>
    </row>
    <row r="2891" spans="1:41" x14ac:dyDescent="0.25">
      <c r="A2891" s="48" t="s">
        <v>5129</v>
      </c>
      <c r="B2891" s="217" t="s">
        <v>5129</v>
      </c>
      <c r="C2891" s="217" t="s">
        <v>211</v>
      </c>
      <c r="D2891" s="218" t="b">
        <v>0</v>
      </c>
      <c r="E2891" s="48" t="s">
        <v>4313</v>
      </c>
      <c r="F2891" s="48" t="s">
        <v>5130</v>
      </c>
      <c r="G2891" s="48" t="s">
        <v>5131</v>
      </c>
      <c r="H2891" s="48" t="s">
        <v>211</v>
      </c>
      <c r="I2891" s="48" t="s">
        <v>211</v>
      </c>
      <c r="J2891" s="48" t="s">
        <v>3508</v>
      </c>
      <c r="K2891" s="217" t="s">
        <v>3883</v>
      </c>
      <c r="L2891" s="217" t="s">
        <v>437</v>
      </c>
      <c r="M2891" s="48" t="s">
        <v>3900</v>
      </c>
      <c r="N2891" s="217" t="s">
        <v>211</v>
      </c>
      <c r="O2891" s="48" t="s">
        <v>67</v>
      </c>
      <c r="P2891" s="48">
        <v>8</v>
      </c>
      <c r="Q2891" s="48" t="s">
        <v>211</v>
      </c>
      <c r="R2891" s="217" t="s">
        <v>211</v>
      </c>
      <c r="S2891" s="48" t="b">
        <v>0</v>
      </c>
      <c r="T2891" s="48"/>
      <c r="U2891" s="178"/>
      <c r="V2891" s="178">
        <v>44095</v>
      </c>
      <c r="W2891" s="48" t="s">
        <v>50</v>
      </c>
      <c r="X2891" s="48"/>
      <c r="Y2891" s="48"/>
      <c r="Z2891" s="48" t="s">
        <v>211</v>
      </c>
      <c r="AA2891" s="48"/>
      <c r="AB2891" s="48"/>
      <c r="AC2891" s="217" t="s">
        <v>211</v>
      </c>
      <c r="AD2891" s="48"/>
      <c r="AE2891" s="217" t="s">
        <v>211</v>
      </c>
      <c r="AF2891" s="217" t="s">
        <v>211</v>
      </c>
      <c r="AG2891" s="217" t="s">
        <v>211</v>
      </c>
      <c r="AH2891" s="209"/>
      <c r="AI2891" s="210" t="s">
        <v>211</v>
      </c>
      <c r="AJ2891" s="115" t="str">
        <f t="shared" si="45"/>
        <v>PD&amp;C</v>
      </c>
      <c r="AK2891" s="115" t="b">
        <f>ISNUMBER(SEARCH("IRT",Table1[[#This Row],[Current_Status]]))</f>
        <v>0</v>
      </c>
      <c r="AL2891" s="116">
        <f>YEAR(Table1[[#This Row],[Project_Initiated]])</f>
        <v>2020</v>
      </c>
      <c r="AM2891" s="53">
        <v>44136</v>
      </c>
      <c r="AN2891" s="53" t="str">
        <f>IF(AND(Table1[[#This Row],[Completed Date]]&gt;="07/01/2020"+0,Table1[[#This Row],[Completed Date]]&lt;="6/30/2021"+0),"FY 20-21",IF(AND(Table1[[#This Row],[Completed Date]]&gt;="07/01/2019"+0,Table1[[#This Row],[Completed Date]]&lt;="6/30/2020"+0),"FY 19-20",""))</f>
        <v/>
      </c>
      <c r="AO2891" s="116" t="str">
        <f>IFERROR(FIND("R",Table1[[#This Row],[FS_Priority]]),"")</f>
        <v/>
      </c>
    </row>
    <row r="2892" spans="1:41" x14ac:dyDescent="0.25">
      <c r="A2892" s="48" t="s">
        <v>3598</v>
      </c>
      <c r="B2892" s="217" t="s">
        <v>3598</v>
      </c>
      <c r="C2892" s="217" t="s">
        <v>211</v>
      </c>
      <c r="D2892" s="218" t="b">
        <v>0</v>
      </c>
      <c r="E2892" s="48" t="s">
        <v>4299</v>
      </c>
      <c r="F2892" s="48" t="s">
        <v>5147</v>
      </c>
      <c r="G2892" s="48" t="s">
        <v>5148</v>
      </c>
      <c r="H2892" s="48" t="s">
        <v>211</v>
      </c>
      <c r="I2892" s="48" t="s">
        <v>211</v>
      </c>
      <c r="J2892" s="48" t="s">
        <v>3508</v>
      </c>
      <c r="K2892" s="217" t="s">
        <v>3471</v>
      </c>
      <c r="L2892" s="217" t="s">
        <v>2636</v>
      </c>
      <c r="M2892" s="48" t="s">
        <v>5150</v>
      </c>
      <c r="N2892" s="217" t="s">
        <v>211</v>
      </c>
      <c r="O2892" s="48" t="s">
        <v>3500</v>
      </c>
      <c r="P2892" s="48"/>
      <c r="Q2892" s="48" t="s">
        <v>211</v>
      </c>
      <c r="R2892" s="217" t="s">
        <v>211</v>
      </c>
      <c r="S2892" s="48" t="b">
        <v>0</v>
      </c>
      <c r="T2892" s="48"/>
      <c r="U2892" s="178"/>
      <c r="V2892" s="178">
        <v>44110</v>
      </c>
      <c r="W2892" s="48" t="s">
        <v>39</v>
      </c>
      <c r="X2892" s="48"/>
      <c r="Y2892" s="48"/>
      <c r="Z2892" s="48" t="s">
        <v>211</v>
      </c>
      <c r="AA2892" s="48"/>
      <c r="AB2892" s="48"/>
      <c r="AC2892" s="217" t="s">
        <v>211</v>
      </c>
      <c r="AD2892" s="48"/>
      <c r="AE2892" s="217" t="s">
        <v>211</v>
      </c>
      <c r="AF2892" s="217" t="s">
        <v>211</v>
      </c>
      <c r="AG2892" s="217" t="s">
        <v>211</v>
      </c>
      <c r="AH2892" s="208"/>
      <c r="AI2892" s="210" t="s">
        <v>211</v>
      </c>
      <c r="AJ2892" s="115" t="str">
        <f t="shared" si="45"/>
        <v>PD&amp;C</v>
      </c>
      <c r="AK2892" s="115" t="b">
        <f>ISNUMBER(SEARCH("IRT",Table1[[#This Row],[Current_Status]]))</f>
        <v>0</v>
      </c>
      <c r="AL2892" s="116">
        <f>YEAR(Table1[[#This Row],[Project_Initiated]])</f>
        <v>2020</v>
      </c>
      <c r="AM2892" s="53">
        <v>44136</v>
      </c>
      <c r="AN2892" s="53" t="str">
        <f>IF(AND(Table1[[#This Row],[Completed Date]]&gt;="07/01/2020"+0,Table1[[#This Row],[Completed Date]]&lt;="6/30/2021"+0),"FY 20-21",IF(AND(Table1[[#This Row],[Completed Date]]&gt;="07/01/2019"+0,Table1[[#This Row],[Completed Date]]&lt;="6/30/2020"+0),"FY 19-20",""))</f>
        <v/>
      </c>
      <c r="AO2892" s="116" t="str">
        <f>IFERROR(FIND("R",Table1[[#This Row],[FS_Priority]]),"")</f>
        <v/>
      </c>
    </row>
    <row r="2893" spans="1:41" x14ac:dyDescent="0.25">
      <c r="A2893" s="48" t="s">
        <v>5105</v>
      </c>
      <c r="B2893" s="217" t="s">
        <v>5105</v>
      </c>
      <c r="C2893" s="217" t="s">
        <v>211</v>
      </c>
      <c r="D2893" s="218" t="b">
        <v>0</v>
      </c>
      <c r="E2893" s="48" t="s">
        <v>4299</v>
      </c>
      <c r="F2893" s="48" t="s">
        <v>5106</v>
      </c>
      <c r="G2893" s="48" t="s">
        <v>211</v>
      </c>
      <c r="H2893" s="48" t="s">
        <v>211</v>
      </c>
      <c r="I2893" s="48" t="s">
        <v>211</v>
      </c>
      <c r="J2893" s="48" t="s">
        <v>5107</v>
      </c>
      <c r="K2893" s="217" t="s">
        <v>3471</v>
      </c>
      <c r="L2893" s="217" t="s">
        <v>2636</v>
      </c>
      <c r="M2893" s="48" t="s">
        <v>4973</v>
      </c>
      <c r="N2893" s="217" t="s">
        <v>211</v>
      </c>
      <c r="O2893" s="48" t="s">
        <v>268</v>
      </c>
      <c r="P2893" s="48">
        <v>99</v>
      </c>
      <c r="Q2893" s="48" t="s">
        <v>211</v>
      </c>
      <c r="R2893" s="217" t="s">
        <v>211</v>
      </c>
      <c r="S2893" s="48" t="b">
        <v>0</v>
      </c>
      <c r="T2893" s="48">
        <v>835000</v>
      </c>
      <c r="U2893" s="178"/>
      <c r="V2893" s="178">
        <v>44097</v>
      </c>
      <c r="W2893" s="48" t="s">
        <v>50</v>
      </c>
      <c r="X2893" s="48"/>
      <c r="Y2893" s="48"/>
      <c r="Z2893" s="48" t="s">
        <v>211</v>
      </c>
      <c r="AA2893" s="48"/>
      <c r="AB2893" s="48"/>
      <c r="AC2893" s="217" t="s">
        <v>211</v>
      </c>
      <c r="AD2893" s="48"/>
      <c r="AE2893" s="217" t="s">
        <v>211</v>
      </c>
      <c r="AF2893" s="217" t="s">
        <v>211</v>
      </c>
      <c r="AG2893" s="217" t="s">
        <v>211</v>
      </c>
      <c r="AH2893" s="208"/>
      <c r="AI2893" s="210" t="s">
        <v>211</v>
      </c>
      <c r="AJ2893" s="115" t="str">
        <f t="shared" si="45"/>
        <v>PD&amp;C</v>
      </c>
      <c r="AK2893" s="115" t="b">
        <f>ISNUMBER(SEARCH("IRT",Table1[[#This Row],[Current_Status]]))</f>
        <v>0</v>
      </c>
      <c r="AL2893" s="116">
        <f>YEAR(Table1[[#This Row],[Project_Initiated]])</f>
        <v>2020</v>
      </c>
      <c r="AM2893" s="53">
        <v>44136</v>
      </c>
      <c r="AN2893" s="53" t="str">
        <f>IF(AND(Table1[[#This Row],[Completed Date]]&gt;="07/01/2020"+0,Table1[[#This Row],[Completed Date]]&lt;="6/30/2021"+0),"FY 20-21",IF(AND(Table1[[#This Row],[Completed Date]]&gt;="07/01/2019"+0,Table1[[#This Row],[Completed Date]]&lt;="6/30/2020"+0),"FY 19-20",""))</f>
        <v/>
      </c>
      <c r="AO2893" s="116" t="str">
        <f>IFERROR(FIND("R",Table1[[#This Row],[FS_Priority]]),"")</f>
        <v/>
      </c>
    </row>
    <row r="2894" spans="1:41" x14ac:dyDescent="0.25">
      <c r="A2894" s="48" t="s">
        <v>5119</v>
      </c>
      <c r="B2894" s="217" t="s">
        <v>5119</v>
      </c>
      <c r="C2894" s="217" t="s">
        <v>211</v>
      </c>
      <c r="D2894" s="218" t="b">
        <v>0</v>
      </c>
      <c r="E2894" s="48" t="s">
        <v>4299</v>
      </c>
      <c r="F2894" s="48" t="s">
        <v>5120</v>
      </c>
      <c r="G2894" s="48" t="s">
        <v>5121</v>
      </c>
      <c r="H2894" s="48" t="s">
        <v>211</v>
      </c>
      <c r="I2894" s="48" t="s">
        <v>211</v>
      </c>
      <c r="J2894" s="48" t="s">
        <v>3508</v>
      </c>
      <c r="K2894" s="217" t="s">
        <v>3471</v>
      </c>
      <c r="L2894" s="217" t="s">
        <v>2636</v>
      </c>
      <c r="M2894" s="48" t="s">
        <v>4867</v>
      </c>
      <c r="N2894" s="217" t="s">
        <v>211</v>
      </c>
      <c r="O2894" s="48" t="s">
        <v>268</v>
      </c>
      <c r="P2894" s="48">
        <v>99</v>
      </c>
      <c r="Q2894" s="48" t="s">
        <v>211</v>
      </c>
      <c r="R2894" s="217" t="s">
        <v>211</v>
      </c>
      <c r="S2894" s="48" t="b">
        <v>0</v>
      </c>
      <c r="T2894" s="48">
        <v>500000</v>
      </c>
      <c r="U2894" s="178"/>
      <c r="V2894" s="178">
        <v>44096</v>
      </c>
      <c r="W2894" s="48" t="s">
        <v>50</v>
      </c>
      <c r="X2894" s="48">
        <v>44256</v>
      </c>
      <c r="Y2894" s="48">
        <v>44378</v>
      </c>
      <c r="Z2894" s="48" t="s">
        <v>211</v>
      </c>
      <c r="AA2894" s="48"/>
      <c r="AB2894" s="48"/>
      <c r="AC2894" s="217" t="s">
        <v>211</v>
      </c>
      <c r="AD2894" s="48"/>
      <c r="AE2894" s="217" t="s">
        <v>211</v>
      </c>
      <c r="AF2894" s="217" t="s">
        <v>211</v>
      </c>
      <c r="AG2894" s="217" t="s">
        <v>211</v>
      </c>
      <c r="AH2894" s="208"/>
      <c r="AI2894" s="210" t="s">
        <v>211</v>
      </c>
      <c r="AJ2894" s="115" t="str">
        <f t="shared" si="45"/>
        <v>PD&amp;C</v>
      </c>
      <c r="AK2894" s="115" t="b">
        <f>ISNUMBER(SEARCH("IRT",Table1[[#This Row],[Current_Status]]))</f>
        <v>0</v>
      </c>
      <c r="AL2894" s="116">
        <f>YEAR(Table1[[#This Row],[Project_Initiated]])</f>
        <v>2020</v>
      </c>
      <c r="AM2894" s="53">
        <v>44136</v>
      </c>
      <c r="AN2894" s="53" t="str">
        <f>IF(AND(Table1[[#This Row],[Completed Date]]&gt;="07/01/2020"+0,Table1[[#This Row],[Completed Date]]&lt;="6/30/2021"+0),"FY 20-21",IF(AND(Table1[[#This Row],[Completed Date]]&gt;="07/01/2019"+0,Table1[[#This Row],[Completed Date]]&lt;="6/30/2020"+0),"FY 19-20",""))</f>
        <v/>
      </c>
      <c r="AO2894" s="116" t="str">
        <f>IFERROR(FIND("R",Table1[[#This Row],[FS_Priority]]),"")</f>
        <v/>
      </c>
    </row>
    <row r="2895" spans="1:41" x14ac:dyDescent="0.25">
      <c r="A2895" s="48" t="s">
        <v>5127</v>
      </c>
      <c r="B2895" s="217" t="s">
        <v>5127</v>
      </c>
      <c r="C2895" s="217" t="s">
        <v>211</v>
      </c>
      <c r="D2895" s="218" t="b">
        <v>0</v>
      </c>
      <c r="E2895" s="48" t="s">
        <v>4299</v>
      </c>
      <c r="F2895" s="48" t="s">
        <v>5128</v>
      </c>
      <c r="G2895" s="48" t="s">
        <v>211</v>
      </c>
      <c r="H2895" s="48" t="s">
        <v>211</v>
      </c>
      <c r="I2895" s="48" t="s">
        <v>211</v>
      </c>
      <c r="J2895" s="48" t="s">
        <v>3501</v>
      </c>
      <c r="K2895" s="217" t="s">
        <v>3471</v>
      </c>
      <c r="L2895" s="217" t="s">
        <v>2636</v>
      </c>
      <c r="M2895" s="48" t="s">
        <v>211</v>
      </c>
      <c r="N2895" s="217" t="s">
        <v>211</v>
      </c>
      <c r="O2895" s="48" t="s">
        <v>3500</v>
      </c>
      <c r="P2895" s="48">
        <v>99</v>
      </c>
      <c r="Q2895" s="48" t="s">
        <v>211</v>
      </c>
      <c r="R2895" s="217" t="s">
        <v>211</v>
      </c>
      <c r="S2895" s="48" t="b">
        <v>0</v>
      </c>
      <c r="T2895" s="48">
        <v>594000</v>
      </c>
      <c r="U2895" s="178"/>
      <c r="V2895" s="178">
        <v>44089</v>
      </c>
      <c r="W2895" s="48" t="s">
        <v>51</v>
      </c>
      <c r="X2895" s="48"/>
      <c r="Y2895" s="48"/>
      <c r="Z2895" s="48" t="s">
        <v>211</v>
      </c>
      <c r="AA2895" s="48"/>
      <c r="AB2895" s="48"/>
      <c r="AC2895" s="217" t="s">
        <v>211</v>
      </c>
      <c r="AD2895" s="48"/>
      <c r="AE2895" s="217" t="s">
        <v>211</v>
      </c>
      <c r="AF2895" s="217" t="s">
        <v>211</v>
      </c>
      <c r="AG2895" s="217" t="s">
        <v>211</v>
      </c>
      <c r="AH2895" s="209"/>
      <c r="AI2895" s="210" t="s">
        <v>211</v>
      </c>
      <c r="AJ2895" s="115" t="str">
        <f t="shared" si="45"/>
        <v>PD&amp;C</v>
      </c>
      <c r="AK2895" s="115" t="b">
        <f>ISNUMBER(SEARCH("IRT",Table1[[#This Row],[Current_Status]]))</f>
        <v>0</v>
      </c>
      <c r="AL2895" s="116">
        <f>YEAR(Table1[[#This Row],[Project_Initiated]])</f>
        <v>2020</v>
      </c>
      <c r="AM2895" s="53">
        <v>44136</v>
      </c>
      <c r="AN2895" s="53" t="str">
        <f>IF(AND(Table1[[#This Row],[Completed Date]]&gt;="07/01/2020"+0,Table1[[#This Row],[Completed Date]]&lt;="6/30/2021"+0),"FY 20-21",IF(AND(Table1[[#This Row],[Completed Date]]&gt;="07/01/2019"+0,Table1[[#This Row],[Completed Date]]&lt;="6/30/2020"+0),"FY 19-20",""))</f>
        <v/>
      </c>
      <c r="AO2895" s="116" t="str">
        <f>IFERROR(FIND("R",Table1[[#This Row],[FS_Priority]]),"")</f>
        <v/>
      </c>
    </row>
    <row r="2896" spans="1:41" x14ac:dyDescent="0.25">
      <c r="A2896" s="48" t="s">
        <v>5125</v>
      </c>
      <c r="B2896" s="217" t="s">
        <v>5125</v>
      </c>
      <c r="C2896" s="217" t="s">
        <v>211</v>
      </c>
      <c r="D2896" s="218" t="b">
        <v>0</v>
      </c>
      <c r="E2896" s="48" t="s">
        <v>4299</v>
      </c>
      <c r="F2896" s="48" t="s">
        <v>5126</v>
      </c>
      <c r="G2896" s="48" t="s">
        <v>211</v>
      </c>
      <c r="H2896" s="48" t="s">
        <v>211</v>
      </c>
      <c r="I2896" s="48" t="s">
        <v>211</v>
      </c>
      <c r="J2896" s="48" t="s">
        <v>3508</v>
      </c>
      <c r="K2896" s="217" t="s">
        <v>3471</v>
      </c>
      <c r="L2896" s="217" t="s">
        <v>2636</v>
      </c>
      <c r="M2896" s="48" t="s">
        <v>211</v>
      </c>
      <c r="N2896" s="217" t="s">
        <v>211</v>
      </c>
      <c r="O2896" s="48" t="s">
        <v>67</v>
      </c>
      <c r="P2896" s="48">
        <v>99</v>
      </c>
      <c r="Q2896" s="48" t="s">
        <v>211</v>
      </c>
      <c r="R2896" s="217" t="s">
        <v>211</v>
      </c>
      <c r="S2896" s="48" t="b">
        <v>0</v>
      </c>
      <c r="T2896" s="48">
        <v>250000</v>
      </c>
      <c r="U2896" s="178"/>
      <c r="V2896" s="178"/>
      <c r="W2896" s="48" t="s">
        <v>39</v>
      </c>
      <c r="X2896" s="48"/>
      <c r="Y2896" s="48"/>
      <c r="Z2896" s="48" t="s">
        <v>211</v>
      </c>
      <c r="AA2896" s="48"/>
      <c r="AB2896" s="48"/>
      <c r="AC2896" s="217" t="s">
        <v>211</v>
      </c>
      <c r="AD2896" s="48"/>
      <c r="AE2896" s="217" t="s">
        <v>211</v>
      </c>
      <c r="AF2896" s="217" t="s">
        <v>211</v>
      </c>
      <c r="AG2896" s="217" t="s">
        <v>211</v>
      </c>
      <c r="AH2896" s="208"/>
      <c r="AI2896" s="210" t="s">
        <v>211</v>
      </c>
      <c r="AJ2896" s="115" t="str">
        <f t="shared" si="45"/>
        <v>PD&amp;C</v>
      </c>
      <c r="AK2896" s="115" t="b">
        <f>ISNUMBER(SEARCH("IRT",Table1[[#This Row],[Current_Status]]))</f>
        <v>0</v>
      </c>
      <c r="AL2896" s="116">
        <f>YEAR(Table1[[#This Row],[Project_Initiated]])</f>
        <v>1900</v>
      </c>
      <c r="AM2896" s="53">
        <v>44136</v>
      </c>
      <c r="AN2896" s="53" t="str">
        <f>IF(AND(Table1[[#This Row],[Completed Date]]&gt;="07/01/2020"+0,Table1[[#This Row],[Completed Date]]&lt;="6/30/2021"+0),"FY 20-21",IF(AND(Table1[[#This Row],[Completed Date]]&gt;="07/01/2019"+0,Table1[[#This Row],[Completed Date]]&lt;="6/30/2020"+0),"FY 19-20",""))</f>
        <v/>
      </c>
      <c r="AO2896" s="116" t="str">
        <f>IFERROR(FIND("R",Table1[[#This Row],[FS_Priority]]),"")</f>
        <v/>
      </c>
    </row>
    <row r="2897" spans="1:41" x14ac:dyDescent="0.25">
      <c r="A2897" s="48" t="s">
        <v>5123</v>
      </c>
      <c r="B2897" s="217" t="s">
        <v>5123</v>
      </c>
      <c r="C2897" s="217" t="s">
        <v>211</v>
      </c>
      <c r="D2897" s="218" t="b">
        <v>0</v>
      </c>
      <c r="E2897" s="48" t="s">
        <v>4299</v>
      </c>
      <c r="F2897" s="48" t="s">
        <v>5124</v>
      </c>
      <c r="G2897" s="48" t="s">
        <v>211</v>
      </c>
      <c r="H2897" s="48" t="s">
        <v>211</v>
      </c>
      <c r="I2897" s="48" t="s">
        <v>211</v>
      </c>
      <c r="J2897" s="48" t="s">
        <v>51</v>
      </c>
      <c r="K2897" s="217" t="s">
        <v>3471</v>
      </c>
      <c r="L2897" s="217" t="s">
        <v>2636</v>
      </c>
      <c r="M2897" s="48" t="s">
        <v>211</v>
      </c>
      <c r="N2897" s="217" t="s">
        <v>211</v>
      </c>
      <c r="O2897" s="48" t="s">
        <v>3500</v>
      </c>
      <c r="P2897" s="48">
        <v>99</v>
      </c>
      <c r="Q2897" s="48" t="s">
        <v>211</v>
      </c>
      <c r="R2897" s="217" t="s">
        <v>211</v>
      </c>
      <c r="S2897" s="48" t="b">
        <v>0</v>
      </c>
      <c r="T2897" s="48">
        <v>116000</v>
      </c>
      <c r="U2897" s="178"/>
      <c r="V2897" s="178">
        <v>44089</v>
      </c>
      <c r="W2897" s="48" t="s">
        <v>27</v>
      </c>
      <c r="X2897" s="48">
        <v>44166</v>
      </c>
      <c r="Y2897" s="48">
        <v>44166</v>
      </c>
      <c r="Z2897" s="48" t="s">
        <v>211</v>
      </c>
      <c r="AA2897" s="48"/>
      <c r="AB2897" s="48"/>
      <c r="AC2897" s="217" t="s">
        <v>211</v>
      </c>
      <c r="AD2897" s="48"/>
      <c r="AE2897" s="217" t="s">
        <v>211</v>
      </c>
      <c r="AF2897" s="217" t="s">
        <v>211</v>
      </c>
      <c r="AG2897" s="217" t="s">
        <v>211</v>
      </c>
      <c r="AH2897" s="208"/>
      <c r="AI2897" s="210" t="s">
        <v>211</v>
      </c>
      <c r="AJ2897" s="115" t="str">
        <f t="shared" si="45"/>
        <v>PD&amp;C</v>
      </c>
      <c r="AK2897" s="115" t="b">
        <f>ISNUMBER(SEARCH("IRT",Table1[[#This Row],[Current_Status]]))</f>
        <v>0</v>
      </c>
      <c r="AL2897" s="116">
        <f>YEAR(Table1[[#This Row],[Project_Initiated]])</f>
        <v>2020</v>
      </c>
      <c r="AM2897" s="53">
        <v>44136</v>
      </c>
      <c r="AN2897" s="53" t="str">
        <f>IF(AND(Table1[[#This Row],[Completed Date]]&gt;="07/01/2020"+0,Table1[[#This Row],[Completed Date]]&lt;="6/30/2021"+0),"FY 20-21",IF(AND(Table1[[#This Row],[Completed Date]]&gt;="07/01/2019"+0,Table1[[#This Row],[Completed Date]]&lt;="6/30/2020"+0),"FY 19-20",""))</f>
        <v/>
      </c>
      <c r="AO2897" s="116" t="str">
        <f>IFERROR(FIND("R",Table1[[#This Row],[FS_Priority]]),"")</f>
        <v/>
      </c>
    </row>
    <row r="2898" spans="1:41" x14ac:dyDescent="0.25">
      <c r="A2898" s="48" t="s">
        <v>413</v>
      </c>
      <c r="B2898" s="217" t="s">
        <v>211</v>
      </c>
      <c r="C2898" s="217" t="s">
        <v>413</v>
      </c>
      <c r="D2898" s="218" t="b">
        <v>0</v>
      </c>
      <c r="E2898" s="48" t="s">
        <v>4299</v>
      </c>
      <c r="F2898" s="48" t="s">
        <v>3285</v>
      </c>
      <c r="G2898" s="48" t="s">
        <v>4746</v>
      </c>
      <c r="H2898" s="48" t="s">
        <v>1237</v>
      </c>
      <c r="I2898" s="48" t="s">
        <v>3806</v>
      </c>
      <c r="J2898" s="48" t="s">
        <v>2672</v>
      </c>
      <c r="K2898" s="217" t="s">
        <v>3471</v>
      </c>
      <c r="L2898" s="217" t="s">
        <v>2636</v>
      </c>
      <c r="M2898" s="48" t="s">
        <v>3807</v>
      </c>
      <c r="N2898" s="217" t="s">
        <v>211</v>
      </c>
      <c r="O2898" s="48" t="s">
        <v>183</v>
      </c>
      <c r="P2898" s="48"/>
      <c r="Q2898" s="48" t="s">
        <v>211</v>
      </c>
      <c r="R2898" s="217" t="s">
        <v>236</v>
      </c>
      <c r="S2898" s="48" t="b">
        <v>0</v>
      </c>
      <c r="T2898" s="48"/>
      <c r="U2898" s="178"/>
      <c r="V2898" s="178">
        <v>42893</v>
      </c>
      <c r="W2898" s="48" t="s">
        <v>211</v>
      </c>
      <c r="X2898" s="48"/>
      <c r="Y2898" s="48"/>
      <c r="Z2898" s="48" t="s">
        <v>211</v>
      </c>
      <c r="AA2898" s="48"/>
      <c r="AB2898" s="48"/>
      <c r="AC2898" s="217" t="s">
        <v>2880</v>
      </c>
      <c r="AD2898" s="48"/>
      <c r="AE2898" s="217" t="s">
        <v>534</v>
      </c>
      <c r="AF2898" s="217" t="s">
        <v>211</v>
      </c>
      <c r="AG2898" s="217" t="s">
        <v>2693</v>
      </c>
      <c r="AH2898" s="208">
        <v>43560</v>
      </c>
      <c r="AI2898" s="210" t="s">
        <v>4354</v>
      </c>
      <c r="AJ2898" s="115" t="str">
        <f t="shared" si="45"/>
        <v>FS</v>
      </c>
      <c r="AK2898" s="115" t="b">
        <f>ISNUMBER(SEARCH("IRT",Table1[[#This Row],[Current_Status]]))</f>
        <v>0</v>
      </c>
      <c r="AL2898" s="116">
        <f>YEAR(Table1[[#This Row],[Project_Initiated]])</f>
        <v>2017</v>
      </c>
      <c r="AM2898" s="53">
        <v>44136</v>
      </c>
      <c r="AN2898" s="53" t="str">
        <f>IF(AND(Table1[[#This Row],[Completed Date]]&gt;="07/01/2020"+0,Table1[[#This Row],[Completed Date]]&lt;="6/30/2021"+0),"FY 20-21",IF(AND(Table1[[#This Row],[Completed Date]]&gt;="07/01/2019"+0,Table1[[#This Row],[Completed Date]]&lt;="6/30/2020"+0),"FY 19-20",""))</f>
        <v/>
      </c>
      <c r="AO2898" s="116" t="str">
        <f>IFERROR(FIND("R",Table1[[#This Row],[FS_Priority]]),"")</f>
        <v/>
      </c>
    </row>
    <row r="2899" spans="1:41" x14ac:dyDescent="0.25">
      <c r="A2899" s="48" t="s">
        <v>612</v>
      </c>
      <c r="B2899" s="217" t="s">
        <v>211</v>
      </c>
      <c r="C2899" s="217" t="s">
        <v>612</v>
      </c>
      <c r="D2899" s="218" t="b">
        <v>0</v>
      </c>
      <c r="E2899" s="48" t="s">
        <v>107</v>
      </c>
      <c r="F2899" s="48" t="s">
        <v>2634</v>
      </c>
      <c r="G2899" s="48" t="s">
        <v>211</v>
      </c>
      <c r="H2899" s="48" t="s">
        <v>460</v>
      </c>
      <c r="I2899" s="48" t="s">
        <v>3577</v>
      </c>
      <c r="J2899" s="48" t="s">
        <v>2661</v>
      </c>
      <c r="K2899" s="217" t="s">
        <v>3674</v>
      </c>
      <c r="L2899" s="217" t="s">
        <v>2636</v>
      </c>
      <c r="M2899" s="48" t="s">
        <v>3679</v>
      </c>
      <c r="N2899" s="217" t="s">
        <v>211</v>
      </c>
      <c r="O2899" s="48" t="s">
        <v>165</v>
      </c>
      <c r="P2899" s="48"/>
      <c r="Q2899" s="48" t="s">
        <v>613</v>
      </c>
      <c r="R2899" s="217" t="s">
        <v>342</v>
      </c>
      <c r="S2899" s="48" t="b">
        <v>0</v>
      </c>
      <c r="T2899" s="48"/>
      <c r="U2899" s="178"/>
      <c r="V2899" s="178">
        <v>42859</v>
      </c>
      <c r="W2899" s="48" t="s">
        <v>211</v>
      </c>
      <c r="X2899" s="48"/>
      <c r="Y2899" s="48"/>
      <c r="Z2899" s="48" t="s">
        <v>211</v>
      </c>
      <c r="AA2899" s="48"/>
      <c r="AB2899" s="48"/>
      <c r="AC2899" s="217" t="s">
        <v>614</v>
      </c>
      <c r="AD2899" s="48"/>
      <c r="AE2899" s="217" t="s">
        <v>183</v>
      </c>
      <c r="AF2899" s="217" t="s">
        <v>211</v>
      </c>
      <c r="AG2899" s="217" t="s">
        <v>2694</v>
      </c>
      <c r="AH2899" s="208">
        <v>43395</v>
      </c>
      <c r="AI2899" s="210" t="s">
        <v>4354</v>
      </c>
      <c r="AJ2899" s="115" t="str">
        <f t="shared" si="45"/>
        <v>FS</v>
      </c>
      <c r="AK2899" s="115" t="b">
        <f>ISNUMBER(SEARCH("IRT",Table1[[#This Row],[Current_Status]]))</f>
        <v>0</v>
      </c>
      <c r="AL2899" s="116">
        <f>YEAR(Table1[[#This Row],[Project_Initiated]])</f>
        <v>2017</v>
      </c>
      <c r="AM2899" s="53">
        <v>44136</v>
      </c>
      <c r="AN2899" s="53" t="str">
        <f>IF(AND(Table1[[#This Row],[Completed Date]]&gt;="07/01/2020"+0,Table1[[#This Row],[Completed Date]]&lt;="6/30/2021"+0),"FY 20-21",IF(AND(Table1[[#This Row],[Completed Date]]&gt;="07/01/2019"+0,Table1[[#This Row],[Completed Date]]&lt;="6/30/2020"+0),"FY 19-20",""))</f>
        <v/>
      </c>
      <c r="AO2899" s="116" t="str">
        <f>IFERROR(FIND("R",Table1[[#This Row],[FS_Priority]]),"")</f>
        <v/>
      </c>
    </row>
    <row r="2900" spans="1:41" x14ac:dyDescent="0.25">
      <c r="A2900" s="48" t="s">
        <v>615</v>
      </c>
      <c r="B2900" s="217" t="s">
        <v>211</v>
      </c>
      <c r="C2900" s="217" t="s">
        <v>615</v>
      </c>
      <c r="D2900" s="218" t="b">
        <v>0</v>
      </c>
      <c r="E2900" s="48" t="s">
        <v>107</v>
      </c>
      <c r="F2900" s="48" t="s">
        <v>3169</v>
      </c>
      <c r="G2900" s="48" t="s">
        <v>211</v>
      </c>
      <c r="H2900" s="48" t="s">
        <v>396</v>
      </c>
      <c r="I2900" s="48" t="s">
        <v>225</v>
      </c>
      <c r="J2900" s="48" t="s">
        <v>2661</v>
      </c>
      <c r="K2900" s="217" t="s">
        <v>3674</v>
      </c>
      <c r="L2900" s="217" t="s">
        <v>2636</v>
      </c>
      <c r="M2900" s="48" t="s">
        <v>3679</v>
      </c>
      <c r="N2900" s="217" t="s">
        <v>211</v>
      </c>
      <c r="O2900" s="48" t="s">
        <v>183</v>
      </c>
      <c r="P2900" s="48"/>
      <c r="Q2900" s="48" t="s">
        <v>211</v>
      </c>
      <c r="R2900" s="217" t="s">
        <v>211</v>
      </c>
      <c r="S2900" s="48" t="b">
        <v>0</v>
      </c>
      <c r="T2900" s="48"/>
      <c r="U2900" s="178"/>
      <c r="V2900" s="178">
        <v>43164</v>
      </c>
      <c r="W2900" s="48" t="s">
        <v>211</v>
      </c>
      <c r="X2900" s="48"/>
      <c r="Y2900" s="48"/>
      <c r="Z2900" s="48" t="s">
        <v>211</v>
      </c>
      <c r="AA2900" s="48"/>
      <c r="AB2900" s="48"/>
      <c r="AC2900" s="217" t="s">
        <v>4327</v>
      </c>
      <c r="AD2900" s="48"/>
      <c r="AE2900" s="217" t="s">
        <v>183</v>
      </c>
      <c r="AF2900" s="217" t="s">
        <v>211</v>
      </c>
      <c r="AG2900" s="217" t="s">
        <v>2694</v>
      </c>
      <c r="AH2900" s="208">
        <v>43293</v>
      </c>
      <c r="AI2900" s="210" t="s">
        <v>4354</v>
      </c>
      <c r="AJ2900" s="115" t="str">
        <f t="shared" si="45"/>
        <v>FS</v>
      </c>
      <c r="AK2900" s="115" t="b">
        <f>ISNUMBER(SEARCH("IRT",Table1[[#This Row],[Current_Status]]))</f>
        <v>0</v>
      </c>
      <c r="AL2900" s="116">
        <f>YEAR(Table1[[#This Row],[Project_Initiated]])</f>
        <v>2018</v>
      </c>
      <c r="AM2900" s="53">
        <v>44136</v>
      </c>
      <c r="AN2900" s="53" t="str">
        <f>IF(AND(Table1[[#This Row],[Completed Date]]&gt;="07/01/2020"+0,Table1[[#This Row],[Completed Date]]&lt;="6/30/2021"+0),"FY 20-21",IF(AND(Table1[[#This Row],[Completed Date]]&gt;="07/01/2019"+0,Table1[[#This Row],[Completed Date]]&lt;="6/30/2020"+0),"FY 19-20",""))</f>
        <v/>
      </c>
      <c r="AO2900" s="116" t="str">
        <f>IFERROR(FIND("R",Table1[[#This Row],[FS_Priority]]),"")</f>
        <v/>
      </c>
    </row>
    <row r="2901" spans="1:41" x14ac:dyDescent="0.25">
      <c r="A2901" s="48" t="s">
        <v>616</v>
      </c>
      <c r="B2901" s="217" t="s">
        <v>211</v>
      </c>
      <c r="C2901" s="217" t="s">
        <v>616</v>
      </c>
      <c r="D2901" s="218" t="b">
        <v>0</v>
      </c>
      <c r="E2901" s="48" t="s">
        <v>107</v>
      </c>
      <c r="F2901" s="48" t="s">
        <v>3155</v>
      </c>
      <c r="G2901" s="48" t="s">
        <v>211</v>
      </c>
      <c r="H2901" s="48" t="s">
        <v>396</v>
      </c>
      <c r="I2901" s="48" t="s">
        <v>3695</v>
      </c>
      <c r="J2901" s="48" t="s">
        <v>2661</v>
      </c>
      <c r="K2901" s="217" t="s">
        <v>3674</v>
      </c>
      <c r="L2901" s="217" t="s">
        <v>2636</v>
      </c>
      <c r="M2901" s="48" t="s">
        <v>3679</v>
      </c>
      <c r="N2901" s="217" t="s">
        <v>211</v>
      </c>
      <c r="O2901" s="48" t="s">
        <v>183</v>
      </c>
      <c r="P2901" s="48"/>
      <c r="Q2901" s="48" t="s">
        <v>211</v>
      </c>
      <c r="R2901" s="217" t="s">
        <v>211</v>
      </c>
      <c r="S2901" s="48" t="b">
        <v>0</v>
      </c>
      <c r="T2901" s="48"/>
      <c r="U2901" s="178"/>
      <c r="V2901" s="178">
        <v>42927</v>
      </c>
      <c r="W2901" s="48" t="s">
        <v>211</v>
      </c>
      <c r="X2901" s="48"/>
      <c r="Y2901" s="48"/>
      <c r="Z2901" s="48" t="s">
        <v>211</v>
      </c>
      <c r="AA2901" s="48"/>
      <c r="AB2901" s="48"/>
      <c r="AC2901" s="217" t="s">
        <v>4329</v>
      </c>
      <c r="AD2901" s="48"/>
      <c r="AE2901" s="217" t="s">
        <v>183</v>
      </c>
      <c r="AF2901" s="217" t="s">
        <v>211</v>
      </c>
      <c r="AG2901" s="217" t="s">
        <v>2694</v>
      </c>
      <c r="AH2901" s="208">
        <v>43293</v>
      </c>
      <c r="AI2901" s="210" t="s">
        <v>4354</v>
      </c>
      <c r="AJ2901" s="115" t="str">
        <f t="shared" si="45"/>
        <v>FS</v>
      </c>
      <c r="AK2901" s="115" t="b">
        <f>ISNUMBER(SEARCH("IRT",Table1[[#This Row],[Current_Status]]))</f>
        <v>0</v>
      </c>
      <c r="AL2901" s="116">
        <f>YEAR(Table1[[#This Row],[Project_Initiated]])</f>
        <v>2017</v>
      </c>
      <c r="AM2901" s="53">
        <v>44136</v>
      </c>
      <c r="AN2901" s="53" t="str">
        <f>IF(AND(Table1[[#This Row],[Completed Date]]&gt;="07/01/2020"+0,Table1[[#This Row],[Completed Date]]&lt;="6/30/2021"+0),"FY 20-21",IF(AND(Table1[[#This Row],[Completed Date]]&gt;="07/01/2019"+0,Table1[[#This Row],[Completed Date]]&lt;="6/30/2020"+0),"FY 19-20",""))</f>
        <v/>
      </c>
      <c r="AO2901" s="116" t="str">
        <f>IFERROR(FIND("R",Table1[[#This Row],[FS_Priority]]),"")</f>
        <v/>
      </c>
    </row>
    <row r="2902" spans="1:41" x14ac:dyDescent="0.25">
      <c r="A2902" s="48" t="s">
        <v>617</v>
      </c>
      <c r="B2902" s="217" t="s">
        <v>211</v>
      </c>
      <c r="C2902" s="217" t="s">
        <v>617</v>
      </c>
      <c r="D2902" s="218" t="b">
        <v>0</v>
      </c>
      <c r="E2902" s="48" t="s">
        <v>107</v>
      </c>
      <c r="F2902" s="48" t="s">
        <v>3154</v>
      </c>
      <c r="G2902" s="48" t="s">
        <v>211</v>
      </c>
      <c r="H2902" s="48" t="s">
        <v>396</v>
      </c>
      <c r="I2902" s="48" t="s">
        <v>218</v>
      </c>
      <c r="J2902" s="48" t="s">
        <v>2661</v>
      </c>
      <c r="K2902" s="217" t="s">
        <v>3674</v>
      </c>
      <c r="L2902" s="217" t="s">
        <v>2636</v>
      </c>
      <c r="M2902" s="48" t="s">
        <v>3679</v>
      </c>
      <c r="N2902" s="217" t="s">
        <v>211</v>
      </c>
      <c r="O2902" s="48" t="s">
        <v>183</v>
      </c>
      <c r="P2902" s="48"/>
      <c r="Q2902" s="48" t="s">
        <v>211</v>
      </c>
      <c r="R2902" s="217" t="s">
        <v>211</v>
      </c>
      <c r="S2902" s="48" t="b">
        <v>0</v>
      </c>
      <c r="T2902" s="48"/>
      <c r="U2902" s="178"/>
      <c r="V2902" s="178">
        <v>42927</v>
      </c>
      <c r="W2902" s="48" t="s">
        <v>211</v>
      </c>
      <c r="X2902" s="48"/>
      <c r="Y2902" s="48"/>
      <c r="Z2902" s="48" t="s">
        <v>211</v>
      </c>
      <c r="AA2902" s="48"/>
      <c r="AB2902" s="48"/>
      <c r="AC2902" s="217" t="s">
        <v>618</v>
      </c>
      <c r="AD2902" s="48"/>
      <c r="AE2902" s="217" t="s">
        <v>183</v>
      </c>
      <c r="AF2902" s="217" t="s">
        <v>211</v>
      </c>
      <c r="AG2902" s="217" t="s">
        <v>2694</v>
      </c>
      <c r="AH2902" s="208">
        <v>43292</v>
      </c>
      <c r="AI2902" s="210" t="s">
        <v>4354</v>
      </c>
      <c r="AJ2902" s="115" t="str">
        <f t="shared" si="45"/>
        <v>FS</v>
      </c>
      <c r="AK2902" s="115" t="b">
        <f>ISNUMBER(SEARCH("IRT",Table1[[#This Row],[Current_Status]]))</f>
        <v>0</v>
      </c>
      <c r="AL2902" s="116">
        <f>YEAR(Table1[[#This Row],[Project_Initiated]])</f>
        <v>2017</v>
      </c>
      <c r="AM2902" s="53">
        <v>44136</v>
      </c>
      <c r="AN2902" s="53" t="str">
        <f>IF(AND(Table1[[#This Row],[Completed Date]]&gt;="07/01/2020"+0,Table1[[#This Row],[Completed Date]]&lt;="6/30/2021"+0),"FY 20-21",IF(AND(Table1[[#This Row],[Completed Date]]&gt;="07/01/2019"+0,Table1[[#This Row],[Completed Date]]&lt;="6/30/2020"+0),"FY 19-20",""))</f>
        <v/>
      </c>
      <c r="AO2902" s="116" t="str">
        <f>IFERROR(FIND("R",Table1[[#This Row],[FS_Priority]]),"")</f>
        <v/>
      </c>
    </row>
    <row r="2903" spans="1:41" x14ac:dyDescent="0.25">
      <c r="A2903" s="48" t="s">
        <v>619</v>
      </c>
      <c r="B2903" s="217" t="s">
        <v>211</v>
      </c>
      <c r="C2903" s="217" t="s">
        <v>619</v>
      </c>
      <c r="D2903" s="218" t="b">
        <v>0</v>
      </c>
      <c r="E2903" s="48" t="s">
        <v>107</v>
      </c>
      <c r="F2903" s="48" t="s">
        <v>3152</v>
      </c>
      <c r="G2903" s="48" t="s">
        <v>211</v>
      </c>
      <c r="H2903" s="48" t="s">
        <v>396</v>
      </c>
      <c r="I2903" s="48" t="s">
        <v>3470</v>
      </c>
      <c r="J2903" s="48" t="s">
        <v>2661</v>
      </c>
      <c r="K2903" s="217" t="s">
        <v>3674</v>
      </c>
      <c r="L2903" s="217" t="s">
        <v>2636</v>
      </c>
      <c r="M2903" s="48" t="s">
        <v>3679</v>
      </c>
      <c r="N2903" s="217" t="s">
        <v>211</v>
      </c>
      <c r="O2903" s="48" t="s">
        <v>183</v>
      </c>
      <c r="P2903" s="48"/>
      <c r="Q2903" s="48" t="s">
        <v>211</v>
      </c>
      <c r="R2903" s="217" t="s">
        <v>211</v>
      </c>
      <c r="S2903" s="48" t="b">
        <v>0</v>
      </c>
      <c r="T2903" s="48"/>
      <c r="U2903" s="178"/>
      <c r="V2903" s="178">
        <v>42927</v>
      </c>
      <c r="W2903" s="48" t="s">
        <v>211</v>
      </c>
      <c r="X2903" s="48"/>
      <c r="Y2903" s="48"/>
      <c r="Z2903" s="48" t="s">
        <v>211</v>
      </c>
      <c r="AA2903" s="48"/>
      <c r="AB2903" s="48"/>
      <c r="AC2903" s="217" t="s">
        <v>2627</v>
      </c>
      <c r="AD2903" s="48"/>
      <c r="AE2903" s="217" t="s">
        <v>183</v>
      </c>
      <c r="AF2903" s="217" t="s">
        <v>211</v>
      </c>
      <c r="AG2903" s="217" t="s">
        <v>2694</v>
      </c>
      <c r="AH2903" s="208">
        <v>43412</v>
      </c>
      <c r="AI2903" s="210" t="s">
        <v>4354</v>
      </c>
      <c r="AJ2903" s="115" t="str">
        <f t="shared" si="45"/>
        <v>FS</v>
      </c>
      <c r="AK2903" s="115" t="b">
        <f>ISNUMBER(SEARCH("IRT",Table1[[#This Row],[Current_Status]]))</f>
        <v>0</v>
      </c>
      <c r="AL2903" s="116">
        <f>YEAR(Table1[[#This Row],[Project_Initiated]])</f>
        <v>2017</v>
      </c>
      <c r="AM2903" s="53">
        <v>44136</v>
      </c>
      <c r="AN2903" s="53" t="str">
        <f>IF(AND(Table1[[#This Row],[Completed Date]]&gt;="07/01/2020"+0,Table1[[#This Row],[Completed Date]]&lt;="6/30/2021"+0),"FY 20-21",IF(AND(Table1[[#This Row],[Completed Date]]&gt;="07/01/2019"+0,Table1[[#This Row],[Completed Date]]&lt;="6/30/2020"+0),"FY 19-20",""))</f>
        <v/>
      </c>
      <c r="AO2903" s="116" t="str">
        <f>IFERROR(FIND("R",Table1[[#This Row],[FS_Priority]]),"")</f>
        <v/>
      </c>
    </row>
    <row r="2904" spans="1:41" x14ac:dyDescent="0.25">
      <c r="A2904" s="48" t="s">
        <v>620</v>
      </c>
      <c r="B2904" s="217" t="s">
        <v>211</v>
      </c>
      <c r="C2904" s="217" t="s">
        <v>620</v>
      </c>
      <c r="D2904" s="218" t="b">
        <v>0</v>
      </c>
      <c r="E2904" s="48" t="s">
        <v>4299</v>
      </c>
      <c r="F2904" s="48" t="s">
        <v>2975</v>
      </c>
      <c r="G2904" s="48" t="s">
        <v>211</v>
      </c>
      <c r="H2904" s="48" t="s">
        <v>621</v>
      </c>
      <c r="I2904" s="48" t="s">
        <v>3470</v>
      </c>
      <c r="J2904" s="48" t="s">
        <v>3454</v>
      </c>
      <c r="K2904" s="217" t="s">
        <v>3471</v>
      </c>
      <c r="L2904" s="217" t="s">
        <v>2636</v>
      </c>
      <c r="M2904" s="48" t="s">
        <v>3472</v>
      </c>
      <c r="N2904" s="217" t="s">
        <v>211</v>
      </c>
      <c r="O2904" s="48" t="s">
        <v>178</v>
      </c>
      <c r="P2904" s="48"/>
      <c r="Q2904" s="48" t="s">
        <v>211</v>
      </c>
      <c r="R2904" s="217" t="s">
        <v>236</v>
      </c>
      <c r="S2904" s="48" t="b">
        <v>0</v>
      </c>
      <c r="T2904" s="48"/>
      <c r="U2904" s="178"/>
      <c r="V2904" s="178">
        <v>42986</v>
      </c>
      <c r="W2904" s="48" t="s">
        <v>211</v>
      </c>
      <c r="X2904" s="48"/>
      <c r="Y2904" s="48"/>
      <c r="Z2904" s="48" t="s">
        <v>211</v>
      </c>
      <c r="AA2904" s="48"/>
      <c r="AB2904" s="48"/>
      <c r="AC2904" s="217" t="s">
        <v>2611</v>
      </c>
      <c r="AD2904" s="48"/>
      <c r="AE2904" s="217" t="s">
        <v>178</v>
      </c>
      <c r="AF2904" s="217" t="s">
        <v>211</v>
      </c>
      <c r="AG2904" s="217" t="s">
        <v>2694</v>
      </c>
      <c r="AH2904" s="208">
        <v>43484</v>
      </c>
      <c r="AI2904" s="210" t="s">
        <v>4354</v>
      </c>
      <c r="AJ2904" s="115" t="str">
        <f t="shared" si="45"/>
        <v>FS</v>
      </c>
      <c r="AK2904" s="115" t="b">
        <f>ISNUMBER(SEARCH("IRT",Table1[[#This Row],[Current_Status]]))</f>
        <v>0</v>
      </c>
      <c r="AL2904" s="116">
        <f>YEAR(Table1[[#This Row],[Project_Initiated]])</f>
        <v>2017</v>
      </c>
      <c r="AM2904" s="53">
        <v>44136</v>
      </c>
      <c r="AN2904" s="53" t="str">
        <f>IF(AND(Table1[[#This Row],[Completed Date]]&gt;="07/01/2020"+0,Table1[[#This Row],[Completed Date]]&lt;="6/30/2021"+0),"FY 20-21",IF(AND(Table1[[#This Row],[Completed Date]]&gt;="07/01/2019"+0,Table1[[#This Row],[Completed Date]]&lt;="6/30/2020"+0),"FY 19-20",""))</f>
        <v/>
      </c>
      <c r="AO2904" s="116" t="str">
        <f>IFERROR(FIND("R",Table1[[#This Row],[FS_Priority]]),"")</f>
        <v/>
      </c>
    </row>
    <row r="2905" spans="1:41" x14ac:dyDescent="0.25">
      <c r="A2905" s="48" t="s">
        <v>622</v>
      </c>
      <c r="B2905" s="217" t="s">
        <v>211</v>
      </c>
      <c r="C2905" s="217" t="s">
        <v>622</v>
      </c>
      <c r="D2905" s="218" t="b">
        <v>0</v>
      </c>
      <c r="E2905" s="48" t="s">
        <v>4299</v>
      </c>
      <c r="F2905" s="48" t="s">
        <v>2995</v>
      </c>
      <c r="G2905" s="48" t="s">
        <v>211</v>
      </c>
      <c r="H2905" s="48" t="s">
        <v>275</v>
      </c>
      <c r="I2905" s="48" t="s">
        <v>3493</v>
      </c>
      <c r="J2905" s="48" t="s">
        <v>2672</v>
      </c>
      <c r="K2905" s="217" t="s">
        <v>3471</v>
      </c>
      <c r="L2905" s="217" t="s">
        <v>2636</v>
      </c>
      <c r="M2905" s="48" t="s">
        <v>3472</v>
      </c>
      <c r="N2905" s="217" t="s">
        <v>211</v>
      </c>
      <c r="O2905" s="48" t="s">
        <v>178</v>
      </c>
      <c r="P2905" s="48"/>
      <c r="Q2905" s="48" t="s">
        <v>558</v>
      </c>
      <c r="R2905" s="217" t="s">
        <v>180</v>
      </c>
      <c r="S2905" s="48" t="b">
        <v>0</v>
      </c>
      <c r="T2905" s="48"/>
      <c r="U2905" s="178"/>
      <c r="V2905" s="178">
        <v>42986</v>
      </c>
      <c r="W2905" s="48" t="s">
        <v>211</v>
      </c>
      <c r="X2905" s="48"/>
      <c r="Y2905" s="48"/>
      <c r="Z2905" s="48" t="s">
        <v>211</v>
      </c>
      <c r="AA2905" s="48"/>
      <c r="AB2905" s="48"/>
      <c r="AC2905" s="217" t="s">
        <v>623</v>
      </c>
      <c r="AD2905" s="48"/>
      <c r="AE2905" s="217" t="s">
        <v>178</v>
      </c>
      <c r="AF2905" s="217" t="s">
        <v>211</v>
      </c>
      <c r="AG2905" s="217" t="s">
        <v>2694</v>
      </c>
      <c r="AH2905" s="208">
        <v>43259</v>
      </c>
      <c r="AI2905" s="210" t="s">
        <v>4354</v>
      </c>
      <c r="AJ2905" s="115" t="str">
        <f t="shared" si="45"/>
        <v>FS</v>
      </c>
      <c r="AK2905" s="115" t="b">
        <f>ISNUMBER(SEARCH("IRT",Table1[[#This Row],[Current_Status]]))</f>
        <v>0</v>
      </c>
      <c r="AL2905" s="116">
        <f>YEAR(Table1[[#This Row],[Project_Initiated]])</f>
        <v>2017</v>
      </c>
      <c r="AM2905" s="53">
        <v>44136</v>
      </c>
      <c r="AN2905" s="53" t="str">
        <f>IF(AND(Table1[[#This Row],[Completed Date]]&gt;="07/01/2020"+0,Table1[[#This Row],[Completed Date]]&lt;="6/30/2021"+0),"FY 20-21",IF(AND(Table1[[#This Row],[Completed Date]]&gt;="07/01/2019"+0,Table1[[#This Row],[Completed Date]]&lt;="6/30/2020"+0),"FY 19-20",""))</f>
        <v/>
      </c>
      <c r="AO2905" s="116" t="str">
        <f>IFERROR(FIND("R",Table1[[#This Row],[FS_Priority]]),"")</f>
        <v/>
      </c>
    </row>
    <row r="2906" spans="1:41" x14ac:dyDescent="0.25">
      <c r="A2906" s="48" t="s">
        <v>341</v>
      </c>
      <c r="B2906" s="217" t="s">
        <v>211</v>
      </c>
      <c r="C2906" s="217" t="s">
        <v>341</v>
      </c>
      <c r="D2906" s="218" t="b">
        <v>0</v>
      </c>
      <c r="E2906" s="48" t="s">
        <v>107</v>
      </c>
      <c r="F2906" s="48" t="s">
        <v>3212</v>
      </c>
      <c r="G2906" s="48" t="s">
        <v>211</v>
      </c>
      <c r="H2906" s="48" t="s">
        <v>472</v>
      </c>
      <c r="I2906" s="48" t="s">
        <v>211</v>
      </c>
      <c r="J2906" s="48" t="s">
        <v>2661</v>
      </c>
      <c r="K2906" s="217" t="s">
        <v>3674</v>
      </c>
      <c r="L2906" s="217" t="s">
        <v>2636</v>
      </c>
      <c r="M2906" s="48" t="s">
        <v>3731</v>
      </c>
      <c r="N2906" s="217" t="s">
        <v>211</v>
      </c>
      <c r="O2906" s="48" t="s">
        <v>183</v>
      </c>
      <c r="P2906" s="48"/>
      <c r="Q2906" s="48" t="s">
        <v>342</v>
      </c>
      <c r="R2906" s="217" t="s">
        <v>317</v>
      </c>
      <c r="S2906" s="48" t="b">
        <v>0</v>
      </c>
      <c r="T2906" s="48"/>
      <c r="U2906" s="178"/>
      <c r="V2906" s="178">
        <v>42986</v>
      </c>
      <c r="W2906" s="48" t="s">
        <v>211</v>
      </c>
      <c r="X2906" s="48"/>
      <c r="Y2906" s="48"/>
      <c r="Z2906" s="48" t="s">
        <v>211</v>
      </c>
      <c r="AA2906" s="48"/>
      <c r="AB2906" s="48"/>
      <c r="AC2906" s="217" t="s">
        <v>2875</v>
      </c>
      <c r="AD2906" s="48"/>
      <c r="AE2906" s="217" t="s">
        <v>183</v>
      </c>
      <c r="AF2906" s="217" t="s">
        <v>4401</v>
      </c>
      <c r="AG2906" s="217" t="s">
        <v>2694</v>
      </c>
      <c r="AH2906" s="208">
        <v>43574</v>
      </c>
      <c r="AI2906" s="210" t="s">
        <v>4354</v>
      </c>
      <c r="AJ2906" s="115" t="str">
        <f t="shared" si="45"/>
        <v>FS</v>
      </c>
      <c r="AK2906" s="115" t="b">
        <f>ISNUMBER(SEARCH("IRT",Table1[[#This Row],[Current_Status]]))</f>
        <v>0</v>
      </c>
      <c r="AL2906" s="116">
        <f>YEAR(Table1[[#This Row],[Project_Initiated]])</f>
        <v>2017</v>
      </c>
      <c r="AM2906" s="53">
        <v>44136</v>
      </c>
      <c r="AN2906" s="53" t="str">
        <f>IF(AND(Table1[[#This Row],[Completed Date]]&gt;="07/01/2020"+0,Table1[[#This Row],[Completed Date]]&lt;="6/30/2021"+0),"FY 20-21",IF(AND(Table1[[#This Row],[Completed Date]]&gt;="07/01/2019"+0,Table1[[#This Row],[Completed Date]]&lt;="6/30/2020"+0),"FY 19-20",""))</f>
        <v/>
      </c>
      <c r="AO2906" s="116" t="str">
        <f>IFERROR(FIND("R",Table1[[#This Row],[FS_Priority]]),"")</f>
        <v/>
      </c>
    </row>
    <row r="2907" spans="1:41" x14ac:dyDescent="0.25">
      <c r="A2907" s="48" t="s">
        <v>624</v>
      </c>
      <c r="B2907" s="217" t="s">
        <v>211</v>
      </c>
      <c r="C2907" s="217" t="s">
        <v>624</v>
      </c>
      <c r="D2907" s="218" t="b">
        <v>0</v>
      </c>
      <c r="E2907" s="48" t="s">
        <v>4299</v>
      </c>
      <c r="F2907" s="48" t="s">
        <v>2979</v>
      </c>
      <c r="G2907" s="48" t="s">
        <v>211</v>
      </c>
      <c r="H2907" s="48" t="s">
        <v>621</v>
      </c>
      <c r="I2907" s="48" t="s">
        <v>3470</v>
      </c>
      <c r="J2907" s="48" t="s">
        <v>3454</v>
      </c>
      <c r="K2907" s="217" t="s">
        <v>3471</v>
      </c>
      <c r="L2907" s="217" t="s">
        <v>2636</v>
      </c>
      <c r="M2907" s="48" t="s">
        <v>3472</v>
      </c>
      <c r="N2907" s="217" t="s">
        <v>211</v>
      </c>
      <c r="O2907" s="48" t="s">
        <v>178</v>
      </c>
      <c r="P2907" s="48"/>
      <c r="Q2907" s="48" t="s">
        <v>211</v>
      </c>
      <c r="R2907" s="217" t="s">
        <v>184</v>
      </c>
      <c r="S2907" s="48" t="b">
        <v>0</v>
      </c>
      <c r="T2907" s="48"/>
      <c r="U2907" s="178"/>
      <c r="V2907" s="178">
        <v>42992</v>
      </c>
      <c r="W2907" s="48" t="s">
        <v>211</v>
      </c>
      <c r="X2907" s="48"/>
      <c r="Y2907" s="48"/>
      <c r="Z2907" s="48" t="s">
        <v>211</v>
      </c>
      <c r="AA2907" s="48"/>
      <c r="AB2907" s="48"/>
      <c r="AC2907" s="217" t="s">
        <v>625</v>
      </c>
      <c r="AD2907" s="48"/>
      <c r="AE2907" s="217" t="s">
        <v>178</v>
      </c>
      <c r="AF2907" s="217" t="s">
        <v>211</v>
      </c>
      <c r="AG2907" s="217" t="s">
        <v>2694</v>
      </c>
      <c r="AH2907" s="208">
        <v>43484</v>
      </c>
      <c r="AI2907" s="210" t="s">
        <v>4354</v>
      </c>
      <c r="AJ2907" s="115" t="str">
        <f t="shared" si="45"/>
        <v>FS</v>
      </c>
      <c r="AK2907" s="115" t="b">
        <f>ISNUMBER(SEARCH("IRT",Table1[[#This Row],[Current_Status]]))</f>
        <v>0</v>
      </c>
      <c r="AL2907" s="116">
        <f>YEAR(Table1[[#This Row],[Project_Initiated]])</f>
        <v>2017</v>
      </c>
      <c r="AM2907" s="53">
        <v>44136</v>
      </c>
      <c r="AN2907" s="53" t="str">
        <f>IF(AND(Table1[[#This Row],[Completed Date]]&gt;="07/01/2020"+0,Table1[[#This Row],[Completed Date]]&lt;="6/30/2021"+0),"FY 20-21",IF(AND(Table1[[#This Row],[Completed Date]]&gt;="07/01/2019"+0,Table1[[#This Row],[Completed Date]]&lt;="6/30/2020"+0),"FY 19-20",""))</f>
        <v/>
      </c>
      <c r="AO2907" s="116" t="str">
        <f>IFERROR(FIND("R",Table1[[#This Row],[FS_Priority]]),"")</f>
        <v/>
      </c>
    </row>
    <row r="2908" spans="1:41" x14ac:dyDescent="0.25">
      <c r="A2908" s="48" t="s">
        <v>626</v>
      </c>
      <c r="B2908" s="217" t="s">
        <v>211</v>
      </c>
      <c r="C2908" s="217" t="s">
        <v>626</v>
      </c>
      <c r="D2908" s="218" t="b">
        <v>0</v>
      </c>
      <c r="E2908" s="48" t="s">
        <v>99</v>
      </c>
      <c r="F2908" s="48" t="s">
        <v>3088</v>
      </c>
      <c r="G2908" s="48" t="s">
        <v>211</v>
      </c>
      <c r="H2908" s="48" t="s">
        <v>445</v>
      </c>
      <c r="I2908" s="48" t="s">
        <v>211</v>
      </c>
      <c r="J2908" s="48" t="s">
        <v>2661</v>
      </c>
      <c r="K2908" s="217" t="s">
        <v>4989</v>
      </c>
      <c r="L2908" s="217" t="s">
        <v>297</v>
      </c>
      <c r="M2908" s="48" t="s">
        <v>3610</v>
      </c>
      <c r="N2908" s="217" t="s">
        <v>211</v>
      </c>
      <c r="O2908" s="48" t="s">
        <v>526</v>
      </c>
      <c r="P2908" s="48"/>
      <c r="Q2908" s="48" t="s">
        <v>211</v>
      </c>
      <c r="R2908" s="217" t="s">
        <v>211</v>
      </c>
      <c r="S2908" s="48" t="b">
        <v>0</v>
      </c>
      <c r="T2908" s="48"/>
      <c r="U2908" s="178"/>
      <c r="V2908" s="178">
        <v>42993</v>
      </c>
      <c r="W2908" s="48" t="s">
        <v>211</v>
      </c>
      <c r="X2908" s="48"/>
      <c r="Y2908" s="48"/>
      <c r="Z2908" s="48" t="s">
        <v>211</v>
      </c>
      <c r="AA2908" s="48"/>
      <c r="AB2908" s="48"/>
      <c r="AC2908" s="217" t="s">
        <v>627</v>
      </c>
      <c r="AD2908" s="48"/>
      <c r="AE2908" s="217" t="s">
        <v>178</v>
      </c>
      <c r="AF2908" s="217" t="s">
        <v>211</v>
      </c>
      <c r="AG2908" s="217" t="s">
        <v>2694</v>
      </c>
      <c r="AH2908" s="208">
        <v>43294</v>
      </c>
      <c r="AI2908" s="210" t="s">
        <v>4354</v>
      </c>
      <c r="AJ2908" s="115" t="str">
        <f t="shared" si="45"/>
        <v>FS</v>
      </c>
      <c r="AK2908" s="115" t="b">
        <f>ISNUMBER(SEARCH("IRT",Table1[[#This Row],[Current_Status]]))</f>
        <v>0</v>
      </c>
      <c r="AL2908" s="116">
        <f>YEAR(Table1[[#This Row],[Project_Initiated]])</f>
        <v>2017</v>
      </c>
      <c r="AM2908" s="53">
        <v>44136</v>
      </c>
      <c r="AN2908" s="53" t="str">
        <f>IF(AND(Table1[[#This Row],[Completed Date]]&gt;="07/01/2020"+0,Table1[[#This Row],[Completed Date]]&lt;="6/30/2021"+0),"FY 20-21",IF(AND(Table1[[#This Row],[Completed Date]]&gt;="07/01/2019"+0,Table1[[#This Row],[Completed Date]]&lt;="6/30/2020"+0),"FY 19-20",""))</f>
        <v/>
      </c>
      <c r="AO2908" s="116" t="str">
        <f>IFERROR(FIND("R",Table1[[#This Row],[FS_Priority]]),"")</f>
        <v/>
      </c>
    </row>
    <row r="2909" spans="1:41" x14ac:dyDescent="0.25">
      <c r="A2909" s="48" t="s">
        <v>628</v>
      </c>
      <c r="B2909" s="217" t="s">
        <v>211</v>
      </c>
      <c r="C2909" s="217" t="s">
        <v>628</v>
      </c>
      <c r="D2909" s="218" t="b">
        <v>0</v>
      </c>
      <c r="E2909" s="48" t="s">
        <v>107</v>
      </c>
      <c r="F2909" s="48" t="s">
        <v>3146</v>
      </c>
      <c r="G2909" s="48" t="s">
        <v>211</v>
      </c>
      <c r="H2909" s="48" t="s">
        <v>490</v>
      </c>
      <c r="I2909" s="48" t="s">
        <v>3705</v>
      </c>
      <c r="J2909" s="48" t="s">
        <v>2661</v>
      </c>
      <c r="K2909" s="217" t="s">
        <v>3674</v>
      </c>
      <c r="L2909" s="217" t="s">
        <v>2636</v>
      </c>
      <c r="M2909" s="48" t="s">
        <v>3697</v>
      </c>
      <c r="N2909" s="217" t="s">
        <v>211</v>
      </c>
      <c r="O2909" s="48" t="s">
        <v>183</v>
      </c>
      <c r="P2909" s="48"/>
      <c r="Q2909" s="48" t="s">
        <v>211</v>
      </c>
      <c r="R2909" s="217" t="s">
        <v>211</v>
      </c>
      <c r="S2909" s="48" t="b">
        <v>0</v>
      </c>
      <c r="T2909" s="48"/>
      <c r="U2909" s="178"/>
      <c r="V2909" s="178">
        <v>43090</v>
      </c>
      <c r="W2909" s="48" t="s">
        <v>211</v>
      </c>
      <c r="X2909" s="48"/>
      <c r="Y2909" s="48"/>
      <c r="Z2909" s="48" t="s">
        <v>211</v>
      </c>
      <c r="AA2909" s="48"/>
      <c r="AB2909" s="48"/>
      <c r="AC2909" s="217" t="s">
        <v>629</v>
      </c>
      <c r="AD2909" s="179"/>
      <c r="AE2909" s="217" t="s">
        <v>183</v>
      </c>
      <c r="AF2909" s="217" t="s">
        <v>211</v>
      </c>
      <c r="AG2909" s="217" t="s">
        <v>2694</v>
      </c>
      <c r="AH2909" s="208">
        <v>43353</v>
      </c>
      <c r="AI2909" s="210" t="s">
        <v>4353</v>
      </c>
      <c r="AJ2909" s="115" t="str">
        <f t="shared" si="45"/>
        <v>FS</v>
      </c>
      <c r="AK2909" s="115" t="b">
        <f>ISNUMBER(SEARCH("IRT",Table1[[#This Row],[Current_Status]]))</f>
        <v>0</v>
      </c>
      <c r="AL2909" s="116">
        <f>YEAR(Table1[[#This Row],[Project_Initiated]])</f>
        <v>2017</v>
      </c>
      <c r="AM2909" s="53">
        <v>44136</v>
      </c>
      <c r="AN2909" s="53" t="str">
        <f>IF(AND(Table1[[#This Row],[Completed Date]]&gt;="07/01/2020"+0,Table1[[#This Row],[Completed Date]]&lt;="6/30/2021"+0),"FY 20-21",IF(AND(Table1[[#This Row],[Completed Date]]&gt;="07/01/2019"+0,Table1[[#This Row],[Completed Date]]&lt;="6/30/2020"+0),"FY 19-20",""))</f>
        <v/>
      </c>
      <c r="AO2909" s="116" t="str">
        <f>IFERROR(FIND("R",Table1[[#This Row],[FS_Priority]]),"")</f>
        <v/>
      </c>
    </row>
    <row r="2910" spans="1:41" x14ac:dyDescent="0.25">
      <c r="A2910" s="48" t="s">
        <v>630</v>
      </c>
      <c r="B2910" s="217" t="s">
        <v>211</v>
      </c>
      <c r="C2910" s="217" t="s">
        <v>630</v>
      </c>
      <c r="D2910" s="218" t="b">
        <v>0</v>
      </c>
      <c r="E2910" s="48" t="s">
        <v>107</v>
      </c>
      <c r="F2910" s="48" t="s">
        <v>3173</v>
      </c>
      <c r="G2910" s="48" t="s">
        <v>211</v>
      </c>
      <c r="H2910" s="48" t="s">
        <v>464</v>
      </c>
      <c r="I2910" s="48" t="s">
        <v>3696</v>
      </c>
      <c r="J2910" s="48" t="s">
        <v>2661</v>
      </c>
      <c r="K2910" s="217" t="s">
        <v>3674</v>
      </c>
      <c r="L2910" s="217" t="s">
        <v>2636</v>
      </c>
      <c r="M2910" s="48" t="s">
        <v>3697</v>
      </c>
      <c r="N2910" s="217" t="s">
        <v>211</v>
      </c>
      <c r="O2910" s="48" t="s">
        <v>183</v>
      </c>
      <c r="P2910" s="48"/>
      <c r="Q2910" s="48" t="s">
        <v>211</v>
      </c>
      <c r="R2910" s="217" t="s">
        <v>239</v>
      </c>
      <c r="S2910" s="48" t="b">
        <v>0</v>
      </c>
      <c r="T2910" s="48"/>
      <c r="U2910" s="178"/>
      <c r="V2910" s="178">
        <v>42998</v>
      </c>
      <c r="W2910" s="48" t="s">
        <v>211</v>
      </c>
      <c r="X2910" s="48"/>
      <c r="Y2910" s="48"/>
      <c r="Z2910" s="48" t="s">
        <v>211</v>
      </c>
      <c r="AA2910" s="48"/>
      <c r="AB2910" s="48"/>
      <c r="AC2910" s="217" t="s">
        <v>631</v>
      </c>
      <c r="AD2910" s="48"/>
      <c r="AE2910" s="217" t="s">
        <v>183</v>
      </c>
      <c r="AF2910" s="217" t="s">
        <v>211</v>
      </c>
      <c r="AG2910" s="217" t="s">
        <v>2694</v>
      </c>
      <c r="AH2910" s="208">
        <v>43306</v>
      </c>
      <c r="AI2910" s="210" t="s">
        <v>4353</v>
      </c>
      <c r="AJ2910" s="115" t="str">
        <f t="shared" si="45"/>
        <v>FS</v>
      </c>
      <c r="AK2910" s="115" t="b">
        <f>ISNUMBER(SEARCH("IRT",Table1[[#This Row],[Current_Status]]))</f>
        <v>0</v>
      </c>
      <c r="AL2910" s="116">
        <f>YEAR(Table1[[#This Row],[Project_Initiated]])</f>
        <v>2017</v>
      </c>
      <c r="AM2910" s="53">
        <v>44136</v>
      </c>
      <c r="AN2910" s="53" t="str">
        <f>IF(AND(Table1[[#This Row],[Completed Date]]&gt;="07/01/2020"+0,Table1[[#This Row],[Completed Date]]&lt;="6/30/2021"+0),"FY 20-21",IF(AND(Table1[[#This Row],[Completed Date]]&gt;="07/01/2019"+0,Table1[[#This Row],[Completed Date]]&lt;="6/30/2020"+0),"FY 19-20",""))</f>
        <v/>
      </c>
      <c r="AO2910" s="116" t="str">
        <f>IFERROR(FIND("R",Table1[[#This Row],[FS_Priority]]),"")</f>
        <v/>
      </c>
    </row>
    <row r="2911" spans="1:41" x14ac:dyDescent="0.25">
      <c r="A2911" s="48" t="s">
        <v>632</v>
      </c>
      <c r="B2911" s="217" t="s">
        <v>211</v>
      </c>
      <c r="C2911" s="217" t="s">
        <v>632</v>
      </c>
      <c r="D2911" s="218" t="b">
        <v>0</v>
      </c>
      <c r="E2911" s="48" t="s">
        <v>287</v>
      </c>
      <c r="F2911" s="48" t="s">
        <v>3051</v>
      </c>
      <c r="G2911" s="48" t="s">
        <v>211</v>
      </c>
      <c r="H2911" s="48" t="s">
        <v>441</v>
      </c>
      <c r="I2911" s="48" t="s">
        <v>288</v>
      </c>
      <c r="J2911" s="48" t="s">
        <v>2670</v>
      </c>
      <c r="K2911" s="217" t="s">
        <v>211</v>
      </c>
      <c r="L2911" s="217" t="s">
        <v>211</v>
      </c>
      <c r="M2911" s="48" t="s">
        <v>3562</v>
      </c>
      <c r="N2911" s="217" t="s">
        <v>211</v>
      </c>
      <c r="O2911" s="48" t="s">
        <v>183</v>
      </c>
      <c r="P2911" s="48"/>
      <c r="Q2911" s="48" t="s">
        <v>211</v>
      </c>
      <c r="R2911" s="217" t="s">
        <v>180</v>
      </c>
      <c r="S2911" s="48" t="b">
        <v>0</v>
      </c>
      <c r="T2911" s="48"/>
      <c r="U2911" s="178"/>
      <c r="V2911" s="178">
        <v>42999</v>
      </c>
      <c r="W2911" s="48" t="s">
        <v>211</v>
      </c>
      <c r="X2911" s="48"/>
      <c r="Y2911" s="48"/>
      <c r="Z2911" s="48" t="s">
        <v>211</v>
      </c>
      <c r="AA2911" s="48"/>
      <c r="AB2911" s="48"/>
      <c r="AC2911" s="217" t="s">
        <v>2874</v>
      </c>
      <c r="AD2911" s="48"/>
      <c r="AE2911" s="217" t="s">
        <v>183</v>
      </c>
      <c r="AF2911" s="217" t="s">
        <v>211</v>
      </c>
      <c r="AG2911" s="217" t="s">
        <v>2693</v>
      </c>
      <c r="AH2911" s="208">
        <v>43586</v>
      </c>
      <c r="AI2911" s="210" t="s">
        <v>4353</v>
      </c>
      <c r="AJ2911" s="115" t="str">
        <f t="shared" si="45"/>
        <v>FS</v>
      </c>
      <c r="AK2911" s="115" t="b">
        <f>ISNUMBER(SEARCH("IRT",Table1[[#This Row],[Current_Status]]))</f>
        <v>0</v>
      </c>
      <c r="AL2911" s="116">
        <f>YEAR(Table1[[#This Row],[Project_Initiated]])</f>
        <v>2017</v>
      </c>
      <c r="AM2911" s="53">
        <v>44136</v>
      </c>
      <c r="AN2911" s="53" t="str">
        <f>IF(AND(Table1[[#This Row],[Completed Date]]&gt;="07/01/2020"+0,Table1[[#This Row],[Completed Date]]&lt;="6/30/2021"+0),"FY 20-21",IF(AND(Table1[[#This Row],[Completed Date]]&gt;="07/01/2019"+0,Table1[[#This Row],[Completed Date]]&lt;="6/30/2020"+0),"FY 19-20",""))</f>
        <v/>
      </c>
      <c r="AO2911" s="116" t="str">
        <f>IFERROR(FIND("R",Table1[[#This Row],[FS_Priority]]),"")</f>
        <v/>
      </c>
    </row>
    <row r="2912" spans="1:41" x14ac:dyDescent="0.25">
      <c r="A2912" s="48" t="s">
        <v>635</v>
      </c>
      <c r="B2912" s="217" t="s">
        <v>211</v>
      </c>
      <c r="C2912" s="217" t="s">
        <v>635</v>
      </c>
      <c r="D2912" s="218" t="b">
        <v>0</v>
      </c>
      <c r="E2912" s="48" t="s">
        <v>287</v>
      </c>
      <c r="F2912" s="48" t="s">
        <v>3047</v>
      </c>
      <c r="G2912" s="48" t="s">
        <v>211</v>
      </c>
      <c r="H2912" s="48" t="s">
        <v>441</v>
      </c>
      <c r="I2912" s="48" t="s">
        <v>288</v>
      </c>
      <c r="J2912" s="48" t="s">
        <v>2670</v>
      </c>
      <c r="K2912" s="217" t="s">
        <v>211</v>
      </c>
      <c r="L2912" s="217" t="s">
        <v>211</v>
      </c>
      <c r="M2912" s="48" t="s">
        <v>3562</v>
      </c>
      <c r="N2912" s="217" t="s">
        <v>211</v>
      </c>
      <c r="O2912" s="48" t="s">
        <v>183</v>
      </c>
      <c r="P2912" s="48"/>
      <c r="Q2912" s="48" t="s">
        <v>211</v>
      </c>
      <c r="R2912" s="217" t="s">
        <v>180</v>
      </c>
      <c r="S2912" s="48" t="b">
        <v>0</v>
      </c>
      <c r="T2912" s="48"/>
      <c r="U2912" s="178"/>
      <c r="V2912" s="178">
        <v>42999</v>
      </c>
      <c r="W2912" s="48" t="s">
        <v>211</v>
      </c>
      <c r="X2912" s="48"/>
      <c r="Y2912" s="48"/>
      <c r="Z2912" s="48" t="s">
        <v>211</v>
      </c>
      <c r="AA2912" s="48"/>
      <c r="AB2912" s="48"/>
      <c r="AC2912" s="217" t="s">
        <v>634</v>
      </c>
      <c r="AD2912" s="48"/>
      <c r="AE2912" s="217" t="s">
        <v>183</v>
      </c>
      <c r="AF2912" s="217" t="s">
        <v>211</v>
      </c>
      <c r="AG2912" s="217" t="s">
        <v>2693</v>
      </c>
      <c r="AH2912" s="208">
        <v>43192</v>
      </c>
      <c r="AI2912" s="210" t="s">
        <v>4353</v>
      </c>
      <c r="AJ2912" s="115" t="str">
        <f t="shared" si="45"/>
        <v>FS</v>
      </c>
      <c r="AK2912" s="115" t="b">
        <f>ISNUMBER(SEARCH("IRT",Table1[[#This Row],[Current_Status]]))</f>
        <v>0</v>
      </c>
      <c r="AL2912" s="116">
        <f>YEAR(Table1[[#This Row],[Project_Initiated]])</f>
        <v>2017</v>
      </c>
      <c r="AM2912" s="53">
        <v>44136</v>
      </c>
      <c r="AN2912" s="53" t="str">
        <f>IF(AND(Table1[[#This Row],[Completed Date]]&gt;="07/01/2020"+0,Table1[[#This Row],[Completed Date]]&lt;="6/30/2021"+0),"FY 20-21",IF(AND(Table1[[#This Row],[Completed Date]]&gt;="07/01/2019"+0,Table1[[#This Row],[Completed Date]]&lt;="6/30/2020"+0),"FY 19-20",""))</f>
        <v/>
      </c>
      <c r="AO2912" s="116" t="str">
        <f>IFERROR(FIND("R",Table1[[#This Row],[FS_Priority]]),"")</f>
        <v/>
      </c>
    </row>
    <row r="2913" spans="1:41" x14ac:dyDescent="0.25">
      <c r="A2913" s="48" t="s">
        <v>313</v>
      </c>
      <c r="B2913" s="217" t="s">
        <v>211</v>
      </c>
      <c r="C2913" s="217" t="s">
        <v>313</v>
      </c>
      <c r="D2913" s="218" t="b">
        <v>0</v>
      </c>
      <c r="E2913" s="48" t="s">
        <v>99</v>
      </c>
      <c r="F2913" s="48" t="s">
        <v>3121</v>
      </c>
      <c r="G2913" s="48" t="s">
        <v>211</v>
      </c>
      <c r="H2913" s="48" t="s">
        <v>465</v>
      </c>
      <c r="I2913" s="48" t="s">
        <v>3654</v>
      </c>
      <c r="J2913" s="48" t="s">
        <v>2661</v>
      </c>
      <c r="K2913" s="217" t="s">
        <v>4989</v>
      </c>
      <c r="L2913" s="217" t="s">
        <v>297</v>
      </c>
      <c r="M2913" s="48" t="s">
        <v>3655</v>
      </c>
      <c r="N2913" s="217" t="s">
        <v>211</v>
      </c>
      <c r="O2913" s="48" t="s">
        <v>183</v>
      </c>
      <c r="P2913" s="48"/>
      <c r="Q2913" s="48" t="s">
        <v>286</v>
      </c>
      <c r="R2913" s="217" t="s">
        <v>345</v>
      </c>
      <c r="S2913" s="48" t="b">
        <v>0</v>
      </c>
      <c r="T2913" s="48"/>
      <c r="U2913" s="178"/>
      <c r="V2913" s="178">
        <v>43006</v>
      </c>
      <c r="W2913" s="48" t="s">
        <v>211</v>
      </c>
      <c r="X2913" s="48"/>
      <c r="Y2913" s="48"/>
      <c r="Z2913" s="48" t="s">
        <v>211</v>
      </c>
      <c r="AA2913" s="48"/>
      <c r="AB2913" s="48"/>
      <c r="AC2913" s="217" t="s">
        <v>3403</v>
      </c>
      <c r="AD2913" s="48"/>
      <c r="AE2913" s="217" t="s">
        <v>178</v>
      </c>
      <c r="AF2913" s="217" t="s">
        <v>211</v>
      </c>
      <c r="AG2913" s="217" t="s">
        <v>2694</v>
      </c>
      <c r="AH2913" s="209">
        <v>43647</v>
      </c>
      <c r="AI2913" s="210" t="s">
        <v>4353</v>
      </c>
      <c r="AJ2913" s="115" t="str">
        <f t="shared" si="45"/>
        <v>FS</v>
      </c>
      <c r="AK2913" s="115" t="b">
        <f>ISNUMBER(SEARCH("IRT",Table1[[#This Row],[Current_Status]]))</f>
        <v>0</v>
      </c>
      <c r="AL2913" s="116">
        <f>YEAR(Table1[[#This Row],[Project_Initiated]])</f>
        <v>2017</v>
      </c>
      <c r="AM2913" s="53">
        <v>44136</v>
      </c>
      <c r="AN2913" s="53" t="str">
        <f>IF(AND(Table1[[#This Row],[Completed Date]]&gt;="07/01/2020"+0,Table1[[#This Row],[Completed Date]]&lt;="6/30/2021"+0),"FY 20-21",IF(AND(Table1[[#This Row],[Completed Date]]&gt;="07/01/2019"+0,Table1[[#This Row],[Completed Date]]&lt;="6/30/2020"+0),"FY 19-20",""))</f>
        <v>FY 19-20</v>
      </c>
      <c r="AO2913" s="116" t="str">
        <f>IFERROR(FIND("R",Table1[[#This Row],[FS_Priority]]),"")</f>
        <v/>
      </c>
    </row>
    <row r="2914" spans="1:41" x14ac:dyDescent="0.25">
      <c r="A2914" s="48" t="s">
        <v>636</v>
      </c>
      <c r="B2914" s="217" t="s">
        <v>211</v>
      </c>
      <c r="C2914" s="217" t="s">
        <v>636</v>
      </c>
      <c r="D2914" s="218" t="b">
        <v>0</v>
      </c>
      <c r="E2914" s="48" t="s">
        <v>130</v>
      </c>
      <c r="F2914" s="48" t="s">
        <v>3282</v>
      </c>
      <c r="G2914" s="48" t="s">
        <v>211</v>
      </c>
      <c r="H2914" s="48" t="s">
        <v>1611</v>
      </c>
      <c r="I2914" s="48" t="s">
        <v>2612</v>
      </c>
      <c r="J2914" s="48" t="s">
        <v>2672</v>
      </c>
      <c r="K2914" s="217" t="s">
        <v>3791</v>
      </c>
      <c r="L2914" s="217" t="s">
        <v>403</v>
      </c>
      <c r="M2914" s="48" t="s">
        <v>3796</v>
      </c>
      <c r="N2914" s="217" t="s">
        <v>211</v>
      </c>
      <c r="O2914" s="48" t="s">
        <v>183</v>
      </c>
      <c r="P2914" s="48"/>
      <c r="Q2914" s="48" t="s">
        <v>240</v>
      </c>
      <c r="R2914" s="217" t="s">
        <v>242</v>
      </c>
      <c r="S2914" s="48" t="b">
        <v>0</v>
      </c>
      <c r="T2914" s="48"/>
      <c r="U2914" s="178"/>
      <c r="V2914" s="178">
        <v>43059</v>
      </c>
      <c r="W2914" s="48" t="s">
        <v>211</v>
      </c>
      <c r="X2914" s="48"/>
      <c r="Y2914" s="48"/>
      <c r="Z2914" s="48" t="s">
        <v>211</v>
      </c>
      <c r="AA2914" s="48"/>
      <c r="AB2914" s="48"/>
      <c r="AC2914" s="217" t="s">
        <v>4006</v>
      </c>
      <c r="AD2914" s="48"/>
      <c r="AE2914" s="217" t="s">
        <v>178</v>
      </c>
      <c r="AF2914" s="217" t="s">
        <v>211</v>
      </c>
      <c r="AG2914" s="217" t="s">
        <v>2694</v>
      </c>
      <c r="AH2914" s="209">
        <v>43392</v>
      </c>
      <c r="AI2914" s="210" t="s">
        <v>4353</v>
      </c>
      <c r="AJ2914" s="115" t="str">
        <f t="shared" si="45"/>
        <v>FS</v>
      </c>
      <c r="AK2914" s="115" t="b">
        <f>ISNUMBER(SEARCH("IRT",Table1[[#This Row],[Current_Status]]))</f>
        <v>0</v>
      </c>
      <c r="AL2914" s="116">
        <f>YEAR(Table1[[#This Row],[Project_Initiated]])</f>
        <v>2017</v>
      </c>
      <c r="AM2914" s="53">
        <v>44136</v>
      </c>
      <c r="AN2914" s="53" t="str">
        <f>IF(AND(Table1[[#This Row],[Completed Date]]&gt;="07/01/2020"+0,Table1[[#This Row],[Completed Date]]&lt;="6/30/2021"+0),"FY 20-21",IF(AND(Table1[[#This Row],[Completed Date]]&gt;="07/01/2019"+0,Table1[[#This Row],[Completed Date]]&lt;="6/30/2020"+0),"FY 19-20",""))</f>
        <v/>
      </c>
      <c r="AO2914" s="116" t="str">
        <f>IFERROR(FIND("R",Table1[[#This Row],[FS_Priority]]),"")</f>
        <v/>
      </c>
    </row>
    <row r="2915" spans="1:41" x14ac:dyDescent="0.25">
      <c r="A2915" s="48" t="s">
        <v>429</v>
      </c>
      <c r="B2915" s="217" t="s">
        <v>211</v>
      </c>
      <c r="C2915" s="217" t="s">
        <v>429</v>
      </c>
      <c r="D2915" s="218" t="b">
        <v>0</v>
      </c>
      <c r="E2915" s="48" t="s">
        <v>4313</v>
      </c>
      <c r="F2915" s="48" t="s">
        <v>3348</v>
      </c>
      <c r="G2915" s="48" t="s">
        <v>4053</v>
      </c>
      <c r="H2915" s="48" t="s">
        <v>267</v>
      </c>
      <c r="I2915" s="48" t="s">
        <v>288</v>
      </c>
      <c r="J2915" s="48" t="s">
        <v>2672</v>
      </c>
      <c r="K2915" s="217" t="s">
        <v>3883</v>
      </c>
      <c r="L2915" s="217" t="s">
        <v>437</v>
      </c>
      <c r="M2915" s="48" t="s">
        <v>3888</v>
      </c>
      <c r="N2915" s="217" t="s">
        <v>211</v>
      </c>
      <c r="O2915" s="48" t="s">
        <v>183</v>
      </c>
      <c r="P2915" s="48"/>
      <c r="Q2915" s="48" t="s">
        <v>3291</v>
      </c>
      <c r="R2915" s="217" t="s">
        <v>240</v>
      </c>
      <c r="S2915" s="48" t="b">
        <v>0</v>
      </c>
      <c r="T2915" s="48"/>
      <c r="U2915" s="178"/>
      <c r="V2915" s="178">
        <v>43060</v>
      </c>
      <c r="W2915" s="48" t="s">
        <v>211</v>
      </c>
      <c r="X2915" s="48"/>
      <c r="Y2915" s="48"/>
      <c r="Z2915" s="48" t="s">
        <v>211</v>
      </c>
      <c r="AA2915" s="48"/>
      <c r="AB2915" s="48"/>
      <c r="AC2915" s="217" t="s">
        <v>4383</v>
      </c>
      <c r="AD2915" s="220">
        <v>43123</v>
      </c>
      <c r="AE2915" s="217" t="s">
        <v>178</v>
      </c>
      <c r="AF2915" s="217" t="s">
        <v>211</v>
      </c>
      <c r="AG2915" s="217" t="s">
        <v>2694</v>
      </c>
      <c r="AH2915" s="209">
        <v>43768</v>
      </c>
      <c r="AI2915" s="210" t="s">
        <v>4353</v>
      </c>
      <c r="AJ2915" s="115" t="str">
        <f t="shared" si="45"/>
        <v>FS</v>
      </c>
      <c r="AK2915" s="115" t="b">
        <f>ISNUMBER(SEARCH("IRT",Table1[[#This Row],[Current_Status]]))</f>
        <v>0</v>
      </c>
      <c r="AL2915" s="116">
        <f>YEAR(Table1[[#This Row],[Project_Initiated]])</f>
        <v>2017</v>
      </c>
      <c r="AM2915" s="53">
        <v>44136</v>
      </c>
      <c r="AN2915" s="53" t="str">
        <f>IF(AND(Table1[[#This Row],[Completed Date]]&gt;="07/01/2020"+0,Table1[[#This Row],[Completed Date]]&lt;="6/30/2021"+0),"FY 20-21",IF(AND(Table1[[#This Row],[Completed Date]]&gt;="07/01/2019"+0,Table1[[#This Row],[Completed Date]]&lt;="6/30/2020"+0),"FY 19-20",""))</f>
        <v>FY 19-20</v>
      </c>
      <c r="AO2915" s="116">
        <f>IFERROR(FIND("R",Table1[[#This Row],[FS_Priority]]),"")</f>
        <v>1</v>
      </c>
    </row>
    <row r="2916" spans="1:41" x14ac:dyDescent="0.25">
      <c r="A2916" s="48" t="s">
        <v>637</v>
      </c>
      <c r="B2916" s="217" t="s">
        <v>211</v>
      </c>
      <c r="C2916" s="217" t="s">
        <v>637</v>
      </c>
      <c r="D2916" s="218" t="b">
        <v>0</v>
      </c>
      <c r="E2916" s="48" t="s">
        <v>99</v>
      </c>
      <c r="F2916" s="48" t="s">
        <v>3067</v>
      </c>
      <c r="G2916" s="48" t="s">
        <v>211</v>
      </c>
      <c r="H2916" s="48" t="s">
        <v>177</v>
      </c>
      <c r="I2916" s="48" t="s">
        <v>3624</v>
      </c>
      <c r="J2916" s="48" t="s">
        <v>2661</v>
      </c>
      <c r="K2916" s="217" t="s">
        <v>4989</v>
      </c>
      <c r="L2916" s="217" t="s">
        <v>297</v>
      </c>
      <c r="M2916" s="48" t="s">
        <v>3599</v>
      </c>
      <c r="N2916" s="217" t="s">
        <v>211</v>
      </c>
      <c r="O2916" s="48" t="s">
        <v>183</v>
      </c>
      <c r="P2916" s="48"/>
      <c r="Q2916" s="48" t="s">
        <v>211</v>
      </c>
      <c r="R2916" s="217" t="s">
        <v>184</v>
      </c>
      <c r="S2916" s="48" t="b">
        <v>1</v>
      </c>
      <c r="T2916" s="48"/>
      <c r="U2916" s="178"/>
      <c r="V2916" s="178">
        <v>43060</v>
      </c>
      <c r="W2916" s="48" t="s">
        <v>211</v>
      </c>
      <c r="X2916" s="48"/>
      <c r="Y2916" s="48"/>
      <c r="Z2916" s="48" t="s">
        <v>211</v>
      </c>
      <c r="AA2916" s="48"/>
      <c r="AB2916" s="48"/>
      <c r="AC2916" s="217" t="s">
        <v>638</v>
      </c>
      <c r="AD2916" s="179"/>
      <c r="AE2916" s="217" t="s">
        <v>178</v>
      </c>
      <c r="AF2916" s="217" t="s">
        <v>211</v>
      </c>
      <c r="AG2916" s="217" t="s">
        <v>2694</v>
      </c>
      <c r="AH2916" s="209">
        <v>43335</v>
      </c>
      <c r="AI2916" s="210" t="s">
        <v>4353</v>
      </c>
      <c r="AJ2916" s="115" t="str">
        <f t="shared" si="45"/>
        <v>FS</v>
      </c>
      <c r="AK2916" s="115" t="b">
        <f>ISNUMBER(SEARCH("IRT",Table1[[#This Row],[Current_Status]]))</f>
        <v>0</v>
      </c>
      <c r="AL2916" s="116">
        <f>YEAR(Table1[[#This Row],[Project_Initiated]])</f>
        <v>2017</v>
      </c>
      <c r="AM2916" s="53">
        <v>44136</v>
      </c>
      <c r="AN2916" s="53" t="str">
        <f>IF(AND(Table1[[#This Row],[Completed Date]]&gt;="07/01/2020"+0,Table1[[#This Row],[Completed Date]]&lt;="6/30/2021"+0),"FY 20-21",IF(AND(Table1[[#This Row],[Completed Date]]&gt;="07/01/2019"+0,Table1[[#This Row],[Completed Date]]&lt;="6/30/2020"+0),"FY 19-20",""))</f>
        <v/>
      </c>
      <c r="AO2916" s="116" t="str">
        <f>IFERROR(FIND("R",Table1[[#This Row],[FS_Priority]]),"")</f>
        <v/>
      </c>
    </row>
    <row r="2917" spans="1:41" x14ac:dyDescent="0.25">
      <c r="A2917" s="48" t="s">
        <v>639</v>
      </c>
      <c r="B2917" s="217" t="s">
        <v>211</v>
      </c>
      <c r="C2917" s="217" t="s">
        <v>639</v>
      </c>
      <c r="D2917" s="218" t="b">
        <v>0</v>
      </c>
      <c r="E2917" s="48" t="s">
        <v>99</v>
      </c>
      <c r="F2917" s="48" t="s">
        <v>3086</v>
      </c>
      <c r="G2917" s="48" t="s">
        <v>211</v>
      </c>
      <c r="H2917" s="48" t="s">
        <v>445</v>
      </c>
      <c r="I2917" s="48" t="s">
        <v>3618</v>
      </c>
      <c r="J2917" s="48" t="s">
        <v>2661</v>
      </c>
      <c r="K2917" s="217" t="s">
        <v>4989</v>
      </c>
      <c r="L2917" s="217" t="s">
        <v>297</v>
      </c>
      <c r="M2917" s="48" t="s">
        <v>3599</v>
      </c>
      <c r="N2917" s="217" t="s">
        <v>211</v>
      </c>
      <c r="O2917" s="48" t="s">
        <v>183</v>
      </c>
      <c r="P2917" s="48"/>
      <c r="Q2917" s="48" t="s">
        <v>211</v>
      </c>
      <c r="R2917" s="217" t="s">
        <v>211</v>
      </c>
      <c r="S2917" s="48" t="b">
        <v>1</v>
      </c>
      <c r="T2917" s="48"/>
      <c r="U2917" s="178"/>
      <c r="V2917" s="178">
        <v>43066</v>
      </c>
      <c r="W2917" s="48" t="s">
        <v>211</v>
      </c>
      <c r="X2917" s="48"/>
      <c r="Y2917" s="48"/>
      <c r="Z2917" s="48" t="s">
        <v>211</v>
      </c>
      <c r="AA2917" s="48"/>
      <c r="AB2917" s="48"/>
      <c r="AC2917" s="217" t="s">
        <v>640</v>
      </c>
      <c r="AD2917" s="48"/>
      <c r="AE2917" s="217" t="s">
        <v>178</v>
      </c>
      <c r="AF2917" s="217" t="s">
        <v>211</v>
      </c>
      <c r="AG2917" s="217" t="s">
        <v>2694</v>
      </c>
      <c r="AH2917" s="209">
        <v>43364</v>
      </c>
      <c r="AI2917" s="210" t="s">
        <v>4353</v>
      </c>
      <c r="AJ2917" s="115" t="str">
        <f t="shared" si="45"/>
        <v>FS</v>
      </c>
      <c r="AK2917" s="115" t="b">
        <f>ISNUMBER(SEARCH("IRT",Table1[[#This Row],[Current_Status]]))</f>
        <v>0</v>
      </c>
      <c r="AL2917" s="116">
        <f>YEAR(Table1[[#This Row],[Project_Initiated]])</f>
        <v>2017</v>
      </c>
      <c r="AM2917" s="53">
        <v>44136</v>
      </c>
      <c r="AN2917" s="53" t="str">
        <f>IF(AND(Table1[[#This Row],[Completed Date]]&gt;="07/01/2020"+0,Table1[[#This Row],[Completed Date]]&lt;="6/30/2021"+0),"FY 20-21",IF(AND(Table1[[#This Row],[Completed Date]]&gt;="07/01/2019"+0,Table1[[#This Row],[Completed Date]]&lt;="6/30/2020"+0),"FY 19-20",""))</f>
        <v/>
      </c>
      <c r="AO2917" s="116" t="str">
        <f>IFERROR(FIND("R",Table1[[#This Row],[FS_Priority]]),"")</f>
        <v/>
      </c>
    </row>
    <row r="2918" spans="1:41" x14ac:dyDescent="0.25">
      <c r="A2918" s="48" t="s">
        <v>641</v>
      </c>
      <c r="B2918" s="217" t="s">
        <v>211</v>
      </c>
      <c r="C2918" s="217" t="s">
        <v>641</v>
      </c>
      <c r="D2918" s="218" t="b">
        <v>0</v>
      </c>
      <c r="E2918" s="48" t="s">
        <v>446</v>
      </c>
      <c r="F2918" s="48" t="s">
        <v>3055</v>
      </c>
      <c r="G2918" s="48" t="s">
        <v>211</v>
      </c>
      <c r="H2918" s="48" t="s">
        <v>447</v>
      </c>
      <c r="I2918" s="48" t="s">
        <v>288</v>
      </c>
      <c r="J2918" s="48" t="s">
        <v>2672</v>
      </c>
      <c r="K2918" s="217" t="s">
        <v>3578</v>
      </c>
      <c r="L2918" s="217" t="s">
        <v>2636</v>
      </c>
      <c r="M2918" s="48" t="s">
        <v>3582</v>
      </c>
      <c r="N2918" s="217" t="s">
        <v>211</v>
      </c>
      <c r="O2918" s="48" t="s">
        <v>183</v>
      </c>
      <c r="P2918" s="48"/>
      <c r="Q2918" s="48" t="s">
        <v>211</v>
      </c>
      <c r="R2918" s="217" t="s">
        <v>218</v>
      </c>
      <c r="S2918" s="48" t="b">
        <v>0</v>
      </c>
      <c r="T2918" s="48"/>
      <c r="U2918" s="178"/>
      <c r="V2918" s="178">
        <v>43069</v>
      </c>
      <c r="W2918" s="48" t="s">
        <v>211</v>
      </c>
      <c r="X2918" s="48"/>
      <c r="Y2918" s="48"/>
      <c r="Z2918" s="48" t="s">
        <v>211</v>
      </c>
      <c r="AA2918" s="48"/>
      <c r="AB2918" s="48"/>
      <c r="AC2918" s="217" t="s">
        <v>2890</v>
      </c>
      <c r="AD2918" s="48"/>
      <c r="AE2918" s="217" t="s">
        <v>498</v>
      </c>
      <c r="AF2918" s="217" t="s">
        <v>4402</v>
      </c>
      <c r="AG2918" s="217" t="s">
        <v>2694</v>
      </c>
      <c r="AH2918" s="208">
        <v>43601</v>
      </c>
      <c r="AI2918" s="210" t="s">
        <v>4353</v>
      </c>
      <c r="AJ2918" s="115" t="str">
        <f t="shared" si="45"/>
        <v>FS</v>
      </c>
      <c r="AK2918" s="115" t="b">
        <f>ISNUMBER(SEARCH("IRT",Table1[[#This Row],[Current_Status]]))</f>
        <v>0</v>
      </c>
      <c r="AL2918" s="116">
        <f>YEAR(Table1[[#This Row],[Project_Initiated]])</f>
        <v>2017</v>
      </c>
      <c r="AM2918" s="53">
        <v>44136</v>
      </c>
      <c r="AN2918" s="53" t="str">
        <f>IF(AND(Table1[[#This Row],[Completed Date]]&gt;="07/01/2020"+0,Table1[[#This Row],[Completed Date]]&lt;="6/30/2021"+0),"FY 20-21",IF(AND(Table1[[#This Row],[Completed Date]]&gt;="07/01/2019"+0,Table1[[#This Row],[Completed Date]]&lt;="6/30/2020"+0),"FY 19-20",""))</f>
        <v/>
      </c>
      <c r="AO2918" s="116" t="str">
        <f>IFERROR(FIND("R",Table1[[#This Row],[FS_Priority]]),"")</f>
        <v/>
      </c>
    </row>
    <row r="2919" spans="1:41" x14ac:dyDescent="0.25">
      <c r="A2919" s="48" t="s">
        <v>642</v>
      </c>
      <c r="B2919" s="217" t="s">
        <v>211</v>
      </c>
      <c r="C2919" s="217" t="s">
        <v>642</v>
      </c>
      <c r="D2919" s="218" t="b">
        <v>0</v>
      </c>
      <c r="E2919" s="48" t="s">
        <v>4313</v>
      </c>
      <c r="F2919" s="48" t="s">
        <v>3345</v>
      </c>
      <c r="G2919" s="48" t="s">
        <v>4729</v>
      </c>
      <c r="H2919" s="48" t="s">
        <v>461</v>
      </c>
      <c r="I2919" s="48" t="s">
        <v>211</v>
      </c>
      <c r="J2919" s="48" t="s">
        <v>2648</v>
      </c>
      <c r="K2919" s="217" t="s">
        <v>3883</v>
      </c>
      <c r="L2919" s="217" t="s">
        <v>437</v>
      </c>
      <c r="M2919" s="48" t="s">
        <v>3884</v>
      </c>
      <c r="N2919" s="217" t="s">
        <v>211</v>
      </c>
      <c r="O2919" s="48" t="s">
        <v>183</v>
      </c>
      <c r="P2919" s="48"/>
      <c r="Q2919" s="48" t="s">
        <v>236</v>
      </c>
      <c r="R2919" s="217" t="s">
        <v>236</v>
      </c>
      <c r="S2919" s="48" t="b">
        <v>0</v>
      </c>
      <c r="T2919" s="48"/>
      <c r="U2919" s="178"/>
      <c r="V2919" s="178">
        <v>43077</v>
      </c>
      <c r="W2919" s="48" t="s">
        <v>211</v>
      </c>
      <c r="X2919" s="48"/>
      <c r="Y2919" s="48"/>
      <c r="Z2919" s="48" t="s">
        <v>211</v>
      </c>
      <c r="AA2919" s="48"/>
      <c r="AB2919" s="48"/>
      <c r="AC2919" s="217" t="s">
        <v>5118</v>
      </c>
      <c r="AD2919" s="48"/>
      <c r="AE2919" s="217" t="s">
        <v>178</v>
      </c>
      <c r="AF2919" s="217" t="s">
        <v>211</v>
      </c>
      <c r="AG2919" s="217" t="s">
        <v>2694</v>
      </c>
      <c r="AH2919" s="208"/>
      <c r="AI2919" s="210" t="s">
        <v>4353</v>
      </c>
      <c r="AJ2919" s="115" t="str">
        <f t="shared" si="45"/>
        <v>FS</v>
      </c>
      <c r="AK2919" s="115" t="b">
        <f>ISNUMBER(SEARCH("IRT",Table1[[#This Row],[Current_Status]]))</f>
        <v>0</v>
      </c>
      <c r="AL2919" s="116">
        <f>YEAR(Table1[[#This Row],[Project_Initiated]])</f>
        <v>2017</v>
      </c>
      <c r="AM2919" s="53">
        <v>44136</v>
      </c>
      <c r="AN2919" s="53" t="str">
        <f>IF(AND(Table1[[#This Row],[Completed Date]]&gt;="07/01/2020"+0,Table1[[#This Row],[Completed Date]]&lt;="6/30/2021"+0),"FY 20-21",IF(AND(Table1[[#This Row],[Completed Date]]&gt;="07/01/2019"+0,Table1[[#This Row],[Completed Date]]&lt;="6/30/2020"+0),"FY 19-20",""))</f>
        <v/>
      </c>
      <c r="AO2919" s="116" t="str">
        <f>IFERROR(FIND("R",Table1[[#This Row],[FS_Priority]]),"")</f>
        <v/>
      </c>
    </row>
    <row r="2920" spans="1:41" x14ac:dyDescent="0.25">
      <c r="A2920" s="48" t="s">
        <v>643</v>
      </c>
      <c r="B2920" s="217" t="s">
        <v>211</v>
      </c>
      <c r="C2920" s="217" t="s">
        <v>643</v>
      </c>
      <c r="D2920" s="218" t="b">
        <v>0</v>
      </c>
      <c r="E2920" s="48" t="s">
        <v>4313</v>
      </c>
      <c r="F2920" s="48" t="s">
        <v>3343</v>
      </c>
      <c r="G2920" s="48" t="s">
        <v>211</v>
      </c>
      <c r="H2920" s="48" t="s">
        <v>461</v>
      </c>
      <c r="I2920" s="48" t="s">
        <v>211</v>
      </c>
      <c r="J2920" s="48" t="s">
        <v>2661</v>
      </c>
      <c r="K2920" s="217" t="s">
        <v>3883</v>
      </c>
      <c r="L2920" s="217" t="s">
        <v>437</v>
      </c>
      <c r="M2920" s="48" t="s">
        <v>3885</v>
      </c>
      <c r="N2920" s="217" t="s">
        <v>211</v>
      </c>
      <c r="O2920" s="48" t="s">
        <v>183</v>
      </c>
      <c r="P2920" s="48"/>
      <c r="Q2920" s="48" t="s">
        <v>211</v>
      </c>
      <c r="R2920" s="217" t="s">
        <v>184</v>
      </c>
      <c r="S2920" s="48" t="b">
        <v>0</v>
      </c>
      <c r="T2920" s="48"/>
      <c r="U2920" s="178"/>
      <c r="V2920" s="178">
        <v>43077</v>
      </c>
      <c r="W2920" s="48" t="s">
        <v>211</v>
      </c>
      <c r="X2920" s="48"/>
      <c r="Y2920" s="48"/>
      <c r="Z2920" s="48" t="s">
        <v>211</v>
      </c>
      <c r="AA2920" s="48"/>
      <c r="AB2920" s="48"/>
      <c r="AC2920" s="217" t="s">
        <v>3344</v>
      </c>
      <c r="AD2920" s="48"/>
      <c r="AE2920" s="217" t="s">
        <v>178</v>
      </c>
      <c r="AF2920" s="217" t="s">
        <v>211</v>
      </c>
      <c r="AG2920" s="217" t="s">
        <v>2694</v>
      </c>
      <c r="AH2920" s="208">
        <v>43633</v>
      </c>
      <c r="AI2920" s="210" t="s">
        <v>4353</v>
      </c>
      <c r="AJ2920" s="115" t="str">
        <f t="shared" si="45"/>
        <v>FS</v>
      </c>
      <c r="AK2920" s="115" t="b">
        <f>ISNUMBER(SEARCH("IRT",Table1[[#This Row],[Current_Status]]))</f>
        <v>0</v>
      </c>
      <c r="AL2920" s="116">
        <f>YEAR(Table1[[#This Row],[Project_Initiated]])</f>
        <v>2017</v>
      </c>
      <c r="AM2920" s="53">
        <v>44136</v>
      </c>
      <c r="AN2920" s="53" t="str">
        <f>IF(AND(Table1[[#This Row],[Completed Date]]&gt;="07/01/2020"+0,Table1[[#This Row],[Completed Date]]&lt;="6/30/2021"+0),"FY 20-21",IF(AND(Table1[[#This Row],[Completed Date]]&gt;="07/01/2019"+0,Table1[[#This Row],[Completed Date]]&lt;="6/30/2020"+0),"FY 19-20",""))</f>
        <v/>
      </c>
      <c r="AO2920" s="116" t="str">
        <f>IFERROR(FIND("R",Table1[[#This Row],[FS_Priority]]),"")</f>
        <v/>
      </c>
    </row>
    <row r="2921" spans="1:41" x14ac:dyDescent="0.25">
      <c r="A2921" s="48" t="s">
        <v>26</v>
      </c>
      <c r="B2921" s="217" t="s">
        <v>211</v>
      </c>
      <c r="C2921" s="217" t="s">
        <v>26</v>
      </c>
      <c r="D2921" s="218" t="b">
        <v>0</v>
      </c>
      <c r="E2921" s="48" t="s">
        <v>107</v>
      </c>
      <c r="F2921" s="48" t="s">
        <v>3252</v>
      </c>
      <c r="G2921" s="48" t="s">
        <v>211</v>
      </c>
      <c r="H2921" s="48" t="s">
        <v>466</v>
      </c>
      <c r="I2921" s="48" t="s">
        <v>3765</v>
      </c>
      <c r="J2921" s="48" t="s">
        <v>2661</v>
      </c>
      <c r="K2921" s="217" t="s">
        <v>3674</v>
      </c>
      <c r="L2921" s="217" t="s">
        <v>2636</v>
      </c>
      <c r="M2921" s="48" t="s">
        <v>3691</v>
      </c>
      <c r="N2921" s="217" t="s">
        <v>211</v>
      </c>
      <c r="O2921" s="48" t="s">
        <v>183</v>
      </c>
      <c r="P2921" s="48"/>
      <c r="Q2921" s="48" t="s">
        <v>108</v>
      </c>
      <c r="R2921" s="217" t="s">
        <v>234</v>
      </c>
      <c r="S2921" s="48" t="b">
        <v>0</v>
      </c>
      <c r="T2921" s="48"/>
      <c r="U2921" s="178"/>
      <c r="V2921" s="178">
        <v>43080</v>
      </c>
      <c r="W2921" s="48" t="s">
        <v>211</v>
      </c>
      <c r="X2921" s="48"/>
      <c r="Y2921" s="48"/>
      <c r="Z2921" s="48" t="s">
        <v>211</v>
      </c>
      <c r="AA2921" s="48"/>
      <c r="AB2921" s="48"/>
      <c r="AC2921" s="217" t="s">
        <v>2689</v>
      </c>
      <c r="AD2921" s="48"/>
      <c r="AE2921" s="217" t="s">
        <v>183</v>
      </c>
      <c r="AF2921" s="217" t="s">
        <v>211</v>
      </c>
      <c r="AG2921" s="217" t="s">
        <v>2694</v>
      </c>
      <c r="AH2921" s="208">
        <v>43448</v>
      </c>
      <c r="AI2921" s="210" t="s">
        <v>4353</v>
      </c>
      <c r="AJ2921" s="115" t="str">
        <f t="shared" si="45"/>
        <v>FS</v>
      </c>
      <c r="AK2921" s="115" t="b">
        <f>ISNUMBER(SEARCH("IRT",Table1[[#This Row],[Current_Status]]))</f>
        <v>0</v>
      </c>
      <c r="AL2921" s="116">
        <f>YEAR(Table1[[#This Row],[Project_Initiated]])</f>
        <v>2017</v>
      </c>
      <c r="AM2921" s="53">
        <v>44136</v>
      </c>
      <c r="AN2921" s="53" t="str">
        <f>IF(AND(Table1[[#This Row],[Completed Date]]&gt;="07/01/2020"+0,Table1[[#This Row],[Completed Date]]&lt;="6/30/2021"+0),"FY 20-21",IF(AND(Table1[[#This Row],[Completed Date]]&gt;="07/01/2019"+0,Table1[[#This Row],[Completed Date]]&lt;="6/30/2020"+0),"FY 19-20",""))</f>
        <v/>
      </c>
      <c r="AO2921" s="116" t="str">
        <f>IFERROR(FIND("R",Table1[[#This Row],[FS_Priority]]),"")</f>
        <v/>
      </c>
    </row>
    <row r="2922" spans="1:41" x14ac:dyDescent="0.25">
      <c r="A2922" s="48" t="s">
        <v>327</v>
      </c>
      <c r="B2922" s="217" t="s">
        <v>211</v>
      </c>
      <c r="C2922" s="217" t="s">
        <v>327</v>
      </c>
      <c r="D2922" s="218" t="b">
        <v>0</v>
      </c>
      <c r="E2922" s="48" t="s">
        <v>107</v>
      </c>
      <c r="F2922" s="48" t="s">
        <v>3190</v>
      </c>
      <c r="G2922" s="48" t="s">
        <v>211</v>
      </c>
      <c r="H2922" s="48" t="s">
        <v>393</v>
      </c>
      <c r="I2922" s="48" t="s">
        <v>211</v>
      </c>
      <c r="J2922" s="48" t="s">
        <v>2661</v>
      </c>
      <c r="K2922" s="217" t="s">
        <v>3674</v>
      </c>
      <c r="L2922" s="217" t="s">
        <v>2636</v>
      </c>
      <c r="M2922" s="48" t="s">
        <v>3691</v>
      </c>
      <c r="N2922" s="217" t="s">
        <v>211</v>
      </c>
      <c r="O2922" s="48" t="s">
        <v>183</v>
      </c>
      <c r="P2922" s="48"/>
      <c r="Q2922" s="48" t="s">
        <v>223</v>
      </c>
      <c r="R2922" s="217" t="s">
        <v>286</v>
      </c>
      <c r="S2922" s="48" t="b">
        <v>0</v>
      </c>
      <c r="T2922" s="48"/>
      <c r="U2922" s="178"/>
      <c r="V2922" s="178">
        <v>43080</v>
      </c>
      <c r="W2922" s="48" t="s">
        <v>211</v>
      </c>
      <c r="X2922" s="48"/>
      <c r="Y2922" s="48"/>
      <c r="Z2922" s="48" t="s">
        <v>211</v>
      </c>
      <c r="AA2922" s="48"/>
      <c r="AB2922" s="48"/>
      <c r="AC2922" s="217" t="s">
        <v>2764</v>
      </c>
      <c r="AD2922" s="48"/>
      <c r="AE2922" s="217" t="s">
        <v>183</v>
      </c>
      <c r="AF2922" s="217" t="s">
        <v>211</v>
      </c>
      <c r="AG2922" s="217" t="s">
        <v>2694</v>
      </c>
      <c r="AH2922" s="208">
        <v>43497</v>
      </c>
      <c r="AI2922" s="210" t="s">
        <v>4353</v>
      </c>
      <c r="AJ2922" s="115" t="str">
        <f t="shared" si="45"/>
        <v>FS</v>
      </c>
      <c r="AK2922" s="115" t="b">
        <f>ISNUMBER(SEARCH("IRT",Table1[[#This Row],[Current_Status]]))</f>
        <v>0</v>
      </c>
      <c r="AL2922" s="116">
        <f>YEAR(Table1[[#This Row],[Project_Initiated]])</f>
        <v>2017</v>
      </c>
      <c r="AM2922" s="53">
        <v>44136</v>
      </c>
      <c r="AN2922" s="53" t="str">
        <f>IF(AND(Table1[[#This Row],[Completed Date]]&gt;="07/01/2020"+0,Table1[[#This Row],[Completed Date]]&lt;="6/30/2021"+0),"FY 20-21",IF(AND(Table1[[#This Row],[Completed Date]]&gt;="07/01/2019"+0,Table1[[#This Row],[Completed Date]]&lt;="6/30/2020"+0),"FY 19-20",""))</f>
        <v/>
      </c>
      <c r="AO2922" s="116" t="str">
        <f>IFERROR(FIND("R",Table1[[#This Row],[FS_Priority]]),"")</f>
        <v/>
      </c>
    </row>
    <row r="2923" spans="1:41" x14ac:dyDescent="0.25">
      <c r="A2923" s="48" t="s">
        <v>283</v>
      </c>
      <c r="B2923" s="217" t="s">
        <v>211</v>
      </c>
      <c r="C2923" s="217" t="s">
        <v>283</v>
      </c>
      <c r="D2923" s="218" t="b">
        <v>0</v>
      </c>
      <c r="E2923" s="48" t="s">
        <v>53</v>
      </c>
      <c r="F2923" s="48" t="s">
        <v>3037</v>
      </c>
      <c r="G2923" s="48" t="s">
        <v>211</v>
      </c>
      <c r="H2923" s="48" t="s">
        <v>285</v>
      </c>
      <c r="I2923" s="48" t="s">
        <v>3552</v>
      </c>
      <c r="J2923" s="48" t="s">
        <v>2661</v>
      </c>
      <c r="K2923" s="217" t="s">
        <v>3514</v>
      </c>
      <c r="L2923" s="217" t="s">
        <v>2636</v>
      </c>
      <c r="M2923" s="48" t="s">
        <v>3515</v>
      </c>
      <c r="N2923" s="217" t="s">
        <v>211</v>
      </c>
      <c r="O2923" s="48" t="s">
        <v>183</v>
      </c>
      <c r="P2923" s="48"/>
      <c r="Q2923" s="48" t="s">
        <v>244</v>
      </c>
      <c r="R2923" s="217" t="s">
        <v>180</v>
      </c>
      <c r="S2923" s="48" t="b">
        <v>1</v>
      </c>
      <c r="T2923" s="48"/>
      <c r="U2923" s="178"/>
      <c r="V2923" s="178">
        <v>43080</v>
      </c>
      <c r="W2923" s="48" t="s">
        <v>211</v>
      </c>
      <c r="X2923" s="48"/>
      <c r="Y2923" s="48"/>
      <c r="Z2923" s="48" t="s">
        <v>211</v>
      </c>
      <c r="AA2923" s="48"/>
      <c r="AB2923" s="48"/>
      <c r="AC2923" s="217" t="s">
        <v>2789</v>
      </c>
      <c r="AD2923" s="48"/>
      <c r="AE2923" s="217" t="s">
        <v>183</v>
      </c>
      <c r="AF2923" s="217" t="s">
        <v>211</v>
      </c>
      <c r="AG2923" s="217" t="s">
        <v>2694</v>
      </c>
      <c r="AH2923" s="208">
        <v>43510</v>
      </c>
      <c r="AI2923" s="210" t="s">
        <v>4348</v>
      </c>
      <c r="AJ2923" s="115" t="str">
        <f t="shared" si="45"/>
        <v>FS</v>
      </c>
      <c r="AK2923" s="115" t="b">
        <f>ISNUMBER(SEARCH("IRT",Table1[[#This Row],[Current_Status]]))</f>
        <v>0</v>
      </c>
      <c r="AL2923" s="116">
        <f>YEAR(Table1[[#This Row],[Project_Initiated]])</f>
        <v>2017</v>
      </c>
      <c r="AM2923" s="53">
        <v>44136</v>
      </c>
      <c r="AN2923" s="53" t="str">
        <f>IF(AND(Table1[[#This Row],[Completed Date]]&gt;="07/01/2020"+0,Table1[[#This Row],[Completed Date]]&lt;="6/30/2021"+0),"FY 20-21",IF(AND(Table1[[#This Row],[Completed Date]]&gt;="07/01/2019"+0,Table1[[#This Row],[Completed Date]]&lt;="6/30/2020"+0),"FY 19-20",""))</f>
        <v/>
      </c>
      <c r="AO2923" s="116" t="str">
        <f>IFERROR(FIND("R",Table1[[#This Row],[FS_Priority]]),"")</f>
        <v/>
      </c>
    </row>
    <row r="2924" spans="1:41" x14ac:dyDescent="0.25">
      <c r="A2924" s="48" t="s">
        <v>644</v>
      </c>
      <c r="B2924" s="217" t="s">
        <v>211</v>
      </c>
      <c r="C2924" s="217" t="s">
        <v>644</v>
      </c>
      <c r="D2924" s="218" t="b">
        <v>0</v>
      </c>
      <c r="E2924" s="48" t="s">
        <v>107</v>
      </c>
      <c r="F2924" s="48" t="s">
        <v>3167</v>
      </c>
      <c r="G2924" s="48" t="s">
        <v>211</v>
      </c>
      <c r="H2924" s="48" t="s">
        <v>294</v>
      </c>
      <c r="I2924" s="48" t="s">
        <v>3694</v>
      </c>
      <c r="J2924" s="48" t="s">
        <v>2661</v>
      </c>
      <c r="K2924" s="217" t="s">
        <v>3674</v>
      </c>
      <c r="L2924" s="217" t="s">
        <v>2636</v>
      </c>
      <c r="M2924" s="48" t="s">
        <v>3691</v>
      </c>
      <c r="N2924" s="217" t="s">
        <v>211</v>
      </c>
      <c r="O2924" s="48" t="s">
        <v>183</v>
      </c>
      <c r="P2924" s="48"/>
      <c r="Q2924" s="48" t="s">
        <v>211</v>
      </c>
      <c r="R2924" s="217" t="s">
        <v>211</v>
      </c>
      <c r="S2924" s="48" t="b">
        <v>1</v>
      </c>
      <c r="T2924" s="48"/>
      <c r="U2924" s="178"/>
      <c r="V2924" s="178">
        <v>43081</v>
      </c>
      <c r="W2924" s="48" t="s">
        <v>211</v>
      </c>
      <c r="X2924" s="48"/>
      <c r="Y2924" s="48"/>
      <c r="Z2924" s="48" t="s">
        <v>211</v>
      </c>
      <c r="AA2924" s="48"/>
      <c r="AB2924" s="48"/>
      <c r="AC2924" s="217" t="s">
        <v>2626</v>
      </c>
      <c r="AD2924" s="48"/>
      <c r="AE2924" s="217" t="s">
        <v>183</v>
      </c>
      <c r="AF2924" s="217" t="s">
        <v>211</v>
      </c>
      <c r="AG2924" s="217" t="s">
        <v>2694</v>
      </c>
      <c r="AH2924" s="208">
        <v>43412</v>
      </c>
      <c r="AI2924" s="210" t="s">
        <v>4353</v>
      </c>
      <c r="AJ2924" s="115" t="str">
        <f t="shared" si="45"/>
        <v>FS</v>
      </c>
      <c r="AK2924" s="115" t="b">
        <f>ISNUMBER(SEARCH("IRT",Table1[[#This Row],[Current_Status]]))</f>
        <v>0</v>
      </c>
      <c r="AL2924" s="116">
        <f>YEAR(Table1[[#This Row],[Project_Initiated]])</f>
        <v>2017</v>
      </c>
      <c r="AM2924" s="53">
        <v>44136</v>
      </c>
      <c r="AN2924" s="53" t="str">
        <f>IF(AND(Table1[[#This Row],[Completed Date]]&gt;="07/01/2020"+0,Table1[[#This Row],[Completed Date]]&lt;="6/30/2021"+0),"FY 20-21",IF(AND(Table1[[#This Row],[Completed Date]]&gt;="07/01/2019"+0,Table1[[#This Row],[Completed Date]]&lt;="6/30/2020"+0),"FY 19-20",""))</f>
        <v/>
      </c>
      <c r="AO2924" s="116" t="str">
        <f>IFERROR(FIND("R",Table1[[#This Row],[FS_Priority]]),"")</f>
        <v/>
      </c>
    </row>
    <row r="2925" spans="1:41" x14ac:dyDescent="0.25">
      <c r="A2925" s="48" t="s">
        <v>645</v>
      </c>
      <c r="B2925" s="217" t="s">
        <v>211</v>
      </c>
      <c r="C2925" s="217" t="s">
        <v>645</v>
      </c>
      <c r="D2925" s="218" t="b">
        <v>0</v>
      </c>
      <c r="E2925" s="48" t="s">
        <v>107</v>
      </c>
      <c r="F2925" s="48" t="s">
        <v>3176</v>
      </c>
      <c r="G2925" s="48" t="s">
        <v>211</v>
      </c>
      <c r="H2925" s="48" t="s">
        <v>441</v>
      </c>
      <c r="I2925" s="48" t="s">
        <v>3673</v>
      </c>
      <c r="J2925" s="48" t="s">
        <v>2661</v>
      </c>
      <c r="K2925" s="217" t="s">
        <v>3674</v>
      </c>
      <c r="L2925" s="217" t="s">
        <v>2636</v>
      </c>
      <c r="M2925" s="48" t="s">
        <v>3675</v>
      </c>
      <c r="N2925" s="217" t="s">
        <v>211</v>
      </c>
      <c r="O2925" s="48" t="s">
        <v>165</v>
      </c>
      <c r="P2925" s="48"/>
      <c r="Q2925" s="48" t="s">
        <v>211</v>
      </c>
      <c r="R2925" s="217" t="s">
        <v>231</v>
      </c>
      <c r="S2925" s="48" t="b">
        <v>0</v>
      </c>
      <c r="T2925" s="48"/>
      <c r="U2925" s="178"/>
      <c r="V2925" s="178">
        <v>43089</v>
      </c>
      <c r="W2925" s="48" t="s">
        <v>211</v>
      </c>
      <c r="X2925" s="48"/>
      <c r="Y2925" s="48"/>
      <c r="Z2925" s="48" t="s">
        <v>211</v>
      </c>
      <c r="AA2925" s="48"/>
      <c r="AB2925" s="48"/>
      <c r="AC2925" s="217" t="s">
        <v>211</v>
      </c>
      <c r="AD2925" s="48"/>
      <c r="AE2925" s="217" t="s">
        <v>165</v>
      </c>
      <c r="AF2925" s="217" t="s">
        <v>211</v>
      </c>
      <c r="AG2925" s="217" t="s">
        <v>539</v>
      </c>
      <c r="AH2925" s="208">
        <v>43295</v>
      </c>
      <c r="AI2925" s="210" t="s">
        <v>4348</v>
      </c>
      <c r="AJ2925" s="115" t="str">
        <f t="shared" si="45"/>
        <v>FS</v>
      </c>
      <c r="AK2925" s="115" t="b">
        <f>ISNUMBER(SEARCH("IRT",Table1[[#This Row],[Current_Status]]))</f>
        <v>0</v>
      </c>
      <c r="AL2925" s="116">
        <f>YEAR(Table1[[#This Row],[Project_Initiated]])</f>
        <v>2017</v>
      </c>
      <c r="AM2925" s="53">
        <v>44136</v>
      </c>
      <c r="AN2925" s="53" t="str">
        <f>IF(AND(Table1[[#This Row],[Completed Date]]&gt;="07/01/2020"+0,Table1[[#This Row],[Completed Date]]&lt;="6/30/2021"+0),"FY 20-21",IF(AND(Table1[[#This Row],[Completed Date]]&gt;="07/01/2019"+0,Table1[[#This Row],[Completed Date]]&lt;="6/30/2020"+0),"FY 19-20",""))</f>
        <v/>
      </c>
      <c r="AO2925" s="116" t="str">
        <f>IFERROR(FIND("R",Table1[[#This Row],[FS_Priority]]),"")</f>
        <v/>
      </c>
    </row>
    <row r="2926" spans="1:41" x14ac:dyDescent="0.25">
      <c r="A2926" s="48" t="s">
        <v>404</v>
      </c>
      <c r="B2926" s="217" t="s">
        <v>211</v>
      </c>
      <c r="C2926" s="217" t="s">
        <v>404</v>
      </c>
      <c r="D2926" s="218" t="b">
        <v>0</v>
      </c>
      <c r="E2926" s="48" t="s">
        <v>130</v>
      </c>
      <c r="F2926" s="48" t="s">
        <v>3278</v>
      </c>
      <c r="G2926" s="48" t="s">
        <v>211</v>
      </c>
      <c r="H2926" s="48" t="s">
        <v>445</v>
      </c>
      <c r="I2926" s="48" t="s">
        <v>3799</v>
      </c>
      <c r="J2926" s="48" t="s">
        <v>2672</v>
      </c>
      <c r="K2926" s="217" t="s">
        <v>3791</v>
      </c>
      <c r="L2926" s="217" t="s">
        <v>403</v>
      </c>
      <c r="M2926" s="48" t="s">
        <v>3800</v>
      </c>
      <c r="N2926" s="217" t="s">
        <v>211</v>
      </c>
      <c r="O2926" s="48" t="s">
        <v>183</v>
      </c>
      <c r="P2926" s="48"/>
      <c r="Q2926" s="48" t="s">
        <v>218</v>
      </c>
      <c r="R2926" s="217" t="s">
        <v>236</v>
      </c>
      <c r="S2926" s="48" t="b">
        <v>0</v>
      </c>
      <c r="T2926" s="48"/>
      <c r="U2926" s="178"/>
      <c r="V2926" s="178">
        <v>43090</v>
      </c>
      <c r="W2926" s="48" t="s">
        <v>211</v>
      </c>
      <c r="X2926" s="48"/>
      <c r="Y2926" s="48"/>
      <c r="Z2926" s="48" t="s">
        <v>211</v>
      </c>
      <c r="AA2926" s="48"/>
      <c r="AB2926" s="48"/>
      <c r="AC2926" s="217" t="s">
        <v>211</v>
      </c>
      <c r="AD2926" s="219">
        <v>43272</v>
      </c>
      <c r="AE2926" s="217" t="s">
        <v>498</v>
      </c>
      <c r="AF2926" s="217" t="s">
        <v>211</v>
      </c>
      <c r="AG2926" s="217" t="s">
        <v>2694</v>
      </c>
      <c r="AH2926" s="209">
        <v>43489</v>
      </c>
      <c r="AI2926" s="210" t="s">
        <v>4350</v>
      </c>
      <c r="AJ2926" s="115" t="str">
        <f t="shared" si="45"/>
        <v>FS</v>
      </c>
      <c r="AK2926" s="115" t="b">
        <f>ISNUMBER(SEARCH("IRT",Table1[[#This Row],[Current_Status]]))</f>
        <v>0</v>
      </c>
      <c r="AL2926" s="116">
        <f>YEAR(Table1[[#This Row],[Project_Initiated]])</f>
        <v>2017</v>
      </c>
      <c r="AM2926" s="53">
        <v>44136</v>
      </c>
      <c r="AN2926" s="53" t="str">
        <f>IF(AND(Table1[[#This Row],[Completed Date]]&gt;="07/01/2020"+0,Table1[[#This Row],[Completed Date]]&lt;="6/30/2021"+0),"FY 20-21",IF(AND(Table1[[#This Row],[Completed Date]]&gt;="07/01/2019"+0,Table1[[#This Row],[Completed Date]]&lt;="6/30/2020"+0),"FY 19-20",""))</f>
        <v/>
      </c>
      <c r="AO2926" s="116" t="str">
        <f>IFERROR(FIND("R",Table1[[#This Row],[FS_Priority]]),"")</f>
        <v/>
      </c>
    </row>
    <row r="2927" spans="1:41" x14ac:dyDescent="0.25">
      <c r="A2927" s="48" t="s">
        <v>646</v>
      </c>
      <c r="B2927" s="217" t="s">
        <v>211</v>
      </c>
      <c r="C2927" s="217" t="s">
        <v>646</v>
      </c>
      <c r="D2927" s="218" t="b">
        <v>0</v>
      </c>
      <c r="E2927" s="48" t="s">
        <v>107</v>
      </c>
      <c r="F2927" s="48" t="s">
        <v>3166</v>
      </c>
      <c r="G2927" s="48" t="s">
        <v>211</v>
      </c>
      <c r="H2927" s="48" t="s">
        <v>466</v>
      </c>
      <c r="I2927" s="48" t="s">
        <v>3688</v>
      </c>
      <c r="J2927" s="48" t="s">
        <v>2661</v>
      </c>
      <c r="K2927" s="217" t="s">
        <v>3674</v>
      </c>
      <c r="L2927" s="217" t="s">
        <v>2636</v>
      </c>
      <c r="M2927" s="48" t="s">
        <v>3689</v>
      </c>
      <c r="N2927" s="217" t="s">
        <v>211</v>
      </c>
      <c r="O2927" s="48" t="s">
        <v>183</v>
      </c>
      <c r="P2927" s="48"/>
      <c r="Q2927" s="48" t="s">
        <v>211</v>
      </c>
      <c r="R2927" s="217" t="s">
        <v>211</v>
      </c>
      <c r="S2927" s="48" t="b">
        <v>0</v>
      </c>
      <c r="T2927" s="48"/>
      <c r="U2927" s="178"/>
      <c r="V2927" s="178">
        <v>43091</v>
      </c>
      <c r="W2927" s="48" t="s">
        <v>211</v>
      </c>
      <c r="X2927" s="48"/>
      <c r="Y2927" s="48"/>
      <c r="Z2927" s="48" t="s">
        <v>211</v>
      </c>
      <c r="AA2927" s="48"/>
      <c r="AB2927" s="48"/>
      <c r="AC2927" s="217" t="s">
        <v>647</v>
      </c>
      <c r="AD2927" s="48"/>
      <c r="AE2927" s="217" t="s">
        <v>183</v>
      </c>
      <c r="AF2927" s="217" t="s">
        <v>211</v>
      </c>
      <c r="AG2927" s="217" t="s">
        <v>2694</v>
      </c>
      <c r="AH2927" s="208">
        <v>43364</v>
      </c>
      <c r="AI2927" s="210" t="s">
        <v>4348</v>
      </c>
      <c r="AJ2927" s="115" t="str">
        <f t="shared" si="45"/>
        <v>FS</v>
      </c>
      <c r="AK2927" s="115" t="b">
        <f>ISNUMBER(SEARCH("IRT",Table1[[#This Row],[Current_Status]]))</f>
        <v>0</v>
      </c>
      <c r="AL2927" s="116">
        <f>YEAR(Table1[[#This Row],[Project_Initiated]])</f>
        <v>2017</v>
      </c>
      <c r="AM2927" s="53">
        <v>44136</v>
      </c>
      <c r="AN2927" s="53" t="str">
        <f>IF(AND(Table1[[#This Row],[Completed Date]]&gt;="07/01/2020"+0,Table1[[#This Row],[Completed Date]]&lt;="6/30/2021"+0),"FY 20-21",IF(AND(Table1[[#This Row],[Completed Date]]&gt;="07/01/2019"+0,Table1[[#This Row],[Completed Date]]&lt;="6/30/2020"+0),"FY 19-20",""))</f>
        <v/>
      </c>
      <c r="AO2927" s="116" t="str">
        <f>IFERROR(FIND("R",Table1[[#This Row],[FS_Priority]]),"")</f>
        <v/>
      </c>
    </row>
    <row r="2928" spans="1:41" x14ac:dyDescent="0.25">
      <c r="A2928" s="48" t="s">
        <v>343</v>
      </c>
      <c r="B2928" s="217" t="s">
        <v>211</v>
      </c>
      <c r="C2928" s="217" t="s">
        <v>343</v>
      </c>
      <c r="D2928" s="218" t="b">
        <v>0</v>
      </c>
      <c r="E2928" s="48" t="s">
        <v>107</v>
      </c>
      <c r="F2928" s="48" t="s">
        <v>3213</v>
      </c>
      <c r="G2928" s="48" t="s">
        <v>211</v>
      </c>
      <c r="H2928" s="48" t="s">
        <v>3531</v>
      </c>
      <c r="I2928" s="48" t="s">
        <v>3732</v>
      </c>
      <c r="J2928" s="48" t="s">
        <v>2661</v>
      </c>
      <c r="K2928" s="217" t="s">
        <v>3674</v>
      </c>
      <c r="L2928" s="217" t="s">
        <v>2636</v>
      </c>
      <c r="M2928" s="48" t="s">
        <v>3701</v>
      </c>
      <c r="N2928" s="217" t="s">
        <v>211</v>
      </c>
      <c r="O2928" s="48" t="s">
        <v>183</v>
      </c>
      <c r="P2928" s="48"/>
      <c r="Q2928" s="48" t="s">
        <v>344</v>
      </c>
      <c r="R2928" s="217" t="s">
        <v>344</v>
      </c>
      <c r="S2928" s="48" t="b">
        <v>0</v>
      </c>
      <c r="T2928" s="48"/>
      <c r="U2928" s="178"/>
      <c r="V2928" s="178">
        <v>43091</v>
      </c>
      <c r="W2928" s="48" t="s">
        <v>211</v>
      </c>
      <c r="X2928" s="48"/>
      <c r="Y2928" s="48"/>
      <c r="Z2928" s="48" t="s">
        <v>211</v>
      </c>
      <c r="AA2928" s="48"/>
      <c r="AB2928" s="48"/>
      <c r="AC2928" s="217" t="s">
        <v>2765</v>
      </c>
      <c r="AD2928" s="48"/>
      <c r="AE2928" s="217" t="s">
        <v>178</v>
      </c>
      <c r="AF2928" s="217" t="s">
        <v>211</v>
      </c>
      <c r="AG2928" s="217" t="s">
        <v>2694</v>
      </c>
      <c r="AH2928" s="209">
        <v>43497</v>
      </c>
      <c r="AI2928" s="210" t="s">
        <v>4348</v>
      </c>
      <c r="AJ2928" s="115" t="str">
        <f t="shared" si="45"/>
        <v>FS</v>
      </c>
      <c r="AK2928" s="115" t="b">
        <f>ISNUMBER(SEARCH("IRT",Table1[[#This Row],[Current_Status]]))</f>
        <v>0</v>
      </c>
      <c r="AL2928" s="116">
        <f>YEAR(Table1[[#This Row],[Project_Initiated]])</f>
        <v>2017</v>
      </c>
      <c r="AM2928" s="53">
        <v>44136</v>
      </c>
      <c r="AN2928" s="53" t="str">
        <f>IF(AND(Table1[[#This Row],[Completed Date]]&gt;="07/01/2020"+0,Table1[[#This Row],[Completed Date]]&lt;="6/30/2021"+0),"FY 20-21",IF(AND(Table1[[#This Row],[Completed Date]]&gt;="07/01/2019"+0,Table1[[#This Row],[Completed Date]]&lt;="6/30/2020"+0),"FY 19-20",""))</f>
        <v/>
      </c>
      <c r="AO2928" s="116" t="str">
        <f>IFERROR(FIND("R",Table1[[#This Row],[FS_Priority]]),"")</f>
        <v/>
      </c>
    </row>
    <row r="2929" spans="1:41" x14ac:dyDescent="0.25">
      <c r="A2929" s="48" t="s">
        <v>346</v>
      </c>
      <c r="B2929" s="217" t="s">
        <v>211</v>
      </c>
      <c r="C2929" s="217" t="s">
        <v>346</v>
      </c>
      <c r="D2929" s="218" t="b">
        <v>0</v>
      </c>
      <c r="E2929" s="48" t="s">
        <v>107</v>
      </c>
      <c r="F2929" s="48" t="s">
        <v>3214</v>
      </c>
      <c r="G2929" s="48" t="s">
        <v>211</v>
      </c>
      <c r="H2929" s="48" t="s">
        <v>3531</v>
      </c>
      <c r="I2929" s="48" t="s">
        <v>3733</v>
      </c>
      <c r="J2929" s="48" t="s">
        <v>2661</v>
      </c>
      <c r="K2929" s="217" t="s">
        <v>3674</v>
      </c>
      <c r="L2929" s="217" t="s">
        <v>2636</v>
      </c>
      <c r="M2929" s="48" t="s">
        <v>3701</v>
      </c>
      <c r="N2929" s="217" t="s">
        <v>211</v>
      </c>
      <c r="O2929" s="48" t="s">
        <v>183</v>
      </c>
      <c r="P2929" s="48"/>
      <c r="Q2929" s="48" t="s">
        <v>345</v>
      </c>
      <c r="R2929" s="217" t="s">
        <v>2663</v>
      </c>
      <c r="S2929" s="48" t="b">
        <v>0</v>
      </c>
      <c r="T2929" s="48"/>
      <c r="U2929" s="178"/>
      <c r="V2929" s="178">
        <v>43091</v>
      </c>
      <c r="W2929" s="48" t="s">
        <v>211</v>
      </c>
      <c r="X2929" s="48"/>
      <c r="Y2929" s="48"/>
      <c r="Z2929" s="48" t="s">
        <v>211</v>
      </c>
      <c r="AA2929" s="48"/>
      <c r="AB2929" s="48"/>
      <c r="AC2929" s="217" t="s">
        <v>2766</v>
      </c>
      <c r="AD2929" s="48"/>
      <c r="AE2929" s="217" t="s">
        <v>178</v>
      </c>
      <c r="AF2929" s="217" t="s">
        <v>211</v>
      </c>
      <c r="AG2929" s="217" t="s">
        <v>2694</v>
      </c>
      <c r="AH2929" s="209">
        <v>43497</v>
      </c>
      <c r="AI2929" s="210" t="s">
        <v>4348</v>
      </c>
      <c r="AJ2929" s="115" t="str">
        <f t="shared" si="45"/>
        <v>FS</v>
      </c>
      <c r="AK2929" s="115" t="b">
        <f>ISNUMBER(SEARCH("IRT",Table1[[#This Row],[Current_Status]]))</f>
        <v>0</v>
      </c>
      <c r="AL2929" s="116">
        <f>YEAR(Table1[[#This Row],[Project_Initiated]])</f>
        <v>2017</v>
      </c>
      <c r="AM2929" s="53">
        <v>44136</v>
      </c>
      <c r="AN2929" s="53" t="str">
        <f>IF(AND(Table1[[#This Row],[Completed Date]]&gt;="07/01/2020"+0,Table1[[#This Row],[Completed Date]]&lt;="6/30/2021"+0),"FY 20-21",IF(AND(Table1[[#This Row],[Completed Date]]&gt;="07/01/2019"+0,Table1[[#This Row],[Completed Date]]&lt;="6/30/2020"+0),"FY 19-20",""))</f>
        <v/>
      </c>
      <c r="AO2929" s="116" t="str">
        <f>IFERROR(FIND("R",Table1[[#This Row],[FS_Priority]]),"")</f>
        <v/>
      </c>
    </row>
    <row r="2930" spans="1:41" x14ac:dyDescent="0.25">
      <c r="A2930" s="48" t="s">
        <v>648</v>
      </c>
      <c r="B2930" s="217" t="s">
        <v>211</v>
      </c>
      <c r="C2930" s="217" t="s">
        <v>648</v>
      </c>
      <c r="D2930" s="218" t="b">
        <v>0</v>
      </c>
      <c r="E2930" s="48" t="s">
        <v>147</v>
      </c>
      <c r="F2930" s="48" t="s">
        <v>3308</v>
      </c>
      <c r="G2930" s="48" t="s">
        <v>211</v>
      </c>
      <c r="H2930" s="48" t="s">
        <v>490</v>
      </c>
      <c r="I2930" s="48" t="s">
        <v>3841</v>
      </c>
      <c r="J2930" s="48" t="s">
        <v>2661</v>
      </c>
      <c r="K2930" s="217" t="s">
        <v>3839</v>
      </c>
      <c r="L2930" s="217" t="s">
        <v>4330</v>
      </c>
      <c r="M2930" s="48" t="s">
        <v>3842</v>
      </c>
      <c r="N2930" s="217" t="s">
        <v>211</v>
      </c>
      <c r="O2930" s="48" t="s">
        <v>183</v>
      </c>
      <c r="P2930" s="48"/>
      <c r="Q2930" s="48" t="s">
        <v>211</v>
      </c>
      <c r="R2930" s="217" t="s">
        <v>211</v>
      </c>
      <c r="S2930" s="48" t="b">
        <v>0</v>
      </c>
      <c r="T2930" s="48"/>
      <c r="U2930" s="178"/>
      <c r="V2930" s="178">
        <v>43091</v>
      </c>
      <c r="W2930" s="48" t="s">
        <v>211</v>
      </c>
      <c r="X2930" s="48"/>
      <c r="Y2930" s="48"/>
      <c r="Z2930" s="48" t="s">
        <v>211</v>
      </c>
      <c r="AA2930" s="48"/>
      <c r="AB2930" s="48"/>
      <c r="AC2930" s="217" t="s">
        <v>649</v>
      </c>
      <c r="AD2930" s="48"/>
      <c r="AE2930" s="217" t="s">
        <v>183</v>
      </c>
      <c r="AF2930" s="217" t="s">
        <v>211</v>
      </c>
      <c r="AG2930" s="217" t="s">
        <v>2694</v>
      </c>
      <c r="AH2930" s="209">
        <v>43353</v>
      </c>
      <c r="AI2930" s="210" t="s">
        <v>4348</v>
      </c>
      <c r="AJ2930" s="115" t="str">
        <f t="shared" si="45"/>
        <v>FS</v>
      </c>
      <c r="AK2930" s="115" t="b">
        <f>ISNUMBER(SEARCH("IRT",Table1[[#This Row],[Current_Status]]))</f>
        <v>0</v>
      </c>
      <c r="AL2930" s="116">
        <f>YEAR(Table1[[#This Row],[Project_Initiated]])</f>
        <v>2017</v>
      </c>
      <c r="AM2930" s="53">
        <v>44136</v>
      </c>
      <c r="AN2930" s="53" t="str">
        <f>IF(AND(Table1[[#This Row],[Completed Date]]&gt;="07/01/2020"+0,Table1[[#This Row],[Completed Date]]&lt;="6/30/2021"+0),"FY 20-21",IF(AND(Table1[[#This Row],[Completed Date]]&gt;="07/01/2019"+0,Table1[[#This Row],[Completed Date]]&lt;="6/30/2020"+0),"FY 19-20",""))</f>
        <v/>
      </c>
      <c r="AO2930" s="116" t="str">
        <f>IFERROR(FIND("R",Table1[[#This Row],[FS_Priority]]),"")</f>
        <v/>
      </c>
    </row>
    <row r="2931" spans="1:41" x14ac:dyDescent="0.25">
      <c r="A2931" s="48" t="s">
        <v>650</v>
      </c>
      <c r="B2931" s="217" t="s">
        <v>211</v>
      </c>
      <c r="C2931" s="217" t="s">
        <v>650</v>
      </c>
      <c r="D2931" s="218" t="b">
        <v>0</v>
      </c>
      <c r="E2931" s="48" t="s">
        <v>53</v>
      </c>
      <c r="F2931" s="48" t="s">
        <v>3010</v>
      </c>
      <c r="G2931" s="48" t="s">
        <v>211</v>
      </c>
      <c r="H2931" s="48" t="s">
        <v>932</v>
      </c>
      <c r="I2931" s="48" t="s">
        <v>212</v>
      </c>
      <c r="J2931" s="48" t="s">
        <v>2661</v>
      </c>
      <c r="K2931" s="217" t="s">
        <v>3514</v>
      </c>
      <c r="L2931" s="217" t="s">
        <v>2636</v>
      </c>
      <c r="M2931" s="48" t="s">
        <v>3517</v>
      </c>
      <c r="N2931" s="217" t="s">
        <v>211</v>
      </c>
      <c r="O2931" s="48" t="s">
        <v>183</v>
      </c>
      <c r="P2931" s="48"/>
      <c r="Q2931" s="48" t="s">
        <v>211</v>
      </c>
      <c r="R2931" s="217" t="s">
        <v>239</v>
      </c>
      <c r="S2931" s="48" t="b">
        <v>0</v>
      </c>
      <c r="T2931" s="48"/>
      <c r="U2931" s="178"/>
      <c r="V2931" s="178">
        <v>43116</v>
      </c>
      <c r="W2931" s="48" t="s">
        <v>211</v>
      </c>
      <c r="X2931" s="48"/>
      <c r="Y2931" s="48"/>
      <c r="Z2931" s="48" t="s">
        <v>211</v>
      </c>
      <c r="AA2931" s="48"/>
      <c r="AB2931" s="48"/>
      <c r="AC2931" s="217" t="s">
        <v>651</v>
      </c>
      <c r="AD2931" s="48"/>
      <c r="AE2931" s="217" t="s">
        <v>178</v>
      </c>
      <c r="AF2931" s="217" t="s">
        <v>211</v>
      </c>
      <c r="AG2931" s="217" t="s">
        <v>2694</v>
      </c>
      <c r="AH2931" s="209">
        <v>43292</v>
      </c>
      <c r="AI2931" s="210" t="s">
        <v>4348</v>
      </c>
      <c r="AJ2931" s="115" t="str">
        <f t="shared" si="45"/>
        <v>FS</v>
      </c>
      <c r="AK2931" s="115" t="b">
        <f>ISNUMBER(SEARCH("IRT",Table1[[#This Row],[Current_Status]]))</f>
        <v>0</v>
      </c>
      <c r="AL2931" s="116">
        <f>YEAR(Table1[[#This Row],[Project_Initiated]])</f>
        <v>2018</v>
      </c>
      <c r="AM2931" s="53">
        <v>44136</v>
      </c>
      <c r="AN2931" s="53" t="str">
        <f>IF(AND(Table1[[#This Row],[Completed Date]]&gt;="07/01/2020"+0,Table1[[#This Row],[Completed Date]]&lt;="6/30/2021"+0),"FY 20-21",IF(AND(Table1[[#This Row],[Completed Date]]&gt;="07/01/2019"+0,Table1[[#This Row],[Completed Date]]&lt;="6/30/2020"+0),"FY 19-20",""))</f>
        <v/>
      </c>
      <c r="AO2931" s="116" t="str">
        <f>IFERROR(FIND("R",Table1[[#This Row],[FS_Priority]]),"")</f>
        <v/>
      </c>
    </row>
    <row r="2932" spans="1:41" x14ac:dyDescent="0.25">
      <c r="A2932" s="48" t="s">
        <v>328</v>
      </c>
      <c r="B2932" s="217" t="s">
        <v>211</v>
      </c>
      <c r="C2932" s="217" t="s">
        <v>328</v>
      </c>
      <c r="D2932" s="218" t="b">
        <v>0</v>
      </c>
      <c r="E2932" s="48" t="s">
        <v>107</v>
      </c>
      <c r="F2932" s="48" t="s">
        <v>3195</v>
      </c>
      <c r="G2932" s="48" t="s">
        <v>211</v>
      </c>
      <c r="H2932" s="48" t="s">
        <v>294</v>
      </c>
      <c r="I2932" s="48" t="s">
        <v>3720</v>
      </c>
      <c r="J2932" s="48" t="s">
        <v>2672</v>
      </c>
      <c r="K2932" s="217" t="s">
        <v>3674</v>
      </c>
      <c r="L2932" s="217" t="s">
        <v>2636</v>
      </c>
      <c r="M2932" s="48" t="s">
        <v>3691</v>
      </c>
      <c r="N2932" s="217" t="s">
        <v>211</v>
      </c>
      <c r="O2932" s="48" t="s">
        <v>183</v>
      </c>
      <c r="P2932" s="48"/>
      <c r="Q2932" s="48" t="s">
        <v>225</v>
      </c>
      <c r="R2932" s="217" t="s">
        <v>308</v>
      </c>
      <c r="S2932" s="48" t="b">
        <v>0</v>
      </c>
      <c r="T2932" s="48"/>
      <c r="U2932" s="178"/>
      <c r="V2932" s="178">
        <v>43116</v>
      </c>
      <c r="W2932" s="48" t="s">
        <v>211</v>
      </c>
      <c r="X2932" s="48"/>
      <c r="Y2932" s="48"/>
      <c r="Z2932" s="48" t="s">
        <v>211</v>
      </c>
      <c r="AA2932" s="48"/>
      <c r="AB2932" s="48"/>
      <c r="AC2932" s="217" t="s">
        <v>2822</v>
      </c>
      <c r="AD2932" s="48"/>
      <c r="AE2932" s="217" t="s">
        <v>178</v>
      </c>
      <c r="AF2932" s="217" t="s">
        <v>211</v>
      </c>
      <c r="AG2932" s="217" t="s">
        <v>2694</v>
      </c>
      <c r="AH2932" s="209">
        <v>43542</v>
      </c>
      <c r="AI2932" s="210" t="s">
        <v>4348</v>
      </c>
      <c r="AJ2932" s="115" t="str">
        <f t="shared" si="45"/>
        <v>FS</v>
      </c>
      <c r="AK2932" s="115" t="b">
        <f>ISNUMBER(SEARCH("IRT",Table1[[#This Row],[Current_Status]]))</f>
        <v>0</v>
      </c>
      <c r="AL2932" s="116">
        <f>YEAR(Table1[[#This Row],[Project_Initiated]])</f>
        <v>2018</v>
      </c>
      <c r="AM2932" s="53">
        <v>44136</v>
      </c>
      <c r="AN2932" s="53" t="str">
        <f>IF(AND(Table1[[#This Row],[Completed Date]]&gt;="07/01/2020"+0,Table1[[#This Row],[Completed Date]]&lt;="6/30/2021"+0),"FY 20-21",IF(AND(Table1[[#This Row],[Completed Date]]&gt;="07/01/2019"+0,Table1[[#This Row],[Completed Date]]&lt;="6/30/2020"+0),"FY 19-20",""))</f>
        <v/>
      </c>
      <c r="AO2932" s="116" t="str">
        <f>IFERROR(FIND("R",Table1[[#This Row],[FS_Priority]]),"")</f>
        <v/>
      </c>
    </row>
    <row r="2933" spans="1:41" x14ac:dyDescent="0.25">
      <c r="A2933" s="48" t="s">
        <v>428</v>
      </c>
      <c r="B2933" s="217" t="s">
        <v>211</v>
      </c>
      <c r="C2933" s="217" t="s">
        <v>428</v>
      </c>
      <c r="D2933" s="218" t="b">
        <v>0</v>
      </c>
      <c r="E2933" s="48" t="s">
        <v>652</v>
      </c>
      <c r="F2933" s="48" t="s">
        <v>3328</v>
      </c>
      <c r="G2933" s="48" t="s">
        <v>211</v>
      </c>
      <c r="H2933" s="48" t="s">
        <v>445</v>
      </c>
      <c r="I2933" s="48" t="s">
        <v>3866</v>
      </c>
      <c r="J2933" s="48" t="s">
        <v>2672</v>
      </c>
      <c r="K2933" s="217" t="s">
        <v>3859</v>
      </c>
      <c r="L2933" s="217" t="s">
        <v>450</v>
      </c>
      <c r="M2933" s="48" t="s">
        <v>3864</v>
      </c>
      <c r="N2933" s="217" t="s">
        <v>211</v>
      </c>
      <c r="O2933" s="48" t="s">
        <v>183</v>
      </c>
      <c r="P2933" s="48"/>
      <c r="Q2933" s="48" t="s">
        <v>239</v>
      </c>
      <c r="R2933" s="217" t="s">
        <v>236</v>
      </c>
      <c r="S2933" s="48" t="b">
        <v>1</v>
      </c>
      <c r="T2933" s="48"/>
      <c r="U2933" s="178"/>
      <c r="V2933" s="178">
        <v>43116</v>
      </c>
      <c r="W2933" s="48" t="s">
        <v>211</v>
      </c>
      <c r="X2933" s="48"/>
      <c r="Y2933" s="48"/>
      <c r="Z2933" s="48" t="s">
        <v>211</v>
      </c>
      <c r="AA2933" s="48"/>
      <c r="AB2933" s="48"/>
      <c r="AC2933" s="217" t="s">
        <v>653</v>
      </c>
      <c r="AD2933" s="48"/>
      <c r="AE2933" s="217" t="s">
        <v>178</v>
      </c>
      <c r="AF2933" s="217" t="s">
        <v>211</v>
      </c>
      <c r="AG2933" s="217" t="s">
        <v>2694</v>
      </c>
      <c r="AH2933" s="209">
        <v>43214</v>
      </c>
      <c r="AI2933" s="210" t="s">
        <v>4348</v>
      </c>
      <c r="AJ2933" s="115" t="str">
        <f t="shared" si="45"/>
        <v>FS</v>
      </c>
      <c r="AK2933" s="115" t="b">
        <f>ISNUMBER(SEARCH("IRT",Table1[[#This Row],[Current_Status]]))</f>
        <v>0</v>
      </c>
      <c r="AL2933" s="116">
        <f>YEAR(Table1[[#This Row],[Project_Initiated]])</f>
        <v>2018</v>
      </c>
      <c r="AM2933" s="53">
        <v>44136</v>
      </c>
      <c r="AN2933" s="53" t="str">
        <f>IF(AND(Table1[[#This Row],[Completed Date]]&gt;="07/01/2020"+0,Table1[[#This Row],[Completed Date]]&lt;="6/30/2021"+0),"FY 20-21",IF(AND(Table1[[#This Row],[Completed Date]]&gt;="07/01/2019"+0,Table1[[#This Row],[Completed Date]]&lt;="6/30/2020"+0),"FY 19-20",""))</f>
        <v/>
      </c>
      <c r="AO2933" s="116" t="str">
        <f>IFERROR(FIND("R",Table1[[#This Row],[FS_Priority]]),"")</f>
        <v/>
      </c>
    </row>
    <row r="2934" spans="1:41" x14ac:dyDescent="0.25">
      <c r="A2934" s="48" t="s">
        <v>408</v>
      </c>
      <c r="B2934" s="217" t="s">
        <v>211</v>
      </c>
      <c r="C2934" s="217" t="s">
        <v>408</v>
      </c>
      <c r="D2934" s="218" t="b">
        <v>0</v>
      </c>
      <c r="E2934" s="48" t="s">
        <v>131</v>
      </c>
      <c r="F2934" s="48" t="s">
        <v>3283</v>
      </c>
      <c r="G2934" s="48" t="s">
        <v>211</v>
      </c>
      <c r="H2934" s="48" t="s">
        <v>273</v>
      </c>
      <c r="I2934" s="48" t="s">
        <v>211</v>
      </c>
      <c r="J2934" s="48" t="s">
        <v>3454</v>
      </c>
      <c r="K2934" s="217" t="s">
        <v>3802</v>
      </c>
      <c r="L2934" s="217" t="s">
        <v>2770</v>
      </c>
      <c r="M2934" s="48" t="s">
        <v>3803</v>
      </c>
      <c r="N2934" s="217" t="s">
        <v>211</v>
      </c>
      <c r="O2934" s="48" t="s">
        <v>183</v>
      </c>
      <c r="P2934" s="48"/>
      <c r="Q2934" s="48" t="s">
        <v>218</v>
      </c>
      <c r="R2934" s="217" t="s">
        <v>218</v>
      </c>
      <c r="S2934" s="48" t="b">
        <v>0</v>
      </c>
      <c r="T2934" s="48"/>
      <c r="U2934" s="178"/>
      <c r="V2934" s="178">
        <v>43118</v>
      </c>
      <c r="W2934" s="48" t="s">
        <v>211</v>
      </c>
      <c r="X2934" s="48"/>
      <c r="Y2934" s="48"/>
      <c r="Z2934" s="48" t="s">
        <v>211</v>
      </c>
      <c r="AA2934" s="48"/>
      <c r="AB2934" s="48"/>
      <c r="AC2934" s="217" t="s">
        <v>2691</v>
      </c>
      <c r="AD2934" s="48"/>
      <c r="AE2934" s="217" t="s">
        <v>183</v>
      </c>
      <c r="AF2934" s="217" t="s">
        <v>211</v>
      </c>
      <c r="AG2934" s="217" t="s">
        <v>2694</v>
      </c>
      <c r="AH2934" s="209">
        <v>43447</v>
      </c>
      <c r="AI2934" s="210" t="s">
        <v>4348</v>
      </c>
      <c r="AJ2934" s="115" t="str">
        <f t="shared" si="45"/>
        <v>FS</v>
      </c>
      <c r="AK2934" s="115" t="b">
        <f>ISNUMBER(SEARCH("IRT",Table1[[#This Row],[Current_Status]]))</f>
        <v>0</v>
      </c>
      <c r="AL2934" s="116">
        <f>YEAR(Table1[[#This Row],[Project_Initiated]])</f>
        <v>2018</v>
      </c>
      <c r="AM2934" s="53">
        <v>44136</v>
      </c>
      <c r="AN2934" s="53" t="str">
        <f>IF(AND(Table1[[#This Row],[Completed Date]]&gt;="07/01/2020"+0,Table1[[#This Row],[Completed Date]]&lt;="6/30/2021"+0),"FY 20-21",IF(AND(Table1[[#This Row],[Completed Date]]&gt;="07/01/2019"+0,Table1[[#This Row],[Completed Date]]&lt;="6/30/2020"+0),"FY 19-20",""))</f>
        <v/>
      </c>
      <c r="AO2934" s="116" t="str">
        <f>IFERROR(FIND("R",Table1[[#This Row],[FS_Priority]]),"")</f>
        <v/>
      </c>
    </row>
    <row r="2935" spans="1:41" x14ac:dyDescent="0.25">
      <c r="A2935" s="48" t="s">
        <v>654</v>
      </c>
      <c r="B2935" s="217" t="s">
        <v>211</v>
      </c>
      <c r="C2935" s="217" t="s">
        <v>654</v>
      </c>
      <c r="D2935" s="218" t="b">
        <v>0</v>
      </c>
      <c r="E2935" s="48" t="s">
        <v>398</v>
      </c>
      <c r="F2935" s="48" t="s">
        <v>3266</v>
      </c>
      <c r="G2935" s="48" t="s">
        <v>211</v>
      </c>
      <c r="H2935" s="48" t="s">
        <v>211</v>
      </c>
      <c r="I2935" s="48" t="s">
        <v>211</v>
      </c>
      <c r="J2935" s="48" t="s">
        <v>2661</v>
      </c>
      <c r="K2935" s="217" t="s">
        <v>3786</v>
      </c>
      <c r="L2935" s="217" t="s">
        <v>399</v>
      </c>
      <c r="M2935" s="48" t="s">
        <v>3787</v>
      </c>
      <c r="N2935" s="217" t="s">
        <v>3788</v>
      </c>
      <c r="O2935" s="48" t="s">
        <v>183</v>
      </c>
      <c r="P2935" s="48"/>
      <c r="Q2935" s="48" t="s">
        <v>211</v>
      </c>
      <c r="R2935" s="217" t="s">
        <v>211</v>
      </c>
      <c r="S2935" s="48" t="b">
        <v>0</v>
      </c>
      <c r="T2935" s="48"/>
      <c r="U2935" s="178"/>
      <c r="V2935" s="178">
        <v>43118</v>
      </c>
      <c r="W2935" s="48" t="s">
        <v>211</v>
      </c>
      <c r="X2935" s="48"/>
      <c r="Y2935" s="48"/>
      <c r="Z2935" s="48" t="s">
        <v>211</v>
      </c>
      <c r="AA2935" s="48"/>
      <c r="AB2935" s="48"/>
      <c r="AC2935" s="217" t="s">
        <v>2794</v>
      </c>
      <c r="AD2935" s="48"/>
      <c r="AE2935" s="217" t="s">
        <v>178</v>
      </c>
      <c r="AF2935" s="217" t="s">
        <v>211</v>
      </c>
      <c r="AG2935" s="217" t="s">
        <v>2694</v>
      </c>
      <c r="AH2935" s="209">
        <v>43510</v>
      </c>
      <c r="AI2935" s="210" t="s">
        <v>4348</v>
      </c>
      <c r="AJ2935" s="115" t="str">
        <f t="shared" si="45"/>
        <v>FS</v>
      </c>
      <c r="AK2935" s="115" t="b">
        <f>ISNUMBER(SEARCH("IRT",Table1[[#This Row],[Current_Status]]))</f>
        <v>0</v>
      </c>
      <c r="AL2935" s="116">
        <f>YEAR(Table1[[#This Row],[Project_Initiated]])</f>
        <v>2018</v>
      </c>
      <c r="AM2935" s="53">
        <v>44136</v>
      </c>
      <c r="AN2935" s="53" t="str">
        <f>IF(AND(Table1[[#This Row],[Completed Date]]&gt;="07/01/2020"+0,Table1[[#This Row],[Completed Date]]&lt;="6/30/2021"+0),"FY 20-21",IF(AND(Table1[[#This Row],[Completed Date]]&gt;="07/01/2019"+0,Table1[[#This Row],[Completed Date]]&lt;="6/30/2020"+0),"FY 19-20",""))</f>
        <v/>
      </c>
      <c r="AO2935" s="116" t="str">
        <f>IFERROR(FIND("R",Table1[[#This Row],[FS_Priority]]),"")</f>
        <v/>
      </c>
    </row>
    <row r="2936" spans="1:41" x14ac:dyDescent="0.25">
      <c r="A2936" s="48" t="s">
        <v>433</v>
      </c>
      <c r="B2936" s="217" t="s">
        <v>211</v>
      </c>
      <c r="C2936" s="217" t="s">
        <v>433</v>
      </c>
      <c r="D2936" s="218" t="b">
        <v>0</v>
      </c>
      <c r="E2936" s="48" t="s">
        <v>4257</v>
      </c>
      <c r="F2936" s="48" t="s">
        <v>3357</v>
      </c>
      <c r="G2936" s="48" t="s">
        <v>211</v>
      </c>
      <c r="H2936" s="48" t="s">
        <v>449</v>
      </c>
      <c r="I2936" s="48" t="s">
        <v>3904</v>
      </c>
      <c r="J2936" s="48" t="s">
        <v>2661</v>
      </c>
      <c r="K2936" s="217" t="s">
        <v>3901</v>
      </c>
      <c r="L2936" s="217" t="s">
        <v>439</v>
      </c>
      <c r="M2936" s="48" t="s">
        <v>3905</v>
      </c>
      <c r="N2936" s="217" t="s">
        <v>211</v>
      </c>
      <c r="O2936" s="48" t="s">
        <v>534</v>
      </c>
      <c r="P2936" s="48"/>
      <c r="Q2936" s="48" t="s">
        <v>236</v>
      </c>
      <c r="R2936" s="217" t="s">
        <v>211</v>
      </c>
      <c r="S2936" s="48" t="b">
        <v>0</v>
      </c>
      <c r="T2936" s="48"/>
      <c r="U2936" s="178"/>
      <c r="V2936" s="178">
        <v>43124</v>
      </c>
      <c r="W2936" s="48" t="s">
        <v>211</v>
      </c>
      <c r="X2936" s="48"/>
      <c r="Y2936" s="48"/>
      <c r="Z2936" s="48" t="s">
        <v>211</v>
      </c>
      <c r="AA2936" s="48"/>
      <c r="AB2936" s="48"/>
      <c r="AC2936" s="217" t="s">
        <v>2847</v>
      </c>
      <c r="AD2936" s="48"/>
      <c r="AE2936" s="217" t="s">
        <v>178</v>
      </c>
      <c r="AF2936" s="217" t="s">
        <v>211</v>
      </c>
      <c r="AG2936" s="217" t="s">
        <v>2694</v>
      </c>
      <c r="AH2936" s="209">
        <v>43552</v>
      </c>
      <c r="AI2936" s="210" t="s">
        <v>4348</v>
      </c>
      <c r="AJ2936" s="115" t="str">
        <f t="shared" si="45"/>
        <v>FS</v>
      </c>
      <c r="AK2936" s="115" t="b">
        <f>ISNUMBER(SEARCH("IRT",Table1[[#This Row],[Current_Status]]))</f>
        <v>0</v>
      </c>
      <c r="AL2936" s="116">
        <f>YEAR(Table1[[#This Row],[Project_Initiated]])</f>
        <v>2018</v>
      </c>
      <c r="AM2936" s="53">
        <v>44136</v>
      </c>
      <c r="AN2936" s="53" t="str">
        <f>IF(AND(Table1[[#This Row],[Completed Date]]&gt;="07/01/2020"+0,Table1[[#This Row],[Completed Date]]&lt;="6/30/2021"+0),"FY 20-21",IF(AND(Table1[[#This Row],[Completed Date]]&gt;="07/01/2019"+0,Table1[[#This Row],[Completed Date]]&lt;="6/30/2020"+0),"FY 19-20",""))</f>
        <v/>
      </c>
      <c r="AO2936" s="116" t="str">
        <f>IFERROR(FIND("R",Table1[[#This Row],[FS_Priority]]),"")</f>
        <v/>
      </c>
    </row>
    <row r="2937" spans="1:41" x14ac:dyDescent="0.25">
      <c r="A2937" s="48" t="s">
        <v>656</v>
      </c>
      <c r="B2937" s="217" t="s">
        <v>211</v>
      </c>
      <c r="C2937" s="217" t="s">
        <v>656</v>
      </c>
      <c r="D2937" s="218" t="b">
        <v>0</v>
      </c>
      <c r="E2937" s="48" t="s">
        <v>4299</v>
      </c>
      <c r="F2937" s="48" t="s">
        <v>2980</v>
      </c>
      <c r="G2937" s="48" t="s">
        <v>211</v>
      </c>
      <c r="H2937" s="48" t="s">
        <v>448</v>
      </c>
      <c r="I2937" s="48" t="s">
        <v>211</v>
      </c>
      <c r="J2937" s="48" t="s">
        <v>2661</v>
      </c>
      <c r="K2937" s="217" t="s">
        <v>3471</v>
      </c>
      <c r="L2937" s="217" t="s">
        <v>2636</v>
      </c>
      <c r="M2937" s="48" t="s">
        <v>3477</v>
      </c>
      <c r="N2937" s="217" t="s">
        <v>211</v>
      </c>
      <c r="O2937" s="48" t="s">
        <v>183</v>
      </c>
      <c r="P2937" s="48"/>
      <c r="Q2937" s="48" t="s">
        <v>211</v>
      </c>
      <c r="R2937" s="217" t="s">
        <v>211</v>
      </c>
      <c r="S2937" s="48" t="b">
        <v>0</v>
      </c>
      <c r="T2937" s="48"/>
      <c r="U2937" s="178"/>
      <c r="V2937" s="178">
        <v>43125</v>
      </c>
      <c r="W2937" s="48" t="s">
        <v>211</v>
      </c>
      <c r="X2937" s="48"/>
      <c r="Y2937" s="48"/>
      <c r="Z2937" s="48" t="s">
        <v>211</v>
      </c>
      <c r="AA2937" s="48"/>
      <c r="AB2937" s="48"/>
      <c r="AC2937" s="217" t="s">
        <v>657</v>
      </c>
      <c r="AD2937" s="48"/>
      <c r="AE2937" s="217" t="s">
        <v>178</v>
      </c>
      <c r="AF2937" s="217" t="s">
        <v>211</v>
      </c>
      <c r="AG2937" s="217" t="s">
        <v>2694</v>
      </c>
      <c r="AH2937" s="209">
        <v>43322</v>
      </c>
      <c r="AI2937" s="210" t="s">
        <v>4348</v>
      </c>
      <c r="AJ2937" s="115" t="str">
        <f t="shared" si="45"/>
        <v>FS</v>
      </c>
      <c r="AK2937" s="115" t="b">
        <f>ISNUMBER(SEARCH("IRT",Table1[[#This Row],[Current_Status]]))</f>
        <v>0</v>
      </c>
      <c r="AL2937" s="116">
        <f>YEAR(Table1[[#This Row],[Project_Initiated]])</f>
        <v>2018</v>
      </c>
      <c r="AM2937" s="53">
        <v>44136</v>
      </c>
      <c r="AN2937" s="53" t="str">
        <f>IF(AND(Table1[[#This Row],[Completed Date]]&gt;="07/01/2020"+0,Table1[[#This Row],[Completed Date]]&lt;="6/30/2021"+0),"FY 20-21",IF(AND(Table1[[#This Row],[Completed Date]]&gt;="07/01/2019"+0,Table1[[#This Row],[Completed Date]]&lt;="6/30/2020"+0),"FY 19-20",""))</f>
        <v/>
      </c>
      <c r="AO2937" s="116" t="str">
        <f>IFERROR(FIND("R",Table1[[#This Row],[FS_Priority]]),"")</f>
        <v/>
      </c>
    </row>
    <row r="2938" spans="1:41" x14ac:dyDescent="0.25">
      <c r="A2938" s="48" t="s">
        <v>658</v>
      </c>
      <c r="B2938" s="217" t="s">
        <v>211</v>
      </c>
      <c r="C2938" s="217" t="s">
        <v>658</v>
      </c>
      <c r="D2938" s="218" t="b">
        <v>0</v>
      </c>
      <c r="E2938" s="48" t="s">
        <v>107</v>
      </c>
      <c r="F2938" s="48" t="s">
        <v>3215</v>
      </c>
      <c r="G2938" s="48" t="s">
        <v>211</v>
      </c>
      <c r="H2938" s="48" t="s">
        <v>3531</v>
      </c>
      <c r="I2938" s="48" t="s">
        <v>3734</v>
      </c>
      <c r="J2938" s="48" t="s">
        <v>2661</v>
      </c>
      <c r="K2938" s="217" t="s">
        <v>3674</v>
      </c>
      <c r="L2938" s="217" t="s">
        <v>2636</v>
      </c>
      <c r="M2938" s="48" t="s">
        <v>3701</v>
      </c>
      <c r="N2938" s="217" t="s">
        <v>211</v>
      </c>
      <c r="O2938" s="48" t="s">
        <v>165</v>
      </c>
      <c r="P2938" s="48"/>
      <c r="Q2938" s="48" t="s">
        <v>345</v>
      </c>
      <c r="R2938" s="217" t="s">
        <v>317</v>
      </c>
      <c r="S2938" s="48" t="b">
        <v>0</v>
      </c>
      <c r="T2938" s="48"/>
      <c r="U2938" s="178"/>
      <c r="V2938" s="178">
        <v>43131</v>
      </c>
      <c r="W2938" s="48" t="s">
        <v>211</v>
      </c>
      <c r="X2938" s="48"/>
      <c r="Y2938" s="48"/>
      <c r="Z2938" s="48" t="s">
        <v>211</v>
      </c>
      <c r="AA2938" s="48"/>
      <c r="AB2938" s="48"/>
      <c r="AC2938" s="217" t="s">
        <v>659</v>
      </c>
      <c r="AD2938" s="48"/>
      <c r="AE2938" s="217" t="s">
        <v>183</v>
      </c>
      <c r="AF2938" s="217" t="s">
        <v>211</v>
      </c>
      <c r="AG2938" s="217" t="s">
        <v>2694</v>
      </c>
      <c r="AH2938" s="209">
        <v>43364</v>
      </c>
      <c r="AI2938" s="210" t="s">
        <v>4348</v>
      </c>
      <c r="AJ2938" s="115" t="str">
        <f t="shared" si="45"/>
        <v>FS</v>
      </c>
      <c r="AK2938" s="115" t="b">
        <f>ISNUMBER(SEARCH("IRT",Table1[[#This Row],[Current_Status]]))</f>
        <v>0</v>
      </c>
      <c r="AL2938" s="116">
        <f>YEAR(Table1[[#This Row],[Project_Initiated]])</f>
        <v>2018</v>
      </c>
      <c r="AM2938" s="53">
        <v>44136</v>
      </c>
      <c r="AN2938" s="53" t="str">
        <f>IF(AND(Table1[[#This Row],[Completed Date]]&gt;="07/01/2020"+0,Table1[[#This Row],[Completed Date]]&lt;="6/30/2021"+0),"FY 20-21",IF(AND(Table1[[#This Row],[Completed Date]]&gt;="07/01/2019"+0,Table1[[#This Row],[Completed Date]]&lt;="6/30/2020"+0),"FY 19-20",""))</f>
        <v/>
      </c>
      <c r="AO2938" s="116" t="str">
        <f>IFERROR(FIND("R",Table1[[#This Row],[FS_Priority]]),"")</f>
        <v/>
      </c>
    </row>
    <row r="2939" spans="1:41" x14ac:dyDescent="0.25">
      <c r="A2939" s="48" t="s">
        <v>660</v>
      </c>
      <c r="B2939" s="217" t="s">
        <v>211</v>
      </c>
      <c r="C2939" s="217" t="s">
        <v>660</v>
      </c>
      <c r="D2939" s="218" t="b">
        <v>0</v>
      </c>
      <c r="E2939" s="48" t="s">
        <v>107</v>
      </c>
      <c r="F2939" s="48" t="s">
        <v>3159</v>
      </c>
      <c r="G2939" s="48" t="s">
        <v>211</v>
      </c>
      <c r="H2939" s="48" t="s">
        <v>3531</v>
      </c>
      <c r="I2939" s="48" t="s">
        <v>3703</v>
      </c>
      <c r="J2939" s="48" t="s">
        <v>2661</v>
      </c>
      <c r="K2939" s="217" t="s">
        <v>3674</v>
      </c>
      <c r="L2939" s="217" t="s">
        <v>2636</v>
      </c>
      <c r="M2939" s="48" t="s">
        <v>3701</v>
      </c>
      <c r="N2939" s="217" t="s">
        <v>211</v>
      </c>
      <c r="O2939" s="48" t="s">
        <v>183</v>
      </c>
      <c r="P2939" s="48"/>
      <c r="Q2939" s="48" t="s">
        <v>211</v>
      </c>
      <c r="R2939" s="217" t="s">
        <v>788</v>
      </c>
      <c r="S2939" s="48" t="b">
        <v>0</v>
      </c>
      <c r="T2939" s="48"/>
      <c r="U2939" s="178"/>
      <c r="V2939" s="178">
        <v>43131</v>
      </c>
      <c r="W2939" s="48" t="s">
        <v>211</v>
      </c>
      <c r="X2939" s="48"/>
      <c r="Y2939" s="48"/>
      <c r="Z2939" s="48" t="s">
        <v>211</v>
      </c>
      <c r="AA2939" s="48"/>
      <c r="AB2939" s="48"/>
      <c r="AC2939" s="217" t="s">
        <v>661</v>
      </c>
      <c r="AD2939" s="48"/>
      <c r="AE2939" s="217" t="s">
        <v>183</v>
      </c>
      <c r="AF2939" s="217" t="s">
        <v>211</v>
      </c>
      <c r="AG2939" s="217" t="s">
        <v>2694</v>
      </c>
      <c r="AH2939" s="209">
        <v>43364</v>
      </c>
      <c r="AI2939" s="210" t="s">
        <v>4348</v>
      </c>
      <c r="AJ2939" s="115" t="str">
        <f t="shared" si="45"/>
        <v>FS</v>
      </c>
      <c r="AK2939" s="115" t="b">
        <f>ISNUMBER(SEARCH("IRT",Table1[[#This Row],[Current_Status]]))</f>
        <v>0</v>
      </c>
      <c r="AL2939" s="116">
        <f>YEAR(Table1[[#This Row],[Project_Initiated]])</f>
        <v>2018</v>
      </c>
      <c r="AM2939" s="53">
        <v>44136</v>
      </c>
      <c r="AN2939" s="53" t="str">
        <f>IF(AND(Table1[[#This Row],[Completed Date]]&gt;="07/01/2020"+0,Table1[[#This Row],[Completed Date]]&lt;="6/30/2021"+0),"FY 20-21",IF(AND(Table1[[#This Row],[Completed Date]]&gt;="07/01/2019"+0,Table1[[#This Row],[Completed Date]]&lt;="6/30/2020"+0),"FY 19-20",""))</f>
        <v/>
      </c>
      <c r="AO2939" s="116" t="str">
        <f>IFERROR(FIND("R",Table1[[#This Row],[FS_Priority]]),"")</f>
        <v/>
      </c>
    </row>
    <row r="2940" spans="1:41" x14ac:dyDescent="0.25">
      <c r="A2940" s="48" t="s">
        <v>662</v>
      </c>
      <c r="B2940" s="217" t="s">
        <v>211</v>
      </c>
      <c r="C2940" s="217" t="s">
        <v>662</v>
      </c>
      <c r="D2940" s="218" t="b">
        <v>0</v>
      </c>
      <c r="E2940" s="48" t="s">
        <v>107</v>
      </c>
      <c r="F2940" s="48" t="s">
        <v>3158</v>
      </c>
      <c r="G2940" s="48" t="s">
        <v>211</v>
      </c>
      <c r="H2940" s="48" t="s">
        <v>3531</v>
      </c>
      <c r="I2940" s="48" t="s">
        <v>3703</v>
      </c>
      <c r="J2940" s="48" t="s">
        <v>2661</v>
      </c>
      <c r="K2940" s="217" t="s">
        <v>3674</v>
      </c>
      <c r="L2940" s="217" t="s">
        <v>2636</v>
      </c>
      <c r="M2940" s="48" t="s">
        <v>3701</v>
      </c>
      <c r="N2940" s="217" t="s">
        <v>211</v>
      </c>
      <c r="O2940" s="48" t="s">
        <v>165</v>
      </c>
      <c r="P2940" s="48"/>
      <c r="Q2940" s="48" t="s">
        <v>211</v>
      </c>
      <c r="R2940" s="217" t="s">
        <v>229</v>
      </c>
      <c r="S2940" s="48" t="b">
        <v>1</v>
      </c>
      <c r="T2940" s="48"/>
      <c r="U2940" s="178"/>
      <c r="V2940" s="178">
        <v>43131</v>
      </c>
      <c r="W2940" s="48" t="s">
        <v>211</v>
      </c>
      <c r="X2940" s="48"/>
      <c r="Y2940" s="48"/>
      <c r="Z2940" s="48" t="s">
        <v>211</v>
      </c>
      <c r="AA2940" s="48"/>
      <c r="AB2940" s="48"/>
      <c r="AC2940" s="217" t="s">
        <v>211</v>
      </c>
      <c r="AD2940" s="48"/>
      <c r="AE2940" s="217" t="s">
        <v>183</v>
      </c>
      <c r="AF2940" s="217" t="s">
        <v>211</v>
      </c>
      <c r="AG2940" s="217" t="s">
        <v>2694</v>
      </c>
      <c r="AH2940" s="209">
        <v>43336</v>
      </c>
      <c r="AI2940" s="210" t="s">
        <v>4348</v>
      </c>
      <c r="AJ2940" s="115" t="str">
        <f t="shared" si="45"/>
        <v>FS</v>
      </c>
      <c r="AK2940" s="115" t="b">
        <f>ISNUMBER(SEARCH("IRT",Table1[[#This Row],[Current_Status]]))</f>
        <v>0</v>
      </c>
      <c r="AL2940" s="116">
        <f>YEAR(Table1[[#This Row],[Project_Initiated]])</f>
        <v>2018</v>
      </c>
      <c r="AM2940" s="53">
        <v>44136</v>
      </c>
      <c r="AN2940" s="53" t="str">
        <f>IF(AND(Table1[[#This Row],[Completed Date]]&gt;="07/01/2020"+0,Table1[[#This Row],[Completed Date]]&lt;="6/30/2021"+0),"FY 20-21",IF(AND(Table1[[#This Row],[Completed Date]]&gt;="07/01/2019"+0,Table1[[#This Row],[Completed Date]]&lt;="6/30/2020"+0),"FY 19-20",""))</f>
        <v/>
      </c>
      <c r="AO2940" s="116" t="str">
        <f>IFERROR(FIND("R",Table1[[#This Row],[FS_Priority]]),"")</f>
        <v/>
      </c>
    </row>
    <row r="2941" spans="1:41" x14ac:dyDescent="0.25">
      <c r="A2941" s="48" t="s">
        <v>663</v>
      </c>
      <c r="B2941" s="217" t="s">
        <v>211</v>
      </c>
      <c r="C2941" s="217" t="s">
        <v>663</v>
      </c>
      <c r="D2941" s="218" t="b">
        <v>0</v>
      </c>
      <c r="E2941" s="48" t="s">
        <v>107</v>
      </c>
      <c r="F2941" s="48" t="s">
        <v>3157</v>
      </c>
      <c r="G2941" s="48" t="s">
        <v>211</v>
      </c>
      <c r="H2941" s="48" t="s">
        <v>3531</v>
      </c>
      <c r="I2941" s="48" t="s">
        <v>3702</v>
      </c>
      <c r="J2941" s="48" t="s">
        <v>2661</v>
      </c>
      <c r="K2941" s="217" t="s">
        <v>3674</v>
      </c>
      <c r="L2941" s="217" t="s">
        <v>2636</v>
      </c>
      <c r="M2941" s="48" t="s">
        <v>3701</v>
      </c>
      <c r="N2941" s="217" t="s">
        <v>211</v>
      </c>
      <c r="O2941" s="48" t="s">
        <v>165</v>
      </c>
      <c r="P2941" s="48"/>
      <c r="Q2941" s="48" t="s">
        <v>211</v>
      </c>
      <c r="R2941" s="217" t="s">
        <v>218</v>
      </c>
      <c r="S2941" s="48" t="b">
        <v>1</v>
      </c>
      <c r="T2941" s="48"/>
      <c r="U2941" s="178"/>
      <c r="V2941" s="178">
        <v>43131</v>
      </c>
      <c r="W2941" s="48" t="s">
        <v>211</v>
      </c>
      <c r="X2941" s="48"/>
      <c r="Y2941" s="48"/>
      <c r="Z2941" s="48" t="s">
        <v>211</v>
      </c>
      <c r="AA2941" s="48"/>
      <c r="AB2941" s="48"/>
      <c r="AC2941" s="217" t="s">
        <v>211</v>
      </c>
      <c r="AD2941" s="48"/>
      <c r="AE2941" s="217" t="s">
        <v>183</v>
      </c>
      <c r="AF2941" s="217" t="s">
        <v>211</v>
      </c>
      <c r="AG2941" s="217" t="s">
        <v>2694</v>
      </c>
      <c r="AH2941" s="209">
        <v>43336</v>
      </c>
      <c r="AI2941" s="210" t="s">
        <v>4348</v>
      </c>
      <c r="AJ2941" s="115" t="str">
        <f t="shared" si="45"/>
        <v>FS</v>
      </c>
      <c r="AK2941" s="115" t="b">
        <f>ISNUMBER(SEARCH("IRT",Table1[[#This Row],[Current_Status]]))</f>
        <v>0</v>
      </c>
      <c r="AL2941" s="116">
        <f>YEAR(Table1[[#This Row],[Project_Initiated]])</f>
        <v>2018</v>
      </c>
      <c r="AM2941" s="53">
        <v>44136</v>
      </c>
      <c r="AN2941" s="53" t="str">
        <f>IF(AND(Table1[[#This Row],[Completed Date]]&gt;="07/01/2020"+0,Table1[[#This Row],[Completed Date]]&lt;="6/30/2021"+0),"FY 20-21",IF(AND(Table1[[#This Row],[Completed Date]]&gt;="07/01/2019"+0,Table1[[#This Row],[Completed Date]]&lt;="6/30/2020"+0),"FY 19-20",""))</f>
        <v/>
      </c>
      <c r="AO2941" s="116" t="str">
        <f>IFERROR(FIND("R",Table1[[#This Row],[FS_Priority]]),"")</f>
        <v/>
      </c>
    </row>
    <row r="2942" spans="1:41" x14ac:dyDescent="0.25">
      <c r="A2942" s="48" t="s">
        <v>664</v>
      </c>
      <c r="B2942" s="217" t="s">
        <v>211</v>
      </c>
      <c r="C2942" s="217" t="s">
        <v>664</v>
      </c>
      <c r="D2942" s="218" t="b">
        <v>0</v>
      </c>
      <c r="E2942" s="48" t="s">
        <v>107</v>
      </c>
      <c r="F2942" s="48" t="s">
        <v>3165</v>
      </c>
      <c r="G2942" s="48" t="s">
        <v>211</v>
      </c>
      <c r="H2942" s="48" t="s">
        <v>3531</v>
      </c>
      <c r="I2942" s="48" t="s">
        <v>3699</v>
      </c>
      <c r="J2942" s="48" t="s">
        <v>2661</v>
      </c>
      <c r="K2942" s="217" t="s">
        <v>3674</v>
      </c>
      <c r="L2942" s="217" t="s">
        <v>2636</v>
      </c>
      <c r="M2942" s="48" t="s">
        <v>3701</v>
      </c>
      <c r="N2942" s="217" t="s">
        <v>211</v>
      </c>
      <c r="O2942" s="48" t="s">
        <v>165</v>
      </c>
      <c r="P2942" s="48"/>
      <c r="Q2942" s="48" t="s">
        <v>211</v>
      </c>
      <c r="R2942" s="217" t="s">
        <v>350</v>
      </c>
      <c r="S2942" s="48" t="b">
        <v>0</v>
      </c>
      <c r="T2942" s="48"/>
      <c r="U2942" s="178"/>
      <c r="V2942" s="178">
        <v>43131</v>
      </c>
      <c r="W2942" s="48" t="s">
        <v>211</v>
      </c>
      <c r="X2942" s="48"/>
      <c r="Y2942" s="48"/>
      <c r="Z2942" s="48" t="s">
        <v>211</v>
      </c>
      <c r="AA2942" s="48"/>
      <c r="AB2942" s="48"/>
      <c r="AC2942" s="217" t="s">
        <v>659</v>
      </c>
      <c r="AD2942" s="48"/>
      <c r="AE2942" s="217" t="s">
        <v>183</v>
      </c>
      <c r="AF2942" s="217" t="s">
        <v>211</v>
      </c>
      <c r="AG2942" s="217" t="s">
        <v>2694</v>
      </c>
      <c r="AH2942" s="208">
        <v>43336</v>
      </c>
      <c r="AI2942" s="210" t="s">
        <v>4348</v>
      </c>
      <c r="AJ2942" s="115" t="str">
        <f t="shared" ref="AJ2942:AJ3005" si="46">IF(LEN(A2942)&gt;6,"FS","PD&amp;C")</f>
        <v>FS</v>
      </c>
      <c r="AK2942" s="115" t="b">
        <f>ISNUMBER(SEARCH("IRT",Table1[[#This Row],[Current_Status]]))</f>
        <v>0</v>
      </c>
      <c r="AL2942" s="116">
        <f>YEAR(Table1[[#This Row],[Project_Initiated]])</f>
        <v>2018</v>
      </c>
      <c r="AM2942" s="53">
        <v>44136</v>
      </c>
      <c r="AN2942" s="53" t="str">
        <f>IF(AND(Table1[[#This Row],[Completed Date]]&gt;="07/01/2020"+0,Table1[[#This Row],[Completed Date]]&lt;="6/30/2021"+0),"FY 20-21",IF(AND(Table1[[#This Row],[Completed Date]]&gt;="07/01/2019"+0,Table1[[#This Row],[Completed Date]]&lt;="6/30/2020"+0),"FY 19-20",""))</f>
        <v/>
      </c>
      <c r="AO2942" s="116" t="str">
        <f>IFERROR(FIND("R",Table1[[#This Row],[FS_Priority]]),"")</f>
        <v/>
      </c>
    </row>
    <row r="2943" spans="1:41" x14ac:dyDescent="0.25">
      <c r="A2943" s="48" t="s">
        <v>665</v>
      </c>
      <c r="B2943" s="217" t="s">
        <v>211</v>
      </c>
      <c r="C2943" s="217" t="s">
        <v>665</v>
      </c>
      <c r="D2943" s="218" t="b">
        <v>0</v>
      </c>
      <c r="E2943" s="48" t="s">
        <v>99</v>
      </c>
      <c r="F2943" s="48" t="s">
        <v>3073</v>
      </c>
      <c r="G2943" s="48" t="s">
        <v>211</v>
      </c>
      <c r="H2943" s="48" t="s">
        <v>465</v>
      </c>
      <c r="I2943" s="48" t="s">
        <v>3598</v>
      </c>
      <c r="J2943" s="48" t="s">
        <v>2672</v>
      </c>
      <c r="K2943" s="217" t="s">
        <v>4989</v>
      </c>
      <c r="L2943" s="217" t="s">
        <v>297</v>
      </c>
      <c r="M2943" s="48" t="s">
        <v>3599</v>
      </c>
      <c r="N2943" s="217" t="s">
        <v>211</v>
      </c>
      <c r="O2943" s="48" t="s">
        <v>183</v>
      </c>
      <c r="P2943" s="48"/>
      <c r="Q2943" s="48" t="s">
        <v>211</v>
      </c>
      <c r="R2943" s="217" t="s">
        <v>180</v>
      </c>
      <c r="S2943" s="48" t="b">
        <v>0</v>
      </c>
      <c r="T2943" s="48"/>
      <c r="U2943" s="178"/>
      <c r="V2943" s="178">
        <v>43132</v>
      </c>
      <c r="W2943" s="48" t="s">
        <v>211</v>
      </c>
      <c r="X2943" s="48"/>
      <c r="Y2943" s="48"/>
      <c r="Z2943" s="48" t="s">
        <v>211</v>
      </c>
      <c r="AA2943" s="48"/>
      <c r="AB2943" s="48"/>
      <c r="AC2943" s="217" t="s">
        <v>211</v>
      </c>
      <c r="AD2943" s="48"/>
      <c r="AE2943" s="217" t="s">
        <v>178</v>
      </c>
      <c r="AF2943" s="217" t="s">
        <v>211</v>
      </c>
      <c r="AG2943" s="217" t="s">
        <v>2694</v>
      </c>
      <c r="AH2943" s="208">
        <v>43297</v>
      </c>
      <c r="AI2943" s="210" t="s">
        <v>4348</v>
      </c>
      <c r="AJ2943" s="115" t="str">
        <f t="shared" si="46"/>
        <v>FS</v>
      </c>
      <c r="AK2943" s="115" t="b">
        <f>ISNUMBER(SEARCH("IRT",Table1[[#This Row],[Current_Status]]))</f>
        <v>0</v>
      </c>
      <c r="AL2943" s="116">
        <f>YEAR(Table1[[#This Row],[Project_Initiated]])</f>
        <v>2018</v>
      </c>
      <c r="AM2943" s="53">
        <v>44136</v>
      </c>
      <c r="AN2943" s="53" t="str">
        <f>IF(AND(Table1[[#This Row],[Completed Date]]&gt;="07/01/2020"+0,Table1[[#This Row],[Completed Date]]&lt;="6/30/2021"+0),"FY 20-21",IF(AND(Table1[[#This Row],[Completed Date]]&gt;="07/01/2019"+0,Table1[[#This Row],[Completed Date]]&lt;="6/30/2020"+0),"FY 19-20",""))</f>
        <v/>
      </c>
      <c r="AO2943" s="116" t="str">
        <f>IFERROR(FIND("R",Table1[[#This Row],[FS_Priority]]),"")</f>
        <v/>
      </c>
    </row>
    <row r="2944" spans="1:41" x14ac:dyDescent="0.25">
      <c r="A2944" s="48" t="s">
        <v>666</v>
      </c>
      <c r="B2944" s="217" t="s">
        <v>211</v>
      </c>
      <c r="C2944" s="217" t="s">
        <v>666</v>
      </c>
      <c r="D2944" s="218" t="b">
        <v>0</v>
      </c>
      <c r="E2944" s="48" t="s">
        <v>99</v>
      </c>
      <c r="F2944" s="48" t="s">
        <v>3070</v>
      </c>
      <c r="G2944" s="48" t="s">
        <v>211</v>
      </c>
      <c r="H2944" s="48" t="s">
        <v>445</v>
      </c>
      <c r="I2944" s="48" t="s">
        <v>3600</v>
      </c>
      <c r="J2944" s="48" t="s">
        <v>2661</v>
      </c>
      <c r="K2944" s="217" t="s">
        <v>4989</v>
      </c>
      <c r="L2944" s="217" t="s">
        <v>297</v>
      </c>
      <c r="M2944" s="48" t="s">
        <v>3599</v>
      </c>
      <c r="N2944" s="217" t="s">
        <v>211</v>
      </c>
      <c r="O2944" s="48" t="s">
        <v>183</v>
      </c>
      <c r="P2944" s="48"/>
      <c r="Q2944" s="48" t="s">
        <v>211</v>
      </c>
      <c r="R2944" s="217" t="s">
        <v>211</v>
      </c>
      <c r="S2944" s="48" t="b">
        <v>1</v>
      </c>
      <c r="T2944" s="48"/>
      <c r="U2944" s="178"/>
      <c r="V2944" s="178">
        <v>43132</v>
      </c>
      <c r="W2944" s="48" t="s">
        <v>211</v>
      </c>
      <c r="X2944" s="48"/>
      <c r="Y2944" s="48"/>
      <c r="Z2944" s="48" t="s">
        <v>211</v>
      </c>
      <c r="AA2944" s="48"/>
      <c r="AB2944" s="48"/>
      <c r="AC2944" s="217" t="s">
        <v>667</v>
      </c>
      <c r="AD2944" s="48"/>
      <c r="AE2944" s="217" t="s">
        <v>178</v>
      </c>
      <c r="AF2944" s="217" t="s">
        <v>211</v>
      </c>
      <c r="AG2944" s="217" t="s">
        <v>2694</v>
      </c>
      <c r="AH2944" s="208">
        <v>43364</v>
      </c>
      <c r="AI2944" s="210" t="s">
        <v>4348</v>
      </c>
      <c r="AJ2944" s="115" t="str">
        <f t="shared" si="46"/>
        <v>FS</v>
      </c>
      <c r="AK2944" s="115" t="b">
        <f>ISNUMBER(SEARCH("IRT",Table1[[#This Row],[Current_Status]]))</f>
        <v>0</v>
      </c>
      <c r="AL2944" s="116">
        <f>YEAR(Table1[[#This Row],[Project_Initiated]])</f>
        <v>2018</v>
      </c>
      <c r="AM2944" s="53">
        <v>44136</v>
      </c>
      <c r="AN2944" s="53" t="str">
        <f>IF(AND(Table1[[#This Row],[Completed Date]]&gt;="07/01/2020"+0,Table1[[#This Row],[Completed Date]]&lt;="6/30/2021"+0),"FY 20-21",IF(AND(Table1[[#This Row],[Completed Date]]&gt;="07/01/2019"+0,Table1[[#This Row],[Completed Date]]&lt;="6/30/2020"+0),"FY 19-20",""))</f>
        <v/>
      </c>
      <c r="AO2944" s="116" t="str">
        <f>IFERROR(FIND("R",Table1[[#This Row],[FS_Priority]]),"")</f>
        <v/>
      </c>
    </row>
    <row r="2945" spans="1:41" x14ac:dyDescent="0.25">
      <c r="A2945" s="48" t="s">
        <v>668</v>
      </c>
      <c r="B2945" s="217" t="s">
        <v>211</v>
      </c>
      <c r="C2945" s="217" t="s">
        <v>668</v>
      </c>
      <c r="D2945" s="218" t="b">
        <v>0</v>
      </c>
      <c r="E2945" s="48" t="s">
        <v>107</v>
      </c>
      <c r="F2945" s="48" t="s">
        <v>3172</v>
      </c>
      <c r="G2945" s="48" t="s">
        <v>211</v>
      </c>
      <c r="H2945" s="48" t="s">
        <v>3531</v>
      </c>
      <c r="I2945" s="48" t="s">
        <v>3700</v>
      </c>
      <c r="J2945" s="48" t="s">
        <v>2661</v>
      </c>
      <c r="K2945" s="217" t="s">
        <v>3674</v>
      </c>
      <c r="L2945" s="217" t="s">
        <v>2636</v>
      </c>
      <c r="M2945" s="48" t="s">
        <v>3701</v>
      </c>
      <c r="N2945" s="217" t="s">
        <v>211</v>
      </c>
      <c r="O2945" s="48" t="s">
        <v>183</v>
      </c>
      <c r="P2945" s="48"/>
      <c r="Q2945" s="48" t="s">
        <v>211</v>
      </c>
      <c r="R2945" s="217" t="s">
        <v>348</v>
      </c>
      <c r="S2945" s="48" t="b">
        <v>0</v>
      </c>
      <c r="T2945" s="48"/>
      <c r="U2945" s="178"/>
      <c r="V2945" s="178">
        <v>43133</v>
      </c>
      <c r="W2945" s="48" t="s">
        <v>211</v>
      </c>
      <c r="X2945" s="48"/>
      <c r="Y2945" s="48"/>
      <c r="Z2945" s="48" t="s">
        <v>211</v>
      </c>
      <c r="AA2945" s="48"/>
      <c r="AB2945" s="48"/>
      <c r="AC2945" s="217" t="s">
        <v>2763</v>
      </c>
      <c r="AD2945" s="48"/>
      <c r="AE2945" s="217" t="s">
        <v>183</v>
      </c>
      <c r="AF2945" s="217" t="s">
        <v>211</v>
      </c>
      <c r="AG2945" s="217" t="s">
        <v>2694</v>
      </c>
      <c r="AH2945" s="208">
        <v>43466</v>
      </c>
      <c r="AI2945" s="210" t="s">
        <v>4348</v>
      </c>
      <c r="AJ2945" s="115" t="str">
        <f t="shared" si="46"/>
        <v>FS</v>
      </c>
      <c r="AK2945" s="115" t="b">
        <f>ISNUMBER(SEARCH("IRT",Table1[[#This Row],[Current_Status]]))</f>
        <v>0</v>
      </c>
      <c r="AL2945" s="116">
        <f>YEAR(Table1[[#This Row],[Project_Initiated]])</f>
        <v>2018</v>
      </c>
      <c r="AM2945" s="53">
        <v>44136</v>
      </c>
      <c r="AN2945" s="53" t="str">
        <f>IF(AND(Table1[[#This Row],[Completed Date]]&gt;="07/01/2020"+0,Table1[[#This Row],[Completed Date]]&lt;="6/30/2021"+0),"FY 20-21",IF(AND(Table1[[#This Row],[Completed Date]]&gt;="07/01/2019"+0,Table1[[#This Row],[Completed Date]]&lt;="6/30/2020"+0),"FY 19-20",""))</f>
        <v/>
      </c>
      <c r="AO2945" s="116" t="str">
        <f>IFERROR(FIND("R",Table1[[#This Row],[FS_Priority]]),"")</f>
        <v/>
      </c>
    </row>
    <row r="2946" spans="1:41" x14ac:dyDescent="0.25">
      <c r="A2946" s="48" t="s">
        <v>296</v>
      </c>
      <c r="B2946" s="217" t="s">
        <v>211</v>
      </c>
      <c r="C2946" s="217" t="s">
        <v>296</v>
      </c>
      <c r="D2946" s="218" t="b">
        <v>0</v>
      </c>
      <c r="E2946" s="48" t="s">
        <v>446</v>
      </c>
      <c r="F2946" s="48" t="s">
        <v>3063</v>
      </c>
      <c r="G2946" s="48" t="s">
        <v>211</v>
      </c>
      <c r="H2946" s="48" t="s">
        <v>3531</v>
      </c>
      <c r="I2946" s="48" t="s">
        <v>3595</v>
      </c>
      <c r="J2946" s="48" t="s">
        <v>2661</v>
      </c>
      <c r="K2946" s="217" t="s">
        <v>3578</v>
      </c>
      <c r="L2946" s="217" t="s">
        <v>2636</v>
      </c>
      <c r="M2946" s="48" t="s">
        <v>3581</v>
      </c>
      <c r="N2946" s="217" t="s">
        <v>211</v>
      </c>
      <c r="O2946" s="48" t="s">
        <v>183</v>
      </c>
      <c r="P2946" s="48"/>
      <c r="Q2946" s="48" t="s">
        <v>239</v>
      </c>
      <c r="R2946" s="217" t="s">
        <v>184</v>
      </c>
      <c r="S2946" s="48" t="b">
        <v>0</v>
      </c>
      <c r="T2946" s="48"/>
      <c r="U2946" s="178"/>
      <c r="V2946" s="178">
        <v>43133</v>
      </c>
      <c r="W2946" s="48" t="s">
        <v>211</v>
      </c>
      <c r="X2946" s="48"/>
      <c r="Y2946" s="48"/>
      <c r="Z2946" s="48" t="s">
        <v>211</v>
      </c>
      <c r="AA2946" s="48"/>
      <c r="AB2946" s="48"/>
      <c r="AC2946" s="217" t="s">
        <v>2762</v>
      </c>
      <c r="AD2946" s="48"/>
      <c r="AE2946" s="217" t="s">
        <v>178</v>
      </c>
      <c r="AF2946" s="217" t="s">
        <v>211</v>
      </c>
      <c r="AG2946" s="217" t="s">
        <v>2694</v>
      </c>
      <c r="AH2946" s="208">
        <v>43497</v>
      </c>
      <c r="AI2946" s="210" t="s">
        <v>4348</v>
      </c>
      <c r="AJ2946" s="115" t="str">
        <f t="shared" si="46"/>
        <v>FS</v>
      </c>
      <c r="AK2946" s="115" t="b">
        <f>ISNUMBER(SEARCH("IRT",Table1[[#This Row],[Current_Status]]))</f>
        <v>0</v>
      </c>
      <c r="AL2946" s="116">
        <f>YEAR(Table1[[#This Row],[Project_Initiated]])</f>
        <v>2018</v>
      </c>
      <c r="AM2946" s="53">
        <v>44136</v>
      </c>
      <c r="AN2946" s="53" t="str">
        <f>IF(AND(Table1[[#This Row],[Completed Date]]&gt;="07/01/2020"+0,Table1[[#This Row],[Completed Date]]&lt;="6/30/2021"+0),"FY 20-21",IF(AND(Table1[[#This Row],[Completed Date]]&gt;="07/01/2019"+0,Table1[[#This Row],[Completed Date]]&lt;="6/30/2020"+0),"FY 19-20",""))</f>
        <v/>
      </c>
      <c r="AO2946" s="116" t="str">
        <f>IFERROR(FIND("R",Table1[[#This Row],[FS_Priority]]),"")</f>
        <v/>
      </c>
    </row>
    <row r="2947" spans="1:41" x14ac:dyDescent="0.25">
      <c r="A2947" s="48" t="s">
        <v>669</v>
      </c>
      <c r="B2947" s="217" t="s">
        <v>211</v>
      </c>
      <c r="C2947" s="217" t="s">
        <v>669</v>
      </c>
      <c r="D2947" s="218" t="b">
        <v>0</v>
      </c>
      <c r="E2947" s="48" t="s">
        <v>99</v>
      </c>
      <c r="F2947" s="48" t="s">
        <v>3076</v>
      </c>
      <c r="G2947" s="48" t="s">
        <v>211</v>
      </c>
      <c r="H2947" s="48" t="s">
        <v>177</v>
      </c>
      <c r="I2947" s="48" t="s">
        <v>211</v>
      </c>
      <c r="J2947" s="48" t="s">
        <v>2661</v>
      </c>
      <c r="K2947" s="217" t="s">
        <v>4989</v>
      </c>
      <c r="L2947" s="217" t="s">
        <v>297</v>
      </c>
      <c r="M2947" s="48" t="s">
        <v>3603</v>
      </c>
      <c r="N2947" s="217" t="s">
        <v>211</v>
      </c>
      <c r="O2947" s="48" t="s">
        <v>165</v>
      </c>
      <c r="P2947" s="48"/>
      <c r="Q2947" s="48" t="s">
        <v>211</v>
      </c>
      <c r="R2947" s="217" t="s">
        <v>338</v>
      </c>
      <c r="S2947" s="48" t="b">
        <v>0</v>
      </c>
      <c r="T2947" s="48"/>
      <c r="U2947" s="178"/>
      <c r="V2947" s="178">
        <v>43133</v>
      </c>
      <c r="W2947" s="48" t="s">
        <v>211</v>
      </c>
      <c r="X2947" s="48"/>
      <c r="Y2947" s="48"/>
      <c r="Z2947" s="48" t="s">
        <v>211</v>
      </c>
      <c r="AA2947" s="48"/>
      <c r="AB2947" s="48"/>
      <c r="AC2947" s="217" t="s">
        <v>670</v>
      </c>
      <c r="AD2947" s="48"/>
      <c r="AE2947" s="217" t="s">
        <v>165</v>
      </c>
      <c r="AF2947" s="217" t="s">
        <v>211</v>
      </c>
      <c r="AG2947" s="217" t="s">
        <v>539</v>
      </c>
      <c r="AH2947" s="208">
        <v>43336</v>
      </c>
      <c r="AI2947" s="210" t="s">
        <v>4348</v>
      </c>
      <c r="AJ2947" s="115" t="str">
        <f t="shared" si="46"/>
        <v>FS</v>
      </c>
      <c r="AK2947" s="115" t="b">
        <f>ISNUMBER(SEARCH("IRT",Table1[[#This Row],[Current_Status]]))</f>
        <v>0</v>
      </c>
      <c r="AL2947" s="116">
        <f>YEAR(Table1[[#This Row],[Project_Initiated]])</f>
        <v>2018</v>
      </c>
      <c r="AM2947" s="53">
        <v>44136</v>
      </c>
      <c r="AN2947" s="53" t="str">
        <f>IF(AND(Table1[[#This Row],[Completed Date]]&gt;="07/01/2020"+0,Table1[[#This Row],[Completed Date]]&lt;="6/30/2021"+0),"FY 20-21",IF(AND(Table1[[#This Row],[Completed Date]]&gt;="07/01/2019"+0,Table1[[#This Row],[Completed Date]]&lt;="6/30/2020"+0),"FY 19-20",""))</f>
        <v/>
      </c>
      <c r="AO2947" s="116" t="str">
        <f>IFERROR(FIND("R",Table1[[#This Row],[FS_Priority]]),"")</f>
        <v/>
      </c>
    </row>
    <row r="2948" spans="1:41" x14ac:dyDescent="0.25">
      <c r="A2948" s="48" t="s">
        <v>671</v>
      </c>
      <c r="B2948" s="217" t="s">
        <v>211</v>
      </c>
      <c r="C2948" s="217" t="s">
        <v>671</v>
      </c>
      <c r="D2948" s="218" t="b">
        <v>0</v>
      </c>
      <c r="E2948" s="48" t="s">
        <v>107</v>
      </c>
      <c r="F2948" s="48" t="s">
        <v>3156</v>
      </c>
      <c r="G2948" s="48" t="s">
        <v>211</v>
      </c>
      <c r="H2948" s="48" t="s">
        <v>476</v>
      </c>
      <c r="I2948" s="48" t="s">
        <v>3537</v>
      </c>
      <c r="J2948" s="48" t="s">
        <v>2661</v>
      </c>
      <c r="K2948" s="217" t="s">
        <v>3674</v>
      </c>
      <c r="L2948" s="217" t="s">
        <v>2636</v>
      </c>
      <c r="M2948" s="48" t="s">
        <v>3687</v>
      </c>
      <c r="N2948" s="217" t="s">
        <v>211</v>
      </c>
      <c r="O2948" s="48" t="s">
        <v>183</v>
      </c>
      <c r="P2948" s="48"/>
      <c r="Q2948" s="48" t="s">
        <v>211</v>
      </c>
      <c r="R2948" s="217" t="s">
        <v>211</v>
      </c>
      <c r="S2948" s="48" t="b">
        <v>0</v>
      </c>
      <c r="T2948" s="48"/>
      <c r="U2948" s="178"/>
      <c r="V2948" s="178">
        <v>43143</v>
      </c>
      <c r="W2948" s="48" t="s">
        <v>211</v>
      </c>
      <c r="X2948" s="48"/>
      <c r="Y2948" s="48"/>
      <c r="Z2948" s="48" t="s">
        <v>211</v>
      </c>
      <c r="AA2948" s="48"/>
      <c r="AB2948" s="48"/>
      <c r="AC2948" s="217" t="s">
        <v>672</v>
      </c>
      <c r="AD2948" s="179"/>
      <c r="AE2948" s="217" t="s">
        <v>183</v>
      </c>
      <c r="AF2948" s="217" t="s">
        <v>211</v>
      </c>
      <c r="AG2948" s="217" t="s">
        <v>2694</v>
      </c>
      <c r="AH2948" s="208">
        <v>43395</v>
      </c>
      <c r="AI2948" s="210" t="s">
        <v>4350</v>
      </c>
      <c r="AJ2948" s="115" t="str">
        <f t="shared" si="46"/>
        <v>FS</v>
      </c>
      <c r="AK2948" s="115" t="b">
        <f>ISNUMBER(SEARCH("IRT",Table1[[#This Row],[Current_Status]]))</f>
        <v>0</v>
      </c>
      <c r="AL2948" s="116">
        <f>YEAR(Table1[[#This Row],[Project_Initiated]])</f>
        <v>2018</v>
      </c>
      <c r="AM2948" s="53">
        <v>44136</v>
      </c>
      <c r="AN2948" s="53" t="str">
        <f>IF(AND(Table1[[#This Row],[Completed Date]]&gt;="07/01/2020"+0,Table1[[#This Row],[Completed Date]]&lt;="6/30/2021"+0),"FY 20-21",IF(AND(Table1[[#This Row],[Completed Date]]&gt;="07/01/2019"+0,Table1[[#This Row],[Completed Date]]&lt;="6/30/2020"+0),"FY 19-20",""))</f>
        <v/>
      </c>
      <c r="AO2948" s="116" t="str">
        <f>IFERROR(FIND("R",Table1[[#This Row],[FS_Priority]]),"")</f>
        <v/>
      </c>
    </row>
    <row r="2949" spans="1:41" x14ac:dyDescent="0.25">
      <c r="A2949" s="48" t="s">
        <v>673</v>
      </c>
      <c r="B2949" s="217" t="s">
        <v>211</v>
      </c>
      <c r="C2949" s="217" t="s">
        <v>673</v>
      </c>
      <c r="D2949" s="218" t="b">
        <v>0</v>
      </c>
      <c r="E2949" s="48" t="s">
        <v>107</v>
      </c>
      <c r="F2949" s="48" t="s">
        <v>3257</v>
      </c>
      <c r="G2949" s="48" t="s">
        <v>211</v>
      </c>
      <c r="H2949" s="48" t="s">
        <v>211</v>
      </c>
      <c r="I2949" s="48" t="s">
        <v>211</v>
      </c>
      <c r="J2949" s="48" t="s">
        <v>2670</v>
      </c>
      <c r="K2949" s="217" t="s">
        <v>3674</v>
      </c>
      <c r="L2949" s="217" t="s">
        <v>2636</v>
      </c>
      <c r="M2949" s="48" t="s">
        <v>3680</v>
      </c>
      <c r="N2949" s="217" t="s">
        <v>211</v>
      </c>
      <c r="O2949" s="48" t="s">
        <v>183</v>
      </c>
      <c r="P2949" s="48"/>
      <c r="Q2949" s="48" t="s">
        <v>211</v>
      </c>
      <c r="R2949" s="217" t="s">
        <v>360</v>
      </c>
      <c r="S2949" s="48" t="b">
        <v>0</v>
      </c>
      <c r="T2949" s="48"/>
      <c r="U2949" s="178"/>
      <c r="V2949" s="178">
        <v>43144</v>
      </c>
      <c r="W2949" s="48" t="s">
        <v>211</v>
      </c>
      <c r="X2949" s="48"/>
      <c r="Y2949" s="48"/>
      <c r="Z2949" s="48" t="s">
        <v>211</v>
      </c>
      <c r="AA2949" s="48"/>
      <c r="AB2949" s="48"/>
      <c r="AC2949" s="217" t="s">
        <v>211</v>
      </c>
      <c r="AD2949" s="179"/>
      <c r="AE2949" s="217" t="s">
        <v>178</v>
      </c>
      <c r="AF2949" s="217" t="s">
        <v>211</v>
      </c>
      <c r="AG2949" s="217" t="s">
        <v>2694</v>
      </c>
      <c r="AH2949" s="208">
        <v>43362</v>
      </c>
      <c r="AI2949" s="210" t="s">
        <v>4348</v>
      </c>
      <c r="AJ2949" s="115" t="str">
        <f t="shared" si="46"/>
        <v>FS</v>
      </c>
      <c r="AK2949" s="115" t="b">
        <f>ISNUMBER(SEARCH("IRT",Table1[[#This Row],[Current_Status]]))</f>
        <v>0</v>
      </c>
      <c r="AL2949" s="116">
        <f>YEAR(Table1[[#This Row],[Project_Initiated]])</f>
        <v>2018</v>
      </c>
      <c r="AM2949" s="53">
        <v>44136</v>
      </c>
      <c r="AN2949" s="53" t="str">
        <f>IF(AND(Table1[[#This Row],[Completed Date]]&gt;="07/01/2020"+0,Table1[[#This Row],[Completed Date]]&lt;="6/30/2021"+0),"FY 20-21",IF(AND(Table1[[#This Row],[Completed Date]]&gt;="07/01/2019"+0,Table1[[#This Row],[Completed Date]]&lt;="6/30/2020"+0),"FY 19-20",""))</f>
        <v/>
      </c>
      <c r="AO2949" s="116" t="str">
        <f>IFERROR(FIND("R",Table1[[#This Row],[FS_Priority]]),"")</f>
        <v/>
      </c>
    </row>
    <row r="2950" spans="1:41" x14ac:dyDescent="0.25">
      <c r="A2950" s="48" t="s">
        <v>674</v>
      </c>
      <c r="B2950" s="217" t="s">
        <v>211</v>
      </c>
      <c r="C2950" s="217" t="s">
        <v>674</v>
      </c>
      <c r="D2950" s="218" t="b">
        <v>0</v>
      </c>
      <c r="E2950" s="48" t="s">
        <v>398</v>
      </c>
      <c r="F2950" s="48" t="s">
        <v>3265</v>
      </c>
      <c r="G2950" s="48" t="s">
        <v>211</v>
      </c>
      <c r="H2950" s="48" t="s">
        <v>453</v>
      </c>
      <c r="I2950" s="48" t="s">
        <v>211</v>
      </c>
      <c r="J2950" s="48" t="s">
        <v>2661</v>
      </c>
      <c r="K2950" s="217" t="s">
        <v>3786</v>
      </c>
      <c r="L2950" s="217" t="s">
        <v>399</v>
      </c>
      <c r="M2950" s="48" t="s">
        <v>3787</v>
      </c>
      <c r="N2950" s="217" t="s">
        <v>211</v>
      </c>
      <c r="O2950" s="48" t="s">
        <v>183</v>
      </c>
      <c r="P2950" s="48"/>
      <c r="Q2950" s="48" t="s">
        <v>211</v>
      </c>
      <c r="R2950" s="217" t="s">
        <v>211</v>
      </c>
      <c r="S2950" s="48" t="b">
        <v>0</v>
      </c>
      <c r="T2950" s="48"/>
      <c r="U2950" s="178"/>
      <c r="V2950" s="178">
        <v>43146</v>
      </c>
      <c r="W2950" s="48" t="s">
        <v>211</v>
      </c>
      <c r="X2950" s="48"/>
      <c r="Y2950" s="48"/>
      <c r="Z2950" s="48" t="s">
        <v>211</v>
      </c>
      <c r="AA2950" s="48"/>
      <c r="AB2950" s="48"/>
      <c r="AC2950" s="217" t="s">
        <v>675</v>
      </c>
      <c r="AD2950" s="48"/>
      <c r="AE2950" s="217" t="s">
        <v>165</v>
      </c>
      <c r="AF2950" s="217" t="s">
        <v>211</v>
      </c>
      <c r="AG2950" s="217" t="s">
        <v>539</v>
      </c>
      <c r="AH2950" s="208">
        <v>43395</v>
      </c>
      <c r="AI2950" s="210" t="s">
        <v>4348</v>
      </c>
      <c r="AJ2950" s="115" t="str">
        <f t="shared" si="46"/>
        <v>FS</v>
      </c>
      <c r="AK2950" s="115" t="b">
        <f>ISNUMBER(SEARCH("IRT",Table1[[#This Row],[Current_Status]]))</f>
        <v>0</v>
      </c>
      <c r="AL2950" s="116">
        <f>YEAR(Table1[[#This Row],[Project_Initiated]])</f>
        <v>2018</v>
      </c>
      <c r="AM2950" s="53">
        <v>44136</v>
      </c>
      <c r="AN2950" s="53" t="str">
        <f>IF(AND(Table1[[#This Row],[Completed Date]]&gt;="07/01/2020"+0,Table1[[#This Row],[Completed Date]]&lt;="6/30/2021"+0),"FY 20-21",IF(AND(Table1[[#This Row],[Completed Date]]&gt;="07/01/2019"+0,Table1[[#This Row],[Completed Date]]&lt;="6/30/2020"+0),"FY 19-20",""))</f>
        <v/>
      </c>
      <c r="AO2950" s="116" t="str">
        <f>IFERROR(FIND("R",Table1[[#This Row],[FS_Priority]]),"")</f>
        <v/>
      </c>
    </row>
    <row r="2951" spans="1:41" x14ac:dyDescent="0.25">
      <c r="A2951" s="48" t="s">
        <v>676</v>
      </c>
      <c r="B2951" s="217" t="s">
        <v>211</v>
      </c>
      <c r="C2951" s="217" t="s">
        <v>676</v>
      </c>
      <c r="D2951" s="218" t="b">
        <v>0</v>
      </c>
      <c r="E2951" s="48" t="s">
        <v>99</v>
      </c>
      <c r="F2951" s="48" t="s">
        <v>3071</v>
      </c>
      <c r="G2951" s="48" t="s">
        <v>211</v>
      </c>
      <c r="H2951" s="48" t="s">
        <v>325</v>
      </c>
      <c r="I2951" s="48" t="s">
        <v>3604</v>
      </c>
      <c r="J2951" s="48" t="s">
        <v>2661</v>
      </c>
      <c r="K2951" s="217" t="s">
        <v>4989</v>
      </c>
      <c r="L2951" s="217" t="s">
        <v>297</v>
      </c>
      <c r="M2951" s="48" t="s">
        <v>3605</v>
      </c>
      <c r="N2951" s="217" t="s">
        <v>211</v>
      </c>
      <c r="O2951" s="48" t="s">
        <v>183</v>
      </c>
      <c r="P2951" s="48"/>
      <c r="Q2951" s="48" t="s">
        <v>211</v>
      </c>
      <c r="R2951" s="217" t="s">
        <v>306</v>
      </c>
      <c r="S2951" s="48" t="b">
        <v>0</v>
      </c>
      <c r="T2951" s="48"/>
      <c r="U2951" s="178"/>
      <c r="V2951" s="178">
        <v>43147</v>
      </c>
      <c r="W2951" s="48" t="s">
        <v>211</v>
      </c>
      <c r="X2951" s="48"/>
      <c r="Y2951" s="48"/>
      <c r="Z2951" s="48" t="s">
        <v>211</v>
      </c>
      <c r="AA2951" s="48"/>
      <c r="AB2951" s="48"/>
      <c r="AC2951" s="217" t="s">
        <v>677</v>
      </c>
      <c r="AD2951" s="48"/>
      <c r="AE2951" s="217" t="s">
        <v>178</v>
      </c>
      <c r="AF2951" s="217" t="s">
        <v>211</v>
      </c>
      <c r="AG2951" s="217" t="s">
        <v>2694</v>
      </c>
      <c r="AH2951" s="208">
        <v>43306</v>
      </c>
      <c r="AI2951" s="210" t="s">
        <v>4348</v>
      </c>
      <c r="AJ2951" s="115" t="str">
        <f t="shared" si="46"/>
        <v>FS</v>
      </c>
      <c r="AK2951" s="115" t="b">
        <f>ISNUMBER(SEARCH("IRT",Table1[[#This Row],[Current_Status]]))</f>
        <v>0</v>
      </c>
      <c r="AL2951" s="116">
        <f>YEAR(Table1[[#This Row],[Project_Initiated]])</f>
        <v>2018</v>
      </c>
      <c r="AM2951" s="53">
        <v>44136</v>
      </c>
      <c r="AN2951" s="53" t="str">
        <f>IF(AND(Table1[[#This Row],[Completed Date]]&gt;="07/01/2020"+0,Table1[[#This Row],[Completed Date]]&lt;="6/30/2021"+0),"FY 20-21",IF(AND(Table1[[#This Row],[Completed Date]]&gt;="07/01/2019"+0,Table1[[#This Row],[Completed Date]]&lt;="6/30/2020"+0),"FY 19-20",""))</f>
        <v/>
      </c>
      <c r="AO2951" s="116" t="str">
        <f>IFERROR(FIND("R",Table1[[#This Row],[FS_Priority]]),"")</f>
        <v/>
      </c>
    </row>
    <row r="2952" spans="1:41" x14ac:dyDescent="0.25">
      <c r="A2952" s="48" t="s">
        <v>678</v>
      </c>
      <c r="B2952" s="217" t="s">
        <v>211</v>
      </c>
      <c r="C2952" s="217" t="s">
        <v>678</v>
      </c>
      <c r="D2952" s="218" t="b">
        <v>0</v>
      </c>
      <c r="E2952" s="48" t="s">
        <v>53</v>
      </c>
      <c r="F2952" s="48" t="s">
        <v>3002</v>
      </c>
      <c r="G2952" s="48" t="s">
        <v>211</v>
      </c>
      <c r="H2952" s="48" t="s">
        <v>285</v>
      </c>
      <c r="I2952" s="48" t="s">
        <v>3528</v>
      </c>
      <c r="J2952" s="48" t="s">
        <v>2661</v>
      </c>
      <c r="K2952" s="217" t="s">
        <v>3514</v>
      </c>
      <c r="L2952" s="217" t="s">
        <v>2636</v>
      </c>
      <c r="M2952" s="48" t="s">
        <v>3515</v>
      </c>
      <c r="N2952" s="217" t="s">
        <v>211</v>
      </c>
      <c r="O2952" s="48" t="s">
        <v>183</v>
      </c>
      <c r="P2952" s="48"/>
      <c r="Q2952" s="48" t="s">
        <v>211</v>
      </c>
      <c r="R2952" s="217" t="s">
        <v>180</v>
      </c>
      <c r="S2952" s="48" t="b">
        <v>1</v>
      </c>
      <c r="T2952" s="48"/>
      <c r="U2952" s="178"/>
      <c r="V2952" s="178">
        <v>43147</v>
      </c>
      <c r="W2952" s="48" t="s">
        <v>211</v>
      </c>
      <c r="X2952" s="48"/>
      <c r="Y2952" s="48"/>
      <c r="Z2952" s="48" t="s">
        <v>211</v>
      </c>
      <c r="AA2952" s="48"/>
      <c r="AB2952" s="48"/>
      <c r="AC2952" s="217" t="s">
        <v>679</v>
      </c>
      <c r="AD2952" s="48"/>
      <c r="AE2952" s="217" t="s">
        <v>183</v>
      </c>
      <c r="AF2952" s="217" t="s">
        <v>211</v>
      </c>
      <c r="AG2952" s="217" t="s">
        <v>2694</v>
      </c>
      <c r="AH2952" s="208">
        <v>43335</v>
      </c>
      <c r="AI2952" s="210" t="s">
        <v>4348</v>
      </c>
      <c r="AJ2952" s="115" t="str">
        <f t="shared" si="46"/>
        <v>FS</v>
      </c>
      <c r="AK2952" s="115" t="b">
        <f>ISNUMBER(SEARCH("IRT",Table1[[#This Row],[Current_Status]]))</f>
        <v>0</v>
      </c>
      <c r="AL2952" s="116">
        <f>YEAR(Table1[[#This Row],[Project_Initiated]])</f>
        <v>2018</v>
      </c>
      <c r="AM2952" s="53">
        <v>44136</v>
      </c>
      <c r="AN2952" s="53" t="str">
        <f>IF(AND(Table1[[#This Row],[Completed Date]]&gt;="07/01/2020"+0,Table1[[#This Row],[Completed Date]]&lt;="6/30/2021"+0),"FY 20-21",IF(AND(Table1[[#This Row],[Completed Date]]&gt;="07/01/2019"+0,Table1[[#This Row],[Completed Date]]&lt;="6/30/2020"+0),"FY 19-20",""))</f>
        <v/>
      </c>
      <c r="AO2952" s="116" t="str">
        <f>IFERROR(FIND("R",Table1[[#This Row],[FS_Priority]]),"")</f>
        <v/>
      </c>
    </row>
    <row r="2953" spans="1:41" x14ac:dyDescent="0.25">
      <c r="A2953" s="48" t="s">
        <v>680</v>
      </c>
      <c r="B2953" s="217" t="s">
        <v>211</v>
      </c>
      <c r="C2953" s="217" t="s">
        <v>680</v>
      </c>
      <c r="D2953" s="218" t="b">
        <v>0</v>
      </c>
      <c r="E2953" s="48" t="s">
        <v>99</v>
      </c>
      <c r="F2953" s="48" t="s">
        <v>3072</v>
      </c>
      <c r="G2953" s="48" t="s">
        <v>211</v>
      </c>
      <c r="H2953" s="48" t="s">
        <v>445</v>
      </c>
      <c r="I2953" s="48" t="s">
        <v>211</v>
      </c>
      <c r="J2953" s="48" t="s">
        <v>2661</v>
      </c>
      <c r="K2953" s="217" t="s">
        <v>4989</v>
      </c>
      <c r="L2953" s="217" t="s">
        <v>297</v>
      </c>
      <c r="M2953" s="48" t="s">
        <v>3610</v>
      </c>
      <c r="N2953" s="217" t="s">
        <v>211</v>
      </c>
      <c r="O2953" s="48" t="s">
        <v>183</v>
      </c>
      <c r="P2953" s="48"/>
      <c r="Q2953" s="48" t="s">
        <v>211</v>
      </c>
      <c r="R2953" s="217" t="s">
        <v>312</v>
      </c>
      <c r="S2953" s="48" t="b">
        <v>0</v>
      </c>
      <c r="T2953" s="48"/>
      <c r="U2953" s="178"/>
      <c r="V2953" s="178">
        <v>43152</v>
      </c>
      <c r="W2953" s="48" t="s">
        <v>211</v>
      </c>
      <c r="X2953" s="48"/>
      <c r="Y2953" s="48"/>
      <c r="Z2953" s="48" t="s">
        <v>211</v>
      </c>
      <c r="AA2953" s="48"/>
      <c r="AB2953" s="48"/>
      <c r="AC2953" s="217" t="s">
        <v>2857</v>
      </c>
      <c r="AD2953" s="48"/>
      <c r="AE2953" s="217" t="s">
        <v>178</v>
      </c>
      <c r="AF2953" s="217" t="s">
        <v>211</v>
      </c>
      <c r="AG2953" s="217" t="s">
        <v>2694</v>
      </c>
      <c r="AH2953" s="208">
        <v>43570</v>
      </c>
      <c r="AI2953" s="210" t="s">
        <v>4348</v>
      </c>
      <c r="AJ2953" s="115" t="str">
        <f t="shared" si="46"/>
        <v>FS</v>
      </c>
      <c r="AK2953" s="115" t="b">
        <f>ISNUMBER(SEARCH("IRT",Table1[[#This Row],[Current_Status]]))</f>
        <v>0</v>
      </c>
      <c r="AL2953" s="116">
        <f>YEAR(Table1[[#This Row],[Project_Initiated]])</f>
        <v>2018</v>
      </c>
      <c r="AM2953" s="53">
        <v>44136</v>
      </c>
      <c r="AN2953" s="53" t="str">
        <f>IF(AND(Table1[[#This Row],[Completed Date]]&gt;="07/01/2020"+0,Table1[[#This Row],[Completed Date]]&lt;="6/30/2021"+0),"FY 20-21",IF(AND(Table1[[#This Row],[Completed Date]]&gt;="07/01/2019"+0,Table1[[#This Row],[Completed Date]]&lt;="6/30/2020"+0),"FY 19-20",""))</f>
        <v/>
      </c>
      <c r="AO2953" s="116" t="str">
        <f>IFERROR(FIND("R",Table1[[#This Row],[FS_Priority]]),"")</f>
        <v/>
      </c>
    </row>
    <row r="2954" spans="1:41" x14ac:dyDescent="0.25">
      <c r="A2954" s="48" t="s">
        <v>681</v>
      </c>
      <c r="B2954" s="217" t="s">
        <v>211</v>
      </c>
      <c r="C2954" s="217" t="s">
        <v>681</v>
      </c>
      <c r="D2954" s="218" t="b">
        <v>0</v>
      </c>
      <c r="E2954" s="48" t="s">
        <v>53</v>
      </c>
      <c r="F2954" s="48" t="s">
        <v>2999</v>
      </c>
      <c r="G2954" s="48" t="s">
        <v>211</v>
      </c>
      <c r="H2954" s="48" t="s">
        <v>447</v>
      </c>
      <c r="I2954" s="48" t="s">
        <v>3519</v>
      </c>
      <c r="J2954" s="48" t="s">
        <v>2661</v>
      </c>
      <c r="K2954" s="217" t="s">
        <v>3514</v>
      </c>
      <c r="L2954" s="217" t="s">
        <v>2636</v>
      </c>
      <c r="M2954" s="48" t="s">
        <v>3517</v>
      </c>
      <c r="N2954" s="217" t="s">
        <v>211</v>
      </c>
      <c r="O2954" s="48" t="s">
        <v>178</v>
      </c>
      <c r="P2954" s="48"/>
      <c r="Q2954" s="48" t="s">
        <v>211</v>
      </c>
      <c r="R2954" s="217" t="s">
        <v>211</v>
      </c>
      <c r="S2954" s="48" t="b">
        <v>0</v>
      </c>
      <c r="T2954" s="48"/>
      <c r="U2954" s="178"/>
      <c r="V2954" s="178">
        <v>43153</v>
      </c>
      <c r="W2954" s="48" t="s">
        <v>211</v>
      </c>
      <c r="X2954" s="48"/>
      <c r="Y2954" s="48"/>
      <c r="Z2954" s="48" t="s">
        <v>211</v>
      </c>
      <c r="AA2954" s="48"/>
      <c r="AB2954" s="48"/>
      <c r="AC2954" s="217" t="s">
        <v>682</v>
      </c>
      <c r="AD2954" s="48"/>
      <c r="AE2954" s="217" t="s">
        <v>178</v>
      </c>
      <c r="AF2954" s="217" t="s">
        <v>211</v>
      </c>
      <c r="AG2954" s="217" t="s">
        <v>2694</v>
      </c>
      <c r="AH2954" s="208">
        <v>43322</v>
      </c>
      <c r="AI2954" s="210" t="s">
        <v>4348</v>
      </c>
      <c r="AJ2954" s="115" t="str">
        <f t="shared" si="46"/>
        <v>FS</v>
      </c>
      <c r="AK2954" s="115" t="b">
        <f>ISNUMBER(SEARCH("IRT",Table1[[#This Row],[Current_Status]]))</f>
        <v>0</v>
      </c>
      <c r="AL2954" s="116">
        <f>YEAR(Table1[[#This Row],[Project_Initiated]])</f>
        <v>2018</v>
      </c>
      <c r="AM2954" s="53">
        <v>44136</v>
      </c>
      <c r="AN2954" s="53" t="str">
        <f>IF(AND(Table1[[#This Row],[Completed Date]]&gt;="07/01/2020"+0,Table1[[#This Row],[Completed Date]]&lt;="6/30/2021"+0),"FY 20-21",IF(AND(Table1[[#This Row],[Completed Date]]&gt;="07/01/2019"+0,Table1[[#This Row],[Completed Date]]&lt;="6/30/2020"+0),"FY 19-20",""))</f>
        <v/>
      </c>
      <c r="AO2954" s="116" t="str">
        <f>IFERROR(FIND("R",Table1[[#This Row],[FS_Priority]]),"")</f>
        <v/>
      </c>
    </row>
    <row r="2955" spans="1:41" x14ac:dyDescent="0.25">
      <c r="A2955" s="48" t="s">
        <v>683</v>
      </c>
      <c r="B2955" s="217" t="s">
        <v>211</v>
      </c>
      <c r="C2955" s="217" t="s">
        <v>683</v>
      </c>
      <c r="D2955" s="218" t="b">
        <v>0</v>
      </c>
      <c r="E2955" s="48" t="s">
        <v>4299</v>
      </c>
      <c r="F2955" s="48" t="s">
        <v>3287</v>
      </c>
      <c r="G2955" s="48" t="s">
        <v>211</v>
      </c>
      <c r="H2955" s="48" t="s">
        <v>52</v>
      </c>
      <c r="I2955" s="48" t="s">
        <v>3808</v>
      </c>
      <c r="J2955" s="48" t="s">
        <v>2661</v>
      </c>
      <c r="K2955" s="217" t="s">
        <v>3471</v>
      </c>
      <c r="L2955" s="217" t="s">
        <v>2636</v>
      </c>
      <c r="M2955" s="48" t="s">
        <v>3566</v>
      </c>
      <c r="N2955" s="217" t="s">
        <v>211</v>
      </c>
      <c r="O2955" s="48" t="s">
        <v>165</v>
      </c>
      <c r="P2955" s="48"/>
      <c r="Q2955" s="48" t="s">
        <v>211</v>
      </c>
      <c r="R2955" s="217" t="s">
        <v>211</v>
      </c>
      <c r="S2955" s="48" t="b">
        <v>0</v>
      </c>
      <c r="T2955" s="48"/>
      <c r="U2955" s="178"/>
      <c r="V2955" s="178">
        <v>43157</v>
      </c>
      <c r="W2955" s="48" t="s">
        <v>211</v>
      </c>
      <c r="X2955" s="48"/>
      <c r="Y2955" s="48"/>
      <c r="Z2955" s="48" t="s">
        <v>211</v>
      </c>
      <c r="AA2955" s="48"/>
      <c r="AB2955" s="48"/>
      <c r="AC2955" s="217" t="s">
        <v>211</v>
      </c>
      <c r="AD2955" s="48"/>
      <c r="AE2955" s="217" t="s">
        <v>165</v>
      </c>
      <c r="AF2955" s="217" t="s">
        <v>211</v>
      </c>
      <c r="AG2955" s="217" t="s">
        <v>539</v>
      </c>
      <c r="AH2955" s="208">
        <v>43292</v>
      </c>
      <c r="AI2955" s="210" t="s">
        <v>4348</v>
      </c>
      <c r="AJ2955" s="115" t="str">
        <f t="shared" si="46"/>
        <v>FS</v>
      </c>
      <c r="AK2955" s="115" t="b">
        <f>ISNUMBER(SEARCH("IRT",Table1[[#This Row],[Current_Status]]))</f>
        <v>0</v>
      </c>
      <c r="AL2955" s="116">
        <f>YEAR(Table1[[#This Row],[Project_Initiated]])</f>
        <v>2018</v>
      </c>
      <c r="AM2955" s="53">
        <v>44136</v>
      </c>
      <c r="AN2955" s="53" t="str">
        <f>IF(AND(Table1[[#This Row],[Completed Date]]&gt;="07/01/2020"+0,Table1[[#This Row],[Completed Date]]&lt;="6/30/2021"+0),"FY 20-21",IF(AND(Table1[[#This Row],[Completed Date]]&gt;="07/01/2019"+0,Table1[[#This Row],[Completed Date]]&lt;="6/30/2020"+0),"FY 19-20",""))</f>
        <v/>
      </c>
      <c r="AO2955" s="116" t="str">
        <f>IFERROR(FIND("R",Table1[[#This Row],[FS_Priority]]),"")</f>
        <v/>
      </c>
    </row>
    <row r="2956" spans="1:41" x14ac:dyDescent="0.25">
      <c r="A2956" s="48" t="s">
        <v>684</v>
      </c>
      <c r="B2956" s="217" t="s">
        <v>211</v>
      </c>
      <c r="C2956" s="217" t="s">
        <v>684</v>
      </c>
      <c r="D2956" s="218" t="b">
        <v>0</v>
      </c>
      <c r="E2956" s="48" t="s">
        <v>21</v>
      </c>
      <c r="F2956" s="48" t="s">
        <v>2954</v>
      </c>
      <c r="G2956" s="48" t="s">
        <v>211</v>
      </c>
      <c r="H2956" s="48" t="s">
        <v>52</v>
      </c>
      <c r="I2956" s="48" t="s">
        <v>211</v>
      </c>
      <c r="J2956" s="48" t="s">
        <v>2661</v>
      </c>
      <c r="K2956" s="217" t="s">
        <v>3455</v>
      </c>
      <c r="L2956" s="217" t="s">
        <v>4315</v>
      </c>
      <c r="M2956" s="48" t="s">
        <v>3458</v>
      </c>
      <c r="N2956" s="217" t="s">
        <v>211</v>
      </c>
      <c r="O2956" s="48" t="s">
        <v>183</v>
      </c>
      <c r="P2956" s="48"/>
      <c r="Q2956" s="48" t="s">
        <v>211</v>
      </c>
      <c r="R2956" s="217" t="s">
        <v>211</v>
      </c>
      <c r="S2956" s="48" t="b">
        <v>0</v>
      </c>
      <c r="T2956" s="48"/>
      <c r="U2956" s="178"/>
      <c r="V2956" s="178">
        <v>43160</v>
      </c>
      <c r="W2956" s="48" t="s">
        <v>211</v>
      </c>
      <c r="X2956" s="48"/>
      <c r="Y2956" s="48"/>
      <c r="Z2956" s="48" t="s">
        <v>211</v>
      </c>
      <c r="AA2956" s="48"/>
      <c r="AB2956" s="48"/>
      <c r="AC2956" s="217" t="s">
        <v>685</v>
      </c>
      <c r="AD2956" s="48"/>
      <c r="AE2956" s="217" t="s">
        <v>183</v>
      </c>
      <c r="AF2956" s="217" t="s">
        <v>211</v>
      </c>
      <c r="AG2956" s="217" t="s">
        <v>2694</v>
      </c>
      <c r="AH2956" s="208">
        <v>43292</v>
      </c>
      <c r="AI2956" s="210" t="s">
        <v>4348</v>
      </c>
      <c r="AJ2956" s="115" t="str">
        <f t="shared" si="46"/>
        <v>FS</v>
      </c>
      <c r="AK2956" s="115" t="b">
        <f>ISNUMBER(SEARCH("IRT",Table1[[#This Row],[Current_Status]]))</f>
        <v>0</v>
      </c>
      <c r="AL2956" s="116">
        <f>YEAR(Table1[[#This Row],[Project_Initiated]])</f>
        <v>2018</v>
      </c>
      <c r="AM2956" s="53">
        <v>44136</v>
      </c>
      <c r="AN2956" s="53" t="str">
        <f>IF(AND(Table1[[#This Row],[Completed Date]]&gt;="07/01/2020"+0,Table1[[#This Row],[Completed Date]]&lt;="6/30/2021"+0),"FY 20-21",IF(AND(Table1[[#This Row],[Completed Date]]&gt;="07/01/2019"+0,Table1[[#This Row],[Completed Date]]&lt;="6/30/2020"+0),"FY 19-20",""))</f>
        <v/>
      </c>
      <c r="AO2956" s="116" t="str">
        <f>IFERROR(FIND("R",Table1[[#This Row],[FS_Priority]]),"")</f>
        <v/>
      </c>
    </row>
    <row r="2957" spans="1:41" x14ac:dyDescent="0.25">
      <c r="A2957" s="48" t="s">
        <v>686</v>
      </c>
      <c r="B2957" s="217" t="s">
        <v>211</v>
      </c>
      <c r="C2957" s="217" t="s">
        <v>686</v>
      </c>
      <c r="D2957" s="218" t="b">
        <v>0</v>
      </c>
      <c r="E2957" s="48" t="s">
        <v>446</v>
      </c>
      <c r="F2957" s="48" t="s">
        <v>3054</v>
      </c>
      <c r="G2957" s="48" t="s">
        <v>211</v>
      </c>
      <c r="H2957" s="48" t="s">
        <v>3531</v>
      </c>
      <c r="I2957" s="48" t="s">
        <v>3577</v>
      </c>
      <c r="J2957" s="48" t="s">
        <v>2661</v>
      </c>
      <c r="K2957" s="217" t="s">
        <v>3578</v>
      </c>
      <c r="L2957" s="217" t="s">
        <v>2636</v>
      </c>
      <c r="M2957" s="48" t="s">
        <v>3579</v>
      </c>
      <c r="N2957" s="217" t="s">
        <v>211</v>
      </c>
      <c r="O2957" s="48" t="s">
        <v>183</v>
      </c>
      <c r="P2957" s="48"/>
      <c r="Q2957" s="48" t="s">
        <v>211</v>
      </c>
      <c r="R2957" s="217" t="s">
        <v>211</v>
      </c>
      <c r="S2957" s="48" t="b">
        <v>0</v>
      </c>
      <c r="T2957" s="48"/>
      <c r="U2957" s="178"/>
      <c r="V2957" s="178">
        <v>43171</v>
      </c>
      <c r="W2957" s="48" t="s">
        <v>211</v>
      </c>
      <c r="X2957" s="48"/>
      <c r="Y2957" s="48"/>
      <c r="Z2957" s="48" t="s">
        <v>211</v>
      </c>
      <c r="AA2957" s="48"/>
      <c r="AB2957" s="48"/>
      <c r="AC2957" s="217" t="s">
        <v>687</v>
      </c>
      <c r="AD2957" s="48"/>
      <c r="AE2957" s="217" t="s">
        <v>183</v>
      </c>
      <c r="AF2957" s="217" t="s">
        <v>211</v>
      </c>
      <c r="AG2957" s="217" t="s">
        <v>2694</v>
      </c>
      <c r="AH2957" s="208">
        <v>43361</v>
      </c>
      <c r="AI2957" s="210" t="s">
        <v>4348</v>
      </c>
      <c r="AJ2957" s="115" t="str">
        <f t="shared" si="46"/>
        <v>FS</v>
      </c>
      <c r="AK2957" s="115" t="b">
        <f>ISNUMBER(SEARCH("IRT",Table1[[#This Row],[Current_Status]]))</f>
        <v>0</v>
      </c>
      <c r="AL2957" s="116">
        <f>YEAR(Table1[[#This Row],[Project_Initiated]])</f>
        <v>2018</v>
      </c>
      <c r="AM2957" s="53">
        <v>44136</v>
      </c>
      <c r="AN2957" s="53" t="str">
        <f>IF(AND(Table1[[#This Row],[Completed Date]]&gt;="07/01/2020"+0,Table1[[#This Row],[Completed Date]]&lt;="6/30/2021"+0),"FY 20-21",IF(AND(Table1[[#This Row],[Completed Date]]&gt;="07/01/2019"+0,Table1[[#This Row],[Completed Date]]&lt;="6/30/2020"+0),"FY 19-20",""))</f>
        <v/>
      </c>
      <c r="AO2957" s="116" t="str">
        <f>IFERROR(FIND("R",Table1[[#This Row],[FS_Priority]]),"")</f>
        <v/>
      </c>
    </row>
    <row r="2958" spans="1:41" x14ac:dyDescent="0.25">
      <c r="A2958" s="48" t="s">
        <v>688</v>
      </c>
      <c r="B2958" s="217" t="s">
        <v>211</v>
      </c>
      <c r="C2958" s="217" t="s">
        <v>688</v>
      </c>
      <c r="D2958" s="218" t="b">
        <v>0</v>
      </c>
      <c r="E2958" s="48" t="s">
        <v>4313</v>
      </c>
      <c r="F2958" s="48" t="s">
        <v>3341</v>
      </c>
      <c r="G2958" s="48" t="s">
        <v>211</v>
      </c>
      <c r="H2958" s="48" t="s">
        <v>461</v>
      </c>
      <c r="I2958" s="48" t="s">
        <v>3882</v>
      </c>
      <c r="J2958" s="48" t="s">
        <v>2661</v>
      </c>
      <c r="K2958" s="217" t="s">
        <v>3883</v>
      </c>
      <c r="L2958" s="217" t="s">
        <v>437</v>
      </c>
      <c r="M2958" s="48" t="s">
        <v>3884</v>
      </c>
      <c r="N2958" s="217" t="s">
        <v>211</v>
      </c>
      <c r="O2958" s="48" t="s">
        <v>183</v>
      </c>
      <c r="P2958" s="48"/>
      <c r="Q2958" s="48" t="s">
        <v>211</v>
      </c>
      <c r="R2958" s="217" t="s">
        <v>239</v>
      </c>
      <c r="S2958" s="48" t="b">
        <v>0</v>
      </c>
      <c r="T2958" s="48"/>
      <c r="U2958" s="178"/>
      <c r="V2958" s="178">
        <v>43171</v>
      </c>
      <c r="W2958" s="48" t="s">
        <v>211</v>
      </c>
      <c r="X2958" s="48"/>
      <c r="Y2958" s="48"/>
      <c r="Z2958" s="48" t="s">
        <v>211</v>
      </c>
      <c r="AA2958" s="48"/>
      <c r="AB2958" s="48"/>
      <c r="AC2958" s="217" t="s">
        <v>2692</v>
      </c>
      <c r="AD2958" s="48"/>
      <c r="AE2958" s="217" t="s">
        <v>178</v>
      </c>
      <c r="AF2958" s="217" t="s">
        <v>211</v>
      </c>
      <c r="AG2958" s="217" t="s">
        <v>2694</v>
      </c>
      <c r="AH2958" s="208">
        <v>43448</v>
      </c>
      <c r="AI2958" s="210" t="s">
        <v>4348</v>
      </c>
      <c r="AJ2958" s="115" t="str">
        <f t="shared" si="46"/>
        <v>FS</v>
      </c>
      <c r="AK2958" s="115" t="b">
        <f>ISNUMBER(SEARCH("IRT",Table1[[#This Row],[Current_Status]]))</f>
        <v>0</v>
      </c>
      <c r="AL2958" s="116">
        <f>YEAR(Table1[[#This Row],[Project_Initiated]])</f>
        <v>2018</v>
      </c>
      <c r="AM2958" s="53">
        <v>44136</v>
      </c>
      <c r="AN2958" s="53" t="str">
        <f>IF(AND(Table1[[#This Row],[Completed Date]]&gt;="07/01/2020"+0,Table1[[#This Row],[Completed Date]]&lt;="6/30/2021"+0),"FY 20-21",IF(AND(Table1[[#This Row],[Completed Date]]&gt;="07/01/2019"+0,Table1[[#This Row],[Completed Date]]&lt;="6/30/2020"+0),"FY 19-20",""))</f>
        <v/>
      </c>
      <c r="AO2958" s="116" t="str">
        <f>IFERROR(FIND("R",Table1[[#This Row],[FS_Priority]]),"")</f>
        <v/>
      </c>
    </row>
    <row r="2959" spans="1:41" x14ac:dyDescent="0.25">
      <c r="A2959" s="48" t="s">
        <v>689</v>
      </c>
      <c r="B2959" s="217" t="s">
        <v>211</v>
      </c>
      <c r="C2959" s="217" t="s">
        <v>689</v>
      </c>
      <c r="D2959" s="218" t="b">
        <v>0</v>
      </c>
      <c r="E2959" s="48" t="s">
        <v>107</v>
      </c>
      <c r="F2959" s="48" t="s">
        <v>3161</v>
      </c>
      <c r="G2959" s="48" t="s">
        <v>211</v>
      </c>
      <c r="H2959" s="48" t="s">
        <v>441</v>
      </c>
      <c r="I2959" s="48" t="s">
        <v>3692</v>
      </c>
      <c r="J2959" s="48" t="s">
        <v>2661</v>
      </c>
      <c r="K2959" s="217" t="s">
        <v>3674</v>
      </c>
      <c r="L2959" s="217" t="s">
        <v>2636</v>
      </c>
      <c r="M2959" s="48" t="s">
        <v>3675</v>
      </c>
      <c r="N2959" s="217" t="s">
        <v>211</v>
      </c>
      <c r="O2959" s="48" t="s">
        <v>183</v>
      </c>
      <c r="P2959" s="48"/>
      <c r="Q2959" s="48" t="s">
        <v>211</v>
      </c>
      <c r="R2959" s="217" t="s">
        <v>211</v>
      </c>
      <c r="S2959" s="48" t="b">
        <v>0</v>
      </c>
      <c r="T2959" s="48"/>
      <c r="U2959" s="178"/>
      <c r="V2959" s="178">
        <v>43173</v>
      </c>
      <c r="W2959" s="48" t="s">
        <v>211</v>
      </c>
      <c r="X2959" s="48"/>
      <c r="Y2959" s="48"/>
      <c r="Z2959" s="48" t="s">
        <v>211</v>
      </c>
      <c r="AA2959" s="48"/>
      <c r="AB2959" s="48"/>
      <c r="AC2959" s="217" t="s">
        <v>2687</v>
      </c>
      <c r="AD2959" s="48"/>
      <c r="AE2959" s="217" t="s">
        <v>183</v>
      </c>
      <c r="AF2959" s="217" t="s">
        <v>211</v>
      </c>
      <c r="AG2959" s="217" t="s">
        <v>2694</v>
      </c>
      <c r="AH2959" s="208">
        <v>43448</v>
      </c>
      <c r="AI2959" s="210" t="s">
        <v>4348</v>
      </c>
      <c r="AJ2959" s="115" t="str">
        <f t="shared" si="46"/>
        <v>FS</v>
      </c>
      <c r="AK2959" s="115" t="b">
        <f>ISNUMBER(SEARCH("IRT",Table1[[#This Row],[Current_Status]]))</f>
        <v>0</v>
      </c>
      <c r="AL2959" s="116">
        <f>YEAR(Table1[[#This Row],[Project_Initiated]])</f>
        <v>2018</v>
      </c>
      <c r="AM2959" s="53">
        <v>44136</v>
      </c>
      <c r="AN2959" s="53" t="str">
        <f>IF(AND(Table1[[#This Row],[Completed Date]]&gt;="07/01/2020"+0,Table1[[#This Row],[Completed Date]]&lt;="6/30/2021"+0),"FY 20-21",IF(AND(Table1[[#This Row],[Completed Date]]&gt;="07/01/2019"+0,Table1[[#This Row],[Completed Date]]&lt;="6/30/2020"+0),"FY 19-20",""))</f>
        <v/>
      </c>
      <c r="AO2959" s="116" t="str">
        <f>IFERROR(FIND("R",Table1[[#This Row],[FS_Priority]]),"")</f>
        <v/>
      </c>
    </row>
    <row r="2960" spans="1:41" x14ac:dyDescent="0.25">
      <c r="A2960" s="48" t="s">
        <v>314</v>
      </c>
      <c r="B2960" s="217" t="s">
        <v>211</v>
      </c>
      <c r="C2960" s="217" t="s">
        <v>314</v>
      </c>
      <c r="D2960" s="218" t="b">
        <v>0</v>
      </c>
      <c r="E2960" s="48" t="s">
        <v>99</v>
      </c>
      <c r="F2960" s="48" t="s">
        <v>3122</v>
      </c>
      <c r="G2960" s="48" t="s">
        <v>211</v>
      </c>
      <c r="H2960" s="48" t="s">
        <v>983</v>
      </c>
      <c r="I2960" s="48" t="s">
        <v>3656</v>
      </c>
      <c r="J2960" s="48" t="s">
        <v>2661</v>
      </c>
      <c r="K2960" s="217" t="s">
        <v>4989</v>
      </c>
      <c r="L2960" s="217" t="s">
        <v>297</v>
      </c>
      <c r="M2960" s="48" t="s">
        <v>3599</v>
      </c>
      <c r="N2960" s="217" t="s">
        <v>211</v>
      </c>
      <c r="O2960" s="48" t="s">
        <v>183</v>
      </c>
      <c r="P2960" s="48"/>
      <c r="Q2960" s="48" t="s">
        <v>315</v>
      </c>
      <c r="R2960" s="217" t="s">
        <v>236</v>
      </c>
      <c r="S2960" s="48" t="b">
        <v>0</v>
      </c>
      <c r="T2960" s="48"/>
      <c r="U2960" s="178"/>
      <c r="V2960" s="178">
        <v>43175</v>
      </c>
      <c r="W2960" s="48" t="s">
        <v>211</v>
      </c>
      <c r="X2960" s="48"/>
      <c r="Y2960" s="48"/>
      <c r="Z2960" s="48" t="s">
        <v>211</v>
      </c>
      <c r="AA2960" s="48"/>
      <c r="AB2960" s="48"/>
      <c r="AC2960" s="217" t="s">
        <v>4392</v>
      </c>
      <c r="AD2960" s="48"/>
      <c r="AE2960" s="217" t="s">
        <v>178</v>
      </c>
      <c r="AF2960" s="217" t="s">
        <v>211</v>
      </c>
      <c r="AG2960" s="217" t="s">
        <v>2694</v>
      </c>
      <c r="AH2960" s="208">
        <v>43784</v>
      </c>
      <c r="AI2960" s="210" t="s">
        <v>4348</v>
      </c>
      <c r="AJ2960" s="115" t="str">
        <f t="shared" si="46"/>
        <v>FS</v>
      </c>
      <c r="AK2960" s="115" t="b">
        <f>ISNUMBER(SEARCH("IRT",Table1[[#This Row],[Current_Status]]))</f>
        <v>0</v>
      </c>
      <c r="AL2960" s="116">
        <f>YEAR(Table1[[#This Row],[Project_Initiated]])</f>
        <v>2018</v>
      </c>
      <c r="AM2960" s="53">
        <v>44136</v>
      </c>
      <c r="AN2960" s="53" t="str">
        <f>IF(AND(Table1[[#This Row],[Completed Date]]&gt;="07/01/2020"+0,Table1[[#This Row],[Completed Date]]&lt;="6/30/2021"+0),"FY 20-21",IF(AND(Table1[[#This Row],[Completed Date]]&gt;="07/01/2019"+0,Table1[[#This Row],[Completed Date]]&lt;="6/30/2020"+0),"FY 19-20",""))</f>
        <v>FY 19-20</v>
      </c>
      <c r="AO2960" s="116" t="str">
        <f>IFERROR(FIND("R",Table1[[#This Row],[FS_Priority]]),"")</f>
        <v/>
      </c>
    </row>
    <row r="2961" spans="1:41" x14ac:dyDescent="0.25">
      <c r="A2961" s="48" t="s">
        <v>690</v>
      </c>
      <c r="B2961" s="217" t="s">
        <v>211</v>
      </c>
      <c r="C2961" s="217" t="s">
        <v>690</v>
      </c>
      <c r="D2961" s="218" t="b">
        <v>0</v>
      </c>
      <c r="E2961" s="48" t="s">
        <v>99</v>
      </c>
      <c r="F2961" s="48" t="s">
        <v>3087</v>
      </c>
      <c r="G2961" s="48" t="s">
        <v>211</v>
      </c>
      <c r="H2961" s="48" t="s">
        <v>445</v>
      </c>
      <c r="I2961" s="48" t="s">
        <v>3611</v>
      </c>
      <c r="J2961" s="48" t="s">
        <v>2661</v>
      </c>
      <c r="K2961" s="217" t="s">
        <v>4989</v>
      </c>
      <c r="L2961" s="217" t="s">
        <v>297</v>
      </c>
      <c r="M2961" s="48" t="s">
        <v>3599</v>
      </c>
      <c r="N2961" s="217" t="s">
        <v>211</v>
      </c>
      <c r="O2961" s="48" t="s">
        <v>183</v>
      </c>
      <c r="P2961" s="48"/>
      <c r="Q2961" s="48" t="s">
        <v>211</v>
      </c>
      <c r="R2961" s="217" t="s">
        <v>218</v>
      </c>
      <c r="S2961" s="48" t="b">
        <v>1</v>
      </c>
      <c r="T2961" s="48"/>
      <c r="U2961" s="178"/>
      <c r="V2961" s="178">
        <v>43177</v>
      </c>
      <c r="W2961" s="48" t="s">
        <v>211</v>
      </c>
      <c r="X2961" s="48"/>
      <c r="Y2961" s="48"/>
      <c r="Z2961" s="48" t="s">
        <v>211</v>
      </c>
      <c r="AA2961" s="48"/>
      <c r="AB2961" s="48"/>
      <c r="AC2961" s="217" t="s">
        <v>691</v>
      </c>
      <c r="AD2961" s="48"/>
      <c r="AE2961" s="217" t="s">
        <v>165</v>
      </c>
      <c r="AF2961" s="217" t="s">
        <v>211</v>
      </c>
      <c r="AG2961" s="217" t="s">
        <v>539</v>
      </c>
      <c r="AH2961" s="208">
        <v>43353</v>
      </c>
      <c r="AI2961" s="210" t="s">
        <v>4348</v>
      </c>
      <c r="AJ2961" s="115" t="str">
        <f t="shared" si="46"/>
        <v>FS</v>
      </c>
      <c r="AK2961" s="115" t="b">
        <f>ISNUMBER(SEARCH("IRT",Table1[[#This Row],[Current_Status]]))</f>
        <v>0</v>
      </c>
      <c r="AL2961" s="116">
        <f>YEAR(Table1[[#This Row],[Project_Initiated]])</f>
        <v>2018</v>
      </c>
      <c r="AM2961" s="53">
        <v>44136</v>
      </c>
      <c r="AN2961" s="53" t="str">
        <f>IF(AND(Table1[[#This Row],[Completed Date]]&gt;="07/01/2020"+0,Table1[[#This Row],[Completed Date]]&lt;="6/30/2021"+0),"FY 20-21",IF(AND(Table1[[#This Row],[Completed Date]]&gt;="07/01/2019"+0,Table1[[#This Row],[Completed Date]]&lt;="6/30/2020"+0),"FY 19-20",""))</f>
        <v/>
      </c>
      <c r="AO2961" s="116" t="str">
        <f>IFERROR(FIND("R",Table1[[#This Row],[FS_Priority]]),"")</f>
        <v/>
      </c>
    </row>
    <row r="2962" spans="1:41" x14ac:dyDescent="0.25">
      <c r="A2962" s="48" t="s">
        <v>213</v>
      </c>
      <c r="B2962" s="217" t="s">
        <v>211</v>
      </c>
      <c r="C2962" s="217" t="s">
        <v>213</v>
      </c>
      <c r="D2962" s="218" t="b">
        <v>0</v>
      </c>
      <c r="E2962" s="48" t="s">
        <v>21</v>
      </c>
      <c r="F2962" s="48" t="s">
        <v>2955</v>
      </c>
      <c r="G2962" s="48" t="s">
        <v>211</v>
      </c>
      <c r="H2962" s="48" t="s">
        <v>323</v>
      </c>
      <c r="I2962" s="48" t="s">
        <v>211</v>
      </c>
      <c r="J2962" s="48" t="s">
        <v>2661</v>
      </c>
      <c r="K2962" s="217" t="s">
        <v>3455</v>
      </c>
      <c r="L2962" s="217" t="s">
        <v>4315</v>
      </c>
      <c r="M2962" s="48" t="s">
        <v>3458</v>
      </c>
      <c r="N2962" s="217" t="s">
        <v>211</v>
      </c>
      <c r="O2962" s="48" t="s">
        <v>183</v>
      </c>
      <c r="P2962" s="48"/>
      <c r="Q2962" s="48" t="s">
        <v>211</v>
      </c>
      <c r="R2962" s="217" t="s">
        <v>211</v>
      </c>
      <c r="S2962" s="48" t="b">
        <v>0</v>
      </c>
      <c r="T2962" s="48"/>
      <c r="U2962" s="178"/>
      <c r="V2962" s="178">
        <v>43177</v>
      </c>
      <c r="W2962" s="48" t="s">
        <v>211</v>
      </c>
      <c r="X2962" s="48"/>
      <c r="Y2962" s="48"/>
      <c r="Z2962" s="48" t="s">
        <v>211</v>
      </c>
      <c r="AA2962" s="48"/>
      <c r="AB2962" s="48"/>
      <c r="AC2962" s="217" t="s">
        <v>2609</v>
      </c>
      <c r="AD2962" s="48"/>
      <c r="AE2962" s="217" t="s">
        <v>183</v>
      </c>
      <c r="AF2962" s="217" t="s">
        <v>211</v>
      </c>
      <c r="AG2962" s="217" t="s">
        <v>2694</v>
      </c>
      <c r="AH2962" s="208">
        <v>43412</v>
      </c>
      <c r="AI2962" s="210" t="s">
        <v>4348</v>
      </c>
      <c r="AJ2962" s="115" t="str">
        <f t="shared" si="46"/>
        <v>FS</v>
      </c>
      <c r="AK2962" s="115" t="b">
        <f>ISNUMBER(SEARCH("IRT",Table1[[#This Row],[Current_Status]]))</f>
        <v>0</v>
      </c>
      <c r="AL2962" s="116">
        <f>YEAR(Table1[[#This Row],[Project_Initiated]])</f>
        <v>2018</v>
      </c>
      <c r="AM2962" s="53">
        <v>44136</v>
      </c>
      <c r="AN2962" s="53" t="str">
        <f>IF(AND(Table1[[#This Row],[Completed Date]]&gt;="07/01/2020"+0,Table1[[#This Row],[Completed Date]]&lt;="6/30/2021"+0),"FY 20-21",IF(AND(Table1[[#This Row],[Completed Date]]&gt;="07/01/2019"+0,Table1[[#This Row],[Completed Date]]&lt;="6/30/2020"+0),"FY 19-20",""))</f>
        <v/>
      </c>
      <c r="AO2962" s="116" t="str">
        <f>IFERROR(FIND("R",Table1[[#This Row],[FS_Priority]]),"")</f>
        <v/>
      </c>
    </row>
    <row r="2963" spans="1:41" x14ac:dyDescent="0.25">
      <c r="A2963" s="48" t="s">
        <v>347</v>
      </c>
      <c r="B2963" s="217" t="s">
        <v>211</v>
      </c>
      <c r="C2963" s="217" t="s">
        <v>347</v>
      </c>
      <c r="D2963" s="218" t="b">
        <v>0</v>
      </c>
      <c r="E2963" s="48" t="s">
        <v>107</v>
      </c>
      <c r="F2963" s="48" t="s">
        <v>3219</v>
      </c>
      <c r="G2963" s="48" t="s">
        <v>211</v>
      </c>
      <c r="H2963" s="48" t="s">
        <v>472</v>
      </c>
      <c r="I2963" s="48" t="s">
        <v>288</v>
      </c>
      <c r="J2963" s="48" t="s">
        <v>2661</v>
      </c>
      <c r="K2963" s="217" t="s">
        <v>3674</v>
      </c>
      <c r="L2963" s="217" t="s">
        <v>2636</v>
      </c>
      <c r="M2963" s="48" t="s">
        <v>3680</v>
      </c>
      <c r="N2963" s="217" t="s">
        <v>211</v>
      </c>
      <c r="O2963" s="48" t="s">
        <v>183</v>
      </c>
      <c r="P2963" s="48"/>
      <c r="Q2963" s="48" t="s">
        <v>348</v>
      </c>
      <c r="R2963" s="217" t="s">
        <v>2664</v>
      </c>
      <c r="S2963" s="48" t="b">
        <v>0</v>
      </c>
      <c r="T2963" s="48"/>
      <c r="U2963" s="178"/>
      <c r="V2963" s="178">
        <v>43177</v>
      </c>
      <c r="W2963" s="48" t="s">
        <v>211</v>
      </c>
      <c r="X2963" s="48"/>
      <c r="Y2963" s="48"/>
      <c r="Z2963" s="48" t="s">
        <v>211</v>
      </c>
      <c r="AA2963" s="48"/>
      <c r="AB2963" s="48"/>
      <c r="AC2963" s="217" t="s">
        <v>2861</v>
      </c>
      <c r="AD2963" s="48"/>
      <c r="AE2963" s="217" t="s">
        <v>178</v>
      </c>
      <c r="AF2963" s="217" t="s">
        <v>211</v>
      </c>
      <c r="AG2963" s="217" t="s">
        <v>2694</v>
      </c>
      <c r="AH2963" s="208">
        <v>43570</v>
      </c>
      <c r="AI2963" s="210" t="s">
        <v>4348</v>
      </c>
      <c r="AJ2963" s="115" t="str">
        <f t="shared" si="46"/>
        <v>FS</v>
      </c>
      <c r="AK2963" s="115" t="b">
        <f>ISNUMBER(SEARCH("IRT",Table1[[#This Row],[Current_Status]]))</f>
        <v>0</v>
      </c>
      <c r="AL2963" s="116">
        <f>YEAR(Table1[[#This Row],[Project_Initiated]])</f>
        <v>2018</v>
      </c>
      <c r="AM2963" s="53">
        <v>44136</v>
      </c>
      <c r="AN2963" s="53" t="str">
        <f>IF(AND(Table1[[#This Row],[Completed Date]]&gt;="07/01/2020"+0,Table1[[#This Row],[Completed Date]]&lt;="6/30/2021"+0),"FY 20-21",IF(AND(Table1[[#This Row],[Completed Date]]&gt;="07/01/2019"+0,Table1[[#This Row],[Completed Date]]&lt;="6/30/2020"+0),"FY 19-20",""))</f>
        <v/>
      </c>
      <c r="AO2963" s="116" t="str">
        <f>IFERROR(FIND("R",Table1[[#This Row],[FS_Priority]]),"")</f>
        <v/>
      </c>
    </row>
    <row r="2964" spans="1:41" x14ac:dyDescent="0.25">
      <c r="A2964" s="48" t="s">
        <v>430</v>
      </c>
      <c r="B2964" s="217" t="s">
        <v>211</v>
      </c>
      <c r="C2964" s="217" t="s">
        <v>430</v>
      </c>
      <c r="D2964" s="218" t="b">
        <v>0</v>
      </c>
      <c r="E2964" s="48" t="s">
        <v>4313</v>
      </c>
      <c r="F2964" s="48" t="s">
        <v>3351</v>
      </c>
      <c r="G2964" s="48" t="s">
        <v>211</v>
      </c>
      <c r="H2964" s="48" t="s">
        <v>267</v>
      </c>
      <c r="I2964" s="48" t="s">
        <v>3893</v>
      </c>
      <c r="J2964" s="48" t="s">
        <v>3454</v>
      </c>
      <c r="K2964" s="217" t="s">
        <v>3883</v>
      </c>
      <c r="L2964" s="217" t="s">
        <v>437</v>
      </c>
      <c r="M2964" s="48" t="s">
        <v>3888</v>
      </c>
      <c r="N2964" s="217" t="s">
        <v>211</v>
      </c>
      <c r="O2964" s="48" t="s">
        <v>183</v>
      </c>
      <c r="P2964" s="48"/>
      <c r="Q2964" s="48" t="s">
        <v>236</v>
      </c>
      <c r="R2964" s="217" t="s">
        <v>242</v>
      </c>
      <c r="S2964" s="48" t="b">
        <v>0</v>
      </c>
      <c r="T2964" s="48"/>
      <c r="U2964" s="178"/>
      <c r="V2964" s="178">
        <v>43177</v>
      </c>
      <c r="W2964" s="48" t="s">
        <v>211</v>
      </c>
      <c r="X2964" s="48"/>
      <c r="Y2964" s="48"/>
      <c r="Z2964" s="48" t="s">
        <v>211</v>
      </c>
      <c r="AA2964" s="48"/>
      <c r="AB2964" s="48"/>
      <c r="AC2964" s="217" t="s">
        <v>2774</v>
      </c>
      <c r="AD2964" s="48"/>
      <c r="AE2964" s="217" t="s">
        <v>178</v>
      </c>
      <c r="AF2964" s="217" t="s">
        <v>211</v>
      </c>
      <c r="AG2964" s="217" t="s">
        <v>2694</v>
      </c>
      <c r="AH2964" s="208">
        <v>43497</v>
      </c>
      <c r="AI2964" s="210" t="s">
        <v>4348</v>
      </c>
      <c r="AJ2964" s="115" t="str">
        <f t="shared" si="46"/>
        <v>FS</v>
      </c>
      <c r="AK2964" s="115" t="b">
        <f>ISNUMBER(SEARCH("IRT",Table1[[#This Row],[Current_Status]]))</f>
        <v>0</v>
      </c>
      <c r="AL2964" s="116">
        <f>YEAR(Table1[[#This Row],[Project_Initiated]])</f>
        <v>2018</v>
      </c>
      <c r="AM2964" s="53">
        <v>44136</v>
      </c>
      <c r="AN2964" s="53" t="str">
        <f>IF(AND(Table1[[#This Row],[Completed Date]]&gt;="07/01/2020"+0,Table1[[#This Row],[Completed Date]]&lt;="6/30/2021"+0),"FY 20-21",IF(AND(Table1[[#This Row],[Completed Date]]&gt;="07/01/2019"+0,Table1[[#This Row],[Completed Date]]&lt;="6/30/2020"+0),"FY 19-20",""))</f>
        <v/>
      </c>
      <c r="AO2964" s="116" t="str">
        <f>IFERROR(FIND("R",Table1[[#This Row],[FS_Priority]]),"")</f>
        <v/>
      </c>
    </row>
    <row r="2965" spans="1:41" x14ac:dyDescent="0.25">
      <c r="A2965" s="48" t="s">
        <v>692</v>
      </c>
      <c r="B2965" s="217" t="s">
        <v>211</v>
      </c>
      <c r="C2965" s="217" t="s">
        <v>692</v>
      </c>
      <c r="D2965" s="218" t="b">
        <v>0</v>
      </c>
      <c r="E2965" s="48" t="s">
        <v>53</v>
      </c>
      <c r="F2965" s="48" t="s">
        <v>3008</v>
      </c>
      <c r="G2965" s="48" t="s">
        <v>211</v>
      </c>
      <c r="H2965" s="48" t="s">
        <v>441</v>
      </c>
      <c r="I2965" s="48" t="s">
        <v>3526</v>
      </c>
      <c r="J2965" s="48" t="s">
        <v>2661</v>
      </c>
      <c r="K2965" s="217" t="s">
        <v>3514</v>
      </c>
      <c r="L2965" s="217" t="s">
        <v>2636</v>
      </c>
      <c r="M2965" s="48" t="s">
        <v>3515</v>
      </c>
      <c r="N2965" s="217" t="s">
        <v>211</v>
      </c>
      <c r="O2965" s="48" t="s">
        <v>183</v>
      </c>
      <c r="P2965" s="48"/>
      <c r="Q2965" s="48" t="s">
        <v>211</v>
      </c>
      <c r="R2965" s="217" t="s">
        <v>211</v>
      </c>
      <c r="S2965" s="48" t="b">
        <v>1</v>
      </c>
      <c r="T2965" s="48"/>
      <c r="U2965" s="178"/>
      <c r="V2965" s="178">
        <v>43177</v>
      </c>
      <c r="W2965" s="48" t="s">
        <v>211</v>
      </c>
      <c r="X2965" s="48"/>
      <c r="Y2965" s="48"/>
      <c r="Z2965" s="48" t="s">
        <v>211</v>
      </c>
      <c r="AA2965" s="48"/>
      <c r="AB2965" s="48"/>
      <c r="AC2965" s="217" t="s">
        <v>693</v>
      </c>
      <c r="AD2965" s="48"/>
      <c r="AE2965" s="217" t="s">
        <v>183</v>
      </c>
      <c r="AF2965" s="217" t="s">
        <v>211</v>
      </c>
      <c r="AG2965" s="217" t="s">
        <v>2694</v>
      </c>
      <c r="AH2965" s="208">
        <v>43292</v>
      </c>
      <c r="AI2965" s="210" t="s">
        <v>4348</v>
      </c>
      <c r="AJ2965" s="115" t="str">
        <f t="shared" si="46"/>
        <v>FS</v>
      </c>
      <c r="AK2965" s="115" t="b">
        <f>ISNUMBER(SEARCH("IRT",Table1[[#This Row],[Current_Status]]))</f>
        <v>0</v>
      </c>
      <c r="AL2965" s="116">
        <f>YEAR(Table1[[#This Row],[Project_Initiated]])</f>
        <v>2018</v>
      </c>
      <c r="AM2965" s="53">
        <v>44136</v>
      </c>
      <c r="AN2965" s="53" t="str">
        <f>IF(AND(Table1[[#This Row],[Completed Date]]&gt;="07/01/2020"+0,Table1[[#This Row],[Completed Date]]&lt;="6/30/2021"+0),"FY 20-21",IF(AND(Table1[[#This Row],[Completed Date]]&gt;="07/01/2019"+0,Table1[[#This Row],[Completed Date]]&lt;="6/30/2020"+0),"FY 19-20",""))</f>
        <v/>
      </c>
      <c r="AO2965" s="116" t="str">
        <f>IFERROR(FIND("R",Table1[[#This Row],[FS_Priority]]),"")</f>
        <v/>
      </c>
    </row>
    <row r="2966" spans="1:41" x14ac:dyDescent="0.25">
      <c r="A2966" s="48" t="s">
        <v>694</v>
      </c>
      <c r="B2966" s="217" t="s">
        <v>211</v>
      </c>
      <c r="C2966" s="217" t="s">
        <v>694</v>
      </c>
      <c r="D2966" s="218" t="b">
        <v>0</v>
      </c>
      <c r="E2966" s="48" t="s">
        <v>442</v>
      </c>
      <c r="F2966" s="48" t="s">
        <v>3300</v>
      </c>
      <c r="G2966" s="48" t="s">
        <v>695</v>
      </c>
      <c r="H2966" s="48" t="s">
        <v>4018</v>
      </c>
      <c r="I2966" s="48" t="s">
        <v>286</v>
      </c>
      <c r="J2966" s="48" t="s">
        <v>2661</v>
      </c>
      <c r="K2966" s="217" t="s">
        <v>3829</v>
      </c>
      <c r="L2966" s="217" t="s">
        <v>141</v>
      </c>
      <c r="M2966" s="48" t="s">
        <v>3830</v>
      </c>
      <c r="N2966" s="217" t="s">
        <v>211</v>
      </c>
      <c r="O2966" s="48" t="s">
        <v>183</v>
      </c>
      <c r="P2966" s="48"/>
      <c r="Q2966" s="48" t="s">
        <v>211</v>
      </c>
      <c r="R2966" s="217" t="s">
        <v>184</v>
      </c>
      <c r="S2966" s="48" t="b">
        <v>0</v>
      </c>
      <c r="T2966" s="48"/>
      <c r="U2966" s="178"/>
      <c r="V2966" s="178">
        <v>43178</v>
      </c>
      <c r="W2966" s="48" t="s">
        <v>211</v>
      </c>
      <c r="X2966" s="48"/>
      <c r="Y2966" s="48"/>
      <c r="Z2966" s="48" t="s">
        <v>211</v>
      </c>
      <c r="AA2966" s="48"/>
      <c r="AB2966" s="48"/>
      <c r="AC2966" s="217" t="s">
        <v>4019</v>
      </c>
      <c r="AD2966" s="48"/>
      <c r="AE2966" s="217" t="s">
        <v>178</v>
      </c>
      <c r="AF2966" s="217" t="s">
        <v>211</v>
      </c>
      <c r="AG2966" s="217" t="s">
        <v>2694</v>
      </c>
      <c r="AH2966" s="208">
        <v>43678</v>
      </c>
      <c r="AI2966" s="210" t="s">
        <v>4348</v>
      </c>
      <c r="AJ2966" s="115" t="str">
        <f t="shared" si="46"/>
        <v>FS</v>
      </c>
      <c r="AK2966" s="115" t="b">
        <f>ISNUMBER(SEARCH("IRT",Table1[[#This Row],[Current_Status]]))</f>
        <v>0</v>
      </c>
      <c r="AL2966" s="116">
        <f>YEAR(Table1[[#This Row],[Project_Initiated]])</f>
        <v>2018</v>
      </c>
      <c r="AM2966" s="53">
        <v>44136</v>
      </c>
      <c r="AN2966" s="53" t="str">
        <f>IF(AND(Table1[[#This Row],[Completed Date]]&gt;="07/01/2020"+0,Table1[[#This Row],[Completed Date]]&lt;="6/30/2021"+0),"FY 20-21",IF(AND(Table1[[#This Row],[Completed Date]]&gt;="07/01/2019"+0,Table1[[#This Row],[Completed Date]]&lt;="6/30/2020"+0),"FY 19-20",""))</f>
        <v>FY 19-20</v>
      </c>
      <c r="AO2966" s="116" t="str">
        <f>IFERROR(FIND("R",Table1[[#This Row],[FS_Priority]]),"")</f>
        <v/>
      </c>
    </row>
    <row r="2967" spans="1:41" x14ac:dyDescent="0.25">
      <c r="A2967" s="48" t="s">
        <v>696</v>
      </c>
      <c r="B2967" s="217" t="s">
        <v>211</v>
      </c>
      <c r="C2967" s="217" t="s">
        <v>696</v>
      </c>
      <c r="D2967" s="218" t="b">
        <v>0</v>
      </c>
      <c r="E2967" s="48" t="s">
        <v>99</v>
      </c>
      <c r="F2967" s="48" t="s">
        <v>3069</v>
      </c>
      <c r="G2967" s="48" t="s">
        <v>211</v>
      </c>
      <c r="H2967" s="48" t="s">
        <v>467</v>
      </c>
      <c r="I2967" s="48" t="s">
        <v>3614</v>
      </c>
      <c r="J2967" s="48" t="s">
        <v>2661</v>
      </c>
      <c r="K2967" s="217" t="s">
        <v>4989</v>
      </c>
      <c r="L2967" s="217" t="s">
        <v>297</v>
      </c>
      <c r="M2967" s="48" t="s">
        <v>3608</v>
      </c>
      <c r="N2967" s="217" t="s">
        <v>211</v>
      </c>
      <c r="O2967" s="48" t="s">
        <v>165</v>
      </c>
      <c r="P2967" s="48"/>
      <c r="Q2967" s="48" t="s">
        <v>211</v>
      </c>
      <c r="R2967" s="217" t="s">
        <v>342</v>
      </c>
      <c r="S2967" s="48" t="b">
        <v>0</v>
      </c>
      <c r="T2967" s="48"/>
      <c r="U2967" s="178"/>
      <c r="V2967" s="178">
        <v>43179</v>
      </c>
      <c r="W2967" s="48" t="s">
        <v>211</v>
      </c>
      <c r="X2967" s="48"/>
      <c r="Y2967" s="48"/>
      <c r="Z2967" s="48" t="s">
        <v>211</v>
      </c>
      <c r="AA2967" s="48"/>
      <c r="AB2967" s="48"/>
      <c r="AC2967" s="217" t="s">
        <v>697</v>
      </c>
      <c r="AD2967" s="48"/>
      <c r="AE2967" s="217" t="s">
        <v>165</v>
      </c>
      <c r="AF2967" s="217" t="s">
        <v>211</v>
      </c>
      <c r="AG2967" s="217" t="s">
        <v>539</v>
      </c>
      <c r="AH2967" s="208">
        <v>43335</v>
      </c>
      <c r="AI2967" s="210" t="s">
        <v>4348</v>
      </c>
      <c r="AJ2967" s="115" t="str">
        <f t="shared" si="46"/>
        <v>FS</v>
      </c>
      <c r="AK2967" s="115" t="b">
        <f>ISNUMBER(SEARCH("IRT",Table1[[#This Row],[Current_Status]]))</f>
        <v>0</v>
      </c>
      <c r="AL2967" s="116">
        <f>YEAR(Table1[[#This Row],[Project_Initiated]])</f>
        <v>2018</v>
      </c>
      <c r="AM2967" s="53">
        <v>44136</v>
      </c>
      <c r="AN2967" s="53" t="str">
        <f>IF(AND(Table1[[#This Row],[Completed Date]]&gt;="07/01/2020"+0,Table1[[#This Row],[Completed Date]]&lt;="6/30/2021"+0),"FY 20-21",IF(AND(Table1[[#This Row],[Completed Date]]&gt;="07/01/2019"+0,Table1[[#This Row],[Completed Date]]&lt;="6/30/2020"+0),"FY 19-20",""))</f>
        <v/>
      </c>
      <c r="AO2967" s="116" t="str">
        <f>IFERROR(FIND("R",Table1[[#This Row],[FS_Priority]]),"")</f>
        <v/>
      </c>
    </row>
    <row r="2968" spans="1:41" x14ac:dyDescent="0.25">
      <c r="A2968" s="48" t="s">
        <v>698</v>
      </c>
      <c r="B2968" s="217" t="s">
        <v>211</v>
      </c>
      <c r="C2968" s="217" t="s">
        <v>698</v>
      </c>
      <c r="D2968" s="218" t="b">
        <v>0</v>
      </c>
      <c r="E2968" s="48" t="s">
        <v>107</v>
      </c>
      <c r="F2968" s="48" t="s">
        <v>3196</v>
      </c>
      <c r="G2968" s="48" t="s">
        <v>211</v>
      </c>
      <c r="H2968" s="48" t="s">
        <v>1086</v>
      </c>
      <c r="I2968" s="48" t="s">
        <v>211</v>
      </c>
      <c r="J2968" s="48" t="s">
        <v>2670</v>
      </c>
      <c r="K2968" s="217" t="s">
        <v>3674</v>
      </c>
      <c r="L2968" s="217" t="s">
        <v>2636</v>
      </c>
      <c r="M2968" s="48" t="s">
        <v>3721</v>
      </c>
      <c r="N2968" s="217" t="s">
        <v>211</v>
      </c>
      <c r="O2968" s="48" t="s">
        <v>183</v>
      </c>
      <c r="P2968" s="48"/>
      <c r="Q2968" s="48" t="s">
        <v>227</v>
      </c>
      <c r="R2968" s="217" t="s">
        <v>306</v>
      </c>
      <c r="S2968" s="48" t="b">
        <v>0</v>
      </c>
      <c r="T2968" s="48"/>
      <c r="U2968" s="178"/>
      <c r="V2968" s="178">
        <v>43179</v>
      </c>
      <c r="W2968" s="48" t="s">
        <v>211</v>
      </c>
      <c r="X2968" s="48"/>
      <c r="Y2968" s="48"/>
      <c r="Z2968" s="48" t="s">
        <v>211</v>
      </c>
      <c r="AA2968" s="48"/>
      <c r="AB2968" s="48"/>
      <c r="AC2968" s="217" t="s">
        <v>699</v>
      </c>
      <c r="AD2968" s="48"/>
      <c r="AE2968" s="217" t="s">
        <v>183</v>
      </c>
      <c r="AF2968" s="217" t="s">
        <v>211</v>
      </c>
      <c r="AG2968" s="217" t="s">
        <v>2694</v>
      </c>
      <c r="AH2968" s="208">
        <v>43306</v>
      </c>
      <c r="AI2968" s="210" t="s">
        <v>4348</v>
      </c>
      <c r="AJ2968" s="115" t="str">
        <f t="shared" si="46"/>
        <v>FS</v>
      </c>
      <c r="AK2968" s="115" t="b">
        <f>ISNUMBER(SEARCH("IRT",Table1[[#This Row],[Current_Status]]))</f>
        <v>0</v>
      </c>
      <c r="AL2968" s="116">
        <f>YEAR(Table1[[#This Row],[Project_Initiated]])</f>
        <v>2018</v>
      </c>
      <c r="AM2968" s="53">
        <v>44136</v>
      </c>
      <c r="AN2968" s="53" t="str">
        <f>IF(AND(Table1[[#This Row],[Completed Date]]&gt;="07/01/2020"+0,Table1[[#This Row],[Completed Date]]&lt;="6/30/2021"+0),"FY 20-21",IF(AND(Table1[[#This Row],[Completed Date]]&gt;="07/01/2019"+0,Table1[[#This Row],[Completed Date]]&lt;="6/30/2020"+0),"FY 19-20",""))</f>
        <v/>
      </c>
      <c r="AO2968" s="116" t="str">
        <f>IFERROR(FIND("R",Table1[[#This Row],[FS_Priority]]),"")</f>
        <v/>
      </c>
    </row>
    <row r="2969" spans="1:41" x14ac:dyDescent="0.25">
      <c r="A2969" s="48" t="s">
        <v>700</v>
      </c>
      <c r="B2969" s="217" t="s">
        <v>211</v>
      </c>
      <c r="C2969" s="217" t="s">
        <v>700</v>
      </c>
      <c r="D2969" s="218" t="b">
        <v>0</v>
      </c>
      <c r="E2969" s="48" t="s">
        <v>107</v>
      </c>
      <c r="F2969" s="48" t="s">
        <v>3162</v>
      </c>
      <c r="G2969" s="48" t="s">
        <v>211</v>
      </c>
      <c r="H2969" s="48" t="s">
        <v>460</v>
      </c>
      <c r="I2969" s="48" t="s">
        <v>3699</v>
      </c>
      <c r="J2969" s="48" t="s">
        <v>2661</v>
      </c>
      <c r="K2969" s="217" t="s">
        <v>3674</v>
      </c>
      <c r="L2969" s="217" t="s">
        <v>2636</v>
      </c>
      <c r="M2969" s="48" t="s">
        <v>3679</v>
      </c>
      <c r="N2969" s="217" t="s">
        <v>211</v>
      </c>
      <c r="O2969" s="48" t="s">
        <v>165</v>
      </c>
      <c r="P2969" s="48"/>
      <c r="Q2969" s="48" t="s">
        <v>211</v>
      </c>
      <c r="R2969" s="217" t="s">
        <v>221</v>
      </c>
      <c r="S2969" s="48" t="b">
        <v>1</v>
      </c>
      <c r="T2969" s="48"/>
      <c r="U2969" s="178"/>
      <c r="V2969" s="178">
        <v>43179</v>
      </c>
      <c r="W2969" s="48" t="s">
        <v>211</v>
      </c>
      <c r="X2969" s="48"/>
      <c r="Y2969" s="48"/>
      <c r="Z2969" s="48" t="s">
        <v>211</v>
      </c>
      <c r="AA2969" s="48"/>
      <c r="AB2969" s="48"/>
      <c r="AC2969" s="217" t="s">
        <v>211</v>
      </c>
      <c r="AD2969" s="48"/>
      <c r="AE2969" s="217" t="s">
        <v>165</v>
      </c>
      <c r="AF2969" s="217" t="s">
        <v>211</v>
      </c>
      <c r="AG2969" s="217" t="s">
        <v>539</v>
      </c>
      <c r="AH2969" s="208">
        <v>43336</v>
      </c>
      <c r="AI2969" s="210" t="s">
        <v>4348</v>
      </c>
      <c r="AJ2969" s="115" t="str">
        <f t="shared" si="46"/>
        <v>FS</v>
      </c>
      <c r="AK2969" s="115" t="b">
        <f>ISNUMBER(SEARCH("IRT",Table1[[#This Row],[Current_Status]]))</f>
        <v>0</v>
      </c>
      <c r="AL2969" s="116">
        <f>YEAR(Table1[[#This Row],[Project_Initiated]])</f>
        <v>2018</v>
      </c>
      <c r="AM2969" s="53">
        <v>44136</v>
      </c>
      <c r="AN2969" s="53" t="str">
        <f>IF(AND(Table1[[#This Row],[Completed Date]]&gt;="07/01/2020"+0,Table1[[#This Row],[Completed Date]]&lt;="6/30/2021"+0),"FY 20-21",IF(AND(Table1[[#This Row],[Completed Date]]&gt;="07/01/2019"+0,Table1[[#This Row],[Completed Date]]&lt;="6/30/2020"+0),"FY 19-20",""))</f>
        <v/>
      </c>
      <c r="AO2969" s="116" t="str">
        <f>IFERROR(FIND("R",Table1[[#This Row],[FS_Priority]]),"")</f>
        <v/>
      </c>
    </row>
    <row r="2970" spans="1:41" x14ac:dyDescent="0.25">
      <c r="A2970" s="48" t="s">
        <v>255</v>
      </c>
      <c r="B2970" s="217" t="s">
        <v>211</v>
      </c>
      <c r="C2970" s="217" t="s">
        <v>255</v>
      </c>
      <c r="D2970" s="218" t="b">
        <v>0</v>
      </c>
      <c r="E2970" s="48" t="s">
        <v>4299</v>
      </c>
      <c r="F2970" s="48" t="s">
        <v>2986</v>
      </c>
      <c r="G2970" s="48" t="s">
        <v>211</v>
      </c>
      <c r="H2970" s="48" t="s">
        <v>469</v>
      </c>
      <c r="I2970" s="48" t="s">
        <v>211</v>
      </c>
      <c r="J2970" s="48" t="s">
        <v>2661</v>
      </c>
      <c r="K2970" s="217" t="s">
        <v>3471</v>
      </c>
      <c r="L2970" s="217" t="s">
        <v>2636</v>
      </c>
      <c r="M2970" s="48" t="s">
        <v>3484</v>
      </c>
      <c r="N2970" s="217" t="s">
        <v>211</v>
      </c>
      <c r="O2970" s="48" t="s">
        <v>165</v>
      </c>
      <c r="P2970" s="48"/>
      <c r="Q2970" s="48" t="s">
        <v>227</v>
      </c>
      <c r="R2970" s="217" t="s">
        <v>211</v>
      </c>
      <c r="S2970" s="48" t="b">
        <v>0</v>
      </c>
      <c r="T2970" s="48"/>
      <c r="U2970" s="178"/>
      <c r="V2970" s="178">
        <v>43185</v>
      </c>
      <c r="W2970" s="48" t="s">
        <v>211</v>
      </c>
      <c r="X2970" s="48"/>
      <c r="Y2970" s="48"/>
      <c r="Z2970" s="48" t="s">
        <v>211</v>
      </c>
      <c r="AA2970" s="48"/>
      <c r="AB2970" s="48"/>
      <c r="AC2970" s="217" t="s">
        <v>539</v>
      </c>
      <c r="AD2970" s="48"/>
      <c r="AE2970" s="217" t="s">
        <v>165</v>
      </c>
      <c r="AF2970" s="217" t="s">
        <v>211</v>
      </c>
      <c r="AG2970" s="217" t="s">
        <v>539</v>
      </c>
      <c r="AH2970" s="208">
        <v>43412</v>
      </c>
      <c r="AI2970" s="210" t="s">
        <v>4347</v>
      </c>
      <c r="AJ2970" s="115" t="str">
        <f t="shared" si="46"/>
        <v>FS</v>
      </c>
      <c r="AK2970" s="115" t="b">
        <f>ISNUMBER(SEARCH("IRT",Table1[[#This Row],[Current_Status]]))</f>
        <v>0</v>
      </c>
      <c r="AL2970" s="116">
        <f>YEAR(Table1[[#This Row],[Project_Initiated]])</f>
        <v>2018</v>
      </c>
      <c r="AM2970" s="53">
        <v>44136</v>
      </c>
      <c r="AN2970" s="53" t="str">
        <f>IF(AND(Table1[[#This Row],[Completed Date]]&gt;="07/01/2020"+0,Table1[[#This Row],[Completed Date]]&lt;="6/30/2021"+0),"FY 20-21",IF(AND(Table1[[#This Row],[Completed Date]]&gt;="07/01/2019"+0,Table1[[#This Row],[Completed Date]]&lt;="6/30/2020"+0),"FY 19-20",""))</f>
        <v/>
      </c>
      <c r="AO2970" s="116" t="str">
        <f>IFERROR(FIND("R",Table1[[#This Row],[FS_Priority]]),"")</f>
        <v/>
      </c>
    </row>
    <row r="2971" spans="1:41" x14ac:dyDescent="0.25">
      <c r="A2971" s="48" t="s">
        <v>701</v>
      </c>
      <c r="B2971" s="217" t="s">
        <v>211</v>
      </c>
      <c r="C2971" s="217" t="s">
        <v>701</v>
      </c>
      <c r="D2971" s="218" t="b">
        <v>0</v>
      </c>
      <c r="E2971" s="48" t="s">
        <v>99</v>
      </c>
      <c r="F2971" s="48" t="s">
        <v>3066</v>
      </c>
      <c r="G2971" s="48" t="s">
        <v>211</v>
      </c>
      <c r="H2971" s="48" t="s">
        <v>324</v>
      </c>
      <c r="I2971" s="48" t="s">
        <v>3617</v>
      </c>
      <c r="J2971" s="48" t="s">
        <v>2661</v>
      </c>
      <c r="K2971" s="217" t="s">
        <v>4989</v>
      </c>
      <c r="L2971" s="217" t="s">
        <v>297</v>
      </c>
      <c r="M2971" s="48" t="s">
        <v>3603</v>
      </c>
      <c r="N2971" s="217" t="s">
        <v>211</v>
      </c>
      <c r="O2971" s="48" t="s">
        <v>165</v>
      </c>
      <c r="P2971" s="48"/>
      <c r="Q2971" s="48" t="s">
        <v>211</v>
      </c>
      <c r="R2971" s="217" t="s">
        <v>317</v>
      </c>
      <c r="S2971" s="48" t="b">
        <v>0</v>
      </c>
      <c r="T2971" s="48"/>
      <c r="U2971" s="178"/>
      <c r="V2971" s="178">
        <v>43186</v>
      </c>
      <c r="W2971" s="48" t="s">
        <v>211</v>
      </c>
      <c r="X2971" s="48"/>
      <c r="Y2971" s="48"/>
      <c r="Z2971" s="48" t="s">
        <v>211</v>
      </c>
      <c r="AA2971" s="48"/>
      <c r="AB2971" s="48"/>
      <c r="AC2971" s="217" t="s">
        <v>211</v>
      </c>
      <c r="AD2971" s="48"/>
      <c r="AE2971" s="217" t="s">
        <v>165</v>
      </c>
      <c r="AF2971" s="217" t="s">
        <v>211</v>
      </c>
      <c r="AG2971" s="217" t="s">
        <v>539</v>
      </c>
      <c r="AH2971" s="208">
        <v>43295</v>
      </c>
      <c r="AI2971" s="210" t="s">
        <v>4348</v>
      </c>
      <c r="AJ2971" s="115" t="str">
        <f t="shared" si="46"/>
        <v>FS</v>
      </c>
      <c r="AK2971" s="115" t="b">
        <f>ISNUMBER(SEARCH("IRT",Table1[[#This Row],[Current_Status]]))</f>
        <v>0</v>
      </c>
      <c r="AL2971" s="116">
        <f>YEAR(Table1[[#This Row],[Project_Initiated]])</f>
        <v>2018</v>
      </c>
      <c r="AM2971" s="53">
        <v>44136</v>
      </c>
      <c r="AN2971" s="53" t="str">
        <f>IF(AND(Table1[[#This Row],[Completed Date]]&gt;="07/01/2020"+0,Table1[[#This Row],[Completed Date]]&lt;="6/30/2021"+0),"FY 20-21",IF(AND(Table1[[#This Row],[Completed Date]]&gt;="07/01/2019"+0,Table1[[#This Row],[Completed Date]]&lt;="6/30/2020"+0),"FY 19-20",""))</f>
        <v/>
      </c>
      <c r="AO2971" s="116" t="str">
        <f>IFERROR(FIND("R",Table1[[#This Row],[FS_Priority]]),"")</f>
        <v/>
      </c>
    </row>
    <row r="2972" spans="1:41" x14ac:dyDescent="0.25">
      <c r="A2972" s="48" t="s">
        <v>702</v>
      </c>
      <c r="B2972" s="217" t="s">
        <v>211</v>
      </c>
      <c r="C2972" s="217" t="s">
        <v>702</v>
      </c>
      <c r="D2972" s="218" t="b">
        <v>0</v>
      </c>
      <c r="E2972" s="48" t="s">
        <v>4299</v>
      </c>
      <c r="F2972" s="48" t="s">
        <v>2971</v>
      </c>
      <c r="G2972" s="48" t="s">
        <v>2610</v>
      </c>
      <c r="H2972" s="48" t="s">
        <v>466</v>
      </c>
      <c r="I2972" s="48" t="s">
        <v>3478</v>
      </c>
      <c r="J2972" s="48" t="s">
        <v>2672</v>
      </c>
      <c r="K2972" s="217" t="s">
        <v>3471</v>
      </c>
      <c r="L2972" s="217" t="s">
        <v>2636</v>
      </c>
      <c r="M2972" s="48" t="s">
        <v>3479</v>
      </c>
      <c r="N2972" s="217" t="s">
        <v>211</v>
      </c>
      <c r="O2972" s="48" t="s">
        <v>183</v>
      </c>
      <c r="P2972" s="48"/>
      <c r="Q2972" s="48" t="s">
        <v>211</v>
      </c>
      <c r="R2972" s="217" t="s">
        <v>239</v>
      </c>
      <c r="S2972" s="48" t="b">
        <v>0</v>
      </c>
      <c r="T2972" s="48"/>
      <c r="U2972" s="178"/>
      <c r="V2972" s="178">
        <v>43186</v>
      </c>
      <c r="W2972" s="48" t="s">
        <v>211</v>
      </c>
      <c r="X2972" s="48"/>
      <c r="Y2972" s="48"/>
      <c r="Z2972" s="48" t="s">
        <v>211</v>
      </c>
      <c r="AA2972" s="48"/>
      <c r="AB2972" s="48"/>
      <c r="AC2972" s="217" t="s">
        <v>2678</v>
      </c>
      <c r="AD2972" s="48"/>
      <c r="AE2972" s="217" t="s">
        <v>498</v>
      </c>
      <c r="AF2972" s="217" t="s">
        <v>211</v>
      </c>
      <c r="AG2972" s="217" t="s">
        <v>2694</v>
      </c>
      <c r="AH2972" s="208">
        <v>43448</v>
      </c>
      <c r="AI2972" s="210" t="s">
        <v>4348</v>
      </c>
      <c r="AJ2972" s="115" t="str">
        <f t="shared" si="46"/>
        <v>FS</v>
      </c>
      <c r="AK2972" s="115" t="b">
        <f>ISNUMBER(SEARCH("IRT",Table1[[#This Row],[Current_Status]]))</f>
        <v>0</v>
      </c>
      <c r="AL2972" s="116">
        <f>YEAR(Table1[[#This Row],[Project_Initiated]])</f>
        <v>2018</v>
      </c>
      <c r="AM2972" s="53">
        <v>44136</v>
      </c>
      <c r="AN2972" s="53" t="str">
        <f>IF(AND(Table1[[#This Row],[Completed Date]]&gt;="07/01/2020"+0,Table1[[#This Row],[Completed Date]]&lt;="6/30/2021"+0),"FY 20-21",IF(AND(Table1[[#This Row],[Completed Date]]&gt;="07/01/2019"+0,Table1[[#This Row],[Completed Date]]&lt;="6/30/2020"+0),"FY 19-20",""))</f>
        <v/>
      </c>
      <c r="AO2972" s="116" t="str">
        <f>IFERROR(FIND("R",Table1[[#This Row],[FS_Priority]]),"")</f>
        <v/>
      </c>
    </row>
    <row r="2973" spans="1:41" x14ac:dyDescent="0.25">
      <c r="A2973" s="48" t="s">
        <v>703</v>
      </c>
      <c r="B2973" s="217" t="s">
        <v>211</v>
      </c>
      <c r="C2973" s="217" t="s">
        <v>703</v>
      </c>
      <c r="D2973" s="218" t="b">
        <v>0</v>
      </c>
      <c r="E2973" s="48" t="s">
        <v>4299</v>
      </c>
      <c r="F2973" s="48" t="s">
        <v>2972</v>
      </c>
      <c r="G2973" s="48" t="s">
        <v>211</v>
      </c>
      <c r="H2973" s="48" t="s">
        <v>448</v>
      </c>
      <c r="I2973" s="48" t="s">
        <v>3470</v>
      </c>
      <c r="J2973" s="48" t="s">
        <v>2661</v>
      </c>
      <c r="K2973" s="217" t="s">
        <v>3471</v>
      </c>
      <c r="L2973" s="217" t="s">
        <v>2636</v>
      </c>
      <c r="M2973" s="48" t="s">
        <v>3475</v>
      </c>
      <c r="N2973" s="217" t="s">
        <v>211</v>
      </c>
      <c r="O2973" s="48" t="s">
        <v>165</v>
      </c>
      <c r="P2973" s="48"/>
      <c r="Q2973" s="48" t="s">
        <v>211</v>
      </c>
      <c r="R2973" s="217" t="s">
        <v>244</v>
      </c>
      <c r="S2973" s="48" t="b">
        <v>0</v>
      </c>
      <c r="T2973" s="48"/>
      <c r="U2973" s="178"/>
      <c r="V2973" s="178">
        <v>43192</v>
      </c>
      <c r="W2973" s="48" t="s">
        <v>211</v>
      </c>
      <c r="X2973" s="48"/>
      <c r="Y2973" s="48"/>
      <c r="Z2973" s="48" t="s">
        <v>211</v>
      </c>
      <c r="AA2973" s="48"/>
      <c r="AB2973" s="48"/>
      <c r="AC2973" s="217" t="s">
        <v>211</v>
      </c>
      <c r="AD2973" s="48"/>
      <c r="AE2973" s="217" t="s">
        <v>165</v>
      </c>
      <c r="AF2973" s="217" t="s">
        <v>211</v>
      </c>
      <c r="AG2973" s="217" t="s">
        <v>539</v>
      </c>
      <c r="AH2973" s="208">
        <v>43295</v>
      </c>
      <c r="AI2973" s="210" t="s">
        <v>4348</v>
      </c>
      <c r="AJ2973" s="115" t="str">
        <f t="shared" si="46"/>
        <v>FS</v>
      </c>
      <c r="AK2973" s="115" t="b">
        <f>ISNUMBER(SEARCH("IRT",Table1[[#This Row],[Current_Status]]))</f>
        <v>0</v>
      </c>
      <c r="AL2973" s="116">
        <f>YEAR(Table1[[#This Row],[Project_Initiated]])</f>
        <v>2018</v>
      </c>
      <c r="AM2973" s="53">
        <v>44136</v>
      </c>
      <c r="AN2973" s="53" t="str">
        <f>IF(AND(Table1[[#This Row],[Completed Date]]&gt;="07/01/2020"+0,Table1[[#This Row],[Completed Date]]&lt;="6/30/2021"+0),"FY 20-21",IF(AND(Table1[[#This Row],[Completed Date]]&gt;="07/01/2019"+0,Table1[[#This Row],[Completed Date]]&lt;="6/30/2020"+0),"FY 19-20",""))</f>
        <v/>
      </c>
      <c r="AO2973" s="116" t="str">
        <f>IFERROR(FIND("R",Table1[[#This Row],[FS_Priority]]),"")</f>
        <v/>
      </c>
    </row>
    <row r="2974" spans="1:41" x14ac:dyDescent="0.25">
      <c r="A2974" s="48" t="s">
        <v>704</v>
      </c>
      <c r="B2974" s="217" t="s">
        <v>211</v>
      </c>
      <c r="C2974" s="217" t="s">
        <v>704</v>
      </c>
      <c r="D2974" s="218" t="b">
        <v>0</v>
      </c>
      <c r="E2974" s="48" t="s">
        <v>148</v>
      </c>
      <c r="F2974" s="48" t="s">
        <v>3334</v>
      </c>
      <c r="G2974" s="48" t="s">
        <v>211</v>
      </c>
      <c r="H2974" s="48" t="s">
        <v>457</v>
      </c>
      <c r="I2974" s="48" t="s">
        <v>211</v>
      </c>
      <c r="J2974" s="48" t="s">
        <v>2661</v>
      </c>
      <c r="K2974" s="217" t="s">
        <v>4320</v>
      </c>
      <c r="L2974" s="217" t="s">
        <v>434</v>
      </c>
      <c r="M2974" s="48" t="s">
        <v>3871</v>
      </c>
      <c r="N2974" s="217" t="s">
        <v>211</v>
      </c>
      <c r="O2974" s="48" t="s">
        <v>165</v>
      </c>
      <c r="P2974" s="48"/>
      <c r="Q2974" s="48" t="s">
        <v>211</v>
      </c>
      <c r="R2974" s="217" t="s">
        <v>239</v>
      </c>
      <c r="S2974" s="48" t="b">
        <v>0</v>
      </c>
      <c r="T2974" s="48"/>
      <c r="U2974" s="178"/>
      <c r="V2974" s="178">
        <v>43195</v>
      </c>
      <c r="W2974" s="48" t="s">
        <v>211</v>
      </c>
      <c r="X2974" s="48"/>
      <c r="Y2974" s="48"/>
      <c r="Z2974" s="48" t="s">
        <v>211</v>
      </c>
      <c r="AA2974" s="48"/>
      <c r="AB2974" s="48"/>
      <c r="AC2974" s="217" t="s">
        <v>211</v>
      </c>
      <c r="AD2974" s="48"/>
      <c r="AE2974" s="217" t="s">
        <v>165</v>
      </c>
      <c r="AF2974" s="217" t="s">
        <v>211</v>
      </c>
      <c r="AG2974" s="217" t="s">
        <v>539</v>
      </c>
      <c r="AH2974" s="208">
        <v>43336</v>
      </c>
      <c r="AI2974" s="210" t="s">
        <v>4350</v>
      </c>
      <c r="AJ2974" s="115" t="str">
        <f t="shared" si="46"/>
        <v>FS</v>
      </c>
      <c r="AK2974" s="115" t="b">
        <f>ISNUMBER(SEARCH("IRT",Table1[[#This Row],[Current_Status]]))</f>
        <v>0</v>
      </c>
      <c r="AL2974" s="116">
        <f>YEAR(Table1[[#This Row],[Project_Initiated]])</f>
        <v>2018</v>
      </c>
      <c r="AM2974" s="53">
        <v>44136</v>
      </c>
      <c r="AN2974" s="53" t="str">
        <f>IF(AND(Table1[[#This Row],[Completed Date]]&gt;="07/01/2020"+0,Table1[[#This Row],[Completed Date]]&lt;="6/30/2021"+0),"FY 20-21",IF(AND(Table1[[#This Row],[Completed Date]]&gt;="07/01/2019"+0,Table1[[#This Row],[Completed Date]]&lt;="6/30/2020"+0),"FY 19-20",""))</f>
        <v/>
      </c>
      <c r="AO2974" s="116" t="str">
        <f>IFERROR(FIND("R",Table1[[#This Row],[FS_Priority]]),"")</f>
        <v/>
      </c>
    </row>
    <row r="2975" spans="1:41" x14ac:dyDescent="0.25">
      <c r="A2975" s="48" t="s">
        <v>705</v>
      </c>
      <c r="B2975" s="217" t="s">
        <v>211</v>
      </c>
      <c r="C2975" s="217" t="s">
        <v>705</v>
      </c>
      <c r="D2975" s="218" t="b">
        <v>0</v>
      </c>
      <c r="E2975" s="48" t="s">
        <v>147</v>
      </c>
      <c r="F2975" s="48" t="s">
        <v>3309</v>
      </c>
      <c r="G2975" s="48" t="s">
        <v>706</v>
      </c>
      <c r="H2975" s="48" t="s">
        <v>458</v>
      </c>
      <c r="I2975" s="48" t="s">
        <v>3843</v>
      </c>
      <c r="J2975" s="48" t="s">
        <v>2672</v>
      </c>
      <c r="K2975" s="217" t="s">
        <v>3839</v>
      </c>
      <c r="L2975" s="217" t="s">
        <v>4330</v>
      </c>
      <c r="M2975" s="48" t="s">
        <v>3840</v>
      </c>
      <c r="N2975" s="217" t="s">
        <v>211</v>
      </c>
      <c r="O2975" s="48" t="s">
        <v>183</v>
      </c>
      <c r="P2975" s="48"/>
      <c r="Q2975" s="48" t="s">
        <v>211</v>
      </c>
      <c r="R2975" s="217" t="s">
        <v>211</v>
      </c>
      <c r="S2975" s="48" t="b">
        <v>0</v>
      </c>
      <c r="T2975" s="48"/>
      <c r="U2975" s="178"/>
      <c r="V2975" s="178">
        <v>43195</v>
      </c>
      <c r="W2975" s="48" t="s">
        <v>211</v>
      </c>
      <c r="X2975" s="48"/>
      <c r="Y2975" s="48"/>
      <c r="Z2975" s="48" t="s">
        <v>211</v>
      </c>
      <c r="AA2975" s="48"/>
      <c r="AB2975" s="48"/>
      <c r="AC2975" s="217" t="s">
        <v>707</v>
      </c>
      <c r="AD2975" s="48"/>
      <c r="AE2975" s="217" t="s">
        <v>178</v>
      </c>
      <c r="AF2975" s="217" t="s">
        <v>211</v>
      </c>
      <c r="AG2975" s="217" t="s">
        <v>2693</v>
      </c>
      <c r="AH2975" s="208">
        <v>43334</v>
      </c>
      <c r="AI2975" s="210" t="s">
        <v>4350</v>
      </c>
      <c r="AJ2975" s="115" t="str">
        <f t="shared" si="46"/>
        <v>FS</v>
      </c>
      <c r="AK2975" s="115" t="b">
        <f>ISNUMBER(SEARCH("IRT",Table1[[#This Row],[Current_Status]]))</f>
        <v>0</v>
      </c>
      <c r="AL2975" s="116">
        <f>YEAR(Table1[[#This Row],[Project_Initiated]])</f>
        <v>2018</v>
      </c>
      <c r="AM2975" s="53">
        <v>44136</v>
      </c>
      <c r="AN2975" s="53" t="str">
        <f>IF(AND(Table1[[#This Row],[Completed Date]]&gt;="07/01/2020"+0,Table1[[#This Row],[Completed Date]]&lt;="6/30/2021"+0),"FY 20-21",IF(AND(Table1[[#This Row],[Completed Date]]&gt;="07/01/2019"+0,Table1[[#This Row],[Completed Date]]&lt;="6/30/2020"+0),"FY 19-20",""))</f>
        <v/>
      </c>
      <c r="AO2975" s="116" t="str">
        <f>IFERROR(FIND("R",Table1[[#This Row],[FS_Priority]]),"")</f>
        <v/>
      </c>
    </row>
    <row r="2976" spans="1:41" x14ac:dyDescent="0.25">
      <c r="A2976" s="48" t="s">
        <v>406</v>
      </c>
      <c r="B2976" s="217" t="s">
        <v>211</v>
      </c>
      <c r="C2976" s="217" t="s">
        <v>406</v>
      </c>
      <c r="D2976" s="218" t="b">
        <v>0</v>
      </c>
      <c r="E2976" s="48" t="s">
        <v>130</v>
      </c>
      <c r="F2976" s="48" t="s">
        <v>3280</v>
      </c>
      <c r="G2976" s="48" t="s">
        <v>211</v>
      </c>
      <c r="H2976" s="48" t="s">
        <v>452</v>
      </c>
      <c r="I2976" s="48" t="s">
        <v>211</v>
      </c>
      <c r="J2976" s="48" t="s">
        <v>2661</v>
      </c>
      <c r="K2976" s="217" t="s">
        <v>3791</v>
      </c>
      <c r="L2976" s="217" t="s">
        <v>403</v>
      </c>
      <c r="M2976" s="48" t="s">
        <v>3792</v>
      </c>
      <c r="N2976" s="217" t="s">
        <v>211</v>
      </c>
      <c r="O2976" s="48" t="s">
        <v>183</v>
      </c>
      <c r="P2976" s="48"/>
      <c r="Q2976" s="48" t="s">
        <v>184</v>
      </c>
      <c r="R2976" s="217" t="s">
        <v>239</v>
      </c>
      <c r="S2976" s="48" t="b">
        <v>0</v>
      </c>
      <c r="T2976" s="48"/>
      <c r="U2976" s="178"/>
      <c r="V2976" s="178">
        <v>43195</v>
      </c>
      <c r="W2976" s="48" t="s">
        <v>211</v>
      </c>
      <c r="X2976" s="48"/>
      <c r="Y2976" s="48"/>
      <c r="Z2976" s="48" t="s">
        <v>211</v>
      </c>
      <c r="AA2976" s="48"/>
      <c r="AB2976" s="48"/>
      <c r="AC2976" s="217" t="s">
        <v>2699</v>
      </c>
      <c r="AD2976" s="219">
        <v>43287</v>
      </c>
      <c r="AE2976" s="217" t="s">
        <v>498</v>
      </c>
      <c r="AF2976" s="217" t="s">
        <v>211</v>
      </c>
      <c r="AG2976" s="217" t="s">
        <v>2694</v>
      </c>
      <c r="AH2976" s="208">
        <v>43480</v>
      </c>
      <c r="AI2976" s="210" t="s">
        <v>4350</v>
      </c>
      <c r="AJ2976" s="115" t="str">
        <f t="shared" si="46"/>
        <v>FS</v>
      </c>
      <c r="AK2976" s="115" t="b">
        <f>ISNUMBER(SEARCH("IRT",Table1[[#This Row],[Current_Status]]))</f>
        <v>0</v>
      </c>
      <c r="AL2976" s="116">
        <f>YEAR(Table1[[#This Row],[Project_Initiated]])</f>
        <v>2018</v>
      </c>
      <c r="AM2976" s="53">
        <v>44136</v>
      </c>
      <c r="AN2976" s="53" t="str">
        <f>IF(AND(Table1[[#This Row],[Completed Date]]&gt;="07/01/2020"+0,Table1[[#This Row],[Completed Date]]&lt;="6/30/2021"+0),"FY 20-21",IF(AND(Table1[[#This Row],[Completed Date]]&gt;="07/01/2019"+0,Table1[[#This Row],[Completed Date]]&lt;="6/30/2020"+0),"FY 19-20",""))</f>
        <v/>
      </c>
      <c r="AO2976" s="116" t="str">
        <f>IFERROR(FIND("R",Table1[[#This Row],[FS_Priority]]),"")</f>
        <v/>
      </c>
    </row>
    <row r="2977" spans="1:41" x14ac:dyDescent="0.25">
      <c r="A2977" s="48" t="s">
        <v>405</v>
      </c>
      <c r="B2977" s="217" t="s">
        <v>211</v>
      </c>
      <c r="C2977" s="217" t="s">
        <v>405</v>
      </c>
      <c r="D2977" s="218" t="b">
        <v>0</v>
      </c>
      <c r="E2977" s="48" t="s">
        <v>130</v>
      </c>
      <c r="F2977" s="48" t="s">
        <v>3279</v>
      </c>
      <c r="G2977" s="48" t="s">
        <v>211</v>
      </c>
      <c r="H2977" s="48" t="s">
        <v>452</v>
      </c>
      <c r="I2977" s="48" t="s">
        <v>211</v>
      </c>
      <c r="J2977" s="48" t="s">
        <v>2661</v>
      </c>
      <c r="K2977" s="217" t="s">
        <v>3791</v>
      </c>
      <c r="L2977" s="217" t="s">
        <v>403</v>
      </c>
      <c r="M2977" s="48" t="s">
        <v>3801</v>
      </c>
      <c r="N2977" s="217" t="s">
        <v>211</v>
      </c>
      <c r="O2977" s="48" t="s">
        <v>183</v>
      </c>
      <c r="P2977" s="48"/>
      <c r="Q2977" s="48" t="s">
        <v>236</v>
      </c>
      <c r="R2977" s="217" t="s">
        <v>184</v>
      </c>
      <c r="S2977" s="48" t="b">
        <v>0</v>
      </c>
      <c r="T2977" s="48"/>
      <c r="U2977" s="178"/>
      <c r="V2977" s="178">
        <v>43195</v>
      </c>
      <c r="W2977" s="48" t="s">
        <v>211</v>
      </c>
      <c r="X2977" s="48"/>
      <c r="Y2977" s="48"/>
      <c r="Z2977" s="48" t="s">
        <v>211</v>
      </c>
      <c r="AA2977" s="48"/>
      <c r="AB2977" s="48"/>
      <c r="AC2977" s="217" t="s">
        <v>2700</v>
      </c>
      <c r="AD2977" s="219">
        <v>43287</v>
      </c>
      <c r="AE2977" s="217" t="s">
        <v>498</v>
      </c>
      <c r="AF2977" s="217" t="s">
        <v>211</v>
      </c>
      <c r="AG2977" s="217" t="s">
        <v>2694</v>
      </c>
      <c r="AH2977" s="208">
        <v>43480</v>
      </c>
      <c r="AI2977" s="210" t="s">
        <v>4350</v>
      </c>
      <c r="AJ2977" s="115" t="str">
        <f t="shared" si="46"/>
        <v>FS</v>
      </c>
      <c r="AK2977" s="115" t="b">
        <f>ISNUMBER(SEARCH("IRT",Table1[[#This Row],[Current_Status]]))</f>
        <v>0</v>
      </c>
      <c r="AL2977" s="116">
        <f>YEAR(Table1[[#This Row],[Project_Initiated]])</f>
        <v>2018</v>
      </c>
      <c r="AM2977" s="53">
        <v>44136</v>
      </c>
      <c r="AN2977" s="53" t="str">
        <f>IF(AND(Table1[[#This Row],[Completed Date]]&gt;="07/01/2020"+0,Table1[[#This Row],[Completed Date]]&lt;="6/30/2021"+0),"FY 20-21",IF(AND(Table1[[#This Row],[Completed Date]]&gt;="07/01/2019"+0,Table1[[#This Row],[Completed Date]]&lt;="6/30/2020"+0),"FY 19-20",""))</f>
        <v/>
      </c>
      <c r="AO2977" s="116" t="str">
        <f>IFERROR(FIND("R",Table1[[#This Row],[FS_Priority]]),"")</f>
        <v/>
      </c>
    </row>
    <row r="2978" spans="1:41" x14ac:dyDescent="0.25">
      <c r="A2978" s="48" t="s">
        <v>708</v>
      </c>
      <c r="B2978" s="217" t="s">
        <v>211</v>
      </c>
      <c r="C2978" s="217" t="s">
        <v>708</v>
      </c>
      <c r="D2978" s="218" t="b">
        <v>0</v>
      </c>
      <c r="E2978" s="48" t="s">
        <v>99</v>
      </c>
      <c r="F2978" s="48" t="s">
        <v>3065</v>
      </c>
      <c r="G2978" s="48" t="s">
        <v>211</v>
      </c>
      <c r="H2978" s="48" t="s">
        <v>465</v>
      </c>
      <c r="I2978" s="48" t="s">
        <v>3601</v>
      </c>
      <c r="J2978" s="48" t="s">
        <v>2661</v>
      </c>
      <c r="K2978" s="217" t="s">
        <v>4989</v>
      </c>
      <c r="L2978" s="217" t="s">
        <v>297</v>
      </c>
      <c r="M2978" s="48" t="s">
        <v>3602</v>
      </c>
      <c r="N2978" s="217" t="s">
        <v>211</v>
      </c>
      <c r="O2978" s="48" t="s">
        <v>165</v>
      </c>
      <c r="P2978" s="48"/>
      <c r="Q2978" s="48" t="s">
        <v>211</v>
      </c>
      <c r="R2978" s="217" t="s">
        <v>239</v>
      </c>
      <c r="S2978" s="48" t="b">
        <v>1</v>
      </c>
      <c r="T2978" s="48"/>
      <c r="U2978" s="178"/>
      <c r="V2978" s="178">
        <v>43196</v>
      </c>
      <c r="W2978" s="48" t="s">
        <v>211</v>
      </c>
      <c r="X2978" s="48"/>
      <c r="Y2978" s="48"/>
      <c r="Z2978" s="48" t="s">
        <v>211</v>
      </c>
      <c r="AA2978" s="48"/>
      <c r="AB2978" s="48"/>
      <c r="AC2978" s="217" t="s">
        <v>211</v>
      </c>
      <c r="AD2978" s="48"/>
      <c r="AE2978" s="217" t="s">
        <v>165</v>
      </c>
      <c r="AF2978" s="217" t="s">
        <v>211</v>
      </c>
      <c r="AG2978" s="217" t="s">
        <v>539</v>
      </c>
      <c r="AH2978" s="208">
        <v>43322</v>
      </c>
      <c r="AI2978" s="210" t="s">
        <v>4350</v>
      </c>
      <c r="AJ2978" s="115" t="str">
        <f t="shared" si="46"/>
        <v>FS</v>
      </c>
      <c r="AK2978" s="115" t="b">
        <f>ISNUMBER(SEARCH("IRT",Table1[[#This Row],[Current_Status]]))</f>
        <v>0</v>
      </c>
      <c r="AL2978" s="116">
        <f>YEAR(Table1[[#This Row],[Project_Initiated]])</f>
        <v>2018</v>
      </c>
      <c r="AM2978" s="53">
        <v>44136</v>
      </c>
      <c r="AN2978" s="53" t="str">
        <f>IF(AND(Table1[[#This Row],[Completed Date]]&gt;="07/01/2020"+0,Table1[[#This Row],[Completed Date]]&lt;="6/30/2021"+0),"FY 20-21",IF(AND(Table1[[#This Row],[Completed Date]]&gt;="07/01/2019"+0,Table1[[#This Row],[Completed Date]]&lt;="6/30/2020"+0),"FY 19-20",""))</f>
        <v/>
      </c>
      <c r="AO2978" s="116" t="str">
        <f>IFERROR(FIND("R",Table1[[#This Row],[FS_Priority]]),"")</f>
        <v/>
      </c>
    </row>
    <row r="2979" spans="1:41" x14ac:dyDescent="0.25">
      <c r="A2979" s="48" t="s">
        <v>309</v>
      </c>
      <c r="B2979" s="217" t="s">
        <v>211</v>
      </c>
      <c r="C2979" s="217" t="s">
        <v>309</v>
      </c>
      <c r="D2979" s="218" t="b">
        <v>0</v>
      </c>
      <c r="E2979" s="48" t="s">
        <v>99</v>
      </c>
      <c r="F2979" s="48" t="s">
        <v>3117</v>
      </c>
      <c r="G2979" s="48" t="s">
        <v>211</v>
      </c>
      <c r="H2979" s="48" t="s">
        <v>465</v>
      </c>
      <c r="I2979" s="48" t="s">
        <v>3651</v>
      </c>
      <c r="J2979" s="48" t="s">
        <v>2661</v>
      </c>
      <c r="K2979" s="217" t="s">
        <v>4989</v>
      </c>
      <c r="L2979" s="217" t="s">
        <v>297</v>
      </c>
      <c r="M2979" s="48" t="s">
        <v>3597</v>
      </c>
      <c r="N2979" s="217" t="s">
        <v>211</v>
      </c>
      <c r="O2979" s="48" t="s">
        <v>183</v>
      </c>
      <c r="P2979" s="48"/>
      <c r="Q2979" s="48" t="s">
        <v>310</v>
      </c>
      <c r="R2979" s="217" t="s">
        <v>310</v>
      </c>
      <c r="S2979" s="48" t="b">
        <v>0</v>
      </c>
      <c r="T2979" s="48"/>
      <c r="U2979" s="178"/>
      <c r="V2979" s="178">
        <v>43165</v>
      </c>
      <c r="W2979" s="48" t="s">
        <v>211</v>
      </c>
      <c r="X2979" s="48"/>
      <c r="Y2979" s="48"/>
      <c r="Z2979" s="48" t="s">
        <v>211</v>
      </c>
      <c r="AA2979" s="48"/>
      <c r="AB2979" s="48"/>
      <c r="AC2979" s="217" t="s">
        <v>2820</v>
      </c>
      <c r="AD2979" s="48"/>
      <c r="AE2979" s="217" t="s">
        <v>178</v>
      </c>
      <c r="AF2979" s="217" t="s">
        <v>211</v>
      </c>
      <c r="AG2979" s="217" t="s">
        <v>2694</v>
      </c>
      <c r="AH2979" s="208">
        <v>43542</v>
      </c>
      <c r="AI2979" s="210" t="s">
        <v>4348</v>
      </c>
      <c r="AJ2979" s="115" t="str">
        <f t="shared" si="46"/>
        <v>FS</v>
      </c>
      <c r="AK2979" s="115" t="b">
        <f>ISNUMBER(SEARCH("IRT",Table1[[#This Row],[Current_Status]]))</f>
        <v>0</v>
      </c>
      <c r="AL2979" s="116">
        <f>YEAR(Table1[[#This Row],[Project_Initiated]])</f>
        <v>2018</v>
      </c>
      <c r="AM2979" s="53">
        <v>44136</v>
      </c>
      <c r="AN2979" s="53" t="str">
        <f>IF(AND(Table1[[#This Row],[Completed Date]]&gt;="07/01/2020"+0,Table1[[#This Row],[Completed Date]]&lt;="6/30/2021"+0),"FY 20-21",IF(AND(Table1[[#This Row],[Completed Date]]&gt;="07/01/2019"+0,Table1[[#This Row],[Completed Date]]&lt;="6/30/2020"+0),"FY 19-20",""))</f>
        <v/>
      </c>
      <c r="AO2979" s="116" t="str">
        <f>IFERROR(FIND("R",Table1[[#This Row],[FS_Priority]]),"")</f>
        <v/>
      </c>
    </row>
    <row r="2980" spans="1:41" x14ac:dyDescent="0.25">
      <c r="A2980" s="48" t="s">
        <v>709</v>
      </c>
      <c r="B2980" s="217" t="s">
        <v>211</v>
      </c>
      <c r="C2980" s="217" t="s">
        <v>709</v>
      </c>
      <c r="D2980" s="218" t="b">
        <v>0</v>
      </c>
      <c r="E2980" s="48" t="s">
        <v>99</v>
      </c>
      <c r="F2980" s="48" t="s">
        <v>3085</v>
      </c>
      <c r="G2980" s="48" t="s">
        <v>211</v>
      </c>
      <c r="H2980" s="48" t="s">
        <v>465</v>
      </c>
      <c r="I2980" s="48" t="s">
        <v>3564</v>
      </c>
      <c r="J2980" s="48" t="s">
        <v>2661</v>
      </c>
      <c r="K2980" s="217" t="s">
        <v>4989</v>
      </c>
      <c r="L2980" s="217" t="s">
        <v>297</v>
      </c>
      <c r="M2980" s="48" t="s">
        <v>3599</v>
      </c>
      <c r="N2980" s="217" t="s">
        <v>211</v>
      </c>
      <c r="O2980" s="48" t="s">
        <v>165</v>
      </c>
      <c r="P2980" s="48"/>
      <c r="Q2980" s="48" t="s">
        <v>211</v>
      </c>
      <c r="R2980" s="217" t="s">
        <v>344</v>
      </c>
      <c r="S2980" s="48" t="b">
        <v>0</v>
      </c>
      <c r="T2980" s="48"/>
      <c r="U2980" s="178"/>
      <c r="V2980" s="178">
        <v>43200</v>
      </c>
      <c r="W2980" s="48" t="s">
        <v>211</v>
      </c>
      <c r="X2980" s="48"/>
      <c r="Y2980" s="48"/>
      <c r="Z2980" s="48" t="s">
        <v>211</v>
      </c>
      <c r="AA2980" s="48"/>
      <c r="AB2980" s="48"/>
      <c r="AC2980" s="217" t="s">
        <v>211</v>
      </c>
      <c r="AD2980" s="48"/>
      <c r="AE2980" s="217" t="s">
        <v>165</v>
      </c>
      <c r="AF2980" s="217" t="s">
        <v>211</v>
      </c>
      <c r="AG2980" s="217" t="s">
        <v>539</v>
      </c>
      <c r="AH2980" s="208">
        <v>43336</v>
      </c>
      <c r="AI2980" s="210" t="s">
        <v>4350</v>
      </c>
      <c r="AJ2980" s="115" t="str">
        <f t="shared" si="46"/>
        <v>FS</v>
      </c>
      <c r="AK2980" s="115" t="b">
        <f>ISNUMBER(SEARCH("IRT",Table1[[#This Row],[Current_Status]]))</f>
        <v>0</v>
      </c>
      <c r="AL2980" s="116">
        <f>YEAR(Table1[[#This Row],[Project_Initiated]])</f>
        <v>2018</v>
      </c>
      <c r="AM2980" s="53">
        <v>44136</v>
      </c>
      <c r="AN2980" s="53" t="str">
        <f>IF(AND(Table1[[#This Row],[Completed Date]]&gt;="07/01/2020"+0,Table1[[#This Row],[Completed Date]]&lt;="6/30/2021"+0),"FY 20-21",IF(AND(Table1[[#This Row],[Completed Date]]&gt;="07/01/2019"+0,Table1[[#This Row],[Completed Date]]&lt;="6/30/2020"+0),"FY 19-20",""))</f>
        <v/>
      </c>
      <c r="AO2980" s="116" t="str">
        <f>IFERROR(FIND("R",Table1[[#This Row],[FS_Priority]]),"")</f>
        <v/>
      </c>
    </row>
    <row r="2981" spans="1:41" x14ac:dyDescent="0.25">
      <c r="A2981" s="48" t="s">
        <v>335</v>
      </c>
      <c r="B2981" s="217" t="s">
        <v>211</v>
      </c>
      <c r="C2981" s="217" t="s">
        <v>335</v>
      </c>
      <c r="D2981" s="218" t="b">
        <v>0</v>
      </c>
      <c r="E2981" s="48" t="s">
        <v>107</v>
      </c>
      <c r="F2981" s="48" t="s">
        <v>3208</v>
      </c>
      <c r="G2981" s="48" t="s">
        <v>2632</v>
      </c>
      <c r="H2981" s="48" t="s">
        <v>474</v>
      </c>
      <c r="I2981" s="48" t="s">
        <v>3728</v>
      </c>
      <c r="J2981" s="48" t="s">
        <v>2661</v>
      </c>
      <c r="K2981" s="217" t="s">
        <v>3674</v>
      </c>
      <c r="L2981" s="217" t="s">
        <v>2636</v>
      </c>
      <c r="M2981" s="48" t="s">
        <v>3561</v>
      </c>
      <c r="N2981" s="217" t="s">
        <v>211</v>
      </c>
      <c r="O2981" s="48" t="s">
        <v>183</v>
      </c>
      <c r="P2981" s="48"/>
      <c r="Q2981" s="48" t="s">
        <v>315</v>
      </c>
      <c r="R2981" s="217" t="s">
        <v>315</v>
      </c>
      <c r="S2981" s="48" t="b">
        <v>0</v>
      </c>
      <c r="T2981" s="48"/>
      <c r="U2981" s="178"/>
      <c r="V2981" s="178">
        <v>43200</v>
      </c>
      <c r="W2981" s="48" t="s">
        <v>211</v>
      </c>
      <c r="X2981" s="48"/>
      <c r="Y2981" s="48"/>
      <c r="Z2981" s="48" t="s">
        <v>211</v>
      </c>
      <c r="AA2981" s="48"/>
      <c r="AB2981" s="48"/>
      <c r="AC2981" s="217" t="s">
        <v>4051</v>
      </c>
      <c r="AD2981" s="48"/>
      <c r="AE2981" s="217" t="s">
        <v>178</v>
      </c>
      <c r="AF2981" s="217" t="s">
        <v>211</v>
      </c>
      <c r="AG2981" s="217" t="s">
        <v>2694</v>
      </c>
      <c r="AH2981" s="208">
        <v>43691</v>
      </c>
      <c r="AI2981" s="210" t="s">
        <v>4350</v>
      </c>
      <c r="AJ2981" s="115" t="str">
        <f t="shared" si="46"/>
        <v>FS</v>
      </c>
      <c r="AK2981" s="115" t="b">
        <f>ISNUMBER(SEARCH("IRT",Table1[[#This Row],[Current_Status]]))</f>
        <v>0</v>
      </c>
      <c r="AL2981" s="116">
        <f>YEAR(Table1[[#This Row],[Project_Initiated]])</f>
        <v>2018</v>
      </c>
      <c r="AM2981" s="53">
        <v>44136</v>
      </c>
      <c r="AN2981" s="53" t="str">
        <f>IF(AND(Table1[[#This Row],[Completed Date]]&gt;="07/01/2020"+0,Table1[[#This Row],[Completed Date]]&lt;="6/30/2021"+0),"FY 20-21",IF(AND(Table1[[#This Row],[Completed Date]]&gt;="07/01/2019"+0,Table1[[#This Row],[Completed Date]]&lt;="6/30/2020"+0),"FY 19-20",""))</f>
        <v>FY 19-20</v>
      </c>
      <c r="AO2981" s="116" t="str">
        <f>IFERROR(FIND("R",Table1[[#This Row],[FS_Priority]]),"")</f>
        <v/>
      </c>
    </row>
    <row r="2982" spans="1:41" x14ac:dyDescent="0.25">
      <c r="A2982" s="48" t="s">
        <v>710</v>
      </c>
      <c r="B2982" s="217" t="s">
        <v>211</v>
      </c>
      <c r="C2982" s="217" t="s">
        <v>710</v>
      </c>
      <c r="D2982" s="218" t="b">
        <v>0</v>
      </c>
      <c r="E2982" s="48" t="s">
        <v>99</v>
      </c>
      <c r="F2982" s="48" t="s">
        <v>3084</v>
      </c>
      <c r="G2982" s="48" t="s">
        <v>211</v>
      </c>
      <c r="H2982" s="48" t="s">
        <v>467</v>
      </c>
      <c r="I2982" s="48" t="s">
        <v>3607</v>
      </c>
      <c r="J2982" s="48" t="s">
        <v>2661</v>
      </c>
      <c r="K2982" s="217" t="s">
        <v>4989</v>
      </c>
      <c r="L2982" s="217" t="s">
        <v>297</v>
      </c>
      <c r="M2982" s="48" t="s">
        <v>3608</v>
      </c>
      <c r="N2982" s="217" t="s">
        <v>211</v>
      </c>
      <c r="O2982" s="48" t="s">
        <v>165</v>
      </c>
      <c r="P2982" s="48"/>
      <c r="Q2982" s="48" t="s">
        <v>211</v>
      </c>
      <c r="R2982" s="217" t="s">
        <v>240</v>
      </c>
      <c r="S2982" s="48" t="b">
        <v>1</v>
      </c>
      <c r="T2982" s="48"/>
      <c r="U2982" s="178"/>
      <c r="V2982" s="178">
        <v>43200</v>
      </c>
      <c r="W2982" s="48" t="s">
        <v>211</v>
      </c>
      <c r="X2982" s="48"/>
      <c r="Y2982" s="48"/>
      <c r="Z2982" s="48" t="s">
        <v>211</v>
      </c>
      <c r="AA2982" s="48"/>
      <c r="AB2982" s="48"/>
      <c r="AC2982" s="217" t="s">
        <v>211</v>
      </c>
      <c r="AD2982" s="48"/>
      <c r="AE2982" s="217" t="s">
        <v>165</v>
      </c>
      <c r="AF2982" s="217" t="s">
        <v>211</v>
      </c>
      <c r="AG2982" s="217" t="s">
        <v>539</v>
      </c>
      <c r="AH2982" s="208">
        <v>43412</v>
      </c>
      <c r="AI2982" s="210" t="s">
        <v>4350</v>
      </c>
      <c r="AJ2982" s="115" t="str">
        <f t="shared" si="46"/>
        <v>FS</v>
      </c>
      <c r="AK2982" s="115" t="b">
        <f>ISNUMBER(SEARCH("IRT",Table1[[#This Row],[Current_Status]]))</f>
        <v>0</v>
      </c>
      <c r="AL2982" s="116">
        <f>YEAR(Table1[[#This Row],[Project_Initiated]])</f>
        <v>2018</v>
      </c>
      <c r="AM2982" s="53">
        <v>44136</v>
      </c>
      <c r="AN2982" s="53" t="str">
        <f>IF(AND(Table1[[#This Row],[Completed Date]]&gt;="07/01/2020"+0,Table1[[#This Row],[Completed Date]]&lt;="6/30/2021"+0),"FY 20-21",IF(AND(Table1[[#This Row],[Completed Date]]&gt;="07/01/2019"+0,Table1[[#This Row],[Completed Date]]&lt;="6/30/2020"+0),"FY 19-20",""))</f>
        <v/>
      </c>
      <c r="AO2982" s="116" t="str">
        <f>IFERROR(FIND("R",Table1[[#This Row],[FS_Priority]]),"")</f>
        <v/>
      </c>
    </row>
    <row r="2983" spans="1:41" x14ac:dyDescent="0.25">
      <c r="A2983" s="48" t="s">
        <v>711</v>
      </c>
      <c r="B2983" s="217" t="s">
        <v>211</v>
      </c>
      <c r="C2983" s="217" t="s">
        <v>711</v>
      </c>
      <c r="D2983" s="218" t="b">
        <v>0</v>
      </c>
      <c r="E2983" s="48" t="s">
        <v>4299</v>
      </c>
      <c r="F2983" s="48" t="s">
        <v>3284</v>
      </c>
      <c r="G2983" s="48" t="s">
        <v>211</v>
      </c>
      <c r="H2983" s="48" t="s">
        <v>2251</v>
      </c>
      <c r="I2983" s="48" t="s">
        <v>3810</v>
      </c>
      <c r="J2983" s="48" t="s">
        <v>2661</v>
      </c>
      <c r="K2983" s="217" t="s">
        <v>3471</v>
      </c>
      <c r="L2983" s="217" t="s">
        <v>2636</v>
      </c>
      <c r="M2983" s="48" t="s">
        <v>3811</v>
      </c>
      <c r="N2983" s="217" t="s">
        <v>211</v>
      </c>
      <c r="O2983" s="48" t="s">
        <v>165</v>
      </c>
      <c r="P2983" s="48"/>
      <c r="Q2983" s="48" t="s">
        <v>211</v>
      </c>
      <c r="R2983" s="217" t="s">
        <v>218</v>
      </c>
      <c r="S2983" s="48" t="b">
        <v>0</v>
      </c>
      <c r="T2983" s="48"/>
      <c r="U2983" s="178"/>
      <c r="V2983" s="178">
        <v>43200</v>
      </c>
      <c r="W2983" s="48" t="s">
        <v>211</v>
      </c>
      <c r="X2983" s="48"/>
      <c r="Y2983" s="48"/>
      <c r="Z2983" s="48" t="s">
        <v>211</v>
      </c>
      <c r="AA2983" s="48"/>
      <c r="AB2983" s="48"/>
      <c r="AC2983" s="217" t="s">
        <v>211</v>
      </c>
      <c r="AD2983" s="48"/>
      <c r="AE2983" s="217" t="s">
        <v>165</v>
      </c>
      <c r="AF2983" s="217" t="s">
        <v>211</v>
      </c>
      <c r="AG2983" s="217" t="s">
        <v>539</v>
      </c>
      <c r="AH2983" s="208">
        <v>43336</v>
      </c>
      <c r="AI2983" s="210" t="s">
        <v>4350</v>
      </c>
      <c r="AJ2983" s="115" t="str">
        <f t="shared" si="46"/>
        <v>FS</v>
      </c>
      <c r="AK2983" s="115" t="b">
        <f>ISNUMBER(SEARCH("IRT",Table1[[#This Row],[Current_Status]]))</f>
        <v>0</v>
      </c>
      <c r="AL2983" s="116">
        <f>YEAR(Table1[[#This Row],[Project_Initiated]])</f>
        <v>2018</v>
      </c>
      <c r="AM2983" s="53">
        <v>44136</v>
      </c>
      <c r="AN2983" s="53" t="str">
        <f>IF(AND(Table1[[#This Row],[Completed Date]]&gt;="07/01/2020"+0,Table1[[#This Row],[Completed Date]]&lt;="6/30/2021"+0),"FY 20-21",IF(AND(Table1[[#This Row],[Completed Date]]&gt;="07/01/2019"+0,Table1[[#This Row],[Completed Date]]&lt;="6/30/2020"+0),"FY 19-20",""))</f>
        <v/>
      </c>
      <c r="AO2983" s="116" t="str">
        <f>IFERROR(FIND("R",Table1[[#This Row],[FS_Priority]]),"")</f>
        <v/>
      </c>
    </row>
    <row r="2984" spans="1:41" x14ac:dyDescent="0.25">
      <c r="A2984" s="48" t="s">
        <v>713</v>
      </c>
      <c r="B2984" s="217" t="s">
        <v>211</v>
      </c>
      <c r="C2984" s="217" t="s">
        <v>713</v>
      </c>
      <c r="D2984" s="218" t="b">
        <v>0</v>
      </c>
      <c r="E2984" s="48" t="s">
        <v>53</v>
      </c>
      <c r="F2984" s="48" t="s">
        <v>3007</v>
      </c>
      <c r="G2984" s="48" t="s">
        <v>211</v>
      </c>
      <c r="H2984" s="48" t="s">
        <v>932</v>
      </c>
      <c r="I2984" s="48" t="s">
        <v>3527</v>
      </c>
      <c r="J2984" s="48" t="s">
        <v>2661</v>
      </c>
      <c r="K2984" s="217" t="s">
        <v>3514</v>
      </c>
      <c r="L2984" s="217" t="s">
        <v>2636</v>
      </c>
      <c r="M2984" s="48" t="s">
        <v>3517</v>
      </c>
      <c r="N2984" s="217" t="s">
        <v>211</v>
      </c>
      <c r="O2984" s="48" t="s">
        <v>183</v>
      </c>
      <c r="P2984" s="48"/>
      <c r="Q2984" s="48" t="s">
        <v>211</v>
      </c>
      <c r="R2984" s="217" t="s">
        <v>211</v>
      </c>
      <c r="S2984" s="48" t="b">
        <v>1</v>
      </c>
      <c r="T2984" s="48"/>
      <c r="U2984" s="178"/>
      <c r="V2984" s="178">
        <v>43200</v>
      </c>
      <c r="W2984" s="48" t="s">
        <v>211</v>
      </c>
      <c r="X2984" s="48"/>
      <c r="Y2984" s="48"/>
      <c r="Z2984" s="48" t="s">
        <v>211</v>
      </c>
      <c r="AA2984" s="48"/>
      <c r="AB2984" s="48"/>
      <c r="AC2984" s="217" t="s">
        <v>2613</v>
      </c>
      <c r="AD2984" s="48"/>
      <c r="AE2984" s="217" t="s">
        <v>183</v>
      </c>
      <c r="AF2984" s="217" t="s">
        <v>211</v>
      </c>
      <c r="AG2984" s="217" t="s">
        <v>2694</v>
      </c>
      <c r="AH2984" s="208">
        <v>43353</v>
      </c>
      <c r="AI2984" s="210" t="s">
        <v>4348</v>
      </c>
      <c r="AJ2984" s="115" t="str">
        <f t="shared" si="46"/>
        <v>FS</v>
      </c>
      <c r="AK2984" s="115" t="b">
        <f>ISNUMBER(SEARCH("IRT",Table1[[#This Row],[Current_Status]]))</f>
        <v>0</v>
      </c>
      <c r="AL2984" s="116">
        <f>YEAR(Table1[[#This Row],[Project_Initiated]])</f>
        <v>2018</v>
      </c>
      <c r="AM2984" s="53">
        <v>44136</v>
      </c>
      <c r="AN2984" s="53" t="str">
        <f>IF(AND(Table1[[#This Row],[Completed Date]]&gt;="07/01/2020"+0,Table1[[#This Row],[Completed Date]]&lt;="6/30/2021"+0),"FY 20-21",IF(AND(Table1[[#This Row],[Completed Date]]&gt;="07/01/2019"+0,Table1[[#This Row],[Completed Date]]&lt;="6/30/2020"+0),"FY 19-20",""))</f>
        <v/>
      </c>
      <c r="AO2984" s="116" t="str">
        <f>IFERROR(FIND("R",Table1[[#This Row],[FS_Priority]]),"")</f>
        <v/>
      </c>
    </row>
    <row r="2985" spans="1:41" x14ac:dyDescent="0.25">
      <c r="A2985" s="48" t="s">
        <v>714</v>
      </c>
      <c r="B2985" s="217" t="s">
        <v>211</v>
      </c>
      <c r="C2985" s="217" t="s">
        <v>714</v>
      </c>
      <c r="D2985" s="218" t="b">
        <v>0</v>
      </c>
      <c r="E2985" s="48" t="s">
        <v>107</v>
      </c>
      <c r="F2985" s="48" t="s">
        <v>3175</v>
      </c>
      <c r="G2985" s="48" t="s">
        <v>211</v>
      </c>
      <c r="H2985" s="48" t="s">
        <v>294</v>
      </c>
      <c r="I2985" s="48" t="s">
        <v>288</v>
      </c>
      <c r="J2985" s="48" t="s">
        <v>2661</v>
      </c>
      <c r="K2985" s="217" t="s">
        <v>3674</v>
      </c>
      <c r="L2985" s="217" t="s">
        <v>2636</v>
      </c>
      <c r="M2985" s="48" t="s">
        <v>3698</v>
      </c>
      <c r="N2985" s="217" t="s">
        <v>211</v>
      </c>
      <c r="O2985" s="48" t="s">
        <v>165</v>
      </c>
      <c r="P2985" s="48"/>
      <c r="Q2985" s="48" t="s">
        <v>211</v>
      </c>
      <c r="R2985" s="217" t="s">
        <v>244</v>
      </c>
      <c r="S2985" s="48" t="b">
        <v>1</v>
      </c>
      <c r="T2985" s="48"/>
      <c r="U2985" s="178"/>
      <c r="V2985" s="178">
        <v>43202</v>
      </c>
      <c r="W2985" s="48" t="s">
        <v>211</v>
      </c>
      <c r="X2985" s="48"/>
      <c r="Y2985" s="48"/>
      <c r="Z2985" s="48" t="s">
        <v>211</v>
      </c>
      <c r="AA2985" s="48"/>
      <c r="AB2985" s="48"/>
      <c r="AC2985" s="217" t="s">
        <v>211</v>
      </c>
      <c r="AD2985" s="48"/>
      <c r="AE2985" s="217" t="s">
        <v>165</v>
      </c>
      <c r="AF2985" s="217" t="s">
        <v>211</v>
      </c>
      <c r="AG2985" s="217" t="s">
        <v>539</v>
      </c>
      <c r="AH2985" s="208">
        <v>43336</v>
      </c>
      <c r="AI2985" s="210" t="s">
        <v>4350</v>
      </c>
      <c r="AJ2985" s="115" t="str">
        <f t="shared" si="46"/>
        <v>FS</v>
      </c>
      <c r="AK2985" s="115" t="b">
        <f>ISNUMBER(SEARCH("IRT",Table1[[#This Row],[Current_Status]]))</f>
        <v>0</v>
      </c>
      <c r="AL2985" s="116">
        <f>YEAR(Table1[[#This Row],[Project_Initiated]])</f>
        <v>2018</v>
      </c>
      <c r="AM2985" s="53">
        <v>44136</v>
      </c>
      <c r="AN2985" s="53" t="str">
        <f>IF(AND(Table1[[#This Row],[Completed Date]]&gt;="07/01/2020"+0,Table1[[#This Row],[Completed Date]]&lt;="6/30/2021"+0),"FY 20-21",IF(AND(Table1[[#This Row],[Completed Date]]&gt;="07/01/2019"+0,Table1[[#This Row],[Completed Date]]&lt;="6/30/2020"+0),"FY 19-20",""))</f>
        <v/>
      </c>
      <c r="AO2985" s="116" t="str">
        <f>IFERROR(FIND("R",Table1[[#This Row],[FS_Priority]]),"")</f>
        <v/>
      </c>
    </row>
    <row r="2986" spans="1:41" x14ac:dyDescent="0.25">
      <c r="A2986" s="48" t="s">
        <v>715</v>
      </c>
      <c r="B2986" s="217" t="s">
        <v>211</v>
      </c>
      <c r="C2986" s="217" t="s">
        <v>715</v>
      </c>
      <c r="D2986" s="218" t="b">
        <v>0</v>
      </c>
      <c r="E2986" s="48" t="s">
        <v>53</v>
      </c>
      <c r="F2986" s="48" t="s">
        <v>3001</v>
      </c>
      <c r="G2986" s="48" t="s">
        <v>211</v>
      </c>
      <c r="H2986" s="48" t="s">
        <v>285</v>
      </c>
      <c r="I2986" s="48" t="s">
        <v>3525</v>
      </c>
      <c r="J2986" s="48" t="s">
        <v>2661</v>
      </c>
      <c r="K2986" s="217" t="s">
        <v>3514</v>
      </c>
      <c r="L2986" s="217" t="s">
        <v>2636</v>
      </c>
      <c r="M2986" s="48" t="s">
        <v>3517</v>
      </c>
      <c r="N2986" s="217" t="s">
        <v>211</v>
      </c>
      <c r="O2986" s="48" t="s">
        <v>183</v>
      </c>
      <c r="P2986" s="48"/>
      <c r="Q2986" s="48" t="s">
        <v>211</v>
      </c>
      <c r="R2986" s="217" t="s">
        <v>236</v>
      </c>
      <c r="S2986" s="48" t="b">
        <v>1</v>
      </c>
      <c r="T2986" s="48"/>
      <c r="U2986" s="178"/>
      <c r="V2986" s="178">
        <v>43202</v>
      </c>
      <c r="W2986" s="48" t="s">
        <v>211</v>
      </c>
      <c r="X2986" s="48"/>
      <c r="Y2986" s="48"/>
      <c r="Z2986" s="48" t="s">
        <v>211</v>
      </c>
      <c r="AA2986" s="48"/>
      <c r="AB2986" s="48"/>
      <c r="AC2986" s="217" t="s">
        <v>2759</v>
      </c>
      <c r="AD2986" s="48"/>
      <c r="AE2986" s="217" t="s">
        <v>178</v>
      </c>
      <c r="AF2986" s="217" t="s">
        <v>211</v>
      </c>
      <c r="AG2986" s="217" t="s">
        <v>2694</v>
      </c>
      <c r="AH2986" s="208">
        <v>43497</v>
      </c>
      <c r="AI2986" s="210" t="s">
        <v>4348</v>
      </c>
      <c r="AJ2986" s="115" t="str">
        <f t="shared" si="46"/>
        <v>FS</v>
      </c>
      <c r="AK2986" s="115" t="b">
        <f>ISNUMBER(SEARCH("IRT",Table1[[#This Row],[Current_Status]]))</f>
        <v>0</v>
      </c>
      <c r="AL2986" s="116">
        <f>YEAR(Table1[[#This Row],[Project_Initiated]])</f>
        <v>2018</v>
      </c>
      <c r="AM2986" s="53">
        <v>44136</v>
      </c>
      <c r="AN2986" s="53" t="str">
        <f>IF(AND(Table1[[#This Row],[Completed Date]]&gt;="07/01/2020"+0,Table1[[#This Row],[Completed Date]]&lt;="6/30/2021"+0),"FY 20-21",IF(AND(Table1[[#This Row],[Completed Date]]&gt;="07/01/2019"+0,Table1[[#This Row],[Completed Date]]&lt;="6/30/2020"+0),"FY 19-20",""))</f>
        <v/>
      </c>
      <c r="AO2986" s="116" t="str">
        <f>IFERROR(FIND("R",Table1[[#This Row],[FS_Priority]]),"")</f>
        <v/>
      </c>
    </row>
    <row r="2987" spans="1:41" x14ac:dyDescent="0.25">
      <c r="A2987" s="48" t="s">
        <v>716</v>
      </c>
      <c r="B2987" s="217" t="s">
        <v>211</v>
      </c>
      <c r="C2987" s="217" t="s">
        <v>716</v>
      </c>
      <c r="D2987" s="218" t="b">
        <v>0</v>
      </c>
      <c r="E2987" s="48" t="s">
        <v>99</v>
      </c>
      <c r="F2987" s="48" t="s">
        <v>3089</v>
      </c>
      <c r="G2987" s="48" t="s">
        <v>4047</v>
      </c>
      <c r="H2987" s="48" t="s">
        <v>452</v>
      </c>
      <c r="I2987" s="48" t="s">
        <v>3607</v>
      </c>
      <c r="J2987" s="48" t="s">
        <v>2661</v>
      </c>
      <c r="K2987" s="217" t="s">
        <v>4989</v>
      </c>
      <c r="L2987" s="217" t="s">
        <v>297</v>
      </c>
      <c r="M2987" s="48" t="s">
        <v>3619</v>
      </c>
      <c r="N2987" s="217" t="s">
        <v>4048</v>
      </c>
      <c r="O2987" s="48" t="s">
        <v>165</v>
      </c>
      <c r="P2987" s="48"/>
      <c r="Q2987" s="48" t="s">
        <v>211</v>
      </c>
      <c r="R2987" s="217" t="s">
        <v>211</v>
      </c>
      <c r="S2987" s="48" t="b">
        <v>1</v>
      </c>
      <c r="T2987" s="48"/>
      <c r="U2987" s="178"/>
      <c r="V2987" s="178">
        <v>43203</v>
      </c>
      <c r="W2987" s="48" t="s">
        <v>211</v>
      </c>
      <c r="X2987" s="48"/>
      <c r="Y2987" s="48"/>
      <c r="Z2987" s="48" t="s">
        <v>211</v>
      </c>
      <c r="AA2987" s="48"/>
      <c r="AB2987" s="48"/>
      <c r="AC2987" s="217" t="s">
        <v>4049</v>
      </c>
      <c r="AD2987" s="48"/>
      <c r="AE2987" s="217" t="s">
        <v>165</v>
      </c>
      <c r="AF2987" s="217" t="s">
        <v>211</v>
      </c>
      <c r="AG2987" s="217" t="s">
        <v>539</v>
      </c>
      <c r="AH2987" s="208">
        <v>43336</v>
      </c>
      <c r="AI2987" s="210" t="s">
        <v>4350</v>
      </c>
      <c r="AJ2987" s="115" t="str">
        <f t="shared" si="46"/>
        <v>FS</v>
      </c>
      <c r="AK2987" s="115" t="b">
        <f>ISNUMBER(SEARCH("IRT",Table1[[#This Row],[Current_Status]]))</f>
        <v>0</v>
      </c>
      <c r="AL2987" s="116">
        <f>YEAR(Table1[[#This Row],[Project_Initiated]])</f>
        <v>2018</v>
      </c>
      <c r="AM2987" s="53">
        <v>44136</v>
      </c>
      <c r="AN2987" s="53" t="str">
        <f>IF(AND(Table1[[#This Row],[Completed Date]]&gt;="07/01/2020"+0,Table1[[#This Row],[Completed Date]]&lt;="6/30/2021"+0),"FY 20-21",IF(AND(Table1[[#This Row],[Completed Date]]&gt;="07/01/2019"+0,Table1[[#This Row],[Completed Date]]&lt;="6/30/2020"+0),"FY 19-20",""))</f>
        <v/>
      </c>
      <c r="AO2987" s="116" t="str">
        <f>IFERROR(FIND("R",Table1[[#This Row],[FS_Priority]]),"")</f>
        <v/>
      </c>
    </row>
    <row r="2988" spans="1:41" x14ac:dyDescent="0.25">
      <c r="A2988" s="48" t="s">
        <v>424</v>
      </c>
      <c r="B2988" s="217" t="s">
        <v>211</v>
      </c>
      <c r="C2988" s="217" t="s">
        <v>424</v>
      </c>
      <c r="D2988" s="218" t="b">
        <v>0</v>
      </c>
      <c r="E2988" s="48" t="s">
        <v>147</v>
      </c>
      <c r="F2988" s="48" t="s">
        <v>3321</v>
      </c>
      <c r="G2988" s="48" t="s">
        <v>425</v>
      </c>
      <c r="H2988" s="48" t="s">
        <v>490</v>
      </c>
      <c r="I2988" s="48" t="s">
        <v>3857</v>
      </c>
      <c r="J2988" s="48" t="s">
        <v>2670</v>
      </c>
      <c r="K2988" s="217" t="s">
        <v>3839</v>
      </c>
      <c r="L2988" s="217" t="s">
        <v>4330</v>
      </c>
      <c r="M2988" s="48" t="s">
        <v>3788</v>
      </c>
      <c r="N2988" s="217" t="s">
        <v>211</v>
      </c>
      <c r="O2988" s="48" t="s">
        <v>183</v>
      </c>
      <c r="P2988" s="48"/>
      <c r="Q2988" s="48" t="s">
        <v>211</v>
      </c>
      <c r="R2988" s="217" t="s">
        <v>211</v>
      </c>
      <c r="S2988" s="48" t="b">
        <v>0</v>
      </c>
      <c r="T2988" s="48"/>
      <c r="U2988" s="178"/>
      <c r="V2988" s="178">
        <v>43204</v>
      </c>
      <c r="W2988" s="48" t="s">
        <v>211</v>
      </c>
      <c r="X2988" s="48"/>
      <c r="Y2988" s="48"/>
      <c r="Z2988" s="48" t="s">
        <v>211</v>
      </c>
      <c r="AA2988" s="48"/>
      <c r="AB2988" s="48"/>
      <c r="AC2988" s="217" t="s">
        <v>717</v>
      </c>
      <c r="AD2988" s="48"/>
      <c r="AE2988" s="217" t="s">
        <v>178</v>
      </c>
      <c r="AF2988" s="217" t="s">
        <v>211</v>
      </c>
      <c r="AG2988" s="217" t="s">
        <v>2694</v>
      </c>
      <c r="AH2988" s="208">
        <v>43291</v>
      </c>
      <c r="AI2988" s="210" t="s">
        <v>4348</v>
      </c>
      <c r="AJ2988" s="115" t="str">
        <f t="shared" si="46"/>
        <v>FS</v>
      </c>
      <c r="AK2988" s="115" t="b">
        <f>ISNUMBER(SEARCH("IRT",Table1[[#This Row],[Current_Status]]))</f>
        <v>0</v>
      </c>
      <c r="AL2988" s="116">
        <f>YEAR(Table1[[#This Row],[Project_Initiated]])</f>
        <v>2018</v>
      </c>
      <c r="AM2988" s="53">
        <v>44136</v>
      </c>
      <c r="AN2988" s="53" t="str">
        <f>IF(AND(Table1[[#This Row],[Completed Date]]&gt;="07/01/2020"+0,Table1[[#This Row],[Completed Date]]&lt;="6/30/2021"+0),"FY 20-21",IF(AND(Table1[[#This Row],[Completed Date]]&gt;="07/01/2019"+0,Table1[[#This Row],[Completed Date]]&lt;="6/30/2020"+0),"FY 19-20",""))</f>
        <v/>
      </c>
      <c r="AO2988" s="116" t="str">
        <f>IFERROR(FIND("R",Table1[[#This Row],[FS_Priority]]),"")</f>
        <v/>
      </c>
    </row>
    <row r="2989" spans="1:41" x14ac:dyDescent="0.25">
      <c r="A2989" s="48" t="s">
        <v>718</v>
      </c>
      <c r="B2989" s="217" t="s">
        <v>211</v>
      </c>
      <c r="C2989" s="217" t="s">
        <v>718</v>
      </c>
      <c r="D2989" s="218" t="b">
        <v>0</v>
      </c>
      <c r="E2989" s="48" t="s">
        <v>446</v>
      </c>
      <c r="F2989" s="48" t="s">
        <v>3056</v>
      </c>
      <c r="G2989" s="48" t="s">
        <v>211</v>
      </c>
      <c r="H2989" s="48" t="s">
        <v>52</v>
      </c>
      <c r="I2989" s="48" t="s">
        <v>3583</v>
      </c>
      <c r="J2989" s="48" t="s">
        <v>2661</v>
      </c>
      <c r="K2989" s="217" t="s">
        <v>3578</v>
      </c>
      <c r="L2989" s="217" t="s">
        <v>2636</v>
      </c>
      <c r="M2989" s="48" t="s">
        <v>3581</v>
      </c>
      <c r="N2989" s="217" t="s">
        <v>211</v>
      </c>
      <c r="O2989" s="48" t="s">
        <v>165</v>
      </c>
      <c r="P2989" s="48"/>
      <c r="Q2989" s="48" t="s">
        <v>211</v>
      </c>
      <c r="R2989" s="217" t="s">
        <v>239</v>
      </c>
      <c r="S2989" s="48" t="b">
        <v>0</v>
      </c>
      <c r="T2989" s="48"/>
      <c r="U2989" s="178"/>
      <c r="V2989" s="178">
        <v>43215</v>
      </c>
      <c r="W2989" s="48" t="s">
        <v>211</v>
      </c>
      <c r="X2989" s="48"/>
      <c r="Y2989" s="48"/>
      <c r="Z2989" s="48" t="s">
        <v>211</v>
      </c>
      <c r="AA2989" s="48"/>
      <c r="AB2989" s="48"/>
      <c r="AC2989" s="217" t="s">
        <v>211</v>
      </c>
      <c r="AD2989" s="179"/>
      <c r="AE2989" s="217" t="s">
        <v>165</v>
      </c>
      <c r="AF2989" s="217" t="s">
        <v>211</v>
      </c>
      <c r="AG2989" s="217" t="s">
        <v>539</v>
      </c>
      <c r="AH2989" s="208">
        <v>43336</v>
      </c>
      <c r="AI2989" s="210" t="s">
        <v>4350</v>
      </c>
      <c r="AJ2989" s="115" t="str">
        <f t="shared" si="46"/>
        <v>FS</v>
      </c>
      <c r="AK2989" s="115" t="b">
        <f>ISNUMBER(SEARCH("IRT",Table1[[#This Row],[Current_Status]]))</f>
        <v>0</v>
      </c>
      <c r="AL2989" s="116">
        <f>YEAR(Table1[[#This Row],[Project_Initiated]])</f>
        <v>2018</v>
      </c>
      <c r="AM2989" s="53">
        <v>44136</v>
      </c>
      <c r="AN2989" s="53" t="str">
        <f>IF(AND(Table1[[#This Row],[Completed Date]]&gt;="07/01/2020"+0,Table1[[#This Row],[Completed Date]]&lt;="6/30/2021"+0),"FY 20-21",IF(AND(Table1[[#This Row],[Completed Date]]&gt;="07/01/2019"+0,Table1[[#This Row],[Completed Date]]&lt;="6/30/2020"+0),"FY 19-20",""))</f>
        <v/>
      </c>
      <c r="AO2989" s="116" t="str">
        <f>IFERROR(FIND("R",Table1[[#This Row],[FS_Priority]]),"")</f>
        <v/>
      </c>
    </row>
    <row r="2990" spans="1:41" x14ac:dyDescent="0.25">
      <c r="A2990" s="48" t="s">
        <v>295</v>
      </c>
      <c r="B2990" s="217" t="s">
        <v>211</v>
      </c>
      <c r="C2990" s="217" t="s">
        <v>295</v>
      </c>
      <c r="D2990" s="218" t="b">
        <v>0</v>
      </c>
      <c r="E2990" s="48" t="s">
        <v>446</v>
      </c>
      <c r="F2990" s="48" t="s">
        <v>3059</v>
      </c>
      <c r="G2990" s="48" t="s">
        <v>211</v>
      </c>
      <c r="H2990" s="48" t="s">
        <v>447</v>
      </c>
      <c r="I2990" s="48" t="s">
        <v>288</v>
      </c>
      <c r="J2990" s="48" t="s">
        <v>2661</v>
      </c>
      <c r="K2990" s="217" t="s">
        <v>3578</v>
      </c>
      <c r="L2990" s="217" t="s">
        <v>2636</v>
      </c>
      <c r="M2990" s="48" t="s">
        <v>3586</v>
      </c>
      <c r="N2990" s="217" t="s">
        <v>211</v>
      </c>
      <c r="O2990" s="48" t="s">
        <v>165</v>
      </c>
      <c r="P2990" s="48"/>
      <c r="Q2990" s="48" t="s">
        <v>218</v>
      </c>
      <c r="R2990" s="217" t="s">
        <v>236</v>
      </c>
      <c r="S2990" s="48" t="b">
        <v>0</v>
      </c>
      <c r="T2990" s="48"/>
      <c r="U2990" s="178"/>
      <c r="V2990" s="178">
        <v>43216</v>
      </c>
      <c r="W2990" s="48" t="s">
        <v>211</v>
      </c>
      <c r="X2990" s="48"/>
      <c r="Y2990" s="48"/>
      <c r="Z2990" s="48" t="s">
        <v>211</v>
      </c>
      <c r="AA2990" s="48"/>
      <c r="AB2990" s="48"/>
      <c r="AC2990" s="217" t="s">
        <v>2881</v>
      </c>
      <c r="AD2990" s="179"/>
      <c r="AE2990" s="217" t="s">
        <v>165</v>
      </c>
      <c r="AF2990" s="217" t="s">
        <v>211</v>
      </c>
      <c r="AG2990" s="217" t="s">
        <v>539</v>
      </c>
      <c r="AH2990" s="208">
        <v>43592</v>
      </c>
      <c r="AI2990" s="210" t="s">
        <v>4350</v>
      </c>
      <c r="AJ2990" s="115" t="str">
        <f t="shared" si="46"/>
        <v>FS</v>
      </c>
      <c r="AK2990" s="115" t="b">
        <f>ISNUMBER(SEARCH("IRT",Table1[[#This Row],[Current_Status]]))</f>
        <v>0</v>
      </c>
      <c r="AL2990" s="116">
        <f>YEAR(Table1[[#This Row],[Project_Initiated]])</f>
        <v>2018</v>
      </c>
      <c r="AM2990" s="53">
        <v>44136</v>
      </c>
      <c r="AN2990" s="53" t="str">
        <f>IF(AND(Table1[[#This Row],[Completed Date]]&gt;="07/01/2020"+0,Table1[[#This Row],[Completed Date]]&lt;="6/30/2021"+0),"FY 20-21",IF(AND(Table1[[#This Row],[Completed Date]]&gt;="07/01/2019"+0,Table1[[#This Row],[Completed Date]]&lt;="6/30/2020"+0),"FY 19-20",""))</f>
        <v/>
      </c>
      <c r="AO2990" s="116" t="str">
        <f>IFERROR(FIND("R",Table1[[#This Row],[FS_Priority]]),"")</f>
        <v/>
      </c>
    </row>
    <row r="2991" spans="1:41" x14ac:dyDescent="0.25">
      <c r="A2991" s="48" t="s">
        <v>719</v>
      </c>
      <c r="B2991" s="217" t="s">
        <v>211</v>
      </c>
      <c r="C2991" s="217" t="s">
        <v>719</v>
      </c>
      <c r="D2991" s="218" t="b">
        <v>0</v>
      </c>
      <c r="E2991" s="48" t="s">
        <v>99</v>
      </c>
      <c r="F2991" s="48" t="s">
        <v>3082</v>
      </c>
      <c r="G2991" s="48" t="s">
        <v>2622</v>
      </c>
      <c r="H2991" s="48" t="s">
        <v>464</v>
      </c>
      <c r="I2991" s="48" t="s">
        <v>288</v>
      </c>
      <c r="J2991" s="48" t="s">
        <v>2672</v>
      </c>
      <c r="K2991" s="217" t="s">
        <v>4989</v>
      </c>
      <c r="L2991" s="217" t="s">
        <v>297</v>
      </c>
      <c r="M2991" s="48" t="s">
        <v>3630</v>
      </c>
      <c r="N2991" s="217" t="s">
        <v>211</v>
      </c>
      <c r="O2991" s="48" t="s">
        <v>183</v>
      </c>
      <c r="P2991" s="48"/>
      <c r="Q2991" s="48" t="s">
        <v>211</v>
      </c>
      <c r="R2991" s="217" t="s">
        <v>221</v>
      </c>
      <c r="S2991" s="48" t="b">
        <v>1</v>
      </c>
      <c r="T2991" s="48"/>
      <c r="U2991" s="178"/>
      <c r="V2991" s="178">
        <v>43228</v>
      </c>
      <c r="W2991" s="48" t="s">
        <v>211</v>
      </c>
      <c r="X2991" s="48"/>
      <c r="Y2991" s="48"/>
      <c r="Z2991" s="48" t="s">
        <v>211</v>
      </c>
      <c r="AA2991" s="48"/>
      <c r="AB2991" s="48"/>
      <c r="AC2991" s="217" t="s">
        <v>2684</v>
      </c>
      <c r="AD2991" s="48"/>
      <c r="AE2991" s="217" t="s">
        <v>183</v>
      </c>
      <c r="AF2991" s="217" t="s">
        <v>211</v>
      </c>
      <c r="AG2991" s="217" t="s">
        <v>2694</v>
      </c>
      <c r="AH2991" s="208">
        <v>43448</v>
      </c>
      <c r="AI2991" s="210" t="s">
        <v>4350</v>
      </c>
      <c r="AJ2991" s="115" t="str">
        <f t="shared" si="46"/>
        <v>FS</v>
      </c>
      <c r="AK2991" s="115" t="b">
        <f>ISNUMBER(SEARCH("IRT",Table1[[#This Row],[Current_Status]]))</f>
        <v>0</v>
      </c>
      <c r="AL2991" s="116">
        <f>YEAR(Table1[[#This Row],[Project_Initiated]])</f>
        <v>2018</v>
      </c>
      <c r="AM2991" s="53">
        <v>44136</v>
      </c>
      <c r="AN2991" s="53" t="str">
        <f>IF(AND(Table1[[#This Row],[Completed Date]]&gt;="07/01/2020"+0,Table1[[#This Row],[Completed Date]]&lt;="6/30/2021"+0),"FY 20-21",IF(AND(Table1[[#This Row],[Completed Date]]&gt;="07/01/2019"+0,Table1[[#This Row],[Completed Date]]&lt;="6/30/2020"+0),"FY 19-20",""))</f>
        <v/>
      </c>
      <c r="AO2991" s="116" t="str">
        <f>IFERROR(FIND("R",Table1[[#This Row],[FS_Priority]]),"")</f>
        <v/>
      </c>
    </row>
    <row r="2992" spans="1:41" x14ac:dyDescent="0.25">
      <c r="A2992" s="48" t="s">
        <v>720</v>
      </c>
      <c r="B2992" s="217" t="s">
        <v>211</v>
      </c>
      <c r="C2992" s="217" t="s">
        <v>720</v>
      </c>
      <c r="D2992" s="218" t="b">
        <v>0</v>
      </c>
      <c r="E2992" s="48" t="s">
        <v>99</v>
      </c>
      <c r="F2992" s="48" t="s">
        <v>3091</v>
      </c>
      <c r="G2992" s="48" t="s">
        <v>211</v>
      </c>
      <c r="H2992" s="48" t="s">
        <v>465</v>
      </c>
      <c r="I2992" s="48" t="s">
        <v>3609</v>
      </c>
      <c r="J2992" s="48" t="s">
        <v>2661</v>
      </c>
      <c r="K2992" s="217" t="s">
        <v>4989</v>
      </c>
      <c r="L2992" s="217" t="s">
        <v>297</v>
      </c>
      <c r="M2992" s="48" t="s">
        <v>3597</v>
      </c>
      <c r="N2992" s="217" t="s">
        <v>211</v>
      </c>
      <c r="O2992" s="48" t="s">
        <v>165</v>
      </c>
      <c r="P2992" s="48"/>
      <c r="Q2992" s="48" t="s">
        <v>211</v>
      </c>
      <c r="R2992" s="217" t="s">
        <v>108</v>
      </c>
      <c r="S2992" s="48" t="b">
        <v>1</v>
      </c>
      <c r="T2992" s="48"/>
      <c r="U2992" s="178"/>
      <c r="V2992" s="178">
        <v>43217</v>
      </c>
      <c r="W2992" s="48" t="s">
        <v>211</v>
      </c>
      <c r="X2992" s="48"/>
      <c r="Y2992" s="48"/>
      <c r="Z2992" s="48" t="s">
        <v>211</v>
      </c>
      <c r="AA2992" s="48"/>
      <c r="AB2992" s="48"/>
      <c r="AC2992" s="217" t="s">
        <v>211</v>
      </c>
      <c r="AD2992" s="179"/>
      <c r="AE2992" s="217" t="s">
        <v>165</v>
      </c>
      <c r="AF2992" s="217" t="s">
        <v>211</v>
      </c>
      <c r="AG2992" s="217" t="s">
        <v>539</v>
      </c>
      <c r="AH2992" s="209">
        <v>43336</v>
      </c>
      <c r="AI2992" s="210" t="s">
        <v>4350</v>
      </c>
      <c r="AJ2992" s="115" t="str">
        <f t="shared" si="46"/>
        <v>FS</v>
      </c>
      <c r="AK2992" s="115" t="b">
        <f>ISNUMBER(SEARCH("IRT",Table1[[#This Row],[Current_Status]]))</f>
        <v>0</v>
      </c>
      <c r="AL2992" s="116">
        <f>YEAR(Table1[[#This Row],[Project_Initiated]])</f>
        <v>2018</v>
      </c>
      <c r="AM2992" s="53">
        <v>44136</v>
      </c>
      <c r="AN2992" s="53" t="str">
        <f>IF(AND(Table1[[#This Row],[Completed Date]]&gt;="07/01/2020"+0,Table1[[#This Row],[Completed Date]]&lt;="6/30/2021"+0),"FY 20-21",IF(AND(Table1[[#This Row],[Completed Date]]&gt;="07/01/2019"+0,Table1[[#This Row],[Completed Date]]&lt;="6/30/2020"+0),"FY 19-20",""))</f>
        <v/>
      </c>
      <c r="AO2992" s="116" t="str">
        <f>IFERROR(FIND("R",Table1[[#This Row],[FS_Priority]]),"")</f>
        <v/>
      </c>
    </row>
    <row r="2993" spans="1:41" x14ac:dyDescent="0.25">
      <c r="A2993" s="48" t="s">
        <v>721</v>
      </c>
      <c r="B2993" s="217" t="s">
        <v>211</v>
      </c>
      <c r="C2993" s="217" t="s">
        <v>721</v>
      </c>
      <c r="D2993" s="218" t="b">
        <v>0</v>
      </c>
      <c r="E2993" s="48" t="s">
        <v>99</v>
      </c>
      <c r="F2993" s="48" t="s">
        <v>3080</v>
      </c>
      <c r="G2993" s="48" t="s">
        <v>211</v>
      </c>
      <c r="H2993" s="48" t="s">
        <v>465</v>
      </c>
      <c r="I2993" s="48" t="s">
        <v>3606</v>
      </c>
      <c r="J2993" s="48" t="s">
        <v>2661</v>
      </c>
      <c r="K2993" s="217" t="s">
        <v>4989</v>
      </c>
      <c r="L2993" s="217" t="s">
        <v>297</v>
      </c>
      <c r="M2993" s="48" t="s">
        <v>3597</v>
      </c>
      <c r="N2993" s="217" t="s">
        <v>211</v>
      </c>
      <c r="O2993" s="48" t="s">
        <v>165</v>
      </c>
      <c r="P2993" s="48"/>
      <c r="Q2993" s="48" t="s">
        <v>211</v>
      </c>
      <c r="R2993" s="217" t="s">
        <v>229</v>
      </c>
      <c r="S2993" s="48" t="b">
        <v>1</v>
      </c>
      <c r="T2993" s="48"/>
      <c r="U2993" s="178"/>
      <c r="V2993" s="178">
        <v>43217</v>
      </c>
      <c r="W2993" s="48" t="s">
        <v>211</v>
      </c>
      <c r="X2993" s="48"/>
      <c r="Y2993" s="48"/>
      <c r="Z2993" s="48" t="s">
        <v>211</v>
      </c>
      <c r="AA2993" s="48"/>
      <c r="AB2993" s="48"/>
      <c r="AC2993" s="217" t="s">
        <v>211</v>
      </c>
      <c r="AD2993" s="48"/>
      <c r="AE2993" s="217" t="s">
        <v>165</v>
      </c>
      <c r="AF2993" s="217" t="s">
        <v>211</v>
      </c>
      <c r="AG2993" s="217" t="s">
        <v>539</v>
      </c>
      <c r="AH2993" s="208">
        <v>43336</v>
      </c>
      <c r="AI2993" s="210" t="s">
        <v>4350</v>
      </c>
      <c r="AJ2993" s="115" t="str">
        <f t="shared" si="46"/>
        <v>FS</v>
      </c>
      <c r="AK2993" s="115" t="b">
        <f>ISNUMBER(SEARCH("IRT",Table1[[#This Row],[Current_Status]]))</f>
        <v>0</v>
      </c>
      <c r="AL2993" s="116">
        <f>YEAR(Table1[[#This Row],[Project_Initiated]])</f>
        <v>2018</v>
      </c>
      <c r="AM2993" s="53">
        <v>44136</v>
      </c>
      <c r="AN2993" s="53" t="str">
        <f>IF(AND(Table1[[#This Row],[Completed Date]]&gt;="07/01/2020"+0,Table1[[#This Row],[Completed Date]]&lt;="6/30/2021"+0),"FY 20-21",IF(AND(Table1[[#This Row],[Completed Date]]&gt;="07/01/2019"+0,Table1[[#This Row],[Completed Date]]&lt;="6/30/2020"+0),"FY 19-20",""))</f>
        <v/>
      </c>
      <c r="AO2993" s="116" t="str">
        <f>IFERROR(FIND("R",Table1[[#This Row],[FS_Priority]]),"")</f>
        <v/>
      </c>
    </row>
    <row r="2994" spans="1:41" x14ac:dyDescent="0.25">
      <c r="A2994" s="48" t="s">
        <v>722</v>
      </c>
      <c r="B2994" s="217" t="s">
        <v>211</v>
      </c>
      <c r="C2994" s="217" t="s">
        <v>722</v>
      </c>
      <c r="D2994" s="218" t="b">
        <v>0</v>
      </c>
      <c r="E2994" s="48" t="s">
        <v>99</v>
      </c>
      <c r="F2994" s="48" t="s">
        <v>3079</v>
      </c>
      <c r="G2994" s="48" t="s">
        <v>211</v>
      </c>
      <c r="H2994" s="48" t="s">
        <v>465</v>
      </c>
      <c r="I2994" s="48" t="s">
        <v>3596</v>
      </c>
      <c r="J2994" s="48" t="s">
        <v>2661</v>
      </c>
      <c r="K2994" s="217" t="s">
        <v>4989</v>
      </c>
      <c r="L2994" s="217" t="s">
        <v>297</v>
      </c>
      <c r="M2994" s="48" t="s">
        <v>3597</v>
      </c>
      <c r="N2994" s="217" t="s">
        <v>211</v>
      </c>
      <c r="O2994" s="48" t="s">
        <v>165</v>
      </c>
      <c r="P2994" s="48"/>
      <c r="Q2994" s="48" t="s">
        <v>211</v>
      </c>
      <c r="R2994" s="217" t="s">
        <v>231</v>
      </c>
      <c r="S2994" s="48" t="b">
        <v>1</v>
      </c>
      <c r="T2994" s="48"/>
      <c r="U2994" s="178"/>
      <c r="V2994" s="178">
        <v>43217</v>
      </c>
      <c r="W2994" s="48" t="s">
        <v>211</v>
      </c>
      <c r="X2994" s="48"/>
      <c r="Y2994" s="48"/>
      <c r="Z2994" s="48" t="s">
        <v>211</v>
      </c>
      <c r="AA2994" s="48"/>
      <c r="AB2994" s="48"/>
      <c r="AC2994" s="217" t="s">
        <v>211</v>
      </c>
      <c r="AD2994" s="48"/>
      <c r="AE2994" s="217" t="s">
        <v>165</v>
      </c>
      <c r="AF2994" s="217" t="s">
        <v>211</v>
      </c>
      <c r="AG2994" s="217" t="s">
        <v>539</v>
      </c>
      <c r="AH2994" s="208">
        <v>43295</v>
      </c>
      <c r="AI2994" s="210" t="s">
        <v>4350</v>
      </c>
      <c r="AJ2994" s="115" t="str">
        <f t="shared" si="46"/>
        <v>FS</v>
      </c>
      <c r="AK2994" s="115" t="b">
        <f>ISNUMBER(SEARCH("IRT",Table1[[#This Row],[Current_Status]]))</f>
        <v>0</v>
      </c>
      <c r="AL2994" s="116">
        <f>YEAR(Table1[[#This Row],[Project_Initiated]])</f>
        <v>2018</v>
      </c>
      <c r="AM2994" s="53">
        <v>44136</v>
      </c>
      <c r="AN2994" s="53" t="str">
        <f>IF(AND(Table1[[#This Row],[Completed Date]]&gt;="07/01/2020"+0,Table1[[#This Row],[Completed Date]]&lt;="6/30/2021"+0),"FY 20-21",IF(AND(Table1[[#This Row],[Completed Date]]&gt;="07/01/2019"+0,Table1[[#This Row],[Completed Date]]&lt;="6/30/2020"+0),"FY 19-20",""))</f>
        <v/>
      </c>
      <c r="AO2994" s="116" t="str">
        <f>IFERROR(FIND("R",Table1[[#This Row],[FS_Priority]]),"")</f>
        <v/>
      </c>
    </row>
    <row r="2995" spans="1:41" x14ac:dyDescent="0.25">
      <c r="A2995" s="48" t="s">
        <v>318</v>
      </c>
      <c r="B2995" s="217" t="s">
        <v>211</v>
      </c>
      <c r="C2995" s="217" t="s">
        <v>318</v>
      </c>
      <c r="D2995" s="218" t="b">
        <v>0</v>
      </c>
      <c r="E2995" s="48" t="s">
        <v>99</v>
      </c>
      <c r="F2995" s="48" t="s">
        <v>3132</v>
      </c>
      <c r="G2995" s="48" t="s">
        <v>319</v>
      </c>
      <c r="H2995" s="48" t="s">
        <v>452</v>
      </c>
      <c r="I2995" s="48" t="s">
        <v>3662</v>
      </c>
      <c r="J2995" s="48" t="s">
        <v>2672</v>
      </c>
      <c r="K2995" s="217" t="s">
        <v>4989</v>
      </c>
      <c r="L2995" s="217" t="s">
        <v>297</v>
      </c>
      <c r="M2995" s="48" t="s">
        <v>3599</v>
      </c>
      <c r="N2995" s="217" t="s">
        <v>211</v>
      </c>
      <c r="O2995" s="48" t="s">
        <v>183</v>
      </c>
      <c r="P2995" s="48"/>
      <c r="Q2995" s="48" t="s">
        <v>240</v>
      </c>
      <c r="R2995" s="217" t="s">
        <v>244</v>
      </c>
      <c r="S2995" s="48" t="b">
        <v>1</v>
      </c>
      <c r="T2995" s="48"/>
      <c r="U2995" s="178"/>
      <c r="V2995" s="178">
        <v>43217</v>
      </c>
      <c r="W2995" s="48" t="s">
        <v>211</v>
      </c>
      <c r="X2995" s="48"/>
      <c r="Y2995" s="48"/>
      <c r="Z2995" s="48" t="s">
        <v>211</v>
      </c>
      <c r="AA2995" s="48"/>
      <c r="AB2995" s="48"/>
      <c r="AC2995" s="217" t="s">
        <v>2792</v>
      </c>
      <c r="AD2995" s="48"/>
      <c r="AE2995" s="217" t="s">
        <v>178</v>
      </c>
      <c r="AF2995" s="217" t="s">
        <v>211</v>
      </c>
      <c r="AG2995" s="217" t="s">
        <v>2693</v>
      </c>
      <c r="AH2995" s="208">
        <v>43510</v>
      </c>
      <c r="AI2995" s="210" t="s">
        <v>4350</v>
      </c>
      <c r="AJ2995" s="115" t="str">
        <f t="shared" si="46"/>
        <v>FS</v>
      </c>
      <c r="AK2995" s="115" t="b">
        <f>ISNUMBER(SEARCH("IRT",Table1[[#This Row],[Current_Status]]))</f>
        <v>0</v>
      </c>
      <c r="AL2995" s="116">
        <f>YEAR(Table1[[#This Row],[Project_Initiated]])</f>
        <v>2018</v>
      </c>
      <c r="AM2995" s="53">
        <v>44136</v>
      </c>
      <c r="AN2995" s="53" t="str">
        <f>IF(AND(Table1[[#This Row],[Completed Date]]&gt;="07/01/2020"+0,Table1[[#This Row],[Completed Date]]&lt;="6/30/2021"+0),"FY 20-21",IF(AND(Table1[[#This Row],[Completed Date]]&gt;="07/01/2019"+0,Table1[[#This Row],[Completed Date]]&lt;="6/30/2020"+0),"FY 19-20",""))</f>
        <v/>
      </c>
      <c r="AO2995" s="116" t="str">
        <f>IFERROR(FIND("R",Table1[[#This Row],[FS_Priority]]),"")</f>
        <v/>
      </c>
    </row>
    <row r="2996" spans="1:41" x14ac:dyDescent="0.25">
      <c r="A2996" s="48" t="s">
        <v>723</v>
      </c>
      <c r="B2996" s="217" t="s">
        <v>211</v>
      </c>
      <c r="C2996" s="217" t="s">
        <v>723</v>
      </c>
      <c r="D2996" s="218" t="b">
        <v>0</v>
      </c>
      <c r="E2996" s="48" t="s">
        <v>99</v>
      </c>
      <c r="F2996" s="48" t="s">
        <v>3078</v>
      </c>
      <c r="G2996" s="48" t="s">
        <v>724</v>
      </c>
      <c r="H2996" s="48" t="s">
        <v>452</v>
      </c>
      <c r="I2996" s="48" t="s">
        <v>288</v>
      </c>
      <c r="J2996" s="48" t="s">
        <v>2672</v>
      </c>
      <c r="K2996" s="217" t="s">
        <v>4989</v>
      </c>
      <c r="L2996" s="217" t="s">
        <v>297</v>
      </c>
      <c r="M2996" s="48" t="s">
        <v>3599</v>
      </c>
      <c r="N2996" s="217" t="s">
        <v>211</v>
      </c>
      <c r="O2996" s="48" t="s">
        <v>211</v>
      </c>
      <c r="P2996" s="48"/>
      <c r="Q2996" s="48" t="s">
        <v>211</v>
      </c>
      <c r="R2996" s="217" t="s">
        <v>2660</v>
      </c>
      <c r="S2996" s="48" t="b">
        <v>1</v>
      </c>
      <c r="T2996" s="48"/>
      <c r="U2996" s="178"/>
      <c r="V2996" s="178">
        <v>43217</v>
      </c>
      <c r="W2996" s="48" t="s">
        <v>211</v>
      </c>
      <c r="X2996" s="48"/>
      <c r="Y2996" s="48"/>
      <c r="Z2996" s="48" t="s">
        <v>211</v>
      </c>
      <c r="AA2996" s="48"/>
      <c r="AB2996" s="48"/>
      <c r="AC2996" s="217" t="s">
        <v>211</v>
      </c>
      <c r="AD2996" s="48"/>
      <c r="AE2996" s="217" t="s">
        <v>211</v>
      </c>
      <c r="AF2996" s="217" t="s">
        <v>211</v>
      </c>
      <c r="AG2996" s="217" t="s">
        <v>2694</v>
      </c>
      <c r="AH2996" s="208">
        <v>43283</v>
      </c>
      <c r="AI2996" s="210" t="s">
        <v>4350</v>
      </c>
      <c r="AJ2996" s="115" t="str">
        <f t="shared" si="46"/>
        <v>FS</v>
      </c>
      <c r="AK2996" s="115" t="b">
        <f>ISNUMBER(SEARCH("IRT",Table1[[#This Row],[Current_Status]]))</f>
        <v>0</v>
      </c>
      <c r="AL2996" s="116">
        <f>YEAR(Table1[[#This Row],[Project_Initiated]])</f>
        <v>2018</v>
      </c>
      <c r="AM2996" s="53">
        <v>44136</v>
      </c>
      <c r="AN2996" s="53" t="str">
        <f>IF(AND(Table1[[#This Row],[Completed Date]]&gt;="07/01/2020"+0,Table1[[#This Row],[Completed Date]]&lt;="6/30/2021"+0),"FY 20-21",IF(AND(Table1[[#This Row],[Completed Date]]&gt;="07/01/2019"+0,Table1[[#This Row],[Completed Date]]&lt;="6/30/2020"+0),"FY 19-20",""))</f>
        <v/>
      </c>
      <c r="AO2996" s="116" t="str">
        <f>IFERROR(FIND("R",Table1[[#This Row],[FS_Priority]]),"")</f>
        <v/>
      </c>
    </row>
    <row r="2997" spans="1:41" x14ac:dyDescent="0.25">
      <c r="A2997" s="48" t="s">
        <v>725</v>
      </c>
      <c r="B2997" s="217" t="s">
        <v>211</v>
      </c>
      <c r="C2997" s="217" t="s">
        <v>725</v>
      </c>
      <c r="D2997" s="218" t="b">
        <v>0</v>
      </c>
      <c r="E2997" s="48" t="s">
        <v>446</v>
      </c>
      <c r="F2997" s="48" t="s">
        <v>3056</v>
      </c>
      <c r="G2997" s="48" t="s">
        <v>211</v>
      </c>
      <c r="H2997" s="48" t="s">
        <v>52</v>
      </c>
      <c r="I2997" s="48" t="s">
        <v>3580</v>
      </c>
      <c r="J2997" s="48" t="s">
        <v>2661</v>
      </c>
      <c r="K2997" s="217" t="s">
        <v>3578</v>
      </c>
      <c r="L2997" s="217" t="s">
        <v>2636</v>
      </c>
      <c r="M2997" s="48" t="s">
        <v>3581</v>
      </c>
      <c r="N2997" s="217" t="s">
        <v>211</v>
      </c>
      <c r="O2997" s="48" t="s">
        <v>165</v>
      </c>
      <c r="P2997" s="48"/>
      <c r="Q2997" s="48" t="s">
        <v>211</v>
      </c>
      <c r="R2997" s="217" t="s">
        <v>240</v>
      </c>
      <c r="S2997" s="48" t="b">
        <v>0</v>
      </c>
      <c r="T2997" s="48"/>
      <c r="U2997" s="178"/>
      <c r="V2997" s="178">
        <v>43220</v>
      </c>
      <c r="W2997" s="48" t="s">
        <v>211</v>
      </c>
      <c r="X2997" s="48"/>
      <c r="Y2997" s="48"/>
      <c r="Z2997" s="48" t="s">
        <v>211</v>
      </c>
      <c r="AA2997" s="48"/>
      <c r="AB2997" s="48"/>
      <c r="AC2997" s="217" t="s">
        <v>211</v>
      </c>
      <c r="AD2997" s="48"/>
      <c r="AE2997" s="217" t="s">
        <v>165</v>
      </c>
      <c r="AF2997" s="217" t="s">
        <v>211</v>
      </c>
      <c r="AG2997" s="217" t="s">
        <v>539</v>
      </c>
      <c r="AH2997" s="208">
        <v>43336</v>
      </c>
      <c r="AI2997" s="210" t="s">
        <v>4350</v>
      </c>
      <c r="AJ2997" s="115" t="str">
        <f t="shared" si="46"/>
        <v>FS</v>
      </c>
      <c r="AK2997" s="115" t="b">
        <f>ISNUMBER(SEARCH("IRT",Table1[[#This Row],[Current_Status]]))</f>
        <v>0</v>
      </c>
      <c r="AL2997" s="116">
        <f>YEAR(Table1[[#This Row],[Project_Initiated]])</f>
        <v>2018</v>
      </c>
      <c r="AM2997" s="53">
        <v>44136</v>
      </c>
      <c r="AN2997" s="53" t="str">
        <f>IF(AND(Table1[[#This Row],[Completed Date]]&gt;="07/01/2020"+0,Table1[[#This Row],[Completed Date]]&lt;="6/30/2021"+0),"FY 20-21",IF(AND(Table1[[#This Row],[Completed Date]]&gt;="07/01/2019"+0,Table1[[#This Row],[Completed Date]]&lt;="6/30/2020"+0),"FY 19-20",""))</f>
        <v/>
      </c>
      <c r="AO2997" s="116" t="str">
        <f>IFERROR(FIND("R",Table1[[#This Row],[FS_Priority]]),"")</f>
        <v/>
      </c>
    </row>
    <row r="2998" spans="1:41" x14ac:dyDescent="0.25">
      <c r="A2998" s="48" t="s">
        <v>726</v>
      </c>
      <c r="B2998" s="217" t="s">
        <v>211</v>
      </c>
      <c r="C2998" s="217" t="s">
        <v>726</v>
      </c>
      <c r="D2998" s="218" t="b">
        <v>0</v>
      </c>
      <c r="E2998" s="48" t="s">
        <v>53</v>
      </c>
      <c r="F2998" s="48" t="s">
        <v>3006</v>
      </c>
      <c r="G2998" s="48" t="s">
        <v>211</v>
      </c>
      <c r="H2998" s="48" t="s">
        <v>285</v>
      </c>
      <c r="I2998" s="48" t="s">
        <v>3513</v>
      </c>
      <c r="J2998" s="48" t="s">
        <v>2661</v>
      </c>
      <c r="K2998" s="217" t="s">
        <v>3514</v>
      </c>
      <c r="L2998" s="217" t="s">
        <v>2636</v>
      </c>
      <c r="M2998" s="48" t="s">
        <v>3515</v>
      </c>
      <c r="N2998" s="217" t="s">
        <v>211</v>
      </c>
      <c r="O2998" s="48" t="s">
        <v>183</v>
      </c>
      <c r="P2998" s="48"/>
      <c r="Q2998" s="48" t="s">
        <v>211</v>
      </c>
      <c r="R2998" s="217" t="s">
        <v>211</v>
      </c>
      <c r="S2998" s="48" t="b">
        <v>1</v>
      </c>
      <c r="T2998" s="48"/>
      <c r="U2998" s="178"/>
      <c r="V2998" s="178">
        <v>43221</v>
      </c>
      <c r="W2998" s="48" t="s">
        <v>211</v>
      </c>
      <c r="X2998" s="48"/>
      <c r="Y2998" s="48"/>
      <c r="Z2998" s="48" t="s">
        <v>211</v>
      </c>
      <c r="AA2998" s="48"/>
      <c r="AB2998" s="48"/>
      <c r="AC2998" s="217" t="s">
        <v>727</v>
      </c>
      <c r="AD2998" s="48"/>
      <c r="AE2998" s="217" t="s">
        <v>183</v>
      </c>
      <c r="AF2998" s="217" t="s">
        <v>211</v>
      </c>
      <c r="AG2998" s="217" t="s">
        <v>2694</v>
      </c>
      <c r="AH2998" s="208">
        <v>43306</v>
      </c>
      <c r="AI2998" s="210" t="s">
        <v>4348</v>
      </c>
      <c r="AJ2998" s="115" t="str">
        <f t="shared" si="46"/>
        <v>FS</v>
      </c>
      <c r="AK2998" s="115" t="b">
        <f>ISNUMBER(SEARCH("IRT",Table1[[#This Row],[Current_Status]]))</f>
        <v>0</v>
      </c>
      <c r="AL2998" s="116">
        <f>YEAR(Table1[[#This Row],[Project_Initiated]])</f>
        <v>2018</v>
      </c>
      <c r="AM2998" s="53">
        <v>44136</v>
      </c>
      <c r="AN2998" s="53" t="str">
        <f>IF(AND(Table1[[#This Row],[Completed Date]]&gt;="07/01/2020"+0,Table1[[#This Row],[Completed Date]]&lt;="6/30/2021"+0),"FY 20-21",IF(AND(Table1[[#This Row],[Completed Date]]&gt;="07/01/2019"+0,Table1[[#This Row],[Completed Date]]&lt;="6/30/2020"+0),"FY 19-20",""))</f>
        <v/>
      </c>
      <c r="AO2998" s="116" t="str">
        <f>IFERROR(FIND("R",Table1[[#This Row],[FS_Priority]]),"")</f>
        <v/>
      </c>
    </row>
    <row r="2999" spans="1:41" x14ac:dyDescent="0.25">
      <c r="A2999" s="48" t="s">
        <v>728</v>
      </c>
      <c r="B2999" s="217" t="s">
        <v>211</v>
      </c>
      <c r="C2999" s="217" t="s">
        <v>728</v>
      </c>
      <c r="D2999" s="218" t="b">
        <v>0</v>
      </c>
      <c r="E2999" s="48" t="s">
        <v>53</v>
      </c>
      <c r="F2999" s="48" t="s">
        <v>3009</v>
      </c>
      <c r="G2999" s="48" t="s">
        <v>211</v>
      </c>
      <c r="H2999" s="48" t="s">
        <v>285</v>
      </c>
      <c r="I2999" s="48" t="s">
        <v>3518</v>
      </c>
      <c r="J2999" s="48" t="s">
        <v>2661</v>
      </c>
      <c r="K2999" s="217" t="s">
        <v>3514</v>
      </c>
      <c r="L2999" s="217" t="s">
        <v>2636</v>
      </c>
      <c r="M2999" s="48" t="s">
        <v>3515</v>
      </c>
      <c r="N2999" s="217" t="s">
        <v>211</v>
      </c>
      <c r="O2999" s="48" t="s">
        <v>183</v>
      </c>
      <c r="P2999" s="48"/>
      <c r="Q2999" s="48" t="s">
        <v>211</v>
      </c>
      <c r="R2999" s="217" t="s">
        <v>211</v>
      </c>
      <c r="S2999" s="48" t="b">
        <v>1</v>
      </c>
      <c r="T2999" s="48"/>
      <c r="U2999" s="178"/>
      <c r="V2999" s="178">
        <v>43221</v>
      </c>
      <c r="W2999" s="48" t="s">
        <v>211</v>
      </c>
      <c r="X2999" s="48"/>
      <c r="Y2999" s="48"/>
      <c r="Z2999" s="48" t="s">
        <v>211</v>
      </c>
      <c r="AA2999" s="48"/>
      <c r="AB2999" s="48"/>
      <c r="AC2999" s="217" t="s">
        <v>729</v>
      </c>
      <c r="AD2999" s="48"/>
      <c r="AE2999" s="217" t="s">
        <v>183</v>
      </c>
      <c r="AF2999" s="217" t="s">
        <v>211</v>
      </c>
      <c r="AG2999" s="217" t="s">
        <v>2694</v>
      </c>
      <c r="AH2999" s="208">
        <v>43306</v>
      </c>
      <c r="AI2999" s="210" t="s">
        <v>4348</v>
      </c>
      <c r="AJ2999" s="115" t="str">
        <f t="shared" si="46"/>
        <v>FS</v>
      </c>
      <c r="AK2999" s="115" t="b">
        <f>ISNUMBER(SEARCH("IRT",Table1[[#This Row],[Current_Status]]))</f>
        <v>0</v>
      </c>
      <c r="AL2999" s="116">
        <f>YEAR(Table1[[#This Row],[Project_Initiated]])</f>
        <v>2018</v>
      </c>
      <c r="AM2999" s="53">
        <v>44136</v>
      </c>
      <c r="AN2999" s="53" t="str">
        <f>IF(AND(Table1[[#This Row],[Completed Date]]&gt;="07/01/2020"+0,Table1[[#This Row],[Completed Date]]&lt;="6/30/2021"+0),"FY 20-21",IF(AND(Table1[[#This Row],[Completed Date]]&gt;="07/01/2019"+0,Table1[[#This Row],[Completed Date]]&lt;="6/30/2020"+0),"FY 19-20",""))</f>
        <v/>
      </c>
      <c r="AO2999" s="116" t="str">
        <f>IFERROR(FIND("R",Table1[[#This Row],[FS_Priority]]),"")</f>
        <v/>
      </c>
    </row>
    <row r="3000" spans="1:41" x14ac:dyDescent="0.25">
      <c r="A3000" s="48" t="s">
        <v>730</v>
      </c>
      <c r="B3000" s="217" t="s">
        <v>211</v>
      </c>
      <c r="C3000" s="217" t="s">
        <v>730</v>
      </c>
      <c r="D3000" s="218" t="b">
        <v>0</v>
      </c>
      <c r="E3000" s="48" t="s">
        <v>53</v>
      </c>
      <c r="F3000" s="48" t="s">
        <v>3005</v>
      </c>
      <c r="G3000" s="48" t="s">
        <v>211</v>
      </c>
      <c r="H3000" s="48" t="s">
        <v>285</v>
      </c>
      <c r="I3000" s="48" t="s">
        <v>3520</v>
      </c>
      <c r="J3000" s="48" t="s">
        <v>2661</v>
      </c>
      <c r="K3000" s="217" t="s">
        <v>3514</v>
      </c>
      <c r="L3000" s="217" t="s">
        <v>2636</v>
      </c>
      <c r="M3000" s="48" t="s">
        <v>3515</v>
      </c>
      <c r="N3000" s="217" t="s">
        <v>211</v>
      </c>
      <c r="O3000" s="48" t="s">
        <v>183</v>
      </c>
      <c r="P3000" s="48"/>
      <c r="Q3000" s="48" t="s">
        <v>211</v>
      </c>
      <c r="R3000" s="217" t="s">
        <v>211</v>
      </c>
      <c r="S3000" s="48" t="b">
        <v>1</v>
      </c>
      <c r="T3000" s="48"/>
      <c r="U3000" s="178"/>
      <c r="V3000" s="178">
        <v>43221</v>
      </c>
      <c r="W3000" s="48" t="s">
        <v>211</v>
      </c>
      <c r="X3000" s="48"/>
      <c r="Y3000" s="48"/>
      <c r="Z3000" s="48" t="s">
        <v>211</v>
      </c>
      <c r="AA3000" s="48"/>
      <c r="AB3000" s="48"/>
      <c r="AC3000" s="217" t="s">
        <v>731</v>
      </c>
      <c r="AD3000" s="48"/>
      <c r="AE3000" s="217" t="s">
        <v>165</v>
      </c>
      <c r="AF3000" s="217" t="s">
        <v>211</v>
      </c>
      <c r="AG3000" s="217" t="s">
        <v>2694</v>
      </c>
      <c r="AH3000" s="208">
        <v>43292</v>
      </c>
      <c r="AI3000" s="210" t="s">
        <v>4348</v>
      </c>
      <c r="AJ3000" s="115" t="str">
        <f t="shared" si="46"/>
        <v>FS</v>
      </c>
      <c r="AK3000" s="115" t="b">
        <f>ISNUMBER(SEARCH("IRT",Table1[[#This Row],[Current_Status]]))</f>
        <v>0</v>
      </c>
      <c r="AL3000" s="116">
        <f>YEAR(Table1[[#This Row],[Project_Initiated]])</f>
        <v>2018</v>
      </c>
      <c r="AM3000" s="53">
        <v>44136</v>
      </c>
      <c r="AN3000" s="53" t="str">
        <f>IF(AND(Table1[[#This Row],[Completed Date]]&gt;="07/01/2020"+0,Table1[[#This Row],[Completed Date]]&lt;="6/30/2021"+0),"FY 20-21",IF(AND(Table1[[#This Row],[Completed Date]]&gt;="07/01/2019"+0,Table1[[#This Row],[Completed Date]]&lt;="6/30/2020"+0),"FY 19-20",""))</f>
        <v/>
      </c>
      <c r="AO3000" s="116" t="str">
        <f>IFERROR(FIND("R",Table1[[#This Row],[FS_Priority]]),"")</f>
        <v/>
      </c>
    </row>
    <row r="3001" spans="1:41" x14ac:dyDescent="0.25">
      <c r="A3001" s="48" t="s">
        <v>732</v>
      </c>
      <c r="B3001" s="217" t="s">
        <v>211</v>
      </c>
      <c r="C3001" s="217" t="s">
        <v>732</v>
      </c>
      <c r="D3001" s="218" t="b">
        <v>0</v>
      </c>
      <c r="E3001" s="48" t="s">
        <v>442</v>
      </c>
      <c r="F3001" s="48" t="s">
        <v>3299</v>
      </c>
      <c r="G3001" s="48" t="s">
        <v>211</v>
      </c>
      <c r="H3001" s="48" t="s">
        <v>464</v>
      </c>
      <c r="I3001" s="48" t="s">
        <v>3828</v>
      </c>
      <c r="J3001" s="48" t="s">
        <v>2661</v>
      </c>
      <c r="K3001" s="217" t="s">
        <v>3829</v>
      </c>
      <c r="L3001" s="217" t="s">
        <v>141</v>
      </c>
      <c r="M3001" s="48" t="s">
        <v>3830</v>
      </c>
      <c r="N3001" s="217" t="s">
        <v>211</v>
      </c>
      <c r="O3001" s="48" t="s">
        <v>165</v>
      </c>
      <c r="P3001" s="48"/>
      <c r="Q3001" s="48" t="s">
        <v>211</v>
      </c>
      <c r="R3001" s="217" t="s">
        <v>240</v>
      </c>
      <c r="S3001" s="48" t="b">
        <v>0</v>
      </c>
      <c r="T3001" s="48"/>
      <c r="U3001" s="178"/>
      <c r="V3001" s="178">
        <v>43222</v>
      </c>
      <c r="W3001" s="48" t="s">
        <v>211</v>
      </c>
      <c r="X3001" s="48"/>
      <c r="Y3001" s="48"/>
      <c r="Z3001" s="48" t="s">
        <v>211</v>
      </c>
      <c r="AA3001" s="48"/>
      <c r="AB3001" s="48"/>
      <c r="AC3001" s="217" t="s">
        <v>211</v>
      </c>
      <c r="AD3001" s="179"/>
      <c r="AE3001" s="217" t="s">
        <v>165</v>
      </c>
      <c r="AF3001" s="217" t="s">
        <v>211</v>
      </c>
      <c r="AG3001" s="217" t="s">
        <v>539</v>
      </c>
      <c r="AH3001" s="208">
        <v>43329</v>
      </c>
      <c r="AI3001" s="210" t="s">
        <v>4350</v>
      </c>
      <c r="AJ3001" s="115" t="str">
        <f t="shared" si="46"/>
        <v>FS</v>
      </c>
      <c r="AK3001" s="115" t="b">
        <f>ISNUMBER(SEARCH("IRT",Table1[[#This Row],[Current_Status]]))</f>
        <v>0</v>
      </c>
      <c r="AL3001" s="116">
        <f>YEAR(Table1[[#This Row],[Project_Initiated]])</f>
        <v>2018</v>
      </c>
      <c r="AM3001" s="53">
        <v>44136</v>
      </c>
      <c r="AN3001" s="53" t="str">
        <f>IF(AND(Table1[[#This Row],[Completed Date]]&gt;="07/01/2020"+0,Table1[[#This Row],[Completed Date]]&lt;="6/30/2021"+0),"FY 20-21",IF(AND(Table1[[#This Row],[Completed Date]]&gt;="07/01/2019"+0,Table1[[#This Row],[Completed Date]]&lt;="6/30/2020"+0),"FY 19-20",""))</f>
        <v/>
      </c>
      <c r="AO3001" s="116" t="str">
        <f>IFERROR(FIND("R",Table1[[#This Row],[FS_Priority]]),"")</f>
        <v/>
      </c>
    </row>
    <row r="3002" spans="1:41" x14ac:dyDescent="0.25">
      <c r="A3002" s="48" t="s">
        <v>733</v>
      </c>
      <c r="B3002" s="217" t="s">
        <v>211</v>
      </c>
      <c r="C3002" s="217" t="s">
        <v>733</v>
      </c>
      <c r="D3002" s="218" t="b">
        <v>0</v>
      </c>
      <c r="E3002" s="48" t="s">
        <v>53</v>
      </c>
      <c r="F3002" s="48" t="s">
        <v>3004</v>
      </c>
      <c r="G3002" s="48" t="s">
        <v>211</v>
      </c>
      <c r="H3002" s="48" t="s">
        <v>285</v>
      </c>
      <c r="I3002" s="48" t="s">
        <v>3521</v>
      </c>
      <c r="J3002" s="48" t="s">
        <v>2661</v>
      </c>
      <c r="K3002" s="217" t="s">
        <v>3514</v>
      </c>
      <c r="L3002" s="217" t="s">
        <v>2636</v>
      </c>
      <c r="M3002" s="48" t="s">
        <v>3522</v>
      </c>
      <c r="N3002" s="217" t="s">
        <v>211</v>
      </c>
      <c r="O3002" s="48" t="s">
        <v>183</v>
      </c>
      <c r="P3002" s="48"/>
      <c r="Q3002" s="48" t="s">
        <v>211</v>
      </c>
      <c r="R3002" s="217" t="s">
        <v>211</v>
      </c>
      <c r="S3002" s="48" t="b">
        <v>1</v>
      </c>
      <c r="T3002" s="48"/>
      <c r="U3002" s="178"/>
      <c r="V3002" s="178">
        <v>43200</v>
      </c>
      <c r="W3002" s="48" t="s">
        <v>211</v>
      </c>
      <c r="X3002" s="48"/>
      <c r="Y3002" s="48"/>
      <c r="Z3002" s="48" t="s">
        <v>211</v>
      </c>
      <c r="AA3002" s="48"/>
      <c r="AB3002" s="48"/>
      <c r="AC3002" s="217" t="s">
        <v>734</v>
      </c>
      <c r="AD3002" s="48"/>
      <c r="AE3002" s="217" t="s">
        <v>183</v>
      </c>
      <c r="AF3002" s="217" t="s">
        <v>211</v>
      </c>
      <c r="AG3002" s="217" t="s">
        <v>2694</v>
      </c>
      <c r="AH3002" s="208">
        <v>43362</v>
      </c>
      <c r="AI3002" s="210" t="s">
        <v>4348</v>
      </c>
      <c r="AJ3002" s="115" t="str">
        <f t="shared" si="46"/>
        <v>FS</v>
      </c>
      <c r="AK3002" s="115" t="b">
        <f>ISNUMBER(SEARCH("IRT",Table1[[#This Row],[Current_Status]]))</f>
        <v>0</v>
      </c>
      <c r="AL3002" s="116">
        <f>YEAR(Table1[[#This Row],[Project_Initiated]])</f>
        <v>2018</v>
      </c>
      <c r="AM3002" s="53">
        <v>44136</v>
      </c>
      <c r="AN3002" s="53" t="str">
        <f>IF(AND(Table1[[#This Row],[Completed Date]]&gt;="07/01/2020"+0,Table1[[#This Row],[Completed Date]]&lt;="6/30/2021"+0),"FY 20-21",IF(AND(Table1[[#This Row],[Completed Date]]&gt;="07/01/2019"+0,Table1[[#This Row],[Completed Date]]&lt;="6/30/2020"+0),"FY 19-20",""))</f>
        <v/>
      </c>
      <c r="AO3002" s="116" t="str">
        <f>IFERROR(FIND("R",Table1[[#This Row],[FS_Priority]]),"")</f>
        <v/>
      </c>
    </row>
    <row r="3003" spans="1:41" x14ac:dyDescent="0.25">
      <c r="A3003" s="48" t="s">
        <v>735</v>
      </c>
      <c r="B3003" s="217" t="s">
        <v>211</v>
      </c>
      <c r="C3003" s="217" t="s">
        <v>735</v>
      </c>
      <c r="D3003" s="218" t="b">
        <v>0</v>
      </c>
      <c r="E3003" s="48" t="s">
        <v>4299</v>
      </c>
      <c r="F3003" s="48" t="s">
        <v>2977</v>
      </c>
      <c r="G3003" s="48" t="s">
        <v>211</v>
      </c>
      <c r="H3003" s="48" t="s">
        <v>736</v>
      </c>
      <c r="I3003" s="48" t="s">
        <v>3473</v>
      </c>
      <c r="J3003" s="48" t="s">
        <v>2661</v>
      </c>
      <c r="K3003" s="217" t="s">
        <v>3471</v>
      </c>
      <c r="L3003" s="217" t="s">
        <v>2636</v>
      </c>
      <c r="M3003" s="48" t="s">
        <v>3472</v>
      </c>
      <c r="N3003" s="217" t="s">
        <v>211</v>
      </c>
      <c r="O3003" s="48" t="s">
        <v>165</v>
      </c>
      <c r="P3003" s="48"/>
      <c r="Q3003" s="48" t="s">
        <v>211</v>
      </c>
      <c r="R3003" s="217" t="s">
        <v>211</v>
      </c>
      <c r="S3003" s="48" t="b">
        <v>0</v>
      </c>
      <c r="T3003" s="48"/>
      <c r="U3003" s="178"/>
      <c r="V3003" s="178">
        <v>43224</v>
      </c>
      <c r="W3003" s="48" t="s">
        <v>211</v>
      </c>
      <c r="X3003" s="48"/>
      <c r="Y3003" s="48"/>
      <c r="Z3003" s="48" t="s">
        <v>211</v>
      </c>
      <c r="AA3003" s="48"/>
      <c r="AB3003" s="48"/>
      <c r="AC3003" s="217" t="s">
        <v>211</v>
      </c>
      <c r="AD3003" s="48"/>
      <c r="AE3003" s="217" t="s">
        <v>165</v>
      </c>
      <c r="AF3003" s="217" t="s">
        <v>211</v>
      </c>
      <c r="AG3003" s="217" t="s">
        <v>539</v>
      </c>
      <c r="AH3003" s="208">
        <v>43294</v>
      </c>
      <c r="AI3003" s="210" t="s">
        <v>4350</v>
      </c>
      <c r="AJ3003" s="115" t="str">
        <f t="shared" si="46"/>
        <v>FS</v>
      </c>
      <c r="AK3003" s="115" t="b">
        <f>ISNUMBER(SEARCH("IRT",Table1[[#This Row],[Current_Status]]))</f>
        <v>0</v>
      </c>
      <c r="AL3003" s="116">
        <f>YEAR(Table1[[#This Row],[Project_Initiated]])</f>
        <v>2018</v>
      </c>
      <c r="AM3003" s="53">
        <v>44136</v>
      </c>
      <c r="AN3003" s="53" t="str">
        <f>IF(AND(Table1[[#This Row],[Completed Date]]&gt;="07/01/2020"+0,Table1[[#This Row],[Completed Date]]&lt;="6/30/2021"+0),"FY 20-21",IF(AND(Table1[[#This Row],[Completed Date]]&gt;="07/01/2019"+0,Table1[[#This Row],[Completed Date]]&lt;="6/30/2020"+0),"FY 19-20",""))</f>
        <v/>
      </c>
      <c r="AO3003" s="116" t="str">
        <f>IFERROR(FIND("R",Table1[[#This Row],[FS_Priority]]),"")</f>
        <v/>
      </c>
    </row>
    <row r="3004" spans="1:41" x14ac:dyDescent="0.25">
      <c r="A3004" s="48" t="s">
        <v>737</v>
      </c>
      <c r="B3004" s="217" t="s">
        <v>211</v>
      </c>
      <c r="C3004" s="217" t="s">
        <v>737</v>
      </c>
      <c r="D3004" s="218" t="b">
        <v>0</v>
      </c>
      <c r="E3004" s="48" t="s">
        <v>107</v>
      </c>
      <c r="F3004" s="48" t="s">
        <v>3171</v>
      </c>
      <c r="G3004" s="48" t="s">
        <v>211</v>
      </c>
      <c r="H3004" s="48" t="s">
        <v>466</v>
      </c>
      <c r="I3004" s="48" t="s">
        <v>3690</v>
      </c>
      <c r="J3004" s="48" t="s">
        <v>2661</v>
      </c>
      <c r="K3004" s="217" t="s">
        <v>3674</v>
      </c>
      <c r="L3004" s="217" t="s">
        <v>2636</v>
      </c>
      <c r="M3004" s="48" t="s">
        <v>3689</v>
      </c>
      <c r="N3004" s="217" t="s">
        <v>211</v>
      </c>
      <c r="O3004" s="48" t="s">
        <v>165</v>
      </c>
      <c r="P3004" s="48"/>
      <c r="Q3004" s="48" t="s">
        <v>211</v>
      </c>
      <c r="R3004" s="217" t="s">
        <v>184</v>
      </c>
      <c r="S3004" s="48" t="b">
        <v>1</v>
      </c>
      <c r="T3004" s="48"/>
      <c r="U3004" s="178"/>
      <c r="V3004" s="178">
        <v>43229</v>
      </c>
      <c r="W3004" s="48" t="s">
        <v>211</v>
      </c>
      <c r="X3004" s="48"/>
      <c r="Y3004" s="48"/>
      <c r="Z3004" s="48" t="s">
        <v>211</v>
      </c>
      <c r="AA3004" s="48"/>
      <c r="AB3004" s="48"/>
      <c r="AC3004" s="217" t="s">
        <v>211</v>
      </c>
      <c r="AD3004" s="48"/>
      <c r="AE3004" s="217" t="s">
        <v>165</v>
      </c>
      <c r="AF3004" s="217" t="s">
        <v>211</v>
      </c>
      <c r="AG3004" s="217" t="s">
        <v>539</v>
      </c>
      <c r="AH3004" s="208">
        <v>43336</v>
      </c>
      <c r="AI3004" s="210" t="s">
        <v>4350</v>
      </c>
      <c r="AJ3004" s="115" t="str">
        <f t="shared" si="46"/>
        <v>FS</v>
      </c>
      <c r="AK3004" s="115" t="b">
        <f>ISNUMBER(SEARCH("IRT",Table1[[#This Row],[Current_Status]]))</f>
        <v>0</v>
      </c>
      <c r="AL3004" s="116">
        <f>YEAR(Table1[[#This Row],[Project_Initiated]])</f>
        <v>2018</v>
      </c>
      <c r="AM3004" s="53">
        <v>44136</v>
      </c>
      <c r="AN3004" s="53" t="str">
        <f>IF(AND(Table1[[#This Row],[Completed Date]]&gt;="07/01/2020"+0,Table1[[#This Row],[Completed Date]]&lt;="6/30/2021"+0),"FY 20-21",IF(AND(Table1[[#This Row],[Completed Date]]&gt;="07/01/2019"+0,Table1[[#This Row],[Completed Date]]&lt;="6/30/2020"+0),"FY 19-20",""))</f>
        <v/>
      </c>
      <c r="AO3004" s="116" t="str">
        <f>IFERROR(FIND("R",Table1[[#This Row],[FS_Priority]]),"")</f>
        <v/>
      </c>
    </row>
    <row r="3005" spans="1:41" x14ac:dyDescent="0.25">
      <c r="A3005" s="48" t="s">
        <v>738</v>
      </c>
      <c r="B3005" s="217" t="s">
        <v>211</v>
      </c>
      <c r="C3005" s="217" t="s">
        <v>738</v>
      </c>
      <c r="D3005" s="218" t="b">
        <v>0</v>
      </c>
      <c r="E3005" s="48" t="s">
        <v>287</v>
      </c>
      <c r="F3005" s="48" t="s">
        <v>3050</v>
      </c>
      <c r="G3005" s="48" t="s">
        <v>211</v>
      </c>
      <c r="H3005" s="48" t="s">
        <v>465</v>
      </c>
      <c r="I3005" s="48" t="s">
        <v>3564</v>
      </c>
      <c r="J3005" s="48" t="s">
        <v>2661</v>
      </c>
      <c r="K3005" s="217" t="s">
        <v>211</v>
      </c>
      <c r="L3005" s="217" t="s">
        <v>211</v>
      </c>
      <c r="M3005" s="48" t="s">
        <v>3565</v>
      </c>
      <c r="N3005" s="217" t="s">
        <v>211</v>
      </c>
      <c r="O3005" s="48" t="s">
        <v>183</v>
      </c>
      <c r="P3005" s="48"/>
      <c r="Q3005" s="48" t="s">
        <v>211</v>
      </c>
      <c r="R3005" s="217" t="s">
        <v>2658</v>
      </c>
      <c r="S3005" s="48" t="b">
        <v>0</v>
      </c>
      <c r="T3005" s="48"/>
      <c r="U3005" s="178"/>
      <c r="V3005" s="178">
        <v>43230</v>
      </c>
      <c r="W3005" s="48" t="s">
        <v>211</v>
      </c>
      <c r="X3005" s="48"/>
      <c r="Y3005" s="48"/>
      <c r="Z3005" s="48" t="s">
        <v>211</v>
      </c>
      <c r="AA3005" s="48"/>
      <c r="AB3005" s="48"/>
      <c r="AC3005" s="217" t="s">
        <v>2856</v>
      </c>
      <c r="AD3005" s="48"/>
      <c r="AE3005" s="217" t="s">
        <v>211</v>
      </c>
      <c r="AF3005" s="217" t="s">
        <v>211</v>
      </c>
      <c r="AG3005" s="217" t="s">
        <v>2693</v>
      </c>
      <c r="AH3005" s="208">
        <v>43570</v>
      </c>
      <c r="AI3005" s="210" t="s">
        <v>4350</v>
      </c>
      <c r="AJ3005" s="115" t="str">
        <f t="shared" si="46"/>
        <v>FS</v>
      </c>
      <c r="AK3005" s="115" t="b">
        <f>ISNUMBER(SEARCH("IRT",Table1[[#This Row],[Current_Status]]))</f>
        <v>0</v>
      </c>
      <c r="AL3005" s="116">
        <f>YEAR(Table1[[#This Row],[Project_Initiated]])</f>
        <v>2018</v>
      </c>
      <c r="AM3005" s="53">
        <v>44136</v>
      </c>
      <c r="AN3005" s="53" t="str">
        <f>IF(AND(Table1[[#This Row],[Completed Date]]&gt;="07/01/2020"+0,Table1[[#This Row],[Completed Date]]&lt;="6/30/2021"+0),"FY 20-21",IF(AND(Table1[[#This Row],[Completed Date]]&gt;="07/01/2019"+0,Table1[[#This Row],[Completed Date]]&lt;="6/30/2020"+0),"FY 19-20",""))</f>
        <v/>
      </c>
      <c r="AO3005" s="116" t="str">
        <f>IFERROR(FIND("R",Table1[[#This Row],[FS_Priority]]),"")</f>
        <v/>
      </c>
    </row>
    <row r="3006" spans="1:41" x14ac:dyDescent="0.25">
      <c r="A3006" s="48" t="s">
        <v>355</v>
      </c>
      <c r="B3006" s="217" t="s">
        <v>211</v>
      </c>
      <c r="C3006" s="217" t="s">
        <v>355</v>
      </c>
      <c r="D3006" s="218" t="b">
        <v>0</v>
      </c>
      <c r="E3006" s="48" t="s">
        <v>107</v>
      </c>
      <c r="F3006" s="48" t="s">
        <v>3223</v>
      </c>
      <c r="G3006" s="48" t="s">
        <v>211</v>
      </c>
      <c r="H3006" s="48" t="s">
        <v>476</v>
      </c>
      <c r="I3006" s="48" t="s">
        <v>3740</v>
      </c>
      <c r="J3006" s="48" t="s">
        <v>2661</v>
      </c>
      <c r="K3006" s="217" t="s">
        <v>3674</v>
      </c>
      <c r="L3006" s="217" t="s">
        <v>2636</v>
      </c>
      <c r="M3006" s="48" t="s">
        <v>3687</v>
      </c>
      <c r="N3006" s="217" t="s">
        <v>211</v>
      </c>
      <c r="O3006" s="48" t="s">
        <v>165</v>
      </c>
      <c r="P3006" s="48"/>
      <c r="Q3006" s="48" t="s">
        <v>356</v>
      </c>
      <c r="R3006" s="217" t="s">
        <v>2658</v>
      </c>
      <c r="S3006" s="48" t="b">
        <v>0</v>
      </c>
      <c r="T3006" s="48"/>
      <c r="U3006" s="178"/>
      <c r="V3006" s="178">
        <v>43230</v>
      </c>
      <c r="W3006" s="48" t="s">
        <v>211</v>
      </c>
      <c r="X3006" s="48"/>
      <c r="Y3006" s="48"/>
      <c r="Z3006" s="48" t="s">
        <v>211</v>
      </c>
      <c r="AA3006" s="48"/>
      <c r="AB3006" s="48"/>
      <c r="AC3006" s="217" t="s">
        <v>2697</v>
      </c>
      <c r="AD3006" s="48"/>
      <c r="AE3006" s="217" t="s">
        <v>165</v>
      </c>
      <c r="AF3006" s="217" t="s">
        <v>211</v>
      </c>
      <c r="AG3006" s="217" t="s">
        <v>539</v>
      </c>
      <c r="AH3006" s="208">
        <v>43476</v>
      </c>
      <c r="AI3006" s="210" t="s">
        <v>4350</v>
      </c>
      <c r="AJ3006" s="115" t="str">
        <f t="shared" ref="AJ3006:AJ3069" si="47">IF(LEN(A3006)&gt;6,"FS","PD&amp;C")</f>
        <v>FS</v>
      </c>
      <c r="AK3006" s="115" t="b">
        <f>ISNUMBER(SEARCH("IRT",Table1[[#This Row],[Current_Status]]))</f>
        <v>0</v>
      </c>
      <c r="AL3006" s="116">
        <f>YEAR(Table1[[#This Row],[Project_Initiated]])</f>
        <v>2018</v>
      </c>
      <c r="AM3006" s="53">
        <v>44136</v>
      </c>
      <c r="AN3006" s="53" t="str">
        <f>IF(AND(Table1[[#This Row],[Completed Date]]&gt;="07/01/2020"+0,Table1[[#This Row],[Completed Date]]&lt;="6/30/2021"+0),"FY 20-21",IF(AND(Table1[[#This Row],[Completed Date]]&gt;="07/01/2019"+0,Table1[[#This Row],[Completed Date]]&lt;="6/30/2020"+0),"FY 19-20",""))</f>
        <v/>
      </c>
      <c r="AO3006" s="116" t="str">
        <f>IFERROR(FIND("R",Table1[[#This Row],[FS_Priority]]),"")</f>
        <v/>
      </c>
    </row>
    <row r="3007" spans="1:41" x14ac:dyDescent="0.25">
      <c r="A3007" s="48" t="s">
        <v>739</v>
      </c>
      <c r="B3007" s="217" t="s">
        <v>211</v>
      </c>
      <c r="C3007" s="217" t="s">
        <v>739</v>
      </c>
      <c r="D3007" s="218" t="b">
        <v>0</v>
      </c>
      <c r="E3007" s="48" t="s">
        <v>53</v>
      </c>
      <c r="F3007" s="48" t="s">
        <v>3043</v>
      </c>
      <c r="G3007" s="48" t="s">
        <v>211</v>
      </c>
      <c r="H3007" s="48" t="s">
        <v>932</v>
      </c>
      <c r="I3007" s="48" t="s">
        <v>3556</v>
      </c>
      <c r="J3007" s="48" t="s">
        <v>2661</v>
      </c>
      <c r="K3007" s="217" t="s">
        <v>3514</v>
      </c>
      <c r="L3007" s="217" t="s">
        <v>2636</v>
      </c>
      <c r="M3007" s="48" t="s">
        <v>3517</v>
      </c>
      <c r="N3007" s="217" t="s">
        <v>211</v>
      </c>
      <c r="O3007" s="48" t="s">
        <v>165</v>
      </c>
      <c r="P3007" s="48"/>
      <c r="Q3007" s="48" t="s">
        <v>491</v>
      </c>
      <c r="R3007" s="217" t="s">
        <v>221</v>
      </c>
      <c r="S3007" s="48" t="b">
        <v>0</v>
      </c>
      <c r="T3007" s="48"/>
      <c r="U3007" s="178"/>
      <c r="V3007" s="178">
        <v>43234</v>
      </c>
      <c r="W3007" s="48" t="s">
        <v>211</v>
      </c>
      <c r="X3007" s="48"/>
      <c r="Y3007" s="48"/>
      <c r="Z3007" s="48" t="s">
        <v>211</v>
      </c>
      <c r="AA3007" s="48"/>
      <c r="AB3007" s="48"/>
      <c r="AC3007" s="217" t="s">
        <v>211</v>
      </c>
      <c r="AD3007" s="48"/>
      <c r="AE3007" s="217" t="s">
        <v>165</v>
      </c>
      <c r="AF3007" s="217" t="s">
        <v>211</v>
      </c>
      <c r="AG3007" s="217" t="s">
        <v>539</v>
      </c>
      <c r="AH3007" s="208">
        <v>43353</v>
      </c>
      <c r="AI3007" s="210" t="s">
        <v>4350</v>
      </c>
      <c r="AJ3007" s="115" t="str">
        <f t="shared" si="47"/>
        <v>FS</v>
      </c>
      <c r="AK3007" s="115" t="b">
        <f>ISNUMBER(SEARCH("IRT",Table1[[#This Row],[Current_Status]]))</f>
        <v>0</v>
      </c>
      <c r="AL3007" s="116">
        <f>YEAR(Table1[[#This Row],[Project_Initiated]])</f>
        <v>2018</v>
      </c>
      <c r="AM3007" s="53">
        <v>44136</v>
      </c>
      <c r="AN3007" s="53" t="str">
        <f>IF(AND(Table1[[#This Row],[Completed Date]]&gt;="07/01/2020"+0,Table1[[#This Row],[Completed Date]]&lt;="6/30/2021"+0),"FY 20-21",IF(AND(Table1[[#This Row],[Completed Date]]&gt;="07/01/2019"+0,Table1[[#This Row],[Completed Date]]&lt;="6/30/2020"+0),"FY 19-20",""))</f>
        <v/>
      </c>
      <c r="AO3007" s="116" t="str">
        <f>IFERROR(FIND("R",Table1[[#This Row],[FS_Priority]]),"")</f>
        <v/>
      </c>
    </row>
    <row r="3008" spans="1:41" x14ac:dyDescent="0.25">
      <c r="A3008" s="48" t="s">
        <v>740</v>
      </c>
      <c r="B3008" s="217" t="s">
        <v>211</v>
      </c>
      <c r="C3008" s="217" t="s">
        <v>740</v>
      </c>
      <c r="D3008" s="218" t="b">
        <v>0</v>
      </c>
      <c r="E3008" s="48" t="s">
        <v>53</v>
      </c>
      <c r="F3008" s="48" t="s">
        <v>3042</v>
      </c>
      <c r="G3008" s="48" t="s">
        <v>211</v>
      </c>
      <c r="H3008" s="48" t="s">
        <v>932</v>
      </c>
      <c r="I3008" s="48" t="s">
        <v>3555</v>
      </c>
      <c r="J3008" s="48" t="s">
        <v>2661</v>
      </c>
      <c r="K3008" s="217" t="s">
        <v>3514</v>
      </c>
      <c r="L3008" s="217" t="s">
        <v>2636</v>
      </c>
      <c r="M3008" s="48" t="s">
        <v>3517</v>
      </c>
      <c r="N3008" s="217" t="s">
        <v>211</v>
      </c>
      <c r="O3008" s="48" t="s">
        <v>165</v>
      </c>
      <c r="P3008" s="48"/>
      <c r="Q3008" s="48" t="s">
        <v>491</v>
      </c>
      <c r="R3008" s="217" t="s">
        <v>223</v>
      </c>
      <c r="S3008" s="48" t="b">
        <v>0</v>
      </c>
      <c r="T3008" s="48"/>
      <c r="U3008" s="178"/>
      <c r="V3008" s="178">
        <v>43235</v>
      </c>
      <c r="W3008" s="48" t="s">
        <v>211</v>
      </c>
      <c r="X3008" s="48"/>
      <c r="Y3008" s="48"/>
      <c r="Z3008" s="48" t="s">
        <v>211</v>
      </c>
      <c r="AA3008" s="48"/>
      <c r="AB3008" s="48"/>
      <c r="AC3008" s="217" t="s">
        <v>211</v>
      </c>
      <c r="AD3008" s="48"/>
      <c r="AE3008" s="217" t="s">
        <v>165</v>
      </c>
      <c r="AF3008" s="217" t="s">
        <v>211</v>
      </c>
      <c r="AG3008" s="217" t="s">
        <v>539</v>
      </c>
      <c r="AH3008" s="208">
        <v>43353</v>
      </c>
      <c r="AI3008" s="210" t="s">
        <v>4350</v>
      </c>
      <c r="AJ3008" s="115" t="str">
        <f t="shared" si="47"/>
        <v>FS</v>
      </c>
      <c r="AK3008" s="115" t="b">
        <f>ISNUMBER(SEARCH("IRT",Table1[[#This Row],[Current_Status]]))</f>
        <v>0</v>
      </c>
      <c r="AL3008" s="116">
        <f>YEAR(Table1[[#This Row],[Project_Initiated]])</f>
        <v>2018</v>
      </c>
      <c r="AM3008" s="53">
        <v>44136</v>
      </c>
      <c r="AN3008" s="53" t="str">
        <f>IF(AND(Table1[[#This Row],[Completed Date]]&gt;="07/01/2020"+0,Table1[[#This Row],[Completed Date]]&lt;="6/30/2021"+0),"FY 20-21",IF(AND(Table1[[#This Row],[Completed Date]]&gt;="07/01/2019"+0,Table1[[#This Row],[Completed Date]]&lt;="6/30/2020"+0),"FY 19-20",""))</f>
        <v/>
      </c>
      <c r="AO3008" s="116" t="str">
        <f>IFERROR(FIND("R",Table1[[#This Row],[FS_Priority]]),"")</f>
        <v/>
      </c>
    </row>
    <row r="3009" spans="1:41" x14ac:dyDescent="0.25">
      <c r="A3009" s="48" t="s">
        <v>741</v>
      </c>
      <c r="B3009" s="217" t="s">
        <v>211</v>
      </c>
      <c r="C3009" s="217" t="s">
        <v>741</v>
      </c>
      <c r="D3009" s="218" t="b">
        <v>0</v>
      </c>
      <c r="E3009" s="48" t="s">
        <v>148</v>
      </c>
      <c r="F3009" s="48" t="s">
        <v>3333</v>
      </c>
      <c r="G3009" s="48" t="s">
        <v>211</v>
      </c>
      <c r="H3009" s="48" t="s">
        <v>393</v>
      </c>
      <c r="I3009" s="48" t="s">
        <v>3872</v>
      </c>
      <c r="J3009" s="48" t="s">
        <v>2661</v>
      </c>
      <c r="K3009" s="217" t="s">
        <v>4320</v>
      </c>
      <c r="L3009" s="217" t="s">
        <v>434</v>
      </c>
      <c r="M3009" s="48" t="s">
        <v>3871</v>
      </c>
      <c r="N3009" s="217" t="s">
        <v>211</v>
      </c>
      <c r="O3009" s="48" t="s">
        <v>165</v>
      </c>
      <c r="P3009" s="48"/>
      <c r="Q3009" s="48" t="s">
        <v>211</v>
      </c>
      <c r="R3009" s="217" t="s">
        <v>184</v>
      </c>
      <c r="S3009" s="48" t="b">
        <v>0</v>
      </c>
      <c r="T3009" s="48"/>
      <c r="U3009" s="178"/>
      <c r="V3009" s="178">
        <v>43238</v>
      </c>
      <c r="W3009" s="48" t="s">
        <v>211</v>
      </c>
      <c r="X3009" s="48"/>
      <c r="Y3009" s="48"/>
      <c r="Z3009" s="48" t="s">
        <v>211</v>
      </c>
      <c r="AA3009" s="48"/>
      <c r="AB3009" s="48"/>
      <c r="AC3009" s="217" t="s">
        <v>211</v>
      </c>
      <c r="AD3009" s="48"/>
      <c r="AE3009" s="217" t="s">
        <v>165</v>
      </c>
      <c r="AF3009" s="217" t="s">
        <v>211</v>
      </c>
      <c r="AG3009" s="217" t="s">
        <v>539</v>
      </c>
      <c r="AH3009" s="208">
        <v>43336</v>
      </c>
      <c r="AI3009" s="210" t="s">
        <v>4350</v>
      </c>
      <c r="AJ3009" s="115" t="str">
        <f t="shared" si="47"/>
        <v>FS</v>
      </c>
      <c r="AK3009" s="115" t="b">
        <f>ISNUMBER(SEARCH("IRT",Table1[[#This Row],[Current_Status]]))</f>
        <v>0</v>
      </c>
      <c r="AL3009" s="116">
        <f>YEAR(Table1[[#This Row],[Project_Initiated]])</f>
        <v>2018</v>
      </c>
      <c r="AM3009" s="53">
        <v>44136</v>
      </c>
      <c r="AN3009" s="53" t="str">
        <f>IF(AND(Table1[[#This Row],[Completed Date]]&gt;="07/01/2020"+0,Table1[[#This Row],[Completed Date]]&lt;="6/30/2021"+0),"FY 20-21",IF(AND(Table1[[#This Row],[Completed Date]]&gt;="07/01/2019"+0,Table1[[#This Row],[Completed Date]]&lt;="6/30/2020"+0),"FY 19-20",""))</f>
        <v/>
      </c>
      <c r="AO3009" s="116" t="str">
        <f>IFERROR(FIND("R",Table1[[#This Row],[FS_Priority]]),"")</f>
        <v/>
      </c>
    </row>
    <row r="3010" spans="1:41" x14ac:dyDescent="0.25">
      <c r="A3010" s="48" t="s">
        <v>742</v>
      </c>
      <c r="B3010" s="217" t="s">
        <v>211</v>
      </c>
      <c r="C3010" s="217" t="s">
        <v>742</v>
      </c>
      <c r="D3010" s="218" t="b">
        <v>0</v>
      </c>
      <c r="E3010" s="48" t="s">
        <v>99</v>
      </c>
      <c r="F3010" s="48" t="s">
        <v>3134</v>
      </c>
      <c r="G3010" s="48" t="s">
        <v>211</v>
      </c>
      <c r="H3010" s="48" t="s">
        <v>177</v>
      </c>
      <c r="I3010" s="48" t="s">
        <v>3663</v>
      </c>
      <c r="J3010" s="48" t="s">
        <v>2661</v>
      </c>
      <c r="K3010" s="217" t="s">
        <v>4989</v>
      </c>
      <c r="L3010" s="217" t="s">
        <v>297</v>
      </c>
      <c r="M3010" s="48" t="s">
        <v>3616</v>
      </c>
      <c r="N3010" s="217" t="s">
        <v>211</v>
      </c>
      <c r="O3010" s="48" t="s">
        <v>165</v>
      </c>
      <c r="P3010" s="48"/>
      <c r="Q3010" s="48" t="s">
        <v>242</v>
      </c>
      <c r="R3010" s="217" t="s">
        <v>211</v>
      </c>
      <c r="S3010" s="48" t="b">
        <v>1</v>
      </c>
      <c r="T3010" s="48"/>
      <c r="U3010" s="178"/>
      <c r="V3010" s="178">
        <v>43241</v>
      </c>
      <c r="W3010" s="48" t="s">
        <v>211</v>
      </c>
      <c r="X3010" s="48"/>
      <c r="Y3010" s="48"/>
      <c r="Z3010" s="48" t="s">
        <v>211</v>
      </c>
      <c r="AA3010" s="48"/>
      <c r="AB3010" s="48"/>
      <c r="AC3010" s="217" t="s">
        <v>539</v>
      </c>
      <c r="AD3010" s="48"/>
      <c r="AE3010" s="217" t="s">
        <v>165</v>
      </c>
      <c r="AF3010" s="217" t="s">
        <v>211</v>
      </c>
      <c r="AG3010" s="217" t="s">
        <v>539</v>
      </c>
      <c r="AH3010" s="208">
        <v>43364</v>
      </c>
      <c r="AI3010" s="210" t="s">
        <v>4347</v>
      </c>
      <c r="AJ3010" s="115" t="str">
        <f t="shared" si="47"/>
        <v>FS</v>
      </c>
      <c r="AK3010" s="115" t="b">
        <f>ISNUMBER(SEARCH("IRT",Table1[[#This Row],[Current_Status]]))</f>
        <v>0</v>
      </c>
      <c r="AL3010" s="116">
        <f>YEAR(Table1[[#This Row],[Project_Initiated]])</f>
        <v>2018</v>
      </c>
      <c r="AM3010" s="53">
        <v>44136</v>
      </c>
      <c r="AN3010" s="53" t="str">
        <f>IF(AND(Table1[[#This Row],[Completed Date]]&gt;="07/01/2020"+0,Table1[[#This Row],[Completed Date]]&lt;="6/30/2021"+0),"FY 20-21",IF(AND(Table1[[#This Row],[Completed Date]]&gt;="07/01/2019"+0,Table1[[#This Row],[Completed Date]]&lt;="6/30/2020"+0),"FY 19-20",""))</f>
        <v/>
      </c>
      <c r="AO3010" s="116" t="str">
        <f>IFERROR(FIND("R",Table1[[#This Row],[FS_Priority]]),"")</f>
        <v/>
      </c>
    </row>
    <row r="3011" spans="1:41" x14ac:dyDescent="0.25">
      <c r="A3011" s="48" t="s">
        <v>743</v>
      </c>
      <c r="B3011" s="217" t="s">
        <v>211</v>
      </c>
      <c r="C3011" s="217" t="s">
        <v>743</v>
      </c>
      <c r="D3011" s="218" t="b">
        <v>0</v>
      </c>
      <c r="E3011" s="48" t="s">
        <v>99</v>
      </c>
      <c r="F3011" s="48" t="s">
        <v>3090</v>
      </c>
      <c r="G3011" s="48" t="s">
        <v>211</v>
      </c>
      <c r="H3011" s="48" t="s">
        <v>177</v>
      </c>
      <c r="I3011" s="48" t="s">
        <v>3615</v>
      </c>
      <c r="J3011" s="48" t="s">
        <v>2661</v>
      </c>
      <c r="K3011" s="217" t="s">
        <v>4989</v>
      </c>
      <c r="L3011" s="217" t="s">
        <v>297</v>
      </c>
      <c r="M3011" s="48" t="s">
        <v>3616</v>
      </c>
      <c r="N3011" s="217" t="s">
        <v>211</v>
      </c>
      <c r="O3011" s="48" t="s">
        <v>165</v>
      </c>
      <c r="P3011" s="48"/>
      <c r="Q3011" s="48" t="s">
        <v>211</v>
      </c>
      <c r="R3011" s="217" t="s">
        <v>223</v>
      </c>
      <c r="S3011" s="48" t="b">
        <v>1</v>
      </c>
      <c r="T3011" s="48"/>
      <c r="U3011" s="178"/>
      <c r="V3011" s="178">
        <v>43241</v>
      </c>
      <c r="W3011" s="48" t="s">
        <v>211</v>
      </c>
      <c r="X3011" s="48"/>
      <c r="Y3011" s="48"/>
      <c r="Z3011" s="48" t="s">
        <v>211</v>
      </c>
      <c r="AA3011" s="48"/>
      <c r="AB3011" s="48"/>
      <c r="AC3011" s="217" t="s">
        <v>211</v>
      </c>
      <c r="AD3011" s="48"/>
      <c r="AE3011" s="217" t="s">
        <v>165</v>
      </c>
      <c r="AF3011" s="217" t="s">
        <v>211</v>
      </c>
      <c r="AG3011" s="217" t="s">
        <v>539</v>
      </c>
      <c r="AH3011" s="208">
        <v>43353</v>
      </c>
      <c r="AI3011" s="210" t="s">
        <v>4350</v>
      </c>
      <c r="AJ3011" s="115" t="str">
        <f t="shared" si="47"/>
        <v>FS</v>
      </c>
      <c r="AK3011" s="115" t="b">
        <f>ISNUMBER(SEARCH("IRT",Table1[[#This Row],[Current_Status]]))</f>
        <v>0</v>
      </c>
      <c r="AL3011" s="116">
        <f>YEAR(Table1[[#This Row],[Project_Initiated]])</f>
        <v>2018</v>
      </c>
      <c r="AM3011" s="53">
        <v>44136</v>
      </c>
      <c r="AN3011" s="53" t="str">
        <f>IF(AND(Table1[[#This Row],[Completed Date]]&gt;="07/01/2020"+0,Table1[[#This Row],[Completed Date]]&lt;="6/30/2021"+0),"FY 20-21",IF(AND(Table1[[#This Row],[Completed Date]]&gt;="07/01/2019"+0,Table1[[#This Row],[Completed Date]]&lt;="6/30/2020"+0),"FY 19-20",""))</f>
        <v/>
      </c>
      <c r="AO3011" s="116" t="str">
        <f>IFERROR(FIND("R",Table1[[#This Row],[FS_Priority]]),"")</f>
        <v/>
      </c>
    </row>
    <row r="3012" spans="1:41" x14ac:dyDescent="0.25">
      <c r="A3012" s="48" t="s">
        <v>331</v>
      </c>
      <c r="B3012" s="217" t="s">
        <v>211</v>
      </c>
      <c r="C3012" s="217" t="s">
        <v>331</v>
      </c>
      <c r="D3012" s="218" t="b">
        <v>0</v>
      </c>
      <c r="E3012" s="48" t="s">
        <v>107</v>
      </c>
      <c r="F3012" s="48" t="s">
        <v>3200</v>
      </c>
      <c r="G3012" s="48" t="s">
        <v>5065</v>
      </c>
      <c r="H3012" s="48" t="s">
        <v>471</v>
      </c>
      <c r="I3012" s="48" t="s">
        <v>211</v>
      </c>
      <c r="J3012" s="48" t="s">
        <v>2657</v>
      </c>
      <c r="K3012" s="217" t="s">
        <v>3674</v>
      </c>
      <c r="L3012" s="217" t="s">
        <v>2636</v>
      </c>
      <c r="M3012" s="48" t="s">
        <v>3698</v>
      </c>
      <c r="N3012" s="217" t="s">
        <v>211</v>
      </c>
      <c r="O3012" s="48" t="s">
        <v>183</v>
      </c>
      <c r="P3012" s="48"/>
      <c r="Q3012" s="48" t="s">
        <v>306</v>
      </c>
      <c r="R3012" s="217" t="s">
        <v>312</v>
      </c>
      <c r="S3012" s="48" t="b">
        <v>0</v>
      </c>
      <c r="T3012" s="48"/>
      <c r="U3012" s="178"/>
      <c r="V3012" s="178">
        <v>43245</v>
      </c>
      <c r="W3012" s="48" t="s">
        <v>211</v>
      </c>
      <c r="X3012" s="48"/>
      <c r="Y3012" s="48"/>
      <c r="Z3012" s="48" t="s">
        <v>211</v>
      </c>
      <c r="AA3012" s="48"/>
      <c r="AB3012" s="48"/>
      <c r="AC3012" s="217" t="s">
        <v>5091</v>
      </c>
      <c r="AD3012" s="48"/>
      <c r="AE3012" s="217" t="s">
        <v>183</v>
      </c>
      <c r="AF3012" s="217" t="s">
        <v>211</v>
      </c>
      <c r="AG3012" s="217" t="s">
        <v>2694</v>
      </c>
      <c r="AH3012" s="208"/>
      <c r="AI3012" s="210" t="s">
        <v>4350</v>
      </c>
      <c r="AJ3012" s="115" t="str">
        <f t="shared" si="47"/>
        <v>FS</v>
      </c>
      <c r="AK3012" s="115" t="b">
        <f>ISNUMBER(SEARCH("IRT",Table1[[#This Row],[Current_Status]]))</f>
        <v>0</v>
      </c>
      <c r="AL3012" s="116">
        <f>YEAR(Table1[[#This Row],[Project_Initiated]])</f>
        <v>2018</v>
      </c>
      <c r="AM3012" s="53">
        <v>44136</v>
      </c>
      <c r="AN3012" s="53" t="str">
        <f>IF(AND(Table1[[#This Row],[Completed Date]]&gt;="07/01/2020"+0,Table1[[#This Row],[Completed Date]]&lt;="6/30/2021"+0),"FY 20-21",IF(AND(Table1[[#This Row],[Completed Date]]&gt;="07/01/2019"+0,Table1[[#This Row],[Completed Date]]&lt;="6/30/2020"+0),"FY 19-20",""))</f>
        <v/>
      </c>
      <c r="AO3012" s="116" t="str">
        <f>IFERROR(FIND("R",Table1[[#This Row],[FS_Priority]]),"")</f>
        <v/>
      </c>
    </row>
    <row r="3013" spans="1:41" x14ac:dyDescent="0.25">
      <c r="A3013" s="48" t="s">
        <v>744</v>
      </c>
      <c r="B3013" s="217" t="s">
        <v>211</v>
      </c>
      <c r="C3013" s="217" t="s">
        <v>744</v>
      </c>
      <c r="D3013" s="218" t="b">
        <v>0</v>
      </c>
      <c r="E3013" s="48" t="s">
        <v>53</v>
      </c>
      <c r="F3013" s="48" t="s">
        <v>3003</v>
      </c>
      <c r="G3013" s="48" t="s">
        <v>211</v>
      </c>
      <c r="H3013" s="48" t="s">
        <v>285</v>
      </c>
      <c r="I3013" s="48" t="s">
        <v>3516</v>
      </c>
      <c r="J3013" s="48" t="s">
        <v>2661</v>
      </c>
      <c r="K3013" s="217" t="s">
        <v>3514</v>
      </c>
      <c r="L3013" s="217" t="s">
        <v>2636</v>
      </c>
      <c r="M3013" s="48" t="s">
        <v>3517</v>
      </c>
      <c r="N3013" s="217" t="s">
        <v>211</v>
      </c>
      <c r="O3013" s="48" t="s">
        <v>165</v>
      </c>
      <c r="P3013" s="48"/>
      <c r="Q3013" s="48" t="s">
        <v>211</v>
      </c>
      <c r="R3013" s="217" t="s">
        <v>108</v>
      </c>
      <c r="S3013" s="48" t="b">
        <v>0</v>
      </c>
      <c r="T3013" s="48"/>
      <c r="U3013" s="178"/>
      <c r="V3013" s="178">
        <v>43249</v>
      </c>
      <c r="W3013" s="48" t="s">
        <v>211</v>
      </c>
      <c r="X3013" s="48"/>
      <c r="Y3013" s="48"/>
      <c r="Z3013" s="48" t="s">
        <v>211</v>
      </c>
      <c r="AA3013" s="48"/>
      <c r="AB3013" s="48"/>
      <c r="AC3013" s="217" t="s">
        <v>211</v>
      </c>
      <c r="AD3013" s="48"/>
      <c r="AE3013" s="217" t="s">
        <v>165</v>
      </c>
      <c r="AF3013" s="217" t="s">
        <v>211</v>
      </c>
      <c r="AG3013" s="217" t="s">
        <v>539</v>
      </c>
      <c r="AH3013" s="208">
        <v>43336</v>
      </c>
      <c r="AI3013" s="210" t="s">
        <v>4350</v>
      </c>
      <c r="AJ3013" s="115" t="str">
        <f t="shared" si="47"/>
        <v>FS</v>
      </c>
      <c r="AK3013" s="115" t="b">
        <f>ISNUMBER(SEARCH("IRT",Table1[[#This Row],[Current_Status]]))</f>
        <v>0</v>
      </c>
      <c r="AL3013" s="116">
        <f>YEAR(Table1[[#This Row],[Project_Initiated]])</f>
        <v>2018</v>
      </c>
      <c r="AM3013" s="53">
        <v>44136</v>
      </c>
      <c r="AN3013" s="53" t="str">
        <f>IF(AND(Table1[[#This Row],[Completed Date]]&gt;="07/01/2020"+0,Table1[[#This Row],[Completed Date]]&lt;="6/30/2021"+0),"FY 20-21",IF(AND(Table1[[#This Row],[Completed Date]]&gt;="07/01/2019"+0,Table1[[#This Row],[Completed Date]]&lt;="6/30/2020"+0),"FY 19-20",""))</f>
        <v/>
      </c>
      <c r="AO3013" s="116" t="str">
        <f>IFERROR(FIND("R",Table1[[#This Row],[FS_Priority]]),"")</f>
        <v/>
      </c>
    </row>
    <row r="3014" spans="1:41" x14ac:dyDescent="0.25">
      <c r="A3014" s="48" t="s">
        <v>745</v>
      </c>
      <c r="B3014" s="217" t="s">
        <v>211</v>
      </c>
      <c r="C3014" s="217" t="s">
        <v>745</v>
      </c>
      <c r="D3014" s="218" t="b">
        <v>0</v>
      </c>
      <c r="E3014" s="48" t="s">
        <v>4313</v>
      </c>
      <c r="F3014" s="48" t="s">
        <v>3342</v>
      </c>
      <c r="G3014" s="48" t="s">
        <v>746</v>
      </c>
      <c r="H3014" s="48" t="s">
        <v>267</v>
      </c>
      <c r="I3014" s="48" t="s">
        <v>211</v>
      </c>
      <c r="J3014" s="48" t="s">
        <v>3454</v>
      </c>
      <c r="K3014" s="217" t="s">
        <v>3883</v>
      </c>
      <c r="L3014" s="217" t="s">
        <v>437</v>
      </c>
      <c r="M3014" s="48" t="s">
        <v>3888</v>
      </c>
      <c r="N3014" s="217" t="s">
        <v>211</v>
      </c>
      <c r="O3014" s="48" t="s">
        <v>183</v>
      </c>
      <c r="P3014" s="48"/>
      <c r="Q3014" s="48" t="s">
        <v>211</v>
      </c>
      <c r="R3014" s="217" t="s">
        <v>218</v>
      </c>
      <c r="S3014" s="48" t="b">
        <v>0</v>
      </c>
      <c r="T3014" s="48"/>
      <c r="U3014" s="178"/>
      <c r="V3014" s="178">
        <v>43250</v>
      </c>
      <c r="W3014" s="48" t="s">
        <v>211</v>
      </c>
      <c r="X3014" s="48"/>
      <c r="Y3014" s="48"/>
      <c r="Z3014" s="48" t="s">
        <v>211</v>
      </c>
      <c r="AA3014" s="48"/>
      <c r="AB3014" s="48"/>
      <c r="AC3014" s="217" t="s">
        <v>211</v>
      </c>
      <c r="AD3014" s="48"/>
      <c r="AE3014" s="217" t="s">
        <v>178</v>
      </c>
      <c r="AF3014" s="217" t="s">
        <v>211</v>
      </c>
      <c r="AG3014" s="217" t="s">
        <v>2694</v>
      </c>
      <c r="AH3014" s="208">
        <v>43489</v>
      </c>
      <c r="AI3014" s="210" t="s">
        <v>4350</v>
      </c>
      <c r="AJ3014" s="115" t="str">
        <f t="shared" si="47"/>
        <v>FS</v>
      </c>
      <c r="AK3014" s="115" t="b">
        <f>ISNUMBER(SEARCH("IRT",Table1[[#This Row],[Current_Status]]))</f>
        <v>0</v>
      </c>
      <c r="AL3014" s="116">
        <f>YEAR(Table1[[#This Row],[Project_Initiated]])</f>
        <v>2018</v>
      </c>
      <c r="AM3014" s="53">
        <v>44136</v>
      </c>
      <c r="AN3014" s="53" t="str">
        <f>IF(AND(Table1[[#This Row],[Completed Date]]&gt;="07/01/2020"+0,Table1[[#This Row],[Completed Date]]&lt;="6/30/2021"+0),"FY 20-21",IF(AND(Table1[[#This Row],[Completed Date]]&gt;="07/01/2019"+0,Table1[[#This Row],[Completed Date]]&lt;="6/30/2020"+0),"FY 19-20",""))</f>
        <v/>
      </c>
      <c r="AO3014" s="116" t="str">
        <f>IFERROR(FIND("R",Table1[[#This Row],[FS_Priority]]),"")</f>
        <v/>
      </c>
    </row>
    <row r="3015" spans="1:41" x14ac:dyDescent="0.25">
      <c r="A3015" s="48" t="s">
        <v>747</v>
      </c>
      <c r="B3015" s="217" t="s">
        <v>211</v>
      </c>
      <c r="C3015" s="217" t="s">
        <v>747</v>
      </c>
      <c r="D3015" s="218" t="b">
        <v>0</v>
      </c>
      <c r="E3015" s="48" t="s">
        <v>4299</v>
      </c>
      <c r="F3015" s="48" t="s">
        <v>2997</v>
      </c>
      <c r="G3015" s="48" t="s">
        <v>211</v>
      </c>
      <c r="H3015" s="48" t="s">
        <v>748</v>
      </c>
      <c r="I3015" s="48" t="s">
        <v>211</v>
      </c>
      <c r="J3015" s="48" t="s">
        <v>2661</v>
      </c>
      <c r="K3015" s="217" t="s">
        <v>3471</v>
      </c>
      <c r="L3015" s="217" t="s">
        <v>2636</v>
      </c>
      <c r="M3015" s="48" t="s">
        <v>3492</v>
      </c>
      <c r="N3015" s="217" t="s">
        <v>211</v>
      </c>
      <c r="O3015" s="48" t="s">
        <v>183</v>
      </c>
      <c r="P3015" s="48"/>
      <c r="Q3015" s="48" t="s">
        <v>211</v>
      </c>
      <c r="R3015" s="217" t="s">
        <v>242</v>
      </c>
      <c r="S3015" s="48" t="b">
        <v>0</v>
      </c>
      <c r="T3015" s="48"/>
      <c r="U3015" s="178"/>
      <c r="V3015" s="178">
        <v>43251</v>
      </c>
      <c r="W3015" s="48" t="s">
        <v>211</v>
      </c>
      <c r="X3015" s="48"/>
      <c r="Y3015" s="48"/>
      <c r="Z3015" s="48" t="s">
        <v>211</v>
      </c>
      <c r="AA3015" s="48"/>
      <c r="AB3015" s="48"/>
      <c r="AC3015" s="217" t="s">
        <v>211</v>
      </c>
      <c r="AD3015" s="48"/>
      <c r="AE3015" s="217" t="s">
        <v>178</v>
      </c>
      <c r="AF3015" s="217" t="s">
        <v>211</v>
      </c>
      <c r="AG3015" s="217" t="s">
        <v>2694</v>
      </c>
      <c r="AH3015" s="208">
        <v>43364</v>
      </c>
      <c r="AI3015" s="210" t="s">
        <v>4350</v>
      </c>
      <c r="AJ3015" s="115" t="str">
        <f t="shared" si="47"/>
        <v>FS</v>
      </c>
      <c r="AK3015" s="115" t="b">
        <f>ISNUMBER(SEARCH("IRT",Table1[[#This Row],[Current_Status]]))</f>
        <v>0</v>
      </c>
      <c r="AL3015" s="116">
        <f>YEAR(Table1[[#This Row],[Project_Initiated]])</f>
        <v>2018</v>
      </c>
      <c r="AM3015" s="53">
        <v>44136</v>
      </c>
      <c r="AN3015" s="53" t="str">
        <f>IF(AND(Table1[[#This Row],[Completed Date]]&gt;="07/01/2020"+0,Table1[[#This Row],[Completed Date]]&lt;="6/30/2021"+0),"FY 20-21",IF(AND(Table1[[#This Row],[Completed Date]]&gt;="07/01/2019"+0,Table1[[#This Row],[Completed Date]]&lt;="6/30/2020"+0),"FY 19-20",""))</f>
        <v/>
      </c>
      <c r="AO3015" s="116" t="str">
        <f>IFERROR(FIND("R",Table1[[#This Row],[FS_Priority]]),"")</f>
        <v/>
      </c>
    </row>
    <row r="3016" spans="1:41" x14ac:dyDescent="0.25">
      <c r="A3016" s="48" t="s">
        <v>749</v>
      </c>
      <c r="B3016" s="217" t="s">
        <v>211</v>
      </c>
      <c r="C3016" s="217" t="s">
        <v>749</v>
      </c>
      <c r="D3016" s="218" t="b">
        <v>0</v>
      </c>
      <c r="E3016" s="48" t="s">
        <v>442</v>
      </c>
      <c r="F3016" s="48" t="s">
        <v>3303</v>
      </c>
      <c r="G3016" s="48" t="s">
        <v>211</v>
      </c>
      <c r="H3016" s="48" t="s">
        <v>3833</v>
      </c>
      <c r="I3016" s="48" t="s">
        <v>3831</v>
      </c>
      <c r="J3016" s="48" t="s">
        <v>2661</v>
      </c>
      <c r="K3016" s="217" t="s">
        <v>3829</v>
      </c>
      <c r="L3016" s="217" t="s">
        <v>141</v>
      </c>
      <c r="M3016" s="48" t="s">
        <v>3830</v>
      </c>
      <c r="N3016" s="217" t="s">
        <v>211</v>
      </c>
      <c r="O3016" s="48" t="s">
        <v>165</v>
      </c>
      <c r="P3016" s="48"/>
      <c r="Q3016" s="48" t="s">
        <v>211</v>
      </c>
      <c r="R3016" s="217" t="s">
        <v>239</v>
      </c>
      <c r="S3016" s="48" t="b">
        <v>0</v>
      </c>
      <c r="T3016" s="48"/>
      <c r="U3016" s="178"/>
      <c r="V3016" s="178">
        <v>43255</v>
      </c>
      <c r="W3016" s="48" t="s">
        <v>211</v>
      </c>
      <c r="X3016" s="48"/>
      <c r="Y3016" s="48"/>
      <c r="Z3016" s="48" t="s">
        <v>211</v>
      </c>
      <c r="AA3016" s="48"/>
      <c r="AB3016" s="48"/>
      <c r="AC3016" s="217" t="s">
        <v>211</v>
      </c>
      <c r="AD3016" s="48"/>
      <c r="AE3016" s="217" t="s">
        <v>165</v>
      </c>
      <c r="AF3016" s="217" t="s">
        <v>211</v>
      </c>
      <c r="AG3016" s="217" t="s">
        <v>539</v>
      </c>
      <c r="AH3016" s="208">
        <v>43336</v>
      </c>
      <c r="AI3016" s="210" t="s">
        <v>4350</v>
      </c>
      <c r="AJ3016" s="115" t="str">
        <f t="shared" si="47"/>
        <v>FS</v>
      </c>
      <c r="AK3016" s="115" t="b">
        <f>ISNUMBER(SEARCH("IRT",Table1[[#This Row],[Current_Status]]))</f>
        <v>0</v>
      </c>
      <c r="AL3016" s="116">
        <f>YEAR(Table1[[#This Row],[Project_Initiated]])</f>
        <v>2018</v>
      </c>
      <c r="AM3016" s="53">
        <v>44136</v>
      </c>
      <c r="AN3016" s="53" t="str">
        <f>IF(AND(Table1[[#This Row],[Completed Date]]&gt;="07/01/2020"+0,Table1[[#This Row],[Completed Date]]&lt;="6/30/2021"+0),"FY 20-21",IF(AND(Table1[[#This Row],[Completed Date]]&gt;="07/01/2019"+0,Table1[[#This Row],[Completed Date]]&lt;="6/30/2020"+0),"FY 19-20",""))</f>
        <v/>
      </c>
      <c r="AO3016" s="116" t="str">
        <f>IFERROR(FIND("R",Table1[[#This Row],[FS_Priority]]),"")</f>
        <v/>
      </c>
    </row>
    <row r="3017" spans="1:41" x14ac:dyDescent="0.25">
      <c r="A3017" s="48" t="s">
        <v>353</v>
      </c>
      <c r="B3017" s="217" t="s">
        <v>211</v>
      </c>
      <c r="C3017" s="217" t="s">
        <v>353</v>
      </c>
      <c r="D3017" s="218" t="b">
        <v>0</v>
      </c>
      <c r="E3017" s="48" t="s">
        <v>107</v>
      </c>
      <c r="F3017" s="48" t="s">
        <v>3222</v>
      </c>
      <c r="G3017" s="48" t="s">
        <v>211</v>
      </c>
      <c r="H3017" s="48" t="s">
        <v>476</v>
      </c>
      <c r="I3017" s="48" t="s">
        <v>3537</v>
      </c>
      <c r="J3017" s="48" t="s">
        <v>2661</v>
      </c>
      <c r="K3017" s="217" t="s">
        <v>3674</v>
      </c>
      <c r="L3017" s="217" t="s">
        <v>2636</v>
      </c>
      <c r="M3017" s="48" t="s">
        <v>3687</v>
      </c>
      <c r="N3017" s="217" t="s">
        <v>211</v>
      </c>
      <c r="O3017" s="48" t="s">
        <v>165</v>
      </c>
      <c r="P3017" s="48"/>
      <c r="Q3017" s="48" t="s">
        <v>354</v>
      </c>
      <c r="R3017" s="217" t="s">
        <v>211</v>
      </c>
      <c r="S3017" s="48" t="b">
        <v>0</v>
      </c>
      <c r="T3017" s="48"/>
      <c r="U3017" s="178"/>
      <c r="V3017" s="178">
        <v>43328</v>
      </c>
      <c r="W3017" s="48" t="s">
        <v>211</v>
      </c>
      <c r="X3017" s="48"/>
      <c r="Y3017" s="48"/>
      <c r="Z3017" s="48" t="s">
        <v>211</v>
      </c>
      <c r="AA3017" s="48"/>
      <c r="AB3017" s="48"/>
      <c r="AC3017" s="217" t="s">
        <v>2697</v>
      </c>
      <c r="AD3017" s="179"/>
      <c r="AE3017" s="217" t="s">
        <v>165</v>
      </c>
      <c r="AF3017" s="217" t="s">
        <v>211</v>
      </c>
      <c r="AG3017" s="217" t="s">
        <v>539</v>
      </c>
      <c r="AH3017" s="208">
        <v>43476</v>
      </c>
      <c r="AI3017" s="210" t="s">
        <v>4347</v>
      </c>
      <c r="AJ3017" s="115" t="str">
        <f t="shared" si="47"/>
        <v>FS</v>
      </c>
      <c r="AK3017" s="115" t="b">
        <f>ISNUMBER(SEARCH("IRT",Table1[[#This Row],[Current_Status]]))</f>
        <v>0</v>
      </c>
      <c r="AL3017" s="116">
        <f>YEAR(Table1[[#This Row],[Project_Initiated]])</f>
        <v>2018</v>
      </c>
      <c r="AM3017" s="53">
        <v>44136</v>
      </c>
      <c r="AN3017" s="53" t="str">
        <f>IF(AND(Table1[[#This Row],[Completed Date]]&gt;="07/01/2020"+0,Table1[[#This Row],[Completed Date]]&lt;="6/30/2021"+0),"FY 20-21",IF(AND(Table1[[#This Row],[Completed Date]]&gt;="07/01/2019"+0,Table1[[#This Row],[Completed Date]]&lt;="6/30/2020"+0),"FY 19-20",""))</f>
        <v/>
      </c>
      <c r="AO3017" s="116" t="str">
        <f>IFERROR(FIND("R",Table1[[#This Row],[FS_Priority]]),"")</f>
        <v/>
      </c>
    </row>
    <row r="3018" spans="1:41" x14ac:dyDescent="0.25">
      <c r="A3018" s="48" t="s">
        <v>4101</v>
      </c>
      <c r="B3018" s="217" t="s">
        <v>211</v>
      </c>
      <c r="C3018" s="217" t="s">
        <v>4101</v>
      </c>
      <c r="D3018" s="218" t="b">
        <v>0</v>
      </c>
      <c r="E3018" s="48" t="s">
        <v>107</v>
      </c>
      <c r="F3018" s="48" t="s">
        <v>4128</v>
      </c>
      <c r="G3018" s="48" t="s">
        <v>211</v>
      </c>
      <c r="H3018" s="48" t="s">
        <v>472</v>
      </c>
      <c r="I3018" s="48" t="s">
        <v>4129</v>
      </c>
      <c r="J3018" s="48" t="s">
        <v>2661</v>
      </c>
      <c r="K3018" s="217" t="s">
        <v>3674</v>
      </c>
      <c r="L3018" s="217" t="s">
        <v>2636</v>
      </c>
      <c r="M3018" s="48" t="s">
        <v>3687</v>
      </c>
      <c r="N3018" s="217" t="s">
        <v>211</v>
      </c>
      <c r="O3018" s="48" t="s">
        <v>165</v>
      </c>
      <c r="P3018" s="48"/>
      <c r="Q3018" s="48" t="s">
        <v>4130</v>
      </c>
      <c r="R3018" s="217" t="s">
        <v>211</v>
      </c>
      <c r="S3018" s="48" t="b">
        <v>0</v>
      </c>
      <c r="T3018" s="48"/>
      <c r="U3018" s="178"/>
      <c r="V3018" s="178">
        <v>43257</v>
      </c>
      <c r="W3018" s="48" t="s">
        <v>211</v>
      </c>
      <c r="X3018" s="48"/>
      <c r="Y3018" s="48"/>
      <c r="Z3018" s="48" t="s">
        <v>211</v>
      </c>
      <c r="AA3018" s="48"/>
      <c r="AB3018" s="48"/>
      <c r="AC3018" s="217" t="s">
        <v>211</v>
      </c>
      <c r="AD3018" s="179"/>
      <c r="AE3018" s="217" t="s">
        <v>165</v>
      </c>
      <c r="AF3018" s="217" t="s">
        <v>211</v>
      </c>
      <c r="AG3018" s="217" t="s">
        <v>211</v>
      </c>
      <c r="AH3018" s="208">
        <v>43724</v>
      </c>
      <c r="AI3018" s="210" t="s">
        <v>4284</v>
      </c>
      <c r="AJ3018" s="115" t="str">
        <f t="shared" si="47"/>
        <v>FS</v>
      </c>
      <c r="AK3018" s="115" t="b">
        <f>ISNUMBER(SEARCH("IRT",Table1[[#This Row],[Current_Status]]))</f>
        <v>0</v>
      </c>
      <c r="AL3018" s="116">
        <f>YEAR(Table1[[#This Row],[Project_Initiated]])</f>
        <v>2018</v>
      </c>
      <c r="AM3018" s="53">
        <v>44136</v>
      </c>
      <c r="AN3018" s="53" t="str">
        <f>IF(AND(Table1[[#This Row],[Completed Date]]&gt;="07/01/2020"+0,Table1[[#This Row],[Completed Date]]&lt;="6/30/2021"+0),"FY 20-21",IF(AND(Table1[[#This Row],[Completed Date]]&gt;="07/01/2019"+0,Table1[[#This Row],[Completed Date]]&lt;="6/30/2020"+0),"FY 19-20",""))</f>
        <v>FY 19-20</v>
      </c>
      <c r="AO3018" s="116" t="str">
        <f>IFERROR(FIND("R",Table1[[#This Row],[FS_Priority]]),"")</f>
        <v/>
      </c>
    </row>
    <row r="3019" spans="1:41" x14ac:dyDescent="0.25">
      <c r="A3019" s="48" t="s">
        <v>750</v>
      </c>
      <c r="B3019" s="217" t="s">
        <v>211</v>
      </c>
      <c r="C3019" s="217" t="s">
        <v>750</v>
      </c>
      <c r="D3019" s="218" t="b">
        <v>0</v>
      </c>
      <c r="E3019" s="48" t="s">
        <v>99</v>
      </c>
      <c r="F3019" s="48" t="s">
        <v>3075</v>
      </c>
      <c r="G3019" s="48" t="s">
        <v>211</v>
      </c>
      <c r="H3019" s="48" t="s">
        <v>452</v>
      </c>
      <c r="I3019" s="48" t="s">
        <v>3613</v>
      </c>
      <c r="J3019" s="48" t="s">
        <v>2661</v>
      </c>
      <c r="K3019" s="217" t="s">
        <v>4989</v>
      </c>
      <c r="L3019" s="217" t="s">
        <v>297</v>
      </c>
      <c r="M3019" s="48" t="s">
        <v>3599</v>
      </c>
      <c r="N3019" s="217" t="s">
        <v>211</v>
      </c>
      <c r="O3019" s="48" t="s">
        <v>165</v>
      </c>
      <c r="P3019" s="48"/>
      <c r="Q3019" s="48" t="s">
        <v>211</v>
      </c>
      <c r="R3019" s="217" t="s">
        <v>227</v>
      </c>
      <c r="S3019" s="48" t="b">
        <v>1</v>
      </c>
      <c r="T3019" s="48"/>
      <c r="U3019" s="178"/>
      <c r="V3019" s="178">
        <v>43262</v>
      </c>
      <c r="W3019" s="48" t="s">
        <v>211</v>
      </c>
      <c r="X3019" s="48"/>
      <c r="Y3019" s="48"/>
      <c r="Z3019" s="48" t="s">
        <v>211</v>
      </c>
      <c r="AA3019" s="48"/>
      <c r="AB3019" s="48"/>
      <c r="AC3019" s="217" t="s">
        <v>211</v>
      </c>
      <c r="AD3019" s="179"/>
      <c r="AE3019" s="217" t="s">
        <v>165</v>
      </c>
      <c r="AF3019" s="217" t="s">
        <v>211</v>
      </c>
      <c r="AG3019" s="217" t="s">
        <v>539</v>
      </c>
      <c r="AH3019" s="208">
        <v>43322</v>
      </c>
      <c r="AI3019" s="210" t="s">
        <v>4350</v>
      </c>
      <c r="AJ3019" s="115" t="str">
        <f t="shared" si="47"/>
        <v>FS</v>
      </c>
      <c r="AK3019" s="115" t="b">
        <f>ISNUMBER(SEARCH("IRT",Table1[[#This Row],[Current_Status]]))</f>
        <v>0</v>
      </c>
      <c r="AL3019" s="116">
        <f>YEAR(Table1[[#This Row],[Project_Initiated]])</f>
        <v>2018</v>
      </c>
      <c r="AM3019" s="53">
        <v>44136</v>
      </c>
      <c r="AN3019" s="53" t="str">
        <f>IF(AND(Table1[[#This Row],[Completed Date]]&gt;="07/01/2020"+0,Table1[[#This Row],[Completed Date]]&lt;="6/30/2021"+0),"FY 20-21",IF(AND(Table1[[#This Row],[Completed Date]]&gt;="07/01/2019"+0,Table1[[#This Row],[Completed Date]]&lt;="6/30/2020"+0),"FY 19-20",""))</f>
        <v/>
      </c>
      <c r="AO3019" s="116" t="str">
        <f>IFERROR(FIND("R",Table1[[#This Row],[FS_Priority]]),"")</f>
        <v/>
      </c>
    </row>
    <row r="3020" spans="1:41" x14ac:dyDescent="0.25">
      <c r="A3020" s="48" t="s">
        <v>751</v>
      </c>
      <c r="B3020" s="217" t="s">
        <v>211</v>
      </c>
      <c r="C3020" s="217" t="s">
        <v>751</v>
      </c>
      <c r="D3020" s="218" t="b">
        <v>0</v>
      </c>
      <c r="E3020" s="48" t="s">
        <v>99</v>
      </c>
      <c r="F3020" s="48" t="s">
        <v>3074</v>
      </c>
      <c r="G3020" s="48" t="s">
        <v>211</v>
      </c>
      <c r="H3020" s="48" t="s">
        <v>452</v>
      </c>
      <c r="I3020" s="48" t="s">
        <v>3612</v>
      </c>
      <c r="J3020" s="48" t="s">
        <v>2661</v>
      </c>
      <c r="K3020" s="217" t="s">
        <v>4989</v>
      </c>
      <c r="L3020" s="217" t="s">
        <v>297</v>
      </c>
      <c r="M3020" s="48" t="s">
        <v>3599</v>
      </c>
      <c r="N3020" s="217" t="s">
        <v>211</v>
      </c>
      <c r="O3020" s="48" t="s">
        <v>165</v>
      </c>
      <c r="P3020" s="48"/>
      <c r="Q3020" s="48" t="s">
        <v>211</v>
      </c>
      <c r="R3020" s="217" t="s">
        <v>225</v>
      </c>
      <c r="S3020" s="48" t="b">
        <v>1</v>
      </c>
      <c r="T3020" s="48"/>
      <c r="U3020" s="178"/>
      <c r="V3020" s="178">
        <v>43262</v>
      </c>
      <c r="W3020" s="48" t="s">
        <v>211</v>
      </c>
      <c r="X3020" s="48"/>
      <c r="Y3020" s="48"/>
      <c r="Z3020" s="48" t="s">
        <v>211</v>
      </c>
      <c r="AA3020" s="48"/>
      <c r="AB3020" s="48"/>
      <c r="AC3020" s="217" t="s">
        <v>211</v>
      </c>
      <c r="AD3020" s="48"/>
      <c r="AE3020" s="217" t="s">
        <v>165</v>
      </c>
      <c r="AF3020" s="217" t="s">
        <v>211</v>
      </c>
      <c r="AG3020" s="217" t="s">
        <v>539</v>
      </c>
      <c r="AH3020" s="208">
        <v>43306</v>
      </c>
      <c r="AI3020" s="210" t="s">
        <v>4350</v>
      </c>
      <c r="AJ3020" s="115" t="str">
        <f t="shared" si="47"/>
        <v>FS</v>
      </c>
      <c r="AK3020" s="115" t="b">
        <f>ISNUMBER(SEARCH("IRT",Table1[[#This Row],[Current_Status]]))</f>
        <v>0</v>
      </c>
      <c r="AL3020" s="116">
        <f>YEAR(Table1[[#This Row],[Project_Initiated]])</f>
        <v>2018</v>
      </c>
      <c r="AM3020" s="53">
        <v>44136</v>
      </c>
      <c r="AN3020" s="53" t="str">
        <f>IF(AND(Table1[[#This Row],[Completed Date]]&gt;="07/01/2020"+0,Table1[[#This Row],[Completed Date]]&lt;="6/30/2021"+0),"FY 20-21",IF(AND(Table1[[#This Row],[Completed Date]]&gt;="07/01/2019"+0,Table1[[#This Row],[Completed Date]]&lt;="6/30/2020"+0),"FY 19-20",""))</f>
        <v/>
      </c>
      <c r="AO3020" s="116" t="str">
        <f>IFERROR(FIND("R",Table1[[#This Row],[FS_Priority]]),"")</f>
        <v/>
      </c>
    </row>
    <row r="3021" spans="1:41" x14ac:dyDescent="0.25">
      <c r="A3021" s="48" t="s">
        <v>752</v>
      </c>
      <c r="B3021" s="217" t="s">
        <v>211</v>
      </c>
      <c r="C3021" s="217" t="s">
        <v>752</v>
      </c>
      <c r="D3021" s="218" t="b">
        <v>0</v>
      </c>
      <c r="E3021" s="48" t="s">
        <v>652</v>
      </c>
      <c r="F3021" s="48" t="s">
        <v>3322</v>
      </c>
      <c r="G3021" s="48" t="s">
        <v>211</v>
      </c>
      <c r="H3021" s="48" t="s">
        <v>445</v>
      </c>
      <c r="I3021" s="48" t="s">
        <v>3858</v>
      </c>
      <c r="J3021" s="48" t="s">
        <v>2661</v>
      </c>
      <c r="K3021" s="217" t="s">
        <v>3859</v>
      </c>
      <c r="L3021" s="217" t="s">
        <v>450</v>
      </c>
      <c r="M3021" s="48" t="s">
        <v>3860</v>
      </c>
      <c r="N3021" s="217" t="s">
        <v>211</v>
      </c>
      <c r="O3021" s="48" t="s">
        <v>183</v>
      </c>
      <c r="P3021" s="48"/>
      <c r="Q3021" s="48" t="s">
        <v>211</v>
      </c>
      <c r="R3021" s="217" t="s">
        <v>218</v>
      </c>
      <c r="S3021" s="48" t="b">
        <v>0</v>
      </c>
      <c r="T3021" s="48"/>
      <c r="U3021" s="178"/>
      <c r="V3021" s="178">
        <v>43262</v>
      </c>
      <c r="W3021" s="48" t="s">
        <v>211</v>
      </c>
      <c r="X3021" s="48"/>
      <c r="Y3021" s="48"/>
      <c r="Z3021" s="48" t="s">
        <v>211</v>
      </c>
      <c r="AA3021" s="48"/>
      <c r="AB3021" s="48"/>
      <c r="AC3021" s="217" t="s">
        <v>753</v>
      </c>
      <c r="AD3021" s="48"/>
      <c r="AE3021" s="217" t="s">
        <v>183</v>
      </c>
      <c r="AF3021" s="217" t="s">
        <v>211</v>
      </c>
      <c r="AG3021" s="217" t="s">
        <v>2694</v>
      </c>
      <c r="AH3021" s="208">
        <v>43335</v>
      </c>
      <c r="AI3021" s="210" t="s">
        <v>4348</v>
      </c>
      <c r="AJ3021" s="115" t="str">
        <f t="shared" si="47"/>
        <v>FS</v>
      </c>
      <c r="AK3021" s="115" t="b">
        <f>ISNUMBER(SEARCH("IRT",Table1[[#This Row],[Current_Status]]))</f>
        <v>0</v>
      </c>
      <c r="AL3021" s="116">
        <f>YEAR(Table1[[#This Row],[Project_Initiated]])</f>
        <v>2018</v>
      </c>
      <c r="AM3021" s="53">
        <v>44136</v>
      </c>
      <c r="AN3021" s="53" t="str">
        <f>IF(AND(Table1[[#This Row],[Completed Date]]&gt;="07/01/2020"+0,Table1[[#This Row],[Completed Date]]&lt;="6/30/2021"+0),"FY 20-21",IF(AND(Table1[[#This Row],[Completed Date]]&gt;="07/01/2019"+0,Table1[[#This Row],[Completed Date]]&lt;="6/30/2020"+0),"FY 19-20",""))</f>
        <v/>
      </c>
      <c r="AO3021" s="116" t="str">
        <f>IFERROR(FIND("R",Table1[[#This Row],[FS_Priority]]),"")</f>
        <v/>
      </c>
    </row>
    <row r="3022" spans="1:41" x14ac:dyDescent="0.25">
      <c r="A3022" s="48" t="s">
        <v>754</v>
      </c>
      <c r="B3022" s="217" t="s">
        <v>211</v>
      </c>
      <c r="C3022" s="217" t="s">
        <v>754</v>
      </c>
      <c r="D3022" s="218" t="b">
        <v>0</v>
      </c>
      <c r="E3022" s="48" t="s">
        <v>130</v>
      </c>
      <c r="F3022" s="48" t="s">
        <v>3273</v>
      </c>
      <c r="G3022" s="48" t="s">
        <v>211</v>
      </c>
      <c r="H3022" s="48" t="s">
        <v>932</v>
      </c>
      <c r="I3022" s="48" t="s">
        <v>3797</v>
      </c>
      <c r="J3022" s="48" t="s">
        <v>2661</v>
      </c>
      <c r="K3022" s="217" t="s">
        <v>3791</v>
      </c>
      <c r="L3022" s="217" t="s">
        <v>403</v>
      </c>
      <c r="M3022" s="48" t="s">
        <v>3796</v>
      </c>
      <c r="N3022" s="217" t="s">
        <v>211</v>
      </c>
      <c r="O3022" s="48" t="s">
        <v>183</v>
      </c>
      <c r="P3022" s="48"/>
      <c r="Q3022" s="48" t="s">
        <v>211</v>
      </c>
      <c r="R3022" s="217" t="s">
        <v>240</v>
      </c>
      <c r="S3022" s="48" t="b">
        <v>0</v>
      </c>
      <c r="T3022" s="48"/>
      <c r="U3022" s="178"/>
      <c r="V3022" s="178">
        <v>43263</v>
      </c>
      <c r="W3022" s="48" t="s">
        <v>211</v>
      </c>
      <c r="X3022" s="48"/>
      <c r="Y3022" s="48"/>
      <c r="Z3022" s="48" t="s">
        <v>211</v>
      </c>
      <c r="AA3022" s="48"/>
      <c r="AB3022" s="48"/>
      <c r="AC3022" s="217" t="s">
        <v>755</v>
      </c>
      <c r="AD3022" s="48"/>
      <c r="AE3022" s="217" t="s">
        <v>183</v>
      </c>
      <c r="AF3022" s="217" t="s">
        <v>211</v>
      </c>
      <c r="AG3022" s="217" t="s">
        <v>2694</v>
      </c>
      <c r="AH3022" s="208">
        <v>43362</v>
      </c>
      <c r="AI3022" s="210" t="s">
        <v>4350</v>
      </c>
      <c r="AJ3022" s="115" t="str">
        <f t="shared" si="47"/>
        <v>FS</v>
      </c>
      <c r="AK3022" s="115" t="b">
        <f>ISNUMBER(SEARCH("IRT",Table1[[#This Row],[Current_Status]]))</f>
        <v>0</v>
      </c>
      <c r="AL3022" s="116">
        <f>YEAR(Table1[[#This Row],[Project_Initiated]])</f>
        <v>2018</v>
      </c>
      <c r="AM3022" s="53">
        <v>44136</v>
      </c>
      <c r="AN3022" s="53" t="str">
        <f>IF(AND(Table1[[#This Row],[Completed Date]]&gt;="07/01/2020"+0,Table1[[#This Row],[Completed Date]]&lt;="6/30/2021"+0),"FY 20-21",IF(AND(Table1[[#This Row],[Completed Date]]&gt;="07/01/2019"+0,Table1[[#This Row],[Completed Date]]&lt;="6/30/2020"+0),"FY 19-20",""))</f>
        <v/>
      </c>
      <c r="AO3022" s="116" t="str">
        <f>IFERROR(FIND("R",Table1[[#This Row],[FS_Priority]]),"")</f>
        <v/>
      </c>
    </row>
    <row r="3023" spans="1:41" x14ac:dyDescent="0.25">
      <c r="A3023" s="48" t="s">
        <v>756</v>
      </c>
      <c r="B3023" s="217" t="s">
        <v>211</v>
      </c>
      <c r="C3023" s="217" t="s">
        <v>756</v>
      </c>
      <c r="D3023" s="218" t="b">
        <v>0</v>
      </c>
      <c r="E3023" s="48" t="s">
        <v>53</v>
      </c>
      <c r="F3023" s="48" t="s">
        <v>3000</v>
      </c>
      <c r="G3023" s="48" t="s">
        <v>211</v>
      </c>
      <c r="H3023" s="48" t="s">
        <v>932</v>
      </c>
      <c r="I3023" s="48" t="s">
        <v>3523</v>
      </c>
      <c r="J3023" s="48" t="s">
        <v>2661</v>
      </c>
      <c r="K3023" s="217" t="s">
        <v>3514</v>
      </c>
      <c r="L3023" s="217" t="s">
        <v>2636</v>
      </c>
      <c r="M3023" s="48" t="s">
        <v>3524</v>
      </c>
      <c r="N3023" s="217" t="s">
        <v>211</v>
      </c>
      <c r="O3023" s="48" t="s">
        <v>165</v>
      </c>
      <c r="P3023" s="48"/>
      <c r="Q3023" s="48" t="s">
        <v>211</v>
      </c>
      <c r="R3023" s="217" t="s">
        <v>218</v>
      </c>
      <c r="S3023" s="48" t="b">
        <v>1</v>
      </c>
      <c r="T3023" s="48"/>
      <c r="U3023" s="178"/>
      <c r="V3023" s="178">
        <v>43263</v>
      </c>
      <c r="W3023" s="48" t="s">
        <v>211</v>
      </c>
      <c r="X3023" s="48"/>
      <c r="Y3023" s="48"/>
      <c r="Z3023" s="48" t="s">
        <v>211</v>
      </c>
      <c r="AA3023" s="48"/>
      <c r="AB3023" s="48"/>
      <c r="AC3023" s="217" t="s">
        <v>211</v>
      </c>
      <c r="AD3023" s="48"/>
      <c r="AE3023" s="217" t="s">
        <v>165</v>
      </c>
      <c r="AF3023" s="217" t="s">
        <v>211</v>
      </c>
      <c r="AG3023" s="217" t="s">
        <v>539</v>
      </c>
      <c r="AH3023" s="208">
        <v>43336</v>
      </c>
      <c r="AI3023" s="210" t="s">
        <v>4350</v>
      </c>
      <c r="AJ3023" s="115" t="str">
        <f t="shared" si="47"/>
        <v>FS</v>
      </c>
      <c r="AK3023" s="115" t="b">
        <f>ISNUMBER(SEARCH("IRT",Table1[[#This Row],[Current_Status]]))</f>
        <v>0</v>
      </c>
      <c r="AL3023" s="116">
        <f>YEAR(Table1[[#This Row],[Project_Initiated]])</f>
        <v>2018</v>
      </c>
      <c r="AM3023" s="53">
        <v>44136</v>
      </c>
      <c r="AN3023" s="53" t="str">
        <f>IF(AND(Table1[[#This Row],[Completed Date]]&gt;="07/01/2020"+0,Table1[[#This Row],[Completed Date]]&lt;="6/30/2021"+0),"FY 20-21",IF(AND(Table1[[#This Row],[Completed Date]]&gt;="07/01/2019"+0,Table1[[#This Row],[Completed Date]]&lt;="6/30/2020"+0),"FY 19-20",""))</f>
        <v/>
      </c>
      <c r="AO3023" s="116" t="str">
        <f>IFERROR(FIND("R",Table1[[#This Row],[FS_Priority]]),"")</f>
        <v/>
      </c>
    </row>
    <row r="3024" spans="1:41" x14ac:dyDescent="0.25">
      <c r="A3024" s="48" t="s">
        <v>757</v>
      </c>
      <c r="B3024" s="217" t="s">
        <v>211</v>
      </c>
      <c r="C3024" s="217" t="s">
        <v>757</v>
      </c>
      <c r="D3024" s="218" t="b">
        <v>0</v>
      </c>
      <c r="E3024" s="48" t="s">
        <v>107</v>
      </c>
      <c r="F3024" s="48" t="s">
        <v>3184</v>
      </c>
      <c r="G3024" s="48" t="s">
        <v>211</v>
      </c>
      <c r="H3024" s="48" t="s">
        <v>81</v>
      </c>
      <c r="I3024" s="48" t="s">
        <v>3711</v>
      </c>
      <c r="J3024" s="48" t="s">
        <v>2661</v>
      </c>
      <c r="K3024" s="217" t="s">
        <v>3674</v>
      </c>
      <c r="L3024" s="217" t="s">
        <v>2636</v>
      </c>
      <c r="M3024" s="48" t="s">
        <v>3682</v>
      </c>
      <c r="N3024" s="217" t="s">
        <v>211</v>
      </c>
      <c r="O3024" s="48" t="s">
        <v>165</v>
      </c>
      <c r="P3024" s="48"/>
      <c r="Q3024" s="48" t="s">
        <v>218</v>
      </c>
      <c r="R3024" s="217" t="s">
        <v>240</v>
      </c>
      <c r="S3024" s="48" t="b">
        <v>1</v>
      </c>
      <c r="T3024" s="48"/>
      <c r="U3024" s="178"/>
      <c r="V3024" s="178">
        <v>43263</v>
      </c>
      <c r="W3024" s="48" t="s">
        <v>211</v>
      </c>
      <c r="X3024" s="48"/>
      <c r="Y3024" s="48"/>
      <c r="Z3024" s="48" t="s">
        <v>211</v>
      </c>
      <c r="AA3024" s="48"/>
      <c r="AB3024" s="48"/>
      <c r="AC3024" s="217" t="s">
        <v>211</v>
      </c>
      <c r="AD3024" s="48"/>
      <c r="AE3024" s="217" t="s">
        <v>165</v>
      </c>
      <c r="AF3024" s="217" t="s">
        <v>211</v>
      </c>
      <c r="AG3024" s="217" t="s">
        <v>539</v>
      </c>
      <c r="AH3024" s="208">
        <v>43369</v>
      </c>
      <c r="AI3024" s="210" t="s">
        <v>4350</v>
      </c>
      <c r="AJ3024" s="115" t="str">
        <f t="shared" si="47"/>
        <v>FS</v>
      </c>
      <c r="AK3024" s="115" t="b">
        <f>ISNUMBER(SEARCH("IRT",Table1[[#This Row],[Current_Status]]))</f>
        <v>0</v>
      </c>
      <c r="AL3024" s="116">
        <f>YEAR(Table1[[#This Row],[Project_Initiated]])</f>
        <v>2018</v>
      </c>
      <c r="AM3024" s="53">
        <v>44136</v>
      </c>
      <c r="AN3024" s="53" t="str">
        <f>IF(AND(Table1[[#This Row],[Completed Date]]&gt;="07/01/2020"+0,Table1[[#This Row],[Completed Date]]&lt;="6/30/2021"+0),"FY 20-21",IF(AND(Table1[[#This Row],[Completed Date]]&gt;="07/01/2019"+0,Table1[[#This Row],[Completed Date]]&lt;="6/30/2020"+0),"FY 19-20",""))</f>
        <v/>
      </c>
      <c r="AO3024" s="116" t="str">
        <f>IFERROR(FIND("R",Table1[[#This Row],[FS_Priority]]),"")</f>
        <v/>
      </c>
    </row>
    <row r="3025" spans="1:41" x14ac:dyDescent="0.25">
      <c r="A3025" s="48" t="s">
        <v>758</v>
      </c>
      <c r="B3025" s="217" t="s">
        <v>211</v>
      </c>
      <c r="C3025" s="217" t="s">
        <v>758</v>
      </c>
      <c r="D3025" s="218" t="b">
        <v>0</v>
      </c>
      <c r="E3025" s="48" t="s">
        <v>130</v>
      </c>
      <c r="F3025" s="48" t="s">
        <v>3274</v>
      </c>
      <c r="G3025" s="48" t="s">
        <v>211</v>
      </c>
      <c r="H3025" s="48" t="s">
        <v>182</v>
      </c>
      <c r="I3025" s="48" t="s">
        <v>3794</v>
      </c>
      <c r="J3025" s="48" t="s">
        <v>2661</v>
      </c>
      <c r="K3025" s="217" t="s">
        <v>3791</v>
      </c>
      <c r="L3025" s="217" t="s">
        <v>403</v>
      </c>
      <c r="M3025" s="48" t="s">
        <v>3795</v>
      </c>
      <c r="N3025" s="217" t="s">
        <v>211</v>
      </c>
      <c r="O3025" s="48" t="s">
        <v>546</v>
      </c>
      <c r="P3025" s="48"/>
      <c r="Q3025" s="48" t="s">
        <v>211</v>
      </c>
      <c r="R3025" s="217" t="s">
        <v>218</v>
      </c>
      <c r="S3025" s="48" t="b">
        <v>0</v>
      </c>
      <c r="T3025" s="48"/>
      <c r="U3025" s="178"/>
      <c r="V3025" s="178">
        <v>43264</v>
      </c>
      <c r="W3025" s="48" t="s">
        <v>211</v>
      </c>
      <c r="X3025" s="48"/>
      <c r="Y3025" s="48"/>
      <c r="Z3025" s="48" t="s">
        <v>211</v>
      </c>
      <c r="AA3025" s="48"/>
      <c r="AB3025" s="48"/>
      <c r="AC3025" s="217" t="s">
        <v>2848</v>
      </c>
      <c r="AD3025" s="48"/>
      <c r="AE3025" s="217" t="s">
        <v>178</v>
      </c>
      <c r="AF3025" s="217" t="s">
        <v>211</v>
      </c>
      <c r="AG3025" s="217" t="s">
        <v>2694</v>
      </c>
      <c r="AH3025" s="208">
        <v>43552</v>
      </c>
      <c r="AI3025" s="210" t="s">
        <v>4350</v>
      </c>
      <c r="AJ3025" s="115" t="str">
        <f t="shared" si="47"/>
        <v>FS</v>
      </c>
      <c r="AK3025" s="115" t="b">
        <f>ISNUMBER(SEARCH("IRT",Table1[[#This Row],[Current_Status]]))</f>
        <v>0</v>
      </c>
      <c r="AL3025" s="116">
        <f>YEAR(Table1[[#This Row],[Project_Initiated]])</f>
        <v>2018</v>
      </c>
      <c r="AM3025" s="53">
        <v>44136</v>
      </c>
      <c r="AN3025" s="53" t="str">
        <f>IF(AND(Table1[[#This Row],[Completed Date]]&gt;="07/01/2020"+0,Table1[[#This Row],[Completed Date]]&lt;="6/30/2021"+0),"FY 20-21",IF(AND(Table1[[#This Row],[Completed Date]]&gt;="07/01/2019"+0,Table1[[#This Row],[Completed Date]]&lt;="6/30/2020"+0),"FY 19-20",""))</f>
        <v/>
      </c>
      <c r="AO3025" s="116" t="str">
        <f>IFERROR(FIND("R",Table1[[#This Row],[FS_Priority]]),"")</f>
        <v/>
      </c>
    </row>
    <row r="3026" spans="1:41" x14ac:dyDescent="0.25">
      <c r="A3026" s="48" t="s">
        <v>759</v>
      </c>
      <c r="B3026" s="217" t="s">
        <v>211</v>
      </c>
      <c r="C3026" s="217" t="s">
        <v>759</v>
      </c>
      <c r="D3026" s="218" t="b">
        <v>0</v>
      </c>
      <c r="E3026" s="48" t="s">
        <v>148</v>
      </c>
      <c r="F3026" s="48" t="s">
        <v>3331</v>
      </c>
      <c r="G3026" s="48" t="s">
        <v>760</v>
      </c>
      <c r="H3026" s="48" t="s">
        <v>466</v>
      </c>
      <c r="I3026" s="48" t="s">
        <v>3869</v>
      </c>
      <c r="J3026" s="48" t="s">
        <v>2672</v>
      </c>
      <c r="K3026" s="217" t="s">
        <v>4320</v>
      </c>
      <c r="L3026" s="217" t="s">
        <v>434</v>
      </c>
      <c r="M3026" s="48" t="s">
        <v>3870</v>
      </c>
      <c r="N3026" s="217" t="s">
        <v>211</v>
      </c>
      <c r="O3026" s="48" t="s">
        <v>183</v>
      </c>
      <c r="P3026" s="48"/>
      <c r="Q3026" s="48" t="s">
        <v>211</v>
      </c>
      <c r="R3026" s="217" t="s">
        <v>211</v>
      </c>
      <c r="S3026" s="48" t="b">
        <v>0</v>
      </c>
      <c r="T3026" s="48"/>
      <c r="U3026" s="178"/>
      <c r="V3026" s="178">
        <v>43265</v>
      </c>
      <c r="W3026" s="48" t="s">
        <v>211</v>
      </c>
      <c r="X3026" s="48"/>
      <c r="Y3026" s="48"/>
      <c r="Z3026" s="48" t="s">
        <v>211</v>
      </c>
      <c r="AA3026" s="48"/>
      <c r="AB3026" s="48"/>
      <c r="AC3026" s="217" t="s">
        <v>761</v>
      </c>
      <c r="AD3026" s="48"/>
      <c r="AE3026" s="217" t="s">
        <v>211</v>
      </c>
      <c r="AF3026" s="217" t="s">
        <v>211</v>
      </c>
      <c r="AG3026" s="217" t="s">
        <v>2693</v>
      </c>
      <c r="AH3026" s="208">
        <v>43292</v>
      </c>
      <c r="AI3026" s="210" t="s">
        <v>4347</v>
      </c>
      <c r="AJ3026" s="115" t="str">
        <f t="shared" si="47"/>
        <v>FS</v>
      </c>
      <c r="AK3026" s="115" t="b">
        <f>ISNUMBER(SEARCH("IRT",Table1[[#This Row],[Current_Status]]))</f>
        <v>0</v>
      </c>
      <c r="AL3026" s="116">
        <f>YEAR(Table1[[#This Row],[Project_Initiated]])</f>
        <v>2018</v>
      </c>
      <c r="AM3026" s="53">
        <v>44136</v>
      </c>
      <c r="AN3026" s="53" t="str">
        <f>IF(AND(Table1[[#This Row],[Completed Date]]&gt;="07/01/2020"+0,Table1[[#This Row],[Completed Date]]&lt;="6/30/2021"+0),"FY 20-21",IF(AND(Table1[[#This Row],[Completed Date]]&gt;="07/01/2019"+0,Table1[[#This Row],[Completed Date]]&lt;="6/30/2020"+0),"FY 19-20",""))</f>
        <v/>
      </c>
      <c r="AO3026" s="116" t="str">
        <f>IFERROR(FIND("R",Table1[[#This Row],[FS_Priority]]),"")</f>
        <v/>
      </c>
    </row>
    <row r="3027" spans="1:41" x14ac:dyDescent="0.25">
      <c r="A3027" s="48" t="s">
        <v>762</v>
      </c>
      <c r="B3027" s="217" t="s">
        <v>211</v>
      </c>
      <c r="C3027" s="217" t="s">
        <v>762</v>
      </c>
      <c r="D3027" s="218" t="b">
        <v>0</v>
      </c>
      <c r="E3027" s="48" t="s">
        <v>2647</v>
      </c>
      <c r="F3027" s="48" t="s">
        <v>3329</v>
      </c>
      <c r="G3027" s="48" t="s">
        <v>211</v>
      </c>
      <c r="H3027" s="48" t="s">
        <v>52</v>
      </c>
      <c r="I3027" s="48" t="s">
        <v>3867</v>
      </c>
      <c r="J3027" s="48" t="s">
        <v>2661</v>
      </c>
      <c r="K3027" s="217" t="s">
        <v>211</v>
      </c>
      <c r="L3027" s="217" t="s">
        <v>211</v>
      </c>
      <c r="M3027" s="48" t="s">
        <v>3868</v>
      </c>
      <c r="N3027" s="217" t="s">
        <v>211</v>
      </c>
      <c r="O3027" s="48" t="s">
        <v>183</v>
      </c>
      <c r="P3027" s="48"/>
      <c r="Q3027" s="48" t="s">
        <v>211</v>
      </c>
      <c r="R3027" s="217" t="s">
        <v>218</v>
      </c>
      <c r="S3027" s="48" t="b">
        <v>0</v>
      </c>
      <c r="T3027" s="48"/>
      <c r="U3027" s="178"/>
      <c r="V3027" s="178">
        <v>43267</v>
      </c>
      <c r="W3027" s="48" t="s">
        <v>211</v>
      </c>
      <c r="X3027" s="48"/>
      <c r="Y3027" s="48"/>
      <c r="Z3027" s="48" t="s">
        <v>211</v>
      </c>
      <c r="AA3027" s="48"/>
      <c r="AB3027" s="48"/>
      <c r="AC3027" s="217" t="s">
        <v>763</v>
      </c>
      <c r="AD3027" s="48"/>
      <c r="AE3027" s="217" t="s">
        <v>183</v>
      </c>
      <c r="AF3027" s="217" t="s">
        <v>211</v>
      </c>
      <c r="AG3027" s="217" t="s">
        <v>2694</v>
      </c>
      <c r="AH3027" s="208">
        <v>43395</v>
      </c>
      <c r="AI3027" s="210" t="s">
        <v>4350</v>
      </c>
      <c r="AJ3027" s="115" t="str">
        <f t="shared" si="47"/>
        <v>FS</v>
      </c>
      <c r="AK3027" s="115" t="b">
        <f>ISNUMBER(SEARCH("IRT",Table1[[#This Row],[Current_Status]]))</f>
        <v>0</v>
      </c>
      <c r="AL3027" s="116">
        <f>YEAR(Table1[[#This Row],[Project_Initiated]])</f>
        <v>2018</v>
      </c>
      <c r="AM3027" s="53">
        <v>44136</v>
      </c>
      <c r="AN3027" s="53" t="str">
        <f>IF(AND(Table1[[#This Row],[Completed Date]]&gt;="07/01/2020"+0,Table1[[#This Row],[Completed Date]]&lt;="6/30/2021"+0),"FY 20-21",IF(AND(Table1[[#This Row],[Completed Date]]&gt;="07/01/2019"+0,Table1[[#This Row],[Completed Date]]&lt;="6/30/2020"+0),"FY 19-20",""))</f>
        <v/>
      </c>
      <c r="AO3027" s="116" t="str">
        <f>IFERROR(FIND("R",Table1[[#This Row],[FS_Priority]]),"")</f>
        <v/>
      </c>
    </row>
    <row r="3028" spans="1:41" x14ac:dyDescent="0.25">
      <c r="A3028" s="48" t="s">
        <v>336</v>
      </c>
      <c r="B3028" s="217" t="s">
        <v>211</v>
      </c>
      <c r="C3028" s="217" t="s">
        <v>336</v>
      </c>
      <c r="D3028" s="218" t="b">
        <v>0</v>
      </c>
      <c r="E3028" s="48" t="s">
        <v>107</v>
      </c>
      <c r="F3028" s="48" t="s">
        <v>3209</v>
      </c>
      <c r="G3028" s="48" t="s">
        <v>2633</v>
      </c>
      <c r="H3028" s="48" t="s">
        <v>764</v>
      </c>
      <c r="I3028" s="48" t="s">
        <v>211</v>
      </c>
      <c r="J3028" s="48" t="s">
        <v>2670</v>
      </c>
      <c r="K3028" s="217" t="s">
        <v>3674</v>
      </c>
      <c r="L3028" s="217" t="s">
        <v>2636</v>
      </c>
      <c r="M3028" s="48" t="s">
        <v>3680</v>
      </c>
      <c r="N3028" s="217" t="s">
        <v>211</v>
      </c>
      <c r="O3028" s="48" t="s">
        <v>165</v>
      </c>
      <c r="P3028" s="48"/>
      <c r="Q3028" s="48" t="s">
        <v>317</v>
      </c>
      <c r="R3028" s="217" t="s">
        <v>211</v>
      </c>
      <c r="S3028" s="48" t="b">
        <v>0</v>
      </c>
      <c r="T3028" s="48"/>
      <c r="U3028" s="178"/>
      <c r="V3028" s="178">
        <v>43276</v>
      </c>
      <c r="W3028" s="48" t="s">
        <v>211</v>
      </c>
      <c r="X3028" s="48"/>
      <c r="Y3028" s="48"/>
      <c r="Z3028" s="48" t="s">
        <v>211</v>
      </c>
      <c r="AA3028" s="48"/>
      <c r="AB3028" s="48"/>
      <c r="AC3028" s="217" t="s">
        <v>539</v>
      </c>
      <c r="AD3028" s="179"/>
      <c r="AE3028" s="217" t="s">
        <v>165</v>
      </c>
      <c r="AF3028" s="217" t="s">
        <v>211</v>
      </c>
      <c r="AG3028" s="217" t="s">
        <v>539</v>
      </c>
      <c r="AH3028" s="209">
        <v>43344</v>
      </c>
      <c r="AI3028" s="210" t="s">
        <v>4347</v>
      </c>
      <c r="AJ3028" s="115" t="str">
        <f t="shared" si="47"/>
        <v>FS</v>
      </c>
      <c r="AK3028" s="115" t="b">
        <f>ISNUMBER(SEARCH("IRT",Table1[[#This Row],[Current_Status]]))</f>
        <v>0</v>
      </c>
      <c r="AL3028" s="116">
        <f>YEAR(Table1[[#This Row],[Project_Initiated]])</f>
        <v>2018</v>
      </c>
      <c r="AM3028" s="53">
        <v>44136</v>
      </c>
      <c r="AN3028" s="53" t="str">
        <f>IF(AND(Table1[[#This Row],[Completed Date]]&gt;="07/01/2020"+0,Table1[[#This Row],[Completed Date]]&lt;="6/30/2021"+0),"FY 20-21",IF(AND(Table1[[#This Row],[Completed Date]]&gt;="07/01/2019"+0,Table1[[#This Row],[Completed Date]]&lt;="6/30/2020"+0),"FY 19-20",""))</f>
        <v/>
      </c>
      <c r="AO3028" s="116" t="str">
        <f>IFERROR(FIND("R",Table1[[#This Row],[FS_Priority]]),"")</f>
        <v/>
      </c>
    </row>
    <row r="3029" spans="1:41" x14ac:dyDescent="0.25">
      <c r="A3029" s="48" t="s">
        <v>765</v>
      </c>
      <c r="B3029" s="217" t="s">
        <v>211</v>
      </c>
      <c r="C3029" s="217" t="s">
        <v>765</v>
      </c>
      <c r="D3029" s="218" t="b">
        <v>0</v>
      </c>
      <c r="E3029" s="48" t="s">
        <v>99</v>
      </c>
      <c r="F3029" s="48" t="s">
        <v>3095</v>
      </c>
      <c r="G3029" s="48" t="s">
        <v>211</v>
      </c>
      <c r="H3029" s="48" t="s">
        <v>445</v>
      </c>
      <c r="I3029" s="48" t="s">
        <v>136</v>
      </c>
      <c r="J3029" s="48" t="s">
        <v>2661</v>
      </c>
      <c r="K3029" s="217" t="s">
        <v>4989</v>
      </c>
      <c r="L3029" s="217" t="s">
        <v>297</v>
      </c>
      <c r="M3029" s="48" t="s">
        <v>3599</v>
      </c>
      <c r="N3029" s="217" t="s">
        <v>211</v>
      </c>
      <c r="O3029" s="48" t="s">
        <v>165</v>
      </c>
      <c r="P3029" s="48"/>
      <c r="Q3029" s="48" t="s">
        <v>221</v>
      </c>
      <c r="R3029" s="217" t="s">
        <v>211</v>
      </c>
      <c r="S3029" s="48" t="b">
        <v>0</v>
      </c>
      <c r="T3029" s="48"/>
      <c r="U3029" s="178"/>
      <c r="V3029" s="178">
        <v>43276</v>
      </c>
      <c r="W3029" s="48" t="s">
        <v>211</v>
      </c>
      <c r="X3029" s="48"/>
      <c r="Y3029" s="48"/>
      <c r="Z3029" s="48" t="s">
        <v>211</v>
      </c>
      <c r="AA3029" s="48"/>
      <c r="AB3029" s="48"/>
      <c r="AC3029" s="217" t="s">
        <v>539</v>
      </c>
      <c r="AD3029" s="48"/>
      <c r="AE3029" s="217" t="s">
        <v>165</v>
      </c>
      <c r="AF3029" s="217" t="s">
        <v>211</v>
      </c>
      <c r="AG3029" s="217" t="s">
        <v>539</v>
      </c>
      <c r="AH3029" s="208">
        <v>43395</v>
      </c>
      <c r="AI3029" s="210" t="s">
        <v>4347</v>
      </c>
      <c r="AJ3029" s="115" t="str">
        <f t="shared" si="47"/>
        <v>FS</v>
      </c>
      <c r="AK3029" s="115" t="b">
        <f>ISNUMBER(SEARCH("IRT",Table1[[#This Row],[Current_Status]]))</f>
        <v>0</v>
      </c>
      <c r="AL3029" s="116">
        <f>YEAR(Table1[[#This Row],[Project_Initiated]])</f>
        <v>2018</v>
      </c>
      <c r="AM3029" s="53">
        <v>44136</v>
      </c>
      <c r="AN3029" s="53" t="str">
        <f>IF(AND(Table1[[#This Row],[Completed Date]]&gt;="07/01/2020"+0,Table1[[#This Row],[Completed Date]]&lt;="6/30/2021"+0),"FY 20-21",IF(AND(Table1[[#This Row],[Completed Date]]&gt;="07/01/2019"+0,Table1[[#This Row],[Completed Date]]&lt;="6/30/2020"+0),"FY 19-20",""))</f>
        <v/>
      </c>
      <c r="AO3029" s="116" t="str">
        <f>IFERROR(FIND("R",Table1[[#This Row],[FS_Priority]]),"")</f>
        <v/>
      </c>
    </row>
    <row r="3030" spans="1:41" x14ac:dyDescent="0.25">
      <c r="A3030" s="48" t="s">
        <v>766</v>
      </c>
      <c r="B3030" s="217" t="s">
        <v>211</v>
      </c>
      <c r="C3030" s="217" t="s">
        <v>766</v>
      </c>
      <c r="D3030" s="218" t="b">
        <v>0</v>
      </c>
      <c r="E3030" s="48" t="s">
        <v>442</v>
      </c>
      <c r="F3030" s="48" t="s">
        <v>3302</v>
      </c>
      <c r="G3030" s="48" t="s">
        <v>211</v>
      </c>
      <c r="H3030" s="48" t="s">
        <v>4018</v>
      </c>
      <c r="I3030" s="48" t="s">
        <v>211</v>
      </c>
      <c r="J3030" s="48" t="s">
        <v>2661</v>
      </c>
      <c r="K3030" s="217" t="s">
        <v>3829</v>
      </c>
      <c r="L3030" s="217" t="s">
        <v>141</v>
      </c>
      <c r="M3030" s="48" t="s">
        <v>3830</v>
      </c>
      <c r="N3030" s="217" t="s">
        <v>211</v>
      </c>
      <c r="O3030" s="48" t="s">
        <v>183</v>
      </c>
      <c r="P3030" s="48"/>
      <c r="Q3030" s="48" t="s">
        <v>211</v>
      </c>
      <c r="R3030" s="217" t="s">
        <v>218</v>
      </c>
      <c r="S3030" s="48" t="b">
        <v>0</v>
      </c>
      <c r="T3030" s="48"/>
      <c r="U3030" s="178"/>
      <c r="V3030" s="178">
        <v>43277</v>
      </c>
      <c r="W3030" s="48" t="s">
        <v>211</v>
      </c>
      <c r="X3030" s="48"/>
      <c r="Y3030" s="48"/>
      <c r="Z3030" s="48" t="s">
        <v>211</v>
      </c>
      <c r="AA3030" s="48"/>
      <c r="AB3030" s="48"/>
      <c r="AC3030" s="217" t="s">
        <v>767</v>
      </c>
      <c r="AD3030" s="48"/>
      <c r="AE3030" s="217" t="s">
        <v>183</v>
      </c>
      <c r="AF3030" s="217" t="s">
        <v>211</v>
      </c>
      <c r="AG3030" s="217" t="s">
        <v>2694</v>
      </c>
      <c r="AH3030" s="208">
        <v>43314</v>
      </c>
      <c r="AI3030" s="210" t="s">
        <v>4350</v>
      </c>
      <c r="AJ3030" s="115" t="str">
        <f t="shared" si="47"/>
        <v>FS</v>
      </c>
      <c r="AK3030" s="115" t="b">
        <f>ISNUMBER(SEARCH("IRT",Table1[[#This Row],[Current_Status]]))</f>
        <v>0</v>
      </c>
      <c r="AL3030" s="116">
        <f>YEAR(Table1[[#This Row],[Project_Initiated]])</f>
        <v>2018</v>
      </c>
      <c r="AM3030" s="53">
        <v>44136</v>
      </c>
      <c r="AN3030" s="53" t="str">
        <f>IF(AND(Table1[[#This Row],[Completed Date]]&gt;="07/01/2020"+0,Table1[[#This Row],[Completed Date]]&lt;="6/30/2021"+0),"FY 20-21",IF(AND(Table1[[#This Row],[Completed Date]]&gt;="07/01/2019"+0,Table1[[#This Row],[Completed Date]]&lt;="6/30/2020"+0),"FY 19-20",""))</f>
        <v/>
      </c>
      <c r="AO3030" s="116" t="str">
        <f>IFERROR(FIND("R",Table1[[#This Row],[FS_Priority]]),"")</f>
        <v/>
      </c>
    </row>
    <row r="3031" spans="1:41" x14ac:dyDescent="0.25">
      <c r="A3031" s="48" t="s">
        <v>261</v>
      </c>
      <c r="B3031" s="217" t="s">
        <v>211</v>
      </c>
      <c r="C3031" s="217" t="s">
        <v>261</v>
      </c>
      <c r="D3031" s="218" t="b">
        <v>0</v>
      </c>
      <c r="E3031" s="48" t="s">
        <v>4299</v>
      </c>
      <c r="F3031" s="48" t="s">
        <v>2992</v>
      </c>
      <c r="G3031" s="48" t="s">
        <v>220</v>
      </c>
      <c r="H3031" s="48" t="s">
        <v>211</v>
      </c>
      <c r="I3031" s="48" t="s">
        <v>211</v>
      </c>
      <c r="J3031" s="48" t="s">
        <v>2672</v>
      </c>
      <c r="K3031" s="217" t="s">
        <v>3471</v>
      </c>
      <c r="L3031" s="217" t="s">
        <v>2636</v>
      </c>
      <c r="M3031" s="48" t="s">
        <v>3489</v>
      </c>
      <c r="N3031" s="217" t="s">
        <v>211</v>
      </c>
      <c r="O3031" s="48" t="s">
        <v>178</v>
      </c>
      <c r="P3031" s="48"/>
      <c r="Q3031" s="48" t="s">
        <v>243</v>
      </c>
      <c r="R3031" s="217" t="s">
        <v>211</v>
      </c>
      <c r="S3031" s="48" t="b">
        <v>0</v>
      </c>
      <c r="T3031" s="48"/>
      <c r="U3031" s="178"/>
      <c r="V3031" s="178">
        <v>43277</v>
      </c>
      <c r="W3031" s="48" t="s">
        <v>211</v>
      </c>
      <c r="X3031" s="48"/>
      <c r="Y3031" s="48"/>
      <c r="Z3031" s="48" t="s">
        <v>211</v>
      </c>
      <c r="AA3031" s="48"/>
      <c r="AB3031" s="48"/>
      <c r="AC3031" s="217" t="s">
        <v>768</v>
      </c>
      <c r="AD3031" s="219">
        <v>43341</v>
      </c>
      <c r="AE3031" s="217" t="s">
        <v>178</v>
      </c>
      <c r="AF3031" s="217" t="s">
        <v>211</v>
      </c>
      <c r="AG3031" s="217" t="s">
        <v>2694</v>
      </c>
      <c r="AH3031" s="208">
        <v>43437</v>
      </c>
      <c r="AI3031" s="210" t="s">
        <v>4347</v>
      </c>
      <c r="AJ3031" s="115" t="str">
        <f t="shared" si="47"/>
        <v>FS</v>
      </c>
      <c r="AK3031" s="115" t="b">
        <f>ISNUMBER(SEARCH("IRT",Table1[[#This Row],[Current_Status]]))</f>
        <v>0</v>
      </c>
      <c r="AL3031" s="116">
        <f>YEAR(Table1[[#This Row],[Project_Initiated]])</f>
        <v>2018</v>
      </c>
      <c r="AM3031" s="53">
        <v>44136</v>
      </c>
      <c r="AN3031" s="53" t="str">
        <f>IF(AND(Table1[[#This Row],[Completed Date]]&gt;="07/01/2020"+0,Table1[[#This Row],[Completed Date]]&lt;="6/30/2021"+0),"FY 20-21",IF(AND(Table1[[#This Row],[Completed Date]]&gt;="07/01/2019"+0,Table1[[#This Row],[Completed Date]]&lt;="6/30/2020"+0),"FY 19-20",""))</f>
        <v/>
      </c>
      <c r="AO3031" s="116" t="str">
        <f>IFERROR(FIND("R",Table1[[#This Row],[FS_Priority]]),"")</f>
        <v/>
      </c>
    </row>
    <row r="3032" spans="1:41" x14ac:dyDescent="0.25">
      <c r="A3032" s="48" t="s">
        <v>214</v>
      </c>
      <c r="B3032" s="217" t="s">
        <v>211</v>
      </c>
      <c r="C3032" s="217" t="s">
        <v>214</v>
      </c>
      <c r="D3032" s="218" t="b">
        <v>0</v>
      </c>
      <c r="E3032" s="48" t="s">
        <v>21</v>
      </c>
      <c r="F3032" s="48" t="s">
        <v>2952</v>
      </c>
      <c r="G3032" s="48" t="s">
        <v>215</v>
      </c>
      <c r="H3032" s="48" t="s">
        <v>211</v>
      </c>
      <c r="I3032" s="48" t="s">
        <v>211</v>
      </c>
      <c r="J3032" s="48" t="s">
        <v>3454</v>
      </c>
      <c r="K3032" s="217" t="s">
        <v>3455</v>
      </c>
      <c r="L3032" s="217" t="s">
        <v>4315</v>
      </c>
      <c r="M3032" s="48" t="s">
        <v>3456</v>
      </c>
      <c r="N3032" s="217" t="s">
        <v>211</v>
      </c>
      <c r="O3032" s="48" t="s">
        <v>183</v>
      </c>
      <c r="P3032" s="48"/>
      <c r="Q3032" s="48" t="s">
        <v>211</v>
      </c>
      <c r="R3032" s="217" t="s">
        <v>211</v>
      </c>
      <c r="S3032" s="48" t="b">
        <v>0</v>
      </c>
      <c r="T3032" s="48"/>
      <c r="U3032" s="178"/>
      <c r="V3032" s="178">
        <v>43277</v>
      </c>
      <c r="W3032" s="48" t="s">
        <v>211</v>
      </c>
      <c r="X3032" s="48"/>
      <c r="Y3032" s="48"/>
      <c r="Z3032" s="48" t="s">
        <v>211</v>
      </c>
      <c r="AA3032" s="48"/>
      <c r="AB3032" s="48"/>
      <c r="AC3032" s="217" t="s">
        <v>2756</v>
      </c>
      <c r="AD3032" s="48"/>
      <c r="AE3032" s="217" t="s">
        <v>178</v>
      </c>
      <c r="AF3032" s="217" t="s">
        <v>211</v>
      </c>
      <c r="AG3032" s="217" t="s">
        <v>2693</v>
      </c>
      <c r="AH3032" s="208">
        <v>43497</v>
      </c>
      <c r="AI3032" s="210" t="s">
        <v>4347</v>
      </c>
      <c r="AJ3032" s="115" t="str">
        <f t="shared" si="47"/>
        <v>FS</v>
      </c>
      <c r="AK3032" s="115" t="b">
        <f>ISNUMBER(SEARCH("IRT",Table1[[#This Row],[Current_Status]]))</f>
        <v>0</v>
      </c>
      <c r="AL3032" s="116">
        <f>YEAR(Table1[[#This Row],[Project_Initiated]])</f>
        <v>2018</v>
      </c>
      <c r="AM3032" s="53">
        <v>44136</v>
      </c>
      <c r="AN3032" s="53" t="str">
        <f>IF(AND(Table1[[#This Row],[Completed Date]]&gt;="07/01/2020"+0,Table1[[#This Row],[Completed Date]]&lt;="6/30/2021"+0),"FY 20-21",IF(AND(Table1[[#This Row],[Completed Date]]&gt;="07/01/2019"+0,Table1[[#This Row],[Completed Date]]&lt;="6/30/2020"+0),"FY 19-20",""))</f>
        <v/>
      </c>
      <c r="AO3032" s="116" t="str">
        <f>IFERROR(FIND("R",Table1[[#This Row],[FS_Priority]]),"")</f>
        <v/>
      </c>
    </row>
    <row r="3033" spans="1:41" x14ac:dyDescent="0.25">
      <c r="A3033" s="48" t="s">
        <v>769</v>
      </c>
      <c r="B3033" s="217" t="s">
        <v>211</v>
      </c>
      <c r="C3033" s="217" t="s">
        <v>769</v>
      </c>
      <c r="D3033" s="218" t="b">
        <v>0</v>
      </c>
      <c r="E3033" s="48" t="s">
        <v>147</v>
      </c>
      <c r="F3033" s="48" t="s">
        <v>3318</v>
      </c>
      <c r="G3033" s="48" t="s">
        <v>211</v>
      </c>
      <c r="H3033" s="48" t="s">
        <v>458</v>
      </c>
      <c r="I3033" s="48" t="s">
        <v>211</v>
      </c>
      <c r="J3033" s="48" t="s">
        <v>2661</v>
      </c>
      <c r="K3033" s="217" t="s">
        <v>3839</v>
      </c>
      <c r="L3033" s="217" t="s">
        <v>4330</v>
      </c>
      <c r="M3033" s="48" t="s">
        <v>3852</v>
      </c>
      <c r="N3033" s="217" t="s">
        <v>211</v>
      </c>
      <c r="O3033" s="48" t="s">
        <v>165</v>
      </c>
      <c r="P3033" s="48"/>
      <c r="Q3033" s="48" t="s">
        <v>242</v>
      </c>
      <c r="R3033" s="217" t="s">
        <v>211</v>
      </c>
      <c r="S3033" s="48" t="b">
        <v>1</v>
      </c>
      <c r="T3033" s="48"/>
      <c r="U3033" s="178"/>
      <c r="V3033" s="178">
        <v>43279</v>
      </c>
      <c r="W3033" s="48" t="s">
        <v>211</v>
      </c>
      <c r="X3033" s="48"/>
      <c r="Y3033" s="48"/>
      <c r="Z3033" s="48" t="s">
        <v>211</v>
      </c>
      <c r="AA3033" s="48"/>
      <c r="AB3033" s="48"/>
      <c r="AC3033" s="217" t="s">
        <v>539</v>
      </c>
      <c r="AD3033" s="48"/>
      <c r="AE3033" s="217" t="s">
        <v>165</v>
      </c>
      <c r="AF3033" s="217" t="s">
        <v>211</v>
      </c>
      <c r="AG3033" s="217" t="s">
        <v>539</v>
      </c>
      <c r="AH3033" s="208">
        <v>43383</v>
      </c>
      <c r="AI3033" s="210" t="s">
        <v>4347</v>
      </c>
      <c r="AJ3033" s="115" t="str">
        <f t="shared" si="47"/>
        <v>FS</v>
      </c>
      <c r="AK3033" s="115" t="b">
        <f>ISNUMBER(SEARCH("IRT",Table1[[#This Row],[Current_Status]]))</f>
        <v>0</v>
      </c>
      <c r="AL3033" s="116">
        <f>YEAR(Table1[[#This Row],[Project_Initiated]])</f>
        <v>2018</v>
      </c>
      <c r="AM3033" s="53">
        <v>44136</v>
      </c>
      <c r="AN3033" s="53" t="str">
        <f>IF(AND(Table1[[#This Row],[Completed Date]]&gt;="07/01/2020"+0,Table1[[#This Row],[Completed Date]]&lt;="6/30/2021"+0),"FY 20-21",IF(AND(Table1[[#This Row],[Completed Date]]&gt;="07/01/2019"+0,Table1[[#This Row],[Completed Date]]&lt;="6/30/2020"+0),"FY 19-20",""))</f>
        <v/>
      </c>
      <c r="AO3033" s="116" t="str">
        <f>IFERROR(FIND("R",Table1[[#This Row],[FS_Priority]]),"")</f>
        <v/>
      </c>
    </row>
    <row r="3034" spans="1:41" x14ac:dyDescent="0.25">
      <c r="A3034" s="48" t="s">
        <v>337</v>
      </c>
      <c r="B3034" s="217" t="s">
        <v>211</v>
      </c>
      <c r="C3034" s="217" t="s">
        <v>337</v>
      </c>
      <c r="D3034" s="218" t="b">
        <v>0</v>
      </c>
      <c r="E3034" s="48" t="s">
        <v>107</v>
      </c>
      <c r="F3034" s="48" t="s">
        <v>3210</v>
      </c>
      <c r="G3034" s="48" t="s">
        <v>319</v>
      </c>
      <c r="H3034" s="48" t="s">
        <v>441</v>
      </c>
      <c r="I3034" s="48" t="s">
        <v>3729</v>
      </c>
      <c r="J3034" s="48" t="s">
        <v>2661</v>
      </c>
      <c r="K3034" s="217" t="s">
        <v>3674</v>
      </c>
      <c r="L3034" s="217" t="s">
        <v>2636</v>
      </c>
      <c r="M3034" s="48" t="s">
        <v>3675</v>
      </c>
      <c r="N3034" s="217" t="s">
        <v>211</v>
      </c>
      <c r="O3034" s="48" t="s">
        <v>183</v>
      </c>
      <c r="P3034" s="48"/>
      <c r="Q3034" s="48" t="s">
        <v>338</v>
      </c>
      <c r="R3034" s="217" t="s">
        <v>211</v>
      </c>
      <c r="S3034" s="48" t="b">
        <v>0</v>
      </c>
      <c r="T3034" s="48"/>
      <c r="U3034" s="178"/>
      <c r="V3034" s="178">
        <v>43279</v>
      </c>
      <c r="W3034" s="48" t="s">
        <v>211</v>
      </c>
      <c r="X3034" s="48"/>
      <c r="Y3034" s="48"/>
      <c r="Z3034" s="48" t="s">
        <v>211</v>
      </c>
      <c r="AA3034" s="48"/>
      <c r="AB3034" s="48"/>
      <c r="AC3034" s="217" t="s">
        <v>4020</v>
      </c>
      <c r="AD3034" s="48"/>
      <c r="AE3034" s="217" t="s">
        <v>183</v>
      </c>
      <c r="AF3034" s="217" t="s">
        <v>211</v>
      </c>
      <c r="AG3034" s="217" t="s">
        <v>2694</v>
      </c>
      <c r="AH3034" s="208">
        <v>43678</v>
      </c>
      <c r="AI3034" s="210" t="s">
        <v>4347</v>
      </c>
      <c r="AJ3034" s="115" t="str">
        <f t="shared" si="47"/>
        <v>FS</v>
      </c>
      <c r="AK3034" s="115" t="b">
        <f>ISNUMBER(SEARCH("IRT",Table1[[#This Row],[Current_Status]]))</f>
        <v>0</v>
      </c>
      <c r="AL3034" s="116">
        <f>YEAR(Table1[[#This Row],[Project_Initiated]])</f>
        <v>2018</v>
      </c>
      <c r="AM3034" s="53">
        <v>44136</v>
      </c>
      <c r="AN3034" s="53" t="str">
        <f>IF(AND(Table1[[#This Row],[Completed Date]]&gt;="07/01/2020"+0,Table1[[#This Row],[Completed Date]]&lt;="6/30/2021"+0),"FY 20-21",IF(AND(Table1[[#This Row],[Completed Date]]&gt;="07/01/2019"+0,Table1[[#This Row],[Completed Date]]&lt;="6/30/2020"+0),"FY 19-20",""))</f>
        <v>FY 19-20</v>
      </c>
      <c r="AO3034" s="116" t="str">
        <f>IFERROR(FIND("R",Table1[[#This Row],[FS_Priority]]),"")</f>
        <v/>
      </c>
    </row>
    <row r="3035" spans="1:41" x14ac:dyDescent="0.25">
      <c r="A3035" s="48" t="s">
        <v>770</v>
      </c>
      <c r="B3035" s="217" t="s">
        <v>211</v>
      </c>
      <c r="C3035" s="217" t="s">
        <v>770</v>
      </c>
      <c r="D3035" s="218" t="b">
        <v>0</v>
      </c>
      <c r="E3035" s="48" t="s">
        <v>446</v>
      </c>
      <c r="F3035" s="48" t="s">
        <v>3060</v>
      </c>
      <c r="G3035" s="48" t="s">
        <v>211</v>
      </c>
      <c r="H3035" s="48" t="s">
        <v>3531</v>
      </c>
      <c r="I3035" s="48" t="s">
        <v>3589</v>
      </c>
      <c r="J3035" s="48" t="s">
        <v>2661</v>
      </c>
      <c r="K3035" s="217" t="s">
        <v>3578</v>
      </c>
      <c r="L3035" s="217" t="s">
        <v>2636</v>
      </c>
      <c r="M3035" s="48" t="s">
        <v>3590</v>
      </c>
      <c r="N3035" s="217" t="s">
        <v>211</v>
      </c>
      <c r="O3035" s="48" t="s">
        <v>165</v>
      </c>
      <c r="P3035" s="48"/>
      <c r="Q3035" s="48" t="s">
        <v>236</v>
      </c>
      <c r="R3035" s="217" t="s">
        <v>211</v>
      </c>
      <c r="S3035" s="48" t="b">
        <v>0</v>
      </c>
      <c r="T3035" s="48"/>
      <c r="U3035" s="178"/>
      <c r="V3035" s="178">
        <v>43279</v>
      </c>
      <c r="W3035" s="48" t="s">
        <v>211</v>
      </c>
      <c r="X3035" s="48"/>
      <c r="Y3035" s="48"/>
      <c r="Z3035" s="48" t="s">
        <v>211</v>
      </c>
      <c r="AA3035" s="48"/>
      <c r="AB3035" s="48"/>
      <c r="AC3035" s="217" t="s">
        <v>539</v>
      </c>
      <c r="AD3035" s="48"/>
      <c r="AE3035" s="217" t="s">
        <v>165</v>
      </c>
      <c r="AF3035" s="217" t="s">
        <v>211</v>
      </c>
      <c r="AG3035" s="217" t="s">
        <v>539</v>
      </c>
      <c r="AH3035" s="208">
        <v>43395</v>
      </c>
      <c r="AI3035" s="210" t="s">
        <v>4347</v>
      </c>
      <c r="AJ3035" s="115" t="str">
        <f t="shared" si="47"/>
        <v>FS</v>
      </c>
      <c r="AK3035" s="115" t="b">
        <f>ISNUMBER(SEARCH("IRT",Table1[[#This Row],[Current_Status]]))</f>
        <v>0</v>
      </c>
      <c r="AL3035" s="116">
        <f>YEAR(Table1[[#This Row],[Project_Initiated]])</f>
        <v>2018</v>
      </c>
      <c r="AM3035" s="53">
        <v>44136</v>
      </c>
      <c r="AN3035" s="53" t="str">
        <f>IF(AND(Table1[[#This Row],[Completed Date]]&gt;="07/01/2020"+0,Table1[[#This Row],[Completed Date]]&lt;="6/30/2021"+0),"FY 20-21",IF(AND(Table1[[#This Row],[Completed Date]]&gt;="07/01/2019"+0,Table1[[#This Row],[Completed Date]]&lt;="6/30/2020"+0),"FY 19-20",""))</f>
        <v/>
      </c>
      <c r="AO3035" s="116" t="str">
        <f>IFERROR(FIND("R",Table1[[#This Row],[FS_Priority]]),"")</f>
        <v/>
      </c>
    </row>
    <row r="3036" spans="1:41" x14ac:dyDescent="0.25">
      <c r="A3036" s="48" t="s">
        <v>771</v>
      </c>
      <c r="B3036" s="217" t="s">
        <v>211</v>
      </c>
      <c r="C3036" s="217" t="s">
        <v>771</v>
      </c>
      <c r="D3036" s="218" t="b">
        <v>0</v>
      </c>
      <c r="E3036" s="48" t="s">
        <v>107</v>
      </c>
      <c r="F3036" s="48" t="s">
        <v>3145</v>
      </c>
      <c r="G3036" s="48" t="s">
        <v>211</v>
      </c>
      <c r="H3036" s="48" t="s">
        <v>396</v>
      </c>
      <c r="I3036" s="48" t="s">
        <v>225</v>
      </c>
      <c r="J3036" s="48" t="s">
        <v>2661</v>
      </c>
      <c r="K3036" s="217" t="s">
        <v>3674</v>
      </c>
      <c r="L3036" s="217" t="s">
        <v>2636</v>
      </c>
      <c r="M3036" s="48" t="s">
        <v>3679</v>
      </c>
      <c r="N3036" s="217" t="s">
        <v>211</v>
      </c>
      <c r="O3036" s="48" t="s">
        <v>183</v>
      </c>
      <c r="P3036" s="48"/>
      <c r="Q3036" s="48" t="s">
        <v>211</v>
      </c>
      <c r="R3036" s="217" t="s">
        <v>358</v>
      </c>
      <c r="S3036" s="48" t="b">
        <v>0</v>
      </c>
      <c r="T3036" s="48"/>
      <c r="U3036" s="178"/>
      <c r="V3036" s="178">
        <v>42927</v>
      </c>
      <c r="W3036" s="48" t="s">
        <v>211</v>
      </c>
      <c r="X3036" s="48"/>
      <c r="Y3036" s="48"/>
      <c r="Z3036" s="48" t="s">
        <v>211</v>
      </c>
      <c r="AA3036" s="48"/>
      <c r="AB3036" s="48"/>
      <c r="AC3036" s="217" t="s">
        <v>772</v>
      </c>
      <c r="AD3036" s="48"/>
      <c r="AE3036" s="217" t="s">
        <v>498</v>
      </c>
      <c r="AF3036" s="217" t="s">
        <v>211</v>
      </c>
      <c r="AG3036" s="217" t="s">
        <v>2694</v>
      </c>
      <c r="AH3036" s="208">
        <v>43292</v>
      </c>
      <c r="AI3036" s="210" t="s">
        <v>4350</v>
      </c>
      <c r="AJ3036" s="115" t="str">
        <f t="shared" si="47"/>
        <v>FS</v>
      </c>
      <c r="AK3036" s="115" t="b">
        <f>ISNUMBER(SEARCH("IRT",Table1[[#This Row],[Current_Status]]))</f>
        <v>0</v>
      </c>
      <c r="AL3036" s="116">
        <f>YEAR(Table1[[#This Row],[Project_Initiated]])</f>
        <v>2017</v>
      </c>
      <c r="AM3036" s="53">
        <v>44136</v>
      </c>
      <c r="AN3036" s="53" t="str">
        <f>IF(AND(Table1[[#This Row],[Completed Date]]&gt;="07/01/2020"+0,Table1[[#This Row],[Completed Date]]&lt;="6/30/2021"+0),"FY 20-21",IF(AND(Table1[[#This Row],[Completed Date]]&gt;="07/01/2019"+0,Table1[[#This Row],[Completed Date]]&lt;="6/30/2020"+0),"FY 19-20",""))</f>
        <v/>
      </c>
      <c r="AO3036" s="116" t="str">
        <f>IFERROR(FIND("R",Table1[[#This Row],[FS_Priority]]),"")</f>
        <v/>
      </c>
    </row>
    <row r="3037" spans="1:41" x14ac:dyDescent="0.25">
      <c r="A3037" s="48" t="s">
        <v>773</v>
      </c>
      <c r="B3037" s="217" t="s">
        <v>211</v>
      </c>
      <c r="C3037" s="217" t="s">
        <v>773</v>
      </c>
      <c r="D3037" s="218" t="b">
        <v>0</v>
      </c>
      <c r="E3037" s="48" t="s">
        <v>99</v>
      </c>
      <c r="F3037" s="48" t="s">
        <v>3068</v>
      </c>
      <c r="G3037" s="48" t="s">
        <v>211</v>
      </c>
      <c r="H3037" s="48" t="s">
        <v>177</v>
      </c>
      <c r="I3037" s="48" t="s">
        <v>3628</v>
      </c>
      <c r="J3037" s="48" t="s">
        <v>2661</v>
      </c>
      <c r="K3037" s="217" t="s">
        <v>4989</v>
      </c>
      <c r="L3037" s="217" t="s">
        <v>297</v>
      </c>
      <c r="M3037" s="48" t="s">
        <v>3616</v>
      </c>
      <c r="N3037" s="217" t="s">
        <v>211</v>
      </c>
      <c r="O3037" s="48" t="s">
        <v>165</v>
      </c>
      <c r="P3037" s="48"/>
      <c r="Q3037" s="48" t="s">
        <v>211</v>
      </c>
      <c r="R3037" s="217" t="s">
        <v>613</v>
      </c>
      <c r="S3037" s="48" t="b">
        <v>0</v>
      </c>
      <c r="T3037" s="48"/>
      <c r="U3037" s="178"/>
      <c r="V3037" s="178">
        <v>42941</v>
      </c>
      <c r="W3037" s="48" t="s">
        <v>211</v>
      </c>
      <c r="X3037" s="48"/>
      <c r="Y3037" s="48"/>
      <c r="Z3037" s="48" t="s">
        <v>211</v>
      </c>
      <c r="AA3037" s="48"/>
      <c r="AB3037" s="48"/>
      <c r="AC3037" s="217" t="s">
        <v>211</v>
      </c>
      <c r="AD3037" s="48"/>
      <c r="AE3037" s="217" t="s">
        <v>178</v>
      </c>
      <c r="AF3037" s="217" t="s">
        <v>211</v>
      </c>
      <c r="AG3037" s="217" t="s">
        <v>2694</v>
      </c>
      <c r="AH3037" s="208">
        <v>43367</v>
      </c>
      <c r="AI3037" s="210" t="s">
        <v>4354</v>
      </c>
      <c r="AJ3037" s="115" t="str">
        <f t="shared" si="47"/>
        <v>FS</v>
      </c>
      <c r="AK3037" s="115" t="b">
        <f>ISNUMBER(SEARCH("IRT",Table1[[#This Row],[Current_Status]]))</f>
        <v>0</v>
      </c>
      <c r="AL3037" s="116">
        <f>YEAR(Table1[[#This Row],[Project_Initiated]])</f>
        <v>2017</v>
      </c>
      <c r="AM3037" s="53">
        <v>44136</v>
      </c>
      <c r="AN3037" s="53" t="str">
        <f>IF(AND(Table1[[#This Row],[Completed Date]]&gt;="07/01/2020"+0,Table1[[#This Row],[Completed Date]]&lt;="6/30/2021"+0),"FY 20-21",IF(AND(Table1[[#This Row],[Completed Date]]&gt;="07/01/2019"+0,Table1[[#This Row],[Completed Date]]&lt;="6/30/2020"+0),"FY 19-20",""))</f>
        <v/>
      </c>
      <c r="AO3037" s="116" t="str">
        <f>IFERROR(FIND("R",Table1[[#This Row],[FS_Priority]]),"")</f>
        <v/>
      </c>
    </row>
    <row r="3038" spans="1:41" x14ac:dyDescent="0.25">
      <c r="A3038" s="48" t="s">
        <v>774</v>
      </c>
      <c r="B3038" s="217" t="s">
        <v>211</v>
      </c>
      <c r="C3038" s="217" t="s">
        <v>774</v>
      </c>
      <c r="D3038" s="218" t="b">
        <v>0</v>
      </c>
      <c r="E3038" s="48" t="s">
        <v>147</v>
      </c>
      <c r="F3038" s="48" t="s">
        <v>775</v>
      </c>
      <c r="G3038" s="48" t="s">
        <v>211</v>
      </c>
      <c r="H3038" s="48" t="s">
        <v>458</v>
      </c>
      <c r="I3038" s="48" t="s">
        <v>3838</v>
      </c>
      <c r="J3038" s="48" t="s">
        <v>2661</v>
      </c>
      <c r="K3038" s="217" t="s">
        <v>3839</v>
      </c>
      <c r="L3038" s="217" t="s">
        <v>4330</v>
      </c>
      <c r="M3038" s="48" t="s">
        <v>3840</v>
      </c>
      <c r="N3038" s="217" t="s">
        <v>211</v>
      </c>
      <c r="O3038" s="48" t="s">
        <v>183</v>
      </c>
      <c r="P3038" s="48"/>
      <c r="Q3038" s="48" t="s">
        <v>211</v>
      </c>
      <c r="R3038" s="217" t="s">
        <v>211</v>
      </c>
      <c r="S3038" s="48" t="b">
        <v>0</v>
      </c>
      <c r="T3038" s="48"/>
      <c r="U3038" s="178"/>
      <c r="V3038" s="178">
        <v>43035</v>
      </c>
      <c r="W3038" s="48" t="s">
        <v>211</v>
      </c>
      <c r="X3038" s="48"/>
      <c r="Y3038" s="48"/>
      <c r="Z3038" s="48" t="s">
        <v>211</v>
      </c>
      <c r="AA3038" s="48"/>
      <c r="AB3038" s="48"/>
      <c r="AC3038" s="217" t="s">
        <v>776</v>
      </c>
      <c r="AD3038" s="179"/>
      <c r="AE3038" s="217" t="s">
        <v>178</v>
      </c>
      <c r="AF3038" s="217" t="s">
        <v>211</v>
      </c>
      <c r="AG3038" s="217" t="s">
        <v>2694</v>
      </c>
      <c r="AH3038" s="208">
        <v>43292</v>
      </c>
      <c r="AI3038" s="210" t="s">
        <v>4348</v>
      </c>
      <c r="AJ3038" s="115" t="str">
        <f t="shared" si="47"/>
        <v>FS</v>
      </c>
      <c r="AK3038" s="115" t="b">
        <f>ISNUMBER(SEARCH("IRT",Table1[[#This Row],[Current_Status]]))</f>
        <v>0</v>
      </c>
      <c r="AL3038" s="116">
        <f>YEAR(Table1[[#This Row],[Project_Initiated]])</f>
        <v>2017</v>
      </c>
      <c r="AM3038" s="53">
        <v>44136</v>
      </c>
      <c r="AN3038" s="53" t="str">
        <f>IF(AND(Table1[[#This Row],[Completed Date]]&gt;="07/01/2020"+0,Table1[[#This Row],[Completed Date]]&lt;="6/30/2021"+0),"FY 20-21",IF(AND(Table1[[#This Row],[Completed Date]]&gt;="07/01/2019"+0,Table1[[#This Row],[Completed Date]]&lt;="6/30/2020"+0),"FY 19-20",""))</f>
        <v/>
      </c>
      <c r="AO3038" s="116" t="str">
        <f>IFERROR(FIND("R",Table1[[#This Row],[FS_Priority]]),"")</f>
        <v/>
      </c>
    </row>
    <row r="3039" spans="1:41" x14ac:dyDescent="0.25">
      <c r="A3039" s="48" t="s">
        <v>2637</v>
      </c>
      <c r="B3039" s="217" t="s">
        <v>211</v>
      </c>
      <c r="C3039" s="217" t="s">
        <v>2637</v>
      </c>
      <c r="D3039" s="218" t="b">
        <v>0</v>
      </c>
      <c r="E3039" s="48" t="s">
        <v>130</v>
      </c>
      <c r="F3039" s="48" t="s">
        <v>3272</v>
      </c>
      <c r="G3039" s="48" t="s">
        <v>211</v>
      </c>
      <c r="H3039" s="48" t="s">
        <v>459</v>
      </c>
      <c r="I3039" s="48" t="s">
        <v>3470</v>
      </c>
      <c r="J3039" s="48" t="s">
        <v>2670</v>
      </c>
      <c r="K3039" s="217" t="s">
        <v>3791</v>
      </c>
      <c r="L3039" s="217" t="s">
        <v>403</v>
      </c>
      <c r="M3039" s="48" t="s">
        <v>3792</v>
      </c>
      <c r="N3039" s="217" t="s">
        <v>211</v>
      </c>
      <c r="O3039" s="48" t="s">
        <v>183</v>
      </c>
      <c r="P3039" s="48"/>
      <c r="Q3039" s="48" t="s">
        <v>211</v>
      </c>
      <c r="R3039" s="217" t="s">
        <v>211</v>
      </c>
      <c r="S3039" s="48" t="b">
        <v>0</v>
      </c>
      <c r="T3039" s="48"/>
      <c r="U3039" s="178"/>
      <c r="V3039" s="178">
        <v>43069</v>
      </c>
      <c r="W3039" s="48" t="s">
        <v>211</v>
      </c>
      <c r="X3039" s="48"/>
      <c r="Y3039" s="48"/>
      <c r="Z3039" s="48" t="s">
        <v>211</v>
      </c>
      <c r="AA3039" s="48"/>
      <c r="AB3039" s="48"/>
      <c r="AC3039" s="217" t="s">
        <v>4005</v>
      </c>
      <c r="AD3039" s="48"/>
      <c r="AE3039" s="217" t="s">
        <v>211</v>
      </c>
      <c r="AF3039" s="217" t="s">
        <v>211</v>
      </c>
      <c r="AG3039" s="217" t="s">
        <v>211</v>
      </c>
      <c r="AH3039" s="208">
        <v>43668</v>
      </c>
      <c r="AI3039" s="210" t="s">
        <v>4352</v>
      </c>
      <c r="AJ3039" s="115" t="str">
        <f t="shared" si="47"/>
        <v>FS</v>
      </c>
      <c r="AK3039" s="115" t="b">
        <f>ISNUMBER(SEARCH("IRT",Table1[[#This Row],[Current_Status]]))</f>
        <v>0</v>
      </c>
      <c r="AL3039" s="116">
        <f>YEAR(Table1[[#This Row],[Project_Initiated]])</f>
        <v>2017</v>
      </c>
      <c r="AM3039" s="53">
        <v>44136</v>
      </c>
      <c r="AN3039" s="53" t="str">
        <f>IF(AND(Table1[[#This Row],[Completed Date]]&gt;="07/01/2020"+0,Table1[[#This Row],[Completed Date]]&lt;="6/30/2021"+0),"FY 20-21",IF(AND(Table1[[#This Row],[Completed Date]]&gt;="07/01/2019"+0,Table1[[#This Row],[Completed Date]]&lt;="6/30/2020"+0),"FY 19-20",""))</f>
        <v>FY 19-20</v>
      </c>
      <c r="AO3039" s="116" t="str">
        <f>IFERROR(FIND("R",Table1[[#This Row],[FS_Priority]]),"")</f>
        <v/>
      </c>
    </row>
    <row r="3040" spans="1:41" x14ac:dyDescent="0.25">
      <c r="A3040" s="48" t="s">
        <v>311</v>
      </c>
      <c r="B3040" s="217" t="s">
        <v>211</v>
      </c>
      <c r="C3040" s="217" t="s">
        <v>311</v>
      </c>
      <c r="D3040" s="218" t="b">
        <v>0</v>
      </c>
      <c r="E3040" s="48" t="s">
        <v>99</v>
      </c>
      <c r="F3040" s="48" t="s">
        <v>3120</v>
      </c>
      <c r="G3040" s="48" t="s">
        <v>211</v>
      </c>
      <c r="H3040" s="48" t="s">
        <v>465</v>
      </c>
      <c r="I3040" s="48" t="s">
        <v>3652</v>
      </c>
      <c r="J3040" s="48" t="s">
        <v>2661</v>
      </c>
      <c r="K3040" s="217" t="s">
        <v>4989</v>
      </c>
      <c r="L3040" s="217" t="s">
        <v>297</v>
      </c>
      <c r="M3040" s="48" t="s">
        <v>3653</v>
      </c>
      <c r="N3040" s="217" t="s">
        <v>211</v>
      </c>
      <c r="O3040" s="48" t="s">
        <v>165</v>
      </c>
      <c r="P3040" s="48"/>
      <c r="Q3040" s="48" t="s">
        <v>312</v>
      </c>
      <c r="R3040" s="217" t="s">
        <v>315</v>
      </c>
      <c r="S3040" s="48" t="b">
        <v>0</v>
      </c>
      <c r="T3040" s="48"/>
      <c r="U3040" s="178"/>
      <c r="V3040" s="178">
        <v>43102</v>
      </c>
      <c r="W3040" s="48" t="s">
        <v>211</v>
      </c>
      <c r="X3040" s="48"/>
      <c r="Y3040" s="48"/>
      <c r="Z3040" s="48" t="s">
        <v>211</v>
      </c>
      <c r="AA3040" s="48"/>
      <c r="AB3040" s="48"/>
      <c r="AC3040" s="217" t="s">
        <v>211</v>
      </c>
      <c r="AD3040" s="48"/>
      <c r="AE3040" s="217" t="s">
        <v>165</v>
      </c>
      <c r="AF3040" s="217" t="s">
        <v>211</v>
      </c>
      <c r="AG3040" s="217" t="s">
        <v>539</v>
      </c>
      <c r="AH3040" s="208">
        <v>43412</v>
      </c>
      <c r="AI3040" s="210" t="s">
        <v>4348</v>
      </c>
      <c r="AJ3040" s="115" t="str">
        <f t="shared" si="47"/>
        <v>FS</v>
      </c>
      <c r="AK3040" s="115" t="b">
        <f>ISNUMBER(SEARCH("IRT",Table1[[#This Row],[Current_Status]]))</f>
        <v>0</v>
      </c>
      <c r="AL3040" s="116">
        <f>YEAR(Table1[[#This Row],[Project_Initiated]])</f>
        <v>2018</v>
      </c>
      <c r="AM3040" s="53">
        <v>44136</v>
      </c>
      <c r="AN3040" s="53" t="str">
        <f>IF(AND(Table1[[#This Row],[Completed Date]]&gt;="07/01/2020"+0,Table1[[#This Row],[Completed Date]]&lt;="6/30/2021"+0),"FY 20-21",IF(AND(Table1[[#This Row],[Completed Date]]&gt;="07/01/2019"+0,Table1[[#This Row],[Completed Date]]&lt;="6/30/2020"+0),"FY 19-20",""))</f>
        <v/>
      </c>
      <c r="AO3040" s="116" t="str">
        <f>IFERROR(FIND("R",Table1[[#This Row],[FS_Priority]]),"")</f>
        <v/>
      </c>
    </row>
    <row r="3041" spans="1:41" x14ac:dyDescent="0.25">
      <c r="A3041" s="48" t="s">
        <v>179</v>
      </c>
      <c r="B3041" s="217" t="s">
        <v>211</v>
      </c>
      <c r="C3041" s="217" t="s">
        <v>179</v>
      </c>
      <c r="D3041" s="218" t="b">
        <v>0</v>
      </c>
      <c r="E3041" s="48" t="s">
        <v>4299</v>
      </c>
      <c r="F3041" s="48" t="s">
        <v>2998</v>
      </c>
      <c r="G3041" s="48" t="s">
        <v>263</v>
      </c>
      <c r="H3041" s="48" t="s">
        <v>958</v>
      </c>
      <c r="I3041" s="48" t="s">
        <v>3470</v>
      </c>
      <c r="J3041" s="48" t="s">
        <v>2672</v>
      </c>
      <c r="K3041" s="217" t="s">
        <v>3471</v>
      </c>
      <c r="L3041" s="217" t="s">
        <v>2636</v>
      </c>
      <c r="M3041" s="48" t="s">
        <v>3495</v>
      </c>
      <c r="N3041" s="217" t="s">
        <v>211</v>
      </c>
      <c r="O3041" s="48" t="s">
        <v>183</v>
      </c>
      <c r="P3041" s="48"/>
      <c r="Q3041" s="48" t="s">
        <v>211</v>
      </c>
      <c r="R3041" s="217" t="s">
        <v>211</v>
      </c>
      <c r="S3041" s="48" t="b">
        <v>0</v>
      </c>
      <c r="T3041" s="48"/>
      <c r="U3041" s="178"/>
      <c r="V3041" s="178">
        <v>43122</v>
      </c>
      <c r="W3041" s="48" t="s">
        <v>211</v>
      </c>
      <c r="X3041" s="48"/>
      <c r="Y3041" s="48"/>
      <c r="Z3041" s="48" t="s">
        <v>211</v>
      </c>
      <c r="AA3041" s="48"/>
      <c r="AB3041" s="48"/>
      <c r="AC3041" s="217" t="s">
        <v>2849</v>
      </c>
      <c r="AD3041" s="48"/>
      <c r="AE3041" s="217" t="s">
        <v>178</v>
      </c>
      <c r="AF3041" s="217" t="s">
        <v>211</v>
      </c>
      <c r="AG3041" s="217" t="s">
        <v>2694</v>
      </c>
      <c r="AH3041" s="208">
        <v>43552</v>
      </c>
      <c r="AI3041" s="210" t="s">
        <v>4348</v>
      </c>
      <c r="AJ3041" s="115" t="str">
        <f t="shared" si="47"/>
        <v>FS</v>
      </c>
      <c r="AK3041" s="115" t="b">
        <f>ISNUMBER(SEARCH("IRT",Table1[[#This Row],[Current_Status]]))</f>
        <v>0</v>
      </c>
      <c r="AL3041" s="116">
        <f>YEAR(Table1[[#This Row],[Project_Initiated]])</f>
        <v>2018</v>
      </c>
      <c r="AM3041" s="53">
        <v>44136</v>
      </c>
      <c r="AN3041" s="53" t="str">
        <f>IF(AND(Table1[[#This Row],[Completed Date]]&gt;="07/01/2020"+0,Table1[[#This Row],[Completed Date]]&lt;="6/30/2021"+0),"FY 20-21",IF(AND(Table1[[#This Row],[Completed Date]]&gt;="07/01/2019"+0,Table1[[#This Row],[Completed Date]]&lt;="6/30/2020"+0),"FY 19-20",""))</f>
        <v/>
      </c>
      <c r="AO3041" s="116" t="str">
        <f>IFERROR(FIND("R",Table1[[#This Row],[FS_Priority]]),"")</f>
        <v/>
      </c>
    </row>
    <row r="3042" spans="1:41" x14ac:dyDescent="0.25">
      <c r="A3042" s="48" t="s">
        <v>777</v>
      </c>
      <c r="B3042" s="217" t="s">
        <v>211</v>
      </c>
      <c r="C3042" s="217" t="s">
        <v>777</v>
      </c>
      <c r="D3042" s="218" t="b">
        <v>0</v>
      </c>
      <c r="E3042" s="48" t="s">
        <v>107</v>
      </c>
      <c r="F3042" s="48" t="s">
        <v>3148</v>
      </c>
      <c r="G3042" s="48" t="s">
        <v>211</v>
      </c>
      <c r="H3042" s="48" t="s">
        <v>473</v>
      </c>
      <c r="I3042" s="48" t="s">
        <v>3693</v>
      </c>
      <c r="J3042" s="48" t="s">
        <v>2661</v>
      </c>
      <c r="K3042" s="217" t="s">
        <v>3674</v>
      </c>
      <c r="L3042" s="217" t="s">
        <v>2636</v>
      </c>
      <c r="M3042" s="48" t="s">
        <v>3568</v>
      </c>
      <c r="N3042" s="217" t="s">
        <v>211</v>
      </c>
      <c r="O3042" s="48" t="s">
        <v>183</v>
      </c>
      <c r="P3042" s="48"/>
      <c r="Q3042" s="48" t="s">
        <v>211</v>
      </c>
      <c r="R3042" s="217" t="s">
        <v>211</v>
      </c>
      <c r="S3042" s="48" t="b">
        <v>0</v>
      </c>
      <c r="T3042" s="48"/>
      <c r="U3042" s="178"/>
      <c r="V3042" s="178">
        <v>43154</v>
      </c>
      <c r="W3042" s="48" t="s">
        <v>211</v>
      </c>
      <c r="X3042" s="48"/>
      <c r="Y3042" s="48"/>
      <c r="Z3042" s="48" t="s">
        <v>211</v>
      </c>
      <c r="AA3042" s="48"/>
      <c r="AB3042" s="48"/>
      <c r="AC3042" s="217" t="s">
        <v>778</v>
      </c>
      <c r="AD3042" s="48"/>
      <c r="AE3042" s="217" t="s">
        <v>183</v>
      </c>
      <c r="AF3042" s="217" t="s">
        <v>211</v>
      </c>
      <c r="AG3042" s="217" t="s">
        <v>2694</v>
      </c>
      <c r="AH3042" s="208">
        <v>43292</v>
      </c>
      <c r="AI3042" s="210" t="s">
        <v>4348</v>
      </c>
      <c r="AJ3042" s="115" t="str">
        <f t="shared" si="47"/>
        <v>FS</v>
      </c>
      <c r="AK3042" s="115" t="b">
        <f>ISNUMBER(SEARCH("IRT",Table1[[#This Row],[Current_Status]]))</f>
        <v>0</v>
      </c>
      <c r="AL3042" s="116">
        <f>YEAR(Table1[[#This Row],[Project_Initiated]])</f>
        <v>2018</v>
      </c>
      <c r="AM3042" s="53">
        <v>44136</v>
      </c>
      <c r="AN3042" s="53" t="str">
        <f>IF(AND(Table1[[#This Row],[Completed Date]]&gt;="07/01/2020"+0,Table1[[#This Row],[Completed Date]]&lt;="6/30/2021"+0),"FY 20-21",IF(AND(Table1[[#This Row],[Completed Date]]&gt;="07/01/2019"+0,Table1[[#This Row],[Completed Date]]&lt;="6/30/2020"+0),"FY 19-20",""))</f>
        <v/>
      </c>
      <c r="AO3042" s="116" t="str">
        <f>IFERROR(FIND("R",Table1[[#This Row],[FS_Priority]]),"")</f>
        <v/>
      </c>
    </row>
    <row r="3043" spans="1:41" x14ac:dyDescent="0.25">
      <c r="A3043" s="48" t="s">
        <v>779</v>
      </c>
      <c r="B3043" s="217" t="s">
        <v>211</v>
      </c>
      <c r="C3043" s="217" t="s">
        <v>779</v>
      </c>
      <c r="D3043" s="218" t="b">
        <v>0</v>
      </c>
      <c r="E3043" s="48" t="s">
        <v>107</v>
      </c>
      <c r="F3043" s="48" t="s">
        <v>3149</v>
      </c>
      <c r="G3043" s="48" t="s">
        <v>211</v>
      </c>
      <c r="H3043" s="48" t="s">
        <v>460</v>
      </c>
      <c r="I3043" s="48" t="s">
        <v>3685</v>
      </c>
      <c r="J3043" s="48" t="s">
        <v>2661</v>
      </c>
      <c r="K3043" s="217" t="s">
        <v>3674</v>
      </c>
      <c r="L3043" s="217" t="s">
        <v>2636</v>
      </c>
      <c r="M3043" s="48" t="s">
        <v>3679</v>
      </c>
      <c r="N3043" s="217" t="s">
        <v>211</v>
      </c>
      <c r="O3043" s="48" t="s">
        <v>165</v>
      </c>
      <c r="P3043" s="48"/>
      <c r="Q3043" s="48" t="s">
        <v>211</v>
      </c>
      <c r="R3043" s="217" t="s">
        <v>108</v>
      </c>
      <c r="S3043" s="48" t="b">
        <v>1</v>
      </c>
      <c r="T3043" s="48"/>
      <c r="U3043" s="178"/>
      <c r="V3043" s="178">
        <v>43167</v>
      </c>
      <c r="W3043" s="48" t="s">
        <v>211</v>
      </c>
      <c r="X3043" s="48"/>
      <c r="Y3043" s="48"/>
      <c r="Z3043" s="48" t="s">
        <v>211</v>
      </c>
      <c r="AA3043" s="48"/>
      <c r="AB3043" s="48"/>
      <c r="AC3043" s="217" t="s">
        <v>780</v>
      </c>
      <c r="AD3043" s="48"/>
      <c r="AE3043" s="217" t="s">
        <v>165</v>
      </c>
      <c r="AF3043" s="217" t="s">
        <v>211</v>
      </c>
      <c r="AG3043" s="217" t="s">
        <v>539</v>
      </c>
      <c r="AH3043" s="208">
        <v>43306</v>
      </c>
      <c r="AI3043" s="210" t="s">
        <v>4348</v>
      </c>
      <c r="AJ3043" s="115" t="str">
        <f t="shared" si="47"/>
        <v>FS</v>
      </c>
      <c r="AK3043" s="115" t="b">
        <f>ISNUMBER(SEARCH("IRT",Table1[[#This Row],[Current_Status]]))</f>
        <v>0</v>
      </c>
      <c r="AL3043" s="116">
        <f>YEAR(Table1[[#This Row],[Project_Initiated]])</f>
        <v>2018</v>
      </c>
      <c r="AM3043" s="53">
        <v>44136</v>
      </c>
      <c r="AN3043" s="53" t="str">
        <f>IF(AND(Table1[[#This Row],[Completed Date]]&gt;="07/01/2020"+0,Table1[[#This Row],[Completed Date]]&lt;="6/30/2021"+0),"FY 20-21",IF(AND(Table1[[#This Row],[Completed Date]]&gt;="07/01/2019"+0,Table1[[#This Row],[Completed Date]]&lt;="6/30/2020"+0),"FY 19-20",""))</f>
        <v/>
      </c>
      <c r="AO3043" s="116" t="str">
        <f>IFERROR(FIND("R",Table1[[#This Row],[FS_Priority]]),"")</f>
        <v/>
      </c>
    </row>
    <row r="3044" spans="1:41" x14ac:dyDescent="0.25">
      <c r="A3044" s="48" t="s">
        <v>363</v>
      </c>
      <c r="B3044" s="217" t="s">
        <v>211</v>
      </c>
      <c r="C3044" s="217" t="s">
        <v>363</v>
      </c>
      <c r="D3044" s="218" t="b">
        <v>0</v>
      </c>
      <c r="E3044" s="48" t="s">
        <v>107</v>
      </c>
      <c r="F3044" s="48" t="s">
        <v>3164</v>
      </c>
      <c r="G3044" s="48" t="s">
        <v>217</v>
      </c>
      <c r="H3044" s="48" t="s">
        <v>460</v>
      </c>
      <c r="I3044" s="48" t="s">
        <v>3681</v>
      </c>
      <c r="J3044" s="48" t="s">
        <v>2672</v>
      </c>
      <c r="K3044" s="217" t="s">
        <v>3674</v>
      </c>
      <c r="L3044" s="217" t="s">
        <v>2636</v>
      </c>
      <c r="M3044" s="48" t="s">
        <v>3679</v>
      </c>
      <c r="N3044" s="217" t="s">
        <v>211</v>
      </c>
      <c r="O3044" s="48" t="s">
        <v>165</v>
      </c>
      <c r="P3044" s="48"/>
      <c r="Q3044" s="48" t="s">
        <v>239</v>
      </c>
      <c r="R3044" s="217" t="s">
        <v>223</v>
      </c>
      <c r="S3044" s="48" t="b">
        <v>1</v>
      </c>
      <c r="T3044" s="48"/>
      <c r="U3044" s="178"/>
      <c r="V3044" s="178">
        <v>43167</v>
      </c>
      <c r="W3044" s="48" t="s">
        <v>211</v>
      </c>
      <c r="X3044" s="48"/>
      <c r="Y3044" s="48"/>
      <c r="Z3044" s="48" t="s">
        <v>211</v>
      </c>
      <c r="AA3044" s="48"/>
      <c r="AB3044" s="48"/>
      <c r="AC3044" s="217" t="s">
        <v>2677</v>
      </c>
      <c r="AD3044" s="48"/>
      <c r="AE3044" s="217" t="s">
        <v>165</v>
      </c>
      <c r="AF3044" s="217" t="s">
        <v>211</v>
      </c>
      <c r="AG3044" s="217" t="s">
        <v>539</v>
      </c>
      <c r="AH3044" s="208">
        <v>43451</v>
      </c>
      <c r="AI3044" s="210" t="s">
        <v>4348</v>
      </c>
      <c r="AJ3044" s="115" t="str">
        <f t="shared" si="47"/>
        <v>FS</v>
      </c>
      <c r="AK3044" s="115" t="b">
        <f>ISNUMBER(SEARCH("IRT",Table1[[#This Row],[Current_Status]]))</f>
        <v>0</v>
      </c>
      <c r="AL3044" s="116">
        <f>YEAR(Table1[[#This Row],[Project_Initiated]])</f>
        <v>2018</v>
      </c>
      <c r="AM3044" s="53">
        <v>44136</v>
      </c>
      <c r="AN3044" s="53" t="str">
        <f>IF(AND(Table1[[#This Row],[Completed Date]]&gt;="07/01/2020"+0,Table1[[#This Row],[Completed Date]]&lt;="6/30/2021"+0),"FY 20-21",IF(AND(Table1[[#This Row],[Completed Date]]&gt;="07/01/2019"+0,Table1[[#This Row],[Completed Date]]&lt;="6/30/2020"+0),"FY 19-20",""))</f>
        <v/>
      </c>
      <c r="AO3044" s="116" t="str">
        <f>IFERROR(FIND("R",Table1[[#This Row],[FS_Priority]]),"")</f>
        <v/>
      </c>
    </row>
    <row r="3045" spans="1:41" x14ac:dyDescent="0.25">
      <c r="A3045" s="48" t="s">
        <v>781</v>
      </c>
      <c r="B3045" s="217" t="s">
        <v>211</v>
      </c>
      <c r="C3045" s="217" t="s">
        <v>781</v>
      </c>
      <c r="D3045" s="218" t="b">
        <v>0</v>
      </c>
      <c r="E3045" s="48" t="s">
        <v>107</v>
      </c>
      <c r="F3045" s="48" t="s">
        <v>3150</v>
      </c>
      <c r="G3045" s="48" t="s">
        <v>211</v>
      </c>
      <c r="H3045" s="48" t="s">
        <v>782</v>
      </c>
      <c r="I3045" s="48" t="s">
        <v>3683</v>
      </c>
      <c r="J3045" s="48" t="s">
        <v>2661</v>
      </c>
      <c r="K3045" s="217" t="s">
        <v>3674</v>
      </c>
      <c r="L3045" s="217" t="s">
        <v>2636</v>
      </c>
      <c r="M3045" s="48" t="s">
        <v>3679</v>
      </c>
      <c r="N3045" s="217" t="s">
        <v>211</v>
      </c>
      <c r="O3045" s="48" t="s">
        <v>165</v>
      </c>
      <c r="P3045" s="48"/>
      <c r="Q3045" s="48" t="s">
        <v>211</v>
      </c>
      <c r="R3045" s="217" t="s">
        <v>225</v>
      </c>
      <c r="S3045" s="48" t="b">
        <v>1</v>
      </c>
      <c r="T3045" s="48"/>
      <c r="U3045" s="178"/>
      <c r="V3045" s="178">
        <v>43167</v>
      </c>
      <c r="W3045" s="48" t="s">
        <v>211</v>
      </c>
      <c r="X3045" s="48"/>
      <c r="Y3045" s="48"/>
      <c r="Z3045" s="48" t="s">
        <v>211</v>
      </c>
      <c r="AA3045" s="48"/>
      <c r="AB3045" s="48"/>
      <c r="AC3045" s="217" t="s">
        <v>211</v>
      </c>
      <c r="AD3045" s="48"/>
      <c r="AE3045" s="217" t="s">
        <v>165</v>
      </c>
      <c r="AF3045" s="217" t="s">
        <v>211</v>
      </c>
      <c r="AG3045" s="217" t="s">
        <v>539</v>
      </c>
      <c r="AH3045" s="208">
        <v>43336</v>
      </c>
      <c r="AI3045" s="210" t="s">
        <v>4348</v>
      </c>
      <c r="AJ3045" s="115" t="str">
        <f t="shared" si="47"/>
        <v>FS</v>
      </c>
      <c r="AK3045" s="115" t="b">
        <f>ISNUMBER(SEARCH("IRT",Table1[[#This Row],[Current_Status]]))</f>
        <v>0</v>
      </c>
      <c r="AL3045" s="116">
        <f>YEAR(Table1[[#This Row],[Project_Initiated]])</f>
        <v>2018</v>
      </c>
      <c r="AM3045" s="53">
        <v>44136</v>
      </c>
      <c r="AN3045" s="53" t="str">
        <f>IF(AND(Table1[[#This Row],[Completed Date]]&gt;="07/01/2020"+0,Table1[[#This Row],[Completed Date]]&lt;="6/30/2021"+0),"FY 20-21",IF(AND(Table1[[#This Row],[Completed Date]]&gt;="07/01/2019"+0,Table1[[#This Row],[Completed Date]]&lt;="6/30/2020"+0),"FY 19-20",""))</f>
        <v/>
      </c>
      <c r="AO3045" s="116" t="str">
        <f>IFERROR(FIND("R",Table1[[#This Row],[FS_Priority]]),"")</f>
        <v/>
      </c>
    </row>
    <row r="3046" spans="1:41" x14ac:dyDescent="0.25">
      <c r="A3046" s="48" t="s">
        <v>783</v>
      </c>
      <c r="B3046" s="217" t="s">
        <v>211</v>
      </c>
      <c r="C3046" s="217" t="s">
        <v>783</v>
      </c>
      <c r="D3046" s="218" t="b">
        <v>0</v>
      </c>
      <c r="E3046" s="48" t="s">
        <v>4299</v>
      </c>
      <c r="F3046" s="48" t="s">
        <v>2974</v>
      </c>
      <c r="G3046" s="48" t="s">
        <v>784</v>
      </c>
      <c r="H3046" s="48" t="s">
        <v>456</v>
      </c>
      <c r="I3046" s="48" t="s">
        <v>211</v>
      </c>
      <c r="J3046" s="48" t="s">
        <v>2672</v>
      </c>
      <c r="K3046" s="217" t="s">
        <v>3471</v>
      </c>
      <c r="L3046" s="217" t="s">
        <v>2636</v>
      </c>
      <c r="M3046" s="48" t="s">
        <v>3480</v>
      </c>
      <c r="N3046" s="217" t="s">
        <v>211</v>
      </c>
      <c r="O3046" s="48" t="s">
        <v>183</v>
      </c>
      <c r="P3046" s="48"/>
      <c r="Q3046" s="48" t="s">
        <v>211</v>
      </c>
      <c r="R3046" s="217" t="s">
        <v>489</v>
      </c>
      <c r="S3046" s="48" t="b">
        <v>0</v>
      </c>
      <c r="T3046" s="48"/>
      <c r="U3046" s="178"/>
      <c r="V3046" s="178">
        <v>43171</v>
      </c>
      <c r="W3046" s="48" t="s">
        <v>211</v>
      </c>
      <c r="X3046" s="48"/>
      <c r="Y3046" s="48"/>
      <c r="Z3046" s="48" t="s">
        <v>211</v>
      </c>
      <c r="AA3046" s="48"/>
      <c r="AB3046" s="48"/>
      <c r="AC3046" s="217" t="s">
        <v>785</v>
      </c>
      <c r="AD3046" s="179"/>
      <c r="AE3046" s="217" t="s">
        <v>178</v>
      </c>
      <c r="AF3046" s="217" t="s">
        <v>211</v>
      </c>
      <c r="AG3046" s="217" t="s">
        <v>2694</v>
      </c>
      <c r="AH3046" s="208">
        <v>43284</v>
      </c>
      <c r="AI3046" s="210" t="s">
        <v>4348</v>
      </c>
      <c r="AJ3046" s="115" t="str">
        <f t="shared" si="47"/>
        <v>FS</v>
      </c>
      <c r="AK3046" s="115" t="b">
        <f>ISNUMBER(SEARCH("IRT",Table1[[#This Row],[Current_Status]]))</f>
        <v>0</v>
      </c>
      <c r="AL3046" s="116">
        <f>YEAR(Table1[[#This Row],[Project_Initiated]])</f>
        <v>2018</v>
      </c>
      <c r="AM3046" s="53">
        <v>44136</v>
      </c>
      <c r="AN3046" s="53" t="str">
        <f>IF(AND(Table1[[#This Row],[Completed Date]]&gt;="07/01/2020"+0,Table1[[#This Row],[Completed Date]]&lt;="6/30/2021"+0),"FY 20-21",IF(AND(Table1[[#This Row],[Completed Date]]&gt;="07/01/2019"+0,Table1[[#This Row],[Completed Date]]&lt;="6/30/2020"+0),"FY 19-20",""))</f>
        <v/>
      </c>
      <c r="AO3046" s="116" t="str">
        <f>IFERROR(FIND("R",Table1[[#This Row],[FS_Priority]]),"")</f>
        <v/>
      </c>
    </row>
    <row r="3047" spans="1:41" x14ac:dyDescent="0.25">
      <c r="A3047" s="48" t="s">
        <v>786</v>
      </c>
      <c r="B3047" s="217" t="s">
        <v>211</v>
      </c>
      <c r="C3047" s="217" t="s">
        <v>786</v>
      </c>
      <c r="D3047" s="218" t="b">
        <v>0</v>
      </c>
      <c r="E3047" s="48" t="s">
        <v>107</v>
      </c>
      <c r="F3047" s="48" t="s">
        <v>787</v>
      </c>
      <c r="G3047" s="48" t="s">
        <v>211</v>
      </c>
      <c r="H3047" s="48" t="s">
        <v>472</v>
      </c>
      <c r="I3047" s="48" t="s">
        <v>3739</v>
      </c>
      <c r="J3047" s="48" t="s">
        <v>2661</v>
      </c>
      <c r="K3047" s="217" t="s">
        <v>3674</v>
      </c>
      <c r="L3047" s="217" t="s">
        <v>2636</v>
      </c>
      <c r="M3047" s="48" t="s">
        <v>3568</v>
      </c>
      <c r="N3047" s="217" t="s">
        <v>211</v>
      </c>
      <c r="O3047" s="48" t="s">
        <v>165</v>
      </c>
      <c r="P3047" s="48"/>
      <c r="Q3047" s="48" t="s">
        <v>788</v>
      </c>
      <c r="R3047" s="217" t="s">
        <v>345</v>
      </c>
      <c r="S3047" s="48" t="b">
        <v>0</v>
      </c>
      <c r="T3047" s="48"/>
      <c r="U3047" s="178"/>
      <c r="V3047" s="178">
        <v>43196</v>
      </c>
      <c r="W3047" s="48" t="s">
        <v>211</v>
      </c>
      <c r="X3047" s="48"/>
      <c r="Y3047" s="48"/>
      <c r="Z3047" s="48" t="s">
        <v>211</v>
      </c>
      <c r="AA3047" s="48"/>
      <c r="AB3047" s="48"/>
      <c r="AC3047" s="217" t="s">
        <v>211</v>
      </c>
      <c r="AD3047" s="48"/>
      <c r="AE3047" s="217" t="s">
        <v>165</v>
      </c>
      <c r="AF3047" s="217" t="s">
        <v>211</v>
      </c>
      <c r="AG3047" s="217" t="s">
        <v>539</v>
      </c>
      <c r="AH3047" s="208">
        <v>43395</v>
      </c>
      <c r="AI3047" s="210" t="s">
        <v>4350</v>
      </c>
      <c r="AJ3047" s="115" t="str">
        <f t="shared" si="47"/>
        <v>FS</v>
      </c>
      <c r="AK3047" s="115" t="b">
        <f>ISNUMBER(SEARCH("IRT",Table1[[#This Row],[Current_Status]]))</f>
        <v>0</v>
      </c>
      <c r="AL3047" s="116">
        <f>YEAR(Table1[[#This Row],[Project_Initiated]])</f>
        <v>2018</v>
      </c>
      <c r="AM3047" s="53">
        <v>44136</v>
      </c>
      <c r="AN3047" s="53" t="str">
        <f>IF(AND(Table1[[#This Row],[Completed Date]]&gt;="07/01/2020"+0,Table1[[#This Row],[Completed Date]]&lt;="6/30/2021"+0),"FY 20-21",IF(AND(Table1[[#This Row],[Completed Date]]&gt;="07/01/2019"+0,Table1[[#This Row],[Completed Date]]&lt;="6/30/2020"+0),"FY 19-20",""))</f>
        <v/>
      </c>
      <c r="AO3047" s="116" t="str">
        <f>IFERROR(FIND("R",Table1[[#This Row],[FS_Priority]]),"")</f>
        <v/>
      </c>
    </row>
    <row r="3048" spans="1:41" x14ac:dyDescent="0.25">
      <c r="A3048" s="48" t="s">
        <v>789</v>
      </c>
      <c r="B3048" s="217" t="s">
        <v>211</v>
      </c>
      <c r="C3048" s="217" t="s">
        <v>789</v>
      </c>
      <c r="D3048" s="218" t="b">
        <v>0</v>
      </c>
      <c r="E3048" s="48" t="s">
        <v>148</v>
      </c>
      <c r="F3048" s="48" t="s">
        <v>3330</v>
      </c>
      <c r="G3048" s="48" t="s">
        <v>211</v>
      </c>
      <c r="H3048" s="48" t="s">
        <v>457</v>
      </c>
      <c r="I3048" s="48" t="s">
        <v>211</v>
      </c>
      <c r="J3048" s="48" t="s">
        <v>2661</v>
      </c>
      <c r="K3048" s="217" t="s">
        <v>4320</v>
      </c>
      <c r="L3048" s="217" t="s">
        <v>434</v>
      </c>
      <c r="M3048" s="48" t="s">
        <v>3871</v>
      </c>
      <c r="N3048" s="217" t="s">
        <v>211</v>
      </c>
      <c r="O3048" s="48" t="s">
        <v>178</v>
      </c>
      <c r="P3048" s="48"/>
      <c r="Q3048" s="48" t="s">
        <v>211</v>
      </c>
      <c r="R3048" s="217" t="s">
        <v>236</v>
      </c>
      <c r="S3048" s="48" t="b">
        <v>0</v>
      </c>
      <c r="T3048" s="48"/>
      <c r="U3048" s="178"/>
      <c r="V3048" s="178">
        <v>43209</v>
      </c>
      <c r="W3048" s="48" t="s">
        <v>211</v>
      </c>
      <c r="X3048" s="48"/>
      <c r="Y3048" s="48"/>
      <c r="Z3048" s="48" t="s">
        <v>211</v>
      </c>
      <c r="AA3048" s="48"/>
      <c r="AB3048" s="48"/>
      <c r="AC3048" s="217" t="s">
        <v>790</v>
      </c>
      <c r="AD3048" s="48"/>
      <c r="AE3048" s="217" t="s">
        <v>178</v>
      </c>
      <c r="AF3048" s="217" t="s">
        <v>211</v>
      </c>
      <c r="AG3048" s="217" t="s">
        <v>2694</v>
      </c>
      <c r="AH3048" s="208">
        <v>43367</v>
      </c>
      <c r="AI3048" s="210" t="s">
        <v>4350</v>
      </c>
      <c r="AJ3048" s="115" t="str">
        <f t="shared" si="47"/>
        <v>FS</v>
      </c>
      <c r="AK3048" s="115" t="b">
        <f>ISNUMBER(SEARCH("IRT",Table1[[#This Row],[Current_Status]]))</f>
        <v>0</v>
      </c>
      <c r="AL3048" s="116">
        <f>YEAR(Table1[[#This Row],[Project_Initiated]])</f>
        <v>2018</v>
      </c>
      <c r="AM3048" s="53">
        <v>44136</v>
      </c>
      <c r="AN3048" s="53" t="str">
        <f>IF(AND(Table1[[#This Row],[Completed Date]]&gt;="07/01/2020"+0,Table1[[#This Row],[Completed Date]]&lt;="6/30/2021"+0),"FY 20-21",IF(AND(Table1[[#This Row],[Completed Date]]&gt;="07/01/2019"+0,Table1[[#This Row],[Completed Date]]&lt;="6/30/2020"+0),"FY 19-20",""))</f>
        <v/>
      </c>
      <c r="AO3048" s="116" t="str">
        <f>IFERROR(FIND("R",Table1[[#This Row],[FS_Priority]]),"")</f>
        <v/>
      </c>
    </row>
    <row r="3049" spans="1:41" x14ac:dyDescent="0.25">
      <c r="A3049" s="48" t="s">
        <v>791</v>
      </c>
      <c r="B3049" s="217" t="s">
        <v>211</v>
      </c>
      <c r="C3049" s="217" t="s">
        <v>791</v>
      </c>
      <c r="D3049" s="218" t="b">
        <v>0</v>
      </c>
      <c r="E3049" s="48" t="s">
        <v>148</v>
      </c>
      <c r="F3049" s="48" t="s">
        <v>3332</v>
      </c>
      <c r="G3049" s="48" t="s">
        <v>211</v>
      </c>
      <c r="H3049" s="48" t="s">
        <v>466</v>
      </c>
      <c r="I3049" s="48" t="s">
        <v>3869</v>
      </c>
      <c r="J3049" s="48" t="s">
        <v>2661</v>
      </c>
      <c r="K3049" s="217" t="s">
        <v>4320</v>
      </c>
      <c r="L3049" s="217" t="s">
        <v>434</v>
      </c>
      <c r="M3049" s="48" t="s">
        <v>3870</v>
      </c>
      <c r="N3049" s="217" t="s">
        <v>211</v>
      </c>
      <c r="O3049" s="48" t="s">
        <v>211</v>
      </c>
      <c r="P3049" s="48"/>
      <c r="Q3049" s="48" t="s">
        <v>211</v>
      </c>
      <c r="R3049" s="217" t="s">
        <v>218</v>
      </c>
      <c r="S3049" s="48" t="b">
        <v>0</v>
      </c>
      <c r="T3049" s="48"/>
      <c r="U3049" s="178"/>
      <c r="V3049" s="178">
        <v>43250</v>
      </c>
      <c r="W3049" s="48" t="s">
        <v>211</v>
      </c>
      <c r="X3049" s="48"/>
      <c r="Y3049" s="48"/>
      <c r="Z3049" s="48" t="s">
        <v>211</v>
      </c>
      <c r="AA3049" s="48"/>
      <c r="AB3049" s="48"/>
      <c r="AC3049" s="217" t="s">
        <v>792</v>
      </c>
      <c r="AD3049" s="48"/>
      <c r="AE3049" s="217" t="s">
        <v>183</v>
      </c>
      <c r="AF3049" s="217" t="s">
        <v>211</v>
      </c>
      <c r="AG3049" s="217" t="s">
        <v>2694</v>
      </c>
      <c r="AH3049" s="208">
        <v>43292</v>
      </c>
      <c r="AI3049" s="210" t="s">
        <v>4350</v>
      </c>
      <c r="AJ3049" s="115" t="str">
        <f t="shared" si="47"/>
        <v>FS</v>
      </c>
      <c r="AK3049" s="115" t="b">
        <f>ISNUMBER(SEARCH("IRT",Table1[[#This Row],[Current_Status]]))</f>
        <v>0</v>
      </c>
      <c r="AL3049" s="116">
        <f>YEAR(Table1[[#This Row],[Project_Initiated]])</f>
        <v>2018</v>
      </c>
      <c r="AM3049" s="53">
        <v>44136</v>
      </c>
      <c r="AN3049" s="53" t="str">
        <f>IF(AND(Table1[[#This Row],[Completed Date]]&gt;="07/01/2020"+0,Table1[[#This Row],[Completed Date]]&lt;="6/30/2021"+0),"FY 20-21",IF(AND(Table1[[#This Row],[Completed Date]]&gt;="07/01/2019"+0,Table1[[#This Row],[Completed Date]]&lt;="6/30/2020"+0),"FY 19-20",""))</f>
        <v/>
      </c>
      <c r="AO3049" s="116" t="str">
        <f>IFERROR(FIND("R",Table1[[#This Row],[FS_Priority]]),"")</f>
        <v/>
      </c>
    </row>
    <row r="3050" spans="1:41" x14ac:dyDescent="0.25">
      <c r="A3050" s="48" t="s">
        <v>793</v>
      </c>
      <c r="B3050" s="217" t="s">
        <v>211</v>
      </c>
      <c r="C3050" s="217" t="s">
        <v>793</v>
      </c>
      <c r="D3050" s="218" t="b">
        <v>0</v>
      </c>
      <c r="E3050" s="48" t="s">
        <v>99</v>
      </c>
      <c r="F3050" s="48" t="s">
        <v>794</v>
      </c>
      <c r="G3050" s="48" t="s">
        <v>211</v>
      </c>
      <c r="H3050" s="48" t="s">
        <v>453</v>
      </c>
      <c r="I3050" s="48" t="s">
        <v>3620</v>
      </c>
      <c r="J3050" s="48" t="s">
        <v>2661</v>
      </c>
      <c r="K3050" s="217" t="s">
        <v>4989</v>
      </c>
      <c r="L3050" s="217" t="s">
        <v>297</v>
      </c>
      <c r="M3050" s="48" t="s">
        <v>3619</v>
      </c>
      <c r="N3050" s="217" t="s">
        <v>211</v>
      </c>
      <c r="O3050" s="48" t="s">
        <v>165</v>
      </c>
      <c r="P3050" s="48"/>
      <c r="Q3050" s="48" t="s">
        <v>211</v>
      </c>
      <c r="R3050" s="217" t="s">
        <v>539</v>
      </c>
      <c r="S3050" s="48" t="b">
        <v>1</v>
      </c>
      <c r="T3050" s="48"/>
      <c r="U3050" s="178"/>
      <c r="V3050" s="178">
        <v>43270</v>
      </c>
      <c r="W3050" s="48" t="s">
        <v>211</v>
      </c>
      <c r="X3050" s="48"/>
      <c r="Y3050" s="48"/>
      <c r="Z3050" s="48" t="s">
        <v>211</v>
      </c>
      <c r="AA3050" s="48"/>
      <c r="AB3050" s="48"/>
      <c r="AC3050" s="217" t="s">
        <v>211</v>
      </c>
      <c r="AD3050" s="48"/>
      <c r="AE3050" s="217" t="s">
        <v>165</v>
      </c>
      <c r="AF3050" s="217" t="s">
        <v>211</v>
      </c>
      <c r="AG3050" s="217" t="s">
        <v>539</v>
      </c>
      <c r="AH3050" s="208">
        <v>43336</v>
      </c>
      <c r="AI3050" s="210" t="s">
        <v>4350</v>
      </c>
      <c r="AJ3050" s="115" t="str">
        <f t="shared" si="47"/>
        <v>FS</v>
      </c>
      <c r="AK3050" s="115" t="b">
        <f>ISNUMBER(SEARCH("IRT",Table1[[#This Row],[Current_Status]]))</f>
        <v>0</v>
      </c>
      <c r="AL3050" s="116">
        <f>YEAR(Table1[[#This Row],[Project_Initiated]])</f>
        <v>2018</v>
      </c>
      <c r="AM3050" s="53">
        <v>44136</v>
      </c>
      <c r="AN3050" s="53" t="str">
        <f>IF(AND(Table1[[#This Row],[Completed Date]]&gt;="07/01/2020"+0,Table1[[#This Row],[Completed Date]]&lt;="6/30/2021"+0),"FY 20-21",IF(AND(Table1[[#This Row],[Completed Date]]&gt;="07/01/2019"+0,Table1[[#This Row],[Completed Date]]&lt;="6/30/2020"+0),"FY 19-20",""))</f>
        <v/>
      </c>
      <c r="AO3050" s="116" t="str">
        <f>IFERROR(FIND("R",Table1[[#This Row],[FS_Priority]]),"")</f>
        <v/>
      </c>
    </row>
    <row r="3051" spans="1:41" x14ac:dyDescent="0.25">
      <c r="A3051" s="48" t="s">
        <v>305</v>
      </c>
      <c r="B3051" s="217" t="s">
        <v>211</v>
      </c>
      <c r="C3051" s="217" t="s">
        <v>305</v>
      </c>
      <c r="D3051" s="218" t="b">
        <v>0</v>
      </c>
      <c r="E3051" s="48" t="s">
        <v>99</v>
      </c>
      <c r="F3051" s="48" t="s">
        <v>3115</v>
      </c>
      <c r="G3051" s="48" t="s">
        <v>211</v>
      </c>
      <c r="H3051" s="48" t="s">
        <v>465</v>
      </c>
      <c r="I3051" s="48" t="s">
        <v>35</v>
      </c>
      <c r="J3051" s="48" t="s">
        <v>2661</v>
      </c>
      <c r="K3051" s="217" t="s">
        <v>4989</v>
      </c>
      <c r="L3051" s="217" t="s">
        <v>297</v>
      </c>
      <c r="M3051" s="48" t="s">
        <v>3649</v>
      </c>
      <c r="N3051" s="217" t="s">
        <v>211</v>
      </c>
      <c r="O3051" s="48" t="s">
        <v>165</v>
      </c>
      <c r="P3051" s="48"/>
      <c r="Q3051" s="48" t="s">
        <v>306</v>
      </c>
      <c r="R3051" s="217" t="s">
        <v>211</v>
      </c>
      <c r="S3051" s="48" t="b">
        <v>0</v>
      </c>
      <c r="T3051" s="48"/>
      <c r="U3051" s="178"/>
      <c r="V3051" s="178">
        <v>43271</v>
      </c>
      <c r="W3051" s="48" t="s">
        <v>211</v>
      </c>
      <c r="X3051" s="48"/>
      <c r="Y3051" s="48"/>
      <c r="Z3051" s="48" t="s">
        <v>211</v>
      </c>
      <c r="AA3051" s="48"/>
      <c r="AB3051" s="48"/>
      <c r="AC3051" s="217" t="s">
        <v>539</v>
      </c>
      <c r="AD3051" s="48"/>
      <c r="AE3051" s="217" t="s">
        <v>165</v>
      </c>
      <c r="AF3051" s="217" t="s">
        <v>211</v>
      </c>
      <c r="AG3051" s="217" t="s">
        <v>539</v>
      </c>
      <c r="AH3051" s="208">
        <v>43412</v>
      </c>
      <c r="AI3051" s="210" t="s">
        <v>4347</v>
      </c>
      <c r="AJ3051" s="115" t="str">
        <f t="shared" si="47"/>
        <v>FS</v>
      </c>
      <c r="AK3051" s="115" t="b">
        <f>ISNUMBER(SEARCH("IRT",Table1[[#This Row],[Current_Status]]))</f>
        <v>0</v>
      </c>
      <c r="AL3051" s="116">
        <f>YEAR(Table1[[#This Row],[Project_Initiated]])</f>
        <v>2018</v>
      </c>
      <c r="AM3051" s="53">
        <v>44136</v>
      </c>
      <c r="AN3051" s="53" t="str">
        <f>IF(AND(Table1[[#This Row],[Completed Date]]&gt;="07/01/2020"+0,Table1[[#This Row],[Completed Date]]&lt;="6/30/2021"+0),"FY 20-21",IF(AND(Table1[[#This Row],[Completed Date]]&gt;="07/01/2019"+0,Table1[[#This Row],[Completed Date]]&lt;="6/30/2020"+0),"FY 19-20",""))</f>
        <v/>
      </c>
      <c r="AO3051" s="116" t="str">
        <f>IFERROR(FIND("R",Table1[[#This Row],[FS_Priority]]),"")</f>
        <v/>
      </c>
    </row>
    <row r="3052" spans="1:41" x14ac:dyDescent="0.25">
      <c r="A3052" s="48" t="s">
        <v>181</v>
      </c>
      <c r="B3052" s="217" t="s">
        <v>211</v>
      </c>
      <c r="C3052" s="217" t="s">
        <v>181</v>
      </c>
      <c r="D3052" s="218" t="b">
        <v>0</v>
      </c>
      <c r="E3052" s="48" t="s">
        <v>107</v>
      </c>
      <c r="F3052" s="48" t="s">
        <v>3217</v>
      </c>
      <c r="G3052" s="48" t="s">
        <v>211</v>
      </c>
      <c r="H3052" s="48" t="s">
        <v>182</v>
      </c>
      <c r="I3052" s="48" t="s">
        <v>3736</v>
      </c>
      <c r="J3052" s="48" t="s">
        <v>2661</v>
      </c>
      <c r="K3052" s="217" t="s">
        <v>3674</v>
      </c>
      <c r="L3052" s="217" t="s">
        <v>2636</v>
      </c>
      <c r="M3052" s="48" t="s">
        <v>3675</v>
      </c>
      <c r="N3052" s="217" t="s">
        <v>211</v>
      </c>
      <c r="O3052" s="48" t="s">
        <v>183</v>
      </c>
      <c r="P3052" s="48"/>
      <c r="Q3052" s="48" t="s">
        <v>184</v>
      </c>
      <c r="R3052" s="217" t="s">
        <v>211</v>
      </c>
      <c r="S3052" s="48" t="b">
        <v>1</v>
      </c>
      <c r="T3052" s="48"/>
      <c r="U3052" s="178"/>
      <c r="V3052" s="178">
        <v>43283</v>
      </c>
      <c r="W3052" s="48" t="s">
        <v>211</v>
      </c>
      <c r="X3052" s="48"/>
      <c r="Y3052" s="48"/>
      <c r="Z3052" s="48" t="s">
        <v>211</v>
      </c>
      <c r="AA3052" s="48"/>
      <c r="AB3052" s="48"/>
      <c r="AC3052" s="217" t="s">
        <v>2825</v>
      </c>
      <c r="AD3052" s="219">
        <v>43371</v>
      </c>
      <c r="AE3052" s="217" t="s">
        <v>498</v>
      </c>
      <c r="AF3052" s="217" t="s">
        <v>211</v>
      </c>
      <c r="AG3052" s="217" t="s">
        <v>2694</v>
      </c>
      <c r="AH3052" s="208">
        <v>43542</v>
      </c>
      <c r="AI3052" s="210" t="s">
        <v>4347</v>
      </c>
      <c r="AJ3052" s="115" t="str">
        <f t="shared" si="47"/>
        <v>FS</v>
      </c>
      <c r="AK3052" s="115" t="b">
        <f>ISNUMBER(SEARCH("IRT",Table1[[#This Row],[Current_Status]]))</f>
        <v>0</v>
      </c>
      <c r="AL3052" s="116">
        <f>YEAR(Table1[[#This Row],[Project_Initiated]])</f>
        <v>2018</v>
      </c>
      <c r="AM3052" s="53">
        <v>44136</v>
      </c>
      <c r="AN3052" s="53" t="str">
        <f>IF(AND(Table1[[#This Row],[Completed Date]]&gt;="07/01/2020"+0,Table1[[#This Row],[Completed Date]]&lt;="6/30/2021"+0),"FY 20-21",IF(AND(Table1[[#This Row],[Completed Date]]&gt;="07/01/2019"+0,Table1[[#This Row],[Completed Date]]&lt;="6/30/2020"+0),"FY 19-20",""))</f>
        <v/>
      </c>
      <c r="AO3052" s="116" t="str">
        <f>IFERROR(FIND("R",Table1[[#This Row],[FS_Priority]]),"")</f>
        <v/>
      </c>
    </row>
    <row r="3053" spans="1:41" x14ac:dyDescent="0.25">
      <c r="A3053" s="48" t="s">
        <v>795</v>
      </c>
      <c r="B3053" s="217" t="s">
        <v>211</v>
      </c>
      <c r="C3053" s="217" t="s">
        <v>795</v>
      </c>
      <c r="D3053" s="218" t="b">
        <v>0</v>
      </c>
      <c r="E3053" s="48" t="s">
        <v>147</v>
      </c>
      <c r="F3053" s="48" t="s">
        <v>3311</v>
      </c>
      <c r="G3053" s="48" t="s">
        <v>211</v>
      </c>
      <c r="H3053" s="48" t="s">
        <v>451</v>
      </c>
      <c r="I3053" s="48" t="s">
        <v>3844</v>
      </c>
      <c r="J3053" s="48" t="s">
        <v>2661</v>
      </c>
      <c r="K3053" s="217" t="s">
        <v>3839</v>
      </c>
      <c r="L3053" s="217" t="s">
        <v>4330</v>
      </c>
      <c r="M3053" s="48" t="s">
        <v>3845</v>
      </c>
      <c r="N3053" s="217" t="s">
        <v>211</v>
      </c>
      <c r="O3053" s="48" t="s">
        <v>165</v>
      </c>
      <c r="P3053" s="48"/>
      <c r="Q3053" s="48" t="s">
        <v>218</v>
      </c>
      <c r="R3053" s="217" t="s">
        <v>211</v>
      </c>
      <c r="S3053" s="48" t="b">
        <v>1</v>
      </c>
      <c r="T3053" s="48"/>
      <c r="U3053" s="178"/>
      <c r="V3053" s="178">
        <v>43283</v>
      </c>
      <c r="W3053" s="48" t="s">
        <v>211</v>
      </c>
      <c r="X3053" s="48"/>
      <c r="Y3053" s="48"/>
      <c r="Z3053" s="48" t="s">
        <v>211</v>
      </c>
      <c r="AA3053" s="48"/>
      <c r="AB3053" s="48"/>
      <c r="AC3053" s="217" t="s">
        <v>539</v>
      </c>
      <c r="AD3053" s="48"/>
      <c r="AE3053" s="217" t="s">
        <v>165</v>
      </c>
      <c r="AF3053" s="217" t="s">
        <v>211</v>
      </c>
      <c r="AG3053" s="217" t="s">
        <v>539</v>
      </c>
      <c r="AH3053" s="208">
        <v>43383</v>
      </c>
      <c r="AI3053" s="210" t="s">
        <v>4347</v>
      </c>
      <c r="AJ3053" s="115" t="str">
        <f t="shared" si="47"/>
        <v>FS</v>
      </c>
      <c r="AK3053" s="115" t="b">
        <f>ISNUMBER(SEARCH("IRT",Table1[[#This Row],[Current_Status]]))</f>
        <v>0</v>
      </c>
      <c r="AL3053" s="116">
        <f>YEAR(Table1[[#This Row],[Project_Initiated]])</f>
        <v>2018</v>
      </c>
      <c r="AM3053" s="53">
        <v>44136</v>
      </c>
      <c r="AN3053" s="53" t="str">
        <f>IF(AND(Table1[[#This Row],[Completed Date]]&gt;="07/01/2020"+0,Table1[[#This Row],[Completed Date]]&lt;="6/30/2021"+0),"FY 20-21",IF(AND(Table1[[#This Row],[Completed Date]]&gt;="07/01/2019"+0,Table1[[#This Row],[Completed Date]]&lt;="6/30/2020"+0),"FY 19-20",""))</f>
        <v/>
      </c>
      <c r="AO3053" s="116" t="str">
        <f>IFERROR(FIND("R",Table1[[#This Row],[FS_Priority]]),"")</f>
        <v/>
      </c>
    </row>
    <row r="3054" spans="1:41" x14ac:dyDescent="0.25">
      <c r="A3054" s="48" t="s">
        <v>796</v>
      </c>
      <c r="B3054" s="217" t="s">
        <v>211</v>
      </c>
      <c r="C3054" s="217" t="s">
        <v>796</v>
      </c>
      <c r="D3054" s="218" t="b">
        <v>0</v>
      </c>
      <c r="E3054" s="48" t="s">
        <v>99</v>
      </c>
      <c r="F3054" s="48" t="s">
        <v>3128</v>
      </c>
      <c r="G3054" s="48" t="s">
        <v>211</v>
      </c>
      <c r="H3054" s="48" t="s">
        <v>467</v>
      </c>
      <c r="I3054" s="48" t="s">
        <v>3659</v>
      </c>
      <c r="J3054" s="48" t="s">
        <v>2661</v>
      </c>
      <c r="K3054" s="217" t="s">
        <v>4989</v>
      </c>
      <c r="L3054" s="217" t="s">
        <v>297</v>
      </c>
      <c r="M3054" s="48" t="s">
        <v>3660</v>
      </c>
      <c r="N3054" s="217" t="s">
        <v>211</v>
      </c>
      <c r="O3054" s="48" t="s">
        <v>165</v>
      </c>
      <c r="P3054" s="48"/>
      <c r="Q3054" s="48" t="s">
        <v>239</v>
      </c>
      <c r="R3054" s="217" t="s">
        <v>211</v>
      </c>
      <c r="S3054" s="48" t="b">
        <v>1</v>
      </c>
      <c r="T3054" s="48"/>
      <c r="U3054" s="178"/>
      <c r="V3054" s="178">
        <v>43284</v>
      </c>
      <c r="W3054" s="48" t="s">
        <v>211</v>
      </c>
      <c r="X3054" s="48"/>
      <c r="Y3054" s="48"/>
      <c r="Z3054" s="48" t="s">
        <v>211</v>
      </c>
      <c r="AA3054" s="48"/>
      <c r="AB3054" s="48"/>
      <c r="AC3054" s="217" t="s">
        <v>539</v>
      </c>
      <c r="AD3054" s="179"/>
      <c r="AE3054" s="217" t="s">
        <v>165</v>
      </c>
      <c r="AF3054" s="217" t="s">
        <v>211</v>
      </c>
      <c r="AG3054" s="217" t="s">
        <v>539</v>
      </c>
      <c r="AH3054" s="208">
        <v>43383</v>
      </c>
      <c r="AI3054" s="210" t="s">
        <v>4347</v>
      </c>
      <c r="AJ3054" s="115" t="str">
        <f t="shared" si="47"/>
        <v>FS</v>
      </c>
      <c r="AK3054" s="115" t="b">
        <f>ISNUMBER(SEARCH("IRT",Table1[[#This Row],[Current_Status]]))</f>
        <v>0</v>
      </c>
      <c r="AL3054" s="116">
        <f>YEAR(Table1[[#This Row],[Project_Initiated]])</f>
        <v>2018</v>
      </c>
      <c r="AM3054" s="53">
        <v>44136</v>
      </c>
      <c r="AN3054" s="53" t="str">
        <f>IF(AND(Table1[[#This Row],[Completed Date]]&gt;="07/01/2020"+0,Table1[[#This Row],[Completed Date]]&lt;="6/30/2021"+0),"FY 20-21",IF(AND(Table1[[#This Row],[Completed Date]]&gt;="07/01/2019"+0,Table1[[#This Row],[Completed Date]]&lt;="6/30/2020"+0),"FY 19-20",""))</f>
        <v/>
      </c>
      <c r="AO3054" s="116" t="str">
        <f>IFERROR(FIND("R",Table1[[#This Row],[FS_Priority]]),"")</f>
        <v/>
      </c>
    </row>
    <row r="3055" spans="1:41" x14ac:dyDescent="0.25">
      <c r="A3055" s="48" t="s">
        <v>797</v>
      </c>
      <c r="B3055" s="217" t="s">
        <v>211</v>
      </c>
      <c r="C3055" s="217" t="s">
        <v>797</v>
      </c>
      <c r="D3055" s="218" t="b">
        <v>0</v>
      </c>
      <c r="E3055" s="48" t="s">
        <v>147</v>
      </c>
      <c r="F3055" s="48" t="s">
        <v>3319</v>
      </c>
      <c r="G3055" s="48" t="s">
        <v>211</v>
      </c>
      <c r="H3055" s="48" t="s">
        <v>451</v>
      </c>
      <c r="I3055" s="48" t="s">
        <v>3853</v>
      </c>
      <c r="J3055" s="48" t="s">
        <v>2661</v>
      </c>
      <c r="K3055" s="217" t="s">
        <v>3839</v>
      </c>
      <c r="L3055" s="217" t="s">
        <v>4330</v>
      </c>
      <c r="M3055" s="48" t="s">
        <v>3854</v>
      </c>
      <c r="N3055" s="217" t="s">
        <v>211</v>
      </c>
      <c r="O3055" s="48" t="s">
        <v>165</v>
      </c>
      <c r="P3055" s="48"/>
      <c r="Q3055" s="48" t="s">
        <v>243</v>
      </c>
      <c r="R3055" s="217" t="s">
        <v>211</v>
      </c>
      <c r="S3055" s="48" t="b">
        <v>1</v>
      </c>
      <c r="T3055" s="48"/>
      <c r="U3055" s="178"/>
      <c r="V3055" s="178">
        <v>43287</v>
      </c>
      <c r="W3055" s="48" t="s">
        <v>211</v>
      </c>
      <c r="X3055" s="48"/>
      <c r="Y3055" s="48"/>
      <c r="Z3055" s="48" t="s">
        <v>211</v>
      </c>
      <c r="AA3055" s="48"/>
      <c r="AB3055" s="48"/>
      <c r="AC3055" s="217" t="s">
        <v>539</v>
      </c>
      <c r="AD3055" s="48"/>
      <c r="AE3055" s="217" t="s">
        <v>165</v>
      </c>
      <c r="AF3055" s="217" t="s">
        <v>211</v>
      </c>
      <c r="AG3055" s="217" t="s">
        <v>539</v>
      </c>
      <c r="AH3055" s="208">
        <v>43383</v>
      </c>
      <c r="AI3055" s="210" t="s">
        <v>4347</v>
      </c>
      <c r="AJ3055" s="115" t="str">
        <f t="shared" si="47"/>
        <v>FS</v>
      </c>
      <c r="AK3055" s="115" t="b">
        <f>ISNUMBER(SEARCH("IRT",Table1[[#This Row],[Current_Status]]))</f>
        <v>0</v>
      </c>
      <c r="AL3055" s="116">
        <f>YEAR(Table1[[#This Row],[Project_Initiated]])</f>
        <v>2018</v>
      </c>
      <c r="AM3055" s="53">
        <v>44136</v>
      </c>
      <c r="AN3055" s="53" t="str">
        <f>IF(AND(Table1[[#This Row],[Completed Date]]&gt;="07/01/2020"+0,Table1[[#This Row],[Completed Date]]&lt;="6/30/2021"+0),"FY 20-21",IF(AND(Table1[[#This Row],[Completed Date]]&gt;="07/01/2019"+0,Table1[[#This Row],[Completed Date]]&lt;="6/30/2020"+0),"FY 19-20",""))</f>
        <v/>
      </c>
      <c r="AO3055" s="116" t="str">
        <f>IFERROR(FIND("R",Table1[[#This Row],[FS_Priority]]),"")</f>
        <v/>
      </c>
    </row>
    <row r="3056" spans="1:41" x14ac:dyDescent="0.25">
      <c r="A3056" s="48" t="s">
        <v>798</v>
      </c>
      <c r="B3056" s="217" t="s">
        <v>211</v>
      </c>
      <c r="C3056" s="217" t="s">
        <v>798</v>
      </c>
      <c r="D3056" s="218" t="b">
        <v>0</v>
      </c>
      <c r="E3056" s="48" t="s">
        <v>147</v>
      </c>
      <c r="F3056" s="48" t="s">
        <v>3320</v>
      </c>
      <c r="G3056" s="48" t="s">
        <v>211</v>
      </c>
      <c r="H3056" s="48" t="s">
        <v>451</v>
      </c>
      <c r="I3056" s="48" t="s">
        <v>3855</v>
      </c>
      <c r="J3056" s="48" t="s">
        <v>2661</v>
      </c>
      <c r="K3056" s="217" t="s">
        <v>3839</v>
      </c>
      <c r="L3056" s="217" t="s">
        <v>4330</v>
      </c>
      <c r="M3056" s="48" t="s">
        <v>3854</v>
      </c>
      <c r="N3056" s="217" t="s">
        <v>211</v>
      </c>
      <c r="O3056" s="48" t="s">
        <v>165</v>
      </c>
      <c r="P3056" s="48"/>
      <c r="Q3056" s="48" t="s">
        <v>244</v>
      </c>
      <c r="R3056" s="217" t="s">
        <v>211</v>
      </c>
      <c r="S3056" s="48" t="b">
        <v>1</v>
      </c>
      <c r="T3056" s="48"/>
      <c r="U3056" s="178"/>
      <c r="V3056" s="178">
        <v>43290</v>
      </c>
      <c r="W3056" s="48" t="s">
        <v>211</v>
      </c>
      <c r="X3056" s="48"/>
      <c r="Y3056" s="48"/>
      <c r="Z3056" s="48" t="s">
        <v>211</v>
      </c>
      <c r="AA3056" s="48"/>
      <c r="AB3056" s="48"/>
      <c r="AC3056" s="217" t="s">
        <v>539</v>
      </c>
      <c r="AD3056" s="48"/>
      <c r="AE3056" s="217" t="s">
        <v>165</v>
      </c>
      <c r="AF3056" s="217" t="s">
        <v>211</v>
      </c>
      <c r="AG3056" s="217" t="s">
        <v>539</v>
      </c>
      <c r="AH3056" s="208">
        <v>43383</v>
      </c>
      <c r="AI3056" s="210" t="s">
        <v>4347</v>
      </c>
      <c r="AJ3056" s="115" t="str">
        <f t="shared" si="47"/>
        <v>FS</v>
      </c>
      <c r="AK3056" s="115" t="b">
        <f>ISNUMBER(SEARCH("IRT",Table1[[#This Row],[Current_Status]]))</f>
        <v>0</v>
      </c>
      <c r="AL3056" s="116">
        <f>YEAR(Table1[[#This Row],[Project_Initiated]])</f>
        <v>2018</v>
      </c>
      <c r="AM3056" s="53">
        <v>44136</v>
      </c>
      <c r="AN3056" s="53" t="str">
        <f>IF(AND(Table1[[#This Row],[Completed Date]]&gt;="07/01/2020"+0,Table1[[#This Row],[Completed Date]]&lt;="6/30/2021"+0),"FY 20-21",IF(AND(Table1[[#This Row],[Completed Date]]&gt;="07/01/2019"+0,Table1[[#This Row],[Completed Date]]&lt;="6/30/2020"+0),"FY 19-20",""))</f>
        <v/>
      </c>
      <c r="AO3056" s="116" t="str">
        <f>IFERROR(FIND("R",Table1[[#This Row],[FS_Priority]]),"")</f>
        <v/>
      </c>
    </row>
    <row r="3057" spans="1:41" x14ac:dyDescent="0.25">
      <c r="A3057" s="48" t="s">
        <v>251</v>
      </c>
      <c r="B3057" s="217" t="s">
        <v>211</v>
      </c>
      <c r="C3057" s="217" t="s">
        <v>251</v>
      </c>
      <c r="D3057" s="218" t="b">
        <v>0</v>
      </c>
      <c r="E3057" s="48" t="s">
        <v>4299</v>
      </c>
      <c r="F3057" s="48" t="s">
        <v>2983</v>
      </c>
      <c r="G3057" s="48" t="s">
        <v>211</v>
      </c>
      <c r="H3057" s="48" t="s">
        <v>468</v>
      </c>
      <c r="I3057" s="48" t="s">
        <v>218</v>
      </c>
      <c r="J3057" s="48" t="s">
        <v>2661</v>
      </c>
      <c r="K3057" s="217" t="s">
        <v>3471</v>
      </c>
      <c r="L3057" s="217" t="s">
        <v>2636</v>
      </c>
      <c r="M3057" s="48" t="s">
        <v>3475</v>
      </c>
      <c r="N3057" s="217" t="s">
        <v>211</v>
      </c>
      <c r="O3057" s="48" t="s">
        <v>165</v>
      </c>
      <c r="P3057" s="48"/>
      <c r="Q3057" s="48" t="s">
        <v>223</v>
      </c>
      <c r="R3057" s="217" t="s">
        <v>211</v>
      </c>
      <c r="S3057" s="48" t="b">
        <v>0</v>
      </c>
      <c r="T3057" s="48"/>
      <c r="U3057" s="178"/>
      <c r="V3057" s="178">
        <v>43291</v>
      </c>
      <c r="W3057" s="48" t="s">
        <v>211</v>
      </c>
      <c r="X3057" s="48"/>
      <c r="Y3057" s="48"/>
      <c r="Z3057" s="48" t="s">
        <v>211</v>
      </c>
      <c r="AA3057" s="48"/>
      <c r="AB3057" s="48"/>
      <c r="AC3057" s="217" t="s">
        <v>539</v>
      </c>
      <c r="AD3057" s="48"/>
      <c r="AE3057" s="217" t="s">
        <v>165</v>
      </c>
      <c r="AF3057" s="217" t="s">
        <v>211</v>
      </c>
      <c r="AG3057" s="217" t="s">
        <v>539</v>
      </c>
      <c r="AH3057" s="208">
        <v>43412</v>
      </c>
      <c r="AI3057" s="210" t="s">
        <v>4347</v>
      </c>
      <c r="AJ3057" s="115" t="str">
        <f t="shared" si="47"/>
        <v>FS</v>
      </c>
      <c r="AK3057" s="115" t="b">
        <f>ISNUMBER(SEARCH("IRT",Table1[[#This Row],[Current_Status]]))</f>
        <v>0</v>
      </c>
      <c r="AL3057" s="116">
        <f>YEAR(Table1[[#This Row],[Project_Initiated]])</f>
        <v>2018</v>
      </c>
      <c r="AM3057" s="53">
        <v>44136</v>
      </c>
      <c r="AN3057" s="53" t="str">
        <f>IF(AND(Table1[[#This Row],[Completed Date]]&gt;="07/01/2020"+0,Table1[[#This Row],[Completed Date]]&lt;="6/30/2021"+0),"FY 20-21",IF(AND(Table1[[#This Row],[Completed Date]]&gt;="07/01/2019"+0,Table1[[#This Row],[Completed Date]]&lt;="6/30/2020"+0),"FY 19-20",""))</f>
        <v/>
      </c>
      <c r="AO3057" s="116" t="str">
        <f>IFERROR(FIND("R",Table1[[#This Row],[FS_Priority]]),"")</f>
        <v/>
      </c>
    </row>
    <row r="3058" spans="1:41" x14ac:dyDescent="0.25">
      <c r="A3058" s="48" t="s">
        <v>799</v>
      </c>
      <c r="B3058" s="217" t="s">
        <v>211</v>
      </c>
      <c r="C3058" s="217" t="s">
        <v>799</v>
      </c>
      <c r="D3058" s="218" t="b">
        <v>0</v>
      </c>
      <c r="E3058" s="48" t="s">
        <v>442</v>
      </c>
      <c r="F3058" s="48" t="s">
        <v>3301</v>
      </c>
      <c r="G3058" s="48" t="s">
        <v>211</v>
      </c>
      <c r="H3058" s="48" t="s">
        <v>3833</v>
      </c>
      <c r="I3058" s="48" t="s">
        <v>3832</v>
      </c>
      <c r="J3058" s="48" t="s">
        <v>2661</v>
      </c>
      <c r="K3058" s="217" t="s">
        <v>3829</v>
      </c>
      <c r="L3058" s="217" t="s">
        <v>141</v>
      </c>
      <c r="M3058" s="48" t="s">
        <v>3830</v>
      </c>
      <c r="N3058" s="217" t="s">
        <v>211</v>
      </c>
      <c r="O3058" s="48" t="s">
        <v>183</v>
      </c>
      <c r="P3058" s="48"/>
      <c r="Q3058" s="48" t="s">
        <v>211</v>
      </c>
      <c r="R3058" s="217" t="s">
        <v>211</v>
      </c>
      <c r="S3058" s="48" t="b">
        <v>0</v>
      </c>
      <c r="T3058" s="48"/>
      <c r="U3058" s="178"/>
      <c r="V3058" s="178">
        <v>43292</v>
      </c>
      <c r="W3058" s="48" t="s">
        <v>211</v>
      </c>
      <c r="X3058" s="48"/>
      <c r="Y3058" s="48"/>
      <c r="Z3058" s="48" t="s">
        <v>211</v>
      </c>
      <c r="AA3058" s="48"/>
      <c r="AB3058" s="48"/>
      <c r="AC3058" s="217" t="s">
        <v>800</v>
      </c>
      <c r="AD3058" s="179"/>
      <c r="AE3058" s="217" t="s">
        <v>178</v>
      </c>
      <c r="AF3058" s="217" t="s">
        <v>211</v>
      </c>
      <c r="AG3058" s="217" t="s">
        <v>2694</v>
      </c>
      <c r="AH3058" s="208">
        <v>43336</v>
      </c>
      <c r="AI3058" s="210" t="s">
        <v>4350</v>
      </c>
      <c r="AJ3058" s="115" t="str">
        <f t="shared" si="47"/>
        <v>FS</v>
      </c>
      <c r="AK3058" s="115" t="b">
        <f>ISNUMBER(SEARCH("IRT",Table1[[#This Row],[Current_Status]]))</f>
        <v>0</v>
      </c>
      <c r="AL3058" s="116">
        <f>YEAR(Table1[[#This Row],[Project_Initiated]])</f>
        <v>2018</v>
      </c>
      <c r="AM3058" s="53">
        <v>44136</v>
      </c>
      <c r="AN3058" s="53" t="str">
        <f>IF(AND(Table1[[#This Row],[Completed Date]]&gt;="07/01/2020"+0,Table1[[#This Row],[Completed Date]]&lt;="6/30/2021"+0),"FY 20-21",IF(AND(Table1[[#This Row],[Completed Date]]&gt;="07/01/2019"+0,Table1[[#This Row],[Completed Date]]&lt;="6/30/2020"+0),"FY 19-20",""))</f>
        <v/>
      </c>
      <c r="AO3058" s="116" t="str">
        <f>IFERROR(FIND("R",Table1[[#This Row],[FS_Priority]]),"")</f>
        <v/>
      </c>
    </row>
    <row r="3059" spans="1:41" x14ac:dyDescent="0.25">
      <c r="A3059" s="48" t="s">
        <v>801</v>
      </c>
      <c r="B3059" s="217" t="s">
        <v>211</v>
      </c>
      <c r="C3059" s="217" t="s">
        <v>801</v>
      </c>
      <c r="D3059" s="218" t="b">
        <v>0</v>
      </c>
      <c r="E3059" s="48" t="s">
        <v>442</v>
      </c>
      <c r="F3059" s="48" t="s">
        <v>3297</v>
      </c>
      <c r="G3059" s="48" t="s">
        <v>211</v>
      </c>
      <c r="H3059" s="48" t="s">
        <v>3833</v>
      </c>
      <c r="I3059" s="48" t="s">
        <v>3832</v>
      </c>
      <c r="J3059" s="48" t="s">
        <v>2661</v>
      </c>
      <c r="K3059" s="217" t="s">
        <v>3829</v>
      </c>
      <c r="L3059" s="217" t="s">
        <v>141</v>
      </c>
      <c r="M3059" s="48" t="s">
        <v>3830</v>
      </c>
      <c r="N3059" s="217" t="s">
        <v>211</v>
      </c>
      <c r="O3059" s="48" t="s">
        <v>165</v>
      </c>
      <c r="P3059" s="48"/>
      <c r="Q3059" s="48" t="s">
        <v>211</v>
      </c>
      <c r="R3059" s="217" t="s">
        <v>211</v>
      </c>
      <c r="S3059" s="48" t="b">
        <v>0</v>
      </c>
      <c r="T3059" s="48"/>
      <c r="U3059" s="178"/>
      <c r="V3059" s="178">
        <v>43292</v>
      </c>
      <c r="W3059" s="48" t="s">
        <v>211</v>
      </c>
      <c r="X3059" s="48"/>
      <c r="Y3059" s="48"/>
      <c r="Z3059" s="48" t="s">
        <v>211</v>
      </c>
      <c r="AA3059" s="48"/>
      <c r="AB3059" s="48"/>
      <c r="AC3059" s="217" t="s">
        <v>539</v>
      </c>
      <c r="AD3059" s="48"/>
      <c r="AE3059" s="217" t="s">
        <v>165</v>
      </c>
      <c r="AF3059" s="217" t="s">
        <v>211</v>
      </c>
      <c r="AG3059" s="217" t="s">
        <v>539</v>
      </c>
      <c r="AH3059" s="208">
        <v>43336</v>
      </c>
      <c r="AI3059" s="210" t="s">
        <v>4350</v>
      </c>
      <c r="AJ3059" s="115" t="str">
        <f t="shared" si="47"/>
        <v>FS</v>
      </c>
      <c r="AK3059" s="115" t="b">
        <f>ISNUMBER(SEARCH("IRT",Table1[[#This Row],[Current_Status]]))</f>
        <v>0</v>
      </c>
      <c r="AL3059" s="116">
        <f>YEAR(Table1[[#This Row],[Project_Initiated]])</f>
        <v>2018</v>
      </c>
      <c r="AM3059" s="53">
        <v>44136</v>
      </c>
      <c r="AN3059" s="53" t="str">
        <f>IF(AND(Table1[[#This Row],[Completed Date]]&gt;="07/01/2020"+0,Table1[[#This Row],[Completed Date]]&lt;="6/30/2021"+0),"FY 20-21",IF(AND(Table1[[#This Row],[Completed Date]]&gt;="07/01/2019"+0,Table1[[#This Row],[Completed Date]]&lt;="6/30/2020"+0),"FY 19-20",""))</f>
        <v/>
      </c>
      <c r="AO3059" s="116" t="str">
        <f>IFERROR(FIND("R",Table1[[#This Row],[FS_Priority]]),"")</f>
        <v/>
      </c>
    </row>
    <row r="3060" spans="1:41" x14ac:dyDescent="0.25">
      <c r="A3060" s="48" t="s">
        <v>407</v>
      </c>
      <c r="B3060" s="217" t="s">
        <v>211</v>
      </c>
      <c r="C3060" s="217" t="s">
        <v>407</v>
      </c>
      <c r="D3060" s="218" t="b">
        <v>0</v>
      </c>
      <c r="E3060" s="48" t="s">
        <v>130</v>
      </c>
      <c r="F3060" s="48" t="s">
        <v>3281</v>
      </c>
      <c r="G3060" s="48" t="s">
        <v>211</v>
      </c>
      <c r="H3060" s="48" t="s">
        <v>459</v>
      </c>
      <c r="I3060" s="48" t="s">
        <v>211</v>
      </c>
      <c r="J3060" s="48" t="s">
        <v>2661</v>
      </c>
      <c r="K3060" s="217" t="s">
        <v>3791</v>
      </c>
      <c r="L3060" s="217" t="s">
        <v>403</v>
      </c>
      <c r="M3060" s="48" t="s">
        <v>3792</v>
      </c>
      <c r="N3060" s="217" t="s">
        <v>211</v>
      </c>
      <c r="O3060" s="48" t="s">
        <v>183</v>
      </c>
      <c r="P3060" s="48"/>
      <c r="Q3060" s="48" t="s">
        <v>239</v>
      </c>
      <c r="R3060" s="217" t="s">
        <v>211</v>
      </c>
      <c r="S3060" s="48" t="b">
        <v>0</v>
      </c>
      <c r="T3060" s="48"/>
      <c r="U3060" s="178"/>
      <c r="V3060" s="178">
        <v>43293</v>
      </c>
      <c r="W3060" s="48" t="s">
        <v>211</v>
      </c>
      <c r="X3060" s="48"/>
      <c r="Y3060" s="48"/>
      <c r="Z3060" s="48" t="s">
        <v>211</v>
      </c>
      <c r="AA3060" s="48"/>
      <c r="AB3060" s="48"/>
      <c r="AC3060" s="217" t="s">
        <v>2867</v>
      </c>
      <c r="AD3060" s="48"/>
      <c r="AE3060" s="217" t="s">
        <v>178</v>
      </c>
      <c r="AF3060" s="217" t="s">
        <v>4403</v>
      </c>
      <c r="AG3060" s="217" t="s">
        <v>2694</v>
      </c>
      <c r="AH3060" s="208">
        <v>43570</v>
      </c>
      <c r="AI3060" s="210" t="s">
        <v>4347</v>
      </c>
      <c r="AJ3060" s="115" t="str">
        <f t="shared" si="47"/>
        <v>FS</v>
      </c>
      <c r="AK3060" s="115" t="b">
        <f>ISNUMBER(SEARCH("IRT",Table1[[#This Row],[Current_Status]]))</f>
        <v>0</v>
      </c>
      <c r="AL3060" s="116">
        <f>YEAR(Table1[[#This Row],[Project_Initiated]])</f>
        <v>2018</v>
      </c>
      <c r="AM3060" s="53">
        <v>44136</v>
      </c>
      <c r="AN3060" s="53" t="str">
        <f>IF(AND(Table1[[#This Row],[Completed Date]]&gt;="07/01/2020"+0,Table1[[#This Row],[Completed Date]]&lt;="6/30/2021"+0),"FY 20-21",IF(AND(Table1[[#This Row],[Completed Date]]&gt;="07/01/2019"+0,Table1[[#This Row],[Completed Date]]&lt;="6/30/2020"+0),"FY 19-20",""))</f>
        <v/>
      </c>
      <c r="AO3060" s="116" t="str">
        <f>IFERROR(FIND("R",Table1[[#This Row],[FS_Priority]]),"")</f>
        <v/>
      </c>
    </row>
    <row r="3061" spans="1:41" x14ac:dyDescent="0.25">
      <c r="A3061" s="48" t="s">
        <v>802</v>
      </c>
      <c r="B3061" s="217" t="s">
        <v>211</v>
      </c>
      <c r="C3061" s="217" t="s">
        <v>802</v>
      </c>
      <c r="D3061" s="218" t="b">
        <v>0</v>
      </c>
      <c r="E3061" s="48" t="s">
        <v>4299</v>
      </c>
      <c r="F3061" s="48" t="s">
        <v>2993</v>
      </c>
      <c r="G3061" s="48" t="s">
        <v>211</v>
      </c>
      <c r="H3061" s="48" t="s">
        <v>267</v>
      </c>
      <c r="I3061" s="48" t="s">
        <v>2612</v>
      </c>
      <c r="J3061" s="48" t="s">
        <v>2661</v>
      </c>
      <c r="K3061" s="217" t="s">
        <v>3471</v>
      </c>
      <c r="L3061" s="217" t="s">
        <v>2636</v>
      </c>
      <c r="M3061" s="48" t="s">
        <v>3490</v>
      </c>
      <c r="N3061" s="217" t="s">
        <v>211</v>
      </c>
      <c r="O3061" s="48" t="s">
        <v>165</v>
      </c>
      <c r="P3061" s="48"/>
      <c r="Q3061" s="48" t="s">
        <v>244</v>
      </c>
      <c r="R3061" s="217" t="s">
        <v>211</v>
      </c>
      <c r="S3061" s="48" t="b">
        <v>0</v>
      </c>
      <c r="T3061" s="48"/>
      <c r="U3061" s="178"/>
      <c r="V3061" s="178">
        <v>43293</v>
      </c>
      <c r="W3061" s="48" t="s">
        <v>211</v>
      </c>
      <c r="X3061" s="48"/>
      <c r="Y3061" s="48"/>
      <c r="Z3061" s="48" t="s">
        <v>211</v>
      </c>
      <c r="AA3061" s="48"/>
      <c r="AB3061" s="48"/>
      <c r="AC3061" s="217" t="s">
        <v>539</v>
      </c>
      <c r="AD3061" s="48"/>
      <c r="AE3061" s="217" t="s">
        <v>165</v>
      </c>
      <c r="AF3061" s="217" t="s">
        <v>211</v>
      </c>
      <c r="AG3061" s="217" t="s">
        <v>539</v>
      </c>
      <c r="AH3061" s="208">
        <v>43360</v>
      </c>
      <c r="AI3061" s="210" t="s">
        <v>4350</v>
      </c>
      <c r="AJ3061" s="115" t="str">
        <f t="shared" si="47"/>
        <v>FS</v>
      </c>
      <c r="AK3061" s="115" t="b">
        <f>ISNUMBER(SEARCH("IRT",Table1[[#This Row],[Current_Status]]))</f>
        <v>0</v>
      </c>
      <c r="AL3061" s="116">
        <f>YEAR(Table1[[#This Row],[Project_Initiated]])</f>
        <v>2018</v>
      </c>
      <c r="AM3061" s="53">
        <v>44136</v>
      </c>
      <c r="AN3061" s="53" t="str">
        <f>IF(AND(Table1[[#This Row],[Completed Date]]&gt;="07/01/2020"+0,Table1[[#This Row],[Completed Date]]&lt;="6/30/2021"+0),"FY 20-21",IF(AND(Table1[[#This Row],[Completed Date]]&gt;="07/01/2019"+0,Table1[[#This Row],[Completed Date]]&lt;="6/30/2020"+0),"FY 19-20",""))</f>
        <v/>
      </c>
      <c r="AO3061" s="116" t="str">
        <f>IFERROR(FIND("R",Table1[[#This Row],[FS_Priority]]),"")</f>
        <v/>
      </c>
    </row>
    <row r="3062" spans="1:41" x14ac:dyDescent="0.25">
      <c r="A3062" s="48" t="s">
        <v>803</v>
      </c>
      <c r="B3062" s="217" t="s">
        <v>211</v>
      </c>
      <c r="C3062" s="217" t="s">
        <v>803</v>
      </c>
      <c r="D3062" s="218" t="b">
        <v>0</v>
      </c>
      <c r="E3062" s="48" t="s">
        <v>53</v>
      </c>
      <c r="F3062" s="48" t="s">
        <v>3038</v>
      </c>
      <c r="G3062" s="48" t="s">
        <v>804</v>
      </c>
      <c r="H3062" s="48" t="s">
        <v>932</v>
      </c>
      <c r="I3062" s="48" t="s">
        <v>3553</v>
      </c>
      <c r="J3062" s="48" t="s">
        <v>2672</v>
      </c>
      <c r="K3062" s="217" t="s">
        <v>3514</v>
      </c>
      <c r="L3062" s="217" t="s">
        <v>2636</v>
      </c>
      <c r="M3062" s="48" t="s">
        <v>3554</v>
      </c>
      <c r="N3062" s="217" t="s">
        <v>211</v>
      </c>
      <c r="O3062" s="48" t="s">
        <v>165</v>
      </c>
      <c r="P3062" s="48"/>
      <c r="Q3062" s="48" t="s">
        <v>108</v>
      </c>
      <c r="R3062" s="217" t="s">
        <v>211</v>
      </c>
      <c r="S3062" s="48" t="b">
        <v>0</v>
      </c>
      <c r="T3062" s="48"/>
      <c r="U3062" s="178"/>
      <c r="V3062" s="178">
        <v>43294</v>
      </c>
      <c r="W3062" s="48" t="s">
        <v>211</v>
      </c>
      <c r="X3062" s="48"/>
      <c r="Y3062" s="48"/>
      <c r="Z3062" s="48" t="s">
        <v>211</v>
      </c>
      <c r="AA3062" s="48"/>
      <c r="AB3062" s="48"/>
      <c r="AC3062" s="217" t="s">
        <v>539</v>
      </c>
      <c r="AD3062" s="48"/>
      <c r="AE3062" s="217" t="s">
        <v>165</v>
      </c>
      <c r="AF3062" s="217" t="s">
        <v>211</v>
      </c>
      <c r="AG3062" s="217" t="s">
        <v>539</v>
      </c>
      <c r="AH3062" s="208">
        <v>43361</v>
      </c>
      <c r="AI3062" s="210" t="s">
        <v>4347</v>
      </c>
      <c r="AJ3062" s="115" t="str">
        <f t="shared" si="47"/>
        <v>FS</v>
      </c>
      <c r="AK3062" s="115" t="b">
        <f>ISNUMBER(SEARCH("IRT",Table1[[#This Row],[Current_Status]]))</f>
        <v>0</v>
      </c>
      <c r="AL3062" s="116">
        <f>YEAR(Table1[[#This Row],[Project_Initiated]])</f>
        <v>2018</v>
      </c>
      <c r="AM3062" s="53">
        <v>44136</v>
      </c>
      <c r="AN3062" s="53" t="str">
        <f>IF(AND(Table1[[#This Row],[Completed Date]]&gt;="07/01/2020"+0,Table1[[#This Row],[Completed Date]]&lt;="6/30/2021"+0),"FY 20-21",IF(AND(Table1[[#This Row],[Completed Date]]&gt;="07/01/2019"+0,Table1[[#This Row],[Completed Date]]&lt;="6/30/2020"+0),"FY 19-20",""))</f>
        <v/>
      </c>
      <c r="AO3062" s="116" t="str">
        <f>IFERROR(FIND("R",Table1[[#This Row],[FS_Priority]]),"")</f>
        <v/>
      </c>
    </row>
    <row r="3063" spans="1:41" x14ac:dyDescent="0.25">
      <c r="A3063" s="48" t="s">
        <v>805</v>
      </c>
      <c r="B3063" s="217" t="s">
        <v>211</v>
      </c>
      <c r="C3063" s="217" t="s">
        <v>805</v>
      </c>
      <c r="D3063" s="218" t="b">
        <v>0</v>
      </c>
      <c r="E3063" s="48" t="s">
        <v>53</v>
      </c>
      <c r="F3063" s="48" t="s">
        <v>3040</v>
      </c>
      <c r="G3063" s="48" t="s">
        <v>804</v>
      </c>
      <c r="H3063" s="48" t="s">
        <v>932</v>
      </c>
      <c r="I3063" s="48" t="s">
        <v>3553</v>
      </c>
      <c r="J3063" s="48" t="s">
        <v>2672</v>
      </c>
      <c r="K3063" s="217" t="s">
        <v>3514</v>
      </c>
      <c r="L3063" s="217" t="s">
        <v>2636</v>
      </c>
      <c r="M3063" s="48" t="s">
        <v>3554</v>
      </c>
      <c r="N3063" s="217" t="s">
        <v>211</v>
      </c>
      <c r="O3063" s="48" t="s">
        <v>165</v>
      </c>
      <c r="P3063" s="48"/>
      <c r="Q3063" s="48" t="s">
        <v>108</v>
      </c>
      <c r="R3063" s="217" t="s">
        <v>211</v>
      </c>
      <c r="S3063" s="48" t="b">
        <v>0</v>
      </c>
      <c r="T3063" s="48"/>
      <c r="U3063" s="178"/>
      <c r="V3063" s="178">
        <v>43297</v>
      </c>
      <c r="W3063" s="48" t="s">
        <v>211</v>
      </c>
      <c r="X3063" s="48"/>
      <c r="Y3063" s="48"/>
      <c r="Z3063" s="48" t="s">
        <v>211</v>
      </c>
      <c r="AA3063" s="48"/>
      <c r="AB3063" s="48"/>
      <c r="AC3063" s="217" t="s">
        <v>539</v>
      </c>
      <c r="AD3063" s="48"/>
      <c r="AE3063" s="217" t="s">
        <v>165</v>
      </c>
      <c r="AF3063" s="217" t="s">
        <v>211</v>
      </c>
      <c r="AG3063" s="217" t="s">
        <v>539</v>
      </c>
      <c r="AH3063" s="208">
        <v>43361</v>
      </c>
      <c r="AI3063" s="210" t="s">
        <v>4347</v>
      </c>
      <c r="AJ3063" s="115" t="str">
        <f t="shared" si="47"/>
        <v>FS</v>
      </c>
      <c r="AK3063" s="115" t="b">
        <f>ISNUMBER(SEARCH("IRT",Table1[[#This Row],[Current_Status]]))</f>
        <v>0</v>
      </c>
      <c r="AL3063" s="116">
        <f>YEAR(Table1[[#This Row],[Project_Initiated]])</f>
        <v>2018</v>
      </c>
      <c r="AM3063" s="53">
        <v>44136</v>
      </c>
      <c r="AN3063" s="53" t="str">
        <f>IF(AND(Table1[[#This Row],[Completed Date]]&gt;="07/01/2020"+0,Table1[[#This Row],[Completed Date]]&lt;="6/30/2021"+0),"FY 20-21",IF(AND(Table1[[#This Row],[Completed Date]]&gt;="07/01/2019"+0,Table1[[#This Row],[Completed Date]]&lt;="6/30/2020"+0),"FY 19-20",""))</f>
        <v/>
      </c>
      <c r="AO3063" s="116" t="str">
        <f>IFERROR(FIND("R",Table1[[#This Row],[FS_Priority]]),"")</f>
        <v/>
      </c>
    </row>
    <row r="3064" spans="1:41" x14ac:dyDescent="0.25">
      <c r="A3064" s="48" t="s">
        <v>806</v>
      </c>
      <c r="B3064" s="217" t="s">
        <v>211</v>
      </c>
      <c r="C3064" s="217" t="s">
        <v>806</v>
      </c>
      <c r="D3064" s="218" t="b">
        <v>0</v>
      </c>
      <c r="E3064" s="48" t="s">
        <v>21</v>
      </c>
      <c r="F3064" s="48" t="s">
        <v>2953</v>
      </c>
      <c r="G3064" s="48" t="s">
        <v>3998</v>
      </c>
      <c r="H3064" s="48" t="s">
        <v>323</v>
      </c>
      <c r="I3064" s="48" t="s">
        <v>3457</v>
      </c>
      <c r="J3064" s="48" t="s">
        <v>2661</v>
      </c>
      <c r="K3064" s="217" t="s">
        <v>3455</v>
      </c>
      <c r="L3064" s="217" t="s">
        <v>4315</v>
      </c>
      <c r="M3064" s="48" t="s">
        <v>3456</v>
      </c>
      <c r="N3064" s="217" t="s">
        <v>211</v>
      </c>
      <c r="O3064" s="48" t="s">
        <v>183</v>
      </c>
      <c r="P3064" s="48"/>
      <c r="Q3064" s="48" t="s">
        <v>211</v>
      </c>
      <c r="R3064" s="217" t="s">
        <v>211</v>
      </c>
      <c r="S3064" s="48" t="b">
        <v>0</v>
      </c>
      <c r="T3064" s="48"/>
      <c r="U3064" s="178"/>
      <c r="V3064" s="178">
        <v>43297</v>
      </c>
      <c r="W3064" s="48" t="s">
        <v>211</v>
      </c>
      <c r="X3064" s="48"/>
      <c r="Y3064" s="48"/>
      <c r="Z3064" s="48" t="s">
        <v>211</v>
      </c>
      <c r="AA3064" s="48"/>
      <c r="AB3064" s="48"/>
      <c r="AC3064" s="217" t="s">
        <v>807</v>
      </c>
      <c r="AD3064" s="48"/>
      <c r="AE3064" s="217" t="s">
        <v>165</v>
      </c>
      <c r="AF3064" s="217" t="s">
        <v>211</v>
      </c>
      <c r="AG3064" s="217" t="s">
        <v>539</v>
      </c>
      <c r="AH3064" s="208">
        <v>43362</v>
      </c>
      <c r="AI3064" s="210" t="s">
        <v>4347</v>
      </c>
      <c r="AJ3064" s="115" t="str">
        <f t="shared" si="47"/>
        <v>FS</v>
      </c>
      <c r="AK3064" s="115" t="b">
        <f>ISNUMBER(SEARCH("IRT",Table1[[#This Row],[Current_Status]]))</f>
        <v>0</v>
      </c>
      <c r="AL3064" s="116">
        <f>YEAR(Table1[[#This Row],[Project_Initiated]])</f>
        <v>2018</v>
      </c>
      <c r="AM3064" s="53">
        <v>44136</v>
      </c>
      <c r="AN3064" s="53" t="str">
        <f>IF(AND(Table1[[#This Row],[Completed Date]]&gt;="07/01/2020"+0,Table1[[#This Row],[Completed Date]]&lt;="6/30/2021"+0),"FY 20-21",IF(AND(Table1[[#This Row],[Completed Date]]&gt;="07/01/2019"+0,Table1[[#This Row],[Completed Date]]&lt;="6/30/2020"+0),"FY 19-20",""))</f>
        <v/>
      </c>
      <c r="AO3064" s="116" t="str">
        <f>IFERROR(FIND("R",Table1[[#This Row],[FS_Priority]]),"")</f>
        <v/>
      </c>
    </row>
    <row r="3065" spans="1:41" x14ac:dyDescent="0.25">
      <c r="A3065" s="48" t="s">
        <v>278</v>
      </c>
      <c r="B3065" s="217" t="s">
        <v>211</v>
      </c>
      <c r="C3065" s="217" t="s">
        <v>278</v>
      </c>
      <c r="D3065" s="218" t="b">
        <v>0</v>
      </c>
      <c r="E3065" s="48" t="s">
        <v>53</v>
      </c>
      <c r="F3065" s="48" t="s">
        <v>3044</v>
      </c>
      <c r="G3065" s="48" t="s">
        <v>211</v>
      </c>
      <c r="H3065" s="48" t="s">
        <v>285</v>
      </c>
      <c r="I3065" s="48" t="s">
        <v>3557</v>
      </c>
      <c r="J3065" s="48" t="s">
        <v>2661</v>
      </c>
      <c r="K3065" s="217" t="s">
        <v>3514</v>
      </c>
      <c r="L3065" s="217" t="s">
        <v>2636</v>
      </c>
      <c r="M3065" s="48" t="s">
        <v>3517</v>
      </c>
      <c r="N3065" s="217" t="s">
        <v>211</v>
      </c>
      <c r="O3065" s="48" t="s">
        <v>183</v>
      </c>
      <c r="P3065" s="48"/>
      <c r="Q3065" s="48" t="s">
        <v>211</v>
      </c>
      <c r="R3065" s="217" t="s">
        <v>211</v>
      </c>
      <c r="S3065" s="48" t="b">
        <v>0</v>
      </c>
      <c r="T3065" s="48"/>
      <c r="U3065" s="178"/>
      <c r="V3065" s="178">
        <v>43297</v>
      </c>
      <c r="W3065" s="48" t="s">
        <v>211</v>
      </c>
      <c r="X3065" s="48"/>
      <c r="Y3065" s="48"/>
      <c r="Z3065" s="48" t="s">
        <v>211</v>
      </c>
      <c r="AA3065" s="48"/>
      <c r="AB3065" s="48"/>
      <c r="AC3065" s="217" t="s">
        <v>2873</v>
      </c>
      <c r="AD3065" s="219">
        <v>43418</v>
      </c>
      <c r="AE3065" s="217" t="s">
        <v>498</v>
      </c>
      <c r="AF3065" s="217" t="s">
        <v>211</v>
      </c>
      <c r="AG3065" s="217" t="s">
        <v>2694</v>
      </c>
      <c r="AH3065" s="208">
        <v>43586</v>
      </c>
      <c r="AI3065" s="210" t="s">
        <v>4347</v>
      </c>
      <c r="AJ3065" s="115" t="str">
        <f t="shared" si="47"/>
        <v>FS</v>
      </c>
      <c r="AK3065" s="115" t="b">
        <f>ISNUMBER(SEARCH("IRT",Table1[[#This Row],[Current_Status]]))</f>
        <v>0</v>
      </c>
      <c r="AL3065" s="116">
        <f>YEAR(Table1[[#This Row],[Project_Initiated]])</f>
        <v>2018</v>
      </c>
      <c r="AM3065" s="53">
        <v>44136</v>
      </c>
      <c r="AN3065" s="53" t="str">
        <f>IF(AND(Table1[[#This Row],[Completed Date]]&gt;="07/01/2020"+0,Table1[[#This Row],[Completed Date]]&lt;="6/30/2021"+0),"FY 20-21",IF(AND(Table1[[#This Row],[Completed Date]]&gt;="07/01/2019"+0,Table1[[#This Row],[Completed Date]]&lt;="6/30/2020"+0),"FY 19-20",""))</f>
        <v/>
      </c>
      <c r="AO3065" s="116" t="str">
        <f>IFERROR(FIND("R",Table1[[#This Row],[FS_Priority]]),"")</f>
        <v/>
      </c>
    </row>
    <row r="3066" spans="1:41" x14ac:dyDescent="0.25">
      <c r="A3066" s="48" t="s">
        <v>808</v>
      </c>
      <c r="B3066" s="217" t="s">
        <v>211</v>
      </c>
      <c r="C3066" s="217" t="s">
        <v>808</v>
      </c>
      <c r="D3066" s="218" t="b">
        <v>0</v>
      </c>
      <c r="E3066" s="48" t="s">
        <v>53</v>
      </c>
      <c r="F3066" s="48" t="s">
        <v>3018</v>
      </c>
      <c r="G3066" s="48" t="s">
        <v>809</v>
      </c>
      <c r="H3066" s="48" t="s">
        <v>932</v>
      </c>
      <c r="I3066" s="48" t="s">
        <v>3539</v>
      </c>
      <c r="J3066" s="48" t="s">
        <v>2672</v>
      </c>
      <c r="K3066" s="217" t="s">
        <v>3514</v>
      </c>
      <c r="L3066" s="217" t="s">
        <v>2636</v>
      </c>
      <c r="M3066" s="48" t="s">
        <v>3517</v>
      </c>
      <c r="N3066" s="217" t="s">
        <v>211</v>
      </c>
      <c r="O3066" s="48" t="s">
        <v>183</v>
      </c>
      <c r="P3066" s="48"/>
      <c r="Q3066" s="48" t="s">
        <v>223</v>
      </c>
      <c r="R3066" s="217" t="s">
        <v>211</v>
      </c>
      <c r="S3066" s="48" t="b">
        <v>0</v>
      </c>
      <c r="T3066" s="48"/>
      <c r="U3066" s="178"/>
      <c r="V3066" s="178">
        <v>43297</v>
      </c>
      <c r="W3066" s="48" t="s">
        <v>211</v>
      </c>
      <c r="X3066" s="48"/>
      <c r="Y3066" s="48"/>
      <c r="Z3066" s="48" t="s">
        <v>211</v>
      </c>
      <c r="AA3066" s="48"/>
      <c r="AB3066" s="48"/>
      <c r="AC3066" s="217" t="s">
        <v>809</v>
      </c>
      <c r="AD3066" s="48"/>
      <c r="AE3066" s="217" t="s">
        <v>498</v>
      </c>
      <c r="AF3066" s="217" t="s">
        <v>211</v>
      </c>
      <c r="AG3066" s="217" t="s">
        <v>2693</v>
      </c>
      <c r="AH3066" s="208">
        <v>43361</v>
      </c>
      <c r="AI3066" s="210" t="s">
        <v>4347</v>
      </c>
      <c r="AJ3066" s="115" t="str">
        <f t="shared" si="47"/>
        <v>FS</v>
      </c>
      <c r="AK3066" s="115" t="b">
        <f>ISNUMBER(SEARCH("IRT",Table1[[#This Row],[Current_Status]]))</f>
        <v>0</v>
      </c>
      <c r="AL3066" s="116">
        <f>YEAR(Table1[[#This Row],[Project_Initiated]])</f>
        <v>2018</v>
      </c>
      <c r="AM3066" s="53">
        <v>44136</v>
      </c>
      <c r="AN3066" s="53" t="str">
        <f>IF(AND(Table1[[#This Row],[Completed Date]]&gt;="07/01/2020"+0,Table1[[#This Row],[Completed Date]]&lt;="6/30/2021"+0),"FY 20-21",IF(AND(Table1[[#This Row],[Completed Date]]&gt;="07/01/2019"+0,Table1[[#This Row],[Completed Date]]&lt;="6/30/2020"+0),"FY 19-20",""))</f>
        <v/>
      </c>
      <c r="AO3066" s="116" t="str">
        <f>IFERROR(FIND("R",Table1[[#This Row],[FS_Priority]]),"")</f>
        <v/>
      </c>
    </row>
    <row r="3067" spans="1:41" x14ac:dyDescent="0.25">
      <c r="A3067" s="48" t="s">
        <v>810</v>
      </c>
      <c r="B3067" s="217" t="s">
        <v>211</v>
      </c>
      <c r="C3067" s="217" t="s">
        <v>810</v>
      </c>
      <c r="D3067" s="218" t="b">
        <v>0</v>
      </c>
      <c r="E3067" s="48" t="s">
        <v>442</v>
      </c>
      <c r="F3067" s="48" t="s">
        <v>3298</v>
      </c>
      <c r="G3067" s="48" t="s">
        <v>211</v>
      </c>
      <c r="H3067" s="48" t="s">
        <v>464</v>
      </c>
      <c r="I3067" s="48" t="s">
        <v>3766</v>
      </c>
      <c r="J3067" s="48" t="s">
        <v>2661</v>
      </c>
      <c r="K3067" s="217" t="s">
        <v>3829</v>
      </c>
      <c r="L3067" s="217" t="s">
        <v>141</v>
      </c>
      <c r="M3067" s="48" t="s">
        <v>3830</v>
      </c>
      <c r="N3067" s="217" t="s">
        <v>211</v>
      </c>
      <c r="O3067" s="48" t="s">
        <v>165</v>
      </c>
      <c r="P3067" s="48"/>
      <c r="Q3067" s="48" t="s">
        <v>218</v>
      </c>
      <c r="R3067" s="217" t="s">
        <v>211</v>
      </c>
      <c r="S3067" s="48" t="b">
        <v>0</v>
      </c>
      <c r="T3067" s="48"/>
      <c r="U3067" s="178"/>
      <c r="V3067" s="178">
        <v>43297</v>
      </c>
      <c r="W3067" s="48" t="s">
        <v>211</v>
      </c>
      <c r="X3067" s="48"/>
      <c r="Y3067" s="48"/>
      <c r="Z3067" s="48" t="s">
        <v>211</v>
      </c>
      <c r="AA3067" s="48"/>
      <c r="AB3067" s="48"/>
      <c r="AC3067" s="217" t="s">
        <v>539</v>
      </c>
      <c r="AD3067" s="179"/>
      <c r="AE3067" s="217" t="s">
        <v>165</v>
      </c>
      <c r="AF3067" s="217" t="s">
        <v>211</v>
      </c>
      <c r="AG3067" s="217" t="s">
        <v>539</v>
      </c>
      <c r="AH3067" s="208">
        <v>43383</v>
      </c>
      <c r="AI3067" s="210" t="s">
        <v>4347</v>
      </c>
      <c r="AJ3067" s="115" t="str">
        <f t="shared" si="47"/>
        <v>FS</v>
      </c>
      <c r="AK3067" s="115" t="b">
        <f>ISNUMBER(SEARCH("IRT",Table1[[#This Row],[Current_Status]]))</f>
        <v>0</v>
      </c>
      <c r="AL3067" s="116">
        <f>YEAR(Table1[[#This Row],[Project_Initiated]])</f>
        <v>2018</v>
      </c>
      <c r="AM3067" s="53">
        <v>44136</v>
      </c>
      <c r="AN3067" s="53" t="str">
        <f>IF(AND(Table1[[#This Row],[Completed Date]]&gt;="07/01/2020"+0,Table1[[#This Row],[Completed Date]]&lt;="6/30/2021"+0),"FY 20-21",IF(AND(Table1[[#This Row],[Completed Date]]&gt;="07/01/2019"+0,Table1[[#This Row],[Completed Date]]&lt;="6/30/2020"+0),"FY 19-20",""))</f>
        <v/>
      </c>
      <c r="AO3067" s="116" t="str">
        <f>IFERROR(FIND("R",Table1[[#This Row],[FS_Priority]]),"")</f>
        <v/>
      </c>
    </row>
    <row r="3068" spans="1:41" x14ac:dyDescent="0.25">
      <c r="A3068" s="48" t="s">
        <v>364</v>
      </c>
      <c r="B3068" s="217" t="s">
        <v>211</v>
      </c>
      <c r="C3068" s="217" t="s">
        <v>364</v>
      </c>
      <c r="D3068" s="218" t="b">
        <v>0</v>
      </c>
      <c r="E3068" s="48" t="s">
        <v>107</v>
      </c>
      <c r="F3068" s="48" t="s">
        <v>3229</v>
      </c>
      <c r="G3068" s="48" t="s">
        <v>211</v>
      </c>
      <c r="H3068" s="48" t="s">
        <v>477</v>
      </c>
      <c r="I3068" s="48" t="s">
        <v>3704</v>
      </c>
      <c r="J3068" s="48" t="s">
        <v>2661</v>
      </c>
      <c r="K3068" s="217" t="s">
        <v>3674</v>
      </c>
      <c r="L3068" s="217" t="s">
        <v>2636</v>
      </c>
      <c r="M3068" s="48" t="s">
        <v>3561</v>
      </c>
      <c r="N3068" s="217" t="s">
        <v>211</v>
      </c>
      <c r="O3068" s="48" t="s">
        <v>183</v>
      </c>
      <c r="P3068" s="48"/>
      <c r="Q3068" s="48" t="s">
        <v>365</v>
      </c>
      <c r="R3068" s="217" t="s">
        <v>211</v>
      </c>
      <c r="S3068" s="48" t="b">
        <v>0</v>
      </c>
      <c r="T3068" s="48"/>
      <c r="U3068" s="178"/>
      <c r="V3068" s="178">
        <v>43297</v>
      </c>
      <c r="W3068" s="48" t="s">
        <v>211</v>
      </c>
      <c r="X3068" s="48"/>
      <c r="Y3068" s="48"/>
      <c r="Z3068" s="48" t="s">
        <v>211</v>
      </c>
      <c r="AA3068" s="48"/>
      <c r="AB3068" s="48"/>
      <c r="AC3068" s="217" t="s">
        <v>2882</v>
      </c>
      <c r="AD3068" s="48"/>
      <c r="AE3068" s="217" t="s">
        <v>178</v>
      </c>
      <c r="AF3068" s="217" t="s">
        <v>211</v>
      </c>
      <c r="AG3068" s="217" t="s">
        <v>2694</v>
      </c>
      <c r="AH3068" s="208">
        <v>43631</v>
      </c>
      <c r="AI3068" s="210" t="s">
        <v>4347</v>
      </c>
      <c r="AJ3068" s="115" t="str">
        <f t="shared" si="47"/>
        <v>FS</v>
      </c>
      <c r="AK3068" s="115" t="b">
        <f>ISNUMBER(SEARCH("IRT",Table1[[#This Row],[Current_Status]]))</f>
        <v>0</v>
      </c>
      <c r="AL3068" s="116">
        <f>YEAR(Table1[[#This Row],[Project_Initiated]])</f>
        <v>2018</v>
      </c>
      <c r="AM3068" s="53">
        <v>44136</v>
      </c>
      <c r="AN3068" s="53" t="str">
        <f>IF(AND(Table1[[#This Row],[Completed Date]]&gt;="07/01/2020"+0,Table1[[#This Row],[Completed Date]]&lt;="6/30/2021"+0),"FY 20-21",IF(AND(Table1[[#This Row],[Completed Date]]&gt;="07/01/2019"+0,Table1[[#This Row],[Completed Date]]&lt;="6/30/2020"+0),"FY 19-20",""))</f>
        <v/>
      </c>
      <c r="AO3068" s="116" t="str">
        <f>IFERROR(FIND("R",Table1[[#This Row],[FS_Priority]]),"")</f>
        <v/>
      </c>
    </row>
    <row r="3069" spans="1:41" x14ac:dyDescent="0.25">
      <c r="A3069" s="48" t="s">
        <v>423</v>
      </c>
      <c r="B3069" s="217" t="s">
        <v>211</v>
      </c>
      <c r="C3069" s="217" t="s">
        <v>423</v>
      </c>
      <c r="D3069" s="218" t="b">
        <v>0</v>
      </c>
      <c r="E3069" s="48" t="s">
        <v>147</v>
      </c>
      <c r="F3069" s="48" t="s">
        <v>3317</v>
      </c>
      <c r="G3069" s="48" t="s">
        <v>211</v>
      </c>
      <c r="H3069" s="48" t="s">
        <v>451</v>
      </c>
      <c r="I3069" s="48" t="s">
        <v>3851</v>
      </c>
      <c r="J3069" s="48" t="s">
        <v>2661</v>
      </c>
      <c r="K3069" s="217" t="s">
        <v>3839</v>
      </c>
      <c r="L3069" s="217" t="s">
        <v>4330</v>
      </c>
      <c r="M3069" s="48" t="s">
        <v>3788</v>
      </c>
      <c r="N3069" s="217" t="s">
        <v>211</v>
      </c>
      <c r="O3069" s="48" t="s">
        <v>183</v>
      </c>
      <c r="P3069" s="48"/>
      <c r="Q3069" s="48" t="s">
        <v>240</v>
      </c>
      <c r="R3069" s="217" t="s">
        <v>218</v>
      </c>
      <c r="S3069" s="48" t="b">
        <v>0</v>
      </c>
      <c r="T3069" s="48"/>
      <c r="U3069" s="178"/>
      <c r="V3069" s="178">
        <v>43298</v>
      </c>
      <c r="W3069" s="48" t="s">
        <v>211</v>
      </c>
      <c r="X3069" s="48"/>
      <c r="Y3069" s="48"/>
      <c r="Z3069" s="48" t="s">
        <v>211</v>
      </c>
      <c r="AA3069" s="48"/>
      <c r="AB3069" s="48"/>
      <c r="AC3069" s="217" t="s">
        <v>2879</v>
      </c>
      <c r="AD3069" s="219">
        <v>43390</v>
      </c>
      <c r="AE3069" s="217" t="s">
        <v>498</v>
      </c>
      <c r="AF3069" s="217" t="s">
        <v>4404</v>
      </c>
      <c r="AG3069" s="217" t="s">
        <v>2694</v>
      </c>
      <c r="AH3069" s="208">
        <v>43586</v>
      </c>
      <c r="AI3069" s="210" t="s">
        <v>4350</v>
      </c>
      <c r="AJ3069" s="115" t="str">
        <f t="shared" si="47"/>
        <v>FS</v>
      </c>
      <c r="AK3069" s="115" t="b">
        <f>ISNUMBER(SEARCH("IRT",Table1[[#This Row],[Current_Status]]))</f>
        <v>0</v>
      </c>
      <c r="AL3069" s="116">
        <f>YEAR(Table1[[#This Row],[Project_Initiated]])</f>
        <v>2018</v>
      </c>
      <c r="AM3069" s="53">
        <v>44136</v>
      </c>
      <c r="AN3069" s="53" t="str">
        <f>IF(AND(Table1[[#This Row],[Completed Date]]&gt;="07/01/2020"+0,Table1[[#This Row],[Completed Date]]&lt;="6/30/2021"+0),"FY 20-21",IF(AND(Table1[[#This Row],[Completed Date]]&gt;="07/01/2019"+0,Table1[[#This Row],[Completed Date]]&lt;="6/30/2020"+0),"FY 19-20",""))</f>
        <v/>
      </c>
      <c r="AO3069" s="116" t="str">
        <f>IFERROR(FIND("R",Table1[[#This Row],[FS_Priority]]),"")</f>
        <v/>
      </c>
    </row>
    <row r="3070" spans="1:41" x14ac:dyDescent="0.25">
      <c r="A3070" s="48" t="s">
        <v>811</v>
      </c>
      <c r="B3070" s="217" t="s">
        <v>211</v>
      </c>
      <c r="C3070" s="217" t="s">
        <v>811</v>
      </c>
      <c r="D3070" s="218" t="b">
        <v>0</v>
      </c>
      <c r="E3070" s="48" t="s">
        <v>442</v>
      </c>
      <c r="F3070" s="48" t="s">
        <v>3298</v>
      </c>
      <c r="G3070" s="48" t="s">
        <v>812</v>
      </c>
      <c r="H3070" s="48" t="s">
        <v>464</v>
      </c>
      <c r="I3070" s="48" t="s">
        <v>3766</v>
      </c>
      <c r="J3070" s="48" t="s">
        <v>2672</v>
      </c>
      <c r="K3070" s="217" t="s">
        <v>3829</v>
      </c>
      <c r="L3070" s="217" t="s">
        <v>141</v>
      </c>
      <c r="M3070" s="48" t="s">
        <v>3830</v>
      </c>
      <c r="N3070" s="217" t="s">
        <v>211</v>
      </c>
      <c r="O3070" s="48" t="s">
        <v>165</v>
      </c>
      <c r="P3070" s="48"/>
      <c r="Q3070" s="48" t="s">
        <v>211</v>
      </c>
      <c r="R3070" s="217" t="s">
        <v>211</v>
      </c>
      <c r="S3070" s="48" t="b">
        <v>0</v>
      </c>
      <c r="T3070" s="48"/>
      <c r="U3070" s="178"/>
      <c r="V3070" s="178">
        <v>43297</v>
      </c>
      <c r="W3070" s="48" t="s">
        <v>211</v>
      </c>
      <c r="X3070" s="48"/>
      <c r="Y3070" s="48"/>
      <c r="Z3070" s="48" t="s">
        <v>211</v>
      </c>
      <c r="AA3070" s="48"/>
      <c r="AB3070" s="48"/>
      <c r="AC3070" s="217" t="s">
        <v>813</v>
      </c>
      <c r="AD3070" s="48"/>
      <c r="AE3070" s="217" t="s">
        <v>165</v>
      </c>
      <c r="AF3070" s="217" t="s">
        <v>211</v>
      </c>
      <c r="AG3070" s="217" t="s">
        <v>539</v>
      </c>
      <c r="AH3070" s="208">
        <v>43374</v>
      </c>
      <c r="AI3070" s="210" t="s">
        <v>4347</v>
      </c>
      <c r="AJ3070" s="115" t="str">
        <f t="shared" ref="AJ3070:AJ3133" si="48">IF(LEN(A3070)&gt;6,"FS","PD&amp;C")</f>
        <v>FS</v>
      </c>
      <c r="AK3070" s="115" t="b">
        <f>ISNUMBER(SEARCH("IRT",Table1[[#This Row],[Current_Status]]))</f>
        <v>0</v>
      </c>
      <c r="AL3070" s="116">
        <f>YEAR(Table1[[#This Row],[Project_Initiated]])</f>
        <v>2018</v>
      </c>
      <c r="AM3070" s="53">
        <v>44136</v>
      </c>
      <c r="AN3070" s="53" t="str">
        <f>IF(AND(Table1[[#This Row],[Completed Date]]&gt;="07/01/2020"+0,Table1[[#This Row],[Completed Date]]&lt;="6/30/2021"+0),"FY 20-21",IF(AND(Table1[[#This Row],[Completed Date]]&gt;="07/01/2019"+0,Table1[[#This Row],[Completed Date]]&lt;="6/30/2020"+0),"FY 19-20",""))</f>
        <v/>
      </c>
      <c r="AO3070" s="116" t="str">
        <f>IFERROR(FIND("R",Table1[[#This Row],[FS_Priority]]),"")</f>
        <v/>
      </c>
    </row>
    <row r="3071" spans="1:41" x14ac:dyDescent="0.25">
      <c r="A3071" s="48" t="s">
        <v>284</v>
      </c>
      <c r="B3071" s="217" t="s">
        <v>211</v>
      </c>
      <c r="C3071" s="217" t="s">
        <v>284</v>
      </c>
      <c r="D3071" s="218" t="b">
        <v>0</v>
      </c>
      <c r="E3071" s="48" t="s">
        <v>53</v>
      </c>
      <c r="F3071" s="48" t="s">
        <v>3041</v>
      </c>
      <c r="G3071" s="48" t="s">
        <v>211</v>
      </c>
      <c r="H3071" s="48" t="s">
        <v>932</v>
      </c>
      <c r="I3071" s="48" t="s">
        <v>3553</v>
      </c>
      <c r="J3071" s="48" t="s">
        <v>2661</v>
      </c>
      <c r="K3071" s="217" t="s">
        <v>3514</v>
      </c>
      <c r="L3071" s="217" t="s">
        <v>2636</v>
      </c>
      <c r="M3071" s="48" t="s">
        <v>3554</v>
      </c>
      <c r="N3071" s="217" t="s">
        <v>211</v>
      </c>
      <c r="O3071" s="48" t="s">
        <v>183</v>
      </c>
      <c r="P3071" s="48"/>
      <c r="Q3071" s="48" t="s">
        <v>108</v>
      </c>
      <c r="R3071" s="217" t="s">
        <v>211</v>
      </c>
      <c r="S3071" s="48" t="b">
        <v>0</v>
      </c>
      <c r="T3071" s="48"/>
      <c r="U3071" s="178"/>
      <c r="V3071" s="178">
        <v>43297</v>
      </c>
      <c r="W3071" s="48" t="s">
        <v>211</v>
      </c>
      <c r="X3071" s="48"/>
      <c r="Y3071" s="48"/>
      <c r="Z3071" s="48" t="s">
        <v>211</v>
      </c>
      <c r="AA3071" s="48"/>
      <c r="AB3071" s="48"/>
      <c r="AC3071" s="217" t="s">
        <v>2682</v>
      </c>
      <c r="AD3071" s="220">
        <v>43376</v>
      </c>
      <c r="AE3071" s="217" t="s">
        <v>498</v>
      </c>
      <c r="AF3071" s="217" t="s">
        <v>211</v>
      </c>
      <c r="AG3071" s="217" t="s">
        <v>2694</v>
      </c>
      <c r="AH3071" s="209">
        <v>43423</v>
      </c>
      <c r="AI3071" s="210" t="s">
        <v>4347</v>
      </c>
      <c r="AJ3071" s="115" t="str">
        <f t="shared" si="48"/>
        <v>FS</v>
      </c>
      <c r="AK3071" s="115" t="b">
        <f>ISNUMBER(SEARCH("IRT",Table1[[#This Row],[Current_Status]]))</f>
        <v>0</v>
      </c>
      <c r="AL3071" s="116">
        <f>YEAR(Table1[[#This Row],[Project_Initiated]])</f>
        <v>2018</v>
      </c>
      <c r="AM3071" s="53">
        <v>44136</v>
      </c>
      <c r="AN3071" s="53" t="str">
        <f>IF(AND(Table1[[#This Row],[Completed Date]]&gt;="07/01/2020"+0,Table1[[#This Row],[Completed Date]]&lt;="6/30/2021"+0),"FY 20-21",IF(AND(Table1[[#This Row],[Completed Date]]&gt;="07/01/2019"+0,Table1[[#This Row],[Completed Date]]&lt;="6/30/2020"+0),"FY 19-20",""))</f>
        <v/>
      </c>
      <c r="AO3071" s="116" t="str">
        <f>IFERROR(FIND("R",Table1[[#This Row],[FS_Priority]]),"")</f>
        <v/>
      </c>
    </row>
    <row r="3072" spans="1:41" x14ac:dyDescent="0.25">
      <c r="A3072" s="48" t="s">
        <v>814</v>
      </c>
      <c r="B3072" s="217" t="s">
        <v>211</v>
      </c>
      <c r="C3072" s="217" t="s">
        <v>814</v>
      </c>
      <c r="D3072" s="218" t="b">
        <v>0</v>
      </c>
      <c r="E3072" s="48" t="s">
        <v>4313</v>
      </c>
      <c r="F3072" s="48" t="s">
        <v>3352</v>
      </c>
      <c r="G3072" s="48" t="s">
        <v>211</v>
      </c>
      <c r="H3072" s="48" t="s">
        <v>461</v>
      </c>
      <c r="I3072" s="48" t="s">
        <v>211</v>
      </c>
      <c r="J3072" s="48" t="s">
        <v>2661</v>
      </c>
      <c r="K3072" s="217" t="s">
        <v>3883</v>
      </c>
      <c r="L3072" s="217" t="s">
        <v>437</v>
      </c>
      <c r="M3072" s="48" t="s">
        <v>3884</v>
      </c>
      <c r="N3072" s="217" t="s">
        <v>211</v>
      </c>
      <c r="O3072" s="48" t="s">
        <v>165</v>
      </c>
      <c r="P3072" s="48"/>
      <c r="Q3072" s="48" t="s">
        <v>184</v>
      </c>
      <c r="R3072" s="217" t="s">
        <v>211</v>
      </c>
      <c r="S3072" s="48" t="b">
        <v>0</v>
      </c>
      <c r="T3072" s="48"/>
      <c r="U3072" s="178"/>
      <c r="V3072" s="178">
        <v>43298</v>
      </c>
      <c r="W3072" s="48" t="s">
        <v>211</v>
      </c>
      <c r="X3072" s="48"/>
      <c r="Y3072" s="48"/>
      <c r="Z3072" s="48" t="s">
        <v>211</v>
      </c>
      <c r="AA3072" s="48"/>
      <c r="AB3072" s="48"/>
      <c r="AC3072" s="217" t="s">
        <v>539</v>
      </c>
      <c r="AD3072" s="179"/>
      <c r="AE3072" s="217" t="s">
        <v>165</v>
      </c>
      <c r="AF3072" s="217" t="s">
        <v>211</v>
      </c>
      <c r="AG3072" s="217" t="s">
        <v>539</v>
      </c>
      <c r="AH3072" s="209">
        <v>43395</v>
      </c>
      <c r="AI3072" s="210" t="s">
        <v>4347</v>
      </c>
      <c r="AJ3072" s="115" t="str">
        <f t="shared" si="48"/>
        <v>FS</v>
      </c>
      <c r="AK3072" s="115" t="b">
        <f>ISNUMBER(SEARCH("IRT",Table1[[#This Row],[Current_Status]]))</f>
        <v>0</v>
      </c>
      <c r="AL3072" s="116">
        <f>YEAR(Table1[[#This Row],[Project_Initiated]])</f>
        <v>2018</v>
      </c>
      <c r="AM3072" s="53">
        <v>44136</v>
      </c>
      <c r="AN3072" s="53" t="str">
        <f>IF(AND(Table1[[#This Row],[Completed Date]]&gt;="07/01/2020"+0,Table1[[#This Row],[Completed Date]]&lt;="6/30/2021"+0),"FY 20-21",IF(AND(Table1[[#This Row],[Completed Date]]&gt;="07/01/2019"+0,Table1[[#This Row],[Completed Date]]&lt;="6/30/2020"+0),"FY 19-20",""))</f>
        <v/>
      </c>
      <c r="AO3072" s="116" t="str">
        <f>IFERROR(FIND("R",Table1[[#This Row],[FS_Priority]]),"")</f>
        <v/>
      </c>
    </row>
    <row r="3073" spans="1:41" x14ac:dyDescent="0.25">
      <c r="A3073" s="48" t="s">
        <v>359</v>
      </c>
      <c r="B3073" s="217" t="s">
        <v>211</v>
      </c>
      <c r="C3073" s="217" t="s">
        <v>359</v>
      </c>
      <c r="D3073" s="218" t="b">
        <v>0</v>
      </c>
      <c r="E3073" s="48" t="s">
        <v>107</v>
      </c>
      <c r="F3073" s="48" t="s">
        <v>3225</v>
      </c>
      <c r="G3073" s="48" t="s">
        <v>211</v>
      </c>
      <c r="H3073" s="48" t="s">
        <v>476</v>
      </c>
      <c r="I3073" s="48" t="s">
        <v>3743</v>
      </c>
      <c r="J3073" s="48" t="s">
        <v>2661</v>
      </c>
      <c r="K3073" s="217" t="s">
        <v>3674</v>
      </c>
      <c r="L3073" s="217" t="s">
        <v>2636</v>
      </c>
      <c r="M3073" s="48" t="s">
        <v>3738</v>
      </c>
      <c r="N3073" s="217" t="s">
        <v>211</v>
      </c>
      <c r="O3073" s="48" t="s">
        <v>165</v>
      </c>
      <c r="P3073" s="48"/>
      <c r="Q3073" s="48" t="s">
        <v>360</v>
      </c>
      <c r="R3073" s="217" t="s">
        <v>211</v>
      </c>
      <c r="S3073" s="48" t="b">
        <v>0</v>
      </c>
      <c r="T3073" s="48"/>
      <c r="U3073" s="178"/>
      <c r="V3073" s="178">
        <v>43301</v>
      </c>
      <c r="W3073" s="48" t="s">
        <v>211</v>
      </c>
      <c r="X3073" s="48"/>
      <c r="Y3073" s="48"/>
      <c r="Z3073" s="48" t="s">
        <v>211</v>
      </c>
      <c r="AA3073" s="48"/>
      <c r="AB3073" s="48"/>
      <c r="AC3073" s="217" t="s">
        <v>2697</v>
      </c>
      <c r="AD3073" s="48"/>
      <c r="AE3073" s="217" t="s">
        <v>165</v>
      </c>
      <c r="AF3073" s="217" t="s">
        <v>211</v>
      </c>
      <c r="AG3073" s="217" t="s">
        <v>539</v>
      </c>
      <c r="AH3073" s="209">
        <v>43476</v>
      </c>
      <c r="AI3073" s="210" t="s">
        <v>4347</v>
      </c>
      <c r="AJ3073" s="115" t="str">
        <f t="shared" si="48"/>
        <v>FS</v>
      </c>
      <c r="AK3073" s="115" t="b">
        <f>ISNUMBER(SEARCH("IRT",Table1[[#This Row],[Current_Status]]))</f>
        <v>0</v>
      </c>
      <c r="AL3073" s="116">
        <f>YEAR(Table1[[#This Row],[Project_Initiated]])</f>
        <v>2018</v>
      </c>
      <c r="AM3073" s="53">
        <v>44136</v>
      </c>
      <c r="AN3073" s="53" t="str">
        <f>IF(AND(Table1[[#This Row],[Completed Date]]&gt;="07/01/2020"+0,Table1[[#This Row],[Completed Date]]&lt;="6/30/2021"+0),"FY 20-21",IF(AND(Table1[[#This Row],[Completed Date]]&gt;="07/01/2019"+0,Table1[[#This Row],[Completed Date]]&lt;="6/30/2020"+0),"FY 19-20",""))</f>
        <v/>
      </c>
      <c r="AO3073" s="116" t="str">
        <f>IFERROR(FIND("R",Table1[[#This Row],[FS_Priority]]),"")</f>
        <v/>
      </c>
    </row>
    <row r="3074" spans="1:41" x14ac:dyDescent="0.25">
      <c r="A3074" s="48" t="s">
        <v>333</v>
      </c>
      <c r="B3074" s="217" t="s">
        <v>211</v>
      </c>
      <c r="C3074" s="217" t="s">
        <v>333</v>
      </c>
      <c r="D3074" s="218" t="b">
        <v>0</v>
      </c>
      <c r="E3074" s="48" t="s">
        <v>107</v>
      </c>
      <c r="F3074" s="48" t="s">
        <v>3202</v>
      </c>
      <c r="G3074" s="48" t="s">
        <v>815</v>
      </c>
      <c r="H3074" s="48" t="s">
        <v>473</v>
      </c>
      <c r="I3074" s="48" t="s">
        <v>3725</v>
      </c>
      <c r="J3074" s="48" t="s">
        <v>2672</v>
      </c>
      <c r="K3074" s="217" t="s">
        <v>3674</v>
      </c>
      <c r="L3074" s="217" t="s">
        <v>2636</v>
      </c>
      <c r="M3074" s="48" t="s">
        <v>3680</v>
      </c>
      <c r="N3074" s="217" t="s">
        <v>211</v>
      </c>
      <c r="O3074" s="48" t="s">
        <v>183</v>
      </c>
      <c r="P3074" s="48"/>
      <c r="Q3074" s="48" t="s">
        <v>310</v>
      </c>
      <c r="R3074" s="217" t="s">
        <v>211</v>
      </c>
      <c r="S3074" s="48" t="b">
        <v>0</v>
      </c>
      <c r="T3074" s="48"/>
      <c r="U3074" s="178"/>
      <c r="V3074" s="178">
        <v>43301</v>
      </c>
      <c r="W3074" s="48" t="s">
        <v>211</v>
      </c>
      <c r="X3074" s="48"/>
      <c r="Y3074" s="48"/>
      <c r="Z3074" s="48" t="s">
        <v>211</v>
      </c>
      <c r="AA3074" s="48"/>
      <c r="AB3074" s="48"/>
      <c r="AC3074" s="217" t="s">
        <v>211</v>
      </c>
      <c r="AD3074" s="219">
        <v>43395</v>
      </c>
      <c r="AE3074" s="217" t="s">
        <v>498</v>
      </c>
      <c r="AF3074" s="217" t="s">
        <v>211</v>
      </c>
      <c r="AG3074" s="217" t="s">
        <v>2694</v>
      </c>
      <c r="AH3074" s="209">
        <v>43396</v>
      </c>
      <c r="AI3074" s="210" t="s">
        <v>4347</v>
      </c>
      <c r="AJ3074" s="115" t="str">
        <f t="shared" si="48"/>
        <v>FS</v>
      </c>
      <c r="AK3074" s="115" t="b">
        <f>ISNUMBER(SEARCH("IRT",Table1[[#This Row],[Current_Status]]))</f>
        <v>0</v>
      </c>
      <c r="AL3074" s="116">
        <f>YEAR(Table1[[#This Row],[Project_Initiated]])</f>
        <v>2018</v>
      </c>
      <c r="AM3074" s="53">
        <v>44136</v>
      </c>
      <c r="AN3074" s="53" t="str">
        <f>IF(AND(Table1[[#This Row],[Completed Date]]&gt;="07/01/2020"+0,Table1[[#This Row],[Completed Date]]&lt;="6/30/2021"+0),"FY 20-21",IF(AND(Table1[[#This Row],[Completed Date]]&gt;="07/01/2019"+0,Table1[[#This Row],[Completed Date]]&lt;="6/30/2020"+0),"FY 19-20",""))</f>
        <v/>
      </c>
      <c r="AO3074" s="116" t="str">
        <f>IFERROR(FIND("R",Table1[[#This Row],[FS_Priority]]),"")</f>
        <v/>
      </c>
    </row>
    <row r="3075" spans="1:41" x14ac:dyDescent="0.25">
      <c r="A3075" s="48" t="s">
        <v>816</v>
      </c>
      <c r="B3075" s="217" t="s">
        <v>211</v>
      </c>
      <c r="C3075" s="217" t="s">
        <v>816</v>
      </c>
      <c r="D3075" s="218" t="b">
        <v>0</v>
      </c>
      <c r="E3075" s="48" t="s">
        <v>148</v>
      </c>
      <c r="F3075" s="48" t="s">
        <v>3083</v>
      </c>
      <c r="G3075" s="48" t="s">
        <v>211</v>
      </c>
      <c r="H3075" s="48" t="s">
        <v>474</v>
      </c>
      <c r="I3075" s="48" t="s">
        <v>3875</v>
      </c>
      <c r="J3075" s="48" t="s">
        <v>2661</v>
      </c>
      <c r="K3075" s="217" t="s">
        <v>4320</v>
      </c>
      <c r="L3075" s="217" t="s">
        <v>434</v>
      </c>
      <c r="M3075" s="48" t="s">
        <v>3874</v>
      </c>
      <c r="N3075" s="217" t="s">
        <v>211</v>
      </c>
      <c r="O3075" s="48" t="s">
        <v>165</v>
      </c>
      <c r="P3075" s="48"/>
      <c r="Q3075" s="48" t="s">
        <v>218</v>
      </c>
      <c r="R3075" s="217" t="s">
        <v>211</v>
      </c>
      <c r="S3075" s="48" t="b">
        <v>0</v>
      </c>
      <c r="T3075" s="48"/>
      <c r="U3075" s="178"/>
      <c r="V3075" s="178">
        <v>43304</v>
      </c>
      <c r="W3075" s="48" t="s">
        <v>211</v>
      </c>
      <c r="X3075" s="48"/>
      <c r="Y3075" s="48"/>
      <c r="Z3075" s="48" t="s">
        <v>211</v>
      </c>
      <c r="AA3075" s="48"/>
      <c r="AB3075" s="48"/>
      <c r="AC3075" s="217" t="s">
        <v>539</v>
      </c>
      <c r="AD3075" s="48"/>
      <c r="AE3075" s="217" t="s">
        <v>165</v>
      </c>
      <c r="AF3075" s="217" t="s">
        <v>211</v>
      </c>
      <c r="AG3075" s="217" t="s">
        <v>539</v>
      </c>
      <c r="AH3075" s="209">
        <v>43383</v>
      </c>
      <c r="AI3075" s="210" t="s">
        <v>4347</v>
      </c>
      <c r="AJ3075" s="115" t="str">
        <f t="shared" si="48"/>
        <v>FS</v>
      </c>
      <c r="AK3075" s="115" t="b">
        <f>ISNUMBER(SEARCH("IRT",Table1[[#This Row],[Current_Status]]))</f>
        <v>0</v>
      </c>
      <c r="AL3075" s="116">
        <f>YEAR(Table1[[#This Row],[Project_Initiated]])</f>
        <v>2018</v>
      </c>
      <c r="AM3075" s="53">
        <v>44136</v>
      </c>
      <c r="AN3075" s="53" t="str">
        <f>IF(AND(Table1[[#This Row],[Completed Date]]&gt;="07/01/2020"+0,Table1[[#This Row],[Completed Date]]&lt;="6/30/2021"+0),"FY 20-21",IF(AND(Table1[[#This Row],[Completed Date]]&gt;="07/01/2019"+0,Table1[[#This Row],[Completed Date]]&lt;="6/30/2020"+0),"FY 19-20",""))</f>
        <v/>
      </c>
      <c r="AO3075" s="116" t="str">
        <f>IFERROR(FIND("R",Table1[[#This Row],[FS_Priority]]),"")</f>
        <v/>
      </c>
    </row>
    <row r="3076" spans="1:41" x14ac:dyDescent="0.25">
      <c r="A3076" s="48" t="s">
        <v>329</v>
      </c>
      <c r="B3076" s="217" t="s">
        <v>211</v>
      </c>
      <c r="C3076" s="217" t="s">
        <v>329</v>
      </c>
      <c r="D3076" s="218" t="b">
        <v>0</v>
      </c>
      <c r="E3076" s="48" t="s">
        <v>107</v>
      </c>
      <c r="F3076" s="48" t="s">
        <v>3197</v>
      </c>
      <c r="G3076" s="48" t="s">
        <v>211</v>
      </c>
      <c r="H3076" s="48" t="s">
        <v>466</v>
      </c>
      <c r="I3076" s="48" t="s">
        <v>3722</v>
      </c>
      <c r="J3076" s="48" t="s">
        <v>2661</v>
      </c>
      <c r="K3076" s="217" t="s">
        <v>3674</v>
      </c>
      <c r="L3076" s="217" t="s">
        <v>2636</v>
      </c>
      <c r="M3076" s="48" t="s">
        <v>3698</v>
      </c>
      <c r="N3076" s="217" t="s">
        <v>211</v>
      </c>
      <c r="O3076" s="48" t="s">
        <v>183</v>
      </c>
      <c r="P3076" s="48"/>
      <c r="Q3076" s="48" t="s">
        <v>229</v>
      </c>
      <c r="R3076" s="217" t="s">
        <v>211</v>
      </c>
      <c r="S3076" s="48" t="b">
        <v>0</v>
      </c>
      <c r="T3076" s="48"/>
      <c r="U3076" s="178"/>
      <c r="V3076" s="178">
        <v>43304</v>
      </c>
      <c r="W3076" s="48" t="s">
        <v>211</v>
      </c>
      <c r="X3076" s="48"/>
      <c r="Y3076" s="48"/>
      <c r="Z3076" s="48" t="s">
        <v>211</v>
      </c>
      <c r="AA3076" s="48"/>
      <c r="AB3076" s="48"/>
      <c r="AC3076" s="217" t="s">
        <v>211</v>
      </c>
      <c r="AD3076" s="48"/>
      <c r="AE3076" s="217" t="s">
        <v>498</v>
      </c>
      <c r="AF3076" s="217" t="s">
        <v>211</v>
      </c>
      <c r="AG3076" s="217" t="s">
        <v>2694</v>
      </c>
      <c r="AH3076" s="209">
        <v>43412</v>
      </c>
      <c r="AI3076" s="210" t="s">
        <v>4347</v>
      </c>
      <c r="AJ3076" s="115" t="str">
        <f t="shared" si="48"/>
        <v>FS</v>
      </c>
      <c r="AK3076" s="115" t="b">
        <f>ISNUMBER(SEARCH("IRT",Table1[[#This Row],[Current_Status]]))</f>
        <v>0</v>
      </c>
      <c r="AL3076" s="116">
        <f>YEAR(Table1[[#This Row],[Project_Initiated]])</f>
        <v>2018</v>
      </c>
      <c r="AM3076" s="53">
        <v>44136</v>
      </c>
      <c r="AN3076" s="53" t="str">
        <f>IF(AND(Table1[[#This Row],[Completed Date]]&gt;="07/01/2020"+0,Table1[[#This Row],[Completed Date]]&lt;="6/30/2021"+0),"FY 20-21",IF(AND(Table1[[#This Row],[Completed Date]]&gt;="07/01/2019"+0,Table1[[#This Row],[Completed Date]]&lt;="6/30/2020"+0),"FY 19-20",""))</f>
        <v/>
      </c>
      <c r="AO3076" s="116" t="str">
        <f>IFERROR(FIND("R",Table1[[#This Row],[FS_Priority]]),"")</f>
        <v/>
      </c>
    </row>
    <row r="3077" spans="1:41" x14ac:dyDescent="0.25">
      <c r="A3077" s="48" t="s">
        <v>279</v>
      </c>
      <c r="B3077" s="217" t="s">
        <v>211</v>
      </c>
      <c r="C3077" s="217" t="s">
        <v>279</v>
      </c>
      <c r="D3077" s="218" t="b">
        <v>0</v>
      </c>
      <c r="E3077" s="48" t="s">
        <v>53</v>
      </c>
      <c r="F3077" s="48" t="s">
        <v>3021</v>
      </c>
      <c r="G3077" s="48" t="s">
        <v>211</v>
      </c>
      <c r="H3077" s="48" t="s">
        <v>285</v>
      </c>
      <c r="I3077" s="48" t="s">
        <v>3541</v>
      </c>
      <c r="J3077" s="48" t="s">
        <v>2661</v>
      </c>
      <c r="K3077" s="217" t="s">
        <v>3514</v>
      </c>
      <c r="L3077" s="217" t="s">
        <v>2636</v>
      </c>
      <c r="M3077" s="48" t="s">
        <v>3536</v>
      </c>
      <c r="N3077" s="217" t="s">
        <v>211</v>
      </c>
      <c r="O3077" s="48" t="s">
        <v>165</v>
      </c>
      <c r="P3077" s="48"/>
      <c r="Q3077" s="48" t="s">
        <v>236</v>
      </c>
      <c r="R3077" s="217" t="s">
        <v>211</v>
      </c>
      <c r="S3077" s="48" t="b">
        <v>1</v>
      </c>
      <c r="T3077" s="48"/>
      <c r="U3077" s="178"/>
      <c r="V3077" s="178">
        <v>43304</v>
      </c>
      <c r="W3077" s="48" t="s">
        <v>211</v>
      </c>
      <c r="X3077" s="48"/>
      <c r="Y3077" s="48"/>
      <c r="Z3077" s="48" t="s">
        <v>211</v>
      </c>
      <c r="AA3077" s="48"/>
      <c r="AB3077" s="48"/>
      <c r="AC3077" s="217" t="s">
        <v>539</v>
      </c>
      <c r="AD3077" s="48"/>
      <c r="AE3077" s="217" t="s">
        <v>165</v>
      </c>
      <c r="AF3077" s="217" t="s">
        <v>211</v>
      </c>
      <c r="AG3077" s="217" t="s">
        <v>539</v>
      </c>
      <c r="AH3077" s="208">
        <v>43412</v>
      </c>
      <c r="AI3077" s="210" t="s">
        <v>4347</v>
      </c>
      <c r="AJ3077" s="115" t="str">
        <f t="shared" si="48"/>
        <v>FS</v>
      </c>
      <c r="AK3077" s="115" t="b">
        <f>ISNUMBER(SEARCH("IRT",Table1[[#This Row],[Current_Status]]))</f>
        <v>0</v>
      </c>
      <c r="AL3077" s="116">
        <f>YEAR(Table1[[#This Row],[Project_Initiated]])</f>
        <v>2018</v>
      </c>
      <c r="AM3077" s="53">
        <v>44136</v>
      </c>
      <c r="AN3077" s="53" t="str">
        <f>IF(AND(Table1[[#This Row],[Completed Date]]&gt;="07/01/2020"+0,Table1[[#This Row],[Completed Date]]&lt;="6/30/2021"+0),"FY 20-21",IF(AND(Table1[[#This Row],[Completed Date]]&gt;="07/01/2019"+0,Table1[[#This Row],[Completed Date]]&lt;="6/30/2020"+0),"FY 19-20",""))</f>
        <v/>
      </c>
      <c r="AO3077" s="116" t="str">
        <f>IFERROR(FIND("R",Table1[[#This Row],[FS_Priority]]),"")</f>
        <v/>
      </c>
    </row>
    <row r="3078" spans="1:41" x14ac:dyDescent="0.25">
      <c r="A3078" s="48" t="s">
        <v>361</v>
      </c>
      <c r="B3078" s="217" t="s">
        <v>211</v>
      </c>
      <c r="C3078" s="217" t="s">
        <v>361</v>
      </c>
      <c r="D3078" s="218" t="b">
        <v>0</v>
      </c>
      <c r="E3078" s="48" t="s">
        <v>107</v>
      </c>
      <c r="F3078" s="48" t="s">
        <v>3226</v>
      </c>
      <c r="G3078" s="48" t="s">
        <v>211</v>
      </c>
      <c r="H3078" s="48" t="s">
        <v>441</v>
      </c>
      <c r="I3078" s="48" t="s">
        <v>3676</v>
      </c>
      <c r="J3078" s="48" t="s">
        <v>2661</v>
      </c>
      <c r="K3078" s="217" t="s">
        <v>3674</v>
      </c>
      <c r="L3078" s="217" t="s">
        <v>2636</v>
      </c>
      <c r="M3078" s="48" t="s">
        <v>3562</v>
      </c>
      <c r="N3078" s="217" t="s">
        <v>211</v>
      </c>
      <c r="O3078" s="48" t="s">
        <v>165</v>
      </c>
      <c r="P3078" s="48"/>
      <c r="Q3078" s="48" t="s">
        <v>362</v>
      </c>
      <c r="R3078" s="217" t="s">
        <v>211</v>
      </c>
      <c r="S3078" s="48" t="b">
        <v>0</v>
      </c>
      <c r="T3078" s="48"/>
      <c r="U3078" s="178"/>
      <c r="V3078" s="178">
        <v>43306</v>
      </c>
      <c r="W3078" s="48" t="s">
        <v>211</v>
      </c>
      <c r="X3078" s="48"/>
      <c r="Y3078" s="48"/>
      <c r="Z3078" s="48" t="s">
        <v>211</v>
      </c>
      <c r="AA3078" s="48"/>
      <c r="AB3078" s="48"/>
      <c r="AC3078" s="217" t="s">
        <v>2697</v>
      </c>
      <c r="AD3078" s="48"/>
      <c r="AE3078" s="217" t="s">
        <v>165</v>
      </c>
      <c r="AF3078" s="217" t="s">
        <v>211</v>
      </c>
      <c r="AG3078" s="217" t="s">
        <v>539</v>
      </c>
      <c r="AH3078" s="209">
        <v>43476</v>
      </c>
      <c r="AI3078" s="210" t="s">
        <v>4347</v>
      </c>
      <c r="AJ3078" s="115" t="str">
        <f t="shared" si="48"/>
        <v>FS</v>
      </c>
      <c r="AK3078" s="115" t="b">
        <f>ISNUMBER(SEARCH("IRT",Table1[[#This Row],[Current_Status]]))</f>
        <v>0</v>
      </c>
      <c r="AL3078" s="116">
        <f>YEAR(Table1[[#This Row],[Project_Initiated]])</f>
        <v>2018</v>
      </c>
      <c r="AM3078" s="53">
        <v>44136</v>
      </c>
      <c r="AN3078" s="53" t="str">
        <f>IF(AND(Table1[[#This Row],[Completed Date]]&gt;="07/01/2020"+0,Table1[[#This Row],[Completed Date]]&lt;="6/30/2021"+0),"FY 20-21",IF(AND(Table1[[#This Row],[Completed Date]]&gt;="07/01/2019"+0,Table1[[#This Row],[Completed Date]]&lt;="6/30/2020"+0),"FY 19-20",""))</f>
        <v/>
      </c>
      <c r="AO3078" s="116" t="str">
        <f>IFERROR(FIND("R",Table1[[#This Row],[FS_Priority]]),"")</f>
        <v/>
      </c>
    </row>
    <row r="3079" spans="1:41" x14ac:dyDescent="0.25">
      <c r="A3079" s="48" t="s">
        <v>817</v>
      </c>
      <c r="B3079" s="217" t="s">
        <v>211</v>
      </c>
      <c r="C3079" s="217" t="s">
        <v>817</v>
      </c>
      <c r="D3079" s="218" t="b">
        <v>0</v>
      </c>
      <c r="E3079" s="48" t="s">
        <v>442</v>
      </c>
      <c r="F3079" s="48" t="s">
        <v>3296</v>
      </c>
      <c r="G3079" s="48" t="s">
        <v>211</v>
      </c>
      <c r="H3079" s="48" t="s">
        <v>3833</v>
      </c>
      <c r="I3079" s="48" t="s">
        <v>211</v>
      </c>
      <c r="J3079" s="48" t="s">
        <v>2661</v>
      </c>
      <c r="K3079" s="217" t="s">
        <v>3829</v>
      </c>
      <c r="L3079" s="217" t="s">
        <v>141</v>
      </c>
      <c r="M3079" s="48" t="s">
        <v>3830</v>
      </c>
      <c r="N3079" s="217" t="s">
        <v>211</v>
      </c>
      <c r="O3079" s="48" t="s">
        <v>183</v>
      </c>
      <c r="P3079" s="48"/>
      <c r="Q3079" s="48" t="s">
        <v>211</v>
      </c>
      <c r="R3079" s="217" t="s">
        <v>236</v>
      </c>
      <c r="S3079" s="48" t="b">
        <v>0</v>
      </c>
      <c r="T3079" s="48"/>
      <c r="U3079" s="178"/>
      <c r="V3079" s="178">
        <v>43203</v>
      </c>
      <c r="W3079" s="48" t="s">
        <v>211</v>
      </c>
      <c r="X3079" s="48"/>
      <c r="Y3079" s="48"/>
      <c r="Z3079" s="48" t="s">
        <v>211</v>
      </c>
      <c r="AA3079" s="48"/>
      <c r="AB3079" s="48"/>
      <c r="AC3079" s="217" t="s">
        <v>818</v>
      </c>
      <c r="AD3079" s="48"/>
      <c r="AE3079" s="217" t="s">
        <v>178</v>
      </c>
      <c r="AF3079" s="217" t="s">
        <v>211</v>
      </c>
      <c r="AG3079" s="217" t="s">
        <v>2694</v>
      </c>
      <c r="AH3079" s="208">
        <v>43395</v>
      </c>
      <c r="AI3079" s="210" t="s">
        <v>4350</v>
      </c>
      <c r="AJ3079" s="115" t="str">
        <f t="shared" si="48"/>
        <v>FS</v>
      </c>
      <c r="AK3079" s="115" t="b">
        <f>ISNUMBER(SEARCH("IRT",Table1[[#This Row],[Current_Status]]))</f>
        <v>0</v>
      </c>
      <c r="AL3079" s="116">
        <f>YEAR(Table1[[#This Row],[Project_Initiated]])</f>
        <v>2018</v>
      </c>
      <c r="AM3079" s="53">
        <v>44136</v>
      </c>
      <c r="AN3079" s="53" t="str">
        <f>IF(AND(Table1[[#This Row],[Completed Date]]&gt;="07/01/2020"+0,Table1[[#This Row],[Completed Date]]&lt;="6/30/2021"+0),"FY 20-21",IF(AND(Table1[[#This Row],[Completed Date]]&gt;="07/01/2019"+0,Table1[[#This Row],[Completed Date]]&lt;="6/30/2020"+0),"FY 19-20",""))</f>
        <v/>
      </c>
      <c r="AO3079" s="116" t="str">
        <f>IFERROR(FIND("R",Table1[[#This Row],[FS_Priority]]),"")</f>
        <v/>
      </c>
    </row>
    <row r="3080" spans="1:41" x14ac:dyDescent="0.25">
      <c r="A3080" s="48" t="s">
        <v>819</v>
      </c>
      <c r="B3080" s="217" t="s">
        <v>211</v>
      </c>
      <c r="C3080" s="217" t="s">
        <v>819</v>
      </c>
      <c r="D3080" s="218" t="b">
        <v>0</v>
      </c>
      <c r="E3080" s="48" t="s">
        <v>398</v>
      </c>
      <c r="F3080" s="48" t="s">
        <v>3268</v>
      </c>
      <c r="G3080" s="48" t="s">
        <v>211</v>
      </c>
      <c r="H3080" s="48" t="s">
        <v>453</v>
      </c>
      <c r="I3080" s="48" t="s">
        <v>3789</v>
      </c>
      <c r="J3080" s="48" t="s">
        <v>2661</v>
      </c>
      <c r="K3080" s="217" t="s">
        <v>3786</v>
      </c>
      <c r="L3080" s="217" t="s">
        <v>399</v>
      </c>
      <c r="M3080" s="48" t="s">
        <v>3787</v>
      </c>
      <c r="N3080" s="217" t="s">
        <v>211</v>
      </c>
      <c r="O3080" s="48" t="s">
        <v>165</v>
      </c>
      <c r="P3080" s="48"/>
      <c r="Q3080" s="48" t="s">
        <v>218</v>
      </c>
      <c r="R3080" s="217" t="s">
        <v>211</v>
      </c>
      <c r="S3080" s="48" t="b">
        <v>1</v>
      </c>
      <c r="T3080" s="48"/>
      <c r="U3080" s="178"/>
      <c r="V3080" s="178">
        <v>43307</v>
      </c>
      <c r="W3080" s="48" t="s">
        <v>211</v>
      </c>
      <c r="X3080" s="48"/>
      <c r="Y3080" s="48"/>
      <c r="Z3080" s="48" t="s">
        <v>211</v>
      </c>
      <c r="AA3080" s="48"/>
      <c r="AB3080" s="48"/>
      <c r="AC3080" s="217" t="s">
        <v>539</v>
      </c>
      <c r="AD3080" s="48"/>
      <c r="AE3080" s="217" t="s">
        <v>165</v>
      </c>
      <c r="AF3080" s="217" t="s">
        <v>211</v>
      </c>
      <c r="AG3080" s="217" t="s">
        <v>539</v>
      </c>
      <c r="AH3080" s="208">
        <v>43383</v>
      </c>
      <c r="AI3080" s="210" t="s">
        <v>4347</v>
      </c>
      <c r="AJ3080" s="115" t="str">
        <f t="shared" si="48"/>
        <v>FS</v>
      </c>
      <c r="AK3080" s="115" t="b">
        <f>ISNUMBER(SEARCH("IRT",Table1[[#This Row],[Current_Status]]))</f>
        <v>0</v>
      </c>
      <c r="AL3080" s="116">
        <f>YEAR(Table1[[#This Row],[Project_Initiated]])</f>
        <v>2018</v>
      </c>
      <c r="AM3080" s="53">
        <v>44136</v>
      </c>
      <c r="AN3080" s="53" t="str">
        <f>IF(AND(Table1[[#This Row],[Completed Date]]&gt;="07/01/2020"+0,Table1[[#This Row],[Completed Date]]&lt;="6/30/2021"+0),"FY 20-21",IF(AND(Table1[[#This Row],[Completed Date]]&gt;="07/01/2019"+0,Table1[[#This Row],[Completed Date]]&lt;="6/30/2020"+0),"FY 19-20",""))</f>
        <v/>
      </c>
      <c r="AO3080" s="116" t="str">
        <f>IFERROR(FIND("R",Table1[[#This Row],[FS_Priority]]),"")</f>
        <v/>
      </c>
    </row>
    <row r="3081" spans="1:41" x14ac:dyDescent="0.25">
      <c r="A3081" s="48" t="s">
        <v>349</v>
      </c>
      <c r="B3081" s="217" t="s">
        <v>211</v>
      </c>
      <c r="C3081" s="217" t="s">
        <v>349</v>
      </c>
      <c r="D3081" s="218" t="b">
        <v>0</v>
      </c>
      <c r="E3081" s="48" t="s">
        <v>107</v>
      </c>
      <c r="F3081" s="48" t="s">
        <v>3220</v>
      </c>
      <c r="G3081" s="48" t="s">
        <v>211</v>
      </c>
      <c r="H3081" s="48" t="s">
        <v>476</v>
      </c>
      <c r="I3081" s="48" t="s">
        <v>3737</v>
      </c>
      <c r="J3081" s="48" t="s">
        <v>2661</v>
      </c>
      <c r="K3081" s="217" t="s">
        <v>3674</v>
      </c>
      <c r="L3081" s="217" t="s">
        <v>2636</v>
      </c>
      <c r="M3081" s="48" t="s">
        <v>3738</v>
      </c>
      <c r="N3081" s="217" t="s">
        <v>211</v>
      </c>
      <c r="O3081" s="48" t="s">
        <v>183</v>
      </c>
      <c r="P3081" s="48"/>
      <c r="Q3081" s="48" t="s">
        <v>350</v>
      </c>
      <c r="R3081" s="217" t="s">
        <v>338</v>
      </c>
      <c r="S3081" s="48" t="b">
        <v>0</v>
      </c>
      <c r="T3081" s="48"/>
      <c r="U3081" s="178"/>
      <c r="V3081" s="178">
        <v>43238</v>
      </c>
      <c r="W3081" s="48" t="s">
        <v>211</v>
      </c>
      <c r="X3081" s="48"/>
      <c r="Y3081" s="48"/>
      <c r="Z3081" s="48" t="s">
        <v>211</v>
      </c>
      <c r="AA3081" s="48"/>
      <c r="AB3081" s="48"/>
      <c r="AC3081" s="217" t="s">
        <v>2862</v>
      </c>
      <c r="AD3081" s="219">
        <v>43433</v>
      </c>
      <c r="AE3081" s="217" t="s">
        <v>498</v>
      </c>
      <c r="AF3081" s="217" t="s">
        <v>4405</v>
      </c>
      <c r="AG3081" s="217" t="s">
        <v>2694</v>
      </c>
      <c r="AH3081" s="208">
        <v>43570</v>
      </c>
      <c r="AI3081" s="210" t="s">
        <v>4350</v>
      </c>
      <c r="AJ3081" s="115" t="str">
        <f t="shared" si="48"/>
        <v>FS</v>
      </c>
      <c r="AK3081" s="115" t="b">
        <f>ISNUMBER(SEARCH("IRT",Table1[[#This Row],[Current_Status]]))</f>
        <v>0</v>
      </c>
      <c r="AL3081" s="116">
        <f>YEAR(Table1[[#This Row],[Project_Initiated]])</f>
        <v>2018</v>
      </c>
      <c r="AM3081" s="53">
        <v>44136</v>
      </c>
      <c r="AN3081" s="53" t="str">
        <f>IF(AND(Table1[[#This Row],[Completed Date]]&gt;="07/01/2020"+0,Table1[[#This Row],[Completed Date]]&lt;="6/30/2021"+0),"FY 20-21",IF(AND(Table1[[#This Row],[Completed Date]]&gt;="07/01/2019"+0,Table1[[#This Row],[Completed Date]]&lt;="6/30/2020"+0),"FY 19-20",""))</f>
        <v/>
      </c>
      <c r="AO3081" s="116" t="str">
        <f>IFERROR(FIND("R",Table1[[#This Row],[FS_Priority]]),"")</f>
        <v/>
      </c>
    </row>
    <row r="3082" spans="1:41" x14ac:dyDescent="0.25">
      <c r="A3082" s="48" t="s">
        <v>820</v>
      </c>
      <c r="B3082" s="217" t="s">
        <v>211</v>
      </c>
      <c r="C3082" s="217" t="s">
        <v>820</v>
      </c>
      <c r="D3082" s="218" t="b">
        <v>0</v>
      </c>
      <c r="E3082" s="48" t="s">
        <v>99</v>
      </c>
      <c r="F3082" s="48" t="s">
        <v>3077</v>
      </c>
      <c r="G3082" s="48" t="s">
        <v>211</v>
      </c>
      <c r="H3082" s="48" t="s">
        <v>465</v>
      </c>
      <c r="I3082" s="48" t="s">
        <v>3621</v>
      </c>
      <c r="J3082" s="48" t="s">
        <v>2661</v>
      </c>
      <c r="K3082" s="217" t="s">
        <v>4989</v>
      </c>
      <c r="L3082" s="217" t="s">
        <v>297</v>
      </c>
      <c r="M3082" s="48" t="s">
        <v>3602</v>
      </c>
      <c r="N3082" s="217" t="s">
        <v>211</v>
      </c>
      <c r="O3082" s="48" t="s">
        <v>183</v>
      </c>
      <c r="P3082" s="48"/>
      <c r="Q3082" s="48" t="s">
        <v>211</v>
      </c>
      <c r="R3082" s="217" t="s">
        <v>308</v>
      </c>
      <c r="S3082" s="48" t="b">
        <v>0</v>
      </c>
      <c r="T3082" s="48"/>
      <c r="U3082" s="178"/>
      <c r="V3082" s="178">
        <v>43011</v>
      </c>
      <c r="W3082" s="48" t="s">
        <v>211</v>
      </c>
      <c r="X3082" s="48"/>
      <c r="Y3082" s="48"/>
      <c r="Z3082" s="48" t="s">
        <v>211</v>
      </c>
      <c r="AA3082" s="48"/>
      <c r="AB3082" s="48"/>
      <c r="AC3082" s="217" t="s">
        <v>2683</v>
      </c>
      <c r="AD3082" s="48"/>
      <c r="AE3082" s="217" t="s">
        <v>178</v>
      </c>
      <c r="AF3082" s="217" t="s">
        <v>4406</v>
      </c>
      <c r="AG3082" s="217" t="s">
        <v>2694</v>
      </c>
      <c r="AH3082" s="208">
        <v>43448</v>
      </c>
      <c r="AI3082" s="210" t="s">
        <v>4348</v>
      </c>
      <c r="AJ3082" s="115" t="str">
        <f t="shared" si="48"/>
        <v>FS</v>
      </c>
      <c r="AK3082" s="115" t="b">
        <f>ISNUMBER(SEARCH("IRT",Table1[[#This Row],[Current_Status]]))</f>
        <v>0</v>
      </c>
      <c r="AL3082" s="116">
        <f>YEAR(Table1[[#This Row],[Project_Initiated]])</f>
        <v>2017</v>
      </c>
      <c r="AM3082" s="53">
        <v>44136</v>
      </c>
      <c r="AN3082" s="53" t="str">
        <f>IF(AND(Table1[[#This Row],[Completed Date]]&gt;="07/01/2020"+0,Table1[[#This Row],[Completed Date]]&lt;="6/30/2021"+0),"FY 20-21",IF(AND(Table1[[#This Row],[Completed Date]]&gt;="07/01/2019"+0,Table1[[#This Row],[Completed Date]]&lt;="6/30/2020"+0),"FY 19-20",""))</f>
        <v/>
      </c>
      <c r="AO3082" s="116" t="str">
        <f>IFERROR(FIND("R",Table1[[#This Row],[FS_Priority]]),"")</f>
        <v/>
      </c>
    </row>
    <row r="3083" spans="1:41" x14ac:dyDescent="0.25">
      <c r="A3083" s="48" t="s">
        <v>821</v>
      </c>
      <c r="B3083" s="217" t="s">
        <v>211</v>
      </c>
      <c r="C3083" s="217" t="s">
        <v>821</v>
      </c>
      <c r="D3083" s="218" t="b">
        <v>0</v>
      </c>
      <c r="E3083" s="48" t="s">
        <v>107</v>
      </c>
      <c r="F3083" s="48" t="s">
        <v>3170</v>
      </c>
      <c r="G3083" s="48" t="s">
        <v>211</v>
      </c>
      <c r="H3083" s="48" t="s">
        <v>211</v>
      </c>
      <c r="I3083" s="48" t="s">
        <v>308</v>
      </c>
      <c r="J3083" s="48" t="s">
        <v>2661</v>
      </c>
      <c r="K3083" s="217" t="s">
        <v>3674</v>
      </c>
      <c r="L3083" s="217" t="s">
        <v>2636</v>
      </c>
      <c r="M3083" s="48" t="s">
        <v>3691</v>
      </c>
      <c r="N3083" s="217" t="s">
        <v>211</v>
      </c>
      <c r="O3083" s="48" t="s">
        <v>183</v>
      </c>
      <c r="P3083" s="48"/>
      <c r="Q3083" s="48" t="s">
        <v>211</v>
      </c>
      <c r="R3083" s="217" t="s">
        <v>211</v>
      </c>
      <c r="S3083" s="48" t="b">
        <v>0</v>
      </c>
      <c r="T3083" s="48"/>
      <c r="U3083" s="178"/>
      <c r="V3083" s="178">
        <v>43187</v>
      </c>
      <c r="W3083" s="48" t="s">
        <v>211</v>
      </c>
      <c r="X3083" s="48"/>
      <c r="Y3083" s="48"/>
      <c r="Z3083" s="48" t="s">
        <v>211</v>
      </c>
      <c r="AA3083" s="48"/>
      <c r="AB3083" s="48"/>
      <c r="AC3083" s="217" t="s">
        <v>822</v>
      </c>
      <c r="AD3083" s="48"/>
      <c r="AE3083" s="217" t="s">
        <v>211</v>
      </c>
      <c r="AF3083" s="217" t="s">
        <v>211</v>
      </c>
      <c r="AG3083" s="217" t="s">
        <v>2694</v>
      </c>
      <c r="AH3083" s="208">
        <v>43336</v>
      </c>
      <c r="AI3083" s="210" t="s">
        <v>4348</v>
      </c>
      <c r="AJ3083" s="115" t="str">
        <f t="shared" si="48"/>
        <v>FS</v>
      </c>
      <c r="AK3083" s="115" t="b">
        <f>ISNUMBER(SEARCH("IRT",Table1[[#This Row],[Current_Status]]))</f>
        <v>0</v>
      </c>
      <c r="AL3083" s="116">
        <f>YEAR(Table1[[#This Row],[Project_Initiated]])</f>
        <v>2018</v>
      </c>
      <c r="AM3083" s="53">
        <v>44136</v>
      </c>
      <c r="AN3083" s="53" t="str">
        <f>IF(AND(Table1[[#This Row],[Completed Date]]&gt;="07/01/2020"+0,Table1[[#This Row],[Completed Date]]&lt;="6/30/2021"+0),"FY 20-21",IF(AND(Table1[[#This Row],[Completed Date]]&gt;="07/01/2019"+0,Table1[[#This Row],[Completed Date]]&lt;="6/30/2020"+0),"FY 19-20",""))</f>
        <v/>
      </c>
      <c r="AO3083" s="116" t="str">
        <f>IFERROR(FIND("R",Table1[[#This Row],[FS_Priority]]),"")</f>
        <v/>
      </c>
    </row>
    <row r="3084" spans="1:41" x14ac:dyDescent="0.25">
      <c r="A3084" s="48" t="s">
        <v>823</v>
      </c>
      <c r="B3084" s="217" t="s">
        <v>211</v>
      </c>
      <c r="C3084" s="217" t="s">
        <v>823</v>
      </c>
      <c r="D3084" s="218" t="b">
        <v>0</v>
      </c>
      <c r="E3084" s="48" t="s">
        <v>53</v>
      </c>
      <c r="F3084" s="48" t="s">
        <v>3015</v>
      </c>
      <c r="G3084" s="48" t="s">
        <v>824</v>
      </c>
      <c r="H3084" s="48" t="s">
        <v>932</v>
      </c>
      <c r="I3084" s="48" t="s">
        <v>3537</v>
      </c>
      <c r="J3084" s="48" t="s">
        <v>2670</v>
      </c>
      <c r="K3084" s="217" t="s">
        <v>3514</v>
      </c>
      <c r="L3084" s="217" t="s">
        <v>2636</v>
      </c>
      <c r="M3084" s="48" t="s">
        <v>3538</v>
      </c>
      <c r="N3084" s="217" t="s">
        <v>211</v>
      </c>
      <c r="O3084" s="48" t="s">
        <v>183</v>
      </c>
      <c r="P3084" s="48"/>
      <c r="Q3084" s="48" t="s">
        <v>221</v>
      </c>
      <c r="R3084" s="217" t="s">
        <v>243</v>
      </c>
      <c r="S3084" s="48" t="b">
        <v>0</v>
      </c>
      <c r="T3084" s="48"/>
      <c r="U3084" s="178"/>
      <c r="V3084" s="178">
        <v>43298</v>
      </c>
      <c r="W3084" s="48" t="s">
        <v>211</v>
      </c>
      <c r="X3084" s="48"/>
      <c r="Y3084" s="48"/>
      <c r="Z3084" s="48" t="s">
        <v>211</v>
      </c>
      <c r="AA3084" s="48"/>
      <c r="AB3084" s="48"/>
      <c r="AC3084" s="217" t="s">
        <v>825</v>
      </c>
      <c r="AD3084" s="48"/>
      <c r="AE3084" s="217" t="s">
        <v>498</v>
      </c>
      <c r="AF3084" s="217" t="s">
        <v>211</v>
      </c>
      <c r="AG3084" s="217" t="s">
        <v>2694</v>
      </c>
      <c r="AH3084" s="208">
        <v>43311</v>
      </c>
      <c r="AI3084" s="210" t="s">
        <v>4350</v>
      </c>
      <c r="AJ3084" s="115" t="str">
        <f t="shared" si="48"/>
        <v>FS</v>
      </c>
      <c r="AK3084" s="115" t="b">
        <f>ISNUMBER(SEARCH("IRT",Table1[[#This Row],[Current_Status]]))</f>
        <v>0</v>
      </c>
      <c r="AL3084" s="116">
        <f>YEAR(Table1[[#This Row],[Project_Initiated]])</f>
        <v>2018</v>
      </c>
      <c r="AM3084" s="53">
        <v>44136</v>
      </c>
      <c r="AN3084" s="53" t="str">
        <f>IF(AND(Table1[[#This Row],[Completed Date]]&gt;="07/01/2020"+0,Table1[[#This Row],[Completed Date]]&lt;="6/30/2021"+0),"FY 20-21",IF(AND(Table1[[#This Row],[Completed Date]]&gt;="07/01/2019"+0,Table1[[#This Row],[Completed Date]]&lt;="6/30/2020"+0),"FY 19-20",""))</f>
        <v/>
      </c>
      <c r="AO3084" s="116" t="str">
        <f>IFERROR(FIND("R",Table1[[#This Row],[FS_Priority]]),"")</f>
        <v/>
      </c>
    </row>
    <row r="3085" spans="1:41" x14ac:dyDescent="0.25">
      <c r="A3085" s="48" t="s">
        <v>281</v>
      </c>
      <c r="B3085" s="217" t="s">
        <v>211</v>
      </c>
      <c r="C3085" s="217" t="s">
        <v>281</v>
      </c>
      <c r="D3085" s="218" t="b">
        <v>0</v>
      </c>
      <c r="E3085" s="48" t="s">
        <v>53</v>
      </c>
      <c r="F3085" s="48" t="s">
        <v>3032</v>
      </c>
      <c r="G3085" s="48" t="s">
        <v>233</v>
      </c>
      <c r="H3085" s="48" t="s">
        <v>932</v>
      </c>
      <c r="I3085" s="48" t="s">
        <v>3550</v>
      </c>
      <c r="J3085" s="48" t="s">
        <v>3454</v>
      </c>
      <c r="K3085" s="217" t="s">
        <v>3514</v>
      </c>
      <c r="L3085" s="217" t="s">
        <v>2636</v>
      </c>
      <c r="M3085" s="48" t="s">
        <v>3538</v>
      </c>
      <c r="N3085" s="217" t="s">
        <v>211</v>
      </c>
      <c r="O3085" s="48" t="s">
        <v>183</v>
      </c>
      <c r="P3085" s="48"/>
      <c r="Q3085" s="48" t="s">
        <v>242</v>
      </c>
      <c r="R3085" s="217" t="s">
        <v>239</v>
      </c>
      <c r="S3085" s="48" t="b">
        <v>0</v>
      </c>
      <c r="T3085" s="48"/>
      <c r="U3085" s="178"/>
      <c r="V3085" s="178">
        <v>43235</v>
      </c>
      <c r="W3085" s="48" t="s">
        <v>211</v>
      </c>
      <c r="X3085" s="48"/>
      <c r="Y3085" s="48"/>
      <c r="Z3085" s="48" t="s">
        <v>211</v>
      </c>
      <c r="AA3085" s="48"/>
      <c r="AB3085" s="48"/>
      <c r="AC3085" s="217" t="s">
        <v>2761</v>
      </c>
      <c r="AD3085" s="48"/>
      <c r="AE3085" s="217" t="s">
        <v>183</v>
      </c>
      <c r="AF3085" s="217" t="s">
        <v>211</v>
      </c>
      <c r="AG3085" s="217" t="s">
        <v>2694</v>
      </c>
      <c r="AH3085" s="208">
        <v>43497</v>
      </c>
      <c r="AI3085" s="210" t="s">
        <v>4350</v>
      </c>
      <c r="AJ3085" s="115" t="str">
        <f t="shared" si="48"/>
        <v>FS</v>
      </c>
      <c r="AK3085" s="115" t="b">
        <f>ISNUMBER(SEARCH("IRT",Table1[[#This Row],[Current_Status]]))</f>
        <v>0</v>
      </c>
      <c r="AL3085" s="116">
        <f>YEAR(Table1[[#This Row],[Project_Initiated]])</f>
        <v>2018</v>
      </c>
      <c r="AM3085" s="53">
        <v>44136</v>
      </c>
      <c r="AN3085" s="53" t="str">
        <f>IF(AND(Table1[[#This Row],[Completed Date]]&gt;="07/01/2020"+0,Table1[[#This Row],[Completed Date]]&lt;="6/30/2021"+0),"FY 20-21",IF(AND(Table1[[#This Row],[Completed Date]]&gt;="07/01/2019"+0,Table1[[#This Row],[Completed Date]]&lt;="6/30/2020"+0),"FY 19-20",""))</f>
        <v/>
      </c>
      <c r="AO3085" s="116" t="str">
        <f>IFERROR(FIND("R",Table1[[#This Row],[FS_Priority]]),"")</f>
        <v/>
      </c>
    </row>
    <row r="3086" spans="1:41" x14ac:dyDescent="0.25">
      <c r="A3086" s="48" t="s">
        <v>322</v>
      </c>
      <c r="B3086" s="217" t="s">
        <v>211</v>
      </c>
      <c r="C3086" s="217" t="s">
        <v>322</v>
      </c>
      <c r="D3086" s="218" t="b">
        <v>0</v>
      </c>
      <c r="E3086" s="48" t="s">
        <v>99</v>
      </c>
      <c r="F3086" s="48" t="s">
        <v>3142</v>
      </c>
      <c r="G3086" s="48" t="s">
        <v>211</v>
      </c>
      <c r="H3086" s="48" t="s">
        <v>467</v>
      </c>
      <c r="I3086" s="48" t="s">
        <v>3668</v>
      </c>
      <c r="J3086" s="48" t="s">
        <v>2661</v>
      </c>
      <c r="K3086" s="217" t="s">
        <v>4989</v>
      </c>
      <c r="L3086" s="217" t="s">
        <v>297</v>
      </c>
      <c r="M3086" s="48" t="s">
        <v>3631</v>
      </c>
      <c r="N3086" s="217" t="s">
        <v>211</v>
      </c>
      <c r="O3086" s="48" t="s">
        <v>165</v>
      </c>
      <c r="P3086" s="48"/>
      <c r="Q3086" s="48" t="s">
        <v>108</v>
      </c>
      <c r="R3086" s="217" t="s">
        <v>211</v>
      </c>
      <c r="S3086" s="48" t="b">
        <v>0</v>
      </c>
      <c r="T3086" s="48"/>
      <c r="U3086" s="178"/>
      <c r="V3086" s="178">
        <v>43311</v>
      </c>
      <c r="W3086" s="48" t="s">
        <v>211</v>
      </c>
      <c r="X3086" s="48"/>
      <c r="Y3086" s="48"/>
      <c r="Z3086" s="48" t="s">
        <v>211</v>
      </c>
      <c r="AA3086" s="48"/>
      <c r="AB3086" s="48"/>
      <c r="AC3086" s="217" t="s">
        <v>2697</v>
      </c>
      <c r="AD3086" s="48"/>
      <c r="AE3086" s="217" t="s">
        <v>165</v>
      </c>
      <c r="AF3086" s="217" t="s">
        <v>211</v>
      </c>
      <c r="AG3086" s="217" t="s">
        <v>539</v>
      </c>
      <c r="AH3086" s="208">
        <v>43476</v>
      </c>
      <c r="AI3086" s="210" t="s">
        <v>4347</v>
      </c>
      <c r="AJ3086" s="115" t="str">
        <f t="shared" si="48"/>
        <v>FS</v>
      </c>
      <c r="AK3086" s="115" t="b">
        <f>ISNUMBER(SEARCH("IRT",Table1[[#This Row],[Current_Status]]))</f>
        <v>0</v>
      </c>
      <c r="AL3086" s="116">
        <f>YEAR(Table1[[#This Row],[Project_Initiated]])</f>
        <v>2018</v>
      </c>
      <c r="AM3086" s="53">
        <v>44136</v>
      </c>
      <c r="AN3086" s="53" t="str">
        <f>IF(AND(Table1[[#This Row],[Completed Date]]&gt;="07/01/2020"+0,Table1[[#This Row],[Completed Date]]&lt;="6/30/2021"+0),"FY 20-21",IF(AND(Table1[[#This Row],[Completed Date]]&gt;="07/01/2019"+0,Table1[[#This Row],[Completed Date]]&lt;="6/30/2020"+0),"FY 19-20",""))</f>
        <v/>
      </c>
      <c r="AO3086" s="116" t="str">
        <f>IFERROR(FIND("R",Table1[[#This Row],[FS_Priority]]),"")</f>
        <v/>
      </c>
    </row>
    <row r="3087" spans="1:41" x14ac:dyDescent="0.25">
      <c r="A3087" s="48" t="s">
        <v>384</v>
      </c>
      <c r="B3087" s="217" t="s">
        <v>211</v>
      </c>
      <c r="C3087" s="217" t="s">
        <v>384</v>
      </c>
      <c r="D3087" s="218" t="b">
        <v>0</v>
      </c>
      <c r="E3087" s="48" t="s">
        <v>107</v>
      </c>
      <c r="F3087" s="48" t="s">
        <v>3241</v>
      </c>
      <c r="G3087" s="48" t="s">
        <v>211</v>
      </c>
      <c r="H3087" s="48" t="s">
        <v>182</v>
      </c>
      <c r="I3087" s="48" t="s">
        <v>3756</v>
      </c>
      <c r="J3087" s="48" t="s">
        <v>2661</v>
      </c>
      <c r="K3087" s="217" t="s">
        <v>3674</v>
      </c>
      <c r="L3087" s="217" t="s">
        <v>2636</v>
      </c>
      <c r="M3087" s="48" t="s">
        <v>3675</v>
      </c>
      <c r="N3087" s="217" t="s">
        <v>211</v>
      </c>
      <c r="O3087" s="48" t="s">
        <v>183</v>
      </c>
      <c r="P3087" s="48"/>
      <c r="Q3087" s="48" t="s">
        <v>240</v>
      </c>
      <c r="R3087" s="217" t="s">
        <v>310</v>
      </c>
      <c r="S3087" s="48" t="b">
        <v>1</v>
      </c>
      <c r="T3087" s="48"/>
      <c r="U3087" s="178"/>
      <c r="V3087" s="178">
        <v>43311</v>
      </c>
      <c r="W3087" s="48" t="s">
        <v>211</v>
      </c>
      <c r="X3087" s="48"/>
      <c r="Y3087" s="48"/>
      <c r="Z3087" s="48" t="s">
        <v>211</v>
      </c>
      <c r="AA3087" s="48"/>
      <c r="AB3087" s="48"/>
      <c r="AC3087" s="217" t="s">
        <v>2767</v>
      </c>
      <c r="AD3087" s="219">
        <v>43334</v>
      </c>
      <c r="AE3087" s="217" t="s">
        <v>498</v>
      </c>
      <c r="AF3087" s="217" t="s">
        <v>211</v>
      </c>
      <c r="AG3087" s="217" t="s">
        <v>2694</v>
      </c>
      <c r="AH3087" s="208">
        <v>43497</v>
      </c>
      <c r="AI3087" s="210" t="s">
        <v>4350</v>
      </c>
      <c r="AJ3087" s="115" t="str">
        <f t="shared" si="48"/>
        <v>FS</v>
      </c>
      <c r="AK3087" s="115" t="b">
        <f>ISNUMBER(SEARCH("IRT",Table1[[#This Row],[Current_Status]]))</f>
        <v>0</v>
      </c>
      <c r="AL3087" s="116">
        <f>YEAR(Table1[[#This Row],[Project_Initiated]])</f>
        <v>2018</v>
      </c>
      <c r="AM3087" s="53">
        <v>44136</v>
      </c>
      <c r="AN3087" s="53" t="str">
        <f>IF(AND(Table1[[#This Row],[Completed Date]]&gt;="07/01/2020"+0,Table1[[#This Row],[Completed Date]]&lt;="6/30/2021"+0),"FY 20-21",IF(AND(Table1[[#This Row],[Completed Date]]&gt;="07/01/2019"+0,Table1[[#This Row],[Completed Date]]&lt;="6/30/2020"+0),"FY 19-20",""))</f>
        <v/>
      </c>
      <c r="AO3087" s="116" t="str">
        <f>IFERROR(FIND("R",Table1[[#This Row],[FS_Priority]]),"")</f>
        <v/>
      </c>
    </row>
    <row r="3088" spans="1:41" x14ac:dyDescent="0.25">
      <c r="A3088" s="48" t="s">
        <v>826</v>
      </c>
      <c r="B3088" s="217" t="s">
        <v>211</v>
      </c>
      <c r="C3088" s="217" t="s">
        <v>826</v>
      </c>
      <c r="D3088" s="218" t="b">
        <v>0</v>
      </c>
      <c r="E3088" s="48" t="s">
        <v>99</v>
      </c>
      <c r="F3088" s="48" t="s">
        <v>3124</v>
      </c>
      <c r="G3088" s="48" t="s">
        <v>211</v>
      </c>
      <c r="H3088" s="48" t="s">
        <v>467</v>
      </c>
      <c r="I3088" s="48" t="s">
        <v>3657</v>
      </c>
      <c r="J3088" s="48" t="s">
        <v>2661</v>
      </c>
      <c r="K3088" s="217" t="s">
        <v>4989</v>
      </c>
      <c r="L3088" s="217" t="s">
        <v>297</v>
      </c>
      <c r="M3088" s="48" t="s">
        <v>3631</v>
      </c>
      <c r="N3088" s="217" t="s">
        <v>211</v>
      </c>
      <c r="O3088" s="48" t="s">
        <v>165</v>
      </c>
      <c r="P3088" s="48"/>
      <c r="Q3088" s="48" t="s">
        <v>184</v>
      </c>
      <c r="R3088" s="217" t="s">
        <v>211</v>
      </c>
      <c r="S3088" s="48" t="b">
        <v>1</v>
      </c>
      <c r="T3088" s="48"/>
      <c r="U3088" s="178"/>
      <c r="V3088" s="178">
        <v>43312</v>
      </c>
      <c r="W3088" s="48" t="s">
        <v>211</v>
      </c>
      <c r="X3088" s="48"/>
      <c r="Y3088" s="48"/>
      <c r="Z3088" s="48" t="s">
        <v>211</v>
      </c>
      <c r="AA3088" s="48"/>
      <c r="AB3088" s="48"/>
      <c r="AC3088" s="217" t="s">
        <v>211</v>
      </c>
      <c r="AD3088" s="48"/>
      <c r="AE3088" s="217" t="s">
        <v>165</v>
      </c>
      <c r="AF3088" s="217" t="s">
        <v>211</v>
      </c>
      <c r="AG3088" s="217" t="s">
        <v>2693</v>
      </c>
      <c r="AH3088" s="208">
        <v>43369</v>
      </c>
      <c r="AI3088" s="210" t="s">
        <v>4347</v>
      </c>
      <c r="AJ3088" s="115" t="str">
        <f t="shared" si="48"/>
        <v>FS</v>
      </c>
      <c r="AK3088" s="115" t="b">
        <f>ISNUMBER(SEARCH("IRT",Table1[[#This Row],[Current_Status]]))</f>
        <v>0</v>
      </c>
      <c r="AL3088" s="116">
        <f>YEAR(Table1[[#This Row],[Project_Initiated]])</f>
        <v>2018</v>
      </c>
      <c r="AM3088" s="53">
        <v>44136</v>
      </c>
      <c r="AN3088" s="53" t="str">
        <f>IF(AND(Table1[[#This Row],[Completed Date]]&gt;="07/01/2020"+0,Table1[[#This Row],[Completed Date]]&lt;="6/30/2021"+0),"FY 20-21",IF(AND(Table1[[#This Row],[Completed Date]]&gt;="07/01/2019"+0,Table1[[#This Row],[Completed Date]]&lt;="6/30/2020"+0),"FY 19-20",""))</f>
        <v/>
      </c>
      <c r="AO3088" s="116" t="str">
        <f>IFERROR(FIND("R",Table1[[#This Row],[FS_Priority]]),"")</f>
        <v/>
      </c>
    </row>
    <row r="3089" spans="1:41" x14ac:dyDescent="0.25">
      <c r="A3089" s="48" t="s">
        <v>368</v>
      </c>
      <c r="B3089" s="217" t="s">
        <v>211</v>
      </c>
      <c r="C3089" s="217" t="s">
        <v>368</v>
      </c>
      <c r="D3089" s="218" t="b">
        <v>0</v>
      </c>
      <c r="E3089" s="48" t="s">
        <v>107</v>
      </c>
      <c r="F3089" s="48" t="s">
        <v>3231</v>
      </c>
      <c r="G3089" s="48" t="s">
        <v>211</v>
      </c>
      <c r="H3089" s="48" t="s">
        <v>478</v>
      </c>
      <c r="I3089" s="48" t="s">
        <v>3748</v>
      </c>
      <c r="J3089" s="48" t="s">
        <v>2661</v>
      </c>
      <c r="K3089" s="217" t="s">
        <v>3674</v>
      </c>
      <c r="L3089" s="217" t="s">
        <v>2636</v>
      </c>
      <c r="M3089" s="48" t="s">
        <v>3561</v>
      </c>
      <c r="N3089" s="217" t="s">
        <v>211</v>
      </c>
      <c r="O3089" s="48" t="s">
        <v>165</v>
      </c>
      <c r="P3089" s="48"/>
      <c r="Q3089" s="48" t="s">
        <v>369</v>
      </c>
      <c r="R3089" s="217" t="s">
        <v>211</v>
      </c>
      <c r="S3089" s="48" t="b">
        <v>0</v>
      </c>
      <c r="T3089" s="48"/>
      <c r="U3089" s="178"/>
      <c r="V3089" s="178">
        <v>43313</v>
      </c>
      <c r="W3089" s="48" t="s">
        <v>211</v>
      </c>
      <c r="X3089" s="48"/>
      <c r="Y3089" s="48"/>
      <c r="Z3089" s="48" t="s">
        <v>211</v>
      </c>
      <c r="AA3089" s="48"/>
      <c r="AB3089" s="48"/>
      <c r="AC3089" s="217" t="s">
        <v>2697</v>
      </c>
      <c r="AD3089" s="48"/>
      <c r="AE3089" s="217" t="s">
        <v>165</v>
      </c>
      <c r="AF3089" s="217" t="s">
        <v>211</v>
      </c>
      <c r="AG3089" s="217" t="s">
        <v>539</v>
      </c>
      <c r="AH3089" s="208">
        <v>43476</v>
      </c>
      <c r="AI3089" s="210" t="s">
        <v>4347</v>
      </c>
      <c r="AJ3089" s="115" t="str">
        <f t="shared" si="48"/>
        <v>FS</v>
      </c>
      <c r="AK3089" s="115" t="b">
        <f>ISNUMBER(SEARCH("IRT",Table1[[#This Row],[Current_Status]]))</f>
        <v>0</v>
      </c>
      <c r="AL3089" s="116">
        <f>YEAR(Table1[[#This Row],[Project_Initiated]])</f>
        <v>2018</v>
      </c>
      <c r="AM3089" s="53">
        <v>44136</v>
      </c>
      <c r="AN3089" s="53" t="str">
        <f>IF(AND(Table1[[#This Row],[Completed Date]]&gt;="07/01/2020"+0,Table1[[#This Row],[Completed Date]]&lt;="6/30/2021"+0),"FY 20-21",IF(AND(Table1[[#This Row],[Completed Date]]&gt;="07/01/2019"+0,Table1[[#This Row],[Completed Date]]&lt;="6/30/2020"+0),"FY 19-20",""))</f>
        <v/>
      </c>
      <c r="AO3089" s="116" t="str">
        <f>IFERROR(FIND("R",Table1[[#This Row],[FS_Priority]]),"")</f>
        <v/>
      </c>
    </row>
    <row r="3090" spans="1:41" x14ac:dyDescent="0.25">
      <c r="A3090" s="48" t="s">
        <v>330</v>
      </c>
      <c r="B3090" s="217" t="s">
        <v>211</v>
      </c>
      <c r="C3090" s="217" t="s">
        <v>330</v>
      </c>
      <c r="D3090" s="218" t="b">
        <v>0</v>
      </c>
      <c r="E3090" s="48" t="s">
        <v>107</v>
      </c>
      <c r="F3090" s="48" t="s">
        <v>3198</v>
      </c>
      <c r="G3090" s="48" t="s">
        <v>211</v>
      </c>
      <c r="H3090" s="48" t="s">
        <v>441</v>
      </c>
      <c r="I3090" s="48" t="s">
        <v>3723</v>
      </c>
      <c r="J3090" s="48" t="s">
        <v>2661</v>
      </c>
      <c r="K3090" s="217" t="s">
        <v>3674</v>
      </c>
      <c r="L3090" s="217" t="s">
        <v>2636</v>
      </c>
      <c r="M3090" s="48" t="s">
        <v>3675</v>
      </c>
      <c r="N3090" s="217" t="s">
        <v>211</v>
      </c>
      <c r="O3090" s="48" t="s">
        <v>183</v>
      </c>
      <c r="P3090" s="48"/>
      <c r="Q3090" s="48" t="s">
        <v>231</v>
      </c>
      <c r="R3090" s="217" t="s">
        <v>211</v>
      </c>
      <c r="S3090" s="48" t="b">
        <v>0</v>
      </c>
      <c r="T3090" s="48"/>
      <c r="U3090" s="178"/>
      <c r="V3090" s="178">
        <v>43313</v>
      </c>
      <c r="W3090" s="48" t="s">
        <v>211</v>
      </c>
      <c r="X3090" s="48"/>
      <c r="Y3090" s="48"/>
      <c r="Z3090" s="48" t="s">
        <v>211</v>
      </c>
      <c r="AA3090" s="48"/>
      <c r="AB3090" s="48"/>
      <c r="AC3090" s="217" t="s">
        <v>2883</v>
      </c>
      <c r="AD3090" s="219">
        <v>43411</v>
      </c>
      <c r="AE3090" s="217" t="s">
        <v>498</v>
      </c>
      <c r="AF3090" s="217" t="s">
        <v>211</v>
      </c>
      <c r="AG3090" s="217" t="s">
        <v>2694</v>
      </c>
      <c r="AH3090" s="208">
        <v>43631</v>
      </c>
      <c r="AI3090" s="210" t="s">
        <v>4347</v>
      </c>
      <c r="AJ3090" s="115" t="str">
        <f t="shared" si="48"/>
        <v>FS</v>
      </c>
      <c r="AK3090" s="115" t="b">
        <f>ISNUMBER(SEARCH("IRT",Table1[[#This Row],[Current_Status]]))</f>
        <v>0</v>
      </c>
      <c r="AL3090" s="116">
        <f>YEAR(Table1[[#This Row],[Project_Initiated]])</f>
        <v>2018</v>
      </c>
      <c r="AM3090" s="53">
        <v>44136</v>
      </c>
      <c r="AN3090" s="53" t="str">
        <f>IF(AND(Table1[[#This Row],[Completed Date]]&gt;="07/01/2020"+0,Table1[[#This Row],[Completed Date]]&lt;="6/30/2021"+0),"FY 20-21",IF(AND(Table1[[#This Row],[Completed Date]]&gt;="07/01/2019"+0,Table1[[#This Row],[Completed Date]]&lt;="6/30/2020"+0),"FY 19-20",""))</f>
        <v/>
      </c>
      <c r="AO3090" s="116" t="str">
        <f>IFERROR(FIND("R",Table1[[#This Row],[FS_Priority]]),"")</f>
        <v/>
      </c>
    </row>
    <row r="3091" spans="1:41" x14ac:dyDescent="0.25">
      <c r="A3091" s="48" t="s">
        <v>828</v>
      </c>
      <c r="B3091" s="217" t="s">
        <v>211</v>
      </c>
      <c r="C3091" s="217" t="s">
        <v>828</v>
      </c>
      <c r="D3091" s="218" t="b">
        <v>0</v>
      </c>
      <c r="E3091" s="48" t="s">
        <v>446</v>
      </c>
      <c r="F3091" s="48" t="s">
        <v>3062</v>
      </c>
      <c r="G3091" s="48" t="s">
        <v>211</v>
      </c>
      <c r="H3091" s="48" t="s">
        <v>447</v>
      </c>
      <c r="I3091" s="48" t="s">
        <v>3593</v>
      </c>
      <c r="J3091" s="48" t="s">
        <v>2661</v>
      </c>
      <c r="K3091" s="217" t="s">
        <v>3578</v>
      </c>
      <c r="L3091" s="217" t="s">
        <v>2636</v>
      </c>
      <c r="M3091" s="48" t="s">
        <v>3594</v>
      </c>
      <c r="N3091" s="217" t="s">
        <v>211</v>
      </c>
      <c r="O3091" s="48" t="s">
        <v>165</v>
      </c>
      <c r="P3091" s="48"/>
      <c r="Q3091" s="48" t="s">
        <v>184</v>
      </c>
      <c r="R3091" s="217" t="s">
        <v>211</v>
      </c>
      <c r="S3091" s="48" t="b">
        <v>0</v>
      </c>
      <c r="T3091" s="48"/>
      <c r="U3091" s="178"/>
      <c r="V3091" s="178">
        <v>43314</v>
      </c>
      <c r="W3091" s="48" t="s">
        <v>211</v>
      </c>
      <c r="X3091" s="48"/>
      <c r="Y3091" s="48"/>
      <c r="Z3091" s="48" t="s">
        <v>211</v>
      </c>
      <c r="AA3091" s="48"/>
      <c r="AB3091" s="48"/>
      <c r="AC3091" s="217" t="s">
        <v>539</v>
      </c>
      <c r="AD3091" s="48"/>
      <c r="AE3091" s="217" t="s">
        <v>165</v>
      </c>
      <c r="AF3091" s="217" t="s">
        <v>211</v>
      </c>
      <c r="AG3091" s="217" t="s">
        <v>539</v>
      </c>
      <c r="AH3091" s="208">
        <v>43395</v>
      </c>
      <c r="AI3091" s="210" t="s">
        <v>4347</v>
      </c>
      <c r="AJ3091" s="115" t="str">
        <f t="shared" si="48"/>
        <v>FS</v>
      </c>
      <c r="AK3091" s="115" t="b">
        <f>ISNUMBER(SEARCH("IRT",Table1[[#This Row],[Current_Status]]))</f>
        <v>0</v>
      </c>
      <c r="AL3091" s="116">
        <f>YEAR(Table1[[#This Row],[Project_Initiated]])</f>
        <v>2018</v>
      </c>
      <c r="AM3091" s="53">
        <v>44136</v>
      </c>
      <c r="AN3091" s="53" t="str">
        <f>IF(AND(Table1[[#This Row],[Completed Date]]&gt;="07/01/2020"+0,Table1[[#This Row],[Completed Date]]&lt;="6/30/2021"+0),"FY 20-21",IF(AND(Table1[[#This Row],[Completed Date]]&gt;="07/01/2019"+0,Table1[[#This Row],[Completed Date]]&lt;="6/30/2020"+0),"FY 19-20",""))</f>
        <v/>
      </c>
      <c r="AO3091" s="116" t="str">
        <f>IFERROR(FIND("R",Table1[[#This Row],[FS_Priority]]),"")</f>
        <v/>
      </c>
    </row>
    <row r="3092" spans="1:41" x14ac:dyDescent="0.25">
      <c r="A3092" s="48" t="s">
        <v>829</v>
      </c>
      <c r="B3092" s="217" t="s">
        <v>211</v>
      </c>
      <c r="C3092" s="217" t="s">
        <v>829</v>
      </c>
      <c r="D3092" s="218" t="b">
        <v>0</v>
      </c>
      <c r="E3092" s="48" t="s">
        <v>4313</v>
      </c>
      <c r="F3092" s="48" t="s">
        <v>3354</v>
      </c>
      <c r="G3092" s="48" t="s">
        <v>211</v>
      </c>
      <c r="H3092" s="48" t="s">
        <v>830</v>
      </c>
      <c r="I3092" s="48" t="s">
        <v>3894</v>
      </c>
      <c r="J3092" s="48" t="s">
        <v>2661</v>
      </c>
      <c r="K3092" s="217" t="s">
        <v>3883</v>
      </c>
      <c r="L3092" s="217" t="s">
        <v>437</v>
      </c>
      <c r="M3092" s="48" t="s">
        <v>3895</v>
      </c>
      <c r="N3092" s="217" t="s">
        <v>211</v>
      </c>
      <c r="O3092" s="48" t="s">
        <v>165</v>
      </c>
      <c r="P3092" s="48"/>
      <c r="Q3092" s="48" t="s">
        <v>239</v>
      </c>
      <c r="R3092" s="217" t="s">
        <v>211</v>
      </c>
      <c r="S3092" s="48" t="b">
        <v>0</v>
      </c>
      <c r="T3092" s="48"/>
      <c r="U3092" s="178"/>
      <c r="V3092" s="178">
        <v>43314</v>
      </c>
      <c r="W3092" s="48" t="s">
        <v>211</v>
      </c>
      <c r="X3092" s="48"/>
      <c r="Y3092" s="48"/>
      <c r="Z3092" s="48" t="s">
        <v>211</v>
      </c>
      <c r="AA3092" s="48"/>
      <c r="AB3092" s="48"/>
      <c r="AC3092" s="217" t="s">
        <v>539</v>
      </c>
      <c r="AD3092" s="48"/>
      <c r="AE3092" s="217" t="s">
        <v>165</v>
      </c>
      <c r="AF3092" s="217" t="s">
        <v>211</v>
      </c>
      <c r="AG3092" s="217" t="s">
        <v>539</v>
      </c>
      <c r="AH3092" s="208">
        <v>43395</v>
      </c>
      <c r="AI3092" s="210" t="s">
        <v>4347</v>
      </c>
      <c r="AJ3092" s="115" t="str">
        <f t="shared" si="48"/>
        <v>FS</v>
      </c>
      <c r="AK3092" s="115" t="b">
        <f>ISNUMBER(SEARCH("IRT",Table1[[#This Row],[Current_Status]]))</f>
        <v>0</v>
      </c>
      <c r="AL3092" s="116">
        <f>YEAR(Table1[[#This Row],[Project_Initiated]])</f>
        <v>2018</v>
      </c>
      <c r="AM3092" s="53">
        <v>44136</v>
      </c>
      <c r="AN3092" s="53" t="str">
        <f>IF(AND(Table1[[#This Row],[Completed Date]]&gt;="07/01/2020"+0,Table1[[#This Row],[Completed Date]]&lt;="6/30/2021"+0),"FY 20-21",IF(AND(Table1[[#This Row],[Completed Date]]&gt;="07/01/2019"+0,Table1[[#This Row],[Completed Date]]&lt;="6/30/2020"+0),"FY 19-20",""))</f>
        <v/>
      </c>
      <c r="AO3092" s="116" t="str">
        <f>IFERROR(FIND("R",Table1[[#This Row],[FS_Priority]]),"")</f>
        <v/>
      </c>
    </row>
    <row r="3093" spans="1:41" x14ac:dyDescent="0.25">
      <c r="A3093" s="48" t="s">
        <v>389</v>
      </c>
      <c r="B3093" s="217" t="s">
        <v>211</v>
      </c>
      <c r="C3093" s="217" t="s">
        <v>389</v>
      </c>
      <c r="D3093" s="218" t="b">
        <v>0</v>
      </c>
      <c r="E3093" s="48" t="s">
        <v>107</v>
      </c>
      <c r="F3093" s="48" t="s">
        <v>3244</v>
      </c>
      <c r="G3093" s="48" t="s">
        <v>211</v>
      </c>
      <c r="H3093" s="48" t="s">
        <v>462</v>
      </c>
      <c r="I3093" s="48" t="s">
        <v>3759</v>
      </c>
      <c r="J3093" s="48" t="s">
        <v>2661</v>
      </c>
      <c r="K3093" s="217" t="s">
        <v>3674</v>
      </c>
      <c r="L3093" s="217" t="s">
        <v>2636</v>
      </c>
      <c r="M3093" s="48" t="s">
        <v>3760</v>
      </c>
      <c r="N3093" s="217" t="s">
        <v>211</v>
      </c>
      <c r="O3093" s="48" t="s">
        <v>183</v>
      </c>
      <c r="P3093" s="48"/>
      <c r="Q3093" s="48" t="s">
        <v>242</v>
      </c>
      <c r="R3093" s="217" t="s">
        <v>211</v>
      </c>
      <c r="S3093" s="48" t="b">
        <v>1</v>
      </c>
      <c r="T3093" s="48"/>
      <c r="U3093" s="178"/>
      <c r="V3093" s="178">
        <v>43315</v>
      </c>
      <c r="W3093" s="48" t="s">
        <v>211</v>
      </c>
      <c r="X3093" s="48"/>
      <c r="Y3093" s="48"/>
      <c r="Z3093" s="48" t="s">
        <v>211</v>
      </c>
      <c r="AA3093" s="48"/>
      <c r="AB3093" s="48"/>
      <c r="AC3093" s="217" t="s">
        <v>2688</v>
      </c>
      <c r="AD3093" s="48"/>
      <c r="AE3093" s="217" t="s">
        <v>498</v>
      </c>
      <c r="AF3093" s="217" t="s">
        <v>211</v>
      </c>
      <c r="AG3093" s="217" t="s">
        <v>2694</v>
      </c>
      <c r="AH3093" s="208">
        <v>43448</v>
      </c>
      <c r="AI3093" s="210" t="s">
        <v>4347</v>
      </c>
      <c r="AJ3093" s="115" t="str">
        <f t="shared" si="48"/>
        <v>FS</v>
      </c>
      <c r="AK3093" s="115" t="b">
        <f>ISNUMBER(SEARCH("IRT",Table1[[#This Row],[Current_Status]]))</f>
        <v>0</v>
      </c>
      <c r="AL3093" s="116">
        <f>YEAR(Table1[[#This Row],[Project_Initiated]])</f>
        <v>2018</v>
      </c>
      <c r="AM3093" s="53">
        <v>44136</v>
      </c>
      <c r="AN3093" s="53" t="str">
        <f>IF(AND(Table1[[#This Row],[Completed Date]]&gt;="07/01/2020"+0,Table1[[#This Row],[Completed Date]]&lt;="6/30/2021"+0),"FY 20-21",IF(AND(Table1[[#This Row],[Completed Date]]&gt;="07/01/2019"+0,Table1[[#This Row],[Completed Date]]&lt;="6/30/2020"+0),"FY 19-20",""))</f>
        <v/>
      </c>
      <c r="AO3093" s="116" t="str">
        <f>IFERROR(FIND("R",Table1[[#This Row],[FS_Priority]]),"")</f>
        <v/>
      </c>
    </row>
    <row r="3094" spans="1:41" x14ac:dyDescent="0.25">
      <c r="A3094" s="48" t="s">
        <v>831</v>
      </c>
      <c r="B3094" s="217" t="s">
        <v>211</v>
      </c>
      <c r="C3094" s="217" t="s">
        <v>831</v>
      </c>
      <c r="D3094" s="218" t="b">
        <v>0</v>
      </c>
      <c r="E3094" s="48" t="s">
        <v>107</v>
      </c>
      <c r="F3094" s="48" t="s">
        <v>3256</v>
      </c>
      <c r="G3094" s="48" t="s">
        <v>832</v>
      </c>
      <c r="H3094" s="48" t="s">
        <v>81</v>
      </c>
      <c r="I3094" s="48" t="s">
        <v>3766</v>
      </c>
      <c r="J3094" s="48" t="s">
        <v>2672</v>
      </c>
      <c r="K3094" s="217" t="s">
        <v>3674</v>
      </c>
      <c r="L3094" s="217" t="s">
        <v>2636</v>
      </c>
      <c r="M3094" s="48" t="s">
        <v>3767</v>
      </c>
      <c r="N3094" s="217" t="s">
        <v>211</v>
      </c>
      <c r="O3094" s="48" t="s">
        <v>539</v>
      </c>
      <c r="P3094" s="48"/>
      <c r="Q3094" s="48" t="s">
        <v>489</v>
      </c>
      <c r="R3094" s="217" t="s">
        <v>211</v>
      </c>
      <c r="S3094" s="48" t="b">
        <v>0</v>
      </c>
      <c r="T3094" s="48"/>
      <c r="U3094" s="178"/>
      <c r="V3094" s="178">
        <v>43315</v>
      </c>
      <c r="W3094" s="48" t="s">
        <v>211</v>
      </c>
      <c r="X3094" s="48"/>
      <c r="Y3094" s="48"/>
      <c r="Z3094" s="48" t="s">
        <v>211</v>
      </c>
      <c r="AA3094" s="48"/>
      <c r="AB3094" s="48"/>
      <c r="AC3094" s="217" t="s">
        <v>165</v>
      </c>
      <c r="AD3094" s="48"/>
      <c r="AE3094" s="217" t="s">
        <v>165</v>
      </c>
      <c r="AF3094" s="217" t="s">
        <v>211</v>
      </c>
      <c r="AG3094" s="217" t="s">
        <v>211</v>
      </c>
      <c r="AH3094" s="208">
        <v>43364</v>
      </c>
      <c r="AI3094" s="210" t="s">
        <v>4347</v>
      </c>
      <c r="AJ3094" s="115" t="str">
        <f t="shared" si="48"/>
        <v>FS</v>
      </c>
      <c r="AK3094" s="115" t="b">
        <f>ISNUMBER(SEARCH("IRT",Table1[[#This Row],[Current_Status]]))</f>
        <v>0</v>
      </c>
      <c r="AL3094" s="116">
        <f>YEAR(Table1[[#This Row],[Project_Initiated]])</f>
        <v>2018</v>
      </c>
      <c r="AM3094" s="53">
        <v>44136</v>
      </c>
      <c r="AN3094" s="53" t="str">
        <f>IF(AND(Table1[[#This Row],[Completed Date]]&gt;="07/01/2020"+0,Table1[[#This Row],[Completed Date]]&lt;="6/30/2021"+0),"FY 20-21",IF(AND(Table1[[#This Row],[Completed Date]]&gt;="07/01/2019"+0,Table1[[#This Row],[Completed Date]]&lt;="6/30/2020"+0),"FY 19-20",""))</f>
        <v/>
      </c>
      <c r="AO3094" s="116" t="str">
        <f>IFERROR(FIND("R",Table1[[#This Row],[FS_Priority]]),"")</f>
        <v/>
      </c>
    </row>
    <row r="3095" spans="1:41" x14ac:dyDescent="0.25">
      <c r="A3095" s="48" t="s">
        <v>282</v>
      </c>
      <c r="B3095" s="217" t="s">
        <v>211</v>
      </c>
      <c r="C3095" s="217" t="s">
        <v>282</v>
      </c>
      <c r="D3095" s="218" t="b">
        <v>0</v>
      </c>
      <c r="E3095" s="48" t="s">
        <v>53</v>
      </c>
      <c r="F3095" s="48" t="s">
        <v>3036</v>
      </c>
      <c r="G3095" s="48" t="s">
        <v>211</v>
      </c>
      <c r="H3095" s="48" t="s">
        <v>932</v>
      </c>
      <c r="I3095" s="48" t="s">
        <v>212</v>
      </c>
      <c r="J3095" s="48" t="s">
        <v>2661</v>
      </c>
      <c r="K3095" s="217" t="s">
        <v>3514</v>
      </c>
      <c r="L3095" s="217" t="s">
        <v>2636</v>
      </c>
      <c r="M3095" s="48" t="s">
        <v>3551</v>
      </c>
      <c r="N3095" s="217" t="s">
        <v>211</v>
      </c>
      <c r="O3095" s="48" t="s">
        <v>183</v>
      </c>
      <c r="P3095" s="48"/>
      <c r="Q3095" s="48" t="s">
        <v>244</v>
      </c>
      <c r="R3095" s="217" t="s">
        <v>211</v>
      </c>
      <c r="S3095" s="48" t="b">
        <v>0</v>
      </c>
      <c r="T3095" s="48"/>
      <c r="U3095" s="178"/>
      <c r="V3095" s="178">
        <v>43318</v>
      </c>
      <c r="W3095" s="48" t="s">
        <v>211</v>
      </c>
      <c r="X3095" s="48"/>
      <c r="Y3095" s="48"/>
      <c r="Z3095" s="48" t="s">
        <v>211</v>
      </c>
      <c r="AA3095" s="48"/>
      <c r="AB3095" s="48"/>
      <c r="AC3095" s="217" t="s">
        <v>2681</v>
      </c>
      <c r="AD3095" s="48"/>
      <c r="AE3095" s="217" t="s">
        <v>498</v>
      </c>
      <c r="AF3095" s="217" t="s">
        <v>211</v>
      </c>
      <c r="AG3095" s="217" t="s">
        <v>2694</v>
      </c>
      <c r="AH3095" s="208">
        <v>43448</v>
      </c>
      <c r="AI3095" s="210" t="s">
        <v>4347</v>
      </c>
      <c r="AJ3095" s="115" t="str">
        <f t="shared" si="48"/>
        <v>FS</v>
      </c>
      <c r="AK3095" s="115" t="b">
        <f>ISNUMBER(SEARCH("IRT",Table1[[#This Row],[Current_Status]]))</f>
        <v>0</v>
      </c>
      <c r="AL3095" s="116">
        <f>YEAR(Table1[[#This Row],[Project_Initiated]])</f>
        <v>2018</v>
      </c>
      <c r="AM3095" s="53">
        <v>44136</v>
      </c>
      <c r="AN3095" s="53" t="str">
        <f>IF(AND(Table1[[#This Row],[Completed Date]]&gt;="07/01/2020"+0,Table1[[#This Row],[Completed Date]]&lt;="6/30/2021"+0),"FY 20-21",IF(AND(Table1[[#This Row],[Completed Date]]&gt;="07/01/2019"+0,Table1[[#This Row],[Completed Date]]&lt;="6/30/2020"+0),"FY 19-20",""))</f>
        <v/>
      </c>
      <c r="AO3095" s="116" t="str">
        <f>IFERROR(FIND("R",Table1[[#This Row],[FS_Priority]]),"")</f>
        <v/>
      </c>
    </row>
    <row r="3096" spans="1:41" x14ac:dyDescent="0.25">
      <c r="A3096" s="48" t="s">
        <v>370</v>
      </c>
      <c r="B3096" s="217" t="s">
        <v>211</v>
      </c>
      <c r="C3096" s="217" t="s">
        <v>370</v>
      </c>
      <c r="D3096" s="218" t="b">
        <v>0</v>
      </c>
      <c r="E3096" s="48" t="s">
        <v>107</v>
      </c>
      <c r="F3096" s="48" t="s">
        <v>3232</v>
      </c>
      <c r="G3096" s="48" t="s">
        <v>211</v>
      </c>
      <c r="H3096" s="48" t="s">
        <v>294</v>
      </c>
      <c r="I3096" s="48" t="s">
        <v>3749</v>
      </c>
      <c r="J3096" s="48" t="s">
        <v>2661</v>
      </c>
      <c r="K3096" s="217" t="s">
        <v>3674</v>
      </c>
      <c r="L3096" s="217" t="s">
        <v>2636</v>
      </c>
      <c r="M3096" s="48" t="s">
        <v>3698</v>
      </c>
      <c r="N3096" s="217" t="s">
        <v>211</v>
      </c>
      <c r="O3096" s="48" t="s">
        <v>165</v>
      </c>
      <c r="P3096" s="48"/>
      <c r="Q3096" s="48" t="s">
        <v>371</v>
      </c>
      <c r="R3096" s="217" t="s">
        <v>211</v>
      </c>
      <c r="S3096" s="48" t="b">
        <v>0</v>
      </c>
      <c r="T3096" s="48"/>
      <c r="U3096" s="178"/>
      <c r="V3096" s="178">
        <v>43319</v>
      </c>
      <c r="W3096" s="48" t="s">
        <v>211</v>
      </c>
      <c r="X3096" s="48"/>
      <c r="Y3096" s="48"/>
      <c r="Z3096" s="48" t="s">
        <v>211</v>
      </c>
      <c r="AA3096" s="48"/>
      <c r="AB3096" s="48"/>
      <c r="AC3096" s="217" t="s">
        <v>2881</v>
      </c>
      <c r="AD3096" s="48"/>
      <c r="AE3096" s="217" t="s">
        <v>165</v>
      </c>
      <c r="AF3096" s="217" t="s">
        <v>211</v>
      </c>
      <c r="AG3096" s="217" t="s">
        <v>539</v>
      </c>
      <c r="AH3096" s="208">
        <v>43592</v>
      </c>
      <c r="AI3096" s="210" t="s">
        <v>4347</v>
      </c>
      <c r="AJ3096" s="115" t="str">
        <f t="shared" si="48"/>
        <v>FS</v>
      </c>
      <c r="AK3096" s="115" t="b">
        <f>ISNUMBER(SEARCH("IRT",Table1[[#This Row],[Current_Status]]))</f>
        <v>0</v>
      </c>
      <c r="AL3096" s="116">
        <f>YEAR(Table1[[#This Row],[Project_Initiated]])</f>
        <v>2018</v>
      </c>
      <c r="AM3096" s="53">
        <v>44136</v>
      </c>
      <c r="AN3096" s="53" t="str">
        <f>IF(AND(Table1[[#This Row],[Completed Date]]&gt;="07/01/2020"+0,Table1[[#This Row],[Completed Date]]&lt;="6/30/2021"+0),"FY 20-21",IF(AND(Table1[[#This Row],[Completed Date]]&gt;="07/01/2019"+0,Table1[[#This Row],[Completed Date]]&lt;="6/30/2020"+0),"FY 19-20",""))</f>
        <v/>
      </c>
      <c r="AO3096" s="116" t="str">
        <f>IFERROR(FIND("R",Table1[[#This Row],[FS_Priority]]),"")</f>
        <v/>
      </c>
    </row>
    <row r="3097" spans="1:41" x14ac:dyDescent="0.25">
      <c r="A3097" s="48" t="s">
        <v>2742</v>
      </c>
      <c r="B3097" s="217" t="s">
        <v>211</v>
      </c>
      <c r="C3097" s="217" t="s">
        <v>2742</v>
      </c>
      <c r="D3097" s="218" t="b">
        <v>0</v>
      </c>
      <c r="E3097" s="48" t="s">
        <v>107</v>
      </c>
      <c r="F3097" s="48" t="s">
        <v>3194</v>
      </c>
      <c r="G3097" s="48" t="s">
        <v>211</v>
      </c>
      <c r="H3097" s="48" t="s">
        <v>478</v>
      </c>
      <c r="I3097" s="48" t="s">
        <v>3560</v>
      </c>
      <c r="J3097" s="48" t="s">
        <v>2661</v>
      </c>
      <c r="K3097" s="217" t="s">
        <v>3674</v>
      </c>
      <c r="L3097" s="217" t="s">
        <v>2636</v>
      </c>
      <c r="M3097" s="48" t="s">
        <v>3561</v>
      </c>
      <c r="N3097" s="217" t="s">
        <v>211</v>
      </c>
      <c r="O3097" s="48" t="s">
        <v>165</v>
      </c>
      <c r="P3097" s="48"/>
      <c r="Q3097" s="48" t="s">
        <v>225</v>
      </c>
      <c r="R3097" s="217" t="s">
        <v>211</v>
      </c>
      <c r="S3097" s="48" t="b">
        <v>0</v>
      </c>
      <c r="T3097" s="48"/>
      <c r="U3097" s="178"/>
      <c r="V3097" s="178">
        <v>43320</v>
      </c>
      <c r="W3097" s="48" t="s">
        <v>211</v>
      </c>
      <c r="X3097" s="48"/>
      <c r="Y3097" s="48"/>
      <c r="Z3097" s="48" t="s">
        <v>211</v>
      </c>
      <c r="AA3097" s="48"/>
      <c r="AB3097" s="48"/>
      <c r="AC3097" s="217" t="s">
        <v>2818</v>
      </c>
      <c r="AD3097" s="48"/>
      <c r="AE3097" s="217" t="s">
        <v>211</v>
      </c>
      <c r="AF3097" s="217" t="s">
        <v>211</v>
      </c>
      <c r="AG3097" s="217" t="s">
        <v>211</v>
      </c>
      <c r="AH3097" s="208">
        <v>43528</v>
      </c>
      <c r="AI3097" s="210" t="s">
        <v>4346</v>
      </c>
      <c r="AJ3097" s="115" t="str">
        <f t="shared" si="48"/>
        <v>FS</v>
      </c>
      <c r="AK3097" s="115" t="b">
        <f>ISNUMBER(SEARCH("IRT",Table1[[#This Row],[Current_Status]]))</f>
        <v>0</v>
      </c>
      <c r="AL3097" s="116">
        <f>YEAR(Table1[[#This Row],[Project_Initiated]])</f>
        <v>2018</v>
      </c>
      <c r="AM3097" s="53">
        <v>44136</v>
      </c>
      <c r="AN3097" s="53" t="str">
        <f>IF(AND(Table1[[#This Row],[Completed Date]]&gt;="07/01/2020"+0,Table1[[#This Row],[Completed Date]]&lt;="6/30/2021"+0),"FY 20-21",IF(AND(Table1[[#This Row],[Completed Date]]&gt;="07/01/2019"+0,Table1[[#This Row],[Completed Date]]&lt;="6/30/2020"+0),"FY 19-20",""))</f>
        <v/>
      </c>
      <c r="AO3097" s="116" t="str">
        <f>IFERROR(FIND("R",Table1[[#This Row],[FS_Priority]]),"")</f>
        <v/>
      </c>
    </row>
    <row r="3098" spans="1:41" x14ac:dyDescent="0.25">
      <c r="A3098" s="48" t="s">
        <v>391</v>
      </c>
      <c r="B3098" s="217" t="s">
        <v>211</v>
      </c>
      <c r="C3098" s="217" t="s">
        <v>391</v>
      </c>
      <c r="D3098" s="218" t="b">
        <v>0</v>
      </c>
      <c r="E3098" s="48" t="s">
        <v>107</v>
      </c>
      <c r="F3098" s="48" t="s">
        <v>3199</v>
      </c>
      <c r="G3098" s="48" t="s">
        <v>211</v>
      </c>
      <c r="H3098" s="48" t="s">
        <v>182</v>
      </c>
      <c r="I3098" s="48" t="s">
        <v>388</v>
      </c>
      <c r="J3098" s="48" t="s">
        <v>2661</v>
      </c>
      <c r="K3098" s="217" t="s">
        <v>3674</v>
      </c>
      <c r="L3098" s="217" t="s">
        <v>2636</v>
      </c>
      <c r="M3098" s="48" t="s">
        <v>3724</v>
      </c>
      <c r="N3098" s="217" t="s">
        <v>211</v>
      </c>
      <c r="O3098" s="48" t="s">
        <v>183</v>
      </c>
      <c r="P3098" s="48"/>
      <c r="Q3098" s="48" t="s">
        <v>234</v>
      </c>
      <c r="R3098" s="217" t="s">
        <v>211</v>
      </c>
      <c r="S3098" s="48" t="b">
        <v>0</v>
      </c>
      <c r="T3098" s="48"/>
      <c r="U3098" s="178"/>
      <c r="V3098" s="178">
        <v>43320</v>
      </c>
      <c r="W3098" s="48" t="s">
        <v>211</v>
      </c>
      <c r="X3098" s="48"/>
      <c r="Y3098" s="48"/>
      <c r="Z3098" s="48" t="s">
        <v>211</v>
      </c>
      <c r="AA3098" s="48"/>
      <c r="AB3098" s="48"/>
      <c r="AC3098" s="217" t="s">
        <v>2793</v>
      </c>
      <c r="AD3098" s="219">
        <v>43362</v>
      </c>
      <c r="AE3098" s="217" t="s">
        <v>498</v>
      </c>
      <c r="AF3098" s="217" t="s">
        <v>211</v>
      </c>
      <c r="AG3098" s="217" t="s">
        <v>2694</v>
      </c>
      <c r="AH3098" s="208">
        <v>43510</v>
      </c>
      <c r="AI3098" s="210" t="s">
        <v>4347</v>
      </c>
      <c r="AJ3098" s="115" t="str">
        <f t="shared" si="48"/>
        <v>FS</v>
      </c>
      <c r="AK3098" s="115" t="b">
        <f>ISNUMBER(SEARCH("IRT",Table1[[#This Row],[Current_Status]]))</f>
        <v>0</v>
      </c>
      <c r="AL3098" s="116">
        <f>YEAR(Table1[[#This Row],[Project_Initiated]])</f>
        <v>2018</v>
      </c>
      <c r="AM3098" s="53">
        <v>44136</v>
      </c>
      <c r="AN3098" s="53" t="str">
        <f>IF(AND(Table1[[#This Row],[Completed Date]]&gt;="07/01/2020"+0,Table1[[#This Row],[Completed Date]]&lt;="6/30/2021"+0),"FY 20-21",IF(AND(Table1[[#This Row],[Completed Date]]&gt;="07/01/2019"+0,Table1[[#This Row],[Completed Date]]&lt;="6/30/2020"+0),"FY 19-20",""))</f>
        <v/>
      </c>
      <c r="AO3098" s="116" t="str">
        <f>IFERROR(FIND("R",Table1[[#This Row],[FS_Priority]]),"")</f>
        <v/>
      </c>
    </row>
    <row r="3099" spans="1:41" x14ac:dyDescent="0.25">
      <c r="A3099" s="48" t="s">
        <v>304</v>
      </c>
      <c r="B3099" s="217" t="s">
        <v>211</v>
      </c>
      <c r="C3099" s="217" t="s">
        <v>304</v>
      </c>
      <c r="D3099" s="218" t="b">
        <v>0</v>
      </c>
      <c r="E3099" s="48" t="s">
        <v>99</v>
      </c>
      <c r="F3099" s="48" t="s">
        <v>3114</v>
      </c>
      <c r="G3099" s="48" t="s">
        <v>211</v>
      </c>
      <c r="H3099" s="48" t="s">
        <v>465</v>
      </c>
      <c r="I3099" s="48" t="s">
        <v>3648</v>
      </c>
      <c r="J3099" s="48" t="s">
        <v>2661</v>
      </c>
      <c r="K3099" s="217" t="s">
        <v>4989</v>
      </c>
      <c r="L3099" s="217" t="s">
        <v>297</v>
      </c>
      <c r="M3099" s="48" t="s">
        <v>3635</v>
      </c>
      <c r="N3099" s="217" t="s">
        <v>211</v>
      </c>
      <c r="O3099" s="48" t="s">
        <v>165</v>
      </c>
      <c r="P3099" s="48"/>
      <c r="Q3099" s="48" t="s">
        <v>234</v>
      </c>
      <c r="R3099" s="217" t="s">
        <v>211</v>
      </c>
      <c r="S3099" s="48" t="b">
        <v>0</v>
      </c>
      <c r="T3099" s="48"/>
      <c r="U3099" s="178"/>
      <c r="V3099" s="178">
        <v>43321</v>
      </c>
      <c r="W3099" s="48" t="s">
        <v>211</v>
      </c>
      <c r="X3099" s="48"/>
      <c r="Y3099" s="48"/>
      <c r="Z3099" s="48" t="s">
        <v>211</v>
      </c>
      <c r="AA3099" s="48"/>
      <c r="AB3099" s="48"/>
      <c r="AC3099" s="217" t="s">
        <v>2881</v>
      </c>
      <c r="AD3099" s="48"/>
      <c r="AE3099" s="217" t="s">
        <v>165</v>
      </c>
      <c r="AF3099" s="217" t="s">
        <v>211</v>
      </c>
      <c r="AG3099" s="217" t="s">
        <v>539</v>
      </c>
      <c r="AH3099" s="208">
        <v>43592</v>
      </c>
      <c r="AI3099" s="210" t="s">
        <v>4347</v>
      </c>
      <c r="AJ3099" s="115" t="str">
        <f t="shared" si="48"/>
        <v>FS</v>
      </c>
      <c r="AK3099" s="115" t="b">
        <f>ISNUMBER(SEARCH("IRT",Table1[[#This Row],[Current_Status]]))</f>
        <v>0</v>
      </c>
      <c r="AL3099" s="116">
        <f>YEAR(Table1[[#This Row],[Project_Initiated]])</f>
        <v>2018</v>
      </c>
      <c r="AM3099" s="53">
        <v>44136</v>
      </c>
      <c r="AN3099" s="53" t="str">
        <f>IF(AND(Table1[[#This Row],[Completed Date]]&gt;="07/01/2020"+0,Table1[[#This Row],[Completed Date]]&lt;="6/30/2021"+0),"FY 20-21",IF(AND(Table1[[#This Row],[Completed Date]]&gt;="07/01/2019"+0,Table1[[#This Row],[Completed Date]]&lt;="6/30/2020"+0),"FY 19-20",""))</f>
        <v/>
      </c>
      <c r="AO3099" s="116" t="str">
        <f>IFERROR(FIND("R",Table1[[#This Row],[FS_Priority]]),"")</f>
        <v/>
      </c>
    </row>
    <row r="3100" spans="1:41" x14ac:dyDescent="0.25">
      <c r="A3100" s="48" t="s">
        <v>431</v>
      </c>
      <c r="B3100" s="217" t="s">
        <v>211</v>
      </c>
      <c r="C3100" s="217" t="s">
        <v>431</v>
      </c>
      <c r="D3100" s="218" t="b">
        <v>0</v>
      </c>
      <c r="E3100" s="48" t="s">
        <v>4313</v>
      </c>
      <c r="F3100" s="48" t="s">
        <v>3355</v>
      </c>
      <c r="G3100" s="48" t="s">
        <v>211</v>
      </c>
      <c r="H3100" s="48" t="s">
        <v>461</v>
      </c>
      <c r="I3100" s="48" t="s">
        <v>3896</v>
      </c>
      <c r="J3100" s="48" t="s">
        <v>2661</v>
      </c>
      <c r="K3100" s="217" t="s">
        <v>3883</v>
      </c>
      <c r="L3100" s="217" t="s">
        <v>437</v>
      </c>
      <c r="M3100" s="48" t="s">
        <v>3892</v>
      </c>
      <c r="N3100" s="217" t="s">
        <v>211</v>
      </c>
      <c r="O3100" s="48" t="s">
        <v>165</v>
      </c>
      <c r="P3100" s="48"/>
      <c r="Q3100" s="48" t="s">
        <v>240</v>
      </c>
      <c r="R3100" s="217" t="s">
        <v>211</v>
      </c>
      <c r="S3100" s="48" t="b">
        <v>0</v>
      </c>
      <c r="T3100" s="48"/>
      <c r="U3100" s="178"/>
      <c r="V3100" s="178">
        <v>43321</v>
      </c>
      <c r="W3100" s="48" t="s">
        <v>211</v>
      </c>
      <c r="X3100" s="48"/>
      <c r="Y3100" s="48"/>
      <c r="Z3100" s="48" t="s">
        <v>211</v>
      </c>
      <c r="AA3100" s="48"/>
      <c r="AB3100" s="48"/>
      <c r="AC3100" s="217" t="s">
        <v>539</v>
      </c>
      <c r="AD3100" s="179"/>
      <c r="AE3100" s="217" t="s">
        <v>165</v>
      </c>
      <c r="AF3100" s="217" t="s">
        <v>211</v>
      </c>
      <c r="AG3100" s="217" t="s">
        <v>539</v>
      </c>
      <c r="AH3100" s="208">
        <v>43412</v>
      </c>
      <c r="AI3100" s="210" t="s">
        <v>4347</v>
      </c>
      <c r="AJ3100" s="115" t="str">
        <f t="shared" si="48"/>
        <v>FS</v>
      </c>
      <c r="AK3100" s="115" t="b">
        <f>ISNUMBER(SEARCH("IRT",Table1[[#This Row],[Current_Status]]))</f>
        <v>0</v>
      </c>
      <c r="AL3100" s="116">
        <f>YEAR(Table1[[#This Row],[Project_Initiated]])</f>
        <v>2018</v>
      </c>
      <c r="AM3100" s="53">
        <v>44136</v>
      </c>
      <c r="AN3100" s="53" t="str">
        <f>IF(AND(Table1[[#This Row],[Completed Date]]&gt;="07/01/2020"+0,Table1[[#This Row],[Completed Date]]&lt;="6/30/2021"+0),"FY 20-21",IF(AND(Table1[[#This Row],[Completed Date]]&gt;="07/01/2019"+0,Table1[[#This Row],[Completed Date]]&lt;="6/30/2020"+0),"FY 19-20",""))</f>
        <v/>
      </c>
      <c r="AO3100" s="116" t="str">
        <f>IFERROR(FIND("R",Table1[[#This Row],[FS_Priority]]),"")</f>
        <v/>
      </c>
    </row>
    <row r="3101" spans="1:41" x14ac:dyDescent="0.25">
      <c r="A3101" s="48" t="s">
        <v>316</v>
      </c>
      <c r="B3101" s="217" t="s">
        <v>211</v>
      </c>
      <c r="C3101" s="217" t="s">
        <v>316</v>
      </c>
      <c r="D3101" s="218" t="b">
        <v>0</v>
      </c>
      <c r="E3101" s="48" t="s">
        <v>99</v>
      </c>
      <c r="F3101" s="48" t="s">
        <v>3123</v>
      </c>
      <c r="G3101" s="48" t="s">
        <v>211</v>
      </c>
      <c r="H3101" s="48" t="s">
        <v>983</v>
      </c>
      <c r="I3101" s="48" t="s">
        <v>3656</v>
      </c>
      <c r="J3101" s="48" t="s">
        <v>2661</v>
      </c>
      <c r="K3101" s="217" t="s">
        <v>4989</v>
      </c>
      <c r="L3101" s="217" t="s">
        <v>297</v>
      </c>
      <c r="M3101" s="48" t="s">
        <v>3599</v>
      </c>
      <c r="N3101" s="217" t="s">
        <v>211</v>
      </c>
      <c r="O3101" s="48" t="s">
        <v>165</v>
      </c>
      <c r="P3101" s="48"/>
      <c r="Q3101" s="48" t="s">
        <v>317</v>
      </c>
      <c r="R3101" s="217" t="s">
        <v>211</v>
      </c>
      <c r="S3101" s="48" t="b">
        <v>0</v>
      </c>
      <c r="T3101" s="48"/>
      <c r="U3101" s="178"/>
      <c r="V3101" s="178">
        <v>43321</v>
      </c>
      <c r="W3101" s="48" t="s">
        <v>211</v>
      </c>
      <c r="X3101" s="48"/>
      <c r="Y3101" s="48"/>
      <c r="Z3101" s="48" t="s">
        <v>211</v>
      </c>
      <c r="AA3101" s="48"/>
      <c r="AB3101" s="48"/>
      <c r="AC3101" s="217" t="s">
        <v>539</v>
      </c>
      <c r="AD3101" s="48"/>
      <c r="AE3101" s="217" t="s">
        <v>165</v>
      </c>
      <c r="AF3101" s="217" t="s">
        <v>211</v>
      </c>
      <c r="AG3101" s="217" t="s">
        <v>539</v>
      </c>
      <c r="AH3101" s="208">
        <v>43412</v>
      </c>
      <c r="AI3101" s="210" t="s">
        <v>4347</v>
      </c>
      <c r="AJ3101" s="115" t="str">
        <f t="shared" si="48"/>
        <v>FS</v>
      </c>
      <c r="AK3101" s="115" t="b">
        <f>ISNUMBER(SEARCH("IRT",Table1[[#This Row],[Current_Status]]))</f>
        <v>0</v>
      </c>
      <c r="AL3101" s="116">
        <f>YEAR(Table1[[#This Row],[Project_Initiated]])</f>
        <v>2018</v>
      </c>
      <c r="AM3101" s="53">
        <v>44136</v>
      </c>
      <c r="AN3101" s="53" t="str">
        <f>IF(AND(Table1[[#This Row],[Completed Date]]&gt;="07/01/2020"+0,Table1[[#This Row],[Completed Date]]&lt;="6/30/2021"+0),"FY 20-21",IF(AND(Table1[[#This Row],[Completed Date]]&gt;="07/01/2019"+0,Table1[[#This Row],[Completed Date]]&lt;="6/30/2020"+0),"FY 19-20",""))</f>
        <v/>
      </c>
      <c r="AO3101" s="116" t="str">
        <f>IFERROR(FIND("R",Table1[[#This Row],[FS_Priority]]),"")</f>
        <v/>
      </c>
    </row>
    <row r="3102" spans="1:41" x14ac:dyDescent="0.25">
      <c r="A3102" s="48" t="s">
        <v>357</v>
      </c>
      <c r="B3102" s="217" t="s">
        <v>211</v>
      </c>
      <c r="C3102" s="217" t="s">
        <v>357</v>
      </c>
      <c r="D3102" s="218" t="b">
        <v>0</v>
      </c>
      <c r="E3102" s="48" t="s">
        <v>107</v>
      </c>
      <c r="F3102" s="48" t="s">
        <v>3224</v>
      </c>
      <c r="G3102" s="48" t="s">
        <v>211</v>
      </c>
      <c r="H3102" s="48" t="s">
        <v>294</v>
      </c>
      <c r="I3102" s="48" t="s">
        <v>3741</v>
      </c>
      <c r="J3102" s="48" t="s">
        <v>2661</v>
      </c>
      <c r="K3102" s="217" t="s">
        <v>3674</v>
      </c>
      <c r="L3102" s="217" t="s">
        <v>2636</v>
      </c>
      <c r="M3102" s="48" t="s">
        <v>3742</v>
      </c>
      <c r="N3102" s="217" t="s">
        <v>211</v>
      </c>
      <c r="O3102" s="48" t="s">
        <v>183</v>
      </c>
      <c r="P3102" s="48"/>
      <c r="Q3102" s="48" t="s">
        <v>358</v>
      </c>
      <c r="R3102" s="217" t="s">
        <v>211</v>
      </c>
      <c r="S3102" s="48" t="b">
        <v>0</v>
      </c>
      <c r="T3102" s="48"/>
      <c r="U3102" s="178"/>
      <c r="V3102" s="178">
        <v>43305</v>
      </c>
      <c r="W3102" s="48" t="s">
        <v>211</v>
      </c>
      <c r="X3102" s="48"/>
      <c r="Y3102" s="48"/>
      <c r="Z3102" s="48" t="s">
        <v>211</v>
      </c>
      <c r="AA3102" s="48"/>
      <c r="AB3102" s="48"/>
      <c r="AC3102" s="217" t="s">
        <v>2876</v>
      </c>
      <c r="AD3102" s="219">
        <v>43362</v>
      </c>
      <c r="AE3102" s="217" t="s">
        <v>498</v>
      </c>
      <c r="AF3102" s="217" t="s">
        <v>211</v>
      </c>
      <c r="AG3102" s="217" t="s">
        <v>2694</v>
      </c>
      <c r="AH3102" s="208">
        <v>43586</v>
      </c>
      <c r="AI3102" s="210" t="s">
        <v>4347</v>
      </c>
      <c r="AJ3102" s="115" t="str">
        <f t="shared" si="48"/>
        <v>FS</v>
      </c>
      <c r="AK3102" s="115" t="b">
        <f>ISNUMBER(SEARCH("IRT",Table1[[#This Row],[Current_Status]]))</f>
        <v>0</v>
      </c>
      <c r="AL3102" s="116">
        <f>YEAR(Table1[[#This Row],[Project_Initiated]])</f>
        <v>2018</v>
      </c>
      <c r="AM3102" s="53">
        <v>44136</v>
      </c>
      <c r="AN3102" s="53" t="str">
        <f>IF(AND(Table1[[#This Row],[Completed Date]]&gt;="07/01/2020"+0,Table1[[#This Row],[Completed Date]]&lt;="6/30/2021"+0),"FY 20-21",IF(AND(Table1[[#This Row],[Completed Date]]&gt;="07/01/2019"+0,Table1[[#This Row],[Completed Date]]&lt;="6/30/2020"+0),"FY 19-20",""))</f>
        <v/>
      </c>
      <c r="AO3102" s="116" t="str">
        <f>IFERROR(FIND("R",Table1[[#This Row],[FS_Priority]]),"")</f>
        <v/>
      </c>
    </row>
    <row r="3103" spans="1:41" x14ac:dyDescent="0.25">
      <c r="A3103" s="48" t="s">
        <v>833</v>
      </c>
      <c r="B3103" s="217" t="s">
        <v>211</v>
      </c>
      <c r="C3103" s="217" t="s">
        <v>833</v>
      </c>
      <c r="D3103" s="218" t="b">
        <v>0</v>
      </c>
      <c r="E3103" s="48" t="s">
        <v>53</v>
      </c>
      <c r="F3103" s="48" t="s">
        <v>3023</v>
      </c>
      <c r="G3103" s="48" t="s">
        <v>211</v>
      </c>
      <c r="H3103" s="48" t="s">
        <v>285</v>
      </c>
      <c r="I3103" s="48" t="s">
        <v>3545</v>
      </c>
      <c r="J3103" s="48" t="s">
        <v>2661</v>
      </c>
      <c r="K3103" s="217" t="s">
        <v>3514</v>
      </c>
      <c r="L3103" s="217" t="s">
        <v>2636</v>
      </c>
      <c r="M3103" s="48" t="s">
        <v>3546</v>
      </c>
      <c r="N3103" s="217" t="s">
        <v>211</v>
      </c>
      <c r="O3103" s="48" t="s">
        <v>165</v>
      </c>
      <c r="P3103" s="48"/>
      <c r="Q3103" s="48" t="s">
        <v>184</v>
      </c>
      <c r="R3103" s="217" t="s">
        <v>211</v>
      </c>
      <c r="S3103" s="48" t="b">
        <v>1</v>
      </c>
      <c r="T3103" s="48"/>
      <c r="U3103" s="178"/>
      <c r="V3103" s="178">
        <v>43321</v>
      </c>
      <c r="W3103" s="48" t="s">
        <v>211</v>
      </c>
      <c r="X3103" s="48"/>
      <c r="Y3103" s="48"/>
      <c r="Z3103" s="48" t="s">
        <v>211</v>
      </c>
      <c r="AA3103" s="48"/>
      <c r="AB3103" s="48"/>
      <c r="AC3103" s="217" t="s">
        <v>539</v>
      </c>
      <c r="AD3103" s="48"/>
      <c r="AE3103" s="217" t="s">
        <v>165</v>
      </c>
      <c r="AF3103" s="217" t="s">
        <v>211</v>
      </c>
      <c r="AG3103" s="217" t="s">
        <v>539</v>
      </c>
      <c r="AH3103" s="208">
        <v>43383</v>
      </c>
      <c r="AI3103" s="210" t="s">
        <v>4347</v>
      </c>
      <c r="AJ3103" s="115" t="str">
        <f t="shared" si="48"/>
        <v>FS</v>
      </c>
      <c r="AK3103" s="115" t="b">
        <f>ISNUMBER(SEARCH("IRT",Table1[[#This Row],[Current_Status]]))</f>
        <v>0</v>
      </c>
      <c r="AL3103" s="116">
        <f>YEAR(Table1[[#This Row],[Project_Initiated]])</f>
        <v>2018</v>
      </c>
      <c r="AM3103" s="53">
        <v>44136</v>
      </c>
      <c r="AN3103" s="53" t="str">
        <f>IF(AND(Table1[[#This Row],[Completed Date]]&gt;="07/01/2020"+0,Table1[[#This Row],[Completed Date]]&lt;="6/30/2021"+0),"FY 20-21",IF(AND(Table1[[#This Row],[Completed Date]]&gt;="07/01/2019"+0,Table1[[#This Row],[Completed Date]]&lt;="6/30/2020"+0),"FY 19-20",""))</f>
        <v/>
      </c>
      <c r="AO3103" s="116" t="str">
        <f>IFERROR(FIND("R",Table1[[#This Row],[FS_Priority]]),"")</f>
        <v/>
      </c>
    </row>
    <row r="3104" spans="1:41" x14ac:dyDescent="0.25">
      <c r="A3104" s="48" t="s">
        <v>385</v>
      </c>
      <c r="B3104" s="217" t="s">
        <v>211</v>
      </c>
      <c r="C3104" s="217" t="s">
        <v>385</v>
      </c>
      <c r="D3104" s="218" t="b">
        <v>0</v>
      </c>
      <c r="E3104" s="48" t="s">
        <v>107</v>
      </c>
      <c r="F3104" s="48" t="s">
        <v>3242</v>
      </c>
      <c r="G3104" s="48" t="s">
        <v>211</v>
      </c>
      <c r="H3104" s="48" t="s">
        <v>441</v>
      </c>
      <c r="I3104" s="48" t="s">
        <v>3758</v>
      </c>
      <c r="J3104" s="48" t="s">
        <v>2661</v>
      </c>
      <c r="K3104" s="217" t="s">
        <v>3674</v>
      </c>
      <c r="L3104" s="217" t="s">
        <v>2636</v>
      </c>
      <c r="M3104" s="48" t="s">
        <v>3675</v>
      </c>
      <c r="N3104" s="217" t="s">
        <v>211</v>
      </c>
      <c r="O3104" s="48" t="s">
        <v>165</v>
      </c>
      <c r="P3104" s="48"/>
      <c r="Q3104" s="48" t="s">
        <v>386</v>
      </c>
      <c r="R3104" s="217" t="s">
        <v>211</v>
      </c>
      <c r="S3104" s="48" t="b">
        <v>0</v>
      </c>
      <c r="T3104" s="48"/>
      <c r="U3104" s="178"/>
      <c r="V3104" s="178">
        <v>43322</v>
      </c>
      <c r="W3104" s="48" t="s">
        <v>211</v>
      </c>
      <c r="X3104" s="48"/>
      <c r="Y3104" s="48"/>
      <c r="Z3104" s="48" t="s">
        <v>211</v>
      </c>
      <c r="AA3104" s="48"/>
      <c r="AB3104" s="48"/>
      <c r="AC3104" s="217" t="s">
        <v>539</v>
      </c>
      <c r="AD3104" s="48"/>
      <c r="AE3104" s="217" t="s">
        <v>165</v>
      </c>
      <c r="AF3104" s="217" t="s">
        <v>211</v>
      </c>
      <c r="AG3104" s="217" t="s">
        <v>539</v>
      </c>
      <c r="AH3104" s="208">
        <v>43480</v>
      </c>
      <c r="AI3104" s="210" t="s">
        <v>4347</v>
      </c>
      <c r="AJ3104" s="115" t="str">
        <f t="shared" si="48"/>
        <v>FS</v>
      </c>
      <c r="AK3104" s="115" t="b">
        <f>ISNUMBER(SEARCH("IRT",Table1[[#This Row],[Current_Status]]))</f>
        <v>0</v>
      </c>
      <c r="AL3104" s="116">
        <f>YEAR(Table1[[#This Row],[Project_Initiated]])</f>
        <v>2018</v>
      </c>
      <c r="AM3104" s="53">
        <v>44136</v>
      </c>
      <c r="AN3104" s="53" t="str">
        <f>IF(AND(Table1[[#This Row],[Completed Date]]&gt;="07/01/2020"+0,Table1[[#This Row],[Completed Date]]&lt;="6/30/2021"+0),"FY 20-21",IF(AND(Table1[[#This Row],[Completed Date]]&gt;="07/01/2019"+0,Table1[[#This Row],[Completed Date]]&lt;="6/30/2020"+0),"FY 19-20",""))</f>
        <v/>
      </c>
      <c r="AO3104" s="116" t="str">
        <f>IFERROR(FIND("R",Table1[[#This Row],[FS_Priority]]),"")</f>
        <v/>
      </c>
    </row>
    <row r="3105" spans="1:41" x14ac:dyDescent="0.25">
      <c r="A3105" s="48" t="s">
        <v>415</v>
      </c>
      <c r="B3105" s="217" t="s">
        <v>211</v>
      </c>
      <c r="C3105" s="217" t="s">
        <v>415</v>
      </c>
      <c r="D3105" s="218" t="b">
        <v>0</v>
      </c>
      <c r="E3105" s="48" t="s">
        <v>148</v>
      </c>
      <c r="F3105" s="48" t="s">
        <v>3340</v>
      </c>
      <c r="G3105" s="48" t="s">
        <v>211</v>
      </c>
      <c r="H3105" s="48" t="s">
        <v>457</v>
      </c>
      <c r="I3105" s="48" t="s">
        <v>3878</v>
      </c>
      <c r="J3105" s="48" t="s">
        <v>2661</v>
      </c>
      <c r="K3105" s="217" t="s">
        <v>4320</v>
      </c>
      <c r="L3105" s="217" t="s">
        <v>434</v>
      </c>
      <c r="M3105" s="48" t="s">
        <v>3879</v>
      </c>
      <c r="N3105" s="217" t="s">
        <v>211</v>
      </c>
      <c r="O3105" s="48" t="s">
        <v>165</v>
      </c>
      <c r="P3105" s="48"/>
      <c r="Q3105" s="48" t="s">
        <v>239</v>
      </c>
      <c r="R3105" s="217" t="s">
        <v>211</v>
      </c>
      <c r="S3105" s="48" t="b">
        <v>0</v>
      </c>
      <c r="T3105" s="48"/>
      <c r="U3105" s="178"/>
      <c r="V3105" s="178">
        <v>43326</v>
      </c>
      <c r="W3105" s="48" t="s">
        <v>211</v>
      </c>
      <c r="X3105" s="48"/>
      <c r="Y3105" s="48"/>
      <c r="Z3105" s="48" t="s">
        <v>211</v>
      </c>
      <c r="AA3105" s="48"/>
      <c r="AB3105" s="48"/>
      <c r="AC3105" s="217" t="s">
        <v>539</v>
      </c>
      <c r="AD3105" s="48"/>
      <c r="AE3105" s="217" t="s">
        <v>165</v>
      </c>
      <c r="AF3105" s="217" t="s">
        <v>211</v>
      </c>
      <c r="AG3105" s="217" t="s">
        <v>539</v>
      </c>
      <c r="AH3105" s="208">
        <v>43392</v>
      </c>
      <c r="AI3105" s="210" t="s">
        <v>4347</v>
      </c>
      <c r="AJ3105" s="115" t="str">
        <f t="shared" si="48"/>
        <v>FS</v>
      </c>
      <c r="AK3105" s="115" t="b">
        <f>ISNUMBER(SEARCH("IRT",Table1[[#This Row],[Current_Status]]))</f>
        <v>0</v>
      </c>
      <c r="AL3105" s="116">
        <f>YEAR(Table1[[#This Row],[Project_Initiated]])</f>
        <v>2018</v>
      </c>
      <c r="AM3105" s="53">
        <v>44136</v>
      </c>
      <c r="AN3105" s="53" t="str">
        <f>IF(AND(Table1[[#This Row],[Completed Date]]&gt;="07/01/2020"+0,Table1[[#This Row],[Completed Date]]&lt;="6/30/2021"+0),"FY 20-21",IF(AND(Table1[[#This Row],[Completed Date]]&gt;="07/01/2019"+0,Table1[[#This Row],[Completed Date]]&lt;="6/30/2020"+0),"FY 19-20",""))</f>
        <v/>
      </c>
      <c r="AO3105" s="116" t="str">
        <f>IFERROR(FIND("R",Table1[[#This Row],[FS_Priority]]),"")</f>
        <v/>
      </c>
    </row>
    <row r="3106" spans="1:41" x14ac:dyDescent="0.25">
      <c r="A3106" s="48" t="s">
        <v>374</v>
      </c>
      <c r="B3106" s="217" t="s">
        <v>211</v>
      </c>
      <c r="C3106" s="217" t="s">
        <v>374</v>
      </c>
      <c r="D3106" s="218" t="b">
        <v>0</v>
      </c>
      <c r="E3106" s="48" t="s">
        <v>107</v>
      </c>
      <c r="F3106" s="48" t="s">
        <v>3234</v>
      </c>
      <c r="G3106" s="48" t="s">
        <v>211</v>
      </c>
      <c r="H3106" s="48" t="s">
        <v>472</v>
      </c>
      <c r="I3106" s="48" t="s">
        <v>3751</v>
      </c>
      <c r="J3106" s="48" t="s">
        <v>2661</v>
      </c>
      <c r="K3106" s="217" t="s">
        <v>3674</v>
      </c>
      <c r="L3106" s="217" t="s">
        <v>2636</v>
      </c>
      <c r="M3106" s="48" t="s">
        <v>3731</v>
      </c>
      <c r="N3106" s="217" t="s">
        <v>211</v>
      </c>
      <c r="O3106" s="48" t="s">
        <v>183</v>
      </c>
      <c r="P3106" s="48"/>
      <c r="Q3106" s="48" t="s">
        <v>375</v>
      </c>
      <c r="R3106" s="217" t="s">
        <v>211</v>
      </c>
      <c r="S3106" s="48" t="b">
        <v>0</v>
      </c>
      <c r="T3106" s="48"/>
      <c r="U3106" s="178"/>
      <c r="V3106" s="178">
        <v>43326</v>
      </c>
      <c r="W3106" s="48" t="s">
        <v>211</v>
      </c>
      <c r="X3106" s="48"/>
      <c r="Y3106" s="48"/>
      <c r="Z3106" s="48" t="s">
        <v>211</v>
      </c>
      <c r="AA3106" s="48"/>
      <c r="AB3106" s="48"/>
      <c r="AC3106" s="217" t="s">
        <v>2863</v>
      </c>
      <c r="AD3106" s="48"/>
      <c r="AE3106" s="217" t="s">
        <v>178</v>
      </c>
      <c r="AF3106" s="217" t="s">
        <v>4407</v>
      </c>
      <c r="AG3106" s="217" t="s">
        <v>2694</v>
      </c>
      <c r="AH3106" s="208">
        <v>43570</v>
      </c>
      <c r="AI3106" s="210" t="s">
        <v>4347</v>
      </c>
      <c r="AJ3106" s="115" t="str">
        <f t="shared" si="48"/>
        <v>FS</v>
      </c>
      <c r="AK3106" s="115" t="b">
        <f>ISNUMBER(SEARCH("IRT",Table1[[#This Row],[Current_Status]]))</f>
        <v>0</v>
      </c>
      <c r="AL3106" s="116">
        <f>YEAR(Table1[[#This Row],[Project_Initiated]])</f>
        <v>2018</v>
      </c>
      <c r="AM3106" s="53">
        <v>44136</v>
      </c>
      <c r="AN3106" s="53" t="str">
        <f>IF(AND(Table1[[#This Row],[Completed Date]]&gt;="07/01/2020"+0,Table1[[#This Row],[Completed Date]]&lt;="6/30/2021"+0),"FY 20-21",IF(AND(Table1[[#This Row],[Completed Date]]&gt;="07/01/2019"+0,Table1[[#This Row],[Completed Date]]&lt;="6/30/2020"+0),"FY 19-20",""))</f>
        <v/>
      </c>
      <c r="AO3106" s="116" t="str">
        <f>IFERROR(FIND("R",Table1[[#This Row],[FS_Priority]]),"")</f>
        <v/>
      </c>
    </row>
    <row r="3107" spans="1:41" x14ac:dyDescent="0.25">
      <c r="A3107" s="48" t="s">
        <v>834</v>
      </c>
      <c r="B3107" s="217" t="s">
        <v>211</v>
      </c>
      <c r="C3107" s="217" t="s">
        <v>834</v>
      </c>
      <c r="D3107" s="218" t="b">
        <v>0</v>
      </c>
      <c r="E3107" s="48" t="s">
        <v>107</v>
      </c>
      <c r="F3107" s="48" t="s">
        <v>3174</v>
      </c>
      <c r="G3107" s="48" t="s">
        <v>211</v>
      </c>
      <c r="H3107" s="48" t="s">
        <v>81</v>
      </c>
      <c r="I3107" s="48" t="s">
        <v>3684</v>
      </c>
      <c r="J3107" s="48" t="s">
        <v>2661</v>
      </c>
      <c r="K3107" s="217" t="s">
        <v>3674</v>
      </c>
      <c r="L3107" s="217" t="s">
        <v>2636</v>
      </c>
      <c r="M3107" s="48" t="s">
        <v>3682</v>
      </c>
      <c r="N3107" s="217" t="s">
        <v>211</v>
      </c>
      <c r="O3107" s="48" t="s">
        <v>183</v>
      </c>
      <c r="P3107" s="48"/>
      <c r="Q3107" s="48" t="s">
        <v>211</v>
      </c>
      <c r="R3107" s="217" t="s">
        <v>242</v>
      </c>
      <c r="S3107" s="48" t="b">
        <v>1</v>
      </c>
      <c r="T3107" s="48"/>
      <c r="U3107" s="178"/>
      <c r="V3107" s="178">
        <v>43269</v>
      </c>
      <c r="W3107" s="48" t="s">
        <v>211</v>
      </c>
      <c r="X3107" s="48"/>
      <c r="Y3107" s="48"/>
      <c r="Z3107" s="48" t="s">
        <v>211</v>
      </c>
      <c r="AA3107" s="48"/>
      <c r="AB3107" s="48"/>
      <c r="AC3107" s="217" t="s">
        <v>2686</v>
      </c>
      <c r="AD3107" s="48"/>
      <c r="AE3107" s="217" t="s">
        <v>498</v>
      </c>
      <c r="AF3107" s="217" t="s">
        <v>211</v>
      </c>
      <c r="AG3107" s="217" t="s">
        <v>2694</v>
      </c>
      <c r="AH3107" s="208">
        <v>43448</v>
      </c>
      <c r="AI3107" s="210" t="s">
        <v>4350</v>
      </c>
      <c r="AJ3107" s="115" t="str">
        <f t="shared" si="48"/>
        <v>FS</v>
      </c>
      <c r="AK3107" s="115" t="b">
        <f>ISNUMBER(SEARCH("IRT",Table1[[#This Row],[Current_Status]]))</f>
        <v>0</v>
      </c>
      <c r="AL3107" s="116">
        <f>YEAR(Table1[[#This Row],[Project_Initiated]])</f>
        <v>2018</v>
      </c>
      <c r="AM3107" s="53">
        <v>44136</v>
      </c>
      <c r="AN3107" s="53" t="str">
        <f>IF(AND(Table1[[#This Row],[Completed Date]]&gt;="07/01/2020"+0,Table1[[#This Row],[Completed Date]]&lt;="6/30/2021"+0),"FY 20-21",IF(AND(Table1[[#This Row],[Completed Date]]&gt;="07/01/2019"+0,Table1[[#This Row],[Completed Date]]&lt;="6/30/2020"+0),"FY 19-20",""))</f>
        <v/>
      </c>
      <c r="AO3107" s="116" t="str">
        <f>IFERROR(FIND("R",Table1[[#This Row],[FS_Priority]]),"")</f>
        <v/>
      </c>
    </row>
    <row r="3108" spans="1:41" x14ac:dyDescent="0.25">
      <c r="A3108" s="48" t="s">
        <v>835</v>
      </c>
      <c r="B3108" s="217" t="s">
        <v>211</v>
      </c>
      <c r="C3108" s="217" t="s">
        <v>835</v>
      </c>
      <c r="D3108" s="218" t="b">
        <v>0</v>
      </c>
      <c r="E3108" s="48" t="s">
        <v>107</v>
      </c>
      <c r="F3108" s="48" t="s">
        <v>3163</v>
      </c>
      <c r="G3108" s="48" t="s">
        <v>211</v>
      </c>
      <c r="H3108" s="48" t="s">
        <v>81</v>
      </c>
      <c r="I3108" s="48" t="s">
        <v>3542</v>
      </c>
      <c r="J3108" s="48" t="s">
        <v>2661</v>
      </c>
      <c r="K3108" s="217" t="s">
        <v>3674</v>
      </c>
      <c r="L3108" s="217" t="s">
        <v>2636</v>
      </c>
      <c r="M3108" s="48" t="s">
        <v>3682</v>
      </c>
      <c r="N3108" s="217" t="s">
        <v>211</v>
      </c>
      <c r="O3108" s="48" t="s">
        <v>183</v>
      </c>
      <c r="P3108" s="48"/>
      <c r="Q3108" s="48" t="s">
        <v>211</v>
      </c>
      <c r="R3108" s="217" t="s">
        <v>243</v>
      </c>
      <c r="S3108" s="48" t="b">
        <v>1</v>
      </c>
      <c r="T3108" s="48"/>
      <c r="U3108" s="178"/>
      <c r="V3108" s="178">
        <v>43269</v>
      </c>
      <c r="W3108" s="48" t="s">
        <v>211</v>
      </c>
      <c r="X3108" s="48"/>
      <c r="Y3108" s="48"/>
      <c r="Z3108" s="48" t="s">
        <v>211</v>
      </c>
      <c r="AA3108" s="48"/>
      <c r="AB3108" s="48"/>
      <c r="AC3108" s="217" t="s">
        <v>2631</v>
      </c>
      <c r="AD3108" s="48"/>
      <c r="AE3108" s="217" t="s">
        <v>498</v>
      </c>
      <c r="AF3108" s="217" t="s">
        <v>211</v>
      </c>
      <c r="AG3108" s="217" t="s">
        <v>2694</v>
      </c>
      <c r="AH3108" s="208">
        <v>43412</v>
      </c>
      <c r="AI3108" s="210" t="s">
        <v>4350</v>
      </c>
      <c r="AJ3108" s="115" t="str">
        <f t="shared" si="48"/>
        <v>FS</v>
      </c>
      <c r="AK3108" s="115" t="b">
        <f>ISNUMBER(SEARCH("IRT",Table1[[#This Row],[Current_Status]]))</f>
        <v>0</v>
      </c>
      <c r="AL3108" s="116">
        <f>YEAR(Table1[[#This Row],[Project_Initiated]])</f>
        <v>2018</v>
      </c>
      <c r="AM3108" s="53">
        <v>44136</v>
      </c>
      <c r="AN3108" s="53" t="str">
        <f>IF(AND(Table1[[#This Row],[Completed Date]]&gt;="07/01/2020"+0,Table1[[#This Row],[Completed Date]]&lt;="6/30/2021"+0),"FY 20-21",IF(AND(Table1[[#This Row],[Completed Date]]&gt;="07/01/2019"+0,Table1[[#This Row],[Completed Date]]&lt;="6/30/2020"+0),"FY 19-20",""))</f>
        <v/>
      </c>
      <c r="AO3108" s="116" t="str">
        <f>IFERROR(FIND("R",Table1[[#This Row],[FS_Priority]]),"")</f>
        <v/>
      </c>
    </row>
    <row r="3109" spans="1:41" x14ac:dyDescent="0.25">
      <c r="A3109" s="48" t="s">
        <v>836</v>
      </c>
      <c r="B3109" s="217" t="s">
        <v>211</v>
      </c>
      <c r="C3109" s="217" t="s">
        <v>836</v>
      </c>
      <c r="D3109" s="218" t="b">
        <v>0</v>
      </c>
      <c r="E3109" s="48" t="s">
        <v>287</v>
      </c>
      <c r="F3109" s="48" t="s">
        <v>3046</v>
      </c>
      <c r="G3109" s="48" t="s">
        <v>633</v>
      </c>
      <c r="H3109" s="48" t="s">
        <v>478</v>
      </c>
      <c r="I3109" s="48" t="s">
        <v>3567</v>
      </c>
      <c r="J3109" s="48" t="s">
        <v>2670</v>
      </c>
      <c r="K3109" s="217" t="s">
        <v>211</v>
      </c>
      <c r="L3109" s="217" t="s">
        <v>211</v>
      </c>
      <c r="M3109" s="48" t="s">
        <v>3561</v>
      </c>
      <c r="N3109" s="217" t="s">
        <v>211</v>
      </c>
      <c r="O3109" s="48" t="s">
        <v>165</v>
      </c>
      <c r="P3109" s="48"/>
      <c r="Q3109" s="48" t="s">
        <v>211</v>
      </c>
      <c r="R3109" s="217" t="s">
        <v>211</v>
      </c>
      <c r="S3109" s="48" t="b">
        <v>0</v>
      </c>
      <c r="T3109" s="48"/>
      <c r="U3109" s="178"/>
      <c r="V3109" s="178">
        <v>43328</v>
      </c>
      <c r="W3109" s="48" t="s">
        <v>211</v>
      </c>
      <c r="X3109" s="48"/>
      <c r="Y3109" s="48"/>
      <c r="Z3109" s="48" t="s">
        <v>211</v>
      </c>
      <c r="AA3109" s="48"/>
      <c r="AB3109" s="48"/>
      <c r="AC3109" s="217" t="s">
        <v>2676</v>
      </c>
      <c r="AD3109" s="48"/>
      <c r="AE3109" s="217" t="s">
        <v>211</v>
      </c>
      <c r="AF3109" s="217" t="s">
        <v>211</v>
      </c>
      <c r="AG3109" s="217" t="s">
        <v>211</v>
      </c>
      <c r="AH3109" s="208">
        <v>43447</v>
      </c>
      <c r="AI3109" s="210" t="s">
        <v>4347</v>
      </c>
      <c r="AJ3109" s="115" t="str">
        <f t="shared" si="48"/>
        <v>FS</v>
      </c>
      <c r="AK3109" s="115" t="b">
        <f>ISNUMBER(SEARCH("IRT",Table1[[#This Row],[Current_Status]]))</f>
        <v>0</v>
      </c>
      <c r="AL3109" s="116">
        <f>YEAR(Table1[[#This Row],[Project_Initiated]])</f>
        <v>2018</v>
      </c>
      <c r="AM3109" s="53">
        <v>44136</v>
      </c>
      <c r="AN3109" s="53" t="str">
        <f>IF(AND(Table1[[#This Row],[Completed Date]]&gt;="07/01/2020"+0,Table1[[#This Row],[Completed Date]]&lt;="6/30/2021"+0),"FY 20-21",IF(AND(Table1[[#This Row],[Completed Date]]&gt;="07/01/2019"+0,Table1[[#This Row],[Completed Date]]&lt;="6/30/2020"+0),"FY 19-20",""))</f>
        <v/>
      </c>
      <c r="AO3109" s="116" t="str">
        <f>IFERROR(FIND("R",Table1[[#This Row],[FS_Priority]]),"")</f>
        <v/>
      </c>
    </row>
    <row r="3110" spans="1:41" x14ac:dyDescent="0.25">
      <c r="A3110" s="48" t="s">
        <v>837</v>
      </c>
      <c r="B3110" s="217" t="s">
        <v>211</v>
      </c>
      <c r="C3110" s="217" t="s">
        <v>837</v>
      </c>
      <c r="D3110" s="218" t="b">
        <v>0</v>
      </c>
      <c r="E3110" s="48" t="s">
        <v>107</v>
      </c>
      <c r="F3110" s="48" t="s">
        <v>3160</v>
      </c>
      <c r="G3110" s="48" t="s">
        <v>838</v>
      </c>
      <c r="H3110" s="48" t="s">
        <v>441</v>
      </c>
      <c r="I3110" s="48" t="s">
        <v>3676</v>
      </c>
      <c r="J3110" s="48" t="s">
        <v>2672</v>
      </c>
      <c r="K3110" s="217" t="s">
        <v>3674</v>
      </c>
      <c r="L3110" s="217" t="s">
        <v>2636</v>
      </c>
      <c r="M3110" s="48" t="s">
        <v>3562</v>
      </c>
      <c r="N3110" s="217" t="s">
        <v>211</v>
      </c>
      <c r="O3110" s="48" t="s">
        <v>183</v>
      </c>
      <c r="P3110" s="48"/>
      <c r="Q3110" s="48" t="s">
        <v>211</v>
      </c>
      <c r="R3110" s="217" t="s">
        <v>211</v>
      </c>
      <c r="S3110" s="48" t="b">
        <v>0</v>
      </c>
      <c r="T3110" s="48"/>
      <c r="U3110" s="178"/>
      <c r="V3110" s="178">
        <v>43328</v>
      </c>
      <c r="W3110" s="48" t="s">
        <v>211</v>
      </c>
      <c r="X3110" s="48"/>
      <c r="Y3110" s="48"/>
      <c r="Z3110" s="48" t="s">
        <v>211</v>
      </c>
      <c r="AA3110" s="48"/>
      <c r="AB3110" s="48"/>
      <c r="AC3110" s="217" t="s">
        <v>211</v>
      </c>
      <c r="AD3110" s="48"/>
      <c r="AE3110" s="217" t="s">
        <v>211</v>
      </c>
      <c r="AF3110" s="217" t="s">
        <v>211</v>
      </c>
      <c r="AG3110" s="217" t="s">
        <v>2693</v>
      </c>
      <c r="AH3110" s="208">
        <v>43391</v>
      </c>
      <c r="AI3110" s="210" t="s">
        <v>4347</v>
      </c>
      <c r="AJ3110" s="115" t="str">
        <f t="shared" si="48"/>
        <v>FS</v>
      </c>
      <c r="AK3110" s="115" t="b">
        <f>ISNUMBER(SEARCH("IRT",Table1[[#This Row],[Current_Status]]))</f>
        <v>0</v>
      </c>
      <c r="AL3110" s="116">
        <f>YEAR(Table1[[#This Row],[Project_Initiated]])</f>
        <v>2018</v>
      </c>
      <c r="AM3110" s="53">
        <v>44136</v>
      </c>
      <c r="AN3110" s="53" t="str">
        <f>IF(AND(Table1[[#This Row],[Completed Date]]&gt;="07/01/2020"+0,Table1[[#This Row],[Completed Date]]&lt;="6/30/2021"+0),"FY 20-21",IF(AND(Table1[[#This Row],[Completed Date]]&gt;="07/01/2019"+0,Table1[[#This Row],[Completed Date]]&lt;="6/30/2020"+0),"FY 19-20",""))</f>
        <v/>
      </c>
      <c r="AO3110" s="116" t="str">
        <f>IFERROR(FIND("R",Table1[[#This Row],[FS_Priority]]),"")</f>
        <v/>
      </c>
    </row>
    <row r="3111" spans="1:41" x14ac:dyDescent="0.25">
      <c r="A3111" s="48" t="s">
        <v>351</v>
      </c>
      <c r="B3111" s="217" t="s">
        <v>211</v>
      </c>
      <c r="C3111" s="217" t="s">
        <v>351</v>
      </c>
      <c r="D3111" s="218" t="b">
        <v>0</v>
      </c>
      <c r="E3111" s="48" t="s">
        <v>107</v>
      </c>
      <c r="F3111" s="48" t="s">
        <v>3221</v>
      </c>
      <c r="G3111" s="48" t="s">
        <v>211</v>
      </c>
      <c r="H3111" s="48" t="s">
        <v>52</v>
      </c>
      <c r="I3111" s="48" t="s">
        <v>211</v>
      </c>
      <c r="J3111" s="48" t="s">
        <v>2661</v>
      </c>
      <c r="K3111" s="217" t="s">
        <v>3674</v>
      </c>
      <c r="L3111" s="217" t="s">
        <v>2636</v>
      </c>
      <c r="M3111" s="48" t="s">
        <v>3687</v>
      </c>
      <c r="N3111" s="217" t="s">
        <v>211</v>
      </c>
      <c r="O3111" s="48" t="s">
        <v>165</v>
      </c>
      <c r="P3111" s="48"/>
      <c r="Q3111" s="48" t="s">
        <v>352</v>
      </c>
      <c r="R3111" s="217" t="s">
        <v>211</v>
      </c>
      <c r="S3111" s="48" t="b">
        <v>0</v>
      </c>
      <c r="T3111" s="48"/>
      <c r="U3111" s="178"/>
      <c r="V3111" s="178">
        <v>43332</v>
      </c>
      <c r="W3111" s="48" t="s">
        <v>211</v>
      </c>
      <c r="X3111" s="48"/>
      <c r="Y3111" s="48"/>
      <c r="Z3111" s="48" t="s">
        <v>211</v>
      </c>
      <c r="AA3111" s="48"/>
      <c r="AB3111" s="48"/>
      <c r="AC3111" s="217" t="s">
        <v>539</v>
      </c>
      <c r="AD3111" s="48"/>
      <c r="AE3111" s="217" t="s">
        <v>165</v>
      </c>
      <c r="AF3111" s="217" t="s">
        <v>211</v>
      </c>
      <c r="AG3111" s="217" t="s">
        <v>539</v>
      </c>
      <c r="AH3111" s="208">
        <v>43412</v>
      </c>
      <c r="AI3111" s="210" t="s">
        <v>4347</v>
      </c>
      <c r="AJ3111" s="115" t="str">
        <f t="shared" si="48"/>
        <v>FS</v>
      </c>
      <c r="AK3111" s="115" t="b">
        <f>ISNUMBER(SEARCH("IRT",Table1[[#This Row],[Current_Status]]))</f>
        <v>0</v>
      </c>
      <c r="AL3111" s="116">
        <f>YEAR(Table1[[#This Row],[Project_Initiated]])</f>
        <v>2018</v>
      </c>
      <c r="AM3111" s="53">
        <v>44136</v>
      </c>
      <c r="AN3111" s="53" t="str">
        <f>IF(AND(Table1[[#This Row],[Completed Date]]&gt;="07/01/2020"+0,Table1[[#This Row],[Completed Date]]&lt;="6/30/2021"+0),"FY 20-21",IF(AND(Table1[[#This Row],[Completed Date]]&gt;="07/01/2019"+0,Table1[[#This Row],[Completed Date]]&lt;="6/30/2020"+0),"FY 19-20",""))</f>
        <v/>
      </c>
      <c r="AO3111" s="116" t="str">
        <f>IFERROR(FIND("R",Table1[[#This Row],[FS_Priority]]),"")</f>
        <v/>
      </c>
    </row>
    <row r="3112" spans="1:41" x14ac:dyDescent="0.25">
      <c r="A3112" s="48" t="s">
        <v>249</v>
      </c>
      <c r="B3112" s="217" t="s">
        <v>211</v>
      </c>
      <c r="C3112" s="217" t="s">
        <v>249</v>
      </c>
      <c r="D3112" s="218" t="b">
        <v>0</v>
      </c>
      <c r="E3112" s="48" t="s">
        <v>4299</v>
      </c>
      <c r="F3112" s="48" t="s">
        <v>2981</v>
      </c>
      <c r="G3112" s="48" t="s">
        <v>211</v>
      </c>
      <c r="H3112" s="48" t="s">
        <v>272</v>
      </c>
      <c r="I3112" s="48" t="s">
        <v>211</v>
      </c>
      <c r="J3112" s="48" t="s">
        <v>2661</v>
      </c>
      <c r="K3112" s="217" t="s">
        <v>3471</v>
      </c>
      <c r="L3112" s="217" t="s">
        <v>2636</v>
      </c>
      <c r="M3112" s="48" t="s">
        <v>3480</v>
      </c>
      <c r="N3112" s="217" t="s">
        <v>211</v>
      </c>
      <c r="O3112" s="48" t="s">
        <v>165</v>
      </c>
      <c r="P3112" s="48"/>
      <c r="Q3112" s="48" t="s">
        <v>221</v>
      </c>
      <c r="R3112" s="217" t="s">
        <v>211</v>
      </c>
      <c r="S3112" s="48" t="b">
        <v>0</v>
      </c>
      <c r="T3112" s="48"/>
      <c r="U3112" s="178"/>
      <c r="V3112" s="178">
        <v>43332</v>
      </c>
      <c r="W3112" s="48" t="s">
        <v>211</v>
      </c>
      <c r="X3112" s="48"/>
      <c r="Y3112" s="48"/>
      <c r="Z3112" s="48" t="s">
        <v>211</v>
      </c>
      <c r="AA3112" s="48"/>
      <c r="AB3112" s="48"/>
      <c r="AC3112" s="217" t="s">
        <v>539</v>
      </c>
      <c r="AD3112" s="48"/>
      <c r="AE3112" s="217" t="s">
        <v>165</v>
      </c>
      <c r="AF3112" s="217" t="s">
        <v>211</v>
      </c>
      <c r="AG3112" s="217" t="s">
        <v>539</v>
      </c>
      <c r="AH3112" s="208">
        <v>43412</v>
      </c>
      <c r="AI3112" s="210" t="s">
        <v>4347</v>
      </c>
      <c r="AJ3112" s="115" t="str">
        <f t="shared" si="48"/>
        <v>FS</v>
      </c>
      <c r="AK3112" s="115" t="b">
        <f>ISNUMBER(SEARCH("IRT",Table1[[#This Row],[Current_Status]]))</f>
        <v>0</v>
      </c>
      <c r="AL3112" s="116">
        <f>YEAR(Table1[[#This Row],[Project_Initiated]])</f>
        <v>2018</v>
      </c>
      <c r="AM3112" s="53">
        <v>44136</v>
      </c>
      <c r="AN3112" s="53" t="str">
        <f>IF(AND(Table1[[#This Row],[Completed Date]]&gt;="07/01/2020"+0,Table1[[#This Row],[Completed Date]]&lt;="6/30/2021"+0),"FY 20-21",IF(AND(Table1[[#This Row],[Completed Date]]&gt;="07/01/2019"+0,Table1[[#This Row],[Completed Date]]&lt;="6/30/2020"+0),"FY 19-20",""))</f>
        <v/>
      </c>
      <c r="AO3112" s="116" t="str">
        <f>IFERROR(FIND("R",Table1[[#This Row],[FS_Priority]]),"")</f>
        <v/>
      </c>
    </row>
    <row r="3113" spans="1:41" x14ac:dyDescent="0.25">
      <c r="A3113" s="48" t="s">
        <v>366</v>
      </c>
      <c r="B3113" s="217" t="s">
        <v>211</v>
      </c>
      <c r="C3113" s="217" t="s">
        <v>366</v>
      </c>
      <c r="D3113" s="218" t="b">
        <v>0</v>
      </c>
      <c r="E3113" s="48" t="s">
        <v>107</v>
      </c>
      <c r="F3113" s="48" t="s">
        <v>3230</v>
      </c>
      <c r="G3113" s="48" t="s">
        <v>2844</v>
      </c>
      <c r="H3113" s="48" t="s">
        <v>435</v>
      </c>
      <c r="I3113" s="48" t="s">
        <v>3746</v>
      </c>
      <c r="J3113" s="48" t="s">
        <v>2661</v>
      </c>
      <c r="K3113" s="217" t="s">
        <v>3674</v>
      </c>
      <c r="L3113" s="217" t="s">
        <v>2636</v>
      </c>
      <c r="M3113" s="48" t="s">
        <v>3747</v>
      </c>
      <c r="N3113" s="217" t="s">
        <v>211</v>
      </c>
      <c r="O3113" s="48" t="s">
        <v>183</v>
      </c>
      <c r="P3113" s="48"/>
      <c r="Q3113" s="48" t="s">
        <v>367</v>
      </c>
      <c r="R3113" s="217" t="s">
        <v>211</v>
      </c>
      <c r="S3113" s="48" t="b">
        <v>0</v>
      </c>
      <c r="T3113" s="48"/>
      <c r="U3113" s="178"/>
      <c r="V3113" s="178">
        <v>43332</v>
      </c>
      <c r="W3113" s="48" t="s">
        <v>211</v>
      </c>
      <c r="X3113" s="48"/>
      <c r="Y3113" s="48"/>
      <c r="Z3113" s="48" t="s">
        <v>211</v>
      </c>
      <c r="AA3113" s="48"/>
      <c r="AB3113" s="48"/>
      <c r="AC3113" s="217" t="s">
        <v>5029</v>
      </c>
      <c r="AD3113" s="219">
        <v>43381</v>
      </c>
      <c r="AE3113" s="217" t="s">
        <v>498</v>
      </c>
      <c r="AF3113" s="217" t="s">
        <v>4408</v>
      </c>
      <c r="AG3113" s="217" t="s">
        <v>2694</v>
      </c>
      <c r="AH3113" s="208">
        <v>44048</v>
      </c>
      <c r="AI3113" s="210" t="s">
        <v>4347</v>
      </c>
      <c r="AJ3113" s="115" t="str">
        <f t="shared" si="48"/>
        <v>FS</v>
      </c>
      <c r="AK3113" s="115" t="b">
        <f>ISNUMBER(SEARCH("IRT",Table1[[#This Row],[Current_Status]]))</f>
        <v>0</v>
      </c>
      <c r="AL3113" s="116">
        <f>YEAR(Table1[[#This Row],[Project_Initiated]])</f>
        <v>2018</v>
      </c>
      <c r="AM3113" s="53">
        <v>44136</v>
      </c>
      <c r="AN3113" s="53" t="str">
        <f>IF(AND(Table1[[#This Row],[Completed Date]]&gt;="07/01/2020"+0,Table1[[#This Row],[Completed Date]]&lt;="6/30/2021"+0),"FY 20-21",IF(AND(Table1[[#This Row],[Completed Date]]&gt;="07/01/2019"+0,Table1[[#This Row],[Completed Date]]&lt;="6/30/2020"+0),"FY 19-20",""))</f>
        <v>FY 20-21</v>
      </c>
      <c r="AO3113" s="116" t="str">
        <f>IFERROR(FIND("R",Table1[[#This Row],[FS_Priority]]),"")</f>
        <v/>
      </c>
    </row>
    <row r="3114" spans="1:41" x14ac:dyDescent="0.25">
      <c r="A3114" s="48" t="s">
        <v>321</v>
      </c>
      <c r="B3114" s="217" t="s">
        <v>211</v>
      </c>
      <c r="C3114" s="217" t="s">
        <v>321</v>
      </c>
      <c r="D3114" s="218" t="b">
        <v>0</v>
      </c>
      <c r="E3114" s="48" t="s">
        <v>99</v>
      </c>
      <c r="F3114" s="48" t="s">
        <v>3139</v>
      </c>
      <c r="G3114" s="48" t="s">
        <v>211</v>
      </c>
      <c r="H3114" s="48" t="s">
        <v>465</v>
      </c>
      <c r="I3114" s="48" t="s">
        <v>3666</v>
      </c>
      <c r="J3114" s="48" t="s">
        <v>2661</v>
      </c>
      <c r="K3114" s="217" t="s">
        <v>4989</v>
      </c>
      <c r="L3114" s="217" t="s">
        <v>297</v>
      </c>
      <c r="M3114" s="48" t="s">
        <v>3627</v>
      </c>
      <c r="N3114" s="217" t="s">
        <v>211</v>
      </c>
      <c r="O3114" s="48" t="s">
        <v>165</v>
      </c>
      <c r="P3114" s="48"/>
      <c r="Q3114" s="48" t="s">
        <v>244</v>
      </c>
      <c r="R3114" s="217" t="s">
        <v>211</v>
      </c>
      <c r="S3114" s="48" t="b">
        <v>0</v>
      </c>
      <c r="T3114" s="48"/>
      <c r="U3114" s="178"/>
      <c r="V3114" s="178">
        <v>43332</v>
      </c>
      <c r="W3114" s="48" t="s">
        <v>211</v>
      </c>
      <c r="X3114" s="48"/>
      <c r="Y3114" s="48"/>
      <c r="Z3114" s="48" t="s">
        <v>211</v>
      </c>
      <c r="AA3114" s="48"/>
      <c r="AB3114" s="48"/>
      <c r="AC3114" s="217" t="s">
        <v>539</v>
      </c>
      <c r="AD3114" s="179"/>
      <c r="AE3114" s="217" t="s">
        <v>165</v>
      </c>
      <c r="AF3114" s="217" t="s">
        <v>211</v>
      </c>
      <c r="AG3114" s="217" t="s">
        <v>539</v>
      </c>
      <c r="AH3114" s="208">
        <v>43412</v>
      </c>
      <c r="AI3114" s="210" t="s">
        <v>4347</v>
      </c>
      <c r="AJ3114" s="115" t="str">
        <f t="shared" si="48"/>
        <v>FS</v>
      </c>
      <c r="AK3114" s="115" t="b">
        <f>ISNUMBER(SEARCH("IRT",Table1[[#This Row],[Current_Status]]))</f>
        <v>0</v>
      </c>
      <c r="AL3114" s="116">
        <f>YEAR(Table1[[#This Row],[Project_Initiated]])</f>
        <v>2018</v>
      </c>
      <c r="AM3114" s="53">
        <v>44136</v>
      </c>
      <c r="AN3114" s="53" t="str">
        <f>IF(AND(Table1[[#This Row],[Completed Date]]&gt;="07/01/2020"+0,Table1[[#This Row],[Completed Date]]&lt;="6/30/2021"+0),"FY 20-21",IF(AND(Table1[[#This Row],[Completed Date]]&gt;="07/01/2019"+0,Table1[[#This Row],[Completed Date]]&lt;="6/30/2020"+0),"FY 19-20",""))</f>
        <v/>
      </c>
      <c r="AO3114" s="116" t="str">
        <f>IFERROR(FIND("R",Table1[[#This Row],[FS_Priority]]),"")</f>
        <v/>
      </c>
    </row>
    <row r="3115" spans="1:41" x14ac:dyDescent="0.25">
      <c r="A3115" s="48" t="s">
        <v>300</v>
      </c>
      <c r="B3115" s="217" t="s">
        <v>211</v>
      </c>
      <c r="C3115" s="217" t="s">
        <v>300</v>
      </c>
      <c r="D3115" s="218" t="b">
        <v>0</v>
      </c>
      <c r="E3115" s="48" t="s">
        <v>99</v>
      </c>
      <c r="F3115" s="48" t="s">
        <v>3108</v>
      </c>
      <c r="G3115" s="48" t="s">
        <v>211</v>
      </c>
      <c r="H3115" s="48" t="s">
        <v>465</v>
      </c>
      <c r="I3115" s="48" t="s">
        <v>3644</v>
      </c>
      <c r="J3115" s="48" t="s">
        <v>2661</v>
      </c>
      <c r="K3115" s="217" t="s">
        <v>4989</v>
      </c>
      <c r="L3115" s="217" t="s">
        <v>297</v>
      </c>
      <c r="M3115" s="48" t="s">
        <v>3627</v>
      </c>
      <c r="N3115" s="217" t="s">
        <v>211</v>
      </c>
      <c r="O3115" s="48" t="s">
        <v>165</v>
      </c>
      <c r="P3115" s="48"/>
      <c r="Q3115" s="48" t="s">
        <v>225</v>
      </c>
      <c r="R3115" s="217" t="s">
        <v>211</v>
      </c>
      <c r="S3115" s="48" t="b">
        <v>0</v>
      </c>
      <c r="T3115" s="48"/>
      <c r="U3115" s="178"/>
      <c r="V3115" s="178">
        <v>43333</v>
      </c>
      <c r="W3115" s="48" t="s">
        <v>211</v>
      </c>
      <c r="X3115" s="48"/>
      <c r="Y3115" s="48"/>
      <c r="Z3115" s="48" t="s">
        <v>211</v>
      </c>
      <c r="AA3115" s="48"/>
      <c r="AB3115" s="48"/>
      <c r="AC3115" s="217" t="s">
        <v>539</v>
      </c>
      <c r="AD3115" s="48"/>
      <c r="AE3115" s="217" t="s">
        <v>165</v>
      </c>
      <c r="AF3115" s="217" t="s">
        <v>211</v>
      </c>
      <c r="AG3115" s="217" t="s">
        <v>539</v>
      </c>
      <c r="AH3115" s="208">
        <v>43412</v>
      </c>
      <c r="AI3115" s="210" t="s">
        <v>4347</v>
      </c>
      <c r="AJ3115" s="115" t="str">
        <f t="shared" si="48"/>
        <v>FS</v>
      </c>
      <c r="AK3115" s="115" t="b">
        <f>ISNUMBER(SEARCH("IRT",Table1[[#This Row],[Current_Status]]))</f>
        <v>0</v>
      </c>
      <c r="AL3115" s="116">
        <f>YEAR(Table1[[#This Row],[Project_Initiated]])</f>
        <v>2018</v>
      </c>
      <c r="AM3115" s="53">
        <v>44136</v>
      </c>
      <c r="AN3115" s="53" t="str">
        <f>IF(AND(Table1[[#This Row],[Completed Date]]&gt;="07/01/2020"+0,Table1[[#This Row],[Completed Date]]&lt;="6/30/2021"+0),"FY 20-21",IF(AND(Table1[[#This Row],[Completed Date]]&gt;="07/01/2019"+0,Table1[[#This Row],[Completed Date]]&lt;="6/30/2020"+0),"FY 19-20",""))</f>
        <v/>
      </c>
      <c r="AO3115" s="116" t="str">
        <f>IFERROR(FIND("R",Table1[[#This Row],[FS_Priority]]),"")</f>
        <v/>
      </c>
    </row>
    <row r="3116" spans="1:41" x14ac:dyDescent="0.25">
      <c r="A3116" s="48" t="s">
        <v>303</v>
      </c>
      <c r="B3116" s="217" t="s">
        <v>211</v>
      </c>
      <c r="C3116" s="217" t="s">
        <v>303</v>
      </c>
      <c r="D3116" s="218" t="b">
        <v>0</v>
      </c>
      <c r="E3116" s="48" t="s">
        <v>99</v>
      </c>
      <c r="F3116" s="48" t="s">
        <v>3113</v>
      </c>
      <c r="G3116" s="48" t="s">
        <v>211</v>
      </c>
      <c r="H3116" s="48" t="s">
        <v>983</v>
      </c>
      <c r="I3116" s="48" t="s">
        <v>211</v>
      </c>
      <c r="J3116" s="48" t="s">
        <v>2661</v>
      </c>
      <c r="K3116" s="217" t="s">
        <v>4989</v>
      </c>
      <c r="L3116" s="217" t="s">
        <v>297</v>
      </c>
      <c r="M3116" s="48" t="s">
        <v>3647</v>
      </c>
      <c r="N3116" s="217" t="s">
        <v>211</v>
      </c>
      <c r="O3116" s="48" t="s">
        <v>165</v>
      </c>
      <c r="P3116" s="48"/>
      <c r="Q3116" s="48" t="s">
        <v>231</v>
      </c>
      <c r="R3116" s="217" t="s">
        <v>211</v>
      </c>
      <c r="S3116" s="48" t="b">
        <v>0</v>
      </c>
      <c r="T3116" s="48"/>
      <c r="U3116" s="178"/>
      <c r="V3116" s="178">
        <v>43333</v>
      </c>
      <c r="W3116" s="48" t="s">
        <v>211</v>
      </c>
      <c r="X3116" s="48"/>
      <c r="Y3116" s="48"/>
      <c r="Z3116" s="48" t="s">
        <v>211</v>
      </c>
      <c r="AA3116" s="48"/>
      <c r="AB3116" s="48"/>
      <c r="AC3116" s="217" t="s">
        <v>539</v>
      </c>
      <c r="AD3116" s="48"/>
      <c r="AE3116" s="217" t="s">
        <v>165</v>
      </c>
      <c r="AF3116" s="217" t="s">
        <v>211</v>
      </c>
      <c r="AG3116" s="217" t="s">
        <v>539</v>
      </c>
      <c r="AH3116" s="208">
        <v>43412</v>
      </c>
      <c r="AI3116" s="210" t="s">
        <v>4347</v>
      </c>
      <c r="AJ3116" s="115" t="str">
        <f t="shared" si="48"/>
        <v>FS</v>
      </c>
      <c r="AK3116" s="115" t="b">
        <f>ISNUMBER(SEARCH("IRT",Table1[[#This Row],[Current_Status]]))</f>
        <v>0</v>
      </c>
      <c r="AL3116" s="116">
        <f>YEAR(Table1[[#This Row],[Project_Initiated]])</f>
        <v>2018</v>
      </c>
      <c r="AM3116" s="53">
        <v>44136</v>
      </c>
      <c r="AN3116" s="53" t="str">
        <f>IF(AND(Table1[[#This Row],[Completed Date]]&gt;="07/01/2020"+0,Table1[[#This Row],[Completed Date]]&lt;="6/30/2021"+0),"FY 20-21",IF(AND(Table1[[#This Row],[Completed Date]]&gt;="07/01/2019"+0,Table1[[#This Row],[Completed Date]]&lt;="6/30/2020"+0),"FY 19-20",""))</f>
        <v/>
      </c>
      <c r="AO3116" s="116" t="str">
        <f>IFERROR(FIND("R",Table1[[#This Row],[FS_Priority]]),"")</f>
        <v/>
      </c>
    </row>
    <row r="3117" spans="1:41" x14ac:dyDescent="0.25">
      <c r="A3117" s="48" t="s">
        <v>372</v>
      </c>
      <c r="B3117" s="217" t="s">
        <v>211</v>
      </c>
      <c r="C3117" s="217" t="s">
        <v>372</v>
      </c>
      <c r="D3117" s="218" t="b">
        <v>0</v>
      </c>
      <c r="E3117" s="48" t="s">
        <v>107</v>
      </c>
      <c r="F3117" s="48" t="s">
        <v>3233</v>
      </c>
      <c r="G3117" s="48" t="s">
        <v>211</v>
      </c>
      <c r="H3117" s="48" t="s">
        <v>476</v>
      </c>
      <c r="I3117" s="48" t="s">
        <v>3750</v>
      </c>
      <c r="J3117" s="48" t="s">
        <v>2672</v>
      </c>
      <c r="K3117" s="217" t="s">
        <v>3674</v>
      </c>
      <c r="L3117" s="217" t="s">
        <v>2636</v>
      </c>
      <c r="M3117" s="48" t="s">
        <v>3687</v>
      </c>
      <c r="N3117" s="217" t="s">
        <v>211</v>
      </c>
      <c r="O3117" s="48" t="s">
        <v>165</v>
      </c>
      <c r="P3117" s="48"/>
      <c r="Q3117" s="48" t="s">
        <v>373</v>
      </c>
      <c r="R3117" s="217" t="s">
        <v>211</v>
      </c>
      <c r="S3117" s="48" t="b">
        <v>0</v>
      </c>
      <c r="T3117" s="48"/>
      <c r="U3117" s="178"/>
      <c r="V3117" s="178">
        <v>43333</v>
      </c>
      <c r="W3117" s="48" t="s">
        <v>211</v>
      </c>
      <c r="X3117" s="48"/>
      <c r="Y3117" s="48"/>
      <c r="Z3117" s="48" t="s">
        <v>211</v>
      </c>
      <c r="AA3117" s="48"/>
      <c r="AB3117" s="48"/>
      <c r="AC3117" s="217" t="s">
        <v>2884</v>
      </c>
      <c r="AD3117" s="48"/>
      <c r="AE3117" s="217" t="s">
        <v>165</v>
      </c>
      <c r="AF3117" s="217" t="s">
        <v>211</v>
      </c>
      <c r="AG3117" s="217" t="s">
        <v>539</v>
      </c>
      <c r="AH3117" s="208">
        <v>43592</v>
      </c>
      <c r="AI3117" s="210" t="s">
        <v>4347</v>
      </c>
      <c r="AJ3117" s="115" t="str">
        <f t="shared" si="48"/>
        <v>FS</v>
      </c>
      <c r="AK3117" s="115" t="b">
        <f>ISNUMBER(SEARCH("IRT",Table1[[#This Row],[Current_Status]]))</f>
        <v>0</v>
      </c>
      <c r="AL3117" s="116">
        <f>YEAR(Table1[[#This Row],[Project_Initiated]])</f>
        <v>2018</v>
      </c>
      <c r="AM3117" s="53">
        <v>44136</v>
      </c>
      <c r="AN3117" s="53" t="str">
        <f>IF(AND(Table1[[#This Row],[Completed Date]]&gt;="07/01/2020"+0,Table1[[#This Row],[Completed Date]]&lt;="6/30/2021"+0),"FY 20-21",IF(AND(Table1[[#This Row],[Completed Date]]&gt;="07/01/2019"+0,Table1[[#This Row],[Completed Date]]&lt;="6/30/2020"+0),"FY 19-20",""))</f>
        <v/>
      </c>
      <c r="AO3117" s="116" t="str">
        <f>IFERROR(FIND("R",Table1[[#This Row],[FS_Priority]]),"")</f>
        <v/>
      </c>
    </row>
    <row r="3118" spans="1:41" x14ac:dyDescent="0.25">
      <c r="A3118" s="48" t="s">
        <v>307</v>
      </c>
      <c r="B3118" s="217" t="s">
        <v>211</v>
      </c>
      <c r="C3118" s="217" t="s">
        <v>307</v>
      </c>
      <c r="D3118" s="218" t="b">
        <v>0</v>
      </c>
      <c r="E3118" s="48" t="s">
        <v>99</v>
      </c>
      <c r="F3118" s="48" t="s">
        <v>3116</v>
      </c>
      <c r="G3118" s="48" t="s">
        <v>211</v>
      </c>
      <c r="H3118" s="48" t="s">
        <v>445</v>
      </c>
      <c r="I3118" s="48" t="s">
        <v>3650</v>
      </c>
      <c r="J3118" s="48" t="s">
        <v>2661</v>
      </c>
      <c r="K3118" s="217" t="s">
        <v>4989</v>
      </c>
      <c r="L3118" s="217" t="s">
        <v>297</v>
      </c>
      <c r="M3118" s="48" t="s">
        <v>3610</v>
      </c>
      <c r="N3118" s="217" t="s">
        <v>211</v>
      </c>
      <c r="O3118" s="48" t="s">
        <v>165</v>
      </c>
      <c r="P3118" s="48"/>
      <c r="Q3118" s="48" t="s">
        <v>308</v>
      </c>
      <c r="R3118" s="217" t="s">
        <v>211</v>
      </c>
      <c r="S3118" s="48" t="b">
        <v>0</v>
      </c>
      <c r="T3118" s="48"/>
      <c r="U3118" s="178"/>
      <c r="V3118" s="178">
        <v>43334</v>
      </c>
      <c r="W3118" s="48" t="s">
        <v>211</v>
      </c>
      <c r="X3118" s="48"/>
      <c r="Y3118" s="48"/>
      <c r="Z3118" s="48" t="s">
        <v>211</v>
      </c>
      <c r="AA3118" s="48"/>
      <c r="AB3118" s="48"/>
      <c r="AC3118" s="217" t="s">
        <v>539</v>
      </c>
      <c r="AD3118" s="48"/>
      <c r="AE3118" s="217" t="s">
        <v>165</v>
      </c>
      <c r="AF3118" s="217" t="s">
        <v>211</v>
      </c>
      <c r="AG3118" s="217" t="s">
        <v>539</v>
      </c>
      <c r="AH3118" s="208">
        <v>43412</v>
      </c>
      <c r="AI3118" s="210" t="s">
        <v>4347</v>
      </c>
      <c r="AJ3118" s="115" t="str">
        <f t="shared" si="48"/>
        <v>FS</v>
      </c>
      <c r="AK3118" s="115" t="b">
        <f>ISNUMBER(SEARCH("IRT",Table1[[#This Row],[Current_Status]]))</f>
        <v>0</v>
      </c>
      <c r="AL3118" s="116">
        <f>YEAR(Table1[[#This Row],[Project_Initiated]])</f>
        <v>2018</v>
      </c>
      <c r="AM3118" s="53">
        <v>44136</v>
      </c>
      <c r="AN3118" s="53" t="str">
        <f>IF(AND(Table1[[#This Row],[Completed Date]]&gt;="07/01/2020"+0,Table1[[#This Row],[Completed Date]]&lt;="6/30/2021"+0),"FY 20-21",IF(AND(Table1[[#This Row],[Completed Date]]&gt;="07/01/2019"+0,Table1[[#This Row],[Completed Date]]&lt;="6/30/2020"+0),"FY 19-20",""))</f>
        <v/>
      </c>
      <c r="AO3118" s="116" t="str">
        <f>IFERROR(FIND("R",Table1[[#This Row],[FS_Priority]]),"")</f>
        <v/>
      </c>
    </row>
    <row r="3119" spans="1:41" x14ac:dyDescent="0.25">
      <c r="A3119" s="48" t="s">
        <v>280</v>
      </c>
      <c r="B3119" s="217" t="s">
        <v>211</v>
      </c>
      <c r="C3119" s="217" t="s">
        <v>280</v>
      </c>
      <c r="D3119" s="218" t="b">
        <v>0</v>
      </c>
      <c r="E3119" s="48" t="s">
        <v>53</v>
      </c>
      <c r="F3119" s="48" t="s">
        <v>3026</v>
      </c>
      <c r="G3119" s="48" t="s">
        <v>211</v>
      </c>
      <c r="H3119" s="48" t="s">
        <v>285</v>
      </c>
      <c r="I3119" s="48" t="s">
        <v>3547</v>
      </c>
      <c r="J3119" s="48" t="s">
        <v>2661</v>
      </c>
      <c r="K3119" s="217" t="s">
        <v>3514</v>
      </c>
      <c r="L3119" s="217" t="s">
        <v>2636</v>
      </c>
      <c r="M3119" s="48" t="s">
        <v>3530</v>
      </c>
      <c r="N3119" s="217" t="s">
        <v>211</v>
      </c>
      <c r="O3119" s="48" t="s">
        <v>183</v>
      </c>
      <c r="P3119" s="48"/>
      <c r="Q3119" s="48" t="s">
        <v>239</v>
      </c>
      <c r="R3119" s="217" t="s">
        <v>211</v>
      </c>
      <c r="S3119" s="48" t="b">
        <v>1</v>
      </c>
      <c r="T3119" s="48"/>
      <c r="U3119" s="178"/>
      <c r="V3119" s="178">
        <v>43335</v>
      </c>
      <c r="W3119" s="48" t="s">
        <v>211</v>
      </c>
      <c r="X3119" s="48"/>
      <c r="Y3119" s="48"/>
      <c r="Z3119" s="48" t="s">
        <v>211</v>
      </c>
      <c r="AA3119" s="48"/>
      <c r="AB3119" s="48"/>
      <c r="AC3119" s="217" t="s">
        <v>2802</v>
      </c>
      <c r="AD3119" s="179"/>
      <c r="AE3119" s="217" t="s">
        <v>498</v>
      </c>
      <c r="AF3119" s="217" t="s">
        <v>211</v>
      </c>
      <c r="AG3119" s="217" t="s">
        <v>2694</v>
      </c>
      <c r="AH3119" s="208">
        <v>43514</v>
      </c>
      <c r="AI3119" s="210" t="s">
        <v>4347</v>
      </c>
      <c r="AJ3119" s="115" t="str">
        <f t="shared" si="48"/>
        <v>FS</v>
      </c>
      <c r="AK3119" s="115" t="b">
        <f>ISNUMBER(SEARCH("IRT",Table1[[#This Row],[Current_Status]]))</f>
        <v>0</v>
      </c>
      <c r="AL3119" s="116">
        <f>YEAR(Table1[[#This Row],[Project_Initiated]])</f>
        <v>2018</v>
      </c>
      <c r="AM3119" s="53">
        <v>44136</v>
      </c>
      <c r="AN3119" s="53" t="str">
        <f>IF(AND(Table1[[#This Row],[Completed Date]]&gt;="07/01/2020"+0,Table1[[#This Row],[Completed Date]]&lt;="6/30/2021"+0),"FY 20-21",IF(AND(Table1[[#This Row],[Completed Date]]&gt;="07/01/2019"+0,Table1[[#This Row],[Completed Date]]&lt;="6/30/2020"+0),"FY 19-20",""))</f>
        <v/>
      </c>
      <c r="AO3119" s="116" t="str">
        <f>IFERROR(FIND("R",Table1[[#This Row],[FS_Priority]]),"")</f>
        <v/>
      </c>
    </row>
    <row r="3120" spans="1:41" x14ac:dyDescent="0.25">
      <c r="A3120" s="48" t="s">
        <v>320</v>
      </c>
      <c r="B3120" s="217" t="s">
        <v>211</v>
      </c>
      <c r="C3120" s="217" t="s">
        <v>320</v>
      </c>
      <c r="D3120" s="218" t="b">
        <v>0</v>
      </c>
      <c r="E3120" s="48" t="s">
        <v>99</v>
      </c>
      <c r="F3120" s="48" t="s">
        <v>3136</v>
      </c>
      <c r="G3120" s="48" t="s">
        <v>319</v>
      </c>
      <c r="H3120" s="48" t="s">
        <v>464</v>
      </c>
      <c r="I3120" s="48" t="s">
        <v>211</v>
      </c>
      <c r="J3120" s="48" t="s">
        <v>2661</v>
      </c>
      <c r="K3120" s="217" t="s">
        <v>4989</v>
      </c>
      <c r="L3120" s="217" t="s">
        <v>297</v>
      </c>
      <c r="M3120" s="48" t="s">
        <v>3631</v>
      </c>
      <c r="N3120" s="217" t="s">
        <v>211</v>
      </c>
      <c r="O3120" s="48" t="s">
        <v>183</v>
      </c>
      <c r="P3120" s="48"/>
      <c r="Q3120" s="48" t="s">
        <v>243</v>
      </c>
      <c r="R3120" s="217" t="s">
        <v>211</v>
      </c>
      <c r="S3120" s="48" t="b">
        <v>0</v>
      </c>
      <c r="T3120" s="48"/>
      <c r="U3120" s="178"/>
      <c r="V3120" s="178">
        <v>43335</v>
      </c>
      <c r="W3120" s="48" t="s">
        <v>211</v>
      </c>
      <c r="X3120" s="48"/>
      <c r="Y3120" s="48"/>
      <c r="Z3120" s="48" t="s">
        <v>211</v>
      </c>
      <c r="AA3120" s="48"/>
      <c r="AB3120" s="48"/>
      <c r="AC3120" s="217" t="s">
        <v>4021</v>
      </c>
      <c r="AD3120" s="219">
        <v>43363</v>
      </c>
      <c r="AE3120" s="217" t="s">
        <v>178</v>
      </c>
      <c r="AF3120" s="217" t="s">
        <v>211</v>
      </c>
      <c r="AG3120" s="217" t="s">
        <v>2694</v>
      </c>
      <c r="AH3120" s="208">
        <v>43678</v>
      </c>
      <c r="AI3120" s="210" t="s">
        <v>4347</v>
      </c>
      <c r="AJ3120" s="115" t="str">
        <f t="shared" si="48"/>
        <v>FS</v>
      </c>
      <c r="AK3120" s="115" t="b">
        <f>ISNUMBER(SEARCH("IRT",Table1[[#This Row],[Current_Status]]))</f>
        <v>0</v>
      </c>
      <c r="AL3120" s="116">
        <f>YEAR(Table1[[#This Row],[Project_Initiated]])</f>
        <v>2018</v>
      </c>
      <c r="AM3120" s="53">
        <v>44136</v>
      </c>
      <c r="AN3120" s="53" t="str">
        <f>IF(AND(Table1[[#This Row],[Completed Date]]&gt;="07/01/2020"+0,Table1[[#This Row],[Completed Date]]&lt;="6/30/2021"+0),"FY 20-21",IF(AND(Table1[[#This Row],[Completed Date]]&gt;="07/01/2019"+0,Table1[[#This Row],[Completed Date]]&lt;="6/30/2020"+0),"FY 19-20",""))</f>
        <v>FY 19-20</v>
      </c>
      <c r="AO3120" s="116" t="str">
        <f>IFERROR(FIND("R",Table1[[#This Row],[FS_Priority]]),"")</f>
        <v/>
      </c>
    </row>
    <row r="3121" spans="1:41" x14ac:dyDescent="0.25">
      <c r="A3121" s="48" t="s">
        <v>840</v>
      </c>
      <c r="B3121" s="217" t="s">
        <v>211</v>
      </c>
      <c r="C3121" s="217" t="s">
        <v>840</v>
      </c>
      <c r="D3121" s="218" t="b">
        <v>0</v>
      </c>
      <c r="E3121" s="48" t="s">
        <v>4299</v>
      </c>
      <c r="F3121" s="48" t="s">
        <v>2996</v>
      </c>
      <c r="G3121" s="48" t="s">
        <v>841</v>
      </c>
      <c r="H3121" s="48" t="s">
        <v>275</v>
      </c>
      <c r="I3121" s="48" t="s">
        <v>211</v>
      </c>
      <c r="J3121" s="48" t="s">
        <v>2672</v>
      </c>
      <c r="K3121" s="217" t="s">
        <v>3471</v>
      </c>
      <c r="L3121" s="217" t="s">
        <v>2636</v>
      </c>
      <c r="M3121" s="48" t="s">
        <v>3494</v>
      </c>
      <c r="N3121" s="217" t="s">
        <v>211</v>
      </c>
      <c r="O3121" s="48" t="s">
        <v>183</v>
      </c>
      <c r="P3121" s="48"/>
      <c r="Q3121" s="48" t="s">
        <v>211</v>
      </c>
      <c r="R3121" s="217" t="s">
        <v>211</v>
      </c>
      <c r="S3121" s="48" t="b">
        <v>0</v>
      </c>
      <c r="T3121" s="48"/>
      <c r="U3121" s="178"/>
      <c r="V3121" s="178">
        <v>43326</v>
      </c>
      <c r="W3121" s="48" t="s">
        <v>211</v>
      </c>
      <c r="X3121" s="48"/>
      <c r="Y3121" s="48"/>
      <c r="Z3121" s="48" t="s">
        <v>211</v>
      </c>
      <c r="AA3121" s="48"/>
      <c r="AB3121" s="48"/>
      <c r="AC3121" s="217" t="s">
        <v>211</v>
      </c>
      <c r="AD3121" s="179"/>
      <c r="AE3121" s="217" t="s">
        <v>178</v>
      </c>
      <c r="AF3121" s="217" t="s">
        <v>211</v>
      </c>
      <c r="AG3121" s="217" t="s">
        <v>2693</v>
      </c>
      <c r="AH3121" s="208">
        <v>43360</v>
      </c>
      <c r="AI3121" s="210" t="s">
        <v>4347</v>
      </c>
      <c r="AJ3121" s="115" t="str">
        <f t="shared" si="48"/>
        <v>FS</v>
      </c>
      <c r="AK3121" s="115" t="b">
        <f>ISNUMBER(SEARCH("IRT",Table1[[#This Row],[Current_Status]]))</f>
        <v>0</v>
      </c>
      <c r="AL3121" s="116">
        <f>YEAR(Table1[[#This Row],[Project_Initiated]])</f>
        <v>2018</v>
      </c>
      <c r="AM3121" s="53">
        <v>44136</v>
      </c>
      <c r="AN3121" s="53" t="str">
        <f>IF(AND(Table1[[#This Row],[Completed Date]]&gt;="07/01/2020"+0,Table1[[#This Row],[Completed Date]]&lt;="6/30/2021"+0),"FY 20-21",IF(AND(Table1[[#This Row],[Completed Date]]&gt;="07/01/2019"+0,Table1[[#This Row],[Completed Date]]&lt;="6/30/2020"+0),"FY 19-20",""))</f>
        <v/>
      </c>
      <c r="AO3121" s="116" t="str">
        <f>IFERROR(FIND("R",Table1[[#This Row],[FS_Priority]]),"")</f>
        <v/>
      </c>
    </row>
    <row r="3122" spans="1:41" x14ac:dyDescent="0.25">
      <c r="A3122" s="48" t="s">
        <v>411</v>
      </c>
      <c r="B3122" s="217" t="s">
        <v>211</v>
      </c>
      <c r="C3122" s="217" t="s">
        <v>411</v>
      </c>
      <c r="D3122" s="218" t="b">
        <v>0</v>
      </c>
      <c r="E3122" s="48" t="s">
        <v>4299</v>
      </c>
      <c r="F3122" s="48" t="s">
        <v>3286</v>
      </c>
      <c r="G3122" s="48" t="s">
        <v>211</v>
      </c>
      <c r="H3122" s="48" t="s">
        <v>1288</v>
      </c>
      <c r="I3122" s="48" t="s">
        <v>3470</v>
      </c>
      <c r="J3122" s="48" t="s">
        <v>2661</v>
      </c>
      <c r="K3122" s="217" t="s">
        <v>3471</v>
      </c>
      <c r="L3122" s="217" t="s">
        <v>2636</v>
      </c>
      <c r="M3122" s="48" t="s">
        <v>3809</v>
      </c>
      <c r="N3122" s="217" t="s">
        <v>211</v>
      </c>
      <c r="O3122" s="48" t="s">
        <v>412</v>
      </c>
      <c r="P3122" s="48"/>
      <c r="Q3122" s="48" t="s">
        <v>211</v>
      </c>
      <c r="R3122" s="217" t="s">
        <v>211</v>
      </c>
      <c r="S3122" s="48" t="b">
        <v>0</v>
      </c>
      <c r="T3122" s="48"/>
      <c r="U3122" s="178"/>
      <c r="V3122" s="178">
        <v>43336</v>
      </c>
      <c r="W3122" s="48" t="s">
        <v>211</v>
      </c>
      <c r="X3122" s="48"/>
      <c r="Y3122" s="48"/>
      <c r="Z3122" s="48" t="s">
        <v>211</v>
      </c>
      <c r="AA3122" s="48"/>
      <c r="AB3122" s="48"/>
      <c r="AC3122" s="217" t="s">
        <v>3412</v>
      </c>
      <c r="AD3122" s="48"/>
      <c r="AE3122" s="217" t="s">
        <v>488</v>
      </c>
      <c r="AF3122" s="217" t="s">
        <v>211</v>
      </c>
      <c r="AG3122" s="217" t="s">
        <v>2694</v>
      </c>
      <c r="AH3122" s="208">
        <v>43647</v>
      </c>
      <c r="AI3122" s="210" t="s">
        <v>4347</v>
      </c>
      <c r="AJ3122" s="115" t="str">
        <f t="shared" si="48"/>
        <v>FS</v>
      </c>
      <c r="AK3122" s="115" t="b">
        <f>ISNUMBER(SEARCH("IRT",Table1[[#This Row],[Current_Status]]))</f>
        <v>0</v>
      </c>
      <c r="AL3122" s="116">
        <f>YEAR(Table1[[#This Row],[Project_Initiated]])</f>
        <v>2018</v>
      </c>
      <c r="AM3122" s="53">
        <v>44136</v>
      </c>
      <c r="AN3122" s="53" t="str">
        <f>IF(AND(Table1[[#This Row],[Completed Date]]&gt;="07/01/2020"+0,Table1[[#This Row],[Completed Date]]&lt;="6/30/2021"+0),"FY 20-21",IF(AND(Table1[[#This Row],[Completed Date]]&gt;="07/01/2019"+0,Table1[[#This Row],[Completed Date]]&lt;="6/30/2020"+0),"FY 19-20",""))</f>
        <v>FY 19-20</v>
      </c>
      <c r="AO3122" s="116" t="str">
        <f>IFERROR(FIND("R",Table1[[#This Row],[FS_Priority]]),"")</f>
        <v/>
      </c>
    </row>
    <row r="3123" spans="1:41" x14ac:dyDescent="0.25">
      <c r="A3123" s="48" t="s">
        <v>339</v>
      </c>
      <c r="B3123" s="217" t="s">
        <v>211</v>
      </c>
      <c r="C3123" s="217" t="s">
        <v>339</v>
      </c>
      <c r="D3123" s="218" t="b">
        <v>0</v>
      </c>
      <c r="E3123" s="48" t="s">
        <v>107</v>
      </c>
      <c r="F3123" s="48" t="s">
        <v>3211</v>
      </c>
      <c r="G3123" s="48" t="s">
        <v>211</v>
      </c>
      <c r="H3123" s="48" t="s">
        <v>462</v>
      </c>
      <c r="I3123" s="48" t="s">
        <v>3730</v>
      </c>
      <c r="J3123" s="48" t="s">
        <v>2661</v>
      </c>
      <c r="K3123" s="217" t="s">
        <v>3674</v>
      </c>
      <c r="L3123" s="217" t="s">
        <v>2636</v>
      </c>
      <c r="M3123" s="48" t="s">
        <v>3682</v>
      </c>
      <c r="N3123" s="217" t="s">
        <v>211</v>
      </c>
      <c r="O3123" s="48" t="s">
        <v>183</v>
      </c>
      <c r="P3123" s="48"/>
      <c r="Q3123" s="48" t="s">
        <v>340</v>
      </c>
      <c r="R3123" s="217" t="s">
        <v>211</v>
      </c>
      <c r="S3123" s="48" t="b">
        <v>0</v>
      </c>
      <c r="T3123" s="48"/>
      <c r="U3123" s="178"/>
      <c r="V3123" s="178">
        <v>43336</v>
      </c>
      <c r="W3123" s="48" t="s">
        <v>211</v>
      </c>
      <c r="X3123" s="48"/>
      <c r="Y3123" s="48"/>
      <c r="Z3123" s="48" t="s">
        <v>211</v>
      </c>
      <c r="AA3123" s="48"/>
      <c r="AB3123" s="48"/>
      <c r="AC3123" s="217" t="s">
        <v>3406</v>
      </c>
      <c r="AD3123" s="219">
        <v>43362</v>
      </c>
      <c r="AE3123" s="217" t="s">
        <v>498</v>
      </c>
      <c r="AF3123" s="217" t="s">
        <v>211</v>
      </c>
      <c r="AG3123" s="217" t="s">
        <v>2694</v>
      </c>
      <c r="AH3123" s="208">
        <v>43647</v>
      </c>
      <c r="AI3123" s="210" t="s">
        <v>4347</v>
      </c>
      <c r="AJ3123" s="115" t="str">
        <f t="shared" si="48"/>
        <v>FS</v>
      </c>
      <c r="AK3123" s="115" t="b">
        <f>ISNUMBER(SEARCH("IRT",Table1[[#This Row],[Current_Status]]))</f>
        <v>0</v>
      </c>
      <c r="AL3123" s="116">
        <f>YEAR(Table1[[#This Row],[Project_Initiated]])</f>
        <v>2018</v>
      </c>
      <c r="AM3123" s="53">
        <v>44136</v>
      </c>
      <c r="AN3123" s="53" t="str">
        <f>IF(AND(Table1[[#This Row],[Completed Date]]&gt;="07/01/2020"+0,Table1[[#This Row],[Completed Date]]&lt;="6/30/2021"+0),"FY 20-21",IF(AND(Table1[[#This Row],[Completed Date]]&gt;="07/01/2019"+0,Table1[[#This Row],[Completed Date]]&lt;="6/30/2020"+0),"FY 19-20",""))</f>
        <v>FY 19-20</v>
      </c>
      <c r="AO3123" s="116" t="str">
        <f>IFERROR(FIND("R",Table1[[#This Row],[FS_Priority]]),"")</f>
        <v/>
      </c>
    </row>
    <row r="3124" spans="1:41" x14ac:dyDescent="0.25">
      <c r="A3124" s="48" t="s">
        <v>842</v>
      </c>
      <c r="B3124" s="217" t="s">
        <v>211</v>
      </c>
      <c r="C3124" s="217" t="s">
        <v>842</v>
      </c>
      <c r="D3124" s="218" t="b">
        <v>0</v>
      </c>
      <c r="E3124" s="48" t="s">
        <v>287</v>
      </c>
      <c r="F3124" s="48" t="s">
        <v>3048</v>
      </c>
      <c r="G3124" s="48" t="s">
        <v>633</v>
      </c>
      <c r="H3124" s="48" t="s">
        <v>478</v>
      </c>
      <c r="I3124" s="48" t="s">
        <v>3560</v>
      </c>
      <c r="J3124" s="48" t="s">
        <v>2670</v>
      </c>
      <c r="K3124" s="217" t="s">
        <v>211</v>
      </c>
      <c r="L3124" s="217" t="s">
        <v>211</v>
      </c>
      <c r="M3124" s="48" t="s">
        <v>3561</v>
      </c>
      <c r="N3124" s="217" t="s">
        <v>211</v>
      </c>
      <c r="O3124" s="48" t="s">
        <v>211</v>
      </c>
      <c r="P3124" s="48"/>
      <c r="Q3124" s="48" t="s">
        <v>211</v>
      </c>
      <c r="R3124" s="217" t="s">
        <v>211</v>
      </c>
      <c r="S3124" s="48" t="b">
        <v>0</v>
      </c>
      <c r="T3124" s="48"/>
      <c r="U3124" s="178"/>
      <c r="V3124" s="178">
        <v>43336</v>
      </c>
      <c r="W3124" s="48" t="s">
        <v>211</v>
      </c>
      <c r="X3124" s="48"/>
      <c r="Y3124" s="48"/>
      <c r="Z3124" s="48" t="s">
        <v>211</v>
      </c>
      <c r="AA3124" s="48"/>
      <c r="AB3124" s="48"/>
      <c r="AC3124" s="217" t="s">
        <v>2676</v>
      </c>
      <c r="AD3124" s="179"/>
      <c r="AE3124" s="217" t="s">
        <v>211</v>
      </c>
      <c r="AF3124" s="217" t="s">
        <v>211</v>
      </c>
      <c r="AG3124" s="217" t="s">
        <v>211</v>
      </c>
      <c r="AH3124" s="209">
        <v>43447</v>
      </c>
      <c r="AI3124" s="210" t="s">
        <v>4347</v>
      </c>
      <c r="AJ3124" s="115" t="str">
        <f t="shared" si="48"/>
        <v>FS</v>
      </c>
      <c r="AK3124" s="115" t="b">
        <f>ISNUMBER(SEARCH("IRT",Table1[[#This Row],[Current_Status]]))</f>
        <v>0</v>
      </c>
      <c r="AL3124" s="116">
        <f>YEAR(Table1[[#This Row],[Project_Initiated]])</f>
        <v>2018</v>
      </c>
      <c r="AM3124" s="53">
        <v>44136</v>
      </c>
      <c r="AN3124" s="53" t="str">
        <f>IF(AND(Table1[[#This Row],[Completed Date]]&gt;="07/01/2020"+0,Table1[[#This Row],[Completed Date]]&lt;="6/30/2021"+0),"FY 20-21",IF(AND(Table1[[#This Row],[Completed Date]]&gt;="07/01/2019"+0,Table1[[#This Row],[Completed Date]]&lt;="6/30/2020"+0),"FY 19-20",""))</f>
        <v/>
      </c>
      <c r="AO3124" s="116" t="str">
        <f>IFERROR(FIND("R",Table1[[#This Row],[FS_Priority]]),"")</f>
        <v/>
      </c>
    </row>
    <row r="3125" spans="1:41" x14ac:dyDescent="0.25">
      <c r="A3125" s="48" t="s">
        <v>843</v>
      </c>
      <c r="B3125" s="217" t="s">
        <v>211</v>
      </c>
      <c r="C3125" s="217" t="s">
        <v>843</v>
      </c>
      <c r="D3125" s="218" t="b">
        <v>0</v>
      </c>
      <c r="E3125" s="48" t="s">
        <v>287</v>
      </c>
      <c r="F3125" s="48" t="s">
        <v>3049</v>
      </c>
      <c r="G3125" s="48" t="s">
        <v>633</v>
      </c>
      <c r="H3125" s="48" t="s">
        <v>478</v>
      </c>
      <c r="I3125" s="48" t="s">
        <v>3563</v>
      </c>
      <c r="J3125" s="48" t="s">
        <v>2670</v>
      </c>
      <c r="K3125" s="217" t="s">
        <v>211</v>
      </c>
      <c r="L3125" s="217" t="s">
        <v>211</v>
      </c>
      <c r="M3125" s="48" t="s">
        <v>3561</v>
      </c>
      <c r="N3125" s="217" t="s">
        <v>211</v>
      </c>
      <c r="O3125" s="48" t="s">
        <v>211</v>
      </c>
      <c r="P3125" s="48"/>
      <c r="Q3125" s="48" t="s">
        <v>211</v>
      </c>
      <c r="R3125" s="217" t="s">
        <v>211</v>
      </c>
      <c r="S3125" s="48" t="b">
        <v>0</v>
      </c>
      <c r="T3125" s="48"/>
      <c r="U3125" s="178"/>
      <c r="V3125" s="178">
        <v>43336</v>
      </c>
      <c r="W3125" s="48" t="s">
        <v>211</v>
      </c>
      <c r="X3125" s="48"/>
      <c r="Y3125" s="48"/>
      <c r="Z3125" s="48" t="s">
        <v>211</v>
      </c>
      <c r="AA3125" s="48"/>
      <c r="AB3125" s="48"/>
      <c r="AC3125" s="217" t="s">
        <v>2676</v>
      </c>
      <c r="AD3125" s="48"/>
      <c r="AE3125" s="217" t="s">
        <v>211</v>
      </c>
      <c r="AF3125" s="217" t="s">
        <v>211</v>
      </c>
      <c r="AG3125" s="217" t="s">
        <v>211</v>
      </c>
      <c r="AH3125" s="208">
        <v>43447</v>
      </c>
      <c r="AI3125" s="210" t="s">
        <v>4347</v>
      </c>
      <c r="AJ3125" s="115" t="str">
        <f t="shared" si="48"/>
        <v>FS</v>
      </c>
      <c r="AK3125" s="115" t="b">
        <f>ISNUMBER(SEARCH("IRT",Table1[[#This Row],[Current_Status]]))</f>
        <v>0</v>
      </c>
      <c r="AL3125" s="116">
        <f>YEAR(Table1[[#This Row],[Project_Initiated]])</f>
        <v>2018</v>
      </c>
      <c r="AM3125" s="53">
        <v>44136</v>
      </c>
      <c r="AN3125" s="53" t="str">
        <f>IF(AND(Table1[[#This Row],[Completed Date]]&gt;="07/01/2020"+0,Table1[[#This Row],[Completed Date]]&lt;="6/30/2021"+0),"FY 20-21",IF(AND(Table1[[#This Row],[Completed Date]]&gt;="07/01/2019"+0,Table1[[#This Row],[Completed Date]]&lt;="6/30/2020"+0),"FY 19-20",""))</f>
        <v/>
      </c>
      <c r="AO3125" s="116" t="str">
        <f>IFERROR(FIND("R",Table1[[#This Row],[FS_Priority]]),"")</f>
        <v/>
      </c>
    </row>
    <row r="3126" spans="1:41" x14ac:dyDescent="0.25">
      <c r="A3126" s="48" t="s">
        <v>844</v>
      </c>
      <c r="B3126" s="217" t="s">
        <v>211</v>
      </c>
      <c r="C3126" s="217" t="s">
        <v>844</v>
      </c>
      <c r="D3126" s="218" t="b">
        <v>0</v>
      </c>
      <c r="E3126" s="48" t="s">
        <v>107</v>
      </c>
      <c r="F3126" s="48" t="s">
        <v>3168</v>
      </c>
      <c r="G3126" s="48" t="s">
        <v>845</v>
      </c>
      <c r="H3126" s="48" t="s">
        <v>477</v>
      </c>
      <c r="I3126" s="48" t="s">
        <v>3704</v>
      </c>
      <c r="J3126" s="48" t="s">
        <v>2672</v>
      </c>
      <c r="K3126" s="217" t="s">
        <v>3674</v>
      </c>
      <c r="L3126" s="217" t="s">
        <v>2636</v>
      </c>
      <c r="M3126" s="48" t="s">
        <v>3561</v>
      </c>
      <c r="N3126" s="217" t="s">
        <v>211</v>
      </c>
      <c r="O3126" s="48" t="s">
        <v>211</v>
      </c>
      <c r="P3126" s="48"/>
      <c r="Q3126" s="48" t="s">
        <v>211</v>
      </c>
      <c r="R3126" s="217" t="s">
        <v>211</v>
      </c>
      <c r="S3126" s="48" t="b">
        <v>0</v>
      </c>
      <c r="T3126" s="48"/>
      <c r="U3126" s="178"/>
      <c r="V3126" s="178">
        <v>43336</v>
      </c>
      <c r="W3126" s="48" t="s">
        <v>211</v>
      </c>
      <c r="X3126" s="48"/>
      <c r="Y3126" s="48"/>
      <c r="Z3126" s="48" t="s">
        <v>211</v>
      </c>
      <c r="AA3126" s="48"/>
      <c r="AB3126" s="48"/>
      <c r="AC3126" s="217" t="s">
        <v>211</v>
      </c>
      <c r="AD3126" s="48"/>
      <c r="AE3126" s="217" t="s">
        <v>211</v>
      </c>
      <c r="AF3126" s="217" t="s">
        <v>211</v>
      </c>
      <c r="AG3126" s="217" t="s">
        <v>211</v>
      </c>
      <c r="AH3126" s="208">
        <v>43374</v>
      </c>
      <c r="AI3126" s="210" t="s">
        <v>4347</v>
      </c>
      <c r="AJ3126" s="115" t="str">
        <f t="shared" si="48"/>
        <v>FS</v>
      </c>
      <c r="AK3126" s="115" t="b">
        <f>ISNUMBER(SEARCH("IRT",Table1[[#This Row],[Current_Status]]))</f>
        <v>0</v>
      </c>
      <c r="AL3126" s="116">
        <f>YEAR(Table1[[#This Row],[Project_Initiated]])</f>
        <v>2018</v>
      </c>
      <c r="AM3126" s="53">
        <v>44136</v>
      </c>
      <c r="AN3126" s="53" t="str">
        <f>IF(AND(Table1[[#This Row],[Completed Date]]&gt;="07/01/2020"+0,Table1[[#This Row],[Completed Date]]&lt;="6/30/2021"+0),"FY 20-21",IF(AND(Table1[[#This Row],[Completed Date]]&gt;="07/01/2019"+0,Table1[[#This Row],[Completed Date]]&lt;="6/30/2020"+0),"FY 19-20",""))</f>
        <v/>
      </c>
      <c r="AO3126" s="116" t="str">
        <f>IFERROR(FIND("R",Table1[[#This Row],[FS_Priority]]),"")</f>
        <v/>
      </c>
    </row>
    <row r="3127" spans="1:41" x14ac:dyDescent="0.25">
      <c r="A3127" s="48" t="s">
        <v>846</v>
      </c>
      <c r="B3127" s="217" t="s">
        <v>211</v>
      </c>
      <c r="C3127" s="217" t="s">
        <v>846</v>
      </c>
      <c r="D3127" s="218" t="b">
        <v>0</v>
      </c>
      <c r="E3127" s="48" t="s">
        <v>107</v>
      </c>
      <c r="F3127" s="48" t="s">
        <v>3203</v>
      </c>
      <c r="G3127" s="48" t="s">
        <v>211</v>
      </c>
      <c r="H3127" s="48" t="s">
        <v>441</v>
      </c>
      <c r="I3127" s="48" t="s">
        <v>91</v>
      </c>
      <c r="J3127" s="48" t="s">
        <v>2661</v>
      </c>
      <c r="K3127" s="217" t="s">
        <v>3674</v>
      </c>
      <c r="L3127" s="217" t="s">
        <v>2636</v>
      </c>
      <c r="M3127" s="48" t="s">
        <v>3675</v>
      </c>
      <c r="N3127" s="217" t="s">
        <v>211</v>
      </c>
      <c r="O3127" s="48" t="s">
        <v>165</v>
      </c>
      <c r="P3127" s="48"/>
      <c r="Q3127" s="48" t="s">
        <v>236</v>
      </c>
      <c r="R3127" s="217" t="s">
        <v>211</v>
      </c>
      <c r="S3127" s="48" t="b">
        <v>1</v>
      </c>
      <c r="T3127" s="48"/>
      <c r="U3127" s="178"/>
      <c r="V3127" s="178">
        <v>43336</v>
      </c>
      <c r="W3127" s="48" t="s">
        <v>211</v>
      </c>
      <c r="X3127" s="48"/>
      <c r="Y3127" s="48"/>
      <c r="Z3127" s="48" t="s">
        <v>211</v>
      </c>
      <c r="AA3127" s="48"/>
      <c r="AB3127" s="48"/>
      <c r="AC3127" s="217" t="s">
        <v>539</v>
      </c>
      <c r="AD3127" s="179"/>
      <c r="AE3127" s="217" t="s">
        <v>165</v>
      </c>
      <c r="AF3127" s="217" t="s">
        <v>211</v>
      </c>
      <c r="AG3127" s="217" t="s">
        <v>539</v>
      </c>
      <c r="AH3127" s="208">
        <v>43383</v>
      </c>
      <c r="AI3127" s="210" t="s">
        <v>4347</v>
      </c>
      <c r="AJ3127" s="115" t="str">
        <f t="shared" si="48"/>
        <v>FS</v>
      </c>
      <c r="AK3127" s="115" t="b">
        <f>ISNUMBER(SEARCH("IRT",Table1[[#This Row],[Current_Status]]))</f>
        <v>0</v>
      </c>
      <c r="AL3127" s="116">
        <f>YEAR(Table1[[#This Row],[Project_Initiated]])</f>
        <v>2018</v>
      </c>
      <c r="AM3127" s="53">
        <v>44136</v>
      </c>
      <c r="AN3127" s="53" t="str">
        <f>IF(AND(Table1[[#This Row],[Completed Date]]&gt;="07/01/2020"+0,Table1[[#This Row],[Completed Date]]&lt;="6/30/2021"+0),"FY 20-21",IF(AND(Table1[[#This Row],[Completed Date]]&gt;="07/01/2019"+0,Table1[[#This Row],[Completed Date]]&lt;="6/30/2020"+0),"FY 19-20",""))</f>
        <v/>
      </c>
      <c r="AO3127" s="116" t="str">
        <f>IFERROR(FIND("R",Table1[[#This Row],[FS_Priority]]),"")</f>
        <v/>
      </c>
    </row>
    <row r="3128" spans="1:41" x14ac:dyDescent="0.25">
      <c r="A3128" s="48" t="s">
        <v>262</v>
      </c>
      <c r="B3128" s="217" t="s">
        <v>211</v>
      </c>
      <c r="C3128" s="217" t="s">
        <v>262</v>
      </c>
      <c r="D3128" s="218" t="b">
        <v>0</v>
      </c>
      <c r="E3128" s="48" t="s">
        <v>4299</v>
      </c>
      <c r="F3128" s="48" t="s">
        <v>2994</v>
      </c>
      <c r="G3128" s="48" t="s">
        <v>211</v>
      </c>
      <c r="H3128" s="48" t="s">
        <v>267</v>
      </c>
      <c r="I3128" s="48" t="s">
        <v>3491</v>
      </c>
      <c r="J3128" s="48" t="s">
        <v>2661</v>
      </c>
      <c r="K3128" s="217" t="s">
        <v>3471</v>
      </c>
      <c r="L3128" s="217" t="s">
        <v>2636</v>
      </c>
      <c r="M3128" s="48" t="s">
        <v>3492</v>
      </c>
      <c r="N3128" s="217" t="s">
        <v>211</v>
      </c>
      <c r="O3128" s="48" t="s">
        <v>534</v>
      </c>
      <c r="P3128" s="48"/>
      <c r="Q3128" s="48" t="s">
        <v>108</v>
      </c>
      <c r="R3128" s="217" t="s">
        <v>211</v>
      </c>
      <c r="S3128" s="48" t="b">
        <v>0</v>
      </c>
      <c r="T3128" s="48"/>
      <c r="U3128" s="178"/>
      <c r="V3128" s="178">
        <v>43336</v>
      </c>
      <c r="W3128" s="48" t="s">
        <v>211</v>
      </c>
      <c r="X3128" s="48"/>
      <c r="Y3128" s="48"/>
      <c r="Z3128" s="48" t="s">
        <v>211</v>
      </c>
      <c r="AA3128" s="48"/>
      <c r="AB3128" s="48"/>
      <c r="AC3128" s="217" t="s">
        <v>2679</v>
      </c>
      <c r="AD3128" s="48"/>
      <c r="AE3128" s="217" t="s">
        <v>178</v>
      </c>
      <c r="AF3128" s="217" t="s">
        <v>211</v>
      </c>
      <c r="AG3128" s="217" t="s">
        <v>2694</v>
      </c>
      <c r="AH3128" s="208">
        <v>43446</v>
      </c>
      <c r="AI3128" s="210" t="s">
        <v>4347</v>
      </c>
      <c r="AJ3128" s="115" t="str">
        <f t="shared" si="48"/>
        <v>FS</v>
      </c>
      <c r="AK3128" s="115" t="b">
        <f>ISNUMBER(SEARCH("IRT",Table1[[#This Row],[Current_Status]]))</f>
        <v>0</v>
      </c>
      <c r="AL3128" s="116">
        <f>YEAR(Table1[[#This Row],[Project_Initiated]])</f>
        <v>2018</v>
      </c>
      <c r="AM3128" s="53">
        <v>44136</v>
      </c>
      <c r="AN3128" s="53" t="str">
        <f>IF(AND(Table1[[#This Row],[Completed Date]]&gt;="07/01/2020"+0,Table1[[#This Row],[Completed Date]]&lt;="6/30/2021"+0),"FY 20-21",IF(AND(Table1[[#This Row],[Completed Date]]&gt;="07/01/2019"+0,Table1[[#This Row],[Completed Date]]&lt;="6/30/2020"+0),"FY 19-20",""))</f>
        <v/>
      </c>
      <c r="AO3128" s="116" t="str">
        <f>IFERROR(FIND("R",Table1[[#This Row],[FS_Priority]]),"")</f>
        <v/>
      </c>
    </row>
    <row r="3129" spans="1:41" x14ac:dyDescent="0.25">
      <c r="A3129" s="48" t="s">
        <v>301</v>
      </c>
      <c r="B3129" s="217" t="s">
        <v>211</v>
      </c>
      <c r="C3129" s="217" t="s">
        <v>301</v>
      </c>
      <c r="D3129" s="218" t="b">
        <v>0</v>
      </c>
      <c r="E3129" s="48" t="s">
        <v>99</v>
      </c>
      <c r="F3129" s="48" t="s">
        <v>3110</v>
      </c>
      <c r="G3129" s="48" t="s">
        <v>211</v>
      </c>
      <c r="H3129" s="48" t="s">
        <v>465</v>
      </c>
      <c r="I3129" s="48" t="s">
        <v>3645</v>
      </c>
      <c r="J3129" s="48" t="s">
        <v>2661</v>
      </c>
      <c r="K3129" s="217" t="s">
        <v>4989</v>
      </c>
      <c r="L3129" s="217" t="s">
        <v>297</v>
      </c>
      <c r="M3129" s="48" t="s">
        <v>3602</v>
      </c>
      <c r="N3129" s="217" t="s">
        <v>211</v>
      </c>
      <c r="O3129" s="48" t="s">
        <v>165</v>
      </c>
      <c r="P3129" s="48"/>
      <c r="Q3129" s="48" t="s">
        <v>227</v>
      </c>
      <c r="R3129" s="217" t="s">
        <v>211</v>
      </c>
      <c r="S3129" s="48" t="b">
        <v>0</v>
      </c>
      <c r="T3129" s="48"/>
      <c r="U3129" s="178"/>
      <c r="V3129" s="178">
        <v>43339</v>
      </c>
      <c r="W3129" s="48" t="s">
        <v>211</v>
      </c>
      <c r="X3129" s="48"/>
      <c r="Y3129" s="48"/>
      <c r="Z3129" s="48" t="s">
        <v>211</v>
      </c>
      <c r="AA3129" s="48"/>
      <c r="AB3129" s="48"/>
      <c r="AC3129" s="217" t="s">
        <v>539</v>
      </c>
      <c r="AD3129" s="48"/>
      <c r="AE3129" s="217" t="s">
        <v>165</v>
      </c>
      <c r="AF3129" s="217" t="s">
        <v>211</v>
      </c>
      <c r="AG3129" s="217" t="s">
        <v>539</v>
      </c>
      <c r="AH3129" s="208">
        <v>43412</v>
      </c>
      <c r="AI3129" s="210" t="s">
        <v>4347</v>
      </c>
      <c r="AJ3129" s="115" t="str">
        <f t="shared" si="48"/>
        <v>FS</v>
      </c>
      <c r="AK3129" s="115" t="b">
        <f>ISNUMBER(SEARCH("IRT",Table1[[#This Row],[Current_Status]]))</f>
        <v>0</v>
      </c>
      <c r="AL3129" s="116">
        <f>YEAR(Table1[[#This Row],[Project_Initiated]])</f>
        <v>2018</v>
      </c>
      <c r="AM3129" s="53">
        <v>44136</v>
      </c>
      <c r="AN3129" s="53" t="str">
        <f>IF(AND(Table1[[#This Row],[Completed Date]]&gt;="07/01/2020"+0,Table1[[#This Row],[Completed Date]]&lt;="6/30/2021"+0),"FY 20-21",IF(AND(Table1[[#This Row],[Completed Date]]&gt;="07/01/2019"+0,Table1[[#This Row],[Completed Date]]&lt;="6/30/2020"+0),"FY 19-20",""))</f>
        <v/>
      </c>
      <c r="AO3129" s="116" t="str">
        <f>IFERROR(FIND("R",Table1[[#This Row],[FS_Priority]]),"")</f>
        <v/>
      </c>
    </row>
    <row r="3130" spans="1:41" x14ac:dyDescent="0.25">
      <c r="A3130" s="48" t="s">
        <v>401</v>
      </c>
      <c r="B3130" s="217" t="s">
        <v>211</v>
      </c>
      <c r="C3130" s="217" t="s">
        <v>401</v>
      </c>
      <c r="D3130" s="218" t="b">
        <v>0</v>
      </c>
      <c r="E3130" s="48" t="s">
        <v>398</v>
      </c>
      <c r="F3130" s="48" t="s">
        <v>3270</v>
      </c>
      <c r="G3130" s="48" t="s">
        <v>211</v>
      </c>
      <c r="H3130" s="48" t="s">
        <v>453</v>
      </c>
      <c r="I3130" s="48" t="s">
        <v>3790</v>
      </c>
      <c r="J3130" s="48" t="s">
        <v>2661</v>
      </c>
      <c r="K3130" s="217" t="s">
        <v>3786</v>
      </c>
      <c r="L3130" s="217" t="s">
        <v>399</v>
      </c>
      <c r="M3130" s="48" t="s">
        <v>3787</v>
      </c>
      <c r="N3130" s="217" t="s">
        <v>211</v>
      </c>
      <c r="O3130" s="48" t="s">
        <v>183</v>
      </c>
      <c r="P3130" s="48"/>
      <c r="Q3130" s="48" t="s">
        <v>184</v>
      </c>
      <c r="R3130" s="217" t="s">
        <v>211</v>
      </c>
      <c r="S3130" s="48" t="b">
        <v>0</v>
      </c>
      <c r="T3130" s="48"/>
      <c r="U3130" s="178"/>
      <c r="V3130" s="178">
        <v>43339</v>
      </c>
      <c r="W3130" s="48" t="s">
        <v>211</v>
      </c>
      <c r="X3130" s="48"/>
      <c r="Y3130" s="48"/>
      <c r="Z3130" s="48" t="s">
        <v>211</v>
      </c>
      <c r="AA3130" s="48"/>
      <c r="AB3130" s="48"/>
      <c r="AC3130" s="217" t="s">
        <v>2865</v>
      </c>
      <c r="AD3130" s="219">
        <v>43361</v>
      </c>
      <c r="AE3130" s="217" t="s">
        <v>178</v>
      </c>
      <c r="AF3130" s="217" t="s">
        <v>4409</v>
      </c>
      <c r="AG3130" s="217" t="s">
        <v>2694</v>
      </c>
      <c r="AH3130" s="208">
        <v>43570</v>
      </c>
      <c r="AI3130" s="210" t="s">
        <v>4347</v>
      </c>
      <c r="AJ3130" s="115" t="str">
        <f t="shared" si="48"/>
        <v>FS</v>
      </c>
      <c r="AK3130" s="115" t="b">
        <f>ISNUMBER(SEARCH("IRT",Table1[[#This Row],[Current_Status]]))</f>
        <v>0</v>
      </c>
      <c r="AL3130" s="116">
        <f>YEAR(Table1[[#This Row],[Project_Initiated]])</f>
        <v>2018</v>
      </c>
      <c r="AM3130" s="53">
        <v>44136</v>
      </c>
      <c r="AN3130" s="53" t="str">
        <f>IF(AND(Table1[[#This Row],[Completed Date]]&gt;="07/01/2020"+0,Table1[[#This Row],[Completed Date]]&lt;="6/30/2021"+0),"FY 20-21",IF(AND(Table1[[#This Row],[Completed Date]]&gt;="07/01/2019"+0,Table1[[#This Row],[Completed Date]]&lt;="6/30/2020"+0),"FY 19-20",""))</f>
        <v/>
      </c>
      <c r="AO3130" s="116" t="str">
        <f>IFERROR(FIND("R",Table1[[#This Row],[FS_Priority]]),"")</f>
        <v/>
      </c>
    </row>
    <row r="3131" spans="1:41" x14ac:dyDescent="0.25">
      <c r="A3131" s="48" t="s">
        <v>298</v>
      </c>
      <c r="B3131" s="217" t="s">
        <v>211</v>
      </c>
      <c r="C3131" s="217" t="s">
        <v>298</v>
      </c>
      <c r="D3131" s="218" t="b">
        <v>0</v>
      </c>
      <c r="E3131" s="48" t="s">
        <v>99</v>
      </c>
      <c r="F3131" s="48" t="s">
        <v>3094</v>
      </c>
      <c r="G3131" s="48" t="s">
        <v>211</v>
      </c>
      <c r="H3131" s="48" t="s">
        <v>177</v>
      </c>
      <c r="I3131" s="48" t="s">
        <v>3632</v>
      </c>
      <c r="J3131" s="48" t="s">
        <v>2661</v>
      </c>
      <c r="K3131" s="217" t="s">
        <v>4989</v>
      </c>
      <c r="L3131" s="217" t="s">
        <v>297</v>
      </c>
      <c r="M3131" s="48" t="s">
        <v>3633</v>
      </c>
      <c r="N3131" s="217" t="s">
        <v>211</v>
      </c>
      <c r="O3131" s="48" t="s">
        <v>183</v>
      </c>
      <c r="P3131" s="48"/>
      <c r="Q3131" s="48" t="s">
        <v>218</v>
      </c>
      <c r="R3131" s="217" t="s">
        <v>211</v>
      </c>
      <c r="S3131" s="48" t="b">
        <v>0</v>
      </c>
      <c r="T3131" s="48"/>
      <c r="U3131" s="178"/>
      <c r="V3131" s="178">
        <v>43340</v>
      </c>
      <c r="W3131" s="48" t="s">
        <v>211</v>
      </c>
      <c r="X3131" s="48"/>
      <c r="Y3131" s="48"/>
      <c r="Z3131" s="48" t="s">
        <v>211</v>
      </c>
      <c r="AA3131" s="48"/>
      <c r="AB3131" s="48"/>
      <c r="AC3131" s="217" t="s">
        <v>2685</v>
      </c>
      <c r="AD3131" s="48"/>
      <c r="AE3131" s="217" t="s">
        <v>178</v>
      </c>
      <c r="AF3131" s="217" t="s">
        <v>211</v>
      </c>
      <c r="AG3131" s="217" t="s">
        <v>2694</v>
      </c>
      <c r="AH3131" s="208">
        <v>43448</v>
      </c>
      <c r="AI3131" s="210" t="s">
        <v>4347</v>
      </c>
      <c r="AJ3131" s="115" t="str">
        <f t="shared" si="48"/>
        <v>FS</v>
      </c>
      <c r="AK3131" s="115" t="b">
        <f>ISNUMBER(SEARCH("IRT",Table1[[#This Row],[Current_Status]]))</f>
        <v>0</v>
      </c>
      <c r="AL3131" s="116">
        <f>YEAR(Table1[[#This Row],[Project_Initiated]])</f>
        <v>2018</v>
      </c>
      <c r="AM3131" s="53">
        <v>44136</v>
      </c>
      <c r="AN3131" s="53" t="str">
        <f>IF(AND(Table1[[#This Row],[Completed Date]]&gt;="07/01/2020"+0,Table1[[#This Row],[Completed Date]]&lt;="6/30/2021"+0),"FY 20-21",IF(AND(Table1[[#This Row],[Completed Date]]&gt;="07/01/2019"+0,Table1[[#This Row],[Completed Date]]&lt;="6/30/2020"+0),"FY 19-20",""))</f>
        <v/>
      </c>
      <c r="AO3131" s="116" t="str">
        <f>IFERROR(FIND("R",Table1[[#This Row],[FS_Priority]]),"")</f>
        <v/>
      </c>
    </row>
    <row r="3132" spans="1:41" x14ac:dyDescent="0.25">
      <c r="A3132" s="48" t="s">
        <v>302</v>
      </c>
      <c r="B3132" s="217" t="s">
        <v>211</v>
      </c>
      <c r="C3132" s="217" t="s">
        <v>302</v>
      </c>
      <c r="D3132" s="218" t="b">
        <v>0</v>
      </c>
      <c r="E3132" s="48" t="s">
        <v>99</v>
      </c>
      <c r="F3132" s="48" t="s">
        <v>3111</v>
      </c>
      <c r="G3132" s="48" t="s">
        <v>211</v>
      </c>
      <c r="H3132" s="48" t="s">
        <v>464</v>
      </c>
      <c r="I3132" s="48" t="s">
        <v>3646</v>
      </c>
      <c r="J3132" s="48" t="s">
        <v>2661</v>
      </c>
      <c r="K3132" s="217" t="s">
        <v>4989</v>
      </c>
      <c r="L3132" s="217" t="s">
        <v>297</v>
      </c>
      <c r="M3132" s="48" t="s">
        <v>3631</v>
      </c>
      <c r="N3132" s="217" t="s">
        <v>211</v>
      </c>
      <c r="O3132" s="48" t="s">
        <v>165</v>
      </c>
      <c r="P3132" s="48"/>
      <c r="Q3132" s="48" t="s">
        <v>229</v>
      </c>
      <c r="R3132" s="217" t="s">
        <v>211</v>
      </c>
      <c r="S3132" s="48" t="b">
        <v>0</v>
      </c>
      <c r="T3132" s="48"/>
      <c r="U3132" s="178"/>
      <c r="V3132" s="178">
        <v>43340</v>
      </c>
      <c r="W3132" s="48" t="s">
        <v>211</v>
      </c>
      <c r="X3132" s="48"/>
      <c r="Y3132" s="48"/>
      <c r="Z3132" s="48" t="s">
        <v>211</v>
      </c>
      <c r="AA3132" s="48"/>
      <c r="AB3132" s="48"/>
      <c r="AC3132" s="217" t="s">
        <v>539</v>
      </c>
      <c r="AD3132" s="48"/>
      <c r="AE3132" s="217" t="s">
        <v>165</v>
      </c>
      <c r="AF3132" s="217" t="s">
        <v>211</v>
      </c>
      <c r="AG3132" s="217" t="s">
        <v>539</v>
      </c>
      <c r="AH3132" s="208">
        <v>43412</v>
      </c>
      <c r="AI3132" s="210" t="s">
        <v>4347</v>
      </c>
      <c r="AJ3132" s="115" t="str">
        <f t="shared" si="48"/>
        <v>FS</v>
      </c>
      <c r="AK3132" s="115" t="b">
        <f>ISNUMBER(SEARCH("IRT",Table1[[#This Row],[Current_Status]]))</f>
        <v>0</v>
      </c>
      <c r="AL3132" s="116">
        <f>YEAR(Table1[[#This Row],[Project_Initiated]])</f>
        <v>2018</v>
      </c>
      <c r="AM3132" s="53">
        <v>44136</v>
      </c>
      <c r="AN3132" s="53" t="str">
        <f>IF(AND(Table1[[#This Row],[Completed Date]]&gt;="07/01/2020"+0,Table1[[#This Row],[Completed Date]]&lt;="6/30/2021"+0),"FY 20-21",IF(AND(Table1[[#This Row],[Completed Date]]&gt;="07/01/2019"+0,Table1[[#This Row],[Completed Date]]&lt;="6/30/2020"+0),"FY 19-20",""))</f>
        <v/>
      </c>
      <c r="AO3132" s="116" t="str">
        <f>IFERROR(FIND("R",Table1[[#This Row],[FS_Priority]]),"")</f>
        <v/>
      </c>
    </row>
    <row r="3133" spans="1:41" x14ac:dyDescent="0.25">
      <c r="A3133" s="48" t="s">
        <v>847</v>
      </c>
      <c r="B3133" s="217" t="s">
        <v>211</v>
      </c>
      <c r="C3133" s="217" t="s">
        <v>847</v>
      </c>
      <c r="D3133" s="218" t="b">
        <v>0</v>
      </c>
      <c r="E3133" s="48" t="s">
        <v>4299</v>
      </c>
      <c r="F3133" s="48" t="s">
        <v>2978</v>
      </c>
      <c r="G3133" s="48" t="s">
        <v>211</v>
      </c>
      <c r="H3133" s="48" t="s">
        <v>456</v>
      </c>
      <c r="I3133" s="48" t="s">
        <v>211</v>
      </c>
      <c r="J3133" s="48" t="s">
        <v>2661</v>
      </c>
      <c r="K3133" s="217" t="s">
        <v>3471</v>
      </c>
      <c r="L3133" s="217" t="s">
        <v>2636</v>
      </c>
      <c r="M3133" s="48" t="s">
        <v>3474</v>
      </c>
      <c r="N3133" s="217" t="s">
        <v>211</v>
      </c>
      <c r="O3133" s="48" t="s">
        <v>165</v>
      </c>
      <c r="P3133" s="48"/>
      <c r="Q3133" s="48" t="s">
        <v>211</v>
      </c>
      <c r="R3133" s="217" t="s">
        <v>211</v>
      </c>
      <c r="S3133" s="48" t="b">
        <v>0</v>
      </c>
      <c r="T3133" s="48"/>
      <c r="U3133" s="178"/>
      <c r="V3133" s="178">
        <v>43375</v>
      </c>
      <c r="W3133" s="48" t="s">
        <v>211</v>
      </c>
      <c r="X3133" s="48"/>
      <c r="Y3133" s="48"/>
      <c r="Z3133" s="48" t="s">
        <v>211</v>
      </c>
      <c r="AA3133" s="48"/>
      <c r="AB3133" s="48"/>
      <c r="AC3133" s="217" t="s">
        <v>539</v>
      </c>
      <c r="AD3133" s="48"/>
      <c r="AE3133" s="217" t="s">
        <v>165</v>
      </c>
      <c r="AF3133" s="217" t="s">
        <v>211</v>
      </c>
      <c r="AG3133" s="217" t="s">
        <v>539</v>
      </c>
      <c r="AH3133" s="209">
        <v>43374</v>
      </c>
      <c r="AI3133" s="210" t="s">
        <v>4352</v>
      </c>
      <c r="AJ3133" s="115" t="str">
        <f t="shared" si="48"/>
        <v>FS</v>
      </c>
      <c r="AK3133" s="115" t="b">
        <f>ISNUMBER(SEARCH("IRT",Table1[[#This Row],[Current_Status]]))</f>
        <v>0</v>
      </c>
      <c r="AL3133" s="116">
        <f>YEAR(Table1[[#This Row],[Project_Initiated]])</f>
        <v>2018</v>
      </c>
      <c r="AM3133" s="53">
        <v>44136</v>
      </c>
      <c r="AN3133" s="53" t="str">
        <f>IF(AND(Table1[[#This Row],[Completed Date]]&gt;="07/01/2020"+0,Table1[[#This Row],[Completed Date]]&lt;="6/30/2021"+0),"FY 20-21",IF(AND(Table1[[#This Row],[Completed Date]]&gt;="07/01/2019"+0,Table1[[#This Row],[Completed Date]]&lt;="6/30/2020"+0),"FY 19-20",""))</f>
        <v/>
      </c>
      <c r="AO3133" s="116" t="str">
        <f>IFERROR(FIND("R",Table1[[#This Row],[FS_Priority]]),"")</f>
        <v/>
      </c>
    </row>
    <row r="3134" spans="1:41" x14ac:dyDescent="0.25">
      <c r="A3134" s="48" t="s">
        <v>257</v>
      </c>
      <c r="B3134" s="217" t="s">
        <v>211</v>
      </c>
      <c r="C3134" s="217" t="s">
        <v>257</v>
      </c>
      <c r="D3134" s="218" t="b">
        <v>0</v>
      </c>
      <c r="E3134" s="48" t="s">
        <v>4299</v>
      </c>
      <c r="F3134" s="48" t="s">
        <v>2988</v>
      </c>
      <c r="G3134" s="48" t="s">
        <v>211</v>
      </c>
      <c r="H3134" s="48" t="s">
        <v>456</v>
      </c>
      <c r="I3134" s="48" t="s">
        <v>211</v>
      </c>
      <c r="J3134" s="48" t="s">
        <v>2661</v>
      </c>
      <c r="K3134" s="217" t="s">
        <v>3471</v>
      </c>
      <c r="L3134" s="217" t="s">
        <v>2636</v>
      </c>
      <c r="M3134" s="48" t="s">
        <v>3487</v>
      </c>
      <c r="N3134" s="217" t="s">
        <v>211</v>
      </c>
      <c r="O3134" s="48" t="s">
        <v>165</v>
      </c>
      <c r="P3134" s="48"/>
      <c r="Q3134" s="48" t="s">
        <v>184</v>
      </c>
      <c r="R3134" s="217" t="s">
        <v>211</v>
      </c>
      <c r="S3134" s="48" t="b">
        <v>0</v>
      </c>
      <c r="T3134" s="48"/>
      <c r="U3134" s="178"/>
      <c r="V3134" s="178">
        <v>43340</v>
      </c>
      <c r="W3134" s="48" t="s">
        <v>211</v>
      </c>
      <c r="X3134" s="48"/>
      <c r="Y3134" s="48"/>
      <c r="Z3134" s="48" t="s">
        <v>211</v>
      </c>
      <c r="AA3134" s="48"/>
      <c r="AB3134" s="48"/>
      <c r="AC3134" s="217" t="s">
        <v>2881</v>
      </c>
      <c r="AD3134" s="179"/>
      <c r="AE3134" s="217" t="s">
        <v>165</v>
      </c>
      <c r="AF3134" s="217" t="s">
        <v>211</v>
      </c>
      <c r="AG3134" s="217" t="s">
        <v>539</v>
      </c>
      <c r="AH3134" s="208">
        <v>43592</v>
      </c>
      <c r="AI3134" s="210" t="s">
        <v>4347</v>
      </c>
      <c r="AJ3134" s="115" t="str">
        <f t="shared" ref="AJ3134:AJ3197" si="49">IF(LEN(A3134)&gt;6,"FS","PD&amp;C")</f>
        <v>FS</v>
      </c>
      <c r="AK3134" s="115" t="b">
        <f>ISNUMBER(SEARCH("IRT",Table1[[#This Row],[Current_Status]]))</f>
        <v>0</v>
      </c>
      <c r="AL3134" s="116">
        <f>YEAR(Table1[[#This Row],[Project_Initiated]])</f>
        <v>2018</v>
      </c>
      <c r="AM3134" s="53">
        <v>44136</v>
      </c>
      <c r="AN3134" s="53" t="str">
        <f>IF(AND(Table1[[#This Row],[Completed Date]]&gt;="07/01/2020"+0,Table1[[#This Row],[Completed Date]]&lt;="6/30/2021"+0),"FY 20-21",IF(AND(Table1[[#This Row],[Completed Date]]&gt;="07/01/2019"+0,Table1[[#This Row],[Completed Date]]&lt;="6/30/2020"+0),"FY 19-20",""))</f>
        <v/>
      </c>
      <c r="AO3134" s="116" t="str">
        <f>IFERROR(FIND("R",Table1[[#This Row],[FS_Priority]]),"")</f>
        <v/>
      </c>
    </row>
    <row r="3135" spans="1:41" x14ac:dyDescent="0.25">
      <c r="A3135" s="48" t="s">
        <v>414</v>
      </c>
      <c r="B3135" s="217" t="s">
        <v>211</v>
      </c>
      <c r="C3135" s="217" t="s">
        <v>414</v>
      </c>
      <c r="D3135" s="218" t="b">
        <v>0</v>
      </c>
      <c r="E3135" s="48" t="s">
        <v>148</v>
      </c>
      <c r="F3135" s="48" t="s">
        <v>3339</v>
      </c>
      <c r="G3135" s="48" t="s">
        <v>319</v>
      </c>
      <c r="H3135" s="48" t="s">
        <v>2338</v>
      </c>
      <c r="I3135" s="48" t="s">
        <v>3877</v>
      </c>
      <c r="J3135" s="48" t="s">
        <v>2671</v>
      </c>
      <c r="K3135" s="217" t="s">
        <v>4320</v>
      </c>
      <c r="L3135" s="217" t="s">
        <v>434</v>
      </c>
      <c r="M3135" s="48" t="s">
        <v>3871</v>
      </c>
      <c r="N3135" s="217" t="s">
        <v>211</v>
      </c>
      <c r="O3135" s="48" t="s">
        <v>183</v>
      </c>
      <c r="P3135" s="48"/>
      <c r="Q3135" s="48" t="s">
        <v>184</v>
      </c>
      <c r="R3135" s="217" t="s">
        <v>211</v>
      </c>
      <c r="S3135" s="48" t="b">
        <v>0</v>
      </c>
      <c r="T3135" s="48"/>
      <c r="U3135" s="178"/>
      <c r="V3135" s="178">
        <v>43340</v>
      </c>
      <c r="W3135" s="48" t="s">
        <v>211</v>
      </c>
      <c r="X3135" s="48"/>
      <c r="Y3135" s="48"/>
      <c r="Z3135" s="48" t="s">
        <v>211</v>
      </c>
      <c r="AA3135" s="48"/>
      <c r="AB3135" s="48"/>
      <c r="AC3135" s="217" t="s">
        <v>5047</v>
      </c>
      <c r="AD3135" s="219">
        <v>43370</v>
      </c>
      <c r="AE3135" s="217" t="s">
        <v>178</v>
      </c>
      <c r="AF3135" s="217" t="s">
        <v>211</v>
      </c>
      <c r="AG3135" s="217" t="s">
        <v>2694</v>
      </c>
      <c r="AH3135" s="208"/>
      <c r="AI3135" s="210" t="s">
        <v>4347</v>
      </c>
      <c r="AJ3135" s="115" t="str">
        <f t="shared" si="49"/>
        <v>FS</v>
      </c>
      <c r="AK3135" s="115" t="b">
        <f>ISNUMBER(SEARCH("IRT",Table1[[#This Row],[Current_Status]]))</f>
        <v>0</v>
      </c>
      <c r="AL3135" s="116">
        <f>YEAR(Table1[[#This Row],[Project_Initiated]])</f>
        <v>2018</v>
      </c>
      <c r="AM3135" s="53">
        <v>44136</v>
      </c>
      <c r="AN3135" s="53" t="str">
        <f>IF(AND(Table1[[#This Row],[Completed Date]]&gt;="07/01/2020"+0,Table1[[#This Row],[Completed Date]]&lt;="6/30/2021"+0),"FY 20-21",IF(AND(Table1[[#This Row],[Completed Date]]&gt;="07/01/2019"+0,Table1[[#This Row],[Completed Date]]&lt;="6/30/2020"+0),"FY 19-20",""))</f>
        <v/>
      </c>
      <c r="AO3135" s="116" t="str">
        <f>IFERROR(FIND("R",Table1[[#This Row],[FS_Priority]]),"")</f>
        <v/>
      </c>
    </row>
    <row r="3136" spans="1:41" x14ac:dyDescent="0.25">
      <c r="A3136" s="48" t="s">
        <v>848</v>
      </c>
      <c r="B3136" s="217" t="s">
        <v>211</v>
      </c>
      <c r="C3136" s="217" t="s">
        <v>848</v>
      </c>
      <c r="D3136" s="218" t="b">
        <v>0</v>
      </c>
      <c r="E3136" s="48" t="s">
        <v>99</v>
      </c>
      <c r="F3136" s="48" t="s">
        <v>3144</v>
      </c>
      <c r="G3136" s="48" t="s">
        <v>211</v>
      </c>
      <c r="H3136" s="48" t="s">
        <v>465</v>
      </c>
      <c r="I3136" s="48" t="s">
        <v>3666</v>
      </c>
      <c r="J3136" s="48" t="s">
        <v>2672</v>
      </c>
      <c r="K3136" s="217" t="s">
        <v>4989</v>
      </c>
      <c r="L3136" s="217" t="s">
        <v>297</v>
      </c>
      <c r="M3136" s="48" t="s">
        <v>3670</v>
      </c>
      <c r="N3136" s="217" t="s">
        <v>211</v>
      </c>
      <c r="O3136" s="48" t="s">
        <v>165</v>
      </c>
      <c r="P3136" s="48"/>
      <c r="Q3136" s="48" t="s">
        <v>489</v>
      </c>
      <c r="R3136" s="217" t="s">
        <v>211</v>
      </c>
      <c r="S3136" s="48" t="b">
        <v>0</v>
      </c>
      <c r="T3136" s="48"/>
      <c r="U3136" s="178"/>
      <c r="V3136" s="178">
        <v>43340</v>
      </c>
      <c r="W3136" s="48" t="s">
        <v>211</v>
      </c>
      <c r="X3136" s="48"/>
      <c r="Y3136" s="48"/>
      <c r="Z3136" s="48" t="s">
        <v>211</v>
      </c>
      <c r="AA3136" s="48"/>
      <c r="AB3136" s="48"/>
      <c r="AC3136" s="217" t="s">
        <v>211</v>
      </c>
      <c r="AD3136" s="48"/>
      <c r="AE3136" s="217" t="s">
        <v>165</v>
      </c>
      <c r="AF3136" s="217" t="s">
        <v>211</v>
      </c>
      <c r="AG3136" s="217" t="s">
        <v>211</v>
      </c>
      <c r="AH3136" s="208">
        <v>43374</v>
      </c>
      <c r="AI3136" s="210" t="s">
        <v>4347</v>
      </c>
      <c r="AJ3136" s="115" t="str">
        <f t="shared" si="49"/>
        <v>FS</v>
      </c>
      <c r="AK3136" s="115" t="b">
        <f>ISNUMBER(SEARCH("IRT",Table1[[#This Row],[Current_Status]]))</f>
        <v>0</v>
      </c>
      <c r="AL3136" s="116">
        <f>YEAR(Table1[[#This Row],[Project_Initiated]])</f>
        <v>2018</v>
      </c>
      <c r="AM3136" s="53">
        <v>44136</v>
      </c>
      <c r="AN3136" s="53" t="str">
        <f>IF(AND(Table1[[#This Row],[Completed Date]]&gt;="07/01/2020"+0,Table1[[#This Row],[Completed Date]]&lt;="6/30/2021"+0),"FY 20-21",IF(AND(Table1[[#This Row],[Completed Date]]&gt;="07/01/2019"+0,Table1[[#This Row],[Completed Date]]&lt;="6/30/2020"+0),"FY 19-20",""))</f>
        <v/>
      </c>
      <c r="AO3136" s="116" t="str">
        <f>IFERROR(FIND("R",Table1[[#This Row],[FS_Priority]]),"")</f>
        <v/>
      </c>
    </row>
    <row r="3137" spans="1:41" x14ac:dyDescent="0.25">
      <c r="A3137" s="48" t="s">
        <v>256</v>
      </c>
      <c r="B3137" s="217" t="s">
        <v>211</v>
      </c>
      <c r="C3137" s="217" t="s">
        <v>256</v>
      </c>
      <c r="D3137" s="218" t="b">
        <v>0</v>
      </c>
      <c r="E3137" s="48" t="s">
        <v>4299</v>
      </c>
      <c r="F3137" s="48" t="s">
        <v>2987</v>
      </c>
      <c r="G3137" s="48" t="s">
        <v>211</v>
      </c>
      <c r="H3137" s="48" t="s">
        <v>454</v>
      </c>
      <c r="I3137" s="48" t="s">
        <v>3485</v>
      </c>
      <c r="J3137" s="48" t="s">
        <v>2661</v>
      </c>
      <c r="K3137" s="217" t="s">
        <v>3471</v>
      </c>
      <c r="L3137" s="217" t="s">
        <v>2636</v>
      </c>
      <c r="M3137" s="48" t="s">
        <v>3486</v>
      </c>
      <c r="N3137" s="217" t="s">
        <v>211</v>
      </c>
      <c r="O3137" s="48" t="s">
        <v>534</v>
      </c>
      <c r="P3137" s="48"/>
      <c r="Q3137" s="48" t="s">
        <v>236</v>
      </c>
      <c r="R3137" s="217" t="s">
        <v>211</v>
      </c>
      <c r="S3137" s="48" t="b">
        <v>0</v>
      </c>
      <c r="T3137" s="48"/>
      <c r="U3137" s="178"/>
      <c r="V3137" s="178">
        <v>43329</v>
      </c>
      <c r="W3137" s="48" t="s">
        <v>211</v>
      </c>
      <c r="X3137" s="48"/>
      <c r="Y3137" s="48"/>
      <c r="Z3137" s="48" t="s">
        <v>211</v>
      </c>
      <c r="AA3137" s="48"/>
      <c r="AB3137" s="48"/>
      <c r="AC3137" s="217" t="s">
        <v>2888</v>
      </c>
      <c r="AD3137" s="48"/>
      <c r="AE3137" s="217" t="s">
        <v>178</v>
      </c>
      <c r="AF3137" s="217" t="s">
        <v>211</v>
      </c>
      <c r="AG3137" s="217" t="s">
        <v>2694</v>
      </c>
      <c r="AH3137" s="208">
        <v>43601</v>
      </c>
      <c r="AI3137" s="210" t="s">
        <v>4347</v>
      </c>
      <c r="AJ3137" s="115" t="str">
        <f t="shared" si="49"/>
        <v>FS</v>
      </c>
      <c r="AK3137" s="115" t="b">
        <f>ISNUMBER(SEARCH("IRT",Table1[[#This Row],[Current_Status]]))</f>
        <v>0</v>
      </c>
      <c r="AL3137" s="116">
        <f>YEAR(Table1[[#This Row],[Project_Initiated]])</f>
        <v>2018</v>
      </c>
      <c r="AM3137" s="53">
        <v>44136</v>
      </c>
      <c r="AN3137" s="53" t="str">
        <f>IF(AND(Table1[[#This Row],[Completed Date]]&gt;="07/01/2020"+0,Table1[[#This Row],[Completed Date]]&lt;="6/30/2021"+0),"FY 20-21",IF(AND(Table1[[#This Row],[Completed Date]]&gt;="07/01/2019"+0,Table1[[#This Row],[Completed Date]]&lt;="6/30/2020"+0),"FY 19-20",""))</f>
        <v/>
      </c>
      <c r="AO3137" s="116" t="str">
        <f>IFERROR(FIND("R",Table1[[#This Row],[FS_Priority]]),"")</f>
        <v/>
      </c>
    </row>
    <row r="3138" spans="1:41" x14ac:dyDescent="0.25">
      <c r="A3138" s="48" t="s">
        <v>402</v>
      </c>
      <c r="B3138" s="217" t="s">
        <v>211</v>
      </c>
      <c r="C3138" s="217" t="s">
        <v>402</v>
      </c>
      <c r="D3138" s="218" t="b">
        <v>0</v>
      </c>
      <c r="E3138" s="48" t="s">
        <v>398</v>
      </c>
      <c r="F3138" s="48" t="s">
        <v>3271</v>
      </c>
      <c r="G3138" s="48" t="s">
        <v>211</v>
      </c>
      <c r="H3138" s="48" t="s">
        <v>453</v>
      </c>
      <c r="I3138" s="48" t="s">
        <v>211</v>
      </c>
      <c r="J3138" s="48" t="s">
        <v>2661</v>
      </c>
      <c r="K3138" s="217" t="s">
        <v>3786</v>
      </c>
      <c r="L3138" s="217" t="s">
        <v>399</v>
      </c>
      <c r="M3138" s="48" t="s">
        <v>3787</v>
      </c>
      <c r="N3138" s="217" t="s">
        <v>211</v>
      </c>
      <c r="O3138" s="48" t="s">
        <v>183</v>
      </c>
      <c r="P3138" s="48"/>
      <c r="Q3138" s="48" t="s">
        <v>239</v>
      </c>
      <c r="R3138" s="217" t="s">
        <v>211</v>
      </c>
      <c r="S3138" s="48" t="b">
        <v>0</v>
      </c>
      <c r="T3138" s="48"/>
      <c r="U3138" s="178"/>
      <c r="V3138" s="178">
        <v>43341</v>
      </c>
      <c r="W3138" s="48" t="s">
        <v>211</v>
      </c>
      <c r="X3138" s="48"/>
      <c r="Y3138" s="48"/>
      <c r="Z3138" s="48" t="s">
        <v>211</v>
      </c>
      <c r="AA3138" s="48"/>
      <c r="AB3138" s="48"/>
      <c r="AC3138" s="217" t="s">
        <v>2885</v>
      </c>
      <c r="AD3138" s="48"/>
      <c r="AE3138" s="217" t="s">
        <v>178</v>
      </c>
      <c r="AF3138" s="217" t="s">
        <v>211</v>
      </c>
      <c r="AG3138" s="217" t="s">
        <v>2694</v>
      </c>
      <c r="AH3138" s="208">
        <v>43631</v>
      </c>
      <c r="AI3138" s="210" t="s">
        <v>4347</v>
      </c>
      <c r="AJ3138" s="115" t="str">
        <f t="shared" si="49"/>
        <v>FS</v>
      </c>
      <c r="AK3138" s="115" t="b">
        <f>ISNUMBER(SEARCH("IRT",Table1[[#This Row],[Current_Status]]))</f>
        <v>0</v>
      </c>
      <c r="AL3138" s="116">
        <f>YEAR(Table1[[#This Row],[Project_Initiated]])</f>
        <v>2018</v>
      </c>
      <c r="AM3138" s="53">
        <v>44136</v>
      </c>
      <c r="AN3138" s="53" t="str">
        <f>IF(AND(Table1[[#This Row],[Completed Date]]&gt;="07/01/2020"+0,Table1[[#This Row],[Completed Date]]&lt;="6/30/2021"+0),"FY 20-21",IF(AND(Table1[[#This Row],[Completed Date]]&gt;="07/01/2019"+0,Table1[[#This Row],[Completed Date]]&lt;="6/30/2020"+0),"FY 19-20",""))</f>
        <v/>
      </c>
      <c r="AO3138" s="116" t="str">
        <f>IFERROR(FIND("R",Table1[[#This Row],[FS_Priority]]),"")</f>
        <v/>
      </c>
    </row>
    <row r="3139" spans="1:41" x14ac:dyDescent="0.25">
      <c r="A3139" s="48" t="s">
        <v>849</v>
      </c>
      <c r="B3139" s="217" t="s">
        <v>211</v>
      </c>
      <c r="C3139" s="217" t="s">
        <v>849</v>
      </c>
      <c r="D3139" s="218" t="b">
        <v>0</v>
      </c>
      <c r="E3139" s="48" t="s">
        <v>107</v>
      </c>
      <c r="F3139" s="48" t="s">
        <v>3246</v>
      </c>
      <c r="G3139" s="48" t="s">
        <v>211</v>
      </c>
      <c r="H3139" s="48" t="s">
        <v>472</v>
      </c>
      <c r="I3139" s="48" t="s">
        <v>3762</v>
      </c>
      <c r="J3139" s="48" t="s">
        <v>2661</v>
      </c>
      <c r="K3139" s="217" t="s">
        <v>3674</v>
      </c>
      <c r="L3139" s="217" t="s">
        <v>2636</v>
      </c>
      <c r="M3139" s="48" t="s">
        <v>3745</v>
      </c>
      <c r="N3139" s="217" t="s">
        <v>211</v>
      </c>
      <c r="O3139" s="48" t="s">
        <v>165</v>
      </c>
      <c r="P3139" s="48"/>
      <c r="Q3139" s="48" t="s">
        <v>243</v>
      </c>
      <c r="R3139" s="217" t="s">
        <v>211</v>
      </c>
      <c r="S3139" s="48" t="b">
        <v>1</v>
      </c>
      <c r="T3139" s="48"/>
      <c r="U3139" s="178"/>
      <c r="V3139" s="178">
        <v>43342</v>
      </c>
      <c r="W3139" s="48" t="s">
        <v>211</v>
      </c>
      <c r="X3139" s="48"/>
      <c r="Y3139" s="48"/>
      <c r="Z3139" s="48" t="s">
        <v>211</v>
      </c>
      <c r="AA3139" s="48"/>
      <c r="AB3139" s="48"/>
      <c r="AC3139" s="217" t="s">
        <v>850</v>
      </c>
      <c r="AD3139" s="48"/>
      <c r="AE3139" s="217" t="s">
        <v>165</v>
      </c>
      <c r="AF3139" s="217" t="s">
        <v>211</v>
      </c>
      <c r="AG3139" s="217" t="s">
        <v>539</v>
      </c>
      <c r="AH3139" s="208">
        <v>43383</v>
      </c>
      <c r="AI3139" s="210" t="s">
        <v>4347</v>
      </c>
      <c r="AJ3139" s="115" t="str">
        <f t="shared" si="49"/>
        <v>FS</v>
      </c>
      <c r="AK3139" s="115" t="b">
        <f>ISNUMBER(SEARCH("IRT",Table1[[#This Row],[Current_Status]]))</f>
        <v>0</v>
      </c>
      <c r="AL3139" s="116">
        <f>YEAR(Table1[[#This Row],[Project_Initiated]])</f>
        <v>2018</v>
      </c>
      <c r="AM3139" s="53">
        <v>44136</v>
      </c>
      <c r="AN3139" s="53" t="str">
        <f>IF(AND(Table1[[#This Row],[Completed Date]]&gt;="07/01/2020"+0,Table1[[#This Row],[Completed Date]]&lt;="6/30/2021"+0),"FY 20-21",IF(AND(Table1[[#This Row],[Completed Date]]&gt;="07/01/2019"+0,Table1[[#This Row],[Completed Date]]&lt;="6/30/2020"+0),"FY 19-20",""))</f>
        <v/>
      </c>
      <c r="AO3139" s="116" t="str">
        <f>IFERROR(FIND("R",Table1[[#This Row],[FS_Priority]]),"")</f>
        <v/>
      </c>
    </row>
    <row r="3140" spans="1:41" x14ac:dyDescent="0.25">
      <c r="A3140" s="48" t="s">
        <v>380</v>
      </c>
      <c r="B3140" s="217" t="s">
        <v>211</v>
      </c>
      <c r="C3140" s="217" t="s">
        <v>380</v>
      </c>
      <c r="D3140" s="218" t="b">
        <v>0</v>
      </c>
      <c r="E3140" s="48" t="s">
        <v>107</v>
      </c>
      <c r="F3140" s="48" t="s">
        <v>3237</v>
      </c>
      <c r="G3140" s="48" t="s">
        <v>211</v>
      </c>
      <c r="H3140" s="48" t="s">
        <v>464</v>
      </c>
      <c r="I3140" s="48" t="s">
        <v>3753</v>
      </c>
      <c r="J3140" s="48" t="s">
        <v>2661</v>
      </c>
      <c r="K3140" s="217" t="s">
        <v>3674</v>
      </c>
      <c r="L3140" s="217" t="s">
        <v>2636</v>
      </c>
      <c r="M3140" s="48" t="s">
        <v>3754</v>
      </c>
      <c r="N3140" s="217" t="s">
        <v>211</v>
      </c>
      <c r="O3140" s="48" t="s">
        <v>165</v>
      </c>
      <c r="P3140" s="48"/>
      <c r="Q3140" s="48" t="s">
        <v>381</v>
      </c>
      <c r="R3140" s="217" t="s">
        <v>211</v>
      </c>
      <c r="S3140" s="48" t="b">
        <v>0</v>
      </c>
      <c r="T3140" s="48"/>
      <c r="U3140" s="178"/>
      <c r="V3140" s="178">
        <v>43342</v>
      </c>
      <c r="W3140" s="48" t="s">
        <v>211</v>
      </c>
      <c r="X3140" s="48"/>
      <c r="Y3140" s="48"/>
      <c r="Z3140" s="48" t="s">
        <v>211</v>
      </c>
      <c r="AA3140" s="48"/>
      <c r="AB3140" s="48"/>
      <c r="AC3140" s="217" t="s">
        <v>2697</v>
      </c>
      <c r="AD3140" s="48"/>
      <c r="AE3140" s="217" t="s">
        <v>165</v>
      </c>
      <c r="AF3140" s="217" t="s">
        <v>211</v>
      </c>
      <c r="AG3140" s="217" t="s">
        <v>539</v>
      </c>
      <c r="AH3140" s="208">
        <v>43476</v>
      </c>
      <c r="AI3140" s="210" t="s">
        <v>4347</v>
      </c>
      <c r="AJ3140" s="115" t="str">
        <f t="shared" si="49"/>
        <v>FS</v>
      </c>
      <c r="AK3140" s="115" t="b">
        <f>ISNUMBER(SEARCH("IRT",Table1[[#This Row],[Current_Status]]))</f>
        <v>0</v>
      </c>
      <c r="AL3140" s="116">
        <f>YEAR(Table1[[#This Row],[Project_Initiated]])</f>
        <v>2018</v>
      </c>
      <c r="AM3140" s="53">
        <v>44136</v>
      </c>
      <c r="AN3140" s="53" t="str">
        <f>IF(AND(Table1[[#This Row],[Completed Date]]&gt;="07/01/2020"+0,Table1[[#This Row],[Completed Date]]&lt;="6/30/2021"+0),"FY 20-21",IF(AND(Table1[[#This Row],[Completed Date]]&gt;="07/01/2019"+0,Table1[[#This Row],[Completed Date]]&lt;="6/30/2020"+0),"FY 19-20",""))</f>
        <v/>
      </c>
      <c r="AO3140" s="116" t="str">
        <f>IFERROR(FIND("R",Table1[[#This Row],[FS_Priority]]),"")</f>
        <v/>
      </c>
    </row>
    <row r="3141" spans="1:41" x14ac:dyDescent="0.25">
      <c r="A3141" s="48" t="s">
        <v>260</v>
      </c>
      <c r="B3141" s="217" t="s">
        <v>211</v>
      </c>
      <c r="C3141" s="217" t="s">
        <v>260</v>
      </c>
      <c r="D3141" s="218" t="b">
        <v>0</v>
      </c>
      <c r="E3141" s="48" t="s">
        <v>4299</v>
      </c>
      <c r="F3141" s="48" t="s">
        <v>2991</v>
      </c>
      <c r="G3141" s="48" t="s">
        <v>2889</v>
      </c>
      <c r="H3141" s="48" t="s">
        <v>463</v>
      </c>
      <c r="I3141" s="48" t="s">
        <v>3488</v>
      </c>
      <c r="J3141" s="48" t="s">
        <v>2661</v>
      </c>
      <c r="K3141" s="217" t="s">
        <v>3471</v>
      </c>
      <c r="L3141" s="217" t="s">
        <v>2636</v>
      </c>
      <c r="M3141" s="48" t="s">
        <v>3474</v>
      </c>
      <c r="N3141" s="217" t="s">
        <v>211</v>
      </c>
      <c r="O3141" s="48" t="s">
        <v>534</v>
      </c>
      <c r="P3141" s="48"/>
      <c r="Q3141" s="48" t="s">
        <v>242</v>
      </c>
      <c r="R3141" s="217" t="s">
        <v>211</v>
      </c>
      <c r="S3141" s="48" t="b">
        <v>0</v>
      </c>
      <c r="T3141" s="48"/>
      <c r="U3141" s="178"/>
      <c r="V3141" s="178">
        <v>43347</v>
      </c>
      <c r="W3141" s="48" t="s">
        <v>211</v>
      </c>
      <c r="X3141" s="48"/>
      <c r="Y3141" s="48"/>
      <c r="Z3141" s="48" t="s">
        <v>211</v>
      </c>
      <c r="AA3141" s="48"/>
      <c r="AB3141" s="48"/>
      <c r="AC3141" s="217" t="s">
        <v>4046</v>
      </c>
      <c r="AD3141" s="48"/>
      <c r="AE3141" s="217" t="s">
        <v>178</v>
      </c>
      <c r="AF3141" s="217" t="s">
        <v>211</v>
      </c>
      <c r="AG3141" s="217" t="s">
        <v>2694</v>
      </c>
      <c r="AH3141" s="208">
        <v>43630</v>
      </c>
      <c r="AI3141" s="210" t="s">
        <v>4347</v>
      </c>
      <c r="AJ3141" s="115" t="str">
        <f t="shared" si="49"/>
        <v>FS</v>
      </c>
      <c r="AK3141" s="115" t="b">
        <f>ISNUMBER(SEARCH("IRT",Table1[[#This Row],[Current_Status]]))</f>
        <v>0</v>
      </c>
      <c r="AL3141" s="116">
        <f>YEAR(Table1[[#This Row],[Project_Initiated]])</f>
        <v>2018</v>
      </c>
      <c r="AM3141" s="53">
        <v>44136</v>
      </c>
      <c r="AN3141" s="53" t="str">
        <f>IF(AND(Table1[[#This Row],[Completed Date]]&gt;="07/01/2020"+0,Table1[[#This Row],[Completed Date]]&lt;="6/30/2021"+0),"FY 20-21",IF(AND(Table1[[#This Row],[Completed Date]]&gt;="07/01/2019"+0,Table1[[#This Row],[Completed Date]]&lt;="6/30/2020"+0),"FY 19-20",""))</f>
        <v/>
      </c>
      <c r="AO3141" s="116" t="str">
        <f>IFERROR(FIND("R",Table1[[#This Row],[FS_Priority]]),"")</f>
        <v/>
      </c>
    </row>
    <row r="3142" spans="1:41" x14ac:dyDescent="0.25">
      <c r="A3142" s="48" t="s">
        <v>254</v>
      </c>
      <c r="B3142" s="217" t="s">
        <v>211</v>
      </c>
      <c r="C3142" s="217" t="s">
        <v>254</v>
      </c>
      <c r="D3142" s="218" t="b">
        <v>0</v>
      </c>
      <c r="E3142" s="48" t="s">
        <v>4299</v>
      </c>
      <c r="F3142" s="48" t="s">
        <v>2985</v>
      </c>
      <c r="G3142" s="48" t="s">
        <v>220</v>
      </c>
      <c r="H3142" s="48" t="s">
        <v>272</v>
      </c>
      <c r="I3142" s="48" t="s">
        <v>3482</v>
      </c>
      <c r="J3142" s="48" t="s">
        <v>2670</v>
      </c>
      <c r="K3142" s="217" t="s">
        <v>3471</v>
      </c>
      <c r="L3142" s="217" t="s">
        <v>2636</v>
      </c>
      <c r="M3142" s="48" t="s">
        <v>3483</v>
      </c>
      <c r="N3142" s="217" t="s">
        <v>211</v>
      </c>
      <c r="O3142" s="48" t="s">
        <v>211</v>
      </c>
      <c r="P3142" s="48"/>
      <c r="Q3142" s="48" t="s">
        <v>225</v>
      </c>
      <c r="R3142" s="217" t="s">
        <v>211</v>
      </c>
      <c r="S3142" s="48" t="b">
        <v>0</v>
      </c>
      <c r="T3142" s="48"/>
      <c r="U3142" s="178"/>
      <c r="V3142" s="178">
        <v>43347</v>
      </c>
      <c r="W3142" s="48" t="s">
        <v>211</v>
      </c>
      <c r="X3142" s="48"/>
      <c r="Y3142" s="48"/>
      <c r="Z3142" s="48" t="s">
        <v>211</v>
      </c>
      <c r="AA3142" s="48"/>
      <c r="AB3142" s="48"/>
      <c r="AC3142" s="217" t="s">
        <v>211</v>
      </c>
      <c r="AD3142" s="48"/>
      <c r="AE3142" s="217" t="s">
        <v>178</v>
      </c>
      <c r="AF3142" s="217" t="s">
        <v>211</v>
      </c>
      <c r="AG3142" s="217" t="s">
        <v>2694</v>
      </c>
      <c r="AH3142" s="208">
        <v>43367</v>
      </c>
      <c r="AI3142" s="210" t="s">
        <v>4347</v>
      </c>
      <c r="AJ3142" s="115" t="str">
        <f t="shared" si="49"/>
        <v>FS</v>
      </c>
      <c r="AK3142" s="115" t="b">
        <f>ISNUMBER(SEARCH("IRT",Table1[[#This Row],[Current_Status]]))</f>
        <v>0</v>
      </c>
      <c r="AL3142" s="116">
        <f>YEAR(Table1[[#This Row],[Project_Initiated]])</f>
        <v>2018</v>
      </c>
      <c r="AM3142" s="53">
        <v>44136</v>
      </c>
      <c r="AN3142" s="53" t="str">
        <f>IF(AND(Table1[[#This Row],[Completed Date]]&gt;="07/01/2020"+0,Table1[[#This Row],[Completed Date]]&lt;="6/30/2021"+0),"FY 20-21",IF(AND(Table1[[#This Row],[Completed Date]]&gt;="07/01/2019"+0,Table1[[#This Row],[Completed Date]]&lt;="6/30/2020"+0),"FY 19-20",""))</f>
        <v/>
      </c>
      <c r="AO3142" s="116" t="str">
        <f>IFERROR(FIND("R",Table1[[#This Row],[FS_Priority]]),"")</f>
        <v/>
      </c>
    </row>
    <row r="3143" spans="1:41" x14ac:dyDescent="0.25">
      <c r="A3143" s="48" t="s">
        <v>376</v>
      </c>
      <c r="B3143" s="217" t="s">
        <v>211</v>
      </c>
      <c r="C3143" s="217" t="s">
        <v>376</v>
      </c>
      <c r="D3143" s="218" t="b">
        <v>0</v>
      </c>
      <c r="E3143" s="48" t="s">
        <v>107</v>
      </c>
      <c r="F3143" s="48" t="s">
        <v>3258</v>
      </c>
      <c r="G3143" s="48" t="s">
        <v>211</v>
      </c>
      <c r="H3143" s="48" t="s">
        <v>441</v>
      </c>
      <c r="I3143" s="48" t="s">
        <v>3768</v>
      </c>
      <c r="J3143" s="48" t="s">
        <v>2670</v>
      </c>
      <c r="K3143" s="217" t="s">
        <v>3674</v>
      </c>
      <c r="L3143" s="217" t="s">
        <v>2636</v>
      </c>
      <c r="M3143" s="48" t="s">
        <v>3562</v>
      </c>
      <c r="N3143" s="217" t="s">
        <v>211</v>
      </c>
      <c r="O3143" s="48" t="s">
        <v>165</v>
      </c>
      <c r="P3143" s="48"/>
      <c r="Q3143" s="48" t="s">
        <v>489</v>
      </c>
      <c r="R3143" s="217" t="s">
        <v>211</v>
      </c>
      <c r="S3143" s="48" t="b">
        <v>0</v>
      </c>
      <c r="T3143" s="48"/>
      <c r="U3143" s="178"/>
      <c r="V3143" s="178">
        <v>43347</v>
      </c>
      <c r="W3143" s="48" t="s">
        <v>211</v>
      </c>
      <c r="X3143" s="48"/>
      <c r="Y3143" s="48"/>
      <c r="Z3143" s="48" t="s">
        <v>211</v>
      </c>
      <c r="AA3143" s="48"/>
      <c r="AB3143" s="48"/>
      <c r="AC3143" s="217" t="s">
        <v>4002</v>
      </c>
      <c r="AD3143" s="48"/>
      <c r="AE3143" s="217" t="s">
        <v>165</v>
      </c>
      <c r="AF3143" s="217" t="s">
        <v>211</v>
      </c>
      <c r="AG3143" s="217" t="s">
        <v>539</v>
      </c>
      <c r="AH3143" s="208">
        <v>43362</v>
      </c>
      <c r="AI3143" s="210" t="s">
        <v>4347</v>
      </c>
      <c r="AJ3143" s="115" t="str">
        <f t="shared" si="49"/>
        <v>FS</v>
      </c>
      <c r="AK3143" s="115" t="b">
        <f>ISNUMBER(SEARCH("IRT",Table1[[#This Row],[Current_Status]]))</f>
        <v>0</v>
      </c>
      <c r="AL3143" s="116">
        <f>YEAR(Table1[[#This Row],[Project_Initiated]])</f>
        <v>2018</v>
      </c>
      <c r="AM3143" s="53">
        <v>44136</v>
      </c>
      <c r="AN3143" s="53" t="str">
        <f>IF(AND(Table1[[#This Row],[Completed Date]]&gt;="07/01/2020"+0,Table1[[#This Row],[Completed Date]]&lt;="6/30/2021"+0),"FY 20-21",IF(AND(Table1[[#This Row],[Completed Date]]&gt;="07/01/2019"+0,Table1[[#This Row],[Completed Date]]&lt;="6/30/2020"+0),"FY 19-20",""))</f>
        <v/>
      </c>
      <c r="AO3143" s="116" t="str">
        <f>IFERROR(FIND("R",Table1[[#This Row],[FS_Priority]]),"")</f>
        <v/>
      </c>
    </row>
    <row r="3144" spans="1:41" x14ac:dyDescent="0.25">
      <c r="A3144" s="48" t="s">
        <v>252</v>
      </c>
      <c r="B3144" s="217" t="s">
        <v>211</v>
      </c>
      <c r="C3144" s="217" t="s">
        <v>252</v>
      </c>
      <c r="D3144" s="218" t="b">
        <v>0</v>
      </c>
      <c r="E3144" s="48" t="s">
        <v>4299</v>
      </c>
      <c r="F3144" s="48" t="s">
        <v>2984</v>
      </c>
      <c r="G3144" s="48" t="s">
        <v>253</v>
      </c>
      <c r="H3144" s="48" t="s">
        <v>264</v>
      </c>
      <c r="I3144" s="48" t="s">
        <v>3481</v>
      </c>
      <c r="J3144" s="48" t="s">
        <v>2672</v>
      </c>
      <c r="K3144" s="217" t="s">
        <v>3471</v>
      </c>
      <c r="L3144" s="217" t="s">
        <v>2636</v>
      </c>
      <c r="M3144" s="48" t="s">
        <v>3472</v>
      </c>
      <c r="N3144" s="217" t="s">
        <v>211</v>
      </c>
      <c r="O3144" s="48" t="s">
        <v>534</v>
      </c>
      <c r="P3144" s="48"/>
      <c r="Q3144" s="48" t="s">
        <v>223</v>
      </c>
      <c r="R3144" s="217" t="s">
        <v>211</v>
      </c>
      <c r="S3144" s="48" t="b">
        <v>0</v>
      </c>
      <c r="T3144" s="48"/>
      <c r="U3144" s="178"/>
      <c r="V3144" s="178">
        <v>43347</v>
      </c>
      <c r="W3144" s="48" t="s">
        <v>211</v>
      </c>
      <c r="X3144" s="48"/>
      <c r="Y3144" s="48"/>
      <c r="Z3144" s="48" t="s">
        <v>211</v>
      </c>
      <c r="AA3144" s="48"/>
      <c r="AB3144" s="48"/>
      <c r="AC3144" s="217" t="s">
        <v>2854</v>
      </c>
      <c r="AD3144" s="219">
        <v>43405</v>
      </c>
      <c r="AE3144" s="217" t="s">
        <v>178</v>
      </c>
      <c r="AF3144" s="217" t="s">
        <v>211</v>
      </c>
      <c r="AG3144" s="217" t="s">
        <v>2694</v>
      </c>
      <c r="AH3144" s="208">
        <v>43559</v>
      </c>
      <c r="AI3144" s="210" t="s">
        <v>4347</v>
      </c>
      <c r="AJ3144" s="115" t="str">
        <f t="shared" si="49"/>
        <v>FS</v>
      </c>
      <c r="AK3144" s="115" t="b">
        <f>ISNUMBER(SEARCH("IRT",Table1[[#This Row],[Current_Status]]))</f>
        <v>0</v>
      </c>
      <c r="AL3144" s="116">
        <f>YEAR(Table1[[#This Row],[Project_Initiated]])</f>
        <v>2018</v>
      </c>
      <c r="AM3144" s="53">
        <v>44136</v>
      </c>
      <c r="AN3144" s="53" t="str">
        <f>IF(AND(Table1[[#This Row],[Completed Date]]&gt;="07/01/2020"+0,Table1[[#This Row],[Completed Date]]&lt;="6/30/2021"+0),"FY 20-21",IF(AND(Table1[[#This Row],[Completed Date]]&gt;="07/01/2019"+0,Table1[[#This Row],[Completed Date]]&lt;="6/30/2020"+0),"FY 19-20",""))</f>
        <v/>
      </c>
      <c r="AO3144" s="116" t="str">
        <f>IFERROR(FIND("R",Table1[[#This Row],[FS_Priority]]),"")</f>
        <v/>
      </c>
    </row>
    <row r="3145" spans="1:41" x14ac:dyDescent="0.25">
      <c r="A3145" s="48" t="s">
        <v>250</v>
      </c>
      <c r="B3145" s="217" t="s">
        <v>211</v>
      </c>
      <c r="C3145" s="217" t="s">
        <v>250</v>
      </c>
      <c r="D3145" s="218" t="b">
        <v>0</v>
      </c>
      <c r="E3145" s="48" t="s">
        <v>4299</v>
      </c>
      <c r="F3145" s="48" t="s">
        <v>2982</v>
      </c>
      <c r="G3145" s="48" t="s">
        <v>211</v>
      </c>
      <c r="H3145" s="48" t="s">
        <v>264</v>
      </c>
      <c r="I3145" s="48" t="s">
        <v>3481</v>
      </c>
      <c r="J3145" s="48" t="s">
        <v>2661</v>
      </c>
      <c r="K3145" s="217" t="s">
        <v>3471</v>
      </c>
      <c r="L3145" s="217" t="s">
        <v>2636</v>
      </c>
      <c r="M3145" s="48" t="s">
        <v>3472</v>
      </c>
      <c r="N3145" s="217" t="s">
        <v>211</v>
      </c>
      <c r="O3145" s="48" t="s">
        <v>534</v>
      </c>
      <c r="P3145" s="48"/>
      <c r="Q3145" s="48" t="s">
        <v>221</v>
      </c>
      <c r="R3145" s="217" t="s">
        <v>211</v>
      </c>
      <c r="S3145" s="48" t="b">
        <v>0</v>
      </c>
      <c r="T3145" s="48"/>
      <c r="U3145" s="178"/>
      <c r="V3145" s="178">
        <v>43347</v>
      </c>
      <c r="W3145" s="48" t="s">
        <v>211</v>
      </c>
      <c r="X3145" s="48"/>
      <c r="Y3145" s="48"/>
      <c r="Z3145" s="48" t="s">
        <v>211</v>
      </c>
      <c r="AA3145" s="48"/>
      <c r="AB3145" s="48"/>
      <c r="AC3145" s="217" t="s">
        <v>2853</v>
      </c>
      <c r="AD3145" s="219">
        <v>43405</v>
      </c>
      <c r="AE3145" s="217" t="s">
        <v>178</v>
      </c>
      <c r="AF3145" s="217" t="s">
        <v>211</v>
      </c>
      <c r="AG3145" s="217" t="s">
        <v>2694</v>
      </c>
      <c r="AH3145" s="208">
        <v>43559</v>
      </c>
      <c r="AI3145" s="210" t="s">
        <v>4347</v>
      </c>
      <c r="AJ3145" s="115" t="str">
        <f t="shared" si="49"/>
        <v>FS</v>
      </c>
      <c r="AK3145" s="115" t="b">
        <f>ISNUMBER(SEARCH("IRT",Table1[[#This Row],[Current_Status]]))</f>
        <v>0</v>
      </c>
      <c r="AL3145" s="116">
        <f>YEAR(Table1[[#This Row],[Project_Initiated]])</f>
        <v>2018</v>
      </c>
      <c r="AM3145" s="53">
        <v>44136</v>
      </c>
      <c r="AN3145" s="53" t="str">
        <f>IF(AND(Table1[[#This Row],[Completed Date]]&gt;="07/01/2020"+0,Table1[[#This Row],[Completed Date]]&lt;="6/30/2021"+0),"FY 20-21",IF(AND(Table1[[#This Row],[Completed Date]]&gt;="07/01/2019"+0,Table1[[#This Row],[Completed Date]]&lt;="6/30/2020"+0),"FY 19-20",""))</f>
        <v/>
      </c>
      <c r="AO3145" s="116" t="str">
        <f>IFERROR(FIND("R",Table1[[#This Row],[FS_Priority]]),"")</f>
        <v/>
      </c>
    </row>
    <row r="3146" spans="1:41" x14ac:dyDescent="0.25">
      <c r="A3146" s="48" t="s">
        <v>400</v>
      </c>
      <c r="B3146" s="217" t="s">
        <v>211</v>
      </c>
      <c r="C3146" s="217" t="s">
        <v>400</v>
      </c>
      <c r="D3146" s="218" t="b">
        <v>0</v>
      </c>
      <c r="E3146" s="48" t="s">
        <v>398</v>
      </c>
      <c r="F3146" s="48" t="s">
        <v>3269</v>
      </c>
      <c r="G3146" s="48" t="s">
        <v>211</v>
      </c>
      <c r="H3146" s="48" t="s">
        <v>453</v>
      </c>
      <c r="I3146" s="48" t="s">
        <v>3755</v>
      </c>
      <c r="J3146" s="48" t="s">
        <v>2661</v>
      </c>
      <c r="K3146" s="217" t="s">
        <v>3786</v>
      </c>
      <c r="L3146" s="217" t="s">
        <v>399</v>
      </c>
      <c r="M3146" s="48" t="s">
        <v>3787</v>
      </c>
      <c r="N3146" s="217" t="s">
        <v>211</v>
      </c>
      <c r="O3146" s="48" t="s">
        <v>183</v>
      </c>
      <c r="P3146" s="48"/>
      <c r="Q3146" s="48" t="s">
        <v>236</v>
      </c>
      <c r="R3146" s="217" t="s">
        <v>211</v>
      </c>
      <c r="S3146" s="48" t="b">
        <v>0</v>
      </c>
      <c r="T3146" s="48"/>
      <c r="U3146" s="178"/>
      <c r="V3146" s="178">
        <v>43348</v>
      </c>
      <c r="W3146" s="48" t="s">
        <v>211</v>
      </c>
      <c r="X3146" s="48"/>
      <c r="Y3146" s="48"/>
      <c r="Z3146" s="48" t="s">
        <v>211</v>
      </c>
      <c r="AA3146" s="48"/>
      <c r="AB3146" s="48"/>
      <c r="AC3146" s="217" t="s">
        <v>2864</v>
      </c>
      <c r="AD3146" s="219">
        <v>43378</v>
      </c>
      <c r="AE3146" s="217" t="s">
        <v>178</v>
      </c>
      <c r="AF3146" s="217" t="s">
        <v>4410</v>
      </c>
      <c r="AG3146" s="217" t="s">
        <v>2694</v>
      </c>
      <c r="AH3146" s="208">
        <v>43570</v>
      </c>
      <c r="AI3146" s="210" t="s">
        <v>4347</v>
      </c>
      <c r="AJ3146" s="115" t="str">
        <f t="shared" si="49"/>
        <v>FS</v>
      </c>
      <c r="AK3146" s="115" t="b">
        <f>ISNUMBER(SEARCH("IRT",Table1[[#This Row],[Current_Status]]))</f>
        <v>0</v>
      </c>
      <c r="AL3146" s="116">
        <f>YEAR(Table1[[#This Row],[Project_Initiated]])</f>
        <v>2018</v>
      </c>
      <c r="AM3146" s="53">
        <v>44136</v>
      </c>
      <c r="AN3146" s="53" t="str">
        <f>IF(AND(Table1[[#This Row],[Completed Date]]&gt;="07/01/2020"+0,Table1[[#This Row],[Completed Date]]&lt;="6/30/2021"+0),"FY 20-21",IF(AND(Table1[[#This Row],[Completed Date]]&gt;="07/01/2019"+0,Table1[[#This Row],[Completed Date]]&lt;="6/30/2020"+0),"FY 19-20",""))</f>
        <v/>
      </c>
      <c r="AO3146" s="116" t="str">
        <f>IFERROR(FIND("R",Table1[[#This Row],[FS_Priority]]),"")</f>
        <v/>
      </c>
    </row>
    <row r="3147" spans="1:41" x14ac:dyDescent="0.25">
      <c r="A3147" s="48" t="s">
        <v>432</v>
      </c>
      <c r="B3147" s="217" t="s">
        <v>211</v>
      </c>
      <c r="C3147" s="217" t="s">
        <v>432</v>
      </c>
      <c r="D3147" s="218" t="b">
        <v>0</v>
      </c>
      <c r="E3147" s="48" t="s">
        <v>4257</v>
      </c>
      <c r="F3147" s="48" t="s">
        <v>3356</v>
      </c>
      <c r="G3147" s="48" t="s">
        <v>211</v>
      </c>
      <c r="H3147" s="48" t="s">
        <v>52</v>
      </c>
      <c r="I3147" s="48" t="s">
        <v>3902</v>
      </c>
      <c r="J3147" s="48" t="s">
        <v>2661</v>
      </c>
      <c r="K3147" s="217" t="s">
        <v>3901</v>
      </c>
      <c r="L3147" s="217" t="s">
        <v>439</v>
      </c>
      <c r="M3147" s="48" t="s">
        <v>3903</v>
      </c>
      <c r="N3147" s="217" t="s">
        <v>211</v>
      </c>
      <c r="O3147" s="48" t="s">
        <v>165</v>
      </c>
      <c r="P3147" s="48"/>
      <c r="Q3147" s="48" t="s">
        <v>218</v>
      </c>
      <c r="R3147" s="217" t="s">
        <v>211</v>
      </c>
      <c r="S3147" s="48" t="b">
        <v>0</v>
      </c>
      <c r="T3147" s="48"/>
      <c r="U3147" s="178"/>
      <c r="V3147" s="178">
        <v>43348</v>
      </c>
      <c r="W3147" s="48" t="s">
        <v>211</v>
      </c>
      <c r="X3147" s="48"/>
      <c r="Y3147" s="48"/>
      <c r="Z3147" s="48" t="s">
        <v>211</v>
      </c>
      <c r="AA3147" s="48"/>
      <c r="AB3147" s="48"/>
      <c r="AC3147" s="217" t="s">
        <v>2697</v>
      </c>
      <c r="AD3147" s="179"/>
      <c r="AE3147" s="217" t="s">
        <v>165</v>
      </c>
      <c r="AF3147" s="217" t="s">
        <v>211</v>
      </c>
      <c r="AG3147" s="217" t="s">
        <v>539</v>
      </c>
      <c r="AH3147" s="208">
        <v>43476</v>
      </c>
      <c r="AI3147" s="210" t="s">
        <v>4347</v>
      </c>
      <c r="AJ3147" s="115" t="str">
        <f t="shared" si="49"/>
        <v>FS</v>
      </c>
      <c r="AK3147" s="115" t="b">
        <f>ISNUMBER(SEARCH("IRT",Table1[[#This Row],[Current_Status]]))</f>
        <v>0</v>
      </c>
      <c r="AL3147" s="116">
        <f>YEAR(Table1[[#This Row],[Project_Initiated]])</f>
        <v>2018</v>
      </c>
      <c r="AM3147" s="53">
        <v>44136</v>
      </c>
      <c r="AN3147" s="53" t="str">
        <f>IF(AND(Table1[[#This Row],[Completed Date]]&gt;="07/01/2020"+0,Table1[[#This Row],[Completed Date]]&lt;="6/30/2021"+0),"FY 20-21",IF(AND(Table1[[#This Row],[Completed Date]]&gt;="07/01/2019"+0,Table1[[#This Row],[Completed Date]]&lt;="6/30/2020"+0),"FY 19-20",""))</f>
        <v/>
      </c>
      <c r="AO3147" s="116" t="str">
        <f>IFERROR(FIND("R",Table1[[#This Row],[FS_Priority]]),"")</f>
        <v/>
      </c>
    </row>
    <row r="3148" spans="1:41" x14ac:dyDescent="0.25">
      <c r="A3148" s="48" t="s">
        <v>851</v>
      </c>
      <c r="B3148" s="217" t="s">
        <v>211</v>
      </c>
      <c r="C3148" s="217" t="s">
        <v>851</v>
      </c>
      <c r="D3148" s="218" t="b">
        <v>0</v>
      </c>
      <c r="E3148" s="48" t="s">
        <v>4299</v>
      </c>
      <c r="F3148" s="48" t="s">
        <v>3288</v>
      </c>
      <c r="G3148" s="48" t="s">
        <v>211</v>
      </c>
      <c r="H3148" s="48" t="s">
        <v>52</v>
      </c>
      <c r="I3148" s="48" t="s">
        <v>3607</v>
      </c>
      <c r="J3148" s="48" t="s">
        <v>2672</v>
      </c>
      <c r="K3148" s="217" t="s">
        <v>3471</v>
      </c>
      <c r="L3148" s="217" t="s">
        <v>2636</v>
      </c>
      <c r="M3148" s="48" t="s">
        <v>3566</v>
      </c>
      <c r="N3148" s="217" t="s">
        <v>211</v>
      </c>
      <c r="O3148" s="48" t="s">
        <v>165</v>
      </c>
      <c r="P3148" s="48"/>
      <c r="Q3148" s="48" t="s">
        <v>218</v>
      </c>
      <c r="R3148" s="217" t="s">
        <v>211</v>
      </c>
      <c r="S3148" s="48" t="b">
        <v>0</v>
      </c>
      <c r="T3148" s="48"/>
      <c r="U3148" s="178"/>
      <c r="V3148" s="178">
        <v>43349</v>
      </c>
      <c r="W3148" s="48" t="s">
        <v>211</v>
      </c>
      <c r="X3148" s="48"/>
      <c r="Y3148" s="48"/>
      <c r="Z3148" s="48" t="s">
        <v>211</v>
      </c>
      <c r="AA3148" s="48"/>
      <c r="AB3148" s="48"/>
      <c r="AC3148" s="217" t="s">
        <v>211</v>
      </c>
      <c r="AD3148" s="179"/>
      <c r="AE3148" s="217" t="s">
        <v>165</v>
      </c>
      <c r="AF3148" s="217" t="s">
        <v>211</v>
      </c>
      <c r="AG3148" s="217" t="s">
        <v>539</v>
      </c>
      <c r="AH3148" s="208">
        <v>43356</v>
      </c>
      <c r="AI3148" s="210" t="s">
        <v>4347</v>
      </c>
      <c r="AJ3148" s="115" t="str">
        <f t="shared" si="49"/>
        <v>FS</v>
      </c>
      <c r="AK3148" s="115" t="b">
        <f>ISNUMBER(SEARCH("IRT",Table1[[#This Row],[Current_Status]]))</f>
        <v>0</v>
      </c>
      <c r="AL3148" s="116">
        <f>YEAR(Table1[[#This Row],[Project_Initiated]])</f>
        <v>2018</v>
      </c>
      <c r="AM3148" s="53">
        <v>44136</v>
      </c>
      <c r="AN3148" s="53" t="str">
        <f>IF(AND(Table1[[#This Row],[Completed Date]]&gt;="07/01/2020"+0,Table1[[#This Row],[Completed Date]]&lt;="6/30/2021"+0),"FY 20-21",IF(AND(Table1[[#This Row],[Completed Date]]&gt;="07/01/2019"+0,Table1[[#This Row],[Completed Date]]&lt;="6/30/2020"+0),"FY 19-20",""))</f>
        <v/>
      </c>
      <c r="AO3148" s="116" t="str">
        <f>IFERROR(FIND("R",Table1[[#This Row],[FS_Priority]]),"")</f>
        <v/>
      </c>
    </row>
    <row r="3149" spans="1:41" x14ac:dyDescent="0.25">
      <c r="A3149" s="48" t="s">
        <v>378</v>
      </c>
      <c r="B3149" s="217" t="s">
        <v>211</v>
      </c>
      <c r="C3149" s="217" t="s">
        <v>378</v>
      </c>
      <c r="D3149" s="218" t="b">
        <v>0</v>
      </c>
      <c r="E3149" s="48" t="s">
        <v>107</v>
      </c>
      <c r="F3149" s="48" t="s">
        <v>3236</v>
      </c>
      <c r="G3149" s="48" t="s">
        <v>211</v>
      </c>
      <c r="H3149" s="48" t="s">
        <v>476</v>
      </c>
      <c r="I3149" s="48" t="s">
        <v>3740</v>
      </c>
      <c r="J3149" s="48" t="s">
        <v>2661</v>
      </c>
      <c r="K3149" s="217" t="s">
        <v>3674</v>
      </c>
      <c r="L3149" s="217" t="s">
        <v>2636</v>
      </c>
      <c r="M3149" s="48" t="s">
        <v>3687</v>
      </c>
      <c r="N3149" s="217" t="s">
        <v>211</v>
      </c>
      <c r="O3149" s="48" t="s">
        <v>165</v>
      </c>
      <c r="P3149" s="48"/>
      <c r="Q3149" s="48" t="s">
        <v>379</v>
      </c>
      <c r="R3149" s="217" t="s">
        <v>211</v>
      </c>
      <c r="S3149" s="48" t="b">
        <v>0</v>
      </c>
      <c r="T3149" s="48"/>
      <c r="U3149" s="178"/>
      <c r="V3149" s="178">
        <v>43349</v>
      </c>
      <c r="W3149" s="48" t="s">
        <v>211</v>
      </c>
      <c r="X3149" s="48"/>
      <c r="Y3149" s="48"/>
      <c r="Z3149" s="48" t="s">
        <v>211</v>
      </c>
      <c r="AA3149" s="48"/>
      <c r="AB3149" s="48"/>
      <c r="AC3149" s="217" t="s">
        <v>2697</v>
      </c>
      <c r="AD3149" s="48"/>
      <c r="AE3149" s="217" t="s">
        <v>165</v>
      </c>
      <c r="AF3149" s="217" t="s">
        <v>211</v>
      </c>
      <c r="AG3149" s="217" t="s">
        <v>539</v>
      </c>
      <c r="AH3149" s="208">
        <v>43476</v>
      </c>
      <c r="AI3149" s="210" t="s">
        <v>4347</v>
      </c>
      <c r="AJ3149" s="115" t="str">
        <f t="shared" si="49"/>
        <v>FS</v>
      </c>
      <c r="AK3149" s="115" t="b">
        <f>ISNUMBER(SEARCH("IRT",Table1[[#This Row],[Current_Status]]))</f>
        <v>0</v>
      </c>
      <c r="AL3149" s="116">
        <f>YEAR(Table1[[#This Row],[Project_Initiated]])</f>
        <v>2018</v>
      </c>
      <c r="AM3149" s="53">
        <v>44136</v>
      </c>
      <c r="AN3149" s="53" t="str">
        <f>IF(AND(Table1[[#This Row],[Completed Date]]&gt;="07/01/2020"+0,Table1[[#This Row],[Completed Date]]&lt;="6/30/2021"+0),"FY 20-21",IF(AND(Table1[[#This Row],[Completed Date]]&gt;="07/01/2019"+0,Table1[[#This Row],[Completed Date]]&lt;="6/30/2020"+0),"FY 19-20",""))</f>
        <v/>
      </c>
      <c r="AO3149" s="116" t="str">
        <f>IFERROR(FIND("R",Table1[[#This Row],[FS_Priority]]),"")</f>
        <v/>
      </c>
    </row>
    <row r="3150" spans="1:41" x14ac:dyDescent="0.25">
      <c r="A3150" s="48" t="s">
        <v>382</v>
      </c>
      <c r="B3150" s="217" t="s">
        <v>211</v>
      </c>
      <c r="C3150" s="217" t="s">
        <v>382</v>
      </c>
      <c r="D3150" s="218" t="b">
        <v>0</v>
      </c>
      <c r="E3150" s="48" t="s">
        <v>107</v>
      </c>
      <c r="F3150" s="48" t="s">
        <v>3238</v>
      </c>
      <c r="G3150" s="48" t="s">
        <v>211</v>
      </c>
      <c r="H3150" s="48" t="s">
        <v>435</v>
      </c>
      <c r="I3150" s="48" t="s">
        <v>3755</v>
      </c>
      <c r="J3150" s="48" t="s">
        <v>2661</v>
      </c>
      <c r="K3150" s="217" t="s">
        <v>3674</v>
      </c>
      <c r="L3150" s="217" t="s">
        <v>2636</v>
      </c>
      <c r="M3150" s="48" t="s">
        <v>3747</v>
      </c>
      <c r="N3150" s="217" t="s">
        <v>211</v>
      </c>
      <c r="O3150" s="48" t="s">
        <v>165</v>
      </c>
      <c r="P3150" s="48"/>
      <c r="Q3150" s="48" t="s">
        <v>383</v>
      </c>
      <c r="R3150" s="217" t="s">
        <v>211</v>
      </c>
      <c r="S3150" s="48" t="b">
        <v>0</v>
      </c>
      <c r="T3150" s="48"/>
      <c r="U3150" s="178"/>
      <c r="V3150" s="178">
        <v>43349</v>
      </c>
      <c r="W3150" s="48" t="s">
        <v>211</v>
      </c>
      <c r="X3150" s="48"/>
      <c r="Y3150" s="48"/>
      <c r="Z3150" s="48" t="s">
        <v>211</v>
      </c>
      <c r="AA3150" s="48"/>
      <c r="AB3150" s="48"/>
      <c r="AC3150" s="217" t="s">
        <v>2881</v>
      </c>
      <c r="AD3150" s="48"/>
      <c r="AE3150" s="217" t="s">
        <v>165</v>
      </c>
      <c r="AF3150" s="217" t="s">
        <v>211</v>
      </c>
      <c r="AG3150" s="217" t="s">
        <v>539</v>
      </c>
      <c r="AH3150" s="209">
        <v>43592</v>
      </c>
      <c r="AI3150" s="210" t="s">
        <v>4347</v>
      </c>
      <c r="AJ3150" s="115" t="str">
        <f t="shared" si="49"/>
        <v>FS</v>
      </c>
      <c r="AK3150" s="115" t="b">
        <f>ISNUMBER(SEARCH("IRT",Table1[[#This Row],[Current_Status]]))</f>
        <v>0</v>
      </c>
      <c r="AL3150" s="116">
        <f>YEAR(Table1[[#This Row],[Project_Initiated]])</f>
        <v>2018</v>
      </c>
      <c r="AM3150" s="53">
        <v>44136</v>
      </c>
      <c r="AN3150" s="53" t="str">
        <f>IF(AND(Table1[[#This Row],[Completed Date]]&gt;="07/01/2020"+0,Table1[[#This Row],[Completed Date]]&lt;="6/30/2021"+0),"FY 20-21",IF(AND(Table1[[#This Row],[Completed Date]]&gt;="07/01/2019"+0,Table1[[#This Row],[Completed Date]]&lt;="6/30/2020"+0),"FY 19-20",""))</f>
        <v/>
      </c>
      <c r="AO3150" s="116" t="str">
        <f>IFERROR(FIND("R",Table1[[#This Row],[FS_Priority]]),"")</f>
        <v/>
      </c>
    </row>
    <row r="3151" spans="1:41" x14ac:dyDescent="0.25">
      <c r="A3151" s="48" t="s">
        <v>852</v>
      </c>
      <c r="B3151" s="217" t="s">
        <v>211</v>
      </c>
      <c r="C3151" s="217" t="s">
        <v>852</v>
      </c>
      <c r="D3151" s="218" t="b">
        <v>0</v>
      </c>
      <c r="E3151" s="48" t="s">
        <v>107</v>
      </c>
      <c r="F3151" s="48" t="s">
        <v>3185</v>
      </c>
      <c r="G3151" s="48" t="s">
        <v>211</v>
      </c>
      <c r="H3151" s="48" t="s">
        <v>472</v>
      </c>
      <c r="I3151" s="48" t="s">
        <v>3713</v>
      </c>
      <c r="J3151" s="48" t="s">
        <v>2661</v>
      </c>
      <c r="K3151" s="217" t="s">
        <v>3674</v>
      </c>
      <c r="L3151" s="217" t="s">
        <v>2636</v>
      </c>
      <c r="M3151" s="48" t="s">
        <v>3680</v>
      </c>
      <c r="N3151" s="217" t="s">
        <v>211</v>
      </c>
      <c r="O3151" s="48" t="s">
        <v>165</v>
      </c>
      <c r="P3151" s="48"/>
      <c r="Q3151" s="48" t="s">
        <v>221</v>
      </c>
      <c r="R3151" s="217" t="s">
        <v>211</v>
      </c>
      <c r="S3151" s="48" t="b">
        <v>1</v>
      </c>
      <c r="T3151" s="48"/>
      <c r="U3151" s="178"/>
      <c r="V3151" s="178">
        <v>43349</v>
      </c>
      <c r="W3151" s="48" t="s">
        <v>211</v>
      </c>
      <c r="X3151" s="48"/>
      <c r="Y3151" s="48"/>
      <c r="Z3151" s="48" t="s">
        <v>211</v>
      </c>
      <c r="AA3151" s="48"/>
      <c r="AB3151" s="48"/>
      <c r="AC3151" s="217" t="s">
        <v>539</v>
      </c>
      <c r="AD3151" s="48"/>
      <c r="AE3151" s="217" t="s">
        <v>165</v>
      </c>
      <c r="AF3151" s="217" t="s">
        <v>211</v>
      </c>
      <c r="AG3151" s="217" t="s">
        <v>539</v>
      </c>
      <c r="AH3151" s="208">
        <v>43395</v>
      </c>
      <c r="AI3151" s="210" t="s">
        <v>4347</v>
      </c>
      <c r="AJ3151" s="115" t="str">
        <f t="shared" si="49"/>
        <v>FS</v>
      </c>
      <c r="AK3151" s="115" t="b">
        <f>ISNUMBER(SEARCH("IRT",Table1[[#This Row],[Current_Status]]))</f>
        <v>0</v>
      </c>
      <c r="AL3151" s="116">
        <f>YEAR(Table1[[#This Row],[Project_Initiated]])</f>
        <v>2018</v>
      </c>
      <c r="AM3151" s="53">
        <v>44136</v>
      </c>
      <c r="AN3151" s="53" t="str">
        <f>IF(AND(Table1[[#This Row],[Completed Date]]&gt;="07/01/2020"+0,Table1[[#This Row],[Completed Date]]&lt;="6/30/2021"+0),"FY 20-21",IF(AND(Table1[[#This Row],[Completed Date]]&gt;="07/01/2019"+0,Table1[[#This Row],[Completed Date]]&lt;="6/30/2020"+0),"FY 19-20",""))</f>
        <v/>
      </c>
      <c r="AO3151" s="116" t="str">
        <f>IFERROR(FIND("R",Table1[[#This Row],[FS_Priority]]),"")</f>
        <v/>
      </c>
    </row>
    <row r="3152" spans="1:41" x14ac:dyDescent="0.25">
      <c r="A3152" s="48" t="s">
        <v>422</v>
      </c>
      <c r="B3152" s="217" t="s">
        <v>211</v>
      </c>
      <c r="C3152" s="217" t="s">
        <v>422</v>
      </c>
      <c r="D3152" s="218" t="b">
        <v>0</v>
      </c>
      <c r="E3152" s="48" t="s">
        <v>147</v>
      </c>
      <c r="F3152" s="48" t="s">
        <v>3316</v>
      </c>
      <c r="G3152" s="48" t="s">
        <v>211</v>
      </c>
      <c r="H3152" s="48" t="s">
        <v>458</v>
      </c>
      <c r="I3152" s="48" t="s">
        <v>211</v>
      </c>
      <c r="J3152" s="48" t="s">
        <v>2661</v>
      </c>
      <c r="K3152" s="217" t="s">
        <v>3839</v>
      </c>
      <c r="L3152" s="217" t="s">
        <v>4330</v>
      </c>
      <c r="M3152" s="48" t="s">
        <v>3849</v>
      </c>
      <c r="N3152" s="217" t="s">
        <v>211</v>
      </c>
      <c r="O3152" s="48" t="s">
        <v>183</v>
      </c>
      <c r="P3152" s="48"/>
      <c r="Q3152" s="48" t="s">
        <v>239</v>
      </c>
      <c r="R3152" s="217" t="s">
        <v>211</v>
      </c>
      <c r="S3152" s="48" t="b">
        <v>0</v>
      </c>
      <c r="T3152" s="48"/>
      <c r="U3152" s="178"/>
      <c r="V3152" s="178">
        <v>43350</v>
      </c>
      <c r="W3152" s="48" t="s">
        <v>211</v>
      </c>
      <c r="X3152" s="48"/>
      <c r="Y3152" s="48"/>
      <c r="Z3152" s="48" t="s">
        <v>211</v>
      </c>
      <c r="AA3152" s="48"/>
      <c r="AB3152" s="48"/>
      <c r="AC3152" s="217" t="s">
        <v>3413</v>
      </c>
      <c r="AD3152" s="220">
        <v>43402</v>
      </c>
      <c r="AE3152" s="217" t="s">
        <v>498</v>
      </c>
      <c r="AF3152" s="217" t="s">
        <v>4411</v>
      </c>
      <c r="AG3152" s="217" t="s">
        <v>2694</v>
      </c>
      <c r="AH3152" s="208">
        <v>43647</v>
      </c>
      <c r="AI3152" s="210" t="s">
        <v>4347</v>
      </c>
      <c r="AJ3152" s="115" t="str">
        <f t="shared" si="49"/>
        <v>FS</v>
      </c>
      <c r="AK3152" s="115" t="b">
        <f>ISNUMBER(SEARCH("IRT",Table1[[#This Row],[Current_Status]]))</f>
        <v>0</v>
      </c>
      <c r="AL3152" s="116">
        <f>YEAR(Table1[[#This Row],[Project_Initiated]])</f>
        <v>2018</v>
      </c>
      <c r="AM3152" s="53">
        <v>44136</v>
      </c>
      <c r="AN3152" s="53" t="str">
        <f>IF(AND(Table1[[#This Row],[Completed Date]]&gt;="07/01/2020"+0,Table1[[#This Row],[Completed Date]]&lt;="6/30/2021"+0),"FY 20-21",IF(AND(Table1[[#This Row],[Completed Date]]&gt;="07/01/2019"+0,Table1[[#This Row],[Completed Date]]&lt;="6/30/2020"+0),"FY 19-20",""))</f>
        <v>FY 19-20</v>
      </c>
      <c r="AO3152" s="116" t="str">
        <f>IFERROR(FIND("R",Table1[[#This Row],[FS_Priority]]),"")</f>
        <v/>
      </c>
    </row>
    <row r="3153" spans="1:41" x14ac:dyDescent="0.25">
      <c r="A3153" s="48" t="s">
        <v>853</v>
      </c>
      <c r="B3153" s="217" t="s">
        <v>211</v>
      </c>
      <c r="C3153" s="217" t="s">
        <v>853</v>
      </c>
      <c r="D3153" s="218" t="b">
        <v>0</v>
      </c>
      <c r="E3153" s="48" t="s">
        <v>107</v>
      </c>
      <c r="F3153" s="48" t="s">
        <v>3235</v>
      </c>
      <c r="G3153" s="48" t="s">
        <v>211</v>
      </c>
      <c r="H3153" s="48" t="s">
        <v>441</v>
      </c>
      <c r="I3153" s="48" t="s">
        <v>3752</v>
      </c>
      <c r="J3153" s="48" t="s">
        <v>2661</v>
      </c>
      <c r="K3153" s="217" t="s">
        <v>3674</v>
      </c>
      <c r="L3153" s="217" t="s">
        <v>2636</v>
      </c>
      <c r="M3153" s="48" t="s">
        <v>3675</v>
      </c>
      <c r="N3153" s="217" t="s">
        <v>211</v>
      </c>
      <c r="O3153" s="48" t="s">
        <v>165</v>
      </c>
      <c r="P3153" s="48"/>
      <c r="Q3153" s="48" t="s">
        <v>377</v>
      </c>
      <c r="R3153" s="217" t="s">
        <v>211</v>
      </c>
      <c r="S3153" s="48" t="b">
        <v>0</v>
      </c>
      <c r="T3153" s="48"/>
      <c r="U3153" s="178"/>
      <c r="V3153" s="178">
        <v>43350</v>
      </c>
      <c r="W3153" s="48" t="s">
        <v>211</v>
      </c>
      <c r="X3153" s="48"/>
      <c r="Y3153" s="48"/>
      <c r="Z3153" s="48" t="s">
        <v>211</v>
      </c>
      <c r="AA3153" s="48"/>
      <c r="AB3153" s="48"/>
      <c r="AC3153" s="217" t="s">
        <v>850</v>
      </c>
      <c r="AD3153" s="179"/>
      <c r="AE3153" s="217" t="s">
        <v>165</v>
      </c>
      <c r="AF3153" s="217" t="s">
        <v>211</v>
      </c>
      <c r="AG3153" s="217" t="s">
        <v>539</v>
      </c>
      <c r="AH3153" s="208">
        <v>43383</v>
      </c>
      <c r="AI3153" s="210" t="s">
        <v>4347</v>
      </c>
      <c r="AJ3153" s="115" t="str">
        <f t="shared" si="49"/>
        <v>FS</v>
      </c>
      <c r="AK3153" s="115" t="b">
        <f>ISNUMBER(SEARCH("IRT",Table1[[#This Row],[Current_Status]]))</f>
        <v>0</v>
      </c>
      <c r="AL3153" s="116">
        <f>YEAR(Table1[[#This Row],[Project_Initiated]])</f>
        <v>2018</v>
      </c>
      <c r="AM3153" s="53">
        <v>44136</v>
      </c>
      <c r="AN3153" s="53" t="str">
        <f>IF(AND(Table1[[#This Row],[Completed Date]]&gt;="07/01/2020"+0,Table1[[#This Row],[Completed Date]]&lt;="6/30/2021"+0),"FY 20-21",IF(AND(Table1[[#This Row],[Completed Date]]&gt;="07/01/2019"+0,Table1[[#This Row],[Completed Date]]&lt;="6/30/2020"+0),"FY 19-20",""))</f>
        <v/>
      </c>
      <c r="AO3153" s="116" t="str">
        <f>IFERROR(FIND("R",Table1[[#This Row],[FS_Priority]]),"")</f>
        <v/>
      </c>
    </row>
    <row r="3154" spans="1:41" x14ac:dyDescent="0.25">
      <c r="A3154" s="48" t="s">
        <v>854</v>
      </c>
      <c r="B3154" s="217" t="s">
        <v>211</v>
      </c>
      <c r="C3154" s="217" t="s">
        <v>854</v>
      </c>
      <c r="D3154" s="218" t="b">
        <v>0</v>
      </c>
      <c r="E3154" s="48" t="s">
        <v>4299</v>
      </c>
      <c r="F3154" s="48" t="s">
        <v>2976</v>
      </c>
      <c r="G3154" s="48" t="s">
        <v>211</v>
      </c>
      <c r="H3154" s="48" t="s">
        <v>265</v>
      </c>
      <c r="I3154" s="48" t="s">
        <v>211</v>
      </c>
      <c r="J3154" s="48" t="s">
        <v>2661</v>
      </c>
      <c r="K3154" s="217" t="s">
        <v>3471</v>
      </c>
      <c r="L3154" s="217" t="s">
        <v>2636</v>
      </c>
      <c r="M3154" s="48" t="s">
        <v>3474</v>
      </c>
      <c r="N3154" s="217" t="s">
        <v>211</v>
      </c>
      <c r="O3154" s="48" t="s">
        <v>530</v>
      </c>
      <c r="P3154" s="48"/>
      <c r="Q3154" s="48" t="s">
        <v>211</v>
      </c>
      <c r="R3154" s="217" t="s">
        <v>211</v>
      </c>
      <c r="S3154" s="48" t="b">
        <v>0</v>
      </c>
      <c r="T3154" s="48"/>
      <c r="U3154" s="178"/>
      <c r="V3154" s="178">
        <v>43353</v>
      </c>
      <c r="W3154" s="48" t="s">
        <v>211</v>
      </c>
      <c r="X3154" s="48"/>
      <c r="Y3154" s="48"/>
      <c r="Z3154" s="48" t="s">
        <v>211</v>
      </c>
      <c r="AA3154" s="48"/>
      <c r="AB3154" s="48"/>
      <c r="AC3154" s="217" t="s">
        <v>211</v>
      </c>
      <c r="AD3154" s="48"/>
      <c r="AE3154" s="217" t="s">
        <v>178</v>
      </c>
      <c r="AF3154" s="217" t="s">
        <v>211</v>
      </c>
      <c r="AG3154" s="217" t="s">
        <v>211</v>
      </c>
      <c r="AH3154" s="208">
        <v>43395</v>
      </c>
      <c r="AI3154" s="210" t="s">
        <v>4347</v>
      </c>
      <c r="AJ3154" s="115" t="str">
        <f t="shared" si="49"/>
        <v>FS</v>
      </c>
      <c r="AK3154" s="115" t="b">
        <f>ISNUMBER(SEARCH("IRT",Table1[[#This Row],[Current_Status]]))</f>
        <v>0</v>
      </c>
      <c r="AL3154" s="116">
        <f>YEAR(Table1[[#This Row],[Project_Initiated]])</f>
        <v>2018</v>
      </c>
      <c r="AM3154" s="53">
        <v>44136</v>
      </c>
      <c r="AN3154" s="53" t="str">
        <f>IF(AND(Table1[[#This Row],[Completed Date]]&gt;="07/01/2020"+0,Table1[[#This Row],[Completed Date]]&lt;="6/30/2021"+0),"FY 20-21",IF(AND(Table1[[#This Row],[Completed Date]]&gt;="07/01/2019"+0,Table1[[#This Row],[Completed Date]]&lt;="6/30/2020"+0),"FY 19-20",""))</f>
        <v/>
      </c>
      <c r="AO3154" s="116" t="str">
        <f>IFERROR(FIND("R",Table1[[#This Row],[FS_Priority]]),"")</f>
        <v/>
      </c>
    </row>
    <row r="3155" spans="1:41" x14ac:dyDescent="0.25">
      <c r="A3155" s="48" t="s">
        <v>420</v>
      </c>
      <c r="B3155" s="217" t="s">
        <v>211</v>
      </c>
      <c r="C3155" s="217" t="s">
        <v>420</v>
      </c>
      <c r="D3155" s="218" t="b">
        <v>0</v>
      </c>
      <c r="E3155" s="48" t="s">
        <v>147</v>
      </c>
      <c r="F3155" s="48" t="s">
        <v>3313</v>
      </c>
      <c r="G3155" s="48" t="s">
        <v>211</v>
      </c>
      <c r="H3155" s="48" t="s">
        <v>451</v>
      </c>
      <c r="I3155" s="48" t="s">
        <v>3850</v>
      </c>
      <c r="J3155" s="48" t="s">
        <v>2661</v>
      </c>
      <c r="K3155" s="217" t="s">
        <v>3839</v>
      </c>
      <c r="L3155" s="217" t="s">
        <v>4330</v>
      </c>
      <c r="M3155" s="48" t="s">
        <v>3849</v>
      </c>
      <c r="N3155" s="217" t="s">
        <v>211</v>
      </c>
      <c r="O3155" s="48" t="s">
        <v>211</v>
      </c>
      <c r="P3155" s="48"/>
      <c r="Q3155" s="48" t="s">
        <v>236</v>
      </c>
      <c r="R3155" s="217" t="s">
        <v>211</v>
      </c>
      <c r="S3155" s="48" t="b">
        <v>0</v>
      </c>
      <c r="T3155" s="48"/>
      <c r="U3155" s="178"/>
      <c r="V3155" s="178">
        <v>43353</v>
      </c>
      <c r="W3155" s="48" t="s">
        <v>211</v>
      </c>
      <c r="X3155" s="48"/>
      <c r="Y3155" s="48"/>
      <c r="Z3155" s="48" t="s">
        <v>211</v>
      </c>
      <c r="AA3155" s="48"/>
      <c r="AB3155" s="48"/>
      <c r="AC3155" s="217" t="s">
        <v>2799</v>
      </c>
      <c r="AD3155" s="48"/>
      <c r="AE3155" s="217" t="s">
        <v>498</v>
      </c>
      <c r="AF3155" s="217" t="s">
        <v>211</v>
      </c>
      <c r="AG3155" s="217" t="s">
        <v>2694</v>
      </c>
      <c r="AH3155" s="208">
        <v>43510</v>
      </c>
      <c r="AI3155" s="210" t="s">
        <v>4347</v>
      </c>
      <c r="AJ3155" s="115" t="str">
        <f t="shared" si="49"/>
        <v>FS</v>
      </c>
      <c r="AK3155" s="115" t="b">
        <f>ISNUMBER(SEARCH("IRT",Table1[[#This Row],[Current_Status]]))</f>
        <v>0</v>
      </c>
      <c r="AL3155" s="116">
        <f>YEAR(Table1[[#This Row],[Project_Initiated]])</f>
        <v>2018</v>
      </c>
      <c r="AM3155" s="53">
        <v>44136</v>
      </c>
      <c r="AN3155" s="53" t="str">
        <f>IF(AND(Table1[[#This Row],[Completed Date]]&gt;="07/01/2020"+0,Table1[[#This Row],[Completed Date]]&lt;="6/30/2021"+0),"FY 20-21",IF(AND(Table1[[#This Row],[Completed Date]]&gt;="07/01/2019"+0,Table1[[#This Row],[Completed Date]]&lt;="6/30/2020"+0),"FY 19-20",""))</f>
        <v/>
      </c>
      <c r="AO3155" s="116" t="str">
        <f>IFERROR(FIND("R",Table1[[#This Row],[FS_Priority]]),"")</f>
        <v/>
      </c>
    </row>
    <row r="3156" spans="1:41" x14ac:dyDescent="0.25">
      <c r="A3156" s="48" t="s">
        <v>421</v>
      </c>
      <c r="B3156" s="217" t="s">
        <v>211</v>
      </c>
      <c r="C3156" s="217" t="s">
        <v>421</v>
      </c>
      <c r="D3156" s="218" t="b">
        <v>0</v>
      </c>
      <c r="E3156" s="48" t="s">
        <v>147</v>
      </c>
      <c r="F3156" s="48" t="s">
        <v>3315</v>
      </c>
      <c r="G3156" s="48" t="s">
        <v>2645</v>
      </c>
      <c r="H3156" s="48" t="s">
        <v>451</v>
      </c>
      <c r="I3156" s="48" t="s">
        <v>211</v>
      </c>
      <c r="J3156" s="48" t="s">
        <v>2670</v>
      </c>
      <c r="K3156" s="217" t="s">
        <v>3839</v>
      </c>
      <c r="L3156" s="217" t="s">
        <v>4330</v>
      </c>
      <c r="M3156" s="48" t="s">
        <v>3849</v>
      </c>
      <c r="N3156" s="217" t="s">
        <v>211</v>
      </c>
      <c r="O3156" s="48" t="s">
        <v>183</v>
      </c>
      <c r="P3156" s="48"/>
      <c r="Q3156" s="48" t="s">
        <v>184</v>
      </c>
      <c r="R3156" s="217" t="s">
        <v>211</v>
      </c>
      <c r="S3156" s="48" t="b">
        <v>0</v>
      </c>
      <c r="T3156" s="48"/>
      <c r="U3156" s="178"/>
      <c r="V3156" s="178">
        <v>43350</v>
      </c>
      <c r="W3156" s="48" t="s">
        <v>211</v>
      </c>
      <c r="X3156" s="48"/>
      <c r="Y3156" s="48"/>
      <c r="Z3156" s="48" t="s">
        <v>211</v>
      </c>
      <c r="AA3156" s="48"/>
      <c r="AB3156" s="48"/>
      <c r="AC3156" s="217" t="s">
        <v>2646</v>
      </c>
      <c r="AD3156" s="48"/>
      <c r="AE3156" s="217" t="s">
        <v>498</v>
      </c>
      <c r="AF3156" s="217" t="s">
        <v>211</v>
      </c>
      <c r="AG3156" s="217" t="s">
        <v>2694</v>
      </c>
      <c r="AH3156" s="208">
        <v>43497</v>
      </c>
      <c r="AI3156" s="210" t="s">
        <v>4347</v>
      </c>
      <c r="AJ3156" s="115" t="str">
        <f t="shared" si="49"/>
        <v>FS</v>
      </c>
      <c r="AK3156" s="115" t="b">
        <f>ISNUMBER(SEARCH("IRT",Table1[[#This Row],[Current_Status]]))</f>
        <v>0</v>
      </c>
      <c r="AL3156" s="116">
        <f>YEAR(Table1[[#This Row],[Project_Initiated]])</f>
        <v>2018</v>
      </c>
      <c r="AM3156" s="53">
        <v>44136</v>
      </c>
      <c r="AN3156" s="53" t="str">
        <f>IF(AND(Table1[[#This Row],[Completed Date]]&gt;="07/01/2020"+0,Table1[[#This Row],[Completed Date]]&lt;="6/30/2021"+0),"FY 20-21",IF(AND(Table1[[#This Row],[Completed Date]]&gt;="07/01/2019"+0,Table1[[#This Row],[Completed Date]]&lt;="6/30/2020"+0),"FY 19-20",""))</f>
        <v/>
      </c>
      <c r="AO3156" s="116" t="str">
        <f>IFERROR(FIND("R",Table1[[#This Row],[FS_Priority]]),"")</f>
        <v/>
      </c>
    </row>
    <row r="3157" spans="1:41" x14ac:dyDescent="0.25">
      <c r="A3157" s="48" t="s">
        <v>855</v>
      </c>
      <c r="B3157" s="217" t="s">
        <v>211</v>
      </c>
      <c r="C3157" s="217" t="s">
        <v>855</v>
      </c>
      <c r="D3157" s="218" t="b">
        <v>0</v>
      </c>
      <c r="E3157" s="48" t="s">
        <v>53</v>
      </c>
      <c r="F3157" s="48" t="s">
        <v>3029</v>
      </c>
      <c r="G3157" s="48" t="s">
        <v>211</v>
      </c>
      <c r="H3157" s="48" t="s">
        <v>285</v>
      </c>
      <c r="I3157" s="48" t="s">
        <v>3545</v>
      </c>
      <c r="J3157" s="48" t="s">
        <v>2661</v>
      </c>
      <c r="K3157" s="217" t="s">
        <v>3514</v>
      </c>
      <c r="L3157" s="217" t="s">
        <v>2636</v>
      </c>
      <c r="M3157" s="48" t="s">
        <v>3549</v>
      </c>
      <c r="N3157" s="217" t="s">
        <v>211</v>
      </c>
      <c r="O3157" s="48" t="s">
        <v>165</v>
      </c>
      <c r="P3157" s="48"/>
      <c r="Q3157" s="48" t="s">
        <v>240</v>
      </c>
      <c r="R3157" s="217" t="s">
        <v>211</v>
      </c>
      <c r="S3157" s="48" t="b">
        <v>1</v>
      </c>
      <c r="T3157" s="48"/>
      <c r="U3157" s="178"/>
      <c r="V3157" s="178">
        <v>43353</v>
      </c>
      <c r="W3157" s="48" t="s">
        <v>211</v>
      </c>
      <c r="X3157" s="48"/>
      <c r="Y3157" s="48"/>
      <c r="Z3157" s="48" t="s">
        <v>211</v>
      </c>
      <c r="AA3157" s="48"/>
      <c r="AB3157" s="48"/>
      <c r="AC3157" s="217" t="s">
        <v>539</v>
      </c>
      <c r="AD3157" s="179"/>
      <c r="AE3157" s="217" t="s">
        <v>165</v>
      </c>
      <c r="AF3157" s="217" t="s">
        <v>211</v>
      </c>
      <c r="AG3157" s="217" t="s">
        <v>539</v>
      </c>
      <c r="AH3157" s="209">
        <v>43383</v>
      </c>
      <c r="AI3157" s="210" t="s">
        <v>4347</v>
      </c>
      <c r="AJ3157" s="115" t="str">
        <f t="shared" si="49"/>
        <v>FS</v>
      </c>
      <c r="AK3157" s="115" t="b">
        <f>ISNUMBER(SEARCH("IRT",Table1[[#This Row],[Current_Status]]))</f>
        <v>0</v>
      </c>
      <c r="AL3157" s="116">
        <f>YEAR(Table1[[#This Row],[Project_Initiated]])</f>
        <v>2018</v>
      </c>
      <c r="AM3157" s="53">
        <v>44136</v>
      </c>
      <c r="AN3157" s="53" t="str">
        <f>IF(AND(Table1[[#This Row],[Completed Date]]&gt;="07/01/2020"+0,Table1[[#This Row],[Completed Date]]&lt;="6/30/2021"+0),"FY 20-21",IF(AND(Table1[[#This Row],[Completed Date]]&gt;="07/01/2019"+0,Table1[[#This Row],[Completed Date]]&lt;="6/30/2020"+0),"FY 19-20",""))</f>
        <v/>
      </c>
      <c r="AO3157" s="116" t="str">
        <f>IFERROR(FIND("R",Table1[[#This Row],[FS_Priority]]),"")</f>
        <v/>
      </c>
    </row>
    <row r="3158" spans="1:41" x14ac:dyDescent="0.25">
      <c r="A3158" s="48" t="s">
        <v>856</v>
      </c>
      <c r="B3158" s="217" t="s">
        <v>211</v>
      </c>
      <c r="C3158" s="217" t="s">
        <v>856</v>
      </c>
      <c r="D3158" s="218" t="b">
        <v>0</v>
      </c>
      <c r="E3158" s="48" t="s">
        <v>107</v>
      </c>
      <c r="F3158" s="48" t="s">
        <v>3249</v>
      </c>
      <c r="G3158" s="48" t="s">
        <v>211</v>
      </c>
      <c r="H3158" s="48" t="s">
        <v>462</v>
      </c>
      <c r="I3158" s="48" t="s">
        <v>3763</v>
      </c>
      <c r="J3158" s="48" t="s">
        <v>2661</v>
      </c>
      <c r="K3158" s="217" t="s">
        <v>3674</v>
      </c>
      <c r="L3158" s="217" t="s">
        <v>2636</v>
      </c>
      <c r="M3158" s="48" t="s">
        <v>3760</v>
      </c>
      <c r="N3158" s="217" t="s">
        <v>211</v>
      </c>
      <c r="O3158" s="48" t="s">
        <v>165</v>
      </c>
      <c r="P3158" s="48"/>
      <c r="Q3158" s="48" t="s">
        <v>244</v>
      </c>
      <c r="R3158" s="217" t="s">
        <v>211</v>
      </c>
      <c r="S3158" s="48" t="b">
        <v>1</v>
      </c>
      <c r="T3158" s="48"/>
      <c r="U3158" s="178"/>
      <c r="V3158" s="178">
        <v>43353</v>
      </c>
      <c r="W3158" s="48" t="s">
        <v>211</v>
      </c>
      <c r="X3158" s="48"/>
      <c r="Y3158" s="48"/>
      <c r="Z3158" s="48" t="s">
        <v>211</v>
      </c>
      <c r="AA3158" s="48"/>
      <c r="AB3158" s="48"/>
      <c r="AC3158" s="217" t="s">
        <v>211</v>
      </c>
      <c r="AD3158" s="48"/>
      <c r="AE3158" s="217" t="s">
        <v>165</v>
      </c>
      <c r="AF3158" s="217" t="s">
        <v>211</v>
      </c>
      <c r="AG3158" s="217" t="s">
        <v>211</v>
      </c>
      <c r="AH3158" s="208">
        <v>43383</v>
      </c>
      <c r="AI3158" s="210" t="s">
        <v>4347</v>
      </c>
      <c r="AJ3158" s="115" t="str">
        <f t="shared" si="49"/>
        <v>FS</v>
      </c>
      <c r="AK3158" s="115" t="b">
        <f>ISNUMBER(SEARCH("IRT",Table1[[#This Row],[Current_Status]]))</f>
        <v>0</v>
      </c>
      <c r="AL3158" s="116">
        <f>YEAR(Table1[[#This Row],[Project_Initiated]])</f>
        <v>2018</v>
      </c>
      <c r="AM3158" s="53">
        <v>44136</v>
      </c>
      <c r="AN3158" s="53" t="str">
        <f>IF(AND(Table1[[#This Row],[Completed Date]]&gt;="07/01/2020"+0,Table1[[#This Row],[Completed Date]]&lt;="6/30/2021"+0),"FY 20-21",IF(AND(Table1[[#This Row],[Completed Date]]&gt;="07/01/2019"+0,Table1[[#This Row],[Completed Date]]&lt;="6/30/2020"+0),"FY 19-20",""))</f>
        <v/>
      </c>
      <c r="AO3158" s="116" t="str">
        <f>IFERROR(FIND("R",Table1[[#This Row],[FS_Priority]]),"")</f>
        <v/>
      </c>
    </row>
    <row r="3159" spans="1:41" x14ac:dyDescent="0.25">
      <c r="A3159" s="48" t="s">
        <v>237</v>
      </c>
      <c r="B3159" s="217" t="s">
        <v>211</v>
      </c>
      <c r="C3159" s="217" t="s">
        <v>237</v>
      </c>
      <c r="D3159" s="218" t="b">
        <v>0</v>
      </c>
      <c r="E3159" s="48" t="s">
        <v>21</v>
      </c>
      <c r="F3159" s="48" t="s">
        <v>2965</v>
      </c>
      <c r="G3159" s="48" t="s">
        <v>211</v>
      </c>
      <c r="H3159" s="48" t="s">
        <v>323</v>
      </c>
      <c r="I3159" s="48" t="s">
        <v>3462</v>
      </c>
      <c r="J3159" s="48" t="s">
        <v>2661</v>
      </c>
      <c r="K3159" s="217" t="s">
        <v>3455</v>
      </c>
      <c r="L3159" s="217" t="s">
        <v>4315</v>
      </c>
      <c r="M3159" s="48" t="s">
        <v>3456</v>
      </c>
      <c r="N3159" s="217" t="s">
        <v>211</v>
      </c>
      <c r="O3159" s="48" t="s">
        <v>183</v>
      </c>
      <c r="P3159" s="48"/>
      <c r="Q3159" s="48" t="s">
        <v>184</v>
      </c>
      <c r="R3159" s="217" t="s">
        <v>211</v>
      </c>
      <c r="S3159" s="48" t="b">
        <v>0</v>
      </c>
      <c r="T3159" s="48"/>
      <c r="U3159" s="178"/>
      <c r="V3159" s="178">
        <v>43353</v>
      </c>
      <c r="W3159" s="48" t="s">
        <v>211</v>
      </c>
      <c r="X3159" s="48"/>
      <c r="Y3159" s="48"/>
      <c r="Z3159" s="48" t="s">
        <v>211</v>
      </c>
      <c r="AA3159" s="48"/>
      <c r="AB3159" s="48"/>
      <c r="AC3159" s="217" t="s">
        <v>2899</v>
      </c>
      <c r="AD3159" s="48"/>
      <c r="AE3159" s="217" t="s">
        <v>178</v>
      </c>
      <c r="AF3159" s="217" t="s">
        <v>211</v>
      </c>
      <c r="AG3159" s="217" t="s">
        <v>2694</v>
      </c>
      <c r="AH3159" s="208">
        <v>43616</v>
      </c>
      <c r="AI3159" s="210" t="s">
        <v>4347</v>
      </c>
      <c r="AJ3159" s="115" t="str">
        <f t="shared" si="49"/>
        <v>FS</v>
      </c>
      <c r="AK3159" s="115" t="b">
        <f>ISNUMBER(SEARCH("IRT",Table1[[#This Row],[Current_Status]]))</f>
        <v>0</v>
      </c>
      <c r="AL3159" s="116">
        <f>YEAR(Table1[[#This Row],[Project_Initiated]])</f>
        <v>2018</v>
      </c>
      <c r="AM3159" s="53">
        <v>44136</v>
      </c>
      <c r="AN3159" s="53" t="str">
        <f>IF(AND(Table1[[#This Row],[Completed Date]]&gt;="07/01/2020"+0,Table1[[#This Row],[Completed Date]]&lt;="6/30/2021"+0),"FY 20-21",IF(AND(Table1[[#This Row],[Completed Date]]&gt;="07/01/2019"+0,Table1[[#This Row],[Completed Date]]&lt;="6/30/2020"+0),"FY 19-20",""))</f>
        <v/>
      </c>
      <c r="AO3159" s="116" t="str">
        <f>IFERROR(FIND("R",Table1[[#This Row],[FS_Priority]]),"")</f>
        <v/>
      </c>
    </row>
    <row r="3160" spans="1:41" x14ac:dyDescent="0.25">
      <c r="A3160" s="48" t="s">
        <v>857</v>
      </c>
      <c r="B3160" s="217" t="s">
        <v>211</v>
      </c>
      <c r="C3160" s="217" t="s">
        <v>857</v>
      </c>
      <c r="D3160" s="218" t="b">
        <v>0</v>
      </c>
      <c r="E3160" s="48" t="s">
        <v>99</v>
      </c>
      <c r="F3160" s="48" t="s">
        <v>3064</v>
      </c>
      <c r="G3160" s="48" t="s">
        <v>211</v>
      </c>
      <c r="H3160" s="48" t="s">
        <v>177</v>
      </c>
      <c r="I3160" s="48" t="s">
        <v>3629</v>
      </c>
      <c r="J3160" s="48" t="s">
        <v>2661</v>
      </c>
      <c r="K3160" s="217" t="s">
        <v>4989</v>
      </c>
      <c r="L3160" s="217" t="s">
        <v>297</v>
      </c>
      <c r="M3160" s="48" t="s">
        <v>3599</v>
      </c>
      <c r="N3160" s="217" t="s">
        <v>211</v>
      </c>
      <c r="O3160" s="48" t="s">
        <v>183</v>
      </c>
      <c r="P3160" s="48"/>
      <c r="Q3160" s="48" t="s">
        <v>211</v>
      </c>
      <c r="R3160" s="217" t="s">
        <v>234</v>
      </c>
      <c r="S3160" s="48" t="b">
        <v>0</v>
      </c>
      <c r="T3160" s="48"/>
      <c r="U3160" s="178"/>
      <c r="V3160" s="178">
        <v>43207</v>
      </c>
      <c r="W3160" s="48" t="s">
        <v>211</v>
      </c>
      <c r="X3160" s="48"/>
      <c r="Y3160" s="48"/>
      <c r="Z3160" s="48" t="s">
        <v>211</v>
      </c>
      <c r="AA3160" s="48"/>
      <c r="AB3160" s="48"/>
      <c r="AC3160" s="217" t="s">
        <v>858</v>
      </c>
      <c r="AD3160" s="48"/>
      <c r="AE3160" s="217" t="s">
        <v>183</v>
      </c>
      <c r="AF3160" s="217" t="s">
        <v>211</v>
      </c>
      <c r="AG3160" s="217" t="s">
        <v>2694</v>
      </c>
      <c r="AH3160" s="208">
        <v>43364</v>
      </c>
      <c r="AI3160" s="210" t="s">
        <v>4348</v>
      </c>
      <c r="AJ3160" s="115" t="str">
        <f t="shared" si="49"/>
        <v>FS</v>
      </c>
      <c r="AK3160" s="115" t="b">
        <f>ISNUMBER(SEARCH("IRT",Table1[[#This Row],[Current_Status]]))</f>
        <v>0</v>
      </c>
      <c r="AL3160" s="116">
        <f>YEAR(Table1[[#This Row],[Project_Initiated]])</f>
        <v>2018</v>
      </c>
      <c r="AM3160" s="53">
        <v>44136</v>
      </c>
      <c r="AN3160" s="53" t="str">
        <f>IF(AND(Table1[[#This Row],[Completed Date]]&gt;="07/01/2020"+0,Table1[[#This Row],[Completed Date]]&lt;="6/30/2021"+0),"FY 20-21",IF(AND(Table1[[#This Row],[Completed Date]]&gt;="07/01/2019"+0,Table1[[#This Row],[Completed Date]]&lt;="6/30/2020"+0),"FY 19-20",""))</f>
        <v/>
      </c>
      <c r="AO3160" s="116" t="str">
        <f>IFERROR(FIND("R",Table1[[#This Row],[FS_Priority]]),"")</f>
        <v/>
      </c>
    </row>
    <row r="3161" spans="1:41" x14ac:dyDescent="0.25">
      <c r="A3161" s="48" t="s">
        <v>859</v>
      </c>
      <c r="B3161" s="217" t="s">
        <v>211</v>
      </c>
      <c r="C3161" s="217" t="s">
        <v>859</v>
      </c>
      <c r="D3161" s="218" t="b">
        <v>0</v>
      </c>
      <c r="E3161" s="48" t="s">
        <v>652</v>
      </c>
      <c r="F3161" s="48" t="s">
        <v>3325</v>
      </c>
      <c r="G3161" s="48" t="s">
        <v>211</v>
      </c>
      <c r="H3161" s="48" t="s">
        <v>324</v>
      </c>
      <c r="I3161" s="48" t="s">
        <v>3863</v>
      </c>
      <c r="J3161" s="48" t="s">
        <v>2661</v>
      </c>
      <c r="K3161" s="217" t="s">
        <v>3859</v>
      </c>
      <c r="L3161" s="217" t="s">
        <v>450</v>
      </c>
      <c r="M3161" s="48" t="s">
        <v>3864</v>
      </c>
      <c r="N3161" s="217" t="s">
        <v>211</v>
      </c>
      <c r="O3161" s="48" t="s">
        <v>165</v>
      </c>
      <c r="P3161" s="48"/>
      <c r="Q3161" s="48" t="s">
        <v>218</v>
      </c>
      <c r="R3161" s="217" t="s">
        <v>211</v>
      </c>
      <c r="S3161" s="48" t="b">
        <v>1</v>
      </c>
      <c r="T3161" s="48"/>
      <c r="U3161" s="178"/>
      <c r="V3161" s="178">
        <v>43353</v>
      </c>
      <c r="W3161" s="48" t="s">
        <v>211</v>
      </c>
      <c r="X3161" s="48"/>
      <c r="Y3161" s="48"/>
      <c r="Z3161" s="48" t="s">
        <v>211</v>
      </c>
      <c r="AA3161" s="48"/>
      <c r="AB3161" s="48"/>
      <c r="AC3161" s="217" t="s">
        <v>211</v>
      </c>
      <c r="AD3161" s="48"/>
      <c r="AE3161" s="217" t="s">
        <v>165</v>
      </c>
      <c r="AF3161" s="217" t="s">
        <v>211</v>
      </c>
      <c r="AG3161" s="217" t="s">
        <v>211</v>
      </c>
      <c r="AH3161" s="208">
        <v>43383</v>
      </c>
      <c r="AI3161" s="210" t="s">
        <v>4347</v>
      </c>
      <c r="AJ3161" s="115" t="str">
        <f t="shared" si="49"/>
        <v>FS</v>
      </c>
      <c r="AK3161" s="115" t="b">
        <f>ISNUMBER(SEARCH("IRT",Table1[[#This Row],[Current_Status]]))</f>
        <v>0</v>
      </c>
      <c r="AL3161" s="116">
        <f>YEAR(Table1[[#This Row],[Project_Initiated]])</f>
        <v>2018</v>
      </c>
      <c r="AM3161" s="53">
        <v>44136</v>
      </c>
      <c r="AN3161" s="53" t="str">
        <f>IF(AND(Table1[[#This Row],[Completed Date]]&gt;="07/01/2020"+0,Table1[[#This Row],[Completed Date]]&lt;="6/30/2021"+0),"FY 20-21",IF(AND(Table1[[#This Row],[Completed Date]]&gt;="07/01/2019"+0,Table1[[#This Row],[Completed Date]]&lt;="6/30/2020"+0),"FY 19-20",""))</f>
        <v/>
      </c>
      <c r="AO3161" s="116" t="str">
        <f>IFERROR(FIND("R",Table1[[#This Row],[FS_Priority]]),"")</f>
        <v/>
      </c>
    </row>
    <row r="3162" spans="1:41" x14ac:dyDescent="0.25">
      <c r="A3162" s="48" t="s">
        <v>427</v>
      </c>
      <c r="B3162" s="217" t="s">
        <v>211</v>
      </c>
      <c r="C3162" s="217" t="s">
        <v>427</v>
      </c>
      <c r="D3162" s="218" t="b">
        <v>0</v>
      </c>
      <c r="E3162" s="48" t="s">
        <v>652</v>
      </c>
      <c r="F3162" s="48" t="s">
        <v>3327</v>
      </c>
      <c r="G3162" s="48" t="s">
        <v>211</v>
      </c>
      <c r="H3162" s="48" t="s">
        <v>445</v>
      </c>
      <c r="I3162" s="48" t="s">
        <v>3861</v>
      </c>
      <c r="J3162" s="48" t="s">
        <v>2661</v>
      </c>
      <c r="K3162" s="217" t="s">
        <v>3859</v>
      </c>
      <c r="L3162" s="217" t="s">
        <v>450</v>
      </c>
      <c r="M3162" s="48" t="s">
        <v>3864</v>
      </c>
      <c r="N3162" s="217" t="s">
        <v>211</v>
      </c>
      <c r="O3162" s="48" t="s">
        <v>211</v>
      </c>
      <c r="P3162" s="48"/>
      <c r="Q3162" s="48" t="s">
        <v>184</v>
      </c>
      <c r="R3162" s="217" t="s">
        <v>211</v>
      </c>
      <c r="S3162" s="48" t="b">
        <v>1</v>
      </c>
      <c r="T3162" s="48"/>
      <c r="U3162" s="178"/>
      <c r="V3162" s="178">
        <v>43353</v>
      </c>
      <c r="W3162" s="48" t="s">
        <v>211</v>
      </c>
      <c r="X3162" s="48"/>
      <c r="Y3162" s="48"/>
      <c r="Z3162" s="48" t="s">
        <v>211</v>
      </c>
      <c r="AA3162" s="48"/>
      <c r="AB3162" s="48"/>
      <c r="AC3162" s="217" t="s">
        <v>211</v>
      </c>
      <c r="AD3162" s="219">
        <v>43382</v>
      </c>
      <c r="AE3162" s="217" t="s">
        <v>178</v>
      </c>
      <c r="AF3162" s="217" t="s">
        <v>211</v>
      </c>
      <c r="AG3162" s="217" t="s">
        <v>2694</v>
      </c>
      <c r="AH3162" s="208">
        <v>43469</v>
      </c>
      <c r="AI3162" s="210" t="s">
        <v>4347</v>
      </c>
      <c r="AJ3162" s="115" t="str">
        <f t="shared" si="49"/>
        <v>FS</v>
      </c>
      <c r="AK3162" s="115" t="b">
        <f>ISNUMBER(SEARCH("IRT",Table1[[#This Row],[Current_Status]]))</f>
        <v>0</v>
      </c>
      <c r="AL3162" s="116">
        <f>YEAR(Table1[[#This Row],[Project_Initiated]])</f>
        <v>2018</v>
      </c>
      <c r="AM3162" s="53">
        <v>44136</v>
      </c>
      <c r="AN3162" s="53" t="str">
        <f>IF(AND(Table1[[#This Row],[Completed Date]]&gt;="07/01/2020"+0,Table1[[#This Row],[Completed Date]]&lt;="6/30/2021"+0),"FY 20-21",IF(AND(Table1[[#This Row],[Completed Date]]&gt;="07/01/2019"+0,Table1[[#This Row],[Completed Date]]&lt;="6/30/2020"+0),"FY 19-20",""))</f>
        <v/>
      </c>
      <c r="AO3162" s="116" t="str">
        <f>IFERROR(FIND("R",Table1[[#This Row],[FS_Priority]]),"")</f>
        <v/>
      </c>
    </row>
    <row r="3163" spans="1:41" x14ac:dyDescent="0.25">
      <c r="A3163" s="48" t="s">
        <v>426</v>
      </c>
      <c r="B3163" s="217" t="s">
        <v>211</v>
      </c>
      <c r="C3163" s="217" t="s">
        <v>426</v>
      </c>
      <c r="D3163" s="218" t="b">
        <v>0</v>
      </c>
      <c r="E3163" s="48" t="s">
        <v>652</v>
      </c>
      <c r="F3163" s="48" t="s">
        <v>3326</v>
      </c>
      <c r="G3163" s="48" t="s">
        <v>211</v>
      </c>
      <c r="H3163" s="48" t="s">
        <v>324</v>
      </c>
      <c r="I3163" s="48" t="s">
        <v>3865</v>
      </c>
      <c r="J3163" s="48" t="s">
        <v>2661</v>
      </c>
      <c r="K3163" s="217" t="s">
        <v>3859</v>
      </c>
      <c r="L3163" s="217" t="s">
        <v>450</v>
      </c>
      <c r="M3163" s="48" t="s">
        <v>3864</v>
      </c>
      <c r="N3163" s="217" t="s">
        <v>211</v>
      </c>
      <c r="O3163" s="48" t="s">
        <v>165</v>
      </c>
      <c r="P3163" s="48"/>
      <c r="Q3163" s="48" t="s">
        <v>236</v>
      </c>
      <c r="R3163" s="217" t="s">
        <v>211</v>
      </c>
      <c r="S3163" s="48" t="b">
        <v>1</v>
      </c>
      <c r="T3163" s="48"/>
      <c r="U3163" s="178"/>
      <c r="V3163" s="178">
        <v>43354</v>
      </c>
      <c r="W3163" s="48" t="s">
        <v>211</v>
      </c>
      <c r="X3163" s="48"/>
      <c r="Y3163" s="48"/>
      <c r="Z3163" s="48" t="s">
        <v>211</v>
      </c>
      <c r="AA3163" s="48"/>
      <c r="AB3163" s="48"/>
      <c r="AC3163" s="217" t="s">
        <v>211</v>
      </c>
      <c r="AD3163" s="179"/>
      <c r="AE3163" s="217" t="s">
        <v>165</v>
      </c>
      <c r="AF3163" s="217" t="s">
        <v>211</v>
      </c>
      <c r="AG3163" s="217" t="s">
        <v>211</v>
      </c>
      <c r="AH3163" s="208">
        <v>43412</v>
      </c>
      <c r="AI3163" s="210" t="s">
        <v>4347</v>
      </c>
      <c r="AJ3163" s="115" t="str">
        <f t="shared" si="49"/>
        <v>FS</v>
      </c>
      <c r="AK3163" s="115" t="b">
        <f>ISNUMBER(SEARCH("IRT",Table1[[#This Row],[Current_Status]]))</f>
        <v>0</v>
      </c>
      <c r="AL3163" s="116">
        <f>YEAR(Table1[[#This Row],[Project_Initiated]])</f>
        <v>2018</v>
      </c>
      <c r="AM3163" s="53">
        <v>44136</v>
      </c>
      <c r="AN3163" s="53" t="str">
        <f>IF(AND(Table1[[#This Row],[Completed Date]]&gt;="07/01/2020"+0,Table1[[#This Row],[Completed Date]]&lt;="6/30/2021"+0),"FY 20-21",IF(AND(Table1[[#This Row],[Completed Date]]&gt;="07/01/2019"+0,Table1[[#This Row],[Completed Date]]&lt;="6/30/2020"+0),"FY 19-20",""))</f>
        <v/>
      </c>
      <c r="AO3163" s="116" t="str">
        <f>IFERROR(FIND("R",Table1[[#This Row],[FS_Priority]]),"")</f>
        <v/>
      </c>
    </row>
    <row r="3164" spans="1:41" x14ac:dyDescent="0.25">
      <c r="A3164" s="48" t="s">
        <v>216</v>
      </c>
      <c r="B3164" s="217" t="s">
        <v>211</v>
      </c>
      <c r="C3164" s="217" t="s">
        <v>216</v>
      </c>
      <c r="D3164" s="218" t="b">
        <v>0</v>
      </c>
      <c r="E3164" s="48" t="s">
        <v>21</v>
      </c>
      <c r="F3164" s="48" t="s">
        <v>2956</v>
      </c>
      <c r="G3164" s="48" t="s">
        <v>211</v>
      </c>
      <c r="H3164" s="48" t="s">
        <v>323</v>
      </c>
      <c r="I3164" s="48" t="s">
        <v>211</v>
      </c>
      <c r="J3164" s="48" t="s">
        <v>2661</v>
      </c>
      <c r="K3164" s="217" t="s">
        <v>3455</v>
      </c>
      <c r="L3164" s="217" t="s">
        <v>4315</v>
      </c>
      <c r="M3164" s="48" t="s">
        <v>3458</v>
      </c>
      <c r="N3164" s="217" t="s">
        <v>211</v>
      </c>
      <c r="O3164" s="48" t="s">
        <v>165</v>
      </c>
      <c r="P3164" s="48"/>
      <c r="Q3164" s="48" t="s">
        <v>218</v>
      </c>
      <c r="R3164" s="217" t="s">
        <v>211</v>
      </c>
      <c r="S3164" s="48" t="b">
        <v>0</v>
      </c>
      <c r="T3164" s="48"/>
      <c r="U3164" s="178"/>
      <c r="V3164" s="178">
        <v>43354</v>
      </c>
      <c r="W3164" s="48" t="s">
        <v>211</v>
      </c>
      <c r="X3164" s="48"/>
      <c r="Y3164" s="48"/>
      <c r="Z3164" s="48" t="s">
        <v>211</v>
      </c>
      <c r="AA3164" s="48"/>
      <c r="AB3164" s="48"/>
      <c r="AC3164" s="217" t="s">
        <v>2697</v>
      </c>
      <c r="AD3164" s="48"/>
      <c r="AE3164" s="217" t="s">
        <v>165</v>
      </c>
      <c r="AF3164" s="217" t="s">
        <v>211</v>
      </c>
      <c r="AG3164" s="217" t="s">
        <v>539</v>
      </c>
      <c r="AH3164" s="208">
        <v>43476</v>
      </c>
      <c r="AI3164" s="210" t="s">
        <v>4347</v>
      </c>
      <c r="AJ3164" s="115" t="str">
        <f t="shared" si="49"/>
        <v>FS</v>
      </c>
      <c r="AK3164" s="115" t="b">
        <f>ISNUMBER(SEARCH("IRT",Table1[[#This Row],[Current_Status]]))</f>
        <v>0</v>
      </c>
      <c r="AL3164" s="116">
        <f>YEAR(Table1[[#This Row],[Project_Initiated]])</f>
        <v>2018</v>
      </c>
      <c r="AM3164" s="53">
        <v>44136</v>
      </c>
      <c r="AN3164" s="53" t="str">
        <f>IF(AND(Table1[[#This Row],[Completed Date]]&gt;="07/01/2020"+0,Table1[[#This Row],[Completed Date]]&lt;="6/30/2021"+0),"FY 20-21",IF(AND(Table1[[#This Row],[Completed Date]]&gt;="07/01/2019"+0,Table1[[#This Row],[Completed Date]]&lt;="6/30/2020"+0),"FY 19-20",""))</f>
        <v/>
      </c>
      <c r="AO3164" s="116" t="str">
        <f>IFERROR(FIND("R",Table1[[#This Row],[FS_Priority]]),"")</f>
        <v/>
      </c>
    </row>
    <row r="3165" spans="1:41" x14ac:dyDescent="0.25">
      <c r="A3165" s="48" t="s">
        <v>235</v>
      </c>
      <c r="B3165" s="217" t="s">
        <v>211</v>
      </c>
      <c r="C3165" s="217" t="s">
        <v>235</v>
      </c>
      <c r="D3165" s="218" t="b">
        <v>0</v>
      </c>
      <c r="E3165" s="48" t="s">
        <v>21</v>
      </c>
      <c r="F3165" s="48" t="s">
        <v>2964</v>
      </c>
      <c r="G3165" s="48" t="s">
        <v>217</v>
      </c>
      <c r="H3165" s="48" t="s">
        <v>323</v>
      </c>
      <c r="I3165" s="48" t="s">
        <v>211</v>
      </c>
      <c r="J3165" s="48" t="s">
        <v>2670</v>
      </c>
      <c r="K3165" s="217" t="s">
        <v>3455</v>
      </c>
      <c r="L3165" s="217" t="s">
        <v>4315</v>
      </c>
      <c r="M3165" s="48" t="s">
        <v>3458</v>
      </c>
      <c r="N3165" s="217" t="s">
        <v>211</v>
      </c>
      <c r="O3165" s="48" t="s">
        <v>165</v>
      </c>
      <c r="P3165" s="48"/>
      <c r="Q3165" s="48" t="s">
        <v>236</v>
      </c>
      <c r="R3165" s="217" t="s">
        <v>211</v>
      </c>
      <c r="S3165" s="48" t="b">
        <v>0</v>
      </c>
      <c r="T3165" s="48"/>
      <c r="U3165" s="178"/>
      <c r="V3165" s="178">
        <v>43354</v>
      </c>
      <c r="W3165" s="48" t="s">
        <v>211</v>
      </c>
      <c r="X3165" s="48"/>
      <c r="Y3165" s="48"/>
      <c r="Z3165" s="48" t="s">
        <v>211</v>
      </c>
      <c r="AA3165" s="48"/>
      <c r="AB3165" s="48"/>
      <c r="AC3165" s="217" t="s">
        <v>2676</v>
      </c>
      <c r="AD3165" s="48"/>
      <c r="AE3165" s="217" t="s">
        <v>165</v>
      </c>
      <c r="AF3165" s="217" t="s">
        <v>211</v>
      </c>
      <c r="AG3165" s="217" t="s">
        <v>539</v>
      </c>
      <c r="AH3165" s="208">
        <v>43447</v>
      </c>
      <c r="AI3165" s="210" t="s">
        <v>4347</v>
      </c>
      <c r="AJ3165" s="115" t="str">
        <f t="shared" si="49"/>
        <v>FS</v>
      </c>
      <c r="AK3165" s="115" t="b">
        <f>ISNUMBER(SEARCH("IRT",Table1[[#This Row],[Current_Status]]))</f>
        <v>0</v>
      </c>
      <c r="AL3165" s="116">
        <f>YEAR(Table1[[#This Row],[Project_Initiated]])</f>
        <v>2018</v>
      </c>
      <c r="AM3165" s="53">
        <v>44136</v>
      </c>
      <c r="AN3165" s="53" t="str">
        <f>IF(AND(Table1[[#This Row],[Completed Date]]&gt;="07/01/2020"+0,Table1[[#This Row],[Completed Date]]&lt;="6/30/2021"+0),"FY 20-21",IF(AND(Table1[[#This Row],[Completed Date]]&gt;="07/01/2019"+0,Table1[[#This Row],[Completed Date]]&lt;="6/30/2020"+0),"FY 19-20",""))</f>
        <v/>
      </c>
      <c r="AO3165" s="116" t="str">
        <f>IFERROR(FIND("R",Table1[[#This Row],[FS_Priority]]),"")</f>
        <v/>
      </c>
    </row>
    <row r="3166" spans="1:41" x14ac:dyDescent="0.25">
      <c r="A3166" s="48" t="s">
        <v>238</v>
      </c>
      <c r="B3166" s="217" t="s">
        <v>211</v>
      </c>
      <c r="C3166" s="217" t="s">
        <v>238</v>
      </c>
      <c r="D3166" s="218" t="b">
        <v>0</v>
      </c>
      <c r="E3166" s="48" t="s">
        <v>21</v>
      </c>
      <c r="F3166" s="48" t="s">
        <v>2966</v>
      </c>
      <c r="G3166" s="48" t="s">
        <v>211</v>
      </c>
      <c r="H3166" s="48" t="s">
        <v>323</v>
      </c>
      <c r="I3166" s="48" t="s">
        <v>3463</v>
      </c>
      <c r="J3166" s="48" t="s">
        <v>2661</v>
      </c>
      <c r="K3166" s="217" t="s">
        <v>3455</v>
      </c>
      <c r="L3166" s="217" t="s">
        <v>4315</v>
      </c>
      <c r="M3166" s="48" t="s">
        <v>3458</v>
      </c>
      <c r="N3166" s="217" t="s">
        <v>211</v>
      </c>
      <c r="O3166" s="48" t="s">
        <v>165</v>
      </c>
      <c r="P3166" s="48"/>
      <c r="Q3166" s="48" t="s">
        <v>239</v>
      </c>
      <c r="R3166" s="217" t="s">
        <v>211</v>
      </c>
      <c r="S3166" s="48" t="b">
        <v>0</v>
      </c>
      <c r="T3166" s="48"/>
      <c r="U3166" s="178"/>
      <c r="V3166" s="178">
        <v>43354</v>
      </c>
      <c r="W3166" s="48" t="s">
        <v>211</v>
      </c>
      <c r="X3166" s="48"/>
      <c r="Y3166" s="48"/>
      <c r="Z3166" s="48" t="s">
        <v>211</v>
      </c>
      <c r="AA3166" s="48"/>
      <c r="AB3166" s="48"/>
      <c r="AC3166" s="217" t="s">
        <v>2881</v>
      </c>
      <c r="AD3166" s="48"/>
      <c r="AE3166" s="217" t="s">
        <v>165</v>
      </c>
      <c r="AF3166" s="217" t="s">
        <v>211</v>
      </c>
      <c r="AG3166" s="217" t="s">
        <v>539</v>
      </c>
      <c r="AH3166" s="208">
        <v>43592</v>
      </c>
      <c r="AI3166" s="210" t="s">
        <v>4347</v>
      </c>
      <c r="AJ3166" s="115" t="str">
        <f t="shared" si="49"/>
        <v>FS</v>
      </c>
      <c r="AK3166" s="115" t="b">
        <f>ISNUMBER(SEARCH("IRT",Table1[[#This Row],[Current_Status]]))</f>
        <v>0</v>
      </c>
      <c r="AL3166" s="116">
        <f>YEAR(Table1[[#This Row],[Project_Initiated]])</f>
        <v>2018</v>
      </c>
      <c r="AM3166" s="53">
        <v>44136</v>
      </c>
      <c r="AN3166" s="53" t="str">
        <f>IF(AND(Table1[[#This Row],[Completed Date]]&gt;="07/01/2020"+0,Table1[[#This Row],[Completed Date]]&lt;="6/30/2021"+0),"FY 20-21",IF(AND(Table1[[#This Row],[Completed Date]]&gt;="07/01/2019"+0,Table1[[#This Row],[Completed Date]]&lt;="6/30/2020"+0),"FY 19-20",""))</f>
        <v/>
      </c>
      <c r="AO3166" s="116" t="str">
        <f>IFERROR(FIND("R",Table1[[#This Row],[FS_Priority]]),"")</f>
        <v/>
      </c>
    </row>
    <row r="3167" spans="1:41" x14ac:dyDescent="0.25">
      <c r="A3167" s="48" t="s">
        <v>860</v>
      </c>
      <c r="B3167" s="217" t="s">
        <v>211</v>
      </c>
      <c r="C3167" s="217" t="s">
        <v>860</v>
      </c>
      <c r="D3167" s="218" t="b">
        <v>0</v>
      </c>
      <c r="E3167" s="48" t="s">
        <v>21</v>
      </c>
      <c r="F3167" s="48" t="s">
        <v>2967</v>
      </c>
      <c r="G3167" s="48" t="s">
        <v>861</v>
      </c>
      <c r="H3167" s="48" t="s">
        <v>323</v>
      </c>
      <c r="I3167" s="48" t="s">
        <v>211</v>
      </c>
      <c r="J3167" s="48" t="s">
        <v>2670</v>
      </c>
      <c r="K3167" s="217" t="s">
        <v>3455</v>
      </c>
      <c r="L3167" s="217" t="s">
        <v>4315</v>
      </c>
      <c r="M3167" s="48" t="s">
        <v>3458</v>
      </c>
      <c r="N3167" s="217" t="s">
        <v>211</v>
      </c>
      <c r="O3167" s="48" t="s">
        <v>211</v>
      </c>
      <c r="P3167" s="48"/>
      <c r="Q3167" s="48" t="s">
        <v>240</v>
      </c>
      <c r="R3167" s="217" t="s">
        <v>211</v>
      </c>
      <c r="S3167" s="48" t="b">
        <v>0</v>
      </c>
      <c r="T3167" s="48"/>
      <c r="U3167" s="178"/>
      <c r="V3167" s="178">
        <v>43355</v>
      </c>
      <c r="W3167" s="48" t="s">
        <v>211</v>
      </c>
      <c r="X3167" s="48"/>
      <c r="Y3167" s="48"/>
      <c r="Z3167" s="48" t="s">
        <v>211</v>
      </c>
      <c r="AA3167" s="48"/>
      <c r="AB3167" s="48"/>
      <c r="AC3167" s="217" t="s">
        <v>862</v>
      </c>
      <c r="AD3167" s="220">
        <v>43370</v>
      </c>
      <c r="AE3167" s="217" t="s">
        <v>178</v>
      </c>
      <c r="AF3167" s="217" t="s">
        <v>211</v>
      </c>
      <c r="AG3167" s="217" t="s">
        <v>2694</v>
      </c>
      <c r="AH3167" s="208">
        <v>43377</v>
      </c>
      <c r="AI3167" s="210" t="s">
        <v>4347</v>
      </c>
      <c r="AJ3167" s="115" t="str">
        <f t="shared" si="49"/>
        <v>FS</v>
      </c>
      <c r="AK3167" s="115" t="b">
        <f>ISNUMBER(SEARCH("IRT",Table1[[#This Row],[Current_Status]]))</f>
        <v>0</v>
      </c>
      <c r="AL3167" s="116">
        <f>YEAR(Table1[[#This Row],[Project_Initiated]])</f>
        <v>2018</v>
      </c>
      <c r="AM3167" s="53">
        <v>44136</v>
      </c>
      <c r="AN3167" s="53" t="str">
        <f>IF(AND(Table1[[#This Row],[Completed Date]]&gt;="07/01/2020"+0,Table1[[#This Row],[Completed Date]]&lt;="6/30/2021"+0),"FY 20-21",IF(AND(Table1[[#This Row],[Completed Date]]&gt;="07/01/2019"+0,Table1[[#This Row],[Completed Date]]&lt;="6/30/2020"+0),"FY 19-20",""))</f>
        <v/>
      </c>
      <c r="AO3167" s="116" t="str">
        <f>IFERROR(FIND("R",Table1[[#This Row],[FS_Priority]]),"")</f>
        <v/>
      </c>
    </row>
    <row r="3168" spans="1:41" x14ac:dyDescent="0.25">
      <c r="A3168" s="48" t="s">
        <v>228</v>
      </c>
      <c r="B3168" s="217" t="s">
        <v>211</v>
      </c>
      <c r="C3168" s="217" t="s">
        <v>228</v>
      </c>
      <c r="D3168" s="218" t="b">
        <v>0</v>
      </c>
      <c r="E3168" s="48" t="s">
        <v>21</v>
      </c>
      <c r="F3168" s="48" t="s">
        <v>2961</v>
      </c>
      <c r="G3168" s="48" t="s">
        <v>211</v>
      </c>
      <c r="H3168" s="48" t="s">
        <v>323</v>
      </c>
      <c r="I3168" s="48" t="s">
        <v>3461</v>
      </c>
      <c r="J3168" s="48" t="s">
        <v>2661</v>
      </c>
      <c r="K3168" s="217" t="s">
        <v>3455</v>
      </c>
      <c r="L3168" s="217" t="s">
        <v>4315</v>
      </c>
      <c r="M3168" s="48" t="s">
        <v>3458</v>
      </c>
      <c r="N3168" s="217" t="s">
        <v>211</v>
      </c>
      <c r="O3168" s="48" t="s">
        <v>211</v>
      </c>
      <c r="P3168" s="48"/>
      <c r="Q3168" s="48" t="s">
        <v>229</v>
      </c>
      <c r="R3168" s="217" t="s">
        <v>211</v>
      </c>
      <c r="S3168" s="48" t="b">
        <v>0</v>
      </c>
      <c r="T3168" s="48"/>
      <c r="U3168" s="178"/>
      <c r="V3168" s="178">
        <v>43355</v>
      </c>
      <c r="W3168" s="48" t="s">
        <v>211</v>
      </c>
      <c r="X3168" s="48"/>
      <c r="Y3168" s="48"/>
      <c r="Z3168" s="48" t="s">
        <v>211</v>
      </c>
      <c r="AA3168" s="48"/>
      <c r="AB3168" s="48"/>
      <c r="AC3168" s="217" t="s">
        <v>2786</v>
      </c>
      <c r="AD3168" s="48"/>
      <c r="AE3168" s="217" t="s">
        <v>178</v>
      </c>
      <c r="AF3168" s="217" t="s">
        <v>211</v>
      </c>
      <c r="AG3168" s="217" t="s">
        <v>211</v>
      </c>
      <c r="AH3168" s="208">
        <v>43510</v>
      </c>
      <c r="AI3168" s="210" t="s">
        <v>4347</v>
      </c>
      <c r="AJ3168" s="115" t="str">
        <f t="shared" si="49"/>
        <v>FS</v>
      </c>
      <c r="AK3168" s="115" t="b">
        <f>ISNUMBER(SEARCH("IRT",Table1[[#This Row],[Current_Status]]))</f>
        <v>0</v>
      </c>
      <c r="AL3168" s="116">
        <f>YEAR(Table1[[#This Row],[Project_Initiated]])</f>
        <v>2018</v>
      </c>
      <c r="AM3168" s="53">
        <v>44136</v>
      </c>
      <c r="AN3168" s="53" t="str">
        <f>IF(AND(Table1[[#This Row],[Completed Date]]&gt;="07/01/2020"+0,Table1[[#This Row],[Completed Date]]&lt;="6/30/2021"+0),"FY 20-21",IF(AND(Table1[[#This Row],[Completed Date]]&gt;="07/01/2019"+0,Table1[[#This Row],[Completed Date]]&lt;="6/30/2020"+0),"FY 19-20",""))</f>
        <v/>
      </c>
      <c r="AO3168" s="116" t="str">
        <f>IFERROR(FIND("R",Table1[[#This Row],[FS_Priority]]),"")</f>
        <v/>
      </c>
    </row>
    <row r="3169" spans="1:41" x14ac:dyDescent="0.25">
      <c r="A3169" s="48" t="s">
        <v>222</v>
      </c>
      <c r="B3169" s="217" t="s">
        <v>211</v>
      </c>
      <c r="C3169" s="217" t="s">
        <v>222</v>
      </c>
      <c r="D3169" s="218" t="b">
        <v>0</v>
      </c>
      <c r="E3169" s="48" t="s">
        <v>21</v>
      </c>
      <c r="F3169" s="48" t="s">
        <v>2958</v>
      </c>
      <c r="G3169" s="48" t="s">
        <v>211</v>
      </c>
      <c r="H3169" s="48" t="s">
        <v>323</v>
      </c>
      <c r="I3169" s="48" t="s">
        <v>184</v>
      </c>
      <c r="J3169" s="48" t="s">
        <v>2661</v>
      </c>
      <c r="K3169" s="217" t="s">
        <v>3455</v>
      </c>
      <c r="L3169" s="217" t="s">
        <v>4315</v>
      </c>
      <c r="M3169" s="48" t="s">
        <v>3458</v>
      </c>
      <c r="N3169" s="217" t="s">
        <v>211</v>
      </c>
      <c r="O3169" s="48" t="s">
        <v>165</v>
      </c>
      <c r="P3169" s="48"/>
      <c r="Q3169" s="48" t="s">
        <v>223</v>
      </c>
      <c r="R3169" s="217" t="s">
        <v>211</v>
      </c>
      <c r="S3169" s="48" t="b">
        <v>0</v>
      </c>
      <c r="T3169" s="48"/>
      <c r="U3169" s="178"/>
      <c r="V3169" s="178">
        <v>43355</v>
      </c>
      <c r="W3169" s="48" t="s">
        <v>211</v>
      </c>
      <c r="X3169" s="48"/>
      <c r="Y3169" s="48"/>
      <c r="Z3169" s="48" t="s">
        <v>211</v>
      </c>
      <c r="AA3169" s="48"/>
      <c r="AB3169" s="48"/>
      <c r="AC3169" s="217" t="s">
        <v>2881</v>
      </c>
      <c r="AD3169" s="48"/>
      <c r="AE3169" s="217" t="s">
        <v>165</v>
      </c>
      <c r="AF3169" s="217" t="s">
        <v>211</v>
      </c>
      <c r="AG3169" s="217" t="s">
        <v>539</v>
      </c>
      <c r="AH3169" s="208">
        <v>43592</v>
      </c>
      <c r="AI3169" s="210" t="s">
        <v>4347</v>
      </c>
      <c r="AJ3169" s="115" t="str">
        <f t="shared" si="49"/>
        <v>FS</v>
      </c>
      <c r="AK3169" s="115" t="b">
        <f>ISNUMBER(SEARCH("IRT",Table1[[#This Row],[Current_Status]]))</f>
        <v>0</v>
      </c>
      <c r="AL3169" s="116">
        <f>YEAR(Table1[[#This Row],[Project_Initiated]])</f>
        <v>2018</v>
      </c>
      <c r="AM3169" s="53">
        <v>44136</v>
      </c>
      <c r="AN3169" s="53" t="str">
        <f>IF(AND(Table1[[#This Row],[Completed Date]]&gt;="07/01/2020"+0,Table1[[#This Row],[Completed Date]]&lt;="6/30/2021"+0),"FY 20-21",IF(AND(Table1[[#This Row],[Completed Date]]&gt;="07/01/2019"+0,Table1[[#This Row],[Completed Date]]&lt;="6/30/2020"+0),"FY 19-20",""))</f>
        <v/>
      </c>
      <c r="AO3169" s="116" t="str">
        <f>IFERROR(FIND("R",Table1[[#This Row],[FS_Priority]]),"")</f>
        <v/>
      </c>
    </row>
    <row r="3170" spans="1:41" x14ac:dyDescent="0.25">
      <c r="A3170" s="48" t="s">
        <v>226</v>
      </c>
      <c r="B3170" s="217" t="s">
        <v>211</v>
      </c>
      <c r="C3170" s="217" t="s">
        <v>226</v>
      </c>
      <c r="D3170" s="218" t="b">
        <v>0</v>
      </c>
      <c r="E3170" s="48" t="s">
        <v>21</v>
      </c>
      <c r="F3170" s="48" t="s">
        <v>2960</v>
      </c>
      <c r="G3170" s="48" t="s">
        <v>220</v>
      </c>
      <c r="H3170" s="48" t="s">
        <v>323</v>
      </c>
      <c r="I3170" s="48" t="s">
        <v>3460</v>
      </c>
      <c r="J3170" s="48" t="s">
        <v>2670</v>
      </c>
      <c r="K3170" s="217" t="s">
        <v>3455</v>
      </c>
      <c r="L3170" s="217" t="s">
        <v>4315</v>
      </c>
      <c r="M3170" s="48" t="s">
        <v>3458</v>
      </c>
      <c r="N3170" s="217" t="s">
        <v>211</v>
      </c>
      <c r="O3170" s="48" t="s">
        <v>211</v>
      </c>
      <c r="P3170" s="48"/>
      <c r="Q3170" s="48" t="s">
        <v>227</v>
      </c>
      <c r="R3170" s="217" t="s">
        <v>211</v>
      </c>
      <c r="S3170" s="48" t="b">
        <v>0</v>
      </c>
      <c r="T3170" s="48"/>
      <c r="U3170" s="178"/>
      <c r="V3170" s="178">
        <v>43355</v>
      </c>
      <c r="W3170" s="48" t="s">
        <v>211</v>
      </c>
      <c r="X3170" s="48"/>
      <c r="Y3170" s="48"/>
      <c r="Z3170" s="48" t="s">
        <v>211</v>
      </c>
      <c r="AA3170" s="48"/>
      <c r="AB3170" s="48"/>
      <c r="AC3170" s="217" t="s">
        <v>211</v>
      </c>
      <c r="AD3170" s="219">
        <v>43370</v>
      </c>
      <c r="AE3170" s="217" t="s">
        <v>178</v>
      </c>
      <c r="AF3170" s="217" t="s">
        <v>211</v>
      </c>
      <c r="AG3170" s="217" t="s">
        <v>211</v>
      </c>
      <c r="AH3170" s="208">
        <v>43489</v>
      </c>
      <c r="AI3170" s="210" t="s">
        <v>4347</v>
      </c>
      <c r="AJ3170" s="115" t="str">
        <f t="shared" si="49"/>
        <v>FS</v>
      </c>
      <c r="AK3170" s="115" t="b">
        <f>ISNUMBER(SEARCH("IRT",Table1[[#This Row],[Current_Status]]))</f>
        <v>0</v>
      </c>
      <c r="AL3170" s="116">
        <f>YEAR(Table1[[#This Row],[Project_Initiated]])</f>
        <v>2018</v>
      </c>
      <c r="AM3170" s="53">
        <v>44136</v>
      </c>
      <c r="AN3170" s="53" t="str">
        <f>IF(AND(Table1[[#This Row],[Completed Date]]&gt;="07/01/2020"+0,Table1[[#This Row],[Completed Date]]&lt;="6/30/2021"+0),"FY 20-21",IF(AND(Table1[[#This Row],[Completed Date]]&gt;="07/01/2019"+0,Table1[[#This Row],[Completed Date]]&lt;="6/30/2020"+0),"FY 19-20",""))</f>
        <v/>
      </c>
      <c r="AO3170" s="116" t="str">
        <f>IFERROR(FIND("R",Table1[[#This Row],[FS_Priority]]),"")</f>
        <v/>
      </c>
    </row>
    <row r="3171" spans="1:41" x14ac:dyDescent="0.25">
      <c r="A3171" s="48" t="s">
        <v>245</v>
      </c>
      <c r="B3171" s="217" t="s">
        <v>211</v>
      </c>
      <c r="C3171" s="217" t="s">
        <v>245</v>
      </c>
      <c r="D3171" s="218" t="b">
        <v>0</v>
      </c>
      <c r="E3171" s="48" t="s">
        <v>21</v>
      </c>
      <c r="F3171" s="48" t="s">
        <v>2970</v>
      </c>
      <c r="G3171" s="48" t="s">
        <v>211</v>
      </c>
      <c r="H3171" s="48" t="s">
        <v>323</v>
      </c>
      <c r="I3171" s="48" t="s">
        <v>211</v>
      </c>
      <c r="J3171" s="48" t="s">
        <v>2661</v>
      </c>
      <c r="K3171" s="217" t="s">
        <v>3455</v>
      </c>
      <c r="L3171" s="217" t="s">
        <v>4315</v>
      </c>
      <c r="M3171" s="48" t="s">
        <v>3458</v>
      </c>
      <c r="N3171" s="217" t="s">
        <v>211</v>
      </c>
      <c r="O3171" s="48" t="s">
        <v>165</v>
      </c>
      <c r="P3171" s="48"/>
      <c r="Q3171" s="48" t="s">
        <v>108</v>
      </c>
      <c r="R3171" s="217" t="s">
        <v>211</v>
      </c>
      <c r="S3171" s="48" t="b">
        <v>0</v>
      </c>
      <c r="T3171" s="48"/>
      <c r="U3171" s="178"/>
      <c r="V3171" s="178">
        <v>43355</v>
      </c>
      <c r="W3171" s="48" t="s">
        <v>211</v>
      </c>
      <c r="X3171" s="48"/>
      <c r="Y3171" s="48"/>
      <c r="Z3171" s="48" t="s">
        <v>211</v>
      </c>
      <c r="AA3171" s="48"/>
      <c r="AB3171" s="48"/>
      <c r="AC3171" s="217" t="s">
        <v>2881</v>
      </c>
      <c r="AD3171" s="48"/>
      <c r="AE3171" s="217" t="s">
        <v>165</v>
      </c>
      <c r="AF3171" s="217" t="s">
        <v>211</v>
      </c>
      <c r="AG3171" s="217" t="s">
        <v>539</v>
      </c>
      <c r="AH3171" s="208">
        <v>43592</v>
      </c>
      <c r="AI3171" s="210" t="s">
        <v>4347</v>
      </c>
      <c r="AJ3171" s="115" t="str">
        <f t="shared" si="49"/>
        <v>FS</v>
      </c>
      <c r="AK3171" s="115" t="b">
        <f>ISNUMBER(SEARCH("IRT",Table1[[#This Row],[Current_Status]]))</f>
        <v>0</v>
      </c>
      <c r="AL3171" s="116">
        <f>YEAR(Table1[[#This Row],[Project_Initiated]])</f>
        <v>2018</v>
      </c>
      <c r="AM3171" s="53">
        <v>44136</v>
      </c>
      <c r="AN3171" s="53" t="str">
        <f>IF(AND(Table1[[#This Row],[Completed Date]]&gt;="07/01/2020"+0,Table1[[#This Row],[Completed Date]]&lt;="6/30/2021"+0),"FY 20-21",IF(AND(Table1[[#This Row],[Completed Date]]&gt;="07/01/2019"+0,Table1[[#This Row],[Completed Date]]&lt;="6/30/2020"+0),"FY 19-20",""))</f>
        <v/>
      </c>
      <c r="AO3171" s="116" t="str">
        <f>IFERROR(FIND("R",Table1[[#This Row],[FS_Priority]]),"")</f>
        <v/>
      </c>
    </row>
    <row r="3172" spans="1:41" x14ac:dyDescent="0.25">
      <c r="A3172" s="48" t="s">
        <v>230</v>
      </c>
      <c r="B3172" s="217" t="s">
        <v>211</v>
      </c>
      <c r="C3172" s="217" t="s">
        <v>230</v>
      </c>
      <c r="D3172" s="218" t="b">
        <v>0</v>
      </c>
      <c r="E3172" s="48" t="s">
        <v>21</v>
      </c>
      <c r="F3172" s="48" t="s">
        <v>2962</v>
      </c>
      <c r="G3172" s="48" t="s">
        <v>220</v>
      </c>
      <c r="H3172" s="48" t="s">
        <v>211</v>
      </c>
      <c r="I3172" s="48" t="s">
        <v>211</v>
      </c>
      <c r="J3172" s="48" t="s">
        <v>2670</v>
      </c>
      <c r="K3172" s="217" t="s">
        <v>3455</v>
      </c>
      <c r="L3172" s="217" t="s">
        <v>4315</v>
      </c>
      <c r="M3172" s="48" t="s">
        <v>3458</v>
      </c>
      <c r="N3172" s="217" t="s">
        <v>211</v>
      </c>
      <c r="O3172" s="48" t="s">
        <v>211</v>
      </c>
      <c r="P3172" s="48"/>
      <c r="Q3172" s="48" t="s">
        <v>231</v>
      </c>
      <c r="R3172" s="217" t="s">
        <v>211</v>
      </c>
      <c r="S3172" s="48" t="b">
        <v>0</v>
      </c>
      <c r="T3172" s="48"/>
      <c r="U3172" s="178"/>
      <c r="V3172" s="178">
        <v>43355</v>
      </c>
      <c r="W3172" s="48" t="s">
        <v>211</v>
      </c>
      <c r="X3172" s="48"/>
      <c r="Y3172" s="48"/>
      <c r="Z3172" s="48" t="s">
        <v>211</v>
      </c>
      <c r="AA3172" s="48"/>
      <c r="AB3172" s="48"/>
      <c r="AC3172" s="217" t="s">
        <v>211</v>
      </c>
      <c r="AD3172" s="219">
        <v>43388</v>
      </c>
      <c r="AE3172" s="217" t="s">
        <v>178</v>
      </c>
      <c r="AF3172" s="217" t="s">
        <v>211</v>
      </c>
      <c r="AG3172" s="217" t="s">
        <v>2694</v>
      </c>
      <c r="AH3172" s="208">
        <v>43489</v>
      </c>
      <c r="AI3172" s="210" t="s">
        <v>4347</v>
      </c>
      <c r="AJ3172" s="115" t="str">
        <f t="shared" si="49"/>
        <v>FS</v>
      </c>
      <c r="AK3172" s="115" t="b">
        <f>ISNUMBER(SEARCH("IRT",Table1[[#This Row],[Current_Status]]))</f>
        <v>0</v>
      </c>
      <c r="AL3172" s="116">
        <f>YEAR(Table1[[#This Row],[Project_Initiated]])</f>
        <v>2018</v>
      </c>
      <c r="AM3172" s="53">
        <v>44136</v>
      </c>
      <c r="AN3172" s="53" t="str">
        <f>IF(AND(Table1[[#This Row],[Completed Date]]&gt;="07/01/2020"+0,Table1[[#This Row],[Completed Date]]&lt;="6/30/2021"+0),"FY 20-21",IF(AND(Table1[[#This Row],[Completed Date]]&gt;="07/01/2019"+0,Table1[[#This Row],[Completed Date]]&lt;="6/30/2020"+0),"FY 19-20",""))</f>
        <v/>
      </c>
      <c r="AO3172" s="116" t="str">
        <f>IFERROR(FIND("R",Table1[[#This Row],[FS_Priority]]),"")</f>
        <v/>
      </c>
    </row>
    <row r="3173" spans="1:41" x14ac:dyDescent="0.25">
      <c r="A3173" s="48" t="s">
        <v>241</v>
      </c>
      <c r="B3173" s="217" t="s">
        <v>211</v>
      </c>
      <c r="C3173" s="217" t="s">
        <v>241</v>
      </c>
      <c r="D3173" s="218" t="b">
        <v>0</v>
      </c>
      <c r="E3173" s="48" t="s">
        <v>21</v>
      </c>
      <c r="F3173" s="48" t="s">
        <v>2968</v>
      </c>
      <c r="G3173" s="48" t="s">
        <v>220</v>
      </c>
      <c r="H3173" s="48" t="s">
        <v>211</v>
      </c>
      <c r="I3173" s="48" t="s">
        <v>211</v>
      </c>
      <c r="J3173" s="48" t="s">
        <v>2672</v>
      </c>
      <c r="K3173" s="217" t="s">
        <v>3455</v>
      </c>
      <c r="L3173" s="217" t="s">
        <v>4315</v>
      </c>
      <c r="M3173" s="48" t="s">
        <v>3458</v>
      </c>
      <c r="N3173" s="217" t="s">
        <v>211</v>
      </c>
      <c r="O3173" s="48" t="s">
        <v>211</v>
      </c>
      <c r="P3173" s="48"/>
      <c r="Q3173" s="48" t="s">
        <v>242</v>
      </c>
      <c r="R3173" s="217" t="s">
        <v>211</v>
      </c>
      <c r="S3173" s="48" t="b">
        <v>0</v>
      </c>
      <c r="T3173" s="48"/>
      <c r="U3173" s="178"/>
      <c r="V3173" s="178">
        <v>43355</v>
      </c>
      <c r="W3173" s="48" t="s">
        <v>211</v>
      </c>
      <c r="X3173" s="48"/>
      <c r="Y3173" s="48"/>
      <c r="Z3173" s="48" t="s">
        <v>211</v>
      </c>
      <c r="AA3173" s="48"/>
      <c r="AB3173" s="48"/>
      <c r="AC3173" s="217" t="s">
        <v>2787</v>
      </c>
      <c r="AD3173" s="220">
        <v>43370</v>
      </c>
      <c r="AE3173" s="217" t="s">
        <v>178</v>
      </c>
      <c r="AF3173" s="217" t="s">
        <v>211</v>
      </c>
      <c r="AG3173" s="217" t="s">
        <v>211</v>
      </c>
      <c r="AH3173" s="208">
        <v>43510</v>
      </c>
      <c r="AI3173" s="210" t="s">
        <v>4347</v>
      </c>
      <c r="AJ3173" s="115" t="str">
        <f t="shared" si="49"/>
        <v>FS</v>
      </c>
      <c r="AK3173" s="115" t="b">
        <f>ISNUMBER(SEARCH("IRT",Table1[[#This Row],[Current_Status]]))</f>
        <v>0</v>
      </c>
      <c r="AL3173" s="116">
        <f>YEAR(Table1[[#This Row],[Project_Initiated]])</f>
        <v>2018</v>
      </c>
      <c r="AM3173" s="53">
        <v>44136</v>
      </c>
      <c r="AN3173" s="53" t="str">
        <f>IF(AND(Table1[[#This Row],[Completed Date]]&gt;="07/01/2020"+0,Table1[[#This Row],[Completed Date]]&lt;="6/30/2021"+0),"FY 20-21",IF(AND(Table1[[#This Row],[Completed Date]]&gt;="07/01/2019"+0,Table1[[#This Row],[Completed Date]]&lt;="6/30/2020"+0),"FY 19-20",""))</f>
        <v/>
      </c>
      <c r="AO3173" s="116" t="str">
        <f>IFERROR(FIND("R",Table1[[#This Row],[FS_Priority]]),"")</f>
        <v/>
      </c>
    </row>
    <row r="3174" spans="1:41" x14ac:dyDescent="0.25">
      <c r="A3174" s="48" t="s">
        <v>232</v>
      </c>
      <c r="B3174" s="217" t="s">
        <v>211</v>
      </c>
      <c r="C3174" s="217" t="s">
        <v>232</v>
      </c>
      <c r="D3174" s="218" t="b">
        <v>0</v>
      </c>
      <c r="E3174" s="48" t="s">
        <v>21</v>
      </c>
      <c r="F3174" s="48" t="s">
        <v>2963</v>
      </c>
      <c r="G3174" s="48" t="s">
        <v>211</v>
      </c>
      <c r="H3174" s="48" t="s">
        <v>211</v>
      </c>
      <c r="I3174" s="48" t="s">
        <v>211</v>
      </c>
      <c r="J3174" s="48" t="s">
        <v>3454</v>
      </c>
      <c r="K3174" s="217" t="s">
        <v>3455</v>
      </c>
      <c r="L3174" s="217" t="s">
        <v>4315</v>
      </c>
      <c r="M3174" s="48" t="s">
        <v>3458</v>
      </c>
      <c r="N3174" s="217" t="s">
        <v>211</v>
      </c>
      <c r="O3174" s="48" t="s">
        <v>211</v>
      </c>
      <c r="P3174" s="48"/>
      <c r="Q3174" s="48" t="s">
        <v>234</v>
      </c>
      <c r="R3174" s="217" t="s">
        <v>211</v>
      </c>
      <c r="S3174" s="48" t="b">
        <v>0</v>
      </c>
      <c r="T3174" s="48"/>
      <c r="U3174" s="178"/>
      <c r="V3174" s="178">
        <v>43355</v>
      </c>
      <c r="W3174" s="48" t="s">
        <v>211</v>
      </c>
      <c r="X3174" s="48"/>
      <c r="Y3174" s="48"/>
      <c r="Z3174" s="48" t="s">
        <v>211</v>
      </c>
      <c r="AA3174" s="48"/>
      <c r="AB3174" s="48"/>
      <c r="AC3174" s="217" t="s">
        <v>211</v>
      </c>
      <c r="AD3174" s="219">
        <v>43370</v>
      </c>
      <c r="AE3174" s="217" t="s">
        <v>178</v>
      </c>
      <c r="AF3174" s="217" t="s">
        <v>211</v>
      </c>
      <c r="AG3174" s="217" t="s">
        <v>2694</v>
      </c>
      <c r="AH3174" s="208">
        <v>43424</v>
      </c>
      <c r="AI3174" s="210" t="s">
        <v>4347</v>
      </c>
      <c r="AJ3174" s="115" t="str">
        <f t="shared" si="49"/>
        <v>FS</v>
      </c>
      <c r="AK3174" s="115" t="b">
        <f>ISNUMBER(SEARCH("IRT",Table1[[#This Row],[Current_Status]]))</f>
        <v>0</v>
      </c>
      <c r="AL3174" s="116">
        <f>YEAR(Table1[[#This Row],[Project_Initiated]])</f>
        <v>2018</v>
      </c>
      <c r="AM3174" s="53">
        <v>44136</v>
      </c>
      <c r="AN3174" s="53" t="str">
        <f>IF(AND(Table1[[#This Row],[Completed Date]]&gt;="07/01/2020"+0,Table1[[#This Row],[Completed Date]]&lt;="6/30/2021"+0),"FY 20-21",IF(AND(Table1[[#This Row],[Completed Date]]&gt;="07/01/2019"+0,Table1[[#This Row],[Completed Date]]&lt;="6/30/2020"+0),"FY 19-20",""))</f>
        <v/>
      </c>
      <c r="AO3174" s="116" t="str">
        <f>IFERROR(FIND("R",Table1[[#This Row],[FS_Priority]]),"")</f>
        <v/>
      </c>
    </row>
    <row r="3175" spans="1:41" x14ac:dyDescent="0.25">
      <c r="A3175" s="48" t="s">
        <v>219</v>
      </c>
      <c r="B3175" s="217" t="s">
        <v>211</v>
      </c>
      <c r="C3175" s="217" t="s">
        <v>219</v>
      </c>
      <c r="D3175" s="218" t="b">
        <v>0</v>
      </c>
      <c r="E3175" s="48" t="s">
        <v>21</v>
      </c>
      <c r="F3175" s="48" t="s">
        <v>2957</v>
      </c>
      <c r="G3175" s="48" t="s">
        <v>220</v>
      </c>
      <c r="H3175" s="48" t="s">
        <v>323</v>
      </c>
      <c r="I3175" s="48" t="s">
        <v>211</v>
      </c>
      <c r="J3175" s="48" t="s">
        <v>2672</v>
      </c>
      <c r="K3175" s="217" t="s">
        <v>3455</v>
      </c>
      <c r="L3175" s="217" t="s">
        <v>4315</v>
      </c>
      <c r="M3175" s="48" t="s">
        <v>3458</v>
      </c>
      <c r="N3175" s="217" t="s">
        <v>211</v>
      </c>
      <c r="O3175" s="48" t="s">
        <v>183</v>
      </c>
      <c r="P3175" s="48"/>
      <c r="Q3175" s="48" t="s">
        <v>221</v>
      </c>
      <c r="R3175" s="217" t="s">
        <v>211</v>
      </c>
      <c r="S3175" s="48" t="b">
        <v>0</v>
      </c>
      <c r="T3175" s="48"/>
      <c r="U3175" s="178"/>
      <c r="V3175" s="178">
        <v>43355</v>
      </c>
      <c r="W3175" s="48" t="s">
        <v>211</v>
      </c>
      <c r="X3175" s="48"/>
      <c r="Y3175" s="48"/>
      <c r="Z3175" s="48" t="s">
        <v>211</v>
      </c>
      <c r="AA3175" s="48"/>
      <c r="AB3175" s="48"/>
      <c r="AC3175" s="217" t="s">
        <v>4820</v>
      </c>
      <c r="AD3175" s="220">
        <v>43370</v>
      </c>
      <c r="AE3175" s="217" t="s">
        <v>178</v>
      </c>
      <c r="AF3175" s="217" t="s">
        <v>211</v>
      </c>
      <c r="AG3175" s="217" t="s">
        <v>2694</v>
      </c>
      <c r="AH3175" s="209">
        <v>43854</v>
      </c>
      <c r="AI3175" s="210" t="s">
        <v>4347</v>
      </c>
      <c r="AJ3175" s="115" t="str">
        <f t="shared" si="49"/>
        <v>FS</v>
      </c>
      <c r="AK3175" s="115" t="b">
        <f>ISNUMBER(SEARCH("IRT",Table1[[#This Row],[Current_Status]]))</f>
        <v>0</v>
      </c>
      <c r="AL3175" s="116">
        <f>YEAR(Table1[[#This Row],[Project_Initiated]])</f>
        <v>2018</v>
      </c>
      <c r="AM3175" s="53">
        <v>44136</v>
      </c>
      <c r="AN3175" s="53" t="str">
        <f>IF(AND(Table1[[#This Row],[Completed Date]]&gt;="07/01/2020"+0,Table1[[#This Row],[Completed Date]]&lt;="6/30/2021"+0),"FY 20-21",IF(AND(Table1[[#This Row],[Completed Date]]&gt;="07/01/2019"+0,Table1[[#This Row],[Completed Date]]&lt;="6/30/2020"+0),"FY 19-20",""))</f>
        <v>FY 19-20</v>
      </c>
      <c r="AO3175" s="116" t="str">
        <f>IFERROR(FIND("R",Table1[[#This Row],[FS_Priority]]),"")</f>
        <v/>
      </c>
    </row>
    <row r="3176" spans="1:41" x14ac:dyDescent="0.25">
      <c r="A3176" s="48" t="s">
        <v>863</v>
      </c>
      <c r="B3176" s="217" t="s">
        <v>211</v>
      </c>
      <c r="C3176" s="217" t="s">
        <v>863</v>
      </c>
      <c r="D3176" s="218" t="b">
        <v>0</v>
      </c>
      <c r="E3176" s="48" t="s">
        <v>53</v>
      </c>
      <c r="F3176" s="48" t="s">
        <v>3013</v>
      </c>
      <c r="G3176" s="48" t="s">
        <v>211</v>
      </c>
      <c r="H3176" s="48" t="s">
        <v>285</v>
      </c>
      <c r="I3176" s="48" t="s">
        <v>3535</v>
      </c>
      <c r="J3176" s="48" t="s">
        <v>2661</v>
      </c>
      <c r="K3176" s="217" t="s">
        <v>3514</v>
      </c>
      <c r="L3176" s="217" t="s">
        <v>2636</v>
      </c>
      <c r="M3176" s="48" t="s">
        <v>3536</v>
      </c>
      <c r="N3176" s="217" t="s">
        <v>211</v>
      </c>
      <c r="O3176" s="48" t="s">
        <v>183</v>
      </c>
      <c r="P3176" s="48"/>
      <c r="Q3176" s="48" t="s">
        <v>218</v>
      </c>
      <c r="R3176" s="217" t="s">
        <v>211</v>
      </c>
      <c r="S3176" s="48" t="b">
        <v>1</v>
      </c>
      <c r="T3176" s="48"/>
      <c r="U3176" s="178"/>
      <c r="V3176" s="178">
        <v>43315</v>
      </c>
      <c r="W3176" s="48" t="s">
        <v>211</v>
      </c>
      <c r="X3176" s="48"/>
      <c r="Y3176" s="48"/>
      <c r="Z3176" s="48" t="s">
        <v>211</v>
      </c>
      <c r="AA3176" s="48"/>
      <c r="AB3176" s="48"/>
      <c r="AC3176" s="217" t="s">
        <v>864</v>
      </c>
      <c r="AD3176" s="179"/>
      <c r="AE3176" s="217" t="s">
        <v>498</v>
      </c>
      <c r="AF3176" s="217" t="s">
        <v>211</v>
      </c>
      <c r="AG3176" s="217" t="s">
        <v>2694</v>
      </c>
      <c r="AH3176" s="209">
        <v>43377</v>
      </c>
      <c r="AI3176" s="210" t="s">
        <v>4347</v>
      </c>
      <c r="AJ3176" s="115" t="str">
        <f t="shared" si="49"/>
        <v>FS</v>
      </c>
      <c r="AK3176" s="115" t="b">
        <f>ISNUMBER(SEARCH("IRT",Table1[[#This Row],[Current_Status]]))</f>
        <v>0</v>
      </c>
      <c r="AL3176" s="116">
        <f>YEAR(Table1[[#This Row],[Project_Initiated]])</f>
        <v>2018</v>
      </c>
      <c r="AM3176" s="53">
        <v>44136</v>
      </c>
      <c r="AN3176" s="53" t="str">
        <f>IF(AND(Table1[[#This Row],[Completed Date]]&gt;="07/01/2020"+0,Table1[[#This Row],[Completed Date]]&lt;="6/30/2021"+0),"FY 20-21",IF(AND(Table1[[#This Row],[Completed Date]]&gt;="07/01/2019"+0,Table1[[#This Row],[Completed Date]]&lt;="6/30/2020"+0),"FY 19-20",""))</f>
        <v/>
      </c>
      <c r="AO3176" s="116" t="str">
        <f>IFERROR(FIND("R",Table1[[#This Row],[FS_Priority]]),"")</f>
        <v/>
      </c>
    </row>
    <row r="3177" spans="1:41" x14ac:dyDescent="0.25">
      <c r="A3177" s="48" t="s">
        <v>865</v>
      </c>
      <c r="B3177" s="217" t="s">
        <v>211</v>
      </c>
      <c r="C3177" s="217" t="s">
        <v>865</v>
      </c>
      <c r="D3177" s="218" t="b">
        <v>0</v>
      </c>
      <c r="E3177" s="48" t="s">
        <v>442</v>
      </c>
      <c r="F3177" s="48" t="s">
        <v>3306</v>
      </c>
      <c r="G3177" s="48" t="s">
        <v>211</v>
      </c>
      <c r="H3177" s="48" t="s">
        <v>4018</v>
      </c>
      <c r="I3177" s="48" t="s">
        <v>3835</v>
      </c>
      <c r="J3177" s="48" t="s">
        <v>2661</v>
      </c>
      <c r="K3177" s="217" t="s">
        <v>3829</v>
      </c>
      <c r="L3177" s="217" t="s">
        <v>141</v>
      </c>
      <c r="M3177" s="48" t="s">
        <v>3830</v>
      </c>
      <c r="N3177" s="217" t="s">
        <v>211</v>
      </c>
      <c r="O3177" s="48" t="s">
        <v>165</v>
      </c>
      <c r="P3177" s="48"/>
      <c r="Q3177" s="48" t="s">
        <v>236</v>
      </c>
      <c r="R3177" s="217" t="s">
        <v>211</v>
      </c>
      <c r="S3177" s="48" t="b">
        <v>0</v>
      </c>
      <c r="T3177" s="48"/>
      <c r="U3177" s="178"/>
      <c r="V3177" s="178">
        <v>43356</v>
      </c>
      <c r="W3177" s="48" t="s">
        <v>211</v>
      </c>
      <c r="X3177" s="48"/>
      <c r="Y3177" s="48"/>
      <c r="Z3177" s="48" t="s">
        <v>211</v>
      </c>
      <c r="AA3177" s="48"/>
      <c r="AB3177" s="48"/>
      <c r="AC3177" s="217" t="s">
        <v>2785</v>
      </c>
      <c r="AD3177" s="179"/>
      <c r="AE3177" s="217" t="s">
        <v>165</v>
      </c>
      <c r="AF3177" s="217" t="s">
        <v>211</v>
      </c>
      <c r="AG3177" s="217" t="s">
        <v>539</v>
      </c>
      <c r="AH3177" s="208">
        <v>43497</v>
      </c>
      <c r="AI3177" s="210" t="s">
        <v>4352</v>
      </c>
      <c r="AJ3177" s="115" t="str">
        <f t="shared" si="49"/>
        <v>FS</v>
      </c>
      <c r="AK3177" s="115" t="b">
        <f>ISNUMBER(SEARCH("IRT",Table1[[#This Row],[Current_Status]]))</f>
        <v>0</v>
      </c>
      <c r="AL3177" s="116">
        <f>YEAR(Table1[[#This Row],[Project_Initiated]])</f>
        <v>2018</v>
      </c>
      <c r="AM3177" s="53">
        <v>44136</v>
      </c>
      <c r="AN3177" s="53" t="str">
        <f>IF(AND(Table1[[#This Row],[Completed Date]]&gt;="07/01/2020"+0,Table1[[#This Row],[Completed Date]]&lt;="6/30/2021"+0),"FY 20-21",IF(AND(Table1[[#This Row],[Completed Date]]&gt;="07/01/2019"+0,Table1[[#This Row],[Completed Date]]&lt;="6/30/2020"+0),"FY 19-20",""))</f>
        <v/>
      </c>
      <c r="AO3177" s="116" t="str">
        <f>IFERROR(FIND("R",Table1[[#This Row],[FS_Priority]]),"")</f>
        <v/>
      </c>
    </row>
    <row r="3178" spans="1:41" x14ac:dyDescent="0.25">
      <c r="A3178" s="48" t="s">
        <v>334</v>
      </c>
      <c r="B3178" s="217" t="s">
        <v>211</v>
      </c>
      <c r="C3178" s="217" t="s">
        <v>334</v>
      </c>
      <c r="D3178" s="218" t="b">
        <v>0</v>
      </c>
      <c r="E3178" s="48" t="s">
        <v>107</v>
      </c>
      <c r="F3178" s="48" t="s">
        <v>3207</v>
      </c>
      <c r="G3178" s="48" t="s">
        <v>319</v>
      </c>
      <c r="H3178" s="48" t="s">
        <v>932</v>
      </c>
      <c r="I3178" s="48" t="s">
        <v>3727</v>
      </c>
      <c r="J3178" s="48" t="s">
        <v>2661</v>
      </c>
      <c r="K3178" s="217" t="s">
        <v>3674</v>
      </c>
      <c r="L3178" s="217" t="s">
        <v>2636</v>
      </c>
      <c r="M3178" s="48" t="s">
        <v>3724</v>
      </c>
      <c r="N3178" s="217" t="s">
        <v>211</v>
      </c>
      <c r="O3178" s="48" t="s">
        <v>183</v>
      </c>
      <c r="P3178" s="48"/>
      <c r="Q3178" s="48" t="s">
        <v>312</v>
      </c>
      <c r="R3178" s="217" t="s">
        <v>211</v>
      </c>
      <c r="S3178" s="48" t="b">
        <v>0</v>
      </c>
      <c r="T3178" s="48"/>
      <c r="U3178" s="178"/>
      <c r="V3178" s="178">
        <v>43348</v>
      </c>
      <c r="W3178" s="48" t="s">
        <v>211</v>
      </c>
      <c r="X3178" s="48"/>
      <c r="Y3178" s="48"/>
      <c r="Z3178" s="48" t="s">
        <v>211</v>
      </c>
      <c r="AA3178" s="48"/>
      <c r="AB3178" s="48"/>
      <c r="AC3178" s="217" t="s">
        <v>4022</v>
      </c>
      <c r="AD3178" s="219">
        <v>43362</v>
      </c>
      <c r="AE3178" s="217" t="s">
        <v>498</v>
      </c>
      <c r="AF3178" s="217" t="s">
        <v>4412</v>
      </c>
      <c r="AG3178" s="217" t="s">
        <v>2694</v>
      </c>
      <c r="AH3178" s="208">
        <v>43678</v>
      </c>
      <c r="AI3178" s="210" t="s">
        <v>4347</v>
      </c>
      <c r="AJ3178" s="115" t="str">
        <f t="shared" si="49"/>
        <v>FS</v>
      </c>
      <c r="AK3178" s="115" t="b">
        <f>ISNUMBER(SEARCH("IRT",Table1[[#This Row],[Current_Status]]))</f>
        <v>0</v>
      </c>
      <c r="AL3178" s="116">
        <f>YEAR(Table1[[#This Row],[Project_Initiated]])</f>
        <v>2018</v>
      </c>
      <c r="AM3178" s="53">
        <v>44136</v>
      </c>
      <c r="AN3178" s="53" t="str">
        <f>IF(AND(Table1[[#This Row],[Completed Date]]&gt;="07/01/2020"+0,Table1[[#This Row],[Completed Date]]&lt;="6/30/2021"+0),"FY 20-21",IF(AND(Table1[[#This Row],[Completed Date]]&gt;="07/01/2019"+0,Table1[[#This Row],[Completed Date]]&lt;="6/30/2020"+0),"FY 19-20",""))</f>
        <v>FY 19-20</v>
      </c>
      <c r="AO3178" s="116" t="str">
        <f>IFERROR(FIND("R",Table1[[#This Row],[FS_Priority]]),"")</f>
        <v/>
      </c>
    </row>
    <row r="3179" spans="1:41" x14ac:dyDescent="0.25">
      <c r="A3179" s="48" t="s">
        <v>487</v>
      </c>
      <c r="B3179" s="217" t="s">
        <v>211</v>
      </c>
      <c r="C3179" s="217" t="s">
        <v>487</v>
      </c>
      <c r="D3179" s="218" t="b">
        <v>0</v>
      </c>
      <c r="E3179" s="48" t="s">
        <v>287</v>
      </c>
      <c r="F3179" s="48" t="s">
        <v>3052</v>
      </c>
      <c r="G3179" s="48" t="s">
        <v>211</v>
      </c>
      <c r="H3179" s="48" t="s">
        <v>472</v>
      </c>
      <c r="I3179" s="48" t="s">
        <v>211</v>
      </c>
      <c r="J3179" s="48" t="s">
        <v>2661</v>
      </c>
      <c r="K3179" s="217" t="s">
        <v>211</v>
      </c>
      <c r="L3179" s="217" t="s">
        <v>211</v>
      </c>
      <c r="M3179" s="48" t="s">
        <v>3568</v>
      </c>
      <c r="N3179" s="217" t="s">
        <v>211</v>
      </c>
      <c r="O3179" s="48" t="s">
        <v>488</v>
      </c>
      <c r="P3179" s="48"/>
      <c r="Q3179" s="48" t="s">
        <v>489</v>
      </c>
      <c r="R3179" s="217" t="s">
        <v>489</v>
      </c>
      <c r="S3179" s="48" t="b">
        <v>0</v>
      </c>
      <c r="T3179" s="48"/>
      <c r="U3179" s="178"/>
      <c r="V3179" s="178">
        <v>43319</v>
      </c>
      <c r="W3179" s="48" t="s">
        <v>211</v>
      </c>
      <c r="X3179" s="48"/>
      <c r="Y3179" s="48"/>
      <c r="Z3179" s="48" t="s">
        <v>211</v>
      </c>
      <c r="AA3179" s="48"/>
      <c r="AB3179" s="48"/>
      <c r="AC3179" s="217" t="s">
        <v>211</v>
      </c>
      <c r="AD3179" s="48"/>
      <c r="AE3179" s="217" t="s">
        <v>498</v>
      </c>
      <c r="AF3179" s="217" t="s">
        <v>211</v>
      </c>
      <c r="AG3179" s="217" t="s">
        <v>2694</v>
      </c>
      <c r="AH3179" s="208">
        <v>43475</v>
      </c>
      <c r="AI3179" s="210" t="s">
        <v>4347</v>
      </c>
      <c r="AJ3179" s="115" t="str">
        <f t="shared" si="49"/>
        <v>FS</v>
      </c>
      <c r="AK3179" s="115" t="b">
        <f>ISNUMBER(SEARCH("IRT",Table1[[#This Row],[Current_Status]]))</f>
        <v>0</v>
      </c>
      <c r="AL3179" s="116">
        <f>YEAR(Table1[[#This Row],[Project_Initiated]])</f>
        <v>2018</v>
      </c>
      <c r="AM3179" s="53">
        <v>44136</v>
      </c>
      <c r="AN3179" s="53" t="str">
        <f>IF(AND(Table1[[#This Row],[Completed Date]]&gt;="07/01/2020"+0,Table1[[#This Row],[Completed Date]]&lt;="6/30/2021"+0),"FY 20-21",IF(AND(Table1[[#This Row],[Completed Date]]&gt;="07/01/2019"+0,Table1[[#This Row],[Completed Date]]&lt;="6/30/2020"+0),"FY 19-20",""))</f>
        <v/>
      </c>
      <c r="AO3179" s="116" t="str">
        <f>IFERROR(FIND("R",Table1[[#This Row],[FS_Priority]]),"")</f>
        <v/>
      </c>
    </row>
    <row r="3180" spans="1:41" x14ac:dyDescent="0.25">
      <c r="A3180" s="48" t="s">
        <v>866</v>
      </c>
      <c r="B3180" s="217" t="s">
        <v>211</v>
      </c>
      <c r="C3180" s="217" t="s">
        <v>866</v>
      </c>
      <c r="D3180" s="218" t="b">
        <v>0</v>
      </c>
      <c r="E3180" s="48" t="s">
        <v>107</v>
      </c>
      <c r="F3180" s="48" t="s">
        <v>3240</v>
      </c>
      <c r="G3180" s="48" t="s">
        <v>211</v>
      </c>
      <c r="H3180" s="48" t="s">
        <v>460</v>
      </c>
      <c r="I3180" s="48" t="s">
        <v>3757</v>
      </c>
      <c r="J3180" s="48" t="s">
        <v>2661</v>
      </c>
      <c r="K3180" s="217" t="s">
        <v>3674</v>
      </c>
      <c r="L3180" s="217" t="s">
        <v>2636</v>
      </c>
      <c r="M3180" s="48" t="s">
        <v>3679</v>
      </c>
      <c r="N3180" s="217" t="s">
        <v>211</v>
      </c>
      <c r="O3180" s="48" t="s">
        <v>165</v>
      </c>
      <c r="P3180" s="48"/>
      <c r="Q3180" s="48" t="s">
        <v>240</v>
      </c>
      <c r="R3180" s="217" t="s">
        <v>211</v>
      </c>
      <c r="S3180" s="48" t="b">
        <v>0</v>
      </c>
      <c r="T3180" s="48"/>
      <c r="U3180" s="178"/>
      <c r="V3180" s="178">
        <v>43360</v>
      </c>
      <c r="W3180" s="48" t="s">
        <v>211</v>
      </c>
      <c r="X3180" s="48"/>
      <c r="Y3180" s="48"/>
      <c r="Z3180" s="48" t="s">
        <v>211</v>
      </c>
      <c r="AA3180" s="48"/>
      <c r="AB3180" s="48"/>
      <c r="AC3180" s="217" t="s">
        <v>2881</v>
      </c>
      <c r="AD3180" s="48"/>
      <c r="AE3180" s="217" t="s">
        <v>165</v>
      </c>
      <c r="AF3180" s="217" t="s">
        <v>211</v>
      </c>
      <c r="AG3180" s="217" t="s">
        <v>539</v>
      </c>
      <c r="AH3180" s="208">
        <v>43592</v>
      </c>
      <c r="AI3180" s="210" t="s">
        <v>4352</v>
      </c>
      <c r="AJ3180" s="115" t="str">
        <f t="shared" si="49"/>
        <v>FS</v>
      </c>
      <c r="AK3180" s="115" t="b">
        <f>ISNUMBER(SEARCH("IRT",Table1[[#This Row],[Current_Status]]))</f>
        <v>0</v>
      </c>
      <c r="AL3180" s="116">
        <f>YEAR(Table1[[#This Row],[Project_Initiated]])</f>
        <v>2018</v>
      </c>
      <c r="AM3180" s="53">
        <v>44136</v>
      </c>
      <c r="AN3180" s="53" t="str">
        <f>IF(AND(Table1[[#This Row],[Completed Date]]&gt;="07/01/2020"+0,Table1[[#This Row],[Completed Date]]&lt;="6/30/2021"+0),"FY 20-21",IF(AND(Table1[[#This Row],[Completed Date]]&gt;="07/01/2019"+0,Table1[[#This Row],[Completed Date]]&lt;="6/30/2020"+0),"FY 19-20",""))</f>
        <v/>
      </c>
      <c r="AO3180" s="116" t="str">
        <f>IFERROR(FIND("R",Table1[[#This Row],[FS_Priority]]),"")</f>
        <v/>
      </c>
    </row>
    <row r="3181" spans="1:41" x14ac:dyDescent="0.25">
      <c r="A3181" s="48" t="s">
        <v>867</v>
      </c>
      <c r="B3181" s="217" t="s">
        <v>211</v>
      </c>
      <c r="C3181" s="217" t="s">
        <v>867</v>
      </c>
      <c r="D3181" s="218" t="b">
        <v>0</v>
      </c>
      <c r="E3181" s="48" t="s">
        <v>99</v>
      </c>
      <c r="F3181" s="48" t="s">
        <v>3138</v>
      </c>
      <c r="G3181" s="48" t="s">
        <v>211</v>
      </c>
      <c r="H3181" s="48" t="s">
        <v>465</v>
      </c>
      <c r="I3181" s="48" t="s">
        <v>3667</v>
      </c>
      <c r="J3181" s="48" t="s">
        <v>2661</v>
      </c>
      <c r="K3181" s="217" t="s">
        <v>4989</v>
      </c>
      <c r="L3181" s="217" t="s">
        <v>297</v>
      </c>
      <c r="M3181" s="48" t="s">
        <v>3597</v>
      </c>
      <c r="N3181" s="217" t="s">
        <v>211</v>
      </c>
      <c r="O3181" s="48" t="s">
        <v>165</v>
      </c>
      <c r="P3181" s="48"/>
      <c r="Q3181" s="48" t="s">
        <v>244</v>
      </c>
      <c r="R3181" s="217" t="s">
        <v>211</v>
      </c>
      <c r="S3181" s="48" t="b">
        <v>0</v>
      </c>
      <c r="T3181" s="48"/>
      <c r="U3181" s="178"/>
      <c r="V3181" s="178">
        <v>43360</v>
      </c>
      <c r="W3181" s="48" t="s">
        <v>211</v>
      </c>
      <c r="X3181" s="48"/>
      <c r="Y3181" s="48"/>
      <c r="Z3181" s="48" t="s">
        <v>211</v>
      </c>
      <c r="AA3181" s="48"/>
      <c r="AB3181" s="48"/>
      <c r="AC3181" s="217" t="s">
        <v>2818</v>
      </c>
      <c r="AD3181" s="48"/>
      <c r="AE3181" s="217" t="s">
        <v>165</v>
      </c>
      <c r="AF3181" s="217" t="s">
        <v>211</v>
      </c>
      <c r="AG3181" s="217" t="s">
        <v>539</v>
      </c>
      <c r="AH3181" s="208">
        <v>43528</v>
      </c>
      <c r="AI3181" s="210" t="s">
        <v>4352</v>
      </c>
      <c r="AJ3181" s="115" t="str">
        <f t="shared" si="49"/>
        <v>FS</v>
      </c>
      <c r="AK3181" s="115" t="b">
        <f>ISNUMBER(SEARCH("IRT",Table1[[#This Row],[Current_Status]]))</f>
        <v>0</v>
      </c>
      <c r="AL3181" s="116">
        <f>YEAR(Table1[[#This Row],[Project_Initiated]])</f>
        <v>2018</v>
      </c>
      <c r="AM3181" s="53">
        <v>44136</v>
      </c>
      <c r="AN3181" s="53" t="str">
        <f>IF(AND(Table1[[#This Row],[Completed Date]]&gt;="07/01/2020"+0,Table1[[#This Row],[Completed Date]]&lt;="6/30/2021"+0),"FY 20-21",IF(AND(Table1[[#This Row],[Completed Date]]&gt;="07/01/2019"+0,Table1[[#This Row],[Completed Date]]&lt;="6/30/2020"+0),"FY 19-20",""))</f>
        <v/>
      </c>
      <c r="AO3181" s="116" t="str">
        <f>IFERROR(FIND("R",Table1[[#This Row],[FS_Priority]]),"")</f>
        <v/>
      </c>
    </row>
    <row r="3182" spans="1:41" x14ac:dyDescent="0.25">
      <c r="A3182" s="48" t="s">
        <v>868</v>
      </c>
      <c r="B3182" s="217" t="s">
        <v>211</v>
      </c>
      <c r="C3182" s="217" t="s">
        <v>868</v>
      </c>
      <c r="D3182" s="218" t="b">
        <v>0</v>
      </c>
      <c r="E3182" s="48" t="s">
        <v>107</v>
      </c>
      <c r="F3182" s="48" t="s">
        <v>3147</v>
      </c>
      <c r="G3182" s="48" t="s">
        <v>211</v>
      </c>
      <c r="H3182" s="48" t="s">
        <v>182</v>
      </c>
      <c r="I3182" s="48" t="s">
        <v>3677</v>
      </c>
      <c r="J3182" s="48" t="s">
        <v>2661</v>
      </c>
      <c r="K3182" s="217" t="s">
        <v>3674</v>
      </c>
      <c r="L3182" s="217" t="s">
        <v>2636</v>
      </c>
      <c r="M3182" s="48" t="s">
        <v>3678</v>
      </c>
      <c r="N3182" s="217" t="s">
        <v>211</v>
      </c>
      <c r="O3182" s="48" t="s">
        <v>165</v>
      </c>
      <c r="P3182" s="48"/>
      <c r="Q3182" s="48" t="s">
        <v>211</v>
      </c>
      <c r="R3182" s="217" t="s">
        <v>211</v>
      </c>
      <c r="S3182" s="48" t="b">
        <v>0</v>
      </c>
      <c r="T3182" s="48"/>
      <c r="U3182" s="178"/>
      <c r="V3182" s="178">
        <v>43362</v>
      </c>
      <c r="W3182" s="48" t="s">
        <v>211</v>
      </c>
      <c r="X3182" s="48"/>
      <c r="Y3182" s="48"/>
      <c r="Z3182" s="48" t="s">
        <v>211</v>
      </c>
      <c r="AA3182" s="48"/>
      <c r="AB3182" s="48"/>
      <c r="AC3182" s="217" t="s">
        <v>211</v>
      </c>
      <c r="AD3182" s="179"/>
      <c r="AE3182" s="217" t="s">
        <v>165</v>
      </c>
      <c r="AF3182" s="217" t="s">
        <v>211</v>
      </c>
      <c r="AG3182" s="217" t="s">
        <v>211</v>
      </c>
      <c r="AH3182" s="208">
        <v>43395</v>
      </c>
      <c r="AI3182" s="210" t="s">
        <v>4347</v>
      </c>
      <c r="AJ3182" s="115" t="str">
        <f t="shared" si="49"/>
        <v>FS</v>
      </c>
      <c r="AK3182" s="115" t="b">
        <f>ISNUMBER(SEARCH("IRT",Table1[[#This Row],[Current_Status]]))</f>
        <v>0</v>
      </c>
      <c r="AL3182" s="116">
        <f>YEAR(Table1[[#This Row],[Project_Initiated]])</f>
        <v>2018</v>
      </c>
      <c r="AM3182" s="53">
        <v>44136</v>
      </c>
      <c r="AN3182" s="53" t="str">
        <f>IF(AND(Table1[[#This Row],[Completed Date]]&gt;="07/01/2020"+0,Table1[[#This Row],[Completed Date]]&lt;="6/30/2021"+0),"FY 20-21",IF(AND(Table1[[#This Row],[Completed Date]]&gt;="07/01/2019"+0,Table1[[#This Row],[Completed Date]]&lt;="6/30/2020"+0),"FY 19-20",""))</f>
        <v/>
      </c>
      <c r="AO3182" s="116" t="str">
        <f>IFERROR(FIND("R",Table1[[#This Row],[FS_Priority]]),"")</f>
        <v/>
      </c>
    </row>
    <row r="3183" spans="1:41" x14ac:dyDescent="0.25">
      <c r="A3183" s="48" t="s">
        <v>869</v>
      </c>
      <c r="B3183" s="217" t="s">
        <v>211</v>
      </c>
      <c r="C3183" s="217" t="s">
        <v>869</v>
      </c>
      <c r="D3183" s="218" t="b">
        <v>0</v>
      </c>
      <c r="E3183" s="48" t="s">
        <v>107</v>
      </c>
      <c r="F3183" s="48" t="s">
        <v>3254</v>
      </c>
      <c r="G3183" s="48" t="s">
        <v>211</v>
      </c>
      <c r="H3183" s="48" t="s">
        <v>476</v>
      </c>
      <c r="I3183" s="48" t="s">
        <v>3711</v>
      </c>
      <c r="J3183" s="48" t="s">
        <v>2661</v>
      </c>
      <c r="K3183" s="217" t="s">
        <v>3674</v>
      </c>
      <c r="L3183" s="217" t="s">
        <v>2636</v>
      </c>
      <c r="M3183" s="48" t="s">
        <v>3687</v>
      </c>
      <c r="N3183" s="217" t="s">
        <v>211</v>
      </c>
      <c r="O3183" s="48" t="s">
        <v>165</v>
      </c>
      <c r="P3183" s="48"/>
      <c r="Q3183" s="48" t="s">
        <v>108</v>
      </c>
      <c r="R3183" s="217" t="s">
        <v>211</v>
      </c>
      <c r="S3183" s="48" t="b">
        <v>0</v>
      </c>
      <c r="T3183" s="48"/>
      <c r="U3183" s="178"/>
      <c r="V3183" s="178">
        <v>43362</v>
      </c>
      <c r="W3183" s="48" t="s">
        <v>211</v>
      </c>
      <c r="X3183" s="48"/>
      <c r="Y3183" s="48"/>
      <c r="Z3183" s="48" t="s">
        <v>211</v>
      </c>
      <c r="AA3183" s="48"/>
      <c r="AB3183" s="48"/>
      <c r="AC3183" s="217" t="s">
        <v>2886</v>
      </c>
      <c r="AD3183" s="48"/>
      <c r="AE3183" s="217" t="s">
        <v>165</v>
      </c>
      <c r="AF3183" s="217" t="s">
        <v>211</v>
      </c>
      <c r="AG3183" s="217" t="s">
        <v>539</v>
      </c>
      <c r="AH3183" s="208">
        <v>43528</v>
      </c>
      <c r="AI3183" s="210" t="s">
        <v>4352</v>
      </c>
      <c r="AJ3183" s="115" t="str">
        <f t="shared" si="49"/>
        <v>FS</v>
      </c>
      <c r="AK3183" s="115" t="b">
        <f>ISNUMBER(SEARCH("IRT",Table1[[#This Row],[Current_Status]]))</f>
        <v>0</v>
      </c>
      <c r="AL3183" s="116">
        <f>YEAR(Table1[[#This Row],[Project_Initiated]])</f>
        <v>2018</v>
      </c>
      <c r="AM3183" s="53">
        <v>44136</v>
      </c>
      <c r="AN3183" s="53" t="str">
        <f>IF(AND(Table1[[#This Row],[Completed Date]]&gt;="07/01/2020"+0,Table1[[#This Row],[Completed Date]]&lt;="6/30/2021"+0),"FY 20-21",IF(AND(Table1[[#This Row],[Completed Date]]&gt;="07/01/2019"+0,Table1[[#This Row],[Completed Date]]&lt;="6/30/2020"+0),"FY 19-20",""))</f>
        <v/>
      </c>
      <c r="AO3183" s="116" t="str">
        <f>IFERROR(FIND("R",Table1[[#This Row],[FS_Priority]]),"")</f>
        <v/>
      </c>
    </row>
    <row r="3184" spans="1:41" x14ac:dyDescent="0.25">
      <c r="A3184" s="48" t="s">
        <v>390</v>
      </c>
      <c r="B3184" s="217" t="s">
        <v>211</v>
      </c>
      <c r="C3184" s="217" t="s">
        <v>390</v>
      </c>
      <c r="D3184" s="218" t="b">
        <v>0</v>
      </c>
      <c r="E3184" s="48" t="s">
        <v>107</v>
      </c>
      <c r="F3184" s="48" t="s">
        <v>3255</v>
      </c>
      <c r="G3184" s="48" t="s">
        <v>211</v>
      </c>
      <c r="H3184" s="48" t="s">
        <v>182</v>
      </c>
      <c r="I3184" s="48" t="s">
        <v>3539</v>
      </c>
      <c r="J3184" s="48" t="s">
        <v>2661</v>
      </c>
      <c r="K3184" s="217" t="s">
        <v>3674</v>
      </c>
      <c r="L3184" s="217" t="s">
        <v>2636</v>
      </c>
      <c r="M3184" s="48" t="s">
        <v>3675</v>
      </c>
      <c r="N3184" s="217" t="s">
        <v>211</v>
      </c>
      <c r="O3184" s="48" t="s">
        <v>183</v>
      </c>
      <c r="P3184" s="48"/>
      <c r="Q3184" s="48" t="s">
        <v>108</v>
      </c>
      <c r="R3184" s="217" t="s">
        <v>180</v>
      </c>
      <c r="S3184" s="48" t="b">
        <v>0</v>
      </c>
      <c r="T3184" s="48"/>
      <c r="U3184" s="178"/>
      <c r="V3184" s="178">
        <v>42940</v>
      </c>
      <c r="W3184" s="48" t="s">
        <v>211</v>
      </c>
      <c r="X3184" s="48"/>
      <c r="Y3184" s="48"/>
      <c r="Z3184" s="48" t="s">
        <v>211</v>
      </c>
      <c r="AA3184" s="48"/>
      <c r="AB3184" s="48"/>
      <c r="AC3184" s="217" t="s">
        <v>2690</v>
      </c>
      <c r="AD3184" s="48"/>
      <c r="AE3184" s="217" t="s">
        <v>498</v>
      </c>
      <c r="AF3184" s="217" t="s">
        <v>211</v>
      </c>
      <c r="AG3184" s="217" t="s">
        <v>2694</v>
      </c>
      <c r="AH3184" s="208">
        <v>43448</v>
      </c>
      <c r="AI3184" s="210" t="s">
        <v>4354</v>
      </c>
      <c r="AJ3184" s="115" t="str">
        <f t="shared" si="49"/>
        <v>FS</v>
      </c>
      <c r="AK3184" s="115" t="b">
        <f>ISNUMBER(SEARCH("IRT",Table1[[#This Row],[Current_Status]]))</f>
        <v>0</v>
      </c>
      <c r="AL3184" s="116">
        <f>YEAR(Table1[[#This Row],[Project_Initiated]])</f>
        <v>2017</v>
      </c>
      <c r="AM3184" s="53">
        <v>44136</v>
      </c>
      <c r="AN3184" s="53" t="str">
        <f>IF(AND(Table1[[#This Row],[Completed Date]]&gt;="07/01/2020"+0,Table1[[#This Row],[Completed Date]]&lt;="6/30/2021"+0),"FY 20-21",IF(AND(Table1[[#This Row],[Completed Date]]&gt;="07/01/2019"+0,Table1[[#This Row],[Completed Date]]&lt;="6/30/2020"+0),"FY 19-20",""))</f>
        <v/>
      </c>
      <c r="AO3184" s="116" t="str">
        <f>IFERROR(FIND("R",Table1[[#This Row],[FS_Priority]]),"")</f>
        <v/>
      </c>
    </row>
    <row r="3185" spans="1:41" x14ac:dyDescent="0.25">
      <c r="A3185" s="48" t="s">
        <v>332</v>
      </c>
      <c r="B3185" s="217" t="s">
        <v>211</v>
      </c>
      <c r="C3185" s="217" t="s">
        <v>332</v>
      </c>
      <c r="D3185" s="218" t="b">
        <v>0</v>
      </c>
      <c r="E3185" s="48" t="s">
        <v>107</v>
      </c>
      <c r="F3185" s="48" t="s">
        <v>3201</v>
      </c>
      <c r="G3185" s="48" t="s">
        <v>211</v>
      </c>
      <c r="H3185" s="48" t="s">
        <v>472</v>
      </c>
      <c r="I3185" s="48" t="s">
        <v>211</v>
      </c>
      <c r="J3185" s="48" t="s">
        <v>2661</v>
      </c>
      <c r="K3185" s="217" t="s">
        <v>3674</v>
      </c>
      <c r="L3185" s="217" t="s">
        <v>2636</v>
      </c>
      <c r="M3185" s="48" t="s">
        <v>3680</v>
      </c>
      <c r="N3185" s="217" t="s">
        <v>211</v>
      </c>
      <c r="O3185" s="48" t="s">
        <v>183</v>
      </c>
      <c r="P3185" s="48"/>
      <c r="Q3185" s="48" t="s">
        <v>308</v>
      </c>
      <c r="R3185" s="217" t="s">
        <v>211</v>
      </c>
      <c r="S3185" s="48" t="b">
        <v>0</v>
      </c>
      <c r="T3185" s="48"/>
      <c r="U3185" s="178"/>
      <c r="V3185" s="178">
        <v>43322</v>
      </c>
      <c r="W3185" s="48" t="s">
        <v>211</v>
      </c>
      <c r="X3185" s="48"/>
      <c r="Y3185" s="48"/>
      <c r="Z3185" s="48" t="s">
        <v>211</v>
      </c>
      <c r="AA3185" s="48"/>
      <c r="AB3185" s="48"/>
      <c r="AC3185" s="217" t="s">
        <v>2850</v>
      </c>
      <c r="AD3185" s="48"/>
      <c r="AE3185" s="217" t="s">
        <v>498</v>
      </c>
      <c r="AF3185" s="217" t="s">
        <v>211</v>
      </c>
      <c r="AG3185" s="217" t="s">
        <v>2694</v>
      </c>
      <c r="AH3185" s="208">
        <v>43552</v>
      </c>
      <c r="AI3185" s="210" t="s">
        <v>4347</v>
      </c>
      <c r="AJ3185" s="115" t="str">
        <f t="shared" si="49"/>
        <v>FS</v>
      </c>
      <c r="AK3185" s="115" t="b">
        <f>ISNUMBER(SEARCH("IRT",Table1[[#This Row],[Current_Status]]))</f>
        <v>0</v>
      </c>
      <c r="AL3185" s="116">
        <f>YEAR(Table1[[#This Row],[Project_Initiated]])</f>
        <v>2018</v>
      </c>
      <c r="AM3185" s="53">
        <v>44136</v>
      </c>
      <c r="AN3185" s="53" t="str">
        <f>IF(AND(Table1[[#This Row],[Completed Date]]&gt;="07/01/2020"+0,Table1[[#This Row],[Completed Date]]&lt;="6/30/2021"+0),"FY 20-21",IF(AND(Table1[[#This Row],[Completed Date]]&gt;="07/01/2019"+0,Table1[[#This Row],[Completed Date]]&lt;="6/30/2020"+0),"FY 19-20",""))</f>
        <v/>
      </c>
      <c r="AO3185" s="116" t="str">
        <f>IFERROR(FIND("R",Table1[[#This Row],[FS_Priority]]),"")</f>
        <v/>
      </c>
    </row>
    <row r="3186" spans="1:41" x14ac:dyDescent="0.25">
      <c r="A3186" s="48" t="s">
        <v>870</v>
      </c>
      <c r="B3186" s="217" t="s">
        <v>211</v>
      </c>
      <c r="C3186" s="217" t="s">
        <v>870</v>
      </c>
      <c r="D3186" s="218" t="b">
        <v>0</v>
      </c>
      <c r="E3186" s="48" t="s">
        <v>130</v>
      </c>
      <c r="F3186" s="48" t="s">
        <v>3275</v>
      </c>
      <c r="G3186" s="48" t="s">
        <v>211</v>
      </c>
      <c r="H3186" s="48" t="s">
        <v>1611</v>
      </c>
      <c r="I3186" s="48" t="s">
        <v>211</v>
      </c>
      <c r="J3186" s="48" t="s">
        <v>2672</v>
      </c>
      <c r="K3186" s="217" t="s">
        <v>3791</v>
      </c>
      <c r="L3186" s="217" t="s">
        <v>403</v>
      </c>
      <c r="M3186" s="48" t="s">
        <v>3796</v>
      </c>
      <c r="N3186" s="217" t="s">
        <v>211</v>
      </c>
      <c r="O3186" s="48" t="s">
        <v>165</v>
      </c>
      <c r="P3186" s="48"/>
      <c r="Q3186" s="48" t="s">
        <v>211</v>
      </c>
      <c r="R3186" s="217" t="s">
        <v>211</v>
      </c>
      <c r="S3186" s="48" t="b">
        <v>0</v>
      </c>
      <c r="T3186" s="48"/>
      <c r="U3186" s="178"/>
      <c r="V3186" s="178">
        <v>43333</v>
      </c>
      <c r="W3186" s="48" t="s">
        <v>211</v>
      </c>
      <c r="X3186" s="48"/>
      <c r="Y3186" s="48"/>
      <c r="Z3186" s="48" t="s">
        <v>211</v>
      </c>
      <c r="AA3186" s="48"/>
      <c r="AB3186" s="48"/>
      <c r="AC3186" s="217" t="s">
        <v>850</v>
      </c>
      <c r="AD3186" s="48"/>
      <c r="AE3186" s="217" t="s">
        <v>165</v>
      </c>
      <c r="AF3186" s="217" t="s">
        <v>211</v>
      </c>
      <c r="AG3186" s="217" t="s">
        <v>539</v>
      </c>
      <c r="AH3186" s="208">
        <v>43397</v>
      </c>
      <c r="AI3186" s="210" t="s">
        <v>4347</v>
      </c>
      <c r="AJ3186" s="115" t="str">
        <f t="shared" si="49"/>
        <v>FS</v>
      </c>
      <c r="AK3186" s="115" t="b">
        <f>ISNUMBER(SEARCH("IRT",Table1[[#This Row],[Current_Status]]))</f>
        <v>0</v>
      </c>
      <c r="AL3186" s="116">
        <f>YEAR(Table1[[#This Row],[Project_Initiated]])</f>
        <v>2018</v>
      </c>
      <c r="AM3186" s="53">
        <v>44136</v>
      </c>
      <c r="AN3186" s="53" t="str">
        <f>IF(AND(Table1[[#This Row],[Completed Date]]&gt;="07/01/2020"+0,Table1[[#This Row],[Completed Date]]&lt;="6/30/2021"+0),"FY 20-21",IF(AND(Table1[[#This Row],[Completed Date]]&gt;="07/01/2019"+0,Table1[[#This Row],[Completed Date]]&lt;="6/30/2020"+0),"FY 19-20",""))</f>
        <v/>
      </c>
      <c r="AO3186" s="116" t="str">
        <f>IFERROR(FIND("R",Table1[[#This Row],[FS_Priority]]),"")</f>
        <v/>
      </c>
    </row>
    <row r="3187" spans="1:41" x14ac:dyDescent="0.25">
      <c r="A3187" s="48" t="s">
        <v>224</v>
      </c>
      <c r="B3187" s="217" t="s">
        <v>211</v>
      </c>
      <c r="C3187" s="217" t="s">
        <v>224</v>
      </c>
      <c r="D3187" s="218" t="b">
        <v>0</v>
      </c>
      <c r="E3187" s="48" t="s">
        <v>21</v>
      </c>
      <c r="F3187" s="48" t="s">
        <v>2959</v>
      </c>
      <c r="G3187" s="48" t="s">
        <v>211</v>
      </c>
      <c r="H3187" s="48" t="s">
        <v>323</v>
      </c>
      <c r="I3187" s="48" t="s">
        <v>3459</v>
      </c>
      <c r="J3187" s="48" t="s">
        <v>2661</v>
      </c>
      <c r="K3187" s="217" t="s">
        <v>3455</v>
      </c>
      <c r="L3187" s="217" t="s">
        <v>4315</v>
      </c>
      <c r="M3187" s="48" t="s">
        <v>3458</v>
      </c>
      <c r="N3187" s="217" t="s">
        <v>211</v>
      </c>
      <c r="O3187" s="48" t="s">
        <v>165</v>
      </c>
      <c r="P3187" s="48"/>
      <c r="Q3187" s="48" t="s">
        <v>225</v>
      </c>
      <c r="R3187" s="217" t="s">
        <v>2654</v>
      </c>
      <c r="S3187" s="48" t="b">
        <v>0</v>
      </c>
      <c r="T3187" s="48"/>
      <c r="U3187" s="178"/>
      <c r="V3187" s="178">
        <v>43355</v>
      </c>
      <c r="W3187" s="48" t="s">
        <v>211</v>
      </c>
      <c r="X3187" s="48"/>
      <c r="Y3187" s="48"/>
      <c r="Z3187" s="48" t="s">
        <v>211</v>
      </c>
      <c r="AA3187" s="48"/>
      <c r="AB3187" s="48"/>
      <c r="AC3187" s="217" t="s">
        <v>2697</v>
      </c>
      <c r="AD3187" s="179"/>
      <c r="AE3187" s="217" t="s">
        <v>165</v>
      </c>
      <c r="AF3187" s="217" t="s">
        <v>211</v>
      </c>
      <c r="AG3187" s="217" t="s">
        <v>539</v>
      </c>
      <c r="AH3187" s="208">
        <v>43476</v>
      </c>
      <c r="AI3187" s="210" t="s">
        <v>4347</v>
      </c>
      <c r="AJ3187" s="115" t="str">
        <f t="shared" si="49"/>
        <v>FS</v>
      </c>
      <c r="AK3187" s="115" t="b">
        <f>ISNUMBER(SEARCH("IRT",Table1[[#This Row],[Current_Status]]))</f>
        <v>0</v>
      </c>
      <c r="AL3187" s="116">
        <f>YEAR(Table1[[#This Row],[Project_Initiated]])</f>
        <v>2018</v>
      </c>
      <c r="AM3187" s="53">
        <v>44136</v>
      </c>
      <c r="AN3187" s="53" t="str">
        <f>IF(AND(Table1[[#This Row],[Completed Date]]&gt;="07/01/2020"+0,Table1[[#This Row],[Completed Date]]&lt;="6/30/2021"+0),"FY 20-21",IF(AND(Table1[[#This Row],[Completed Date]]&gt;="07/01/2019"+0,Table1[[#This Row],[Completed Date]]&lt;="6/30/2020"+0),"FY 19-20",""))</f>
        <v/>
      </c>
      <c r="AO3187" s="116" t="str">
        <f>IFERROR(FIND("R",Table1[[#This Row],[FS_Priority]]),"")</f>
        <v/>
      </c>
    </row>
    <row r="3188" spans="1:41" x14ac:dyDescent="0.25">
      <c r="A3188" s="48" t="s">
        <v>871</v>
      </c>
      <c r="B3188" s="217" t="s">
        <v>211</v>
      </c>
      <c r="C3188" s="217" t="s">
        <v>871</v>
      </c>
      <c r="D3188" s="218" t="b">
        <v>0</v>
      </c>
      <c r="E3188" s="48" t="s">
        <v>287</v>
      </c>
      <c r="F3188" s="48" t="s">
        <v>3045</v>
      </c>
      <c r="G3188" s="48" t="s">
        <v>211</v>
      </c>
      <c r="H3188" s="48" t="s">
        <v>182</v>
      </c>
      <c r="I3188" s="48" t="s">
        <v>211</v>
      </c>
      <c r="J3188" s="48" t="s">
        <v>2661</v>
      </c>
      <c r="K3188" s="217" t="s">
        <v>211</v>
      </c>
      <c r="L3188" s="217" t="s">
        <v>211</v>
      </c>
      <c r="M3188" s="48" t="s">
        <v>3566</v>
      </c>
      <c r="N3188" s="217" t="s">
        <v>211</v>
      </c>
      <c r="O3188" s="48" t="s">
        <v>183</v>
      </c>
      <c r="P3188" s="48"/>
      <c r="Q3188" s="48" t="s">
        <v>211</v>
      </c>
      <c r="R3188" s="217" t="s">
        <v>211</v>
      </c>
      <c r="S3188" s="48" t="b">
        <v>0</v>
      </c>
      <c r="T3188" s="48"/>
      <c r="U3188" s="178"/>
      <c r="V3188" s="178">
        <v>43368</v>
      </c>
      <c r="W3188" s="48" t="s">
        <v>211</v>
      </c>
      <c r="X3188" s="48"/>
      <c r="Y3188" s="48"/>
      <c r="Z3188" s="48" t="s">
        <v>211</v>
      </c>
      <c r="AA3188" s="48"/>
      <c r="AB3188" s="48"/>
      <c r="AC3188" s="217" t="s">
        <v>2803</v>
      </c>
      <c r="AD3188" s="48"/>
      <c r="AE3188" s="217" t="s">
        <v>498</v>
      </c>
      <c r="AF3188" s="217" t="s">
        <v>211</v>
      </c>
      <c r="AG3188" s="217" t="s">
        <v>2694</v>
      </c>
      <c r="AH3188" s="208">
        <v>43524</v>
      </c>
      <c r="AI3188" s="210" t="s">
        <v>4347</v>
      </c>
      <c r="AJ3188" s="115" t="str">
        <f t="shared" si="49"/>
        <v>FS</v>
      </c>
      <c r="AK3188" s="115" t="b">
        <f>ISNUMBER(SEARCH("IRT",Table1[[#This Row],[Current_Status]]))</f>
        <v>0</v>
      </c>
      <c r="AL3188" s="116">
        <f>YEAR(Table1[[#This Row],[Project_Initiated]])</f>
        <v>2018</v>
      </c>
      <c r="AM3188" s="53">
        <v>44136</v>
      </c>
      <c r="AN3188" s="53" t="str">
        <f>IF(AND(Table1[[#This Row],[Completed Date]]&gt;="07/01/2020"+0,Table1[[#This Row],[Completed Date]]&lt;="6/30/2021"+0),"FY 20-21",IF(AND(Table1[[#This Row],[Completed Date]]&gt;="07/01/2019"+0,Table1[[#This Row],[Completed Date]]&lt;="6/30/2020"+0),"FY 19-20",""))</f>
        <v/>
      </c>
      <c r="AO3188" s="116" t="str">
        <f>IFERROR(FIND("R",Table1[[#This Row],[FS_Priority]]),"")</f>
        <v/>
      </c>
    </row>
    <row r="3189" spans="1:41" x14ac:dyDescent="0.25">
      <c r="A3189" s="48" t="s">
        <v>872</v>
      </c>
      <c r="B3189" s="217" t="s">
        <v>211</v>
      </c>
      <c r="C3189" s="217" t="s">
        <v>872</v>
      </c>
      <c r="D3189" s="218" t="b">
        <v>0</v>
      </c>
      <c r="E3189" s="48" t="s">
        <v>107</v>
      </c>
      <c r="F3189" s="48" t="s">
        <v>3179</v>
      </c>
      <c r="G3189" s="48" t="s">
        <v>211</v>
      </c>
      <c r="H3189" s="48" t="s">
        <v>474</v>
      </c>
      <c r="I3189" s="48" t="s">
        <v>3710</v>
      </c>
      <c r="J3189" s="48" t="s">
        <v>2661</v>
      </c>
      <c r="K3189" s="217" t="s">
        <v>3674</v>
      </c>
      <c r="L3189" s="217" t="s">
        <v>2636</v>
      </c>
      <c r="M3189" s="48" t="s">
        <v>3561</v>
      </c>
      <c r="N3189" s="217" t="s">
        <v>211</v>
      </c>
      <c r="O3189" s="48" t="s">
        <v>183</v>
      </c>
      <c r="P3189" s="48"/>
      <c r="Q3189" s="48" t="s">
        <v>288</v>
      </c>
      <c r="R3189" s="217" t="s">
        <v>211</v>
      </c>
      <c r="S3189" s="48" t="b">
        <v>0</v>
      </c>
      <c r="T3189" s="48"/>
      <c r="U3189" s="178"/>
      <c r="V3189" s="178">
        <v>43369</v>
      </c>
      <c r="W3189" s="48" t="s">
        <v>211</v>
      </c>
      <c r="X3189" s="48"/>
      <c r="Y3189" s="48"/>
      <c r="Z3189" s="48" t="s">
        <v>211</v>
      </c>
      <c r="AA3189" s="48"/>
      <c r="AB3189" s="48"/>
      <c r="AC3189" s="217" t="s">
        <v>2887</v>
      </c>
      <c r="AD3189" s="48"/>
      <c r="AE3189" s="217" t="s">
        <v>498</v>
      </c>
      <c r="AF3189" s="217" t="s">
        <v>4413</v>
      </c>
      <c r="AG3189" s="217" t="s">
        <v>539</v>
      </c>
      <c r="AH3189" s="208">
        <v>43600</v>
      </c>
      <c r="AI3189" s="210" t="s">
        <v>4352</v>
      </c>
      <c r="AJ3189" s="115" t="str">
        <f t="shared" si="49"/>
        <v>FS</v>
      </c>
      <c r="AK3189" s="115" t="b">
        <f>ISNUMBER(SEARCH("IRT",Table1[[#This Row],[Current_Status]]))</f>
        <v>0</v>
      </c>
      <c r="AL3189" s="116">
        <f>YEAR(Table1[[#This Row],[Project_Initiated]])</f>
        <v>2018</v>
      </c>
      <c r="AM3189" s="53">
        <v>44136</v>
      </c>
      <c r="AN3189" s="53" t="str">
        <f>IF(AND(Table1[[#This Row],[Completed Date]]&gt;="07/01/2020"+0,Table1[[#This Row],[Completed Date]]&lt;="6/30/2021"+0),"FY 20-21",IF(AND(Table1[[#This Row],[Completed Date]]&gt;="07/01/2019"+0,Table1[[#This Row],[Completed Date]]&lt;="6/30/2020"+0),"FY 19-20",""))</f>
        <v/>
      </c>
      <c r="AO3189" s="116" t="str">
        <f>IFERROR(FIND("R",Table1[[#This Row],[FS_Priority]]),"")</f>
        <v/>
      </c>
    </row>
    <row r="3190" spans="1:41" x14ac:dyDescent="0.25">
      <c r="A3190" s="48" t="s">
        <v>873</v>
      </c>
      <c r="B3190" s="217" t="s">
        <v>211</v>
      </c>
      <c r="C3190" s="217" t="s">
        <v>873</v>
      </c>
      <c r="D3190" s="218" t="b">
        <v>0</v>
      </c>
      <c r="E3190" s="48" t="s">
        <v>107</v>
      </c>
      <c r="F3190" s="48" t="s">
        <v>3183</v>
      </c>
      <c r="G3190" s="48" t="s">
        <v>211</v>
      </c>
      <c r="H3190" s="48" t="s">
        <v>474</v>
      </c>
      <c r="I3190" s="48" t="s">
        <v>3712</v>
      </c>
      <c r="J3190" s="48" t="s">
        <v>2661</v>
      </c>
      <c r="K3190" s="217" t="s">
        <v>3674</v>
      </c>
      <c r="L3190" s="217" t="s">
        <v>2636</v>
      </c>
      <c r="M3190" s="48" t="s">
        <v>3561</v>
      </c>
      <c r="N3190" s="217" t="s">
        <v>211</v>
      </c>
      <c r="O3190" s="48" t="s">
        <v>165</v>
      </c>
      <c r="P3190" s="48"/>
      <c r="Q3190" s="48" t="s">
        <v>218</v>
      </c>
      <c r="R3190" s="217" t="s">
        <v>211</v>
      </c>
      <c r="S3190" s="48" t="b">
        <v>0</v>
      </c>
      <c r="T3190" s="48"/>
      <c r="U3190" s="178"/>
      <c r="V3190" s="178">
        <v>43369</v>
      </c>
      <c r="W3190" s="48" t="s">
        <v>211</v>
      </c>
      <c r="X3190" s="48"/>
      <c r="Y3190" s="48"/>
      <c r="Z3190" s="48" t="s">
        <v>211</v>
      </c>
      <c r="AA3190" s="48"/>
      <c r="AB3190" s="48"/>
      <c r="AC3190" s="217" t="s">
        <v>2788</v>
      </c>
      <c r="AD3190" s="179"/>
      <c r="AE3190" s="217" t="s">
        <v>165</v>
      </c>
      <c r="AF3190" s="217" t="s">
        <v>211</v>
      </c>
      <c r="AG3190" s="217" t="s">
        <v>539</v>
      </c>
      <c r="AH3190" s="208">
        <v>43504</v>
      </c>
      <c r="AI3190" s="210" t="s">
        <v>4352</v>
      </c>
      <c r="AJ3190" s="115" t="str">
        <f t="shared" si="49"/>
        <v>FS</v>
      </c>
      <c r="AK3190" s="115" t="b">
        <f>ISNUMBER(SEARCH("IRT",Table1[[#This Row],[Current_Status]]))</f>
        <v>0</v>
      </c>
      <c r="AL3190" s="116">
        <f>YEAR(Table1[[#This Row],[Project_Initiated]])</f>
        <v>2018</v>
      </c>
      <c r="AM3190" s="53">
        <v>44136</v>
      </c>
      <c r="AN3190" s="53" t="str">
        <f>IF(AND(Table1[[#This Row],[Completed Date]]&gt;="07/01/2020"+0,Table1[[#This Row],[Completed Date]]&lt;="6/30/2021"+0),"FY 20-21",IF(AND(Table1[[#This Row],[Completed Date]]&gt;="07/01/2019"+0,Table1[[#This Row],[Completed Date]]&lt;="6/30/2020"+0),"FY 19-20",""))</f>
        <v/>
      </c>
      <c r="AO3190" s="116" t="str">
        <f>IFERROR(FIND("R",Table1[[#This Row],[FS_Priority]]),"")</f>
        <v/>
      </c>
    </row>
    <row r="3191" spans="1:41" x14ac:dyDescent="0.25">
      <c r="A3191" s="48" t="s">
        <v>874</v>
      </c>
      <c r="B3191" s="217" t="s">
        <v>211</v>
      </c>
      <c r="C3191" s="217" t="s">
        <v>874</v>
      </c>
      <c r="D3191" s="218" t="b">
        <v>0</v>
      </c>
      <c r="E3191" s="48" t="s">
        <v>99</v>
      </c>
      <c r="F3191" s="48" t="s">
        <v>3137</v>
      </c>
      <c r="G3191" s="48" t="s">
        <v>211</v>
      </c>
      <c r="H3191" s="48" t="s">
        <v>465</v>
      </c>
      <c r="I3191" s="48" t="s">
        <v>3664</v>
      </c>
      <c r="J3191" s="48" t="s">
        <v>2661</v>
      </c>
      <c r="K3191" s="217" t="s">
        <v>4989</v>
      </c>
      <c r="L3191" s="217" t="s">
        <v>297</v>
      </c>
      <c r="M3191" s="48" t="s">
        <v>3665</v>
      </c>
      <c r="N3191" s="217" t="s">
        <v>211</v>
      </c>
      <c r="O3191" s="48" t="s">
        <v>165</v>
      </c>
      <c r="P3191" s="48"/>
      <c r="Q3191" s="48" t="s">
        <v>243</v>
      </c>
      <c r="R3191" s="217" t="s">
        <v>211</v>
      </c>
      <c r="S3191" s="48" t="b">
        <v>0</v>
      </c>
      <c r="T3191" s="48"/>
      <c r="U3191" s="178"/>
      <c r="V3191" s="178">
        <v>43369</v>
      </c>
      <c r="W3191" s="48" t="s">
        <v>211</v>
      </c>
      <c r="X3191" s="48"/>
      <c r="Y3191" s="48"/>
      <c r="Z3191" s="48" t="s">
        <v>211</v>
      </c>
      <c r="AA3191" s="48"/>
      <c r="AB3191" s="48"/>
      <c r="AC3191" s="217" t="s">
        <v>2818</v>
      </c>
      <c r="AD3191" s="48"/>
      <c r="AE3191" s="217" t="s">
        <v>165</v>
      </c>
      <c r="AF3191" s="217" t="s">
        <v>211</v>
      </c>
      <c r="AG3191" s="217" t="s">
        <v>539</v>
      </c>
      <c r="AH3191" s="209">
        <v>43528</v>
      </c>
      <c r="AI3191" s="210" t="s">
        <v>4352</v>
      </c>
      <c r="AJ3191" s="115" t="str">
        <f t="shared" si="49"/>
        <v>FS</v>
      </c>
      <c r="AK3191" s="115" t="b">
        <f>ISNUMBER(SEARCH("IRT",Table1[[#This Row],[Current_Status]]))</f>
        <v>0</v>
      </c>
      <c r="AL3191" s="116">
        <f>YEAR(Table1[[#This Row],[Project_Initiated]])</f>
        <v>2018</v>
      </c>
      <c r="AM3191" s="53">
        <v>44136</v>
      </c>
      <c r="AN3191" s="53" t="str">
        <f>IF(AND(Table1[[#This Row],[Completed Date]]&gt;="07/01/2020"+0,Table1[[#This Row],[Completed Date]]&lt;="6/30/2021"+0),"FY 20-21",IF(AND(Table1[[#This Row],[Completed Date]]&gt;="07/01/2019"+0,Table1[[#This Row],[Completed Date]]&lt;="6/30/2020"+0),"FY 19-20",""))</f>
        <v/>
      </c>
      <c r="AO3191" s="116" t="str">
        <f>IFERROR(FIND("R",Table1[[#This Row],[FS_Priority]]),"")</f>
        <v/>
      </c>
    </row>
    <row r="3192" spans="1:41" x14ac:dyDescent="0.25">
      <c r="A3192" s="48" t="s">
        <v>875</v>
      </c>
      <c r="B3192" s="217" t="s">
        <v>211</v>
      </c>
      <c r="C3192" s="217" t="s">
        <v>875</v>
      </c>
      <c r="D3192" s="218" t="b">
        <v>0</v>
      </c>
      <c r="E3192" s="48" t="s">
        <v>107</v>
      </c>
      <c r="F3192" s="48" t="s">
        <v>3216</v>
      </c>
      <c r="G3192" s="48" t="s">
        <v>211</v>
      </c>
      <c r="H3192" s="48" t="s">
        <v>473</v>
      </c>
      <c r="I3192" s="48" t="s">
        <v>3735</v>
      </c>
      <c r="J3192" s="48" t="s">
        <v>2661</v>
      </c>
      <c r="K3192" s="217" t="s">
        <v>3674</v>
      </c>
      <c r="L3192" s="217" t="s">
        <v>2636</v>
      </c>
      <c r="M3192" s="48" t="s">
        <v>3680</v>
      </c>
      <c r="N3192" s="217" t="s">
        <v>211</v>
      </c>
      <c r="O3192" s="48" t="s">
        <v>165</v>
      </c>
      <c r="P3192" s="48"/>
      <c r="Q3192" s="48" t="s">
        <v>184</v>
      </c>
      <c r="R3192" s="217" t="s">
        <v>211</v>
      </c>
      <c r="S3192" s="48" t="b">
        <v>0</v>
      </c>
      <c r="T3192" s="48"/>
      <c r="U3192" s="178"/>
      <c r="V3192" s="178">
        <v>43370</v>
      </c>
      <c r="W3192" s="48" t="s">
        <v>211</v>
      </c>
      <c r="X3192" s="48"/>
      <c r="Y3192" s="48"/>
      <c r="Z3192" s="48" t="s">
        <v>211</v>
      </c>
      <c r="AA3192" s="48"/>
      <c r="AB3192" s="48"/>
      <c r="AC3192" s="217" t="s">
        <v>2788</v>
      </c>
      <c r="AD3192" s="48"/>
      <c r="AE3192" s="217" t="s">
        <v>165</v>
      </c>
      <c r="AF3192" s="217" t="s">
        <v>211</v>
      </c>
      <c r="AG3192" s="217" t="s">
        <v>539</v>
      </c>
      <c r="AH3192" s="208">
        <v>43504</v>
      </c>
      <c r="AI3192" s="210" t="s">
        <v>4352</v>
      </c>
      <c r="AJ3192" s="115" t="str">
        <f t="shared" si="49"/>
        <v>FS</v>
      </c>
      <c r="AK3192" s="115" t="b">
        <f>ISNUMBER(SEARCH("IRT",Table1[[#This Row],[Current_Status]]))</f>
        <v>0</v>
      </c>
      <c r="AL3192" s="116">
        <f>YEAR(Table1[[#This Row],[Project_Initiated]])</f>
        <v>2018</v>
      </c>
      <c r="AM3192" s="53">
        <v>44136</v>
      </c>
      <c r="AN3192" s="53" t="str">
        <f>IF(AND(Table1[[#This Row],[Completed Date]]&gt;="07/01/2020"+0,Table1[[#This Row],[Completed Date]]&lt;="6/30/2021"+0),"FY 20-21",IF(AND(Table1[[#This Row],[Completed Date]]&gt;="07/01/2019"+0,Table1[[#This Row],[Completed Date]]&lt;="6/30/2020"+0),"FY 19-20",""))</f>
        <v/>
      </c>
      <c r="AO3192" s="116" t="str">
        <f>IFERROR(FIND("R",Table1[[#This Row],[FS_Priority]]),"")</f>
        <v/>
      </c>
    </row>
    <row r="3193" spans="1:41" x14ac:dyDescent="0.25">
      <c r="A3193" s="48" t="s">
        <v>876</v>
      </c>
      <c r="B3193" s="217" t="s">
        <v>211</v>
      </c>
      <c r="C3193" s="217" t="s">
        <v>876</v>
      </c>
      <c r="D3193" s="218" t="b">
        <v>0</v>
      </c>
      <c r="E3193" s="48" t="s">
        <v>99</v>
      </c>
      <c r="F3193" s="48" t="s">
        <v>3102</v>
      </c>
      <c r="G3193" s="48" t="s">
        <v>211</v>
      </c>
      <c r="H3193" s="48" t="s">
        <v>324</v>
      </c>
      <c r="I3193" s="48" t="s">
        <v>3640</v>
      </c>
      <c r="J3193" s="48" t="s">
        <v>2661</v>
      </c>
      <c r="K3193" s="217" t="s">
        <v>4989</v>
      </c>
      <c r="L3193" s="217" t="s">
        <v>297</v>
      </c>
      <c r="M3193" s="48" t="s">
        <v>3610</v>
      </c>
      <c r="N3193" s="217" t="s">
        <v>211</v>
      </c>
      <c r="O3193" s="48" t="s">
        <v>165</v>
      </c>
      <c r="P3193" s="48"/>
      <c r="Q3193" s="48" t="s">
        <v>223</v>
      </c>
      <c r="R3193" s="217" t="s">
        <v>211</v>
      </c>
      <c r="S3193" s="48" t="b">
        <v>0</v>
      </c>
      <c r="T3193" s="48"/>
      <c r="U3193" s="178"/>
      <c r="V3193" s="178">
        <v>43374</v>
      </c>
      <c r="W3193" s="48" t="s">
        <v>211</v>
      </c>
      <c r="X3193" s="48"/>
      <c r="Y3193" s="48"/>
      <c r="Z3193" s="48" t="s">
        <v>211</v>
      </c>
      <c r="AA3193" s="48"/>
      <c r="AB3193" s="48"/>
      <c r="AC3193" s="217" t="s">
        <v>2818</v>
      </c>
      <c r="AD3193" s="48"/>
      <c r="AE3193" s="217" t="s">
        <v>165</v>
      </c>
      <c r="AF3193" s="217" t="s">
        <v>211</v>
      </c>
      <c r="AG3193" s="217" t="s">
        <v>539</v>
      </c>
      <c r="AH3193" s="208">
        <v>43528</v>
      </c>
      <c r="AI3193" s="210" t="s">
        <v>4352</v>
      </c>
      <c r="AJ3193" s="115" t="str">
        <f t="shared" si="49"/>
        <v>FS</v>
      </c>
      <c r="AK3193" s="115" t="b">
        <f>ISNUMBER(SEARCH("IRT",Table1[[#This Row],[Current_Status]]))</f>
        <v>0</v>
      </c>
      <c r="AL3193" s="116">
        <f>YEAR(Table1[[#This Row],[Project_Initiated]])</f>
        <v>2018</v>
      </c>
      <c r="AM3193" s="53">
        <v>44136</v>
      </c>
      <c r="AN3193" s="53" t="str">
        <f>IF(AND(Table1[[#This Row],[Completed Date]]&gt;="07/01/2020"+0,Table1[[#This Row],[Completed Date]]&lt;="6/30/2021"+0),"FY 20-21",IF(AND(Table1[[#This Row],[Completed Date]]&gt;="07/01/2019"+0,Table1[[#This Row],[Completed Date]]&lt;="6/30/2020"+0),"FY 19-20",""))</f>
        <v/>
      </c>
      <c r="AO3193" s="116" t="str">
        <f>IFERROR(FIND("R",Table1[[#This Row],[FS_Priority]]),"")</f>
        <v/>
      </c>
    </row>
    <row r="3194" spans="1:41" x14ac:dyDescent="0.25">
      <c r="A3194" s="48" t="s">
        <v>259</v>
      </c>
      <c r="B3194" s="217" t="s">
        <v>211</v>
      </c>
      <c r="C3194" s="217" t="s">
        <v>259</v>
      </c>
      <c r="D3194" s="218" t="b">
        <v>0</v>
      </c>
      <c r="E3194" s="48" t="s">
        <v>4299</v>
      </c>
      <c r="F3194" s="48" t="s">
        <v>2990</v>
      </c>
      <c r="G3194" s="48" t="s">
        <v>211</v>
      </c>
      <c r="H3194" s="48" t="s">
        <v>265</v>
      </c>
      <c r="I3194" s="48" t="s">
        <v>211</v>
      </c>
      <c r="J3194" s="48" t="s">
        <v>2661</v>
      </c>
      <c r="K3194" s="217" t="s">
        <v>3471</v>
      </c>
      <c r="L3194" s="217" t="s">
        <v>2636</v>
      </c>
      <c r="M3194" s="48" t="s">
        <v>3472</v>
      </c>
      <c r="N3194" s="217" t="s">
        <v>211</v>
      </c>
      <c r="O3194" s="48" t="s">
        <v>534</v>
      </c>
      <c r="P3194" s="48"/>
      <c r="Q3194" s="48" t="s">
        <v>240</v>
      </c>
      <c r="R3194" s="217" t="s">
        <v>211</v>
      </c>
      <c r="S3194" s="48" t="b">
        <v>0</v>
      </c>
      <c r="T3194" s="48"/>
      <c r="U3194" s="178"/>
      <c r="V3194" s="178">
        <v>43354</v>
      </c>
      <c r="W3194" s="48" t="s">
        <v>211</v>
      </c>
      <c r="X3194" s="48"/>
      <c r="Y3194" s="48"/>
      <c r="Z3194" s="48" t="s">
        <v>211</v>
      </c>
      <c r="AA3194" s="48"/>
      <c r="AB3194" s="48"/>
      <c r="AC3194" s="217" t="s">
        <v>877</v>
      </c>
      <c r="AD3194" s="220">
        <v>43376</v>
      </c>
      <c r="AE3194" s="217" t="s">
        <v>178</v>
      </c>
      <c r="AF3194" s="217" t="s">
        <v>211</v>
      </c>
      <c r="AG3194" s="217" t="s">
        <v>539</v>
      </c>
      <c r="AH3194" s="208">
        <v>43466</v>
      </c>
      <c r="AI3194" s="210" t="s">
        <v>4347</v>
      </c>
      <c r="AJ3194" s="115" t="str">
        <f t="shared" si="49"/>
        <v>FS</v>
      </c>
      <c r="AK3194" s="115" t="b">
        <f>ISNUMBER(SEARCH("IRT",Table1[[#This Row],[Current_Status]]))</f>
        <v>0</v>
      </c>
      <c r="AL3194" s="116">
        <f>YEAR(Table1[[#This Row],[Project_Initiated]])</f>
        <v>2018</v>
      </c>
      <c r="AM3194" s="53">
        <v>44136</v>
      </c>
      <c r="AN3194" s="53" t="str">
        <f>IF(AND(Table1[[#This Row],[Completed Date]]&gt;="07/01/2020"+0,Table1[[#This Row],[Completed Date]]&lt;="6/30/2021"+0),"FY 20-21",IF(AND(Table1[[#This Row],[Completed Date]]&gt;="07/01/2019"+0,Table1[[#This Row],[Completed Date]]&lt;="6/30/2020"+0),"FY 19-20",""))</f>
        <v/>
      </c>
      <c r="AO3194" s="116" t="str">
        <f>IFERROR(FIND("R",Table1[[#This Row],[FS_Priority]]),"")</f>
        <v/>
      </c>
    </row>
    <row r="3195" spans="1:41" x14ac:dyDescent="0.25">
      <c r="A3195" s="48" t="s">
        <v>258</v>
      </c>
      <c r="B3195" s="217" t="s">
        <v>211</v>
      </c>
      <c r="C3195" s="217" t="s">
        <v>258</v>
      </c>
      <c r="D3195" s="218" t="b">
        <v>0</v>
      </c>
      <c r="E3195" s="48" t="s">
        <v>4299</v>
      </c>
      <c r="F3195" s="48" t="s">
        <v>2989</v>
      </c>
      <c r="G3195" s="48" t="s">
        <v>211</v>
      </c>
      <c r="H3195" s="48" t="s">
        <v>264</v>
      </c>
      <c r="I3195" s="48" t="s">
        <v>211</v>
      </c>
      <c r="J3195" s="48" t="s">
        <v>2661</v>
      </c>
      <c r="K3195" s="217" t="s">
        <v>3471</v>
      </c>
      <c r="L3195" s="217" t="s">
        <v>2636</v>
      </c>
      <c r="M3195" s="48" t="s">
        <v>3472</v>
      </c>
      <c r="N3195" s="217" t="s">
        <v>211</v>
      </c>
      <c r="O3195" s="48" t="s">
        <v>534</v>
      </c>
      <c r="P3195" s="48"/>
      <c r="Q3195" s="48" t="s">
        <v>239</v>
      </c>
      <c r="R3195" s="217" t="s">
        <v>211</v>
      </c>
      <c r="S3195" s="48" t="b">
        <v>0</v>
      </c>
      <c r="T3195" s="48"/>
      <c r="U3195" s="178"/>
      <c r="V3195" s="178">
        <v>43354</v>
      </c>
      <c r="W3195" s="48" t="s">
        <v>211</v>
      </c>
      <c r="X3195" s="48"/>
      <c r="Y3195" s="48"/>
      <c r="Z3195" s="48" t="s">
        <v>211</v>
      </c>
      <c r="AA3195" s="48"/>
      <c r="AB3195" s="48"/>
      <c r="AC3195" s="217" t="s">
        <v>2855</v>
      </c>
      <c r="AD3195" s="48"/>
      <c r="AE3195" s="217" t="s">
        <v>178</v>
      </c>
      <c r="AF3195" s="217" t="s">
        <v>211</v>
      </c>
      <c r="AG3195" s="217" t="s">
        <v>211</v>
      </c>
      <c r="AH3195" s="208">
        <v>43559</v>
      </c>
      <c r="AI3195" s="210" t="s">
        <v>4347</v>
      </c>
      <c r="AJ3195" s="115" t="str">
        <f t="shared" si="49"/>
        <v>FS</v>
      </c>
      <c r="AK3195" s="115" t="b">
        <f>ISNUMBER(SEARCH("IRT",Table1[[#This Row],[Current_Status]]))</f>
        <v>0</v>
      </c>
      <c r="AL3195" s="116">
        <f>YEAR(Table1[[#This Row],[Project_Initiated]])</f>
        <v>2018</v>
      </c>
      <c r="AM3195" s="53">
        <v>44136</v>
      </c>
      <c r="AN3195" s="53" t="str">
        <f>IF(AND(Table1[[#This Row],[Completed Date]]&gt;="07/01/2020"+0,Table1[[#This Row],[Completed Date]]&lt;="6/30/2021"+0),"FY 20-21",IF(AND(Table1[[#This Row],[Completed Date]]&gt;="07/01/2019"+0,Table1[[#This Row],[Completed Date]]&lt;="6/30/2020"+0),"FY 19-20",""))</f>
        <v/>
      </c>
      <c r="AO3195" s="116" t="str">
        <f>IFERROR(FIND("R",Table1[[#This Row],[FS_Priority]]),"")</f>
        <v/>
      </c>
    </row>
    <row r="3196" spans="1:41" x14ac:dyDescent="0.25">
      <c r="A3196" s="48" t="s">
        <v>878</v>
      </c>
      <c r="B3196" s="217" t="s">
        <v>211</v>
      </c>
      <c r="C3196" s="217" t="s">
        <v>878</v>
      </c>
      <c r="D3196" s="218" t="b">
        <v>0</v>
      </c>
      <c r="E3196" s="48" t="s">
        <v>21</v>
      </c>
      <c r="F3196" s="48" t="s">
        <v>2969</v>
      </c>
      <c r="G3196" s="48" t="s">
        <v>220</v>
      </c>
      <c r="H3196" s="48" t="s">
        <v>323</v>
      </c>
      <c r="I3196" s="48" t="s">
        <v>211</v>
      </c>
      <c r="J3196" s="48" t="s">
        <v>2661</v>
      </c>
      <c r="K3196" s="217" t="s">
        <v>3455</v>
      </c>
      <c r="L3196" s="217" t="s">
        <v>4315</v>
      </c>
      <c r="M3196" s="48" t="s">
        <v>3458</v>
      </c>
      <c r="N3196" s="217" t="s">
        <v>211</v>
      </c>
      <c r="O3196" s="48" t="s">
        <v>183</v>
      </c>
      <c r="P3196" s="48"/>
      <c r="Q3196" s="48" t="s">
        <v>243</v>
      </c>
      <c r="R3196" s="217" t="s">
        <v>211</v>
      </c>
      <c r="S3196" s="48" t="b">
        <v>0</v>
      </c>
      <c r="T3196" s="48"/>
      <c r="U3196" s="178"/>
      <c r="V3196" s="178">
        <v>43355</v>
      </c>
      <c r="W3196" s="48" t="s">
        <v>211</v>
      </c>
      <c r="X3196" s="48"/>
      <c r="Y3196" s="48"/>
      <c r="Z3196" s="48" t="s">
        <v>211</v>
      </c>
      <c r="AA3196" s="48"/>
      <c r="AB3196" s="48"/>
      <c r="AC3196" s="217" t="s">
        <v>4796</v>
      </c>
      <c r="AD3196" s="219">
        <v>43370</v>
      </c>
      <c r="AE3196" s="217" t="s">
        <v>178</v>
      </c>
      <c r="AF3196" s="217" t="s">
        <v>211</v>
      </c>
      <c r="AG3196" s="217" t="s">
        <v>2694</v>
      </c>
      <c r="AH3196" s="208">
        <v>43866</v>
      </c>
      <c r="AI3196" s="210" t="s">
        <v>4347</v>
      </c>
      <c r="AJ3196" s="115" t="str">
        <f t="shared" si="49"/>
        <v>FS</v>
      </c>
      <c r="AK3196" s="115" t="b">
        <f>ISNUMBER(SEARCH("IRT",Table1[[#This Row],[Current_Status]]))</f>
        <v>0</v>
      </c>
      <c r="AL3196" s="116">
        <f>YEAR(Table1[[#This Row],[Project_Initiated]])</f>
        <v>2018</v>
      </c>
      <c r="AM3196" s="53">
        <v>44136</v>
      </c>
      <c r="AN3196" s="53" t="str">
        <f>IF(AND(Table1[[#This Row],[Completed Date]]&gt;="07/01/2020"+0,Table1[[#This Row],[Completed Date]]&lt;="6/30/2021"+0),"FY 20-21",IF(AND(Table1[[#This Row],[Completed Date]]&gt;="07/01/2019"+0,Table1[[#This Row],[Completed Date]]&lt;="6/30/2020"+0),"FY 19-20",""))</f>
        <v>FY 19-20</v>
      </c>
      <c r="AO3196" s="116" t="str">
        <f>IFERROR(FIND("R",Table1[[#This Row],[FS_Priority]]),"")</f>
        <v/>
      </c>
    </row>
    <row r="3197" spans="1:41" x14ac:dyDescent="0.25">
      <c r="A3197" s="48" t="s">
        <v>3421</v>
      </c>
      <c r="B3197" s="217" t="s">
        <v>211</v>
      </c>
      <c r="C3197" s="217" t="s">
        <v>3421</v>
      </c>
      <c r="D3197" s="218" t="b">
        <v>0</v>
      </c>
      <c r="E3197" s="48" t="s">
        <v>21</v>
      </c>
      <c r="F3197" s="48" t="s">
        <v>3422</v>
      </c>
      <c r="G3197" s="48" t="s">
        <v>4023</v>
      </c>
      <c r="H3197" s="48" t="s">
        <v>323</v>
      </c>
      <c r="I3197" s="48" t="s">
        <v>3982</v>
      </c>
      <c r="J3197" s="48" t="s">
        <v>2672</v>
      </c>
      <c r="K3197" s="217" t="s">
        <v>3455</v>
      </c>
      <c r="L3197" s="217" t="s">
        <v>4315</v>
      </c>
      <c r="M3197" s="48" t="s">
        <v>3458</v>
      </c>
      <c r="N3197" s="217" t="s">
        <v>211</v>
      </c>
      <c r="O3197" s="48" t="s">
        <v>183</v>
      </c>
      <c r="P3197" s="48"/>
      <c r="Q3197" s="48" t="s">
        <v>3293</v>
      </c>
      <c r="R3197" s="217" t="s">
        <v>211</v>
      </c>
      <c r="S3197" s="48" t="b">
        <v>0</v>
      </c>
      <c r="T3197" s="48"/>
      <c r="U3197" s="178"/>
      <c r="V3197" s="178">
        <v>43375</v>
      </c>
      <c r="W3197" s="48" t="s">
        <v>211</v>
      </c>
      <c r="X3197" s="48"/>
      <c r="Y3197" s="48"/>
      <c r="Z3197" s="48" t="s">
        <v>211</v>
      </c>
      <c r="AA3197" s="48"/>
      <c r="AB3197" s="48"/>
      <c r="AC3197" s="217" t="s">
        <v>4802</v>
      </c>
      <c r="AD3197" s="219">
        <v>43370</v>
      </c>
      <c r="AE3197" s="217" t="s">
        <v>178</v>
      </c>
      <c r="AF3197" s="217" t="s">
        <v>4414</v>
      </c>
      <c r="AG3197" s="217" t="s">
        <v>2694</v>
      </c>
      <c r="AH3197" s="208">
        <v>43868</v>
      </c>
      <c r="AI3197" s="210" t="s">
        <v>4349</v>
      </c>
      <c r="AJ3197" s="115" t="str">
        <f t="shared" si="49"/>
        <v>FS</v>
      </c>
      <c r="AK3197" s="115" t="b">
        <f>ISNUMBER(SEARCH("IRT",Table1[[#This Row],[Current_Status]]))</f>
        <v>0</v>
      </c>
      <c r="AL3197" s="116">
        <f>YEAR(Table1[[#This Row],[Project_Initiated]])</f>
        <v>2018</v>
      </c>
      <c r="AM3197" s="53">
        <v>44136</v>
      </c>
      <c r="AN3197" s="53" t="str">
        <f>IF(AND(Table1[[#This Row],[Completed Date]]&gt;="07/01/2020"+0,Table1[[#This Row],[Completed Date]]&lt;="6/30/2021"+0),"FY 20-21",IF(AND(Table1[[#This Row],[Completed Date]]&gt;="07/01/2019"+0,Table1[[#This Row],[Completed Date]]&lt;="6/30/2020"+0),"FY 19-20",""))</f>
        <v>FY 19-20</v>
      </c>
      <c r="AO3197" s="116">
        <f>IFERROR(FIND("R",Table1[[#This Row],[FS_Priority]]),"")</f>
        <v>1</v>
      </c>
    </row>
    <row r="3198" spans="1:41" x14ac:dyDescent="0.25">
      <c r="A3198" s="48" t="s">
        <v>879</v>
      </c>
      <c r="B3198" s="217" t="s">
        <v>211</v>
      </c>
      <c r="C3198" s="217" t="s">
        <v>879</v>
      </c>
      <c r="D3198" s="218" t="b">
        <v>0</v>
      </c>
      <c r="E3198" s="48" t="s">
        <v>53</v>
      </c>
      <c r="F3198" s="48" t="s">
        <v>3025</v>
      </c>
      <c r="G3198" s="48" t="s">
        <v>211</v>
      </c>
      <c r="H3198" s="48" t="s">
        <v>447</v>
      </c>
      <c r="I3198" s="48" t="s">
        <v>3544</v>
      </c>
      <c r="J3198" s="48" t="s">
        <v>2661</v>
      </c>
      <c r="K3198" s="217" t="s">
        <v>3514</v>
      </c>
      <c r="L3198" s="217" t="s">
        <v>2636</v>
      </c>
      <c r="M3198" s="48" t="s">
        <v>3517</v>
      </c>
      <c r="N3198" s="217" t="s">
        <v>211</v>
      </c>
      <c r="O3198" s="48" t="s">
        <v>165</v>
      </c>
      <c r="P3198" s="48"/>
      <c r="Q3198" s="48" t="s">
        <v>184</v>
      </c>
      <c r="R3198" s="217" t="s">
        <v>211</v>
      </c>
      <c r="S3198" s="48" t="b">
        <v>0</v>
      </c>
      <c r="T3198" s="48"/>
      <c r="U3198" s="178"/>
      <c r="V3198" s="178">
        <v>43376</v>
      </c>
      <c r="W3198" s="48" t="s">
        <v>211</v>
      </c>
      <c r="X3198" s="48"/>
      <c r="Y3198" s="48"/>
      <c r="Z3198" s="48" t="s">
        <v>211</v>
      </c>
      <c r="AA3198" s="48"/>
      <c r="AB3198" s="48"/>
      <c r="AC3198" s="217" t="s">
        <v>2818</v>
      </c>
      <c r="AD3198" s="48"/>
      <c r="AE3198" s="217" t="s">
        <v>165</v>
      </c>
      <c r="AF3198" s="217" t="s">
        <v>211</v>
      </c>
      <c r="AG3198" s="217" t="s">
        <v>539</v>
      </c>
      <c r="AH3198" s="208">
        <v>43528</v>
      </c>
      <c r="AI3198" s="210" t="s">
        <v>4352</v>
      </c>
      <c r="AJ3198" s="115" t="str">
        <f t="shared" ref="AJ3198:AJ3261" si="50">IF(LEN(A3198)&gt;6,"FS","PD&amp;C")</f>
        <v>FS</v>
      </c>
      <c r="AK3198" s="115" t="b">
        <f>ISNUMBER(SEARCH("IRT",Table1[[#This Row],[Current_Status]]))</f>
        <v>0</v>
      </c>
      <c r="AL3198" s="116">
        <f>YEAR(Table1[[#This Row],[Project_Initiated]])</f>
        <v>2018</v>
      </c>
      <c r="AM3198" s="53">
        <v>44136</v>
      </c>
      <c r="AN3198" s="53" t="str">
        <f>IF(AND(Table1[[#This Row],[Completed Date]]&gt;="07/01/2020"+0,Table1[[#This Row],[Completed Date]]&lt;="6/30/2021"+0),"FY 20-21",IF(AND(Table1[[#This Row],[Completed Date]]&gt;="07/01/2019"+0,Table1[[#This Row],[Completed Date]]&lt;="6/30/2020"+0),"FY 19-20",""))</f>
        <v/>
      </c>
      <c r="AO3198" s="116" t="str">
        <f>IFERROR(FIND("R",Table1[[#This Row],[FS_Priority]]),"")</f>
        <v/>
      </c>
    </row>
    <row r="3199" spans="1:41" x14ac:dyDescent="0.25">
      <c r="A3199" s="48" t="s">
        <v>880</v>
      </c>
      <c r="B3199" s="217" t="s">
        <v>211</v>
      </c>
      <c r="C3199" s="217" t="s">
        <v>880</v>
      </c>
      <c r="D3199" s="218" t="b">
        <v>0</v>
      </c>
      <c r="E3199" s="48" t="s">
        <v>99</v>
      </c>
      <c r="F3199" s="48" t="s">
        <v>3081</v>
      </c>
      <c r="G3199" s="48" t="s">
        <v>211</v>
      </c>
      <c r="H3199" s="48" t="s">
        <v>465</v>
      </c>
      <c r="I3199" s="48" t="s">
        <v>3626</v>
      </c>
      <c r="J3199" s="48" t="s">
        <v>2661</v>
      </c>
      <c r="K3199" s="217" t="s">
        <v>4989</v>
      </c>
      <c r="L3199" s="217" t="s">
        <v>297</v>
      </c>
      <c r="M3199" s="48" t="s">
        <v>3627</v>
      </c>
      <c r="N3199" s="217" t="s">
        <v>211</v>
      </c>
      <c r="O3199" s="48" t="s">
        <v>165</v>
      </c>
      <c r="P3199" s="48"/>
      <c r="Q3199" s="48" t="s">
        <v>211</v>
      </c>
      <c r="R3199" s="217" t="s">
        <v>211</v>
      </c>
      <c r="S3199" s="48" t="b">
        <v>0</v>
      </c>
      <c r="T3199" s="48"/>
      <c r="U3199" s="178"/>
      <c r="V3199" s="178">
        <v>43376</v>
      </c>
      <c r="W3199" s="48" t="s">
        <v>211</v>
      </c>
      <c r="X3199" s="48"/>
      <c r="Y3199" s="48"/>
      <c r="Z3199" s="48" t="s">
        <v>211</v>
      </c>
      <c r="AA3199" s="48"/>
      <c r="AB3199" s="48"/>
      <c r="AC3199" s="217" t="s">
        <v>539</v>
      </c>
      <c r="AD3199" s="179"/>
      <c r="AE3199" s="217" t="s">
        <v>165</v>
      </c>
      <c r="AF3199" s="217" t="s">
        <v>211</v>
      </c>
      <c r="AG3199" s="217" t="s">
        <v>539</v>
      </c>
      <c r="AH3199" s="208">
        <v>43405</v>
      </c>
      <c r="AI3199" s="210" t="s">
        <v>4352</v>
      </c>
      <c r="AJ3199" s="115" t="str">
        <f t="shared" si="50"/>
        <v>FS</v>
      </c>
      <c r="AK3199" s="115" t="b">
        <f>ISNUMBER(SEARCH("IRT",Table1[[#This Row],[Current_Status]]))</f>
        <v>0</v>
      </c>
      <c r="AL3199" s="116">
        <f>YEAR(Table1[[#This Row],[Project_Initiated]])</f>
        <v>2018</v>
      </c>
      <c r="AM3199" s="53">
        <v>44136</v>
      </c>
      <c r="AN3199" s="53" t="str">
        <f>IF(AND(Table1[[#This Row],[Completed Date]]&gt;="07/01/2020"+0,Table1[[#This Row],[Completed Date]]&lt;="6/30/2021"+0),"FY 20-21",IF(AND(Table1[[#This Row],[Completed Date]]&gt;="07/01/2019"+0,Table1[[#This Row],[Completed Date]]&lt;="6/30/2020"+0),"FY 19-20",""))</f>
        <v/>
      </c>
      <c r="AO3199" s="116" t="str">
        <f>IFERROR(FIND("R",Table1[[#This Row],[FS_Priority]]),"")</f>
        <v/>
      </c>
    </row>
    <row r="3200" spans="1:41" x14ac:dyDescent="0.25">
      <c r="A3200" s="48" t="s">
        <v>881</v>
      </c>
      <c r="B3200" s="217" t="s">
        <v>211</v>
      </c>
      <c r="C3200" s="217" t="s">
        <v>881</v>
      </c>
      <c r="D3200" s="218" t="b">
        <v>0</v>
      </c>
      <c r="E3200" s="48" t="s">
        <v>99</v>
      </c>
      <c r="F3200" s="48" t="s">
        <v>3115</v>
      </c>
      <c r="G3200" s="48" t="s">
        <v>211</v>
      </c>
      <c r="H3200" s="48" t="s">
        <v>465</v>
      </c>
      <c r="I3200" s="48" t="s">
        <v>35</v>
      </c>
      <c r="J3200" s="48" t="s">
        <v>2661</v>
      </c>
      <c r="K3200" s="217" t="s">
        <v>4989</v>
      </c>
      <c r="L3200" s="217" t="s">
        <v>297</v>
      </c>
      <c r="M3200" s="48" t="s">
        <v>3649</v>
      </c>
      <c r="N3200" s="217" t="s">
        <v>211</v>
      </c>
      <c r="O3200" s="48" t="s">
        <v>165</v>
      </c>
      <c r="P3200" s="48"/>
      <c r="Q3200" s="48" t="s">
        <v>242</v>
      </c>
      <c r="R3200" s="217" t="s">
        <v>211</v>
      </c>
      <c r="S3200" s="48" t="b">
        <v>0</v>
      </c>
      <c r="T3200" s="48"/>
      <c r="U3200" s="178"/>
      <c r="V3200" s="178">
        <v>43376</v>
      </c>
      <c r="W3200" s="48" t="s">
        <v>211</v>
      </c>
      <c r="X3200" s="48"/>
      <c r="Y3200" s="48"/>
      <c r="Z3200" s="48" t="s">
        <v>211</v>
      </c>
      <c r="AA3200" s="48"/>
      <c r="AB3200" s="48"/>
      <c r="AC3200" s="217" t="s">
        <v>2785</v>
      </c>
      <c r="AD3200" s="48"/>
      <c r="AE3200" s="217" t="s">
        <v>165</v>
      </c>
      <c r="AF3200" s="217" t="s">
        <v>211</v>
      </c>
      <c r="AG3200" s="217" t="s">
        <v>539</v>
      </c>
      <c r="AH3200" s="208">
        <v>43497</v>
      </c>
      <c r="AI3200" s="210" t="s">
        <v>4352</v>
      </c>
      <c r="AJ3200" s="115" t="str">
        <f t="shared" si="50"/>
        <v>FS</v>
      </c>
      <c r="AK3200" s="115" t="b">
        <f>ISNUMBER(SEARCH("IRT",Table1[[#This Row],[Current_Status]]))</f>
        <v>0</v>
      </c>
      <c r="AL3200" s="116">
        <f>YEAR(Table1[[#This Row],[Project_Initiated]])</f>
        <v>2018</v>
      </c>
      <c r="AM3200" s="53">
        <v>44136</v>
      </c>
      <c r="AN3200" s="53" t="str">
        <f>IF(AND(Table1[[#This Row],[Completed Date]]&gt;="07/01/2020"+0,Table1[[#This Row],[Completed Date]]&lt;="6/30/2021"+0),"FY 20-21",IF(AND(Table1[[#This Row],[Completed Date]]&gt;="07/01/2019"+0,Table1[[#This Row],[Completed Date]]&lt;="6/30/2020"+0),"FY 19-20",""))</f>
        <v/>
      </c>
      <c r="AO3200" s="116" t="str">
        <f>IFERROR(FIND("R",Table1[[#This Row],[FS_Priority]]),"")</f>
        <v/>
      </c>
    </row>
    <row r="3201" spans="1:41" x14ac:dyDescent="0.25">
      <c r="A3201" s="48" t="s">
        <v>882</v>
      </c>
      <c r="B3201" s="217" t="s">
        <v>211</v>
      </c>
      <c r="C3201" s="217" t="s">
        <v>882</v>
      </c>
      <c r="D3201" s="218" t="b">
        <v>0</v>
      </c>
      <c r="E3201" s="48" t="s">
        <v>53</v>
      </c>
      <c r="F3201" s="48" t="s">
        <v>3019</v>
      </c>
      <c r="G3201" s="48" t="s">
        <v>211</v>
      </c>
      <c r="H3201" s="48" t="s">
        <v>932</v>
      </c>
      <c r="I3201" s="48" t="s">
        <v>3540</v>
      </c>
      <c r="J3201" s="48" t="s">
        <v>2661</v>
      </c>
      <c r="K3201" s="217" t="s">
        <v>3514</v>
      </c>
      <c r="L3201" s="217" t="s">
        <v>2636</v>
      </c>
      <c r="M3201" s="48" t="s">
        <v>3517</v>
      </c>
      <c r="N3201" s="217" t="s">
        <v>211</v>
      </c>
      <c r="O3201" s="48" t="s">
        <v>183</v>
      </c>
      <c r="P3201" s="48"/>
      <c r="Q3201" s="48" t="s">
        <v>225</v>
      </c>
      <c r="R3201" s="217" t="s">
        <v>211</v>
      </c>
      <c r="S3201" s="48" t="b">
        <v>0</v>
      </c>
      <c r="T3201" s="48"/>
      <c r="U3201" s="178"/>
      <c r="V3201" s="178">
        <v>43376</v>
      </c>
      <c r="W3201" s="48" t="s">
        <v>211</v>
      </c>
      <c r="X3201" s="48"/>
      <c r="Y3201" s="48"/>
      <c r="Z3201" s="48" t="s">
        <v>211</v>
      </c>
      <c r="AA3201" s="48"/>
      <c r="AB3201" s="48"/>
      <c r="AC3201" s="217" t="s">
        <v>2701</v>
      </c>
      <c r="AD3201" s="219">
        <v>43376</v>
      </c>
      <c r="AE3201" s="217" t="s">
        <v>498</v>
      </c>
      <c r="AF3201" s="217" t="s">
        <v>211</v>
      </c>
      <c r="AG3201" s="217" t="s">
        <v>2694</v>
      </c>
      <c r="AH3201" s="208">
        <v>43448</v>
      </c>
      <c r="AI3201" s="210" t="s">
        <v>4347</v>
      </c>
      <c r="AJ3201" s="115" t="str">
        <f t="shared" si="50"/>
        <v>FS</v>
      </c>
      <c r="AK3201" s="115" t="b">
        <f>ISNUMBER(SEARCH("IRT",Table1[[#This Row],[Current_Status]]))</f>
        <v>0</v>
      </c>
      <c r="AL3201" s="116">
        <f>YEAR(Table1[[#This Row],[Project_Initiated]])</f>
        <v>2018</v>
      </c>
      <c r="AM3201" s="53">
        <v>44136</v>
      </c>
      <c r="AN3201" s="53" t="str">
        <f>IF(AND(Table1[[#This Row],[Completed Date]]&gt;="07/01/2020"+0,Table1[[#This Row],[Completed Date]]&lt;="6/30/2021"+0),"FY 20-21",IF(AND(Table1[[#This Row],[Completed Date]]&gt;="07/01/2019"+0,Table1[[#This Row],[Completed Date]]&lt;="6/30/2020"+0),"FY 19-20",""))</f>
        <v/>
      </c>
      <c r="AO3201" s="116" t="str">
        <f>IFERROR(FIND("R",Table1[[#This Row],[FS_Priority]]),"")</f>
        <v/>
      </c>
    </row>
    <row r="3202" spans="1:41" x14ac:dyDescent="0.25">
      <c r="A3202" s="48" t="s">
        <v>883</v>
      </c>
      <c r="B3202" s="217" t="s">
        <v>211</v>
      </c>
      <c r="C3202" s="217" t="s">
        <v>883</v>
      </c>
      <c r="D3202" s="218" t="b">
        <v>0</v>
      </c>
      <c r="E3202" s="48" t="s">
        <v>4299</v>
      </c>
      <c r="F3202" s="48" t="s">
        <v>2973</v>
      </c>
      <c r="G3202" s="48" t="s">
        <v>3999</v>
      </c>
      <c r="H3202" s="48" t="s">
        <v>884</v>
      </c>
      <c r="I3202" s="48" t="s">
        <v>211</v>
      </c>
      <c r="J3202" s="48" t="s">
        <v>2670</v>
      </c>
      <c r="K3202" s="217" t="s">
        <v>3471</v>
      </c>
      <c r="L3202" s="217" t="s">
        <v>2636</v>
      </c>
      <c r="M3202" s="48" t="s">
        <v>3474</v>
      </c>
      <c r="N3202" s="217" t="s">
        <v>211</v>
      </c>
      <c r="O3202" s="48" t="s">
        <v>211</v>
      </c>
      <c r="P3202" s="48"/>
      <c r="Q3202" s="48" t="s">
        <v>211</v>
      </c>
      <c r="R3202" s="217" t="s">
        <v>211</v>
      </c>
      <c r="S3202" s="48" t="b">
        <v>0</v>
      </c>
      <c r="T3202" s="48"/>
      <c r="U3202" s="178"/>
      <c r="V3202" s="178">
        <v>43376</v>
      </c>
      <c r="W3202" s="48" t="s">
        <v>211</v>
      </c>
      <c r="X3202" s="48"/>
      <c r="Y3202" s="48"/>
      <c r="Z3202" s="48" t="s">
        <v>211</v>
      </c>
      <c r="AA3202" s="48"/>
      <c r="AB3202" s="48"/>
      <c r="AC3202" s="217" t="s">
        <v>211</v>
      </c>
      <c r="AD3202" s="48"/>
      <c r="AE3202" s="217" t="s">
        <v>211</v>
      </c>
      <c r="AF3202" s="217" t="s">
        <v>211</v>
      </c>
      <c r="AG3202" s="217" t="s">
        <v>211</v>
      </c>
      <c r="AH3202" s="208">
        <v>43479</v>
      </c>
      <c r="AI3202" s="210" t="s">
        <v>4352</v>
      </c>
      <c r="AJ3202" s="115" t="str">
        <f t="shared" si="50"/>
        <v>FS</v>
      </c>
      <c r="AK3202" s="115" t="b">
        <f>ISNUMBER(SEARCH("IRT",Table1[[#This Row],[Current_Status]]))</f>
        <v>0</v>
      </c>
      <c r="AL3202" s="116">
        <f>YEAR(Table1[[#This Row],[Project_Initiated]])</f>
        <v>2018</v>
      </c>
      <c r="AM3202" s="53">
        <v>44136</v>
      </c>
      <c r="AN3202" s="53" t="str">
        <f>IF(AND(Table1[[#This Row],[Completed Date]]&gt;="07/01/2020"+0,Table1[[#This Row],[Completed Date]]&lt;="6/30/2021"+0),"FY 20-21",IF(AND(Table1[[#This Row],[Completed Date]]&gt;="07/01/2019"+0,Table1[[#This Row],[Completed Date]]&lt;="6/30/2020"+0),"FY 19-20",""))</f>
        <v/>
      </c>
      <c r="AO3202" s="116" t="str">
        <f>IFERROR(FIND("R",Table1[[#This Row],[FS_Priority]]),"")</f>
        <v/>
      </c>
    </row>
    <row r="3203" spans="1:41" x14ac:dyDescent="0.25">
      <c r="A3203" s="48" t="s">
        <v>885</v>
      </c>
      <c r="B3203" s="217" t="s">
        <v>211</v>
      </c>
      <c r="C3203" s="217" t="s">
        <v>885</v>
      </c>
      <c r="D3203" s="218" t="b">
        <v>0</v>
      </c>
      <c r="E3203" s="48" t="s">
        <v>107</v>
      </c>
      <c r="F3203" s="48" t="s">
        <v>3227</v>
      </c>
      <c r="G3203" s="48" t="s">
        <v>211</v>
      </c>
      <c r="H3203" s="48" t="s">
        <v>472</v>
      </c>
      <c r="I3203" s="48" t="s">
        <v>3744</v>
      </c>
      <c r="J3203" s="48" t="s">
        <v>2661</v>
      </c>
      <c r="K3203" s="217" t="s">
        <v>3674</v>
      </c>
      <c r="L3203" s="217" t="s">
        <v>2636</v>
      </c>
      <c r="M3203" s="48" t="s">
        <v>3745</v>
      </c>
      <c r="N3203" s="217" t="s">
        <v>211</v>
      </c>
      <c r="O3203" s="48" t="s">
        <v>165</v>
      </c>
      <c r="P3203" s="48"/>
      <c r="Q3203" s="48" t="s">
        <v>239</v>
      </c>
      <c r="R3203" s="217" t="s">
        <v>211</v>
      </c>
      <c r="S3203" s="48" t="b">
        <v>0</v>
      </c>
      <c r="T3203" s="48"/>
      <c r="U3203" s="178"/>
      <c r="V3203" s="178">
        <v>43377</v>
      </c>
      <c r="W3203" s="48" t="s">
        <v>211</v>
      </c>
      <c r="X3203" s="48"/>
      <c r="Y3203" s="48"/>
      <c r="Z3203" s="48" t="s">
        <v>211</v>
      </c>
      <c r="AA3203" s="48"/>
      <c r="AB3203" s="48"/>
      <c r="AC3203" s="217" t="s">
        <v>2788</v>
      </c>
      <c r="AD3203" s="48"/>
      <c r="AE3203" s="217" t="s">
        <v>165</v>
      </c>
      <c r="AF3203" s="217" t="s">
        <v>211</v>
      </c>
      <c r="AG3203" s="217" t="s">
        <v>539</v>
      </c>
      <c r="AH3203" s="208">
        <v>43504</v>
      </c>
      <c r="AI3203" s="210" t="s">
        <v>4352</v>
      </c>
      <c r="AJ3203" s="115" t="str">
        <f t="shared" si="50"/>
        <v>FS</v>
      </c>
      <c r="AK3203" s="115" t="b">
        <f>ISNUMBER(SEARCH("IRT",Table1[[#This Row],[Current_Status]]))</f>
        <v>0</v>
      </c>
      <c r="AL3203" s="116">
        <f>YEAR(Table1[[#This Row],[Project_Initiated]])</f>
        <v>2018</v>
      </c>
      <c r="AM3203" s="53">
        <v>44136</v>
      </c>
      <c r="AN3203" s="53" t="str">
        <f>IF(AND(Table1[[#This Row],[Completed Date]]&gt;="07/01/2020"+0,Table1[[#This Row],[Completed Date]]&lt;="6/30/2021"+0),"FY 20-21",IF(AND(Table1[[#This Row],[Completed Date]]&gt;="07/01/2019"+0,Table1[[#This Row],[Completed Date]]&lt;="6/30/2020"+0),"FY 19-20",""))</f>
        <v/>
      </c>
      <c r="AO3203" s="116" t="str">
        <f>IFERROR(FIND("R",Table1[[#This Row],[FS_Priority]]),"")</f>
        <v/>
      </c>
    </row>
    <row r="3204" spans="1:41" x14ac:dyDescent="0.25">
      <c r="A3204" s="48" t="s">
        <v>886</v>
      </c>
      <c r="B3204" s="217" t="s">
        <v>211</v>
      </c>
      <c r="C3204" s="217" t="s">
        <v>886</v>
      </c>
      <c r="D3204" s="218" t="b">
        <v>0</v>
      </c>
      <c r="E3204" s="48" t="s">
        <v>107</v>
      </c>
      <c r="F3204" s="48" t="s">
        <v>3164</v>
      </c>
      <c r="G3204" s="48" t="s">
        <v>211</v>
      </c>
      <c r="H3204" s="48" t="s">
        <v>460</v>
      </c>
      <c r="I3204" s="48" t="s">
        <v>3681</v>
      </c>
      <c r="J3204" s="48" t="s">
        <v>2672</v>
      </c>
      <c r="K3204" s="217" t="s">
        <v>3674</v>
      </c>
      <c r="L3204" s="217" t="s">
        <v>2636</v>
      </c>
      <c r="M3204" s="48" t="s">
        <v>3679</v>
      </c>
      <c r="N3204" s="217" t="s">
        <v>211</v>
      </c>
      <c r="O3204" s="48" t="s">
        <v>165</v>
      </c>
      <c r="P3204" s="48"/>
      <c r="Q3204" s="48" t="s">
        <v>211</v>
      </c>
      <c r="R3204" s="217" t="s">
        <v>211</v>
      </c>
      <c r="S3204" s="48" t="b">
        <v>0</v>
      </c>
      <c r="T3204" s="48"/>
      <c r="U3204" s="178"/>
      <c r="V3204" s="178">
        <v>43377</v>
      </c>
      <c r="W3204" s="48" t="s">
        <v>211</v>
      </c>
      <c r="X3204" s="48"/>
      <c r="Y3204" s="48"/>
      <c r="Z3204" s="48" t="s">
        <v>211</v>
      </c>
      <c r="AA3204" s="48"/>
      <c r="AB3204" s="48"/>
      <c r="AC3204" s="217" t="s">
        <v>539</v>
      </c>
      <c r="AD3204" s="48"/>
      <c r="AE3204" s="217" t="s">
        <v>165</v>
      </c>
      <c r="AF3204" s="217" t="s">
        <v>211</v>
      </c>
      <c r="AG3204" s="217" t="s">
        <v>539</v>
      </c>
      <c r="AH3204" s="208">
        <v>43377</v>
      </c>
      <c r="AI3204" s="210" t="s">
        <v>4352</v>
      </c>
      <c r="AJ3204" s="115" t="str">
        <f t="shared" si="50"/>
        <v>FS</v>
      </c>
      <c r="AK3204" s="115" t="b">
        <f>ISNUMBER(SEARCH("IRT",Table1[[#This Row],[Current_Status]]))</f>
        <v>0</v>
      </c>
      <c r="AL3204" s="116">
        <f>YEAR(Table1[[#This Row],[Project_Initiated]])</f>
        <v>2018</v>
      </c>
      <c r="AM3204" s="53">
        <v>44136</v>
      </c>
      <c r="AN3204" s="53" t="str">
        <f>IF(AND(Table1[[#This Row],[Completed Date]]&gt;="07/01/2020"+0,Table1[[#This Row],[Completed Date]]&lt;="6/30/2021"+0),"FY 20-21",IF(AND(Table1[[#This Row],[Completed Date]]&gt;="07/01/2019"+0,Table1[[#This Row],[Completed Date]]&lt;="6/30/2020"+0),"FY 19-20",""))</f>
        <v/>
      </c>
      <c r="AO3204" s="116" t="str">
        <f>IFERROR(FIND("R",Table1[[#This Row],[FS_Priority]]),"")</f>
        <v/>
      </c>
    </row>
    <row r="3205" spans="1:41" x14ac:dyDescent="0.25">
      <c r="A3205" s="48" t="s">
        <v>887</v>
      </c>
      <c r="B3205" s="217" t="s">
        <v>211</v>
      </c>
      <c r="C3205" s="217" t="s">
        <v>887</v>
      </c>
      <c r="D3205" s="218" t="b">
        <v>0</v>
      </c>
      <c r="E3205" s="48" t="s">
        <v>53</v>
      </c>
      <c r="F3205" s="48" t="s">
        <v>3027</v>
      </c>
      <c r="G3205" s="48" t="s">
        <v>211</v>
      </c>
      <c r="H3205" s="48" t="s">
        <v>932</v>
      </c>
      <c r="I3205" s="48" t="s">
        <v>212</v>
      </c>
      <c r="J3205" s="48" t="s">
        <v>2661</v>
      </c>
      <c r="K3205" s="217" t="s">
        <v>3514</v>
      </c>
      <c r="L3205" s="217" t="s">
        <v>2636</v>
      </c>
      <c r="M3205" s="48" t="s">
        <v>3517</v>
      </c>
      <c r="N3205" s="217" t="s">
        <v>211</v>
      </c>
      <c r="O3205" s="48" t="s">
        <v>165</v>
      </c>
      <c r="P3205" s="48"/>
      <c r="Q3205" s="48" t="s">
        <v>239</v>
      </c>
      <c r="R3205" s="217" t="s">
        <v>211</v>
      </c>
      <c r="S3205" s="48" t="b">
        <v>0</v>
      </c>
      <c r="T3205" s="48"/>
      <c r="U3205" s="178"/>
      <c r="V3205" s="178">
        <v>43378</v>
      </c>
      <c r="W3205" s="48" t="s">
        <v>211</v>
      </c>
      <c r="X3205" s="48"/>
      <c r="Y3205" s="48"/>
      <c r="Z3205" s="48" t="s">
        <v>211</v>
      </c>
      <c r="AA3205" s="48"/>
      <c r="AB3205" s="48"/>
      <c r="AC3205" s="217" t="s">
        <v>2818</v>
      </c>
      <c r="AD3205" s="48"/>
      <c r="AE3205" s="217" t="s">
        <v>165</v>
      </c>
      <c r="AF3205" s="217" t="s">
        <v>211</v>
      </c>
      <c r="AG3205" s="217" t="s">
        <v>539</v>
      </c>
      <c r="AH3205" s="208">
        <v>43528</v>
      </c>
      <c r="AI3205" s="210" t="s">
        <v>4352</v>
      </c>
      <c r="AJ3205" s="115" t="str">
        <f t="shared" si="50"/>
        <v>FS</v>
      </c>
      <c r="AK3205" s="115" t="b">
        <f>ISNUMBER(SEARCH("IRT",Table1[[#This Row],[Current_Status]]))</f>
        <v>0</v>
      </c>
      <c r="AL3205" s="116">
        <f>YEAR(Table1[[#This Row],[Project_Initiated]])</f>
        <v>2018</v>
      </c>
      <c r="AM3205" s="53">
        <v>44136</v>
      </c>
      <c r="AN3205" s="53" t="str">
        <f>IF(AND(Table1[[#This Row],[Completed Date]]&gt;="07/01/2020"+0,Table1[[#This Row],[Completed Date]]&lt;="6/30/2021"+0),"FY 20-21",IF(AND(Table1[[#This Row],[Completed Date]]&gt;="07/01/2019"+0,Table1[[#This Row],[Completed Date]]&lt;="6/30/2020"+0),"FY 19-20",""))</f>
        <v/>
      </c>
      <c r="AO3205" s="116" t="str">
        <f>IFERROR(FIND("R",Table1[[#This Row],[FS_Priority]]),"")</f>
        <v/>
      </c>
    </row>
    <row r="3206" spans="1:41" x14ac:dyDescent="0.25">
      <c r="A3206" s="48" t="s">
        <v>888</v>
      </c>
      <c r="B3206" s="217" t="s">
        <v>211</v>
      </c>
      <c r="C3206" s="217" t="s">
        <v>888</v>
      </c>
      <c r="D3206" s="218" t="b">
        <v>0</v>
      </c>
      <c r="E3206" s="48" t="s">
        <v>107</v>
      </c>
      <c r="F3206" s="48" t="s">
        <v>3188</v>
      </c>
      <c r="G3206" s="48" t="s">
        <v>2860</v>
      </c>
      <c r="H3206" s="48" t="s">
        <v>474</v>
      </c>
      <c r="I3206" s="48" t="s">
        <v>3715</v>
      </c>
      <c r="J3206" s="48" t="s">
        <v>2670</v>
      </c>
      <c r="K3206" s="217" t="s">
        <v>3674</v>
      </c>
      <c r="L3206" s="217" t="s">
        <v>2636</v>
      </c>
      <c r="M3206" s="48" t="s">
        <v>3561</v>
      </c>
      <c r="N3206" s="217" t="s">
        <v>211</v>
      </c>
      <c r="O3206" s="48" t="s">
        <v>183</v>
      </c>
      <c r="P3206" s="48"/>
      <c r="Q3206" s="48" t="s">
        <v>2838</v>
      </c>
      <c r="R3206" s="217" t="s">
        <v>211</v>
      </c>
      <c r="S3206" s="48" t="b">
        <v>0</v>
      </c>
      <c r="T3206" s="48"/>
      <c r="U3206" s="178"/>
      <c r="V3206" s="178">
        <v>43378</v>
      </c>
      <c r="W3206" s="48" t="s">
        <v>211</v>
      </c>
      <c r="X3206" s="48"/>
      <c r="Y3206" s="48"/>
      <c r="Z3206" s="48" t="s">
        <v>211</v>
      </c>
      <c r="AA3206" s="48"/>
      <c r="AB3206" s="48"/>
      <c r="AC3206" s="217" t="s">
        <v>211</v>
      </c>
      <c r="AD3206" s="219">
        <v>43383</v>
      </c>
      <c r="AE3206" s="217" t="s">
        <v>498</v>
      </c>
      <c r="AF3206" s="217" t="s">
        <v>4415</v>
      </c>
      <c r="AG3206" s="217" t="s">
        <v>539</v>
      </c>
      <c r="AH3206" s="208">
        <v>43559</v>
      </c>
      <c r="AI3206" s="210" t="s">
        <v>4349</v>
      </c>
      <c r="AJ3206" s="115" t="str">
        <f t="shared" si="50"/>
        <v>FS</v>
      </c>
      <c r="AK3206" s="115" t="b">
        <f>ISNUMBER(SEARCH("IRT",Table1[[#This Row],[Current_Status]]))</f>
        <v>0</v>
      </c>
      <c r="AL3206" s="116">
        <f>YEAR(Table1[[#This Row],[Project_Initiated]])</f>
        <v>2018</v>
      </c>
      <c r="AM3206" s="53">
        <v>44136</v>
      </c>
      <c r="AN3206" s="53" t="str">
        <f>IF(AND(Table1[[#This Row],[Completed Date]]&gt;="07/01/2020"+0,Table1[[#This Row],[Completed Date]]&lt;="6/30/2021"+0),"FY 20-21",IF(AND(Table1[[#This Row],[Completed Date]]&gt;="07/01/2019"+0,Table1[[#This Row],[Completed Date]]&lt;="6/30/2020"+0),"FY 19-20",""))</f>
        <v/>
      </c>
      <c r="AO3206" s="116" t="str">
        <f>IFERROR(FIND("R",Table1[[#This Row],[FS_Priority]]),"")</f>
        <v/>
      </c>
    </row>
    <row r="3207" spans="1:41" x14ac:dyDescent="0.25">
      <c r="A3207" s="48" t="s">
        <v>889</v>
      </c>
      <c r="B3207" s="217" t="s">
        <v>211</v>
      </c>
      <c r="C3207" s="217" t="s">
        <v>889</v>
      </c>
      <c r="D3207" s="218" t="b">
        <v>0</v>
      </c>
      <c r="E3207" s="48" t="s">
        <v>4257</v>
      </c>
      <c r="F3207" s="48" t="s">
        <v>3358</v>
      </c>
      <c r="G3207" s="48" t="s">
        <v>211</v>
      </c>
      <c r="H3207" s="48" t="s">
        <v>52</v>
      </c>
      <c r="I3207" s="48" t="s">
        <v>3902</v>
      </c>
      <c r="J3207" s="48" t="s">
        <v>2661</v>
      </c>
      <c r="K3207" s="217" t="s">
        <v>3901</v>
      </c>
      <c r="L3207" s="217" t="s">
        <v>439</v>
      </c>
      <c r="M3207" s="48" t="s">
        <v>3903</v>
      </c>
      <c r="N3207" s="217" t="s">
        <v>211</v>
      </c>
      <c r="O3207" s="48" t="s">
        <v>165</v>
      </c>
      <c r="P3207" s="48"/>
      <c r="Q3207" s="48" t="s">
        <v>236</v>
      </c>
      <c r="R3207" s="217" t="s">
        <v>211</v>
      </c>
      <c r="S3207" s="48" t="b">
        <v>0</v>
      </c>
      <c r="T3207" s="48"/>
      <c r="U3207" s="178"/>
      <c r="V3207" s="178">
        <v>43381</v>
      </c>
      <c r="W3207" s="48" t="s">
        <v>211</v>
      </c>
      <c r="X3207" s="48"/>
      <c r="Y3207" s="48"/>
      <c r="Z3207" s="48" t="s">
        <v>211</v>
      </c>
      <c r="AA3207" s="48"/>
      <c r="AB3207" s="48"/>
      <c r="AC3207" s="217" t="s">
        <v>2788</v>
      </c>
      <c r="AD3207" s="48"/>
      <c r="AE3207" s="217" t="s">
        <v>165</v>
      </c>
      <c r="AF3207" s="217" t="s">
        <v>211</v>
      </c>
      <c r="AG3207" s="217" t="s">
        <v>539</v>
      </c>
      <c r="AH3207" s="208">
        <v>43504</v>
      </c>
      <c r="AI3207" s="210" t="s">
        <v>4352</v>
      </c>
      <c r="AJ3207" s="115" t="str">
        <f t="shared" si="50"/>
        <v>FS</v>
      </c>
      <c r="AK3207" s="115" t="b">
        <f>ISNUMBER(SEARCH("IRT",Table1[[#This Row],[Current_Status]]))</f>
        <v>0</v>
      </c>
      <c r="AL3207" s="116">
        <f>YEAR(Table1[[#This Row],[Project_Initiated]])</f>
        <v>2018</v>
      </c>
      <c r="AM3207" s="53">
        <v>44136</v>
      </c>
      <c r="AN3207" s="53" t="str">
        <f>IF(AND(Table1[[#This Row],[Completed Date]]&gt;="07/01/2020"+0,Table1[[#This Row],[Completed Date]]&lt;="6/30/2021"+0),"FY 20-21",IF(AND(Table1[[#This Row],[Completed Date]]&gt;="07/01/2019"+0,Table1[[#This Row],[Completed Date]]&lt;="6/30/2020"+0),"FY 19-20",""))</f>
        <v/>
      </c>
      <c r="AO3207" s="116" t="str">
        <f>IFERROR(FIND("R",Table1[[#This Row],[FS_Priority]]),"")</f>
        <v/>
      </c>
    </row>
    <row r="3208" spans="1:41" x14ac:dyDescent="0.25">
      <c r="A3208" s="48" t="s">
        <v>890</v>
      </c>
      <c r="B3208" s="217" t="s">
        <v>211</v>
      </c>
      <c r="C3208" s="217" t="s">
        <v>890</v>
      </c>
      <c r="D3208" s="218" t="b">
        <v>0</v>
      </c>
      <c r="E3208" s="48" t="s">
        <v>99</v>
      </c>
      <c r="F3208" s="48" t="s">
        <v>3099</v>
      </c>
      <c r="G3208" s="48" t="s">
        <v>2835</v>
      </c>
      <c r="H3208" s="48" t="s">
        <v>467</v>
      </c>
      <c r="I3208" s="48" t="s">
        <v>3636</v>
      </c>
      <c r="J3208" s="48" t="s">
        <v>2661</v>
      </c>
      <c r="K3208" s="217" t="s">
        <v>4989</v>
      </c>
      <c r="L3208" s="217" t="s">
        <v>297</v>
      </c>
      <c r="M3208" s="48" t="s">
        <v>3631</v>
      </c>
      <c r="N3208" s="217" t="s">
        <v>211</v>
      </c>
      <c r="O3208" s="48" t="s">
        <v>183</v>
      </c>
      <c r="P3208" s="48"/>
      <c r="Q3208" s="48" t="s">
        <v>218</v>
      </c>
      <c r="R3208" s="217" t="s">
        <v>2612</v>
      </c>
      <c r="S3208" s="48" t="b">
        <v>0</v>
      </c>
      <c r="T3208" s="48"/>
      <c r="U3208" s="178"/>
      <c r="V3208" s="178">
        <v>43384</v>
      </c>
      <c r="W3208" s="48" t="s">
        <v>211</v>
      </c>
      <c r="X3208" s="48"/>
      <c r="Y3208" s="48"/>
      <c r="Z3208" s="48" t="s">
        <v>211</v>
      </c>
      <c r="AA3208" s="48"/>
      <c r="AB3208" s="48"/>
      <c r="AC3208" s="217" t="s">
        <v>4317</v>
      </c>
      <c r="AD3208" s="219">
        <v>43480</v>
      </c>
      <c r="AE3208" s="217" t="s">
        <v>178</v>
      </c>
      <c r="AF3208" s="217" t="s">
        <v>4416</v>
      </c>
      <c r="AG3208" s="217" t="s">
        <v>2694</v>
      </c>
      <c r="AH3208" s="208">
        <v>43739</v>
      </c>
      <c r="AI3208" s="210" t="s">
        <v>4349</v>
      </c>
      <c r="AJ3208" s="115" t="str">
        <f t="shared" si="50"/>
        <v>FS</v>
      </c>
      <c r="AK3208" s="115" t="b">
        <f>ISNUMBER(SEARCH("IRT",Table1[[#This Row],[Current_Status]]))</f>
        <v>0</v>
      </c>
      <c r="AL3208" s="116">
        <f>YEAR(Table1[[#This Row],[Project_Initiated]])</f>
        <v>2018</v>
      </c>
      <c r="AM3208" s="53">
        <v>44136</v>
      </c>
      <c r="AN3208" s="53" t="str">
        <f>IF(AND(Table1[[#This Row],[Completed Date]]&gt;="07/01/2020"+0,Table1[[#This Row],[Completed Date]]&lt;="6/30/2021"+0),"FY 20-21",IF(AND(Table1[[#This Row],[Completed Date]]&gt;="07/01/2019"+0,Table1[[#This Row],[Completed Date]]&lt;="6/30/2020"+0),"FY 19-20",""))</f>
        <v>FY 19-20</v>
      </c>
      <c r="AO3208" s="116" t="str">
        <f>IFERROR(FIND("R",Table1[[#This Row],[FS_Priority]]),"")</f>
        <v/>
      </c>
    </row>
    <row r="3209" spans="1:41" x14ac:dyDescent="0.25">
      <c r="A3209" s="48" t="s">
        <v>891</v>
      </c>
      <c r="B3209" s="217" t="s">
        <v>211</v>
      </c>
      <c r="C3209" s="217" t="s">
        <v>891</v>
      </c>
      <c r="D3209" s="218" t="b">
        <v>0</v>
      </c>
      <c r="E3209" s="48" t="s">
        <v>107</v>
      </c>
      <c r="F3209" s="48" t="s">
        <v>3204</v>
      </c>
      <c r="G3209" s="48" t="s">
        <v>211</v>
      </c>
      <c r="H3209" s="48" t="s">
        <v>3531</v>
      </c>
      <c r="I3209" s="48" t="s">
        <v>3589</v>
      </c>
      <c r="J3209" s="48" t="s">
        <v>2661</v>
      </c>
      <c r="K3209" s="217" t="s">
        <v>3674</v>
      </c>
      <c r="L3209" s="217" t="s">
        <v>2636</v>
      </c>
      <c r="M3209" s="48" t="s">
        <v>3726</v>
      </c>
      <c r="N3209" s="217" t="s">
        <v>211</v>
      </c>
      <c r="O3209" s="48" t="s">
        <v>165</v>
      </c>
      <c r="P3209" s="48"/>
      <c r="Q3209" s="48" t="s">
        <v>236</v>
      </c>
      <c r="R3209" s="217" t="s">
        <v>211</v>
      </c>
      <c r="S3209" s="48" t="b">
        <v>0</v>
      </c>
      <c r="T3209" s="48"/>
      <c r="U3209" s="178"/>
      <c r="V3209" s="178">
        <v>43385</v>
      </c>
      <c r="W3209" s="48" t="s">
        <v>211</v>
      </c>
      <c r="X3209" s="48"/>
      <c r="Y3209" s="48"/>
      <c r="Z3209" s="48" t="s">
        <v>211</v>
      </c>
      <c r="AA3209" s="48"/>
      <c r="AB3209" s="48"/>
      <c r="AC3209" s="217" t="s">
        <v>2788</v>
      </c>
      <c r="AD3209" s="179"/>
      <c r="AE3209" s="217" t="s">
        <v>165</v>
      </c>
      <c r="AF3209" s="217" t="s">
        <v>211</v>
      </c>
      <c r="AG3209" s="217" t="s">
        <v>539</v>
      </c>
      <c r="AH3209" s="208">
        <v>43504</v>
      </c>
      <c r="AI3209" s="210" t="s">
        <v>4352</v>
      </c>
      <c r="AJ3209" s="115" t="str">
        <f t="shared" si="50"/>
        <v>FS</v>
      </c>
      <c r="AK3209" s="115" t="b">
        <f>ISNUMBER(SEARCH("IRT",Table1[[#This Row],[Current_Status]]))</f>
        <v>0</v>
      </c>
      <c r="AL3209" s="116">
        <f>YEAR(Table1[[#This Row],[Project_Initiated]])</f>
        <v>2018</v>
      </c>
      <c r="AM3209" s="53">
        <v>44136</v>
      </c>
      <c r="AN3209" s="53" t="str">
        <f>IF(AND(Table1[[#This Row],[Completed Date]]&gt;="07/01/2020"+0,Table1[[#This Row],[Completed Date]]&lt;="6/30/2021"+0),"FY 20-21",IF(AND(Table1[[#This Row],[Completed Date]]&gt;="07/01/2019"+0,Table1[[#This Row],[Completed Date]]&lt;="6/30/2020"+0),"FY 19-20",""))</f>
        <v/>
      </c>
      <c r="AO3209" s="116" t="str">
        <f>IFERROR(FIND("R",Table1[[#This Row],[FS_Priority]]),"")</f>
        <v/>
      </c>
    </row>
    <row r="3210" spans="1:41" x14ac:dyDescent="0.25">
      <c r="A3210" s="48" t="s">
        <v>892</v>
      </c>
      <c r="B3210" s="217" t="s">
        <v>211</v>
      </c>
      <c r="C3210" s="217" t="s">
        <v>892</v>
      </c>
      <c r="D3210" s="218" t="b">
        <v>0</v>
      </c>
      <c r="E3210" s="48" t="s">
        <v>107</v>
      </c>
      <c r="F3210" s="48" t="s">
        <v>3206</v>
      </c>
      <c r="G3210" s="48" t="s">
        <v>211</v>
      </c>
      <c r="H3210" s="48" t="s">
        <v>81</v>
      </c>
      <c r="I3210" s="48" t="s">
        <v>211</v>
      </c>
      <c r="J3210" s="48" t="s">
        <v>2661</v>
      </c>
      <c r="K3210" s="217" t="s">
        <v>3674</v>
      </c>
      <c r="L3210" s="217" t="s">
        <v>2636</v>
      </c>
      <c r="M3210" s="48" t="s">
        <v>3682</v>
      </c>
      <c r="N3210" s="217" t="s">
        <v>211</v>
      </c>
      <c r="O3210" s="48" t="s">
        <v>165</v>
      </c>
      <c r="P3210" s="48"/>
      <c r="Q3210" s="48" t="s">
        <v>236</v>
      </c>
      <c r="R3210" s="217" t="s">
        <v>211</v>
      </c>
      <c r="S3210" s="48" t="b">
        <v>0</v>
      </c>
      <c r="T3210" s="48"/>
      <c r="U3210" s="178"/>
      <c r="V3210" s="178">
        <v>43385</v>
      </c>
      <c r="W3210" s="48" t="s">
        <v>211</v>
      </c>
      <c r="X3210" s="48"/>
      <c r="Y3210" s="48"/>
      <c r="Z3210" s="48" t="s">
        <v>211</v>
      </c>
      <c r="AA3210" s="48"/>
      <c r="AB3210" s="48"/>
      <c r="AC3210" s="217" t="s">
        <v>2788</v>
      </c>
      <c r="AD3210" s="48"/>
      <c r="AE3210" s="217" t="s">
        <v>165</v>
      </c>
      <c r="AF3210" s="217" t="s">
        <v>211</v>
      </c>
      <c r="AG3210" s="217" t="s">
        <v>539</v>
      </c>
      <c r="AH3210" s="208">
        <v>43504</v>
      </c>
      <c r="AI3210" s="210" t="s">
        <v>4352</v>
      </c>
      <c r="AJ3210" s="115" t="str">
        <f t="shared" si="50"/>
        <v>FS</v>
      </c>
      <c r="AK3210" s="115" t="b">
        <f>ISNUMBER(SEARCH("IRT",Table1[[#This Row],[Current_Status]]))</f>
        <v>0</v>
      </c>
      <c r="AL3210" s="116">
        <f>YEAR(Table1[[#This Row],[Project_Initiated]])</f>
        <v>2018</v>
      </c>
      <c r="AM3210" s="53">
        <v>44136</v>
      </c>
      <c r="AN3210" s="53" t="str">
        <f>IF(AND(Table1[[#This Row],[Completed Date]]&gt;="07/01/2020"+0,Table1[[#This Row],[Completed Date]]&lt;="6/30/2021"+0),"FY 20-21",IF(AND(Table1[[#This Row],[Completed Date]]&gt;="07/01/2019"+0,Table1[[#This Row],[Completed Date]]&lt;="6/30/2020"+0),"FY 19-20",""))</f>
        <v/>
      </c>
      <c r="AO3210" s="116" t="str">
        <f>IFERROR(FIND("R",Table1[[#This Row],[FS_Priority]]),"")</f>
        <v/>
      </c>
    </row>
    <row r="3211" spans="1:41" x14ac:dyDescent="0.25">
      <c r="A3211" s="48" t="s">
        <v>893</v>
      </c>
      <c r="B3211" s="217" t="s">
        <v>211</v>
      </c>
      <c r="C3211" s="217" t="s">
        <v>893</v>
      </c>
      <c r="D3211" s="218" t="b">
        <v>0</v>
      </c>
      <c r="E3211" s="48" t="s">
        <v>107</v>
      </c>
      <c r="F3211" s="48" t="s">
        <v>3153</v>
      </c>
      <c r="G3211" s="48" t="s">
        <v>211</v>
      </c>
      <c r="H3211" s="48" t="s">
        <v>894</v>
      </c>
      <c r="I3211" s="48" t="s">
        <v>211</v>
      </c>
      <c r="J3211" s="48" t="s">
        <v>2661</v>
      </c>
      <c r="K3211" s="217" t="s">
        <v>3674</v>
      </c>
      <c r="L3211" s="217" t="s">
        <v>2636</v>
      </c>
      <c r="M3211" s="48" t="s">
        <v>3686</v>
      </c>
      <c r="N3211" s="217" t="s">
        <v>211</v>
      </c>
      <c r="O3211" s="48" t="s">
        <v>165</v>
      </c>
      <c r="P3211" s="48"/>
      <c r="Q3211" s="48" t="s">
        <v>211</v>
      </c>
      <c r="R3211" s="217" t="s">
        <v>211</v>
      </c>
      <c r="S3211" s="48" t="b">
        <v>0</v>
      </c>
      <c r="T3211" s="48"/>
      <c r="U3211" s="178"/>
      <c r="V3211" s="178">
        <v>43389</v>
      </c>
      <c r="W3211" s="48" t="s">
        <v>211</v>
      </c>
      <c r="X3211" s="48"/>
      <c r="Y3211" s="48"/>
      <c r="Z3211" s="48" t="s">
        <v>211</v>
      </c>
      <c r="AA3211" s="48"/>
      <c r="AB3211" s="48"/>
      <c r="AC3211" s="217" t="s">
        <v>539</v>
      </c>
      <c r="AD3211" s="48"/>
      <c r="AE3211" s="217" t="s">
        <v>165</v>
      </c>
      <c r="AF3211" s="217" t="s">
        <v>211</v>
      </c>
      <c r="AG3211" s="217" t="s">
        <v>539</v>
      </c>
      <c r="AH3211" s="208">
        <v>43474</v>
      </c>
      <c r="AI3211" s="210" t="s">
        <v>4352</v>
      </c>
      <c r="AJ3211" s="115" t="str">
        <f t="shared" si="50"/>
        <v>FS</v>
      </c>
      <c r="AK3211" s="115" t="b">
        <f>ISNUMBER(SEARCH("IRT",Table1[[#This Row],[Current_Status]]))</f>
        <v>0</v>
      </c>
      <c r="AL3211" s="116">
        <f>YEAR(Table1[[#This Row],[Project_Initiated]])</f>
        <v>2018</v>
      </c>
      <c r="AM3211" s="53">
        <v>44136</v>
      </c>
      <c r="AN3211" s="53" t="str">
        <f>IF(AND(Table1[[#This Row],[Completed Date]]&gt;="07/01/2020"+0,Table1[[#This Row],[Completed Date]]&lt;="6/30/2021"+0),"FY 20-21",IF(AND(Table1[[#This Row],[Completed Date]]&gt;="07/01/2019"+0,Table1[[#This Row],[Completed Date]]&lt;="6/30/2020"+0),"FY 19-20",""))</f>
        <v/>
      </c>
      <c r="AO3211" s="116" t="str">
        <f>IFERROR(FIND("R",Table1[[#This Row],[FS_Priority]]),"")</f>
        <v/>
      </c>
    </row>
    <row r="3212" spans="1:41" x14ac:dyDescent="0.25">
      <c r="A3212" s="48" t="s">
        <v>895</v>
      </c>
      <c r="B3212" s="217" t="s">
        <v>211</v>
      </c>
      <c r="C3212" s="217" t="s">
        <v>895</v>
      </c>
      <c r="D3212" s="218" t="b">
        <v>0</v>
      </c>
      <c r="E3212" s="48" t="s">
        <v>107</v>
      </c>
      <c r="F3212" s="48" t="s">
        <v>3186</v>
      </c>
      <c r="G3212" s="48" t="s">
        <v>211</v>
      </c>
      <c r="H3212" s="48" t="s">
        <v>474</v>
      </c>
      <c r="I3212" s="48" t="s">
        <v>3714</v>
      </c>
      <c r="J3212" s="48" t="s">
        <v>2661</v>
      </c>
      <c r="K3212" s="217" t="s">
        <v>3674</v>
      </c>
      <c r="L3212" s="217" t="s">
        <v>2636</v>
      </c>
      <c r="M3212" s="48" t="s">
        <v>3561</v>
      </c>
      <c r="N3212" s="217" t="s">
        <v>211</v>
      </c>
      <c r="O3212" s="48" t="s">
        <v>165</v>
      </c>
      <c r="P3212" s="48"/>
      <c r="Q3212" s="48" t="s">
        <v>221</v>
      </c>
      <c r="R3212" s="217" t="s">
        <v>211</v>
      </c>
      <c r="S3212" s="48" t="b">
        <v>0</v>
      </c>
      <c r="T3212" s="48"/>
      <c r="U3212" s="178"/>
      <c r="V3212" s="178">
        <v>43389</v>
      </c>
      <c r="W3212" s="48" t="s">
        <v>211</v>
      </c>
      <c r="X3212" s="48"/>
      <c r="Y3212" s="48"/>
      <c r="Z3212" s="48" t="s">
        <v>211</v>
      </c>
      <c r="AA3212" s="48"/>
      <c r="AB3212" s="48"/>
      <c r="AC3212" s="217" t="s">
        <v>2818</v>
      </c>
      <c r="AD3212" s="179"/>
      <c r="AE3212" s="217" t="s">
        <v>165</v>
      </c>
      <c r="AF3212" s="217" t="s">
        <v>211</v>
      </c>
      <c r="AG3212" s="217" t="s">
        <v>539</v>
      </c>
      <c r="AH3212" s="208">
        <v>43528</v>
      </c>
      <c r="AI3212" s="210" t="s">
        <v>4352</v>
      </c>
      <c r="AJ3212" s="115" t="str">
        <f t="shared" si="50"/>
        <v>FS</v>
      </c>
      <c r="AK3212" s="115" t="b">
        <f>ISNUMBER(SEARCH("IRT",Table1[[#This Row],[Current_Status]]))</f>
        <v>0</v>
      </c>
      <c r="AL3212" s="116">
        <f>YEAR(Table1[[#This Row],[Project_Initiated]])</f>
        <v>2018</v>
      </c>
      <c r="AM3212" s="53">
        <v>44136</v>
      </c>
      <c r="AN3212" s="53" t="str">
        <f>IF(AND(Table1[[#This Row],[Completed Date]]&gt;="07/01/2020"+0,Table1[[#This Row],[Completed Date]]&lt;="6/30/2021"+0),"FY 20-21",IF(AND(Table1[[#This Row],[Completed Date]]&gt;="07/01/2019"+0,Table1[[#This Row],[Completed Date]]&lt;="6/30/2020"+0),"FY 19-20",""))</f>
        <v/>
      </c>
      <c r="AO3212" s="116" t="str">
        <f>IFERROR(FIND("R",Table1[[#This Row],[FS_Priority]]),"")</f>
        <v/>
      </c>
    </row>
    <row r="3213" spans="1:41" x14ac:dyDescent="0.25">
      <c r="A3213" s="48" t="s">
        <v>896</v>
      </c>
      <c r="B3213" s="217" t="s">
        <v>211</v>
      </c>
      <c r="C3213" s="217" t="s">
        <v>896</v>
      </c>
      <c r="D3213" s="218" t="b">
        <v>0</v>
      </c>
      <c r="E3213" s="48" t="s">
        <v>99</v>
      </c>
      <c r="F3213" s="48" t="s">
        <v>3101</v>
      </c>
      <c r="G3213" s="48" t="s">
        <v>3986</v>
      </c>
      <c r="H3213" s="48" t="s">
        <v>467</v>
      </c>
      <c r="I3213" s="48" t="s">
        <v>3639</v>
      </c>
      <c r="J3213" s="48" t="s">
        <v>2661</v>
      </c>
      <c r="K3213" s="217" t="s">
        <v>4989</v>
      </c>
      <c r="L3213" s="217" t="s">
        <v>297</v>
      </c>
      <c r="M3213" s="48" t="s">
        <v>3631</v>
      </c>
      <c r="N3213" s="217" t="s">
        <v>211</v>
      </c>
      <c r="O3213" s="48" t="s">
        <v>183</v>
      </c>
      <c r="P3213" s="48"/>
      <c r="Q3213" s="48" t="s">
        <v>239</v>
      </c>
      <c r="R3213" s="217" t="s">
        <v>184</v>
      </c>
      <c r="S3213" s="48" t="b">
        <v>1</v>
      </c>
      <c r="T3213" s="48"/>
      <c r="U3213" s="178"/>
      <c r="V3213" s="178">
        <v>43390</v>
      </c>
      <c r="W3213" s="48" t="s">
        <v>211</v>
      </c>
      <c r="X3213" s="48"/>
      <c r="Y3213" s="48"/>
      <c r="Z3213" s="48" t="s">
        <v>211</v>
      </c>
      <c r="AA3213" s="48"/>
      <c r="AB3213" s="48"/>
      <c r="AC3213" s="217" t="s">
        <v>4050</v>
      </c>
      <c r="AD3213" s="219">
        <v>43570</v>
      </c>
      <c r="AE3213" s="217" t="s">
        <v>178</v>
      </c>
      <c r="AF3213" s="217" t="s">
        <v>4417</v>
      </c>
      <c r="AG3213" s="217" t="s">
        <v>2694</v>
      </c>
      <c r="AH3213" s="208">
        <v>43692</v>
      </c>
      <c r="AI3213" s="210" t="s">
        <v>4349</v>
      </c>
      <c r="AJ3213" s="115" t="str">
        <f t="shared" si="50"/>
        <v>FS</v>
      </c>
      <c r="AK3213" s="115" t="b">
        <f>ISNUMBER(SEARCH("IRT",Table1[[#This Row],[Current_Status]]))</f>
        <v>0</v>
      </c>
      <c r="AL3213" s="116">
        <f>YEAR(Table1[[#This Row],[Project_Initiated]])</f>
        <v>2018</v>
      </c>
      <c r="AM3213" s="53">
        <v>44136</v>
      </c>
      <c r="AN3213" s="53" t="str">
        <f>IF(AND(Table1[[#This Row],[Completed Date]]&gt;="07/01/2020"+0,Table1[[#This Row],[Completed Date]]&lt;="6/30/2021"+0),"FY 20-21",IF(AND(Table1[[#This Row],[Completed Date]]&gt;="07/01/2019"+0,Table1[[#This Row],[Completed Date]]&lt;="6/30/2020"+0),"FY 19-20",""))</f>
        <v>FY 19-20</v>
      </c>
      <c r="AO3213" s="116" t="str">
        <f>IFERROR(FIND("R",Table1[[#This Row],[FS_Priority]]),"")</f>
        <v/>
      </c>
    </row>
    <row r="3214" spans="1:41" x14ac:dyDescent="0.25">
      <c r="A3214" s="48" t="s">
        <v>898</v>
      </c>
      <c r="B3214" s="217" t="s">
        <v>211</v>
      </c>
      <c r="C3214" s="217" t="s">
        <v>898</v>
      </c>
      <c r="D3214" s="218" t="b">
        <v>0</v>
      </c>
      <c r="E3214" s="48" t="s">
        <v>442</v>
      </c>
      <c r="F3214" s="48" t="s">
        <v>3307</v>
      </c>
      <c r="G3214" s="48" t="s">
        <v>211</v>
      </c>
      <c r="H3214" s="48" t="s">
        <v>464</v>
      </c>
      <c r="I3214" s="48" t="s">
        <v>3836</v>
      </c>
      <c r="J3214" s="48" t="s">
        <v>2661</v>
      </c>
      <c r="K3214" s="217" t="s">
        <v>3829</v>
      </c>
      <c r="L3214" s="217" t="s">
        <v>141</v>
      </c>
      <c r="M3214" s="48" t="s">
        <v>3830</v>
      </c>
      <c r="N3214" s="217" t="s">
        <v>211</v>
      </c>
      <c r="O3214" s="48" t="s">
        <v>165</v>
      </c>
      <c r="P3214" s="48"/>
      <c r="Q3214" s="48" t="s">
        <v>184</v>
      </c>
      <c r="R3214" s="217" t="s">
        <v>211</v>
      </c>
      <c r="S3214" s="48" t="b">
        <v>0</v>
      </c>
      <c r="T3214" s="48"/>
      <c r="U3214" s="178"/>
      <c r="V3214" s="178">
        <v>43392</v>
      </c>
      <c r="W3214" s="48" t="s">
        <v>211</v>
      </c>
      <c r="X3214" s="48"/>
      <c r="Y3214" s="48"/>
      <c r="Z3214" s="48" t="s">
        <v>211</v>
      </c>
      <c r="AA3214" s="48"/>
      <c r="AB3214" s="48"/>
      <c r="AC3214" s="217" t="s">
        <v>2881</v>
      </c>
      <c r="AD3214" s="48"/>
      <c r="AE3214" s="217" t="s">
        <v>165</v>
      </c>
      <c r="AF3214" s="217" t="s">
        <v>211</v>
      </c>
      <c r="AG3214" s="217" t="s">
        <v>539</v>
      </c>
      <c r="AH3214" s="208">
        <v>43592</v>
      </c>
      <c r="AI3214" s="210" t="s">
        <v>4352</v>
      </c>
      <c r="AJ3214" s="115" t="str">
        <f t="shared" si="50"/>
        <v>FS</v>
      </c>
      <c r="AK3214" s="115" t="b">
        <f>ISNUMBER(SEARCH("IRT",Table1[[#This Row],[Current_Status]]))</f>
        <v>0</v>
      </c>
      <c r="AL3214" s="116">
        <f>YEAR(Table1[[#This Row],[Project_Initiated]])</f>
        <v>2018</v>
      </c>
      <c r="AM3214" s="53">
        <v>44136</v>
      </c>
      <c r="AN3214" s="53" t="str">
        <f>IF(AND(Table1[[#This Row],[Completed Date]]&gt;="07/01/2020"+0,Table1[[#This Row],[Completed Date]]&lt;="6/30/2021"+0),"FY 20-21",IF(AND(Table1[[#This Row],[Completed Date]]&gt;="07/01/2019"+0,Table1[[#This Row],[Completed Date]]&lt;="6/30/2020"+0),"FY 19-20",""))</f>
        <v/>
      </c>
      <c r="AO3214" s="116" t="str">
        <f>IFERROR(FIND("R",Table1[[#This Row],[FS_Priority]]),"")</f>
        <v/>
      </c>
    </row>
    <row r="3215" spans="1:41" x14ac:dyDescent="0.25">
      <c r="A3215" s="48" t="s">
        <v>899</v>
      </c>
      <c r="B3215" s="217" t="s">
        <v>211</v>
      </c>
      <c r="C3215" s="217" t="s">
        <v>899</v>
      </c>
      <c r="D3215" s="218" t="b">
        <v>0</v>
      </c>
      <c r="E3215" s="48" t="s">
        <v>147</v>
      </c>
      <c r="F3215" s="48" t="s">
        <v>3310</v>
      </c>
      <c r="G3215" s="48" t="s">
        <v>211</v>
      </c>
      <c r="H3215" s="48" t="s">
        <v>490</v>
      </c>
      <c r="I3215" s="48" t="s">
        <v>3846</v>
      </c>
      <c r="J3215" s="48" t="s">
        <v>2661</v>
      </c>
      <c r="K3215" s="217" t="s">
        <v>3839</v>
      </c>
      <c r="L3215" s="217" t="s">
        <v>4330</v>
      </c>
      <c r="M3215" s="48" t="s">
        <v>3847</v>
      </c>
      <c r="N3215" s="217" t="s">
        <v>211</v>
      </c>
      <c r="O3215" s="48" t="s">
        <v>165</v>
      </c>
      <c r="P3215" s="48"/>
      <c r="Q3215" s="48" t="s">
        <v>218</v>
      </c>
      <c r="R3215" s="217" t="s">
        <v>211</v>
      </c>
      <c r="S3215" s="48" t="b">
        <v>0</v>
      </c>
      <c r="T3215" s="48"/>
      <c r="U3215" s="178"/>
      <c r="V3215" s="178">
        <v>43392</v>
      </c>
      <c r="W3215" s="48" t="s">
        <v>211</v>
      </c>
      <c r="X3215" s="48"/>
      <c r="Y3215" s="48"/>
      <c r="Z3215" s="48" t="s">
        <v>211</v>
      </c>
      <c r="AA3215" s="48"/>
      <c r="AB3215" s="48"/>
      <c r="AC3215" s="217" t="s">
        <v>2881</v>
      </c>
      <c r="AD3215" s="179"/>
      <c r="AE3215" s="217" t="s">
        <v>165</v>
      </c>
      <c r="AF3215" s="217" t="s">
        <v>211</v>
      </c>
      <c r="AG3215" s="217" t="s">
        <v>539</v>
      </c>
      <c r="AH3215" s="209">
        <v>43592</v>
      </c>
      <c r="AI3215" s="210" t="s">
        <v>4352</v>
      </c>
      <c r="AJ3215" s="115" t="str">
        <f t="shared" si="50"/>
        <v>FS</v>
      </c>
      <c r="AK3215" s="115" t="b">
        <f>ISNUMBER(SEARCH("IRT",Table1[[#This Row],[Current_Status]]))</f>
        <v>0</v>
      </c>
      <c r="AL3215" s="116">
        <f>YEAR(Table1[[#This Row],[Project_Initiated]])</f>
        <v>2018</v>
      </c>
      <c r="AM3215" s="53">
        <v>44136</v>
      </c>
      <c r="AN3215" s="53" t="str">
        <f>IF(AND(Table1[[#This Row],[Completed Date]]&gt;="07/01/2020"+0,Table1[[#This Row],[Completed Date]]&lt;="6/30/2021"+0),"FY 20-21",IF(AND(Table1[[#This Row],[Completed Date]]&gt;="07/01/2019"+0,Table1[[#This Row],[Completed Date]]&lt;="6/30/2020"+0),"FY 19-20",""))</f>
        <v/>
      </c>
      <c r="AO3215" s="116" t="str">
        <f>IFERROR(FIND("R",Table1[[#This Row],[FS_Priority]]),"")</f>
        <v/>
      </c>
    </row>
    <row r="3216" spans="1:41" x14ac:dyDescent="0.25">
      <c r="A3216" s="48" t="s">
        <v>900</v>
      </c>
      <c r="B3216" s="217" t="s">
        <v>211</v>
      </c>
      <c r="C3216" s="217" t="s">
        <v>900</v>
      </c>
      <c r="D3216" s="218" t="b">
        <v>0</v>
      </c>
      <c r="E3216" s="48" t="s">
        <v>99</v>
      </c>
      <c r="F3216" s="48" t="s">
        <v>3106</v>
      </c>
      <c r="G3216" s="48" t="s">
        <v>2851</v>
      </c>
      <c r="H3216" s="48" t="s">
        <v>452</v>
      </c>
      <c r="I3216" s="48" t="s">
        <v>3642</v>
      </c>
      <c r="J3216" s="48" t="s">
        <v>2670</v>
      </c>
      <c r="K3216" s="217" t="s">
        <v>4989</v>
      </c>
      <c r="L3216" s="217" t="s">
        <v>297</v>
      </c>
      <c r="M3216" s="48" t="s">
        <v>3643</v>
      </c>
      <c r="N3216" s="217" t="s">
        <v>211</v>
      </c>
      <c r="O3216" s="48" t="s">
        <v>183</v>
      </c>
      <c r="P3216" s="48"/>
      <c r="Q3216" s="48" t="s">
        <v>2852</v>
      </c>
      <c r="R3216" s="217" t="s">
        <v>211</v>
      </c>
      <c r="S3216" s="48" t="b">
        <v>0</v>
      </c>
      <c r="T3216" s="48"/>
      <c r="U3216" s="178"/>
      <c r="V3216" s="178">
        <v>43395</v>
      </c>
      <c r="W3216" s="48" t="s">
        <v>211</v>
      </c>
      <c r="X3216" s="48"/>
      <c r="Y3216" s="48"/>
      <c r="Z3216" s="48" t="s">
        <v>211</v>
      </c>
      <c r="AA3216" s="48"/>
      <c r="AB3216" s="48"/>
      <c r="AC3216" s="217" t="s">
        <v>211</v>
      </c>
      <c r="AD3216" s="48"/>
      <c r="AE3216" s="217" t="s">
        <v>178</v>
      </c>
      <c r="AF3216" s="217" t="s">
        <v>211</v>
      </c>
      <c r="AG3216" s="217" t="s">
        <v>211</v>
      </c>
      <c r="AH3216" s="208">
        <v>43579</v>
      </c>
      <c r="AI3216" s="210" t="s">
        <v>4349</v>
      </c>
      <c r="AJ3216" s="115" t="str">
        <f t="shared" si="50"/>
        <v>FS</v>
      </c>
      <c r="AK3216" s="115" t="b">
        <f>ISNUMBER(SEARCH("IRT",Table1[[#This Row],[Current_Status]]))</f>
        <v>0</v>
      </c>
      <c r="AL3216" s="116">
        <f>YEAR(Table1[[#This Row],[Project_Initiated]])</f>
        <v>2018</v>
      </c>
      <c r="AM3216" s="53">
        <v>44136</v>
      </c>
      <c r="AN3216" s="53" t="str">
        <f>IF(AND(Table1[[#This Row],[Completed Date]]&gt;="07/01/2020"+0,Table1[[#This Row],[Completed Date]]&lt;="6/30/2021"+0),"FY 20-21",IF(AND(Table1[[#This Row],[Completed Date]]&gt;="07/01/2019"+0,Table1[[#This Row],[Completed Date]]&lt;="6/30/2020"+0),"FY 19-20",""))</f>
        <v/>
      </c>
      <c r="AO3216" s="116" t="str">
        <f>IFERROR(FIND("R",Table1[[#This Row],[FS_Priority]]),"")</f>
        <v/>
      </c>
    </row>
    <row r="3217" spans="1:41" x14ac:dyDescent="0.25">
      <c r="A3217" s="48" t="s">
        <v>2620</v>
      </c>
      <c r="B3217" s="217" t="s">
        <v>211</v>
      </c>
      <c r="C3217" s="217" t="s">
        <v>2620</v>
      </c>
      <c r="D3217" s="218" t="b">
        <v>0</v>
      </c>
      <c r="E3217" s="48" t="s">
        <v>99</v>
      </c>
      <c r="F3217" s="48" t="s">
        <v>3125</v>
      </c>
      <c r="G3217" s="48" t="s">
        <v>211</v>
      </c>
      <c r="H3217" s="48" t="s">
        <v>465</v>
      </c>
      <c r="I3217" s="48" t="s">
        <v>3658</v>
      </c>
      <c r="J3217" s="48" t="s">
        <v>2661</v>
      </c>
      <c r="K3217" s="217" t="s">
        <v>4989</v>
      </c>
      <c r="L3217" s="217" t="s">
        <v>297</v>
      </c>
      <c r="M3217" s="48" t="s">
        <v>3602</v>
      </c>
      <c r="N3217" s="217" t="s">
        <v>211</v>
      </c>
      <c r="O3217" s="48" t="s">
        <v>165</v>
      </c>
      <c r="P3217" s="48"/>
      <c r="Q3217" s="48" t="s">
        <v>184</v>
      </c>
      <c r="R3217" s="217" t="s">
        <v>211</v>
      </c>
      <c r="S3217" s="48" t="b">
        <v>0</v>
      </c>
      <c r="T3217" s="48"/>
      <c r="U3217" s="178"/>
      <c r="V3217" s="178">
        <v>43397</v>
      </c>
      <c r="W3217" s="48" t="s">
        <v>211</v>
      </c>
      <c r="X3217" s="48"/>
      <c r="Y3217" s="48"/>
      <c r="Z3217" s="48" t="s">
        <v>211</v>
      </c>
      <c r="AA3217" s="48"/>
      <c r="AB3217" s="48"/>
      <c r="AC3217" s="217" t="s">
        <v>2818</v>
      </c>
      <c r="AD3217" s="48"/>
      <c r="AE3217" s="217" t="s">
        <v>165</v>
      </c>
      <c r="AF3217" s="217" t="s">
        <v>211</v>
      </c>
      <c r="AG3217" s="217" t="s">
        <v>539</v>
      </c>
      <c r="AH3217" s="208">
        <v>43528</v>
      </c>
      <c r="AI3217" s="210" t="s">
        <v>4352</v>
      </c>
      <c r="AJ3217" s="115" t="str">
        <f t="shared" si="50"/>
        <v>FS</v>
      </c>
      <c r="AK3217" s="115" t="b">
        <f>ISNUMBER(SEARCH("IRT",Table1[[#This Row],[Current_Status]]))</f>
        <v>0</v>
      </c>
      <c r="AL3217" s="116">
        <f>YEAR(Table1[[#This Row],[Project_Initiated]])</f>
        <v>2018</v>
      </c>
      <c r="AM3217" s="53">
        <v>44136</v>
      </c>
      <c r="AN3217" s="53" t="str">
        <f>IF(AND(Table1[[#This Row],[Completed Date]]&gt;="07/01/2020"+0,Table1[[#This Row],[Completed Date]]&lt;="6/30/2021"+0),"FY 20-21",IF(AND(Table1[[#This Row],[Completed Date]]&gt;="07/01/2019"+0,Table1[[#This Row],[Completed Date]]&lt;="6/30/2020"+0),"FY 19-20",""))</f>
        <v/>
      </c>
      <c r="AO3217" s="116" t="str">
        <f>IFERROR(FIND("R",Table1[[#This Row],[FS_Priority]]),"")</f>
        <v/>
      </c>
    </row>
    <row r="3218" spans="1:41" x14ac:dyDescent="0.25">
      <c r="A3218" s="48" t="s">
        <v>2619</v>
      </c>
      <c r="B3218" s="217" t="s">
        <v>211</v>
      </c>
      <c r="C3218" s="217" t="s">
        <v>2619</v>
      </c>
      <c r="D3218" s="218" t="b">
        <v>0</v>
      </c>
      <c r="E3218" s="48" t="s">
        <v>99</v>
      </c>
      <c r="F3218" s="48" t="s">
        <v>3130</v>
      </c>
      <c r="G3218" s="48" t="s">
        <v>211</v>
      </c>
      <c r="H3218" s="48" t="s">
        <v>465</v>
      </c>
      <c r="I3218" s="48" t="s">
        <v>3601</v>
      </c>
      <c r="J3218" s="48" t="s">
        <v>2661</v>
      </c>
      <c r="K3218" s="217" t="s">
        <v>4989</v>
      </c>
      <c r="L3218" s="217" t="s">
        <v>297</v>
      </c>
      <c r="M3218" s="48" t="s">
        <v>3602</v>
      </c>
      <c r="N3218" s="217" t="s">
        <v>211</v>
      </c>
      <c r="O3218" s="48" t="s">
        <v>165</v>
      </c>
      <c r="P3218" s="48"/>
      <c r="Q3218" s="48" t="s">
        <v>240</v>
      </c>
      <c r="R3218" s="217" t="s">
        <v>211</v>
      </c>
      <c r="S3218" s="48" t="b">
        <v>0</v>
      </c>
      <c r="T3218" s="48"/>
      <c r="U3218" s="178"/>
      <c r="V3218" s="178">
        <v>43398</v>
      </c>
      <c r="W3218" s="48" t="s">
        <v>211</v>
      </c>
      <c r="X3218" s="48"/>
      <c r="Y3218" s="48"/>
      <c r="Z3218" s="48" t="s">
        <v>211</v>
      </c>
      <c r="AA3218" s="48"/>
      <c r="AB3218" s="48"/>
      <c r="AC3218" s="217" t="s">
        <v>2818</v>
      </c>
      <c r="AD3218" s="179"/>
      <c r="AE3218" s="217" t="s">
        <v>165</v>
      </c>
      <c r="AF3218" s="217" t="s">
        <v>211</v>
      </c>
      <c r="AG3218" s="217" t="s">
        <v>539</v>
      </c>
      <c r="AH3218" s="209">
        <v>43528</v>
      </c>
      <c r="AI3218" s="210" t="s">
        <v>4352</v>
      </c>
      <c r="AJ3218" s="115" t="str">
        <f t="shared" si="50"/>
        <v>FS</v>
      </c>
      <c r="AK3218" s="115" t="b">
        <f>ISNUMBER(SEARCH("IRT",Table1[[#This Row],[Current_Status]]))</f>
        <v>0</v>
      </c>
      <c r="AL3218" s="116">
        <f>YEAR(Table1[[#This Row],[Project_Initiated]])</f>
        <v>2018</v>
      </c>
      <c r="AM3218" s="53">
        <v>44136</v>
      </c>
      <c r="AN3218" s="53" t="str">
        <f>IF(AND(Table1[[#This Row],[Completed Date]]&gt;="07/01/2020"+0,Table1[[#This Row],[Completed Date]]&lt;="6/30/2021"+0),"FY 20-21",IF(AND(Table1[[#This Row],[Completed Date]]&gt;="07/01/2019"+0,Table1[[#This Row],[Completed Date]]&lt;="6/30/2020"+0),"FY 19-20",""))</f>
        <v/>
      </c>
      <c r="AO3218" s="116" t="str">
        <f>IFERROR(FIND("R",Table1[[#This Row],[FS_Priority]]),"")</f>
        <v/>
      </c>
    </row>
    <row r="3219" spans="1:41" x14ac:dyDescent="0.25">
      <c r="A3219" s="48" t="s">
        <v>2628</v>
      </c>
      <c r="B3219" s="217" t="s">
        <v>211</v>
      </c>
      <c r="C3219" s="217" t="s">
        <v>2628</v>
      </c>
      <c r="D3219" s="218" t="b">
        <v>0</v>
      </c>
      <c r="E3219" s="48" t="s">
        <v>107</v>
      </c>
      <c r="F3219" s="48" t="s">
        <v>3177</v>
      </c>
      <c r="G3219" s="48" t="s">
        <v>211</v>
      </c>
      <c r="H3219" s="48" t="s">
        <v>472</v>
      </c>
      <c r="I3219" s="48" t="s">
        <v>211</v>
      </c>
      <c r="J3219" s="48" t="s">
        <v>2661</v>
      </c>
      <c r="K3219" s="217" t="s">
        <v>3674</v>
      </c>
      <c r="L3219" s="217" t="s">
        <v>2636</v>
      </c>
      <c r="M3219" s="48" t="s">
        <v>3687</v>
      </c>
      <c r="N3219" s="217" t="s">
        <v>211</v>
      </c>
      <c r="O3219" s="48" t="s">
        <v>183</v>
      </c>
      <c r="P3219" s="48"/>
      <c r="Q3219" s="48" t="s">
        <v>288</v>
      </c>
      <c r="R3219" s="217" t="s">
        <v>211</v>
      </c>
      <c r="S3219" s="48" t="b">
        <v>0</v>
      </c>
      <c r="T3219" s="48"/>
      <c r="U3219" s="178"/>
      <c r="V3219" s="178">
        <v>43399</v>
      </c>
      <c r="W3219" s="48" t="s">
        <v>211</v>
      </c>
      <c r="X3219" s="48"/>
      <c r="Y3219" s="48"/>
      <c r="Z3219" s="48" t="s">
        <v>211</v>
      </c>
      <c r="AA3219" s="48"/>
      <c r="AB3219" s="48"/>
      <c r="AC3219" s="217" t="s">
        <v>2859</v>
      </c>
      <c r="AD3219" s="219">
        <v>43503</v>
      </c>
      <c r="AE3219" s="217" t="s">
        <v>498</v>
      </c>
      <c r="AF3219" s="217" t="s">
        <v>4418</v>
      </c>
      <c r="AG3219" s="217" t="s">
        <v>2694</v>
      </c>
      <c r="AH3219" s="208">
        <v>43570</v>
      </c>
      <c r="AI3219" s="210" t="s">
        <v>4352</v>
      </c>
      <c r="AJ3219" s="115" t="str">
        <f t="shared" si="50"/>
        <v>FS</v>
      </c>
      <c r="AK3219" s="115" t="b">
        <f>ISNUMBER(SEARCH("IRT",Table1[[#This Row],[Current_Status]]))</f>
        <v>0</v>
      </c>
      <c r="AL3219" s="116">
        <f>YEAR(Table1[[#This Row],[Project_Initiated]])</f>
        <v>2018</v>
      </c>
      <c r="AM3219" s="53">
        <v>44136</v>
      </c>
      <c r="AN3219" s="53" t="str">
        <f>IF(AND(Table1[[#This Row],[Completed Date]]&gt;="07/01/2020"+0,Table1[[#This Row],[Completed Date]]&lt;="6/30/2021"+0),"FY 20-21",IF(AND(Table1[[#This Row],[Completed Date]]&gt;="07/01/2019"+0,Table1[[#This Row],[Completed Date]]&lt;="6/30/2020"+0),"FY 19-20",""))</f>
        <v/>
      </c>
      <c r="AO3219" s="116" t="str">
        <f>IFERROR(FIND("R",Table1[[#This Row],[FS_Priority]]),"")</f>
        <v/>
      </c>
    </row>
    <row r="3220" spans="1:41" x14ac:dyDescent="0.25">
      <c r="A3220" s="48" t="s">
        <v>2629</v>
      </c>
      <c r="B3220" s="217" t="s">
        <v>211</v>
      </c>
      <c r="C3220" s="217" t="s">
        <v>2629</v>
      </c>
      <c r="D3220" s="218" t="b">
        <v>0</v>
      </c>
      <c r="E3220" s="48" t="s">
        <v>107</v>
      </c>
      <c r="F3220" s="48" t="s">
        <v>3248</v>
      </c>
      <c r="G3220" s="48" t="s">
        <v>211</v>
      </c>
      <c r="H3220" s="48" t="s">
        <v>472</v>
      </c>
      <c r="I3220" s="48" t="s">
        <v>3761</v>
      </c>
      <c r="J3220" s="48" t="s">
        <v>2661</v>
      </c>
      <c r="K3220" s="217" t="s">
        <v>3674</v>
      </c>
      <c r="L3220" s="217" t="s">
        <v>2636</v>
      </c>
      <c r="M3220" s="48" t="s">
        <v>3745</v>
      </c>
      <c r="N3220" s="217" t="s">
        <v>211</v>
      </c>
      <c r="O3220" s="48" t="s">
        <v>165</v>
      </c>
      <c r="P3220" s="48"/>
      <c r="Q3220" s="48" t="s">
        <v>243</v>
      </c>
      <c r="R3220" s="217" t="s">
        <v>211</v>
      </c>
      <c r="S3220" s="48" t="b">
        <v>0</v>
      </c>
      <c r="T3220" s="48"/>
      <c r="U3220" s="178"/>
      <c r="V3220" s="178">
        <v>43402</v>
      </c>
      <c r="W3220" s="48" t="s">
        <v>211</v>
      </c>
      <c r="X3220" s="48"/>
      <c r="Y3220" s="48"/>
      <c r="Z3220" s="48" t="s">
        <v>211</v>
      </c>
      <c r="AA3220" s="48"/>
      <c r="AB3220" s="48"/>
      <c r="AC3220" s="217" t="s">
        <v>2818</v>
      </c>
      <c r="AD3220" s="48"/>
      <c r="AE3220" s="217" t="s">
        <v>165</v>
      </c>
      <c r="AF3220" s="217" t="s">
        <v>211</v>
      </c>
      <c r="AG3220" s="217" t="s">
        <v>539</v>
      </c>
      <c r="AH3220" s="208">
        <v>43528</v>
      </c>
      <c r="AI3220" s="210" t="s">
        <v>4352</v>
      </c>
      <c r="AJ3220" s="115" t="str">
        <f t="shared" si="50"/>
        <v>FS</v>
      </c>
      <c r="AK3220" s="115" t="b">
        <f>ISNUMBER(SEARCH("IRT",Table1[[#This Row],[Current_Status]]))</f>
        <v>0</v>
      </c>
      <c r="AL3220" s="116">
        <f>YEAR(Table1[[#This Row],[Project_Initiated]])</f>
        <v>2018</v>
      </c>
      <c r="AM3220" s="53">
        <v>44136</v>
      </c>
      <c r="AN3220" s="53" t="str">
        <f>IF(AND(Table1[[#This Row],[Completed Date]]&gt;="07/01/2020"+0,Table1[[#This Row],[Completed Date]]&lt;="6/30/2021"+0),"FY 20-21",IF(AND(Table1[[#This Row],[Completed Date]]&gt;="07/01/2019"+0,Table1[[#This Row],[Completed Date]]&lt;="6/30/2020"+0),"FY 19-20",""))</f>
        <v/>
      </c>
      <c r="AO3220" s="116" t="str">
        <f>IFERROR(FIND("R",Table1[[#This Row],[FS_Priority]]),"")</f>
        <v/>
      </c>
    </row>
    <row r="3221" spans="1:41" x14ac:dyDescent="0.25">
      <c r="A3221" s="48" t="s">
        <v>2616</v>
      </c>
      <c r="B3221" s="217" t="s">
        <v>211</v>
      </c>
      <c r="C3221" s="217" t="s">
        <v>2616</v>
      </c>
      <c r="D3221" s="218" t="b">
        <v>0</v>
      </c>
      <c r="E3221" s="48" t="s">
        <v>99</v>
      </c>
      <c r="F3221" s="48" t="s">
        <v>3093</v>
      </c>
      <c r="G3221" s="48" t="s">
        <v>211</v>
      </c>
      <c r="H3221" s="48" t="s">
        <v>464</v>
      </c>
      <c r="I3221" s="48" t="s">
        <v>211</v>
      </c>
      <c r="J3221" s="48" t="s">
        <v>2661</v>
      </c>
      <c r="K3221" s="217" t="s">
        <v>4989</v>
      </c>
      <c r="L3221" s="217" t="s">
        <v>297</v>
      </c>
      <c r="M3221" s="48" t="s">
        <v>3631</v>
      </c>
      <c r="N3221" s="217" t="s">
        <v>211</v>
      </c>
      <c r="O3221" s="48" t="s">
        <v>165</v>
      </c>
      <c r="P3221" s="48"/>
      <c r="Q3221" s="48" t="s">
        <v>218</v>
      </c>
      <c r="R3221" s="217" t="s">
        <v>211</v>
      </c>
      <c r="S3221" s="48" t="b">
        <v>0</v>
      </c>
      <c r="T3221" s="48"/>
      <c r="U3221" s="178"/>
      <c r="V3221" s="178">
        <v>43402</v>
      </c>
      <c r="W3221" s="48" t="s">
        <v>211</v>
      </c>
      <c r="X3221" s="48"/>
      <c r="Y3221" s="48"/>
      <c r="Z3221" s="48" t="s">
        <v>211</v>
      </c>
      <c r="AA3221" s="48"/>
      <c r="AB3221" s="48"/>
      <c r="AC3221" s="217" t="s">
        <v>2892</v>
      </c>
      <c r="AD3221" s="48"/>
      <c r="AE3221" s="217" t="s">
        <v>165</v>
      </c>
      <c r="AF3221" s="217" t="s">
        <v>211</v>
      </c>
      <c r="AG3221" s="217" t="s">
        <v>539</v>
      </c>
      <c r="AH3221" s="208">
        <v>43594</v>
      </c>
      <c r="AI3221" s="210" t="s">
        <v>4352</v>
      </c>
      <c r="AJ3221" s="115" t="str">
        <f t="shared" si="50"/>
        <v>FS</v>
      </c>
      <c r="AK3221" s="115" t="b">
        <f>ISNUMBER(SEARCH("IRT",Table1[[#This Row],[Current_Status]]))</f>
        <v>0</v>
      </c>
      <c r="AL3221" s="116">
        <f>YEAR(Table1[[#This Row],[Project_Initiated]])</f>
        <v>2018</v>
      </c>
      <c r="AM3221" s="53">
        <v>44136</v>
      </c>
      <c r="AN3221" s="53" t="str">
        <f>IF(AND(Table1[[#This Row],[Completed Date]]&gt;="07/01/2020"+0,Table1[[#This Row],[Completed Date]]&lt;="6/30/2021"+0),"FY 20-21",IF(AND(Table1[[#This Row],[Completed Date]]&gt;="07/01/2019"+0,Table1[[#This Row],[Completed Date]]&lt;="6/30/2020"+0),"FY 19-20",""))</f>
        <v/>
      </c>
      <c r="AO3221" s="116" t="str">
        <f>IFERROR(FIND("R",Table1[[#This Row],[FS_Priority]]),"")</f>
        <v/>
      </c>
    </row>
    <row r="3222" spans="1:41" x14ac:dyDescent="0.25">
      <c r="A3222" s="48" t="s">
        <v>2618</v>
      </c>
      <c r="B3222" s="217" t="s">
        <v>211</v>
      </c>
      <c r="C3222" s="217" t="s">
        <v>2618</v>
      </c>
      <c r="D3222" s="218" t="b">
        <v>0</v>
      </c>
      <c r="E3222" s="48" t="s">
        <v>99</v>
      </c>
      <c r="F3222" s="48" t="s">
        <v>3119</v>
      </c>
      <c r="G3222" s="48" t="s">
        <v>211</v>
      </c>
      <c r="H3222" s="48" t="s">
        <v>464</v>
      </c>
      <c r="I3222" s="48" t="s">
        <v>211</v>
      </c>
      <c r="J3222" s="48" t="s">
        <v>2661</v>
      </c>
      <c r="K3222" s="217" t="s">
        <v>4989</v>
      </c>
      <c r="L3222" s="217" t="s">
        <v>297</v>
      </c>
      <c r="M3222" s="48" t="s">
        <v>3631</v>
      </c>
      <c r="N3222" s="217" t="s">
        <v>211</v>
      </c>
      <c r="O3222" s="48" t="s">
        <v>165</v>
      </c>
      <c r="P3222" s="48"/>
      <c r="Q3222" s="48" t="s">
        <v>236</v>
      </c>
      <c r="R3222" s="217" t="s">
        <v>211</v>
      </c>
      <c r="S3222" s="48" t="b">
        <v>0</v>
      </c>
      <c r="T3222" s="48"/>
      <c r="U3222" s="178"/>
      <c r="V3222" s="178">
        <v>43402</v>
      </c>
      <c r="W3222" s="48" t="s">
        <v>211</v>
      </c>
      <c r="X3222" s="48"/>
      <c r="Y3222" s="48"/>
      <c r="Z3222" s="48" t="s">
        <v>211</v>
      </c>
      <c r="AA3222" s="48"/>
      <c r="AB3222" s="48"/>
      <c r="AC3222" s="217" t="s">
        <v>2818</v>
      </c>
      <c r="AD3222" s="48"/>
      <c r="AE3222" s="217" t="s">
        <v>165</v>
      </c>
      <c r="AF3222" s="217" t="s">
        <v>211</v>
      </c>
      <c r="AG3222" s="217" t="s">
        <v>539</v>
      </c>
      <c r="AH3222" s="208">
        <v>43528</v>
      </c>
      <c r="AI3222" s="210" t="s">
        <v>4352</v>
      </c>
      <c r="AJ3222" s="115" t="str">
        <f t="shared" si="50"/>
        <v>FS</v>
      </c>
      <c r="AK3222" s="115" t="b">
        <f>ISNUMBER(SEARCH("IRT",Table1[[#This Row],[Current_Status]]))</f>
        <v>0</v>
      </c>
      <c r="AL3222" s="116">
        <f>YEAR(Table1[[#This Row],[Project_Initiated]])</f>
        <v>2018</v>
      </c>
      <c r="AM3222" s="53">
        <v>44136</v>
      </c>
      <c r="AN3222" s="53" t="str">
        <f>IF(AND(Table1[[#This Row],[Completed Date]]&gt;="07/01/2020"+0,Table1[[#This Row],[Completed Date]]&lt;="6/30/2021"+0),"FY 20-21",IF(AND(Table1[[#This Row],[Completed Date]]&gt;="07/01/2019"+0,Table1[[#This Row],[Completed Date]]&lt;="6/30/2020"+0),"FY 19-20",""))</f>
        <v/>
      </c>
      <c r="AO3222" s="116" t="str">
        <f>IFERROR(FIND("R",Table1[[#This Row],[FS_Priority]]),"")</f>
        <v/>
      </c>
    </row>
    <row r="3223" spans="1:41" x14ac:dyDescent="0.25">
      <c r="A3223" s="48" t="s">
        <v>2621</v>
      </c>
      <c r="B3223" s="217" t="s">
        <v>211</v>
      </c>
      <c r="C3223" s="217" t="s">
        <v>2621</v>
      </c>
      <c r="D3223" s="218" t="b">
        <v>0</v>
      </c>
      <c r="E3223" s="48" t="s">
        <v>99</v>
      </c>
      <c r="F3223" s="48" t="s">
        <v>3083</v>
      </c>
      <c r="G3223" s="48" t="s">
        <v>211</v>
      </c>
      <c r="H3223" s="48" t="s">
        <v>445</v>
      </c>
      <c r="I3223" s="48" t="s">
        <v>3622</v>
      </c>
      <c r="J3223" s="48" t="s">
        <v>2661</v>
      </c>
      <c r="K3223" s="217" t="s">
        <v>4989</v>
      </c>
      <c r="L3223" s="217" t="s">
        <v>297</v>
      </c>
      <c r="M3223" s="48" t="s">
        <v>3623</v>
      </c>
      <c r="N3223" s="217" t="s">
        <v>211</v>
      </c>
      <c r="O3223" s="48" t="s">
        <v>165</v>
      </c>
      <c r="P3223" s="48"/>
      <c r="Q3223" s="48" t="s">
        <v>211</v>
      </c>
      <c r="R3223" s="217" t="s">
        <v>211</v>
      </c>
      <c r="S3223" s="48" t="b">
        <v>0</v>
      </c>
      <c r="T3223" s="48"/>
      <c r="U3223" s="178"/>
      <c r="V3223" s="178">
        <v>43403</v>
      </c>
      <c r="W3223" s="48" t="s">
        <v>211</v>
      </c>
      <c r="X3223" s="48"/>
      <c r="Y3223" s="48"/>
      <c r="Z3223" s="48" t="s">
        <v>211</v>
      </c>
      <c r="AA3223" s="48"/>
      <c r="AB3223" s="48"/>
      <c r="AC3223" s="217" t="s">
        <v>539</v>
      </c>
      <c r="AD3223" s="48"/>
      <c r="AE3223" s="217" t="s">
        <v>165</v>
      </c>
      <c r="AF3223" s="217" t="s">
        <v>211</v>
      </c>
      <c r="AG3223" s="217" t="s">
        <v>539</v>
      </c>
      <c r="AH3223" s="208">
        <v>43539</v>
      </c>
      <c r="AI3223" s="210" t="s">
        <v>4352</v>
      </c>
      <c r="AJ3223" s="115" t="str">
        <f t="shared" si="50"/>
        <v>FS</v>
      </c>
      <c r="AK3223" s="115" t="b">
        <f>ISNUMBER(SEARCH("IRT",Table1[[#This Row],[Current_Status]]))</f>
        <v>0</v>
      </c>
      <c r="AL3223" s="116">
        <f>YEAR(Table1[[#This Row],[Project_Initiated]])</f>
        <v>2018</v>
      </c>
      <c r="AM3223" s="53">
        <v>44136</v>
      </c>
      <c r="AN3223" s="53" t="str">
        <f>IF(AND(Table1[[#This Row],[Completed Date]]&gt;="07/01/2020"+0,Table1[[#This Row],[Completed Date]]&lt;="6/30/2021"+0),"FY 20-21",IF(AND(Table1[[#This Row],[Completed Date]]&gt;="07/01/2019"+0,Table1[[#This Row],[Completed Date]]&lt;="6/30/2020"+0),"FY 19-20",""))</f>
        <v/>
      </c>
      <c r="AO3223" s="116" t="str">
        <f>IFERROR(FIND("R",Table1[[#This Row],[FS_Priority]]),"")</f>
        <v/>
      </c>
    </row>
    <row r="3224" spans="1:41" x14ac:dyDescent="0.25">
      <c r="A3224" s="48" t="s">
        <v>2624</v>
      </c>
      <c r="B3224" s="217" t="s">
        <v>211</v>
      </c>
      <c r="C3224" s="217" t="s">
        <v>2624</v>
      </c>
      <c r="D3224" s="218" t="b">
        <v>0</v>
      </c>
      <c r="E3224" s="48" t="s">
        <v>107</v>
      </c>
      <c r="F3224" s="48" t="s">
        <v>3191</v>
      </c>
      <c r="G3224" s="48" t="s">
        <v>211</v>
      </c>
      <c r="H3224" s="48" t="s">
        <v>473</v>
      </c>
      <c r="I3224" s="48" t="s">
        <v>3683</v>
      </c>
      <c r="J3224" s="48" t="s">
        <v>2661</v>
      </c>
      <c r="K3224" s="217" t="s">
        <v>3674</v>
      </c>
      <c r="L3224" s="217" t="s">
        <v>2636</v>
      </c>
      <c r="M3224" s="48" t="s">
        <v>3568</v>
      </c>
      <c r="N3224" s="217" t="s">
        <v>211</v>
      </c>
      <c r="O3224" s="48" t="s">
        <v>165</v>
      </c>
      <c r="P3224" s="48"/>
      <c r="Q3224" s="48" t="s">
        <v>223</v>
      </c>
      <c r="R3224" s="217" t="s">
        <v>211</v>
      </c>
      <c r="S3224" s="48" t="b">
        <v>0</v>
      </c>
      <c r="T3224" s="48"/>
      <c r="U3224" s="178"/>
      <c r="V3224" s="178">
        <v>43404</v>
      </c>
      <c r="W3224" s="48" t="s">
        <v>211</v>
      </c>
      <c r="X3224" s="48"/>
      <c r="Y3224" s="48"/>
      <c r="Z3224" s="48" t="s">
        <v>211</v>
      </c>
      <c r="AA3224" s="48"/>
      <c r="AB3224" s="48"/>
      <c r="AC3224" s="217" t="s">
        <v>2818</v>
      </c>
      <c r="AD3224" s="179"/>
      <c r="AE3224" s="217" t="s">
        <v>165</v>
      </c>
      <c r="AF3224" s="217" t="s">
        <v>211</v>
      </c>
      <c r="AG3224" s="217" t="s">
        <v>539</v>
      </c>
      <c r="AH3224" s="209">
        <v>43528</v>
      </c>
      <c r="AI3224" s="210" t="s">
        <v>4352</v>
      </c>
      <c r="AJ3224" s="115" t="str">
        <f t="shared" si="50"/>
        <v>FS</v>
      </c>
      <c r="AK3224" s="115" t="b">
        <f>ISNUMBER(SEARCH("IRT",Table1[[#This Row],[Current_Status]]))</f>
        <v>0</v>
      </c>
      <c r="AL3224" s="116">
        <f>YEAR(Table1[[#This Row],[Project_Initiated]])</f>
        <v>2018</v>
      </c>
      <c r="AM3224" s="53">
        <v>44136</v>
      </c>
      <c r="AN3224" s="53" t="str">
        <f>IF(AND(Table1[[#This Row],[Completed Date]]&gt;="07/01/2020"+0,Table1[[#This Row],[Completed Date]]&lt;="6/30/2021"+0),"FY 20-21",IF(AND(Table1[[#This Row],[Completed Date]]&gt;="07/01/2019"+0,Table1[[#This Row],[Completed Date]]&lt;="6/30/2020"+0),"FY 19-20",""))</f>
        <v/>
      </c>
      <c r="AO3224" s="116" t="str">
        <f>IFERROR(FIND("R",Table1[[#This Row],[FS_Priority]]),"")</f>
        <v/>
      </c>
    </row>
    <row r="3225" spans="1:41" x14ac:dyDescent="0.25">
      <c r="A3225" s="48" t="s">
        <v>2623</v>
      </c>
      <c r="B3225" s="217" t="s">
        <v>211</v>
      </c>
      <c r="C3225" s="217" t="s">
        <v>2623</v>
      </c>
      <c r="D3225" s="218" t="b">
        <v>0</v>
      </c>
      <c r="E3225" s="48" t="s">
        <v>107</v>
      </c>
      <c r="F3225" s="48" t="s">
        <v>3250</v>
      </c>
      <c r="G3225" s="48" t="s">
        <v>211</v>
      </c>
      <c r="H3225" s="48" t="s">
        <v>81</v>
      </c>
      <c r="I3225" s="48" t="s">
        <v>3764</v>
      </c>
      <c r="J3225" s="48" t="s">
        <v>2661</v>
      </c>
      <c r="K3225" s="217" t="s">
        <v>3674</v>
      </c>
      <c r="L3225" s="217" t="s">
        <v>2636</v>
      </c>
      <c r="M3225" s="48" t="s">
        <v>3698</v>
      </c>
      <c r="N3225" s="217" t="s">
        <v>211</v>
      </c>
      <c r="O3225" s="48" t="s">
        <v>165</v>
      </c>
      <c r="P3225" s="48"/>
      <c r="Q3225" s="48" t="s">
        <v>244</v>
      </c>
      <c r="R3225" s="217" t="s">
        <v>211</v>
      </c>
      <c r="S3225" s="48" t="b">
        <v>0</v>
      </c>
      <c r="T3225" s="48"/>
      <c r="U3225" s="178"/>
      <c r="V3225" s="178">
        <v>43405</v>
      </c>
      <c r="W3225" s="48" t="s">
        <v>211</v>
      </c>
      <c r="X3225" s="48"/>
      <c r="Y3225" s="48"/>
      <c r="Z3225" s="48" t="s">
        <v>211</v>
      </c>
      <c r="AA3225" s="48"/>
      <c r="AB3225" s="48"/>
      <c r="AC3225" s="217" t="s">
        <v>2881</v>
      </c>
      <c r="AD3225" s="48"/>
      <c r="AE3225" s="217" t="s">
        <v>211</v>
      </c>
      <c r="AF3225" s="217" t="s">
        <v>211</v>
      </c>
      <c r="AG3225" s="217" t="s">
        <v>211</v>
      </c>
      <c r="AH3225" s="208">
        <v>43592</v>
      </c>
      <c r="AI3225" s="210" t="s">
        <v>4352</v>
      </c>
      <c r="AJ3225" s="115" t="str">
        <f t="shared" si="50"/>
        <v>FS</v>
      </c>
      <c r="AK3225" s="115" t="b">
        <f>ISNUMBER(SEARCH("IRT",Table1[[#This Row],[Current_Status]]))</f>
        <v>0</v>
      </c>
      <c r="AL3225" s="116">
        <f>YEAR(Table1[[#This Row],[Project_Initiated]])</f>
        <v>2018</v>
      </c>
      <c r="AM3225" s="53">
        <v>44136</v>
      </c>
      <c r="AN3225" s="53" t="str">
        <f>IF(AND(Table1[[#This Row],[Completed Date]]&gt;="07/01/2020"+0,Table1[[#This Row],[Completed Date]]&lt;="6/30/2021"+0),"FY 20-21",IF(AND(Table1[[#This Row],[Completed Date]]&gt;="07/01/2019"+0,Table1[[#This Row],[Completed Date]]&lt;="6/30/2020"+0),"FY 19-20",""))</f>
        <v/>
      </c>
      <c r="AO3225" s="116" t="str">
        <f>IFERROR(FIND("R",Table1[[#This Row],[FS_Priority]]),"")</f>
        <v/>
      </c>
    </row>
    <row r="3226" spans="1:41" x14ac:dyDescent="0.25">
      <c r="A3226" s="48" t="s">
        <v>2635</v>
      </c>
      <c r="B3226" s="217" t="s">
        <v>211</v>
      </c>
      <c r="C3226" s="217" t="s">
        <v>2635</v>
      </c>
      <c r="D3226" s="218" t="b">
        <v>0</v>
      </c>
      <c r="E3226" s="48" t="s">
        <v>2651</v>
      </c>
      <c r="F3226" s="48" t="s">
        <v>3260</v>
      </c>
      <c r="G3226" s="48" t="s">
        <v>211</v>
      </c>
      <c r="H3226" s="48" t="s">
        <v>447</v>
      </c>
      <c r="I3226" s="48" t="s">
        <v>3775</v>
      </c>
      <c r="J3226" s="48" t="s">
        <v>2661</v>
      </c>
      <c r="K3226" s="217" t="s">
        <v>3773</v>
      </c>
      <c r="L3226" s="217" t="s">
        <v>2636</v>
      </c>
      <c r="M3226" s="48" t="s">
        <v>3776</v>
      </c>
      <c r="N3226" s="217" t="s">
        <v>211</v>
      </c>
      <c r="O3226" s="48" t="s">
        <v>165</v>
      </c>
      <c r="P3226" s="48"/>
      <c r="Q3226" s="48" t="s">
        <v>218</v>
      </c>
      <c r="R3226" s="217" t="s">
        <v>211</v>
      </c>
      <c r="S3226" s="48" t="b">
        <v>0</v>
      </c>
      <c r="T3226" s="48"/>
      <c r="U3226" s="178"/>
      <c r="V3226" s="178">
        <v>43405</v>
      </c>
      <c r="W3226" s="48" t="s">
        <v>211</v>
      </c>
      <c r="X3226" s="48"/>
      <c r="Y3226" s="48"/>
      <c r="Z3226" s="48" t="s">
        <v>211</v>
      </c>
      <c r="AA3226" s="48"/>
      <c r="AB3226" s="48"/>
      <c r="AC3226" s="217" t="s">
        <v>2785</v>
      </c>
      <c r="AD3226" s="48"/>
      <c r="AE3226" s="217" t="s">
        <v>165</v>
      </c>
      <c r="AF3226" s="217" t="s">
        <v>211</v>
      </c>
      <c r="AG3226" s="217" t="s">
        <v>539</v>
      </c>
      <c r="AH3226" s="208">
        <v>43497</v>
      </c>
      <c r="AI3226" s="210" t="s">
        <v>4352</v>
      </c>
      <c r="AJ3226" s="115" t="str">
        <f t="shared" si="50"/>
        <v>FS</v>
      </c>
      <c r="AK3226" s="115" t="b">
        <f>ISNUMBER(SEARCH("IRT",Table1[[#This Row],[Current_Status]]))</f>
        <v>0</v>
      </c>
      <c r="AL3226" s="116">
        <f>YEAR(Table1[[#This Row],[Project_Initiated]])</f>
        <v>2018</v>
      </c>
      <c r="AM3226" s="53">
        <v>44136</v>
      </c>
      <c r="AN3226" s="53" t="str">
        <f>IF(AND(Table1[[#This Row],[Completed Date]]&gt;="07/01/2020"+0,Table1[[#This Row],[Completed Date]]&lt;="6/30/2021"+0),"FY 20-21",IF(AND(Table1[[#This Row],[Completed Date]]&gt;="07/01/2019"+0,Table1[[#This Row],[Completed Date]]&lt;="6/30/2020"+0),"FY 19-20",""))</f>
        <v/>
      </c>
      <c r="AO3226" s="116" t="str">
        <f>IFERROR(FIND("R",Table1[[#This Row],[FS_Priority]]),"")</f>
        <v/>
      </c>
    </row>
    <row r="3227" spans="1:41" x14ac:dyDescent="0.25">
      <c r="A3227" s="48" t="s">
        <v>2617</v>
      </c>
      <c r="B3227" s="217" t="s">
        <v>211</v>
      </c>
      <c r="C3227" s="217" t="s">
        <v>2617</v>
      </c>
      <c r="D3227" s="218" t="b">
        <v>0</v>
      </c>
      <c r="E3227" s="48" t="s">
        <v>99</v>
      </c>
      <c r="F3227" s="48" t="s">
        <v>3129</v>
      </c>
      <c r="G3227" s="48" t="s">
        <v>211</v>
      </c>
      <c r="H3227" s="48" t="s">
        <v>465</v>
      </c>
      <c r="I3227" s="48" t="s">
        <v>3661</v>
      </c>
      <c r="J3227" s="48" t="s">
        <v>2661</v>
      </c>
      <c r="K3227" s="217" t="s">
        <v>4989</v>
      </c>
      <c r="L3227" s="217" t="s">
        <v>297</v>
      </c>
      <c r="M3227" s="48" t="s">
        <v>3602</v>
      </c>
      <c r="N3227" s="217" t="s">
        <v>211</v>
      </c>
      <c r="O3227" s="48" t="s">
        <v>165</v>
      </c>
      <c r="P3227" s="48"/>
      <c r="Q3227" s="48" t="s">
        <v>239</v>
      </c>
      <c r="R3227" s="217" t="s">
        <v>211</v>
      </c>
      <c r="S3227" s="48" t="b">
        <v>0</v>
      </c>
      <c r="T3227" s="48"/>
      <c r="U3227" s="178"/>
      <c r="V3227" s="178">
        <v>43409</v>
      </c>
      <c r="W3227" s="48" t="s">
        <v>211</v>
      </c>
      <c r="X3227" s="48"/>
      <c r="Y3227" s="48"/>
      <c r="Z3227" s="48" t="s">
        <v>211</v>
      </c>
      <c r="AA3227" s="48"/>
      <c r="AB3227" s="48"/>
      <c r="AC3227" s="217" t="s">
        <v>2818</v>
      </c>
      <c r="AD3227" s="48"/>
      <c r="AE3227" s="217" t="s">
        <v>165</v>
      </c>
      <c r="AF3227" s="217" t="s">
        <v>211</v>
      </c>
      <c r="AG3227" s="217" t="s">
        <v>539</v>
      </c>
      <c r="AH3227" s="208">
        <v>43528</v>
      </c>
      <c r="AI3227" s="210" t="s">
        <v>4352</v>
      </c>
      <c r="AJ3227" s="115" t="str">
        <f t="shared" si="50"/>
        <v>FS</v>
      </c>
      <c r="AK3227" s="115" t="b">
        <f>ISNUMBER(SEARCH("IRT",Table1[[#This Row],[Current_Status]]))</f>
        <v>0</v>
      </c>
      <c r="AL3227" s="116">
        <f>YEAR(Table1[[#This Row],[Project_Initiated]])</f>
        <v>2018</v>
      </c>
      <c r="AM3227" s="53">
        <v>44136</v>
      </c>
      <c r="AN3227" s="53" t="str">
        <f>IF(AND(Table1[[#This Row],[Completed Date]]&gt;="07/01/2020"+0,Table1[[#This Row],[Completed Date]]&lt;="6/30/2021"+0),"FY 20-21",IF(AND(Table1[[#This Row],[Completed Date]]&gt;="07/01/2019"+0,Table1[[#This Row],[Completed Date]]&lt;="6/30/2020"+0),"FY 19-20",""))</f>
        <v/>
      </c>
      <c r="AO3227" s="116" t="str">
        <f>IFERROR(FIND("R",Table1[[#This Row],[FS_Priority]]),"")</f>
        <v/>
      </c>
    </row>
    <row r="3228" spans="1:41" x14ac:dyDescent="0.25">
      <c r="A3228" s="48" t="s">
        <v>2804</v>
      </c>
      <c r="B3228" s="217" t="s">
        <v>211</v>
      </c>
      <c r="C3228" s="217" t="s">
        <v>2804</v>
      </c>
      <c r="D3228" s="218" t="b">
        <v>0</v>
      </c>
      <c r="E3228" s="48" t="s">
        <v>130</v>
      </c>
      <c r="F3228" s="48" t="s">
        <v>3277</v>
      </c>
      <c r="G3228" s="48" t="s">
        <v>211</v>
      </c>
      <c r="H3228" s="48" t="s">
        <v>291</v>
      </c>
      <c r="I3228" s="48" t="s">
        <v>3798</v>
      </c>
      <c r="J3228" s="48" t="s">
        <v>2661</v>
      </c>
      <c r="K3228" s="217" t="s">
        <v>3791</v>
      </c>
      <c r="L3228" s="217" t="s">
        <v>403</v>
      </c>
      <c r="M3228" s="48" t="s">
        <v>3796</v>
      </c>
      <c r="N3228" s="217" t="s">
        <v>211</v>
      </c>
      <c r="O3228" s="48" t="s">
        <v>183</v>
      </c>
      <c r="P3228" s="48"/>
      <c r="Q3228" s="48" t="s">
        <v>288</v>
      </c>
      <c r="R3228" s="217" t="s">
        <v>211</v>
      </c>
      <c r="S3228" s="48" t="b">
        <v>0</v>
      </c>
      <c r="T3228" s="48"/>
      <c r="U3228" s="178"/>
      <c r="V3228" s="178">
        <v>43411</v>
      </c>
      <c r="W3228" s="48" t="s">
        <v>211</v>
      </c>
      <c r="X3228" s="48"/>
      <c r="Y3228" s="48"/>
      <c r="Z3228" s="48" t="s">
        <v>211</v>
      </c>
      <c r="AA3228" s="48"/>
      <c r="AB3228" s="48"/>
      <c r="AC3228" s="217" t="s">
        <v>2866</v>
      </c>
      <c r="AD3228" s="48"/>
      <c r="AE3228" s="217" t="s">
        <v>498</v>
      </c>
      <c r="AF3228" s="217" t="s">
        <v>211</v>
      </c>
      <c r="AG3228" s="217" t="s">
        <v>211</v>
      </c>
      <c r="AH3228" s="208">
        <v>43522</v>
      </c>
      <c r="AI3228" s="210" t="s">
        <v>4347</v>
      </c>
      <c r="AJ3228" s="115" t="str">
        <f t="shared" si="50"/>
        <v>FS</v>
      </c>
      <c r="AK3228" s="115" t="b">
        <f>ISNUMBER(SEARCH("IRT",Table1[[#This Row],[Current_Status]]))</f>
        <v>0</v>
      </c>
      <c r="AL3228" s="116">
        <f>YEAR(Table1[[#This Row],[Project_Initiated]])</f>
        <v>2018</v>
      </c>
      <c r="AM3228" s="53">
        <v>44136</v>
      </c>
      <c r="AN3228" s="53" t="str">
        <f>IF(AND(Table1[[#This Row],[Completed Date]]&gt;="07/01/2020"+0,Table1[[#This Row],[Completed Date]]&lt;="6/30/2021"+0),"FY 20-21",IF(AND(Table1[[#This Row],[Completed Date]]&gt;="07/01/2019"+0,Table1[[#This Row],[Completed Date]]&lt;="6/30/2020"+0),"FY 19-20",""))</f>
        <v/>
      </c>
      <c r="AO3228" s="116" t="str">
        <f>IFERROR(FIND("R",Table1[[#This Row],[FS_Priority]]),"")</f>
        <v/>
      </c>
    </row>
    <row r="3229" spans="1:41" x14ac:dyDescent="0.25">
      <c r="A3229" s="48" t="s">
        <v>2615</v>
      </c>
      <c r="B3229" s="217" t="s">
        <v>211</v>
      </c>
      <c r="C3229" s="217" t="s">
        <v>2615</v>
      </c>
      <c r="D3229" s="218" t="b">
        <v>0</v>
      </c>
      <c r="E3229" s="48" t="s">
        <v>446</v>
      </c>
      <c r="F3229" s="48" t="s">
        <v>3058</v>
      </c>
      <c r="G3229" s="48" t="s">
        <v>211</v>
      </c>
      <c r="H3229" s="48" t="s">
        <v>3531</v>
      </c>
      <c r="I3229" s="48" t="s">
        <v>3587</v>
      </c>
      <c r="J3229" s="48" t="s">
        <v>2661</v>
      </c>
      <c r="K3229" s="217" t="s">
        <v>3578</v>
      </c>
      <c r="L3229" s="217" t="s">
        <v>2636</v>
      </c>
      <c r="M3229" s="48" t="s">
        <v>3588</v>
      </c>
      <c r="N3229" s="217" t="s">
        <v>211</v>
      </c>
      <c r="O3229" s="48" t="s">
        <v>165</v>
      </c>
      <c r="P3229" s="48"/>
      <c r="Q3229" s="48" t="s">
        <v>218</v>
      </c>
      <c r="R3229" s="217" t="s">
        <v>211</v>
      </c>
      <c r="S3229" s="48" t="b">
        <v>0</v>
      </c>
      <c r="T3229" s="48"/>
      <c r="U3229" s="178"/>
      <c r="V3229" s="178">
        <v>43411</v>
      </c>
      <c r="W3229" s="48" t="s">
        <v>211</v>
      </c>
      <c r="X3229" s="48"/>
      <c r="Y3229" s="48"/>
      <c r="Z3229" s="48" t="s">
        <v>211</v>
      </c>
      <c r="AA3229" s="48"/>
      <c r="AB3229" s="48"/>
      <c r="AC3229" s="217" t="s">
        <v>2785</v>
      </c>
      <c r="AD3229" s="48"/>
      <c r="AE3229" s="217" t="s">
        <v>165</v>
      </c>
      <c r="AF3229" s="217" t="s">
        <v>211</v>
      </c>
      <c r="AG3229" s="217" t="s">
        <v>539</v>
      </c>
      <c r="AH3229" s="208">
        <v>43497</v>
      </c>
      <c r="AI3229" s="210" t="s">
        <v>4352</v>
      </c>
      <c r="AJ3229" s="115" t="str">
        <f t="shared" si="50"/>
        <v>FS</v>
      </c>
      <c r="AK3229" s="115" t="b">
        <f>ISNUMBER(SEARCH("IRT",Table1[[#This Row],[Current_Status]]))</f>
        <v>0</v>
      </c>
      <c r="AL3229" s="116">
        <f>YEAR(Table1[[#This Row],[Project_Initiated]])</f>
        <v>2018</v>
      </c>
      <c r="AM3229" s="53">
        <v>44136</v>
      </c>
      <c r="AN3229" s="53" t="str">
        <f>IF(AND(Table1[[#This Row],[Completed Date]]&gt;="07/01/2020"+0,Table1[[#This Row],[Completed Date]]&lt;="6/30/2021"+0),"FY 20-21",IF(AND(Table1[[#This Row],[Completed Date]]&gt;="07/01/2019"+0,Table1[[#This Row],[Completed Date]]&lt;="6/30/2020"+0),"FY 19-20",""))</f>
        <v/>
      </c>
      <c r="AO3229" s="116" t="str">
        <f>IFERROR(FIND("R",Table1[[#This Row],[FS_Priority]]),"")</f>
        <v/>
      </c>
    </row>
    <row r="3230" spans="1:41" x14ac:dyDescent="0.25">
      <c r="A3230" s="48" t="s">
        <v>2625</v>
      </c>
      <c r="B3230" s="217" t="s">
        <v>211</v>
      </c>
      <c r="C3230" s="217" t="s">
        <v>2625</v>
      </c>
      <c r="D3230" s="218" t="b">
        <v>0</v>
      </c>
      <c r="E3230" s="48" t="s">
        <v>107</v>
      </c>
      <c r="F3230" s="48" t="s">
        <v>3192</v>
      </c>
      <c r="G3230" s="48" t="s">
        <v>3718</v>
      </c>
      <c r="H3230" s="48" t="s">
        <v>211</v>
      </c>
      <c r="I3230" s="48" t="s">
        <v>211</v>
      </c>
      <c r="J3230" s="48" t="s">
        <v>2661</v>
      </c>
      <c r="K3230" s="217" t="s">
        <v>3674</v>
      </c>
      <c r="L3230" s="217" t="s">
        <v>2636</v>
      </c>
      <c r="M3230" s="48" t="s">
        <v>3680</v>
      </c>
      <c r="N3230" s="217" t="s">
        <v>211</v>
      </c>
      <c r="O3230" s="48" t="s">
        <v>183</v>
      </c>
      <c r="P3230" s="48"/>
      <c r="Q3230" s="48" t="s">
        <v>3293</v>
      </c>
      <c r="R3230" s="217" t="s">
        <v>2842</v>
      </c>
      <c r="S3230" s="48" t="b">
        <v>0</v>
      </c>
      <c r="T3230" s="48"/>
      <c r="U3230" s="178"/>
      <c r="V3230" s="178">
        <v>43412</v>
      </c>
      <c r="W3230" s="48" t="s">
        <v>211</v>
      </c>
      <c r="X3230" s="48"/>
      <c r="Y3230" s="48"/>
      <c r="Z3230" s="48" t="s">
        <v>211</v>
      </c>
      <c r="AA3230" s="48"/>
      <c r="AB3230" s="48"/>
      <c r="AC3230" s="217" t="s">
        <v>4419</v>
      </c>
      <c r="AD3230" s="219">
        <v>43560</v>
      </c>
      <c r="AE3230" s="217" t="s">
        <v>498</v>
      </c>
      <c r="AF3230" s="217" t="s">
        <v>4420</v>
      </c>
      <c r="AG3230" s="217" t="s">
        <v>2694</v>
      </c>
      <c r="AH3230" s="208">
        <v>43795</v>
      </c>
      <c r="AI3230" s="210" t="s">
        <v>4349</v>
      </c>
      <c r="AJ3230" s="115" t="str">
        <f t="shared" si="50"/>
        <v>FS</v>
      </c>
      <c r="AK3230" s="115" t="b">
        <f>ISNUMBER(SEARCH("IRT",Table1[[#This Row],[Current_Status]]))</f>
        <v>0</v>
      </c>
      <c r="AL3230" s="116">
        <f>YEAR(Table1[[#This Row],[Project_Initiated]])</f>
        <v>2018</v>
      </c>
      <c r="AM3230" s="53">
        <v>44136</v>
      </c>
      <c r="AN3230" s="53" t="str">
        <f>IF(AND(Table1[[#This Row],[Completed Date]]&gt;="07/01/2020"+0,Table1[[#This Row],[Completed Date]]&lt;="6/30/2021"+0),"FY 20-21",IF(AND(Table1[[#This Row],[Completed Date]]&gt;="07/01/2019"+0,Table1[[#This Row],[Completed Date]]&lt;="6/30/2020"+0),"FY 19-20",""))</f>
        <v>FY 19-20</v>
      </c>
      <c r="AO3230" s="116">
        <f>IFERROR(FIND("R",Table1[[#This Row],[FS_Priority]]),"")</f>
        <v>1</v>
      </c>
    </row>
    <row r="3231" spans="1:41" x14ac:dyDescent="0.25">
      <c r="A3231" s="48" t="s">
        <v>2739</v>
      </c>
      <c r="B3231" s="217" t="s">
        <v>211</v>
      </c>
      <c r="C3231" s="217" t="s">
        <v>2739</v>
      </c>
      <c r="D3231" s="218" t="b">
        <v>0</v>
      </c>
      <c r="E3231" s="48" t="s">
        <v>99</v>
      </c>
      <c r="F3231" s="48" t="s">
        <v>3098</v>
      </c>
      <c r="G3231" s="48" t="s">
        <v>211</v>
      </c>
      <c r="H3231" s="48" t="s">
        <v>465</v>
      </c>
      <c r="I3231" s="48" t="s">
        <v>3634</v>
      </c>
      <c r="J3231" s="48" t="s">
        <v>2661</v>
      </c>
      <c r="K3231" s="217" t="s">
        <v>4989</v>
      </c>
      <c r="L3231" s="217" t="s">
        <v>297</v>
      </c>
      <c r="M3231" s="48" t="s">
        <v>3635</v>
      </c>
      <c r="N3231" s="217" t="s">
        <v>211</v>
      </c>
      <c r="O3231" s="48" t="s">
        <v>165</v>
      </c>
      <c r="P3231" s="48"/>
      <c r="Q3231" s="48" t="s">
        <v>221</v>
      </c>
      <c r="R3231" s="217" t="s">
        <v>211</v>
      </c>
      <c r="S3231" s="48" t="b">
        <v>0</v>
      </c>
      <c r="T3231" s="48"/>
      <c r="U3231" s="178"/>
      <c r="V3231" s="178">
        <v>43417</v>
      </c>
      <c r="W3231" s="48" t="s">
        <v>211</v>
      </c>
      <c r="X3231" s="48"/>
      <c r="Y3231" s="48"/>
      <c r="Z3231" s="48" t="s">
        <v>211</v>
      </c>
      <c r="AA3231" s="48"/>
      <c r="AB3231" s="48"/>
      <c r="AC3231" s="217" t="s">
        <v>2818</v>
      </c>
      <c r="AD3231" s="48"/>
      <c r="AE3231" s="217" t="s">
        <v>211</v>
      </c>
      <c r="AF3231" s="217" t="s">
        <v>211</v>
      </c>
      <c r="AG3231" s="217" t="s">
        <v>211</v>
      </c>
      <c r="AH3231" s="208">
        <v>43528</v>
      </c>
      <c r="AI3231" s="210" t="s">
        <v>4346</v>
      </c>
      <c r="AJ3231" s="115" t="str">
        <f t="shared" si="50"/>
        <v>FS</v>
      </c>
      <c r="AK3231" s="115" t="b">
        <f>ISNUMBER(SEARCH("IRT",Table1[[#This Row],[Current_Status]]))</f>
        <v>0</v>
      </c>
      <c r="AL3231" s="116">
        <f>YEAR(Table1[[#This Row],[Project_Initiated]])</f>
        <v>2018</v>
      </c>
      <c r="AM3231" s="53">
        <v>44136</v>
      </c>
      <c r="AN3231" s="53" t="str">
        <f>IF(AND(Table1[[#This Row],[Completed Date]]&gt;="07/01/2020"+0,Table1[[#This Row],[Completed Date]]&lt;="6/30/2021"+0),"FY 20-21",IF(AND(Table1[[#This Row],[Completed Date]]&gt;="07/01/2019"+0,Table1[[#This Row],[Completed Date]]&lt;="6/30/2020"+0),"FY 19-20",""))</f>
        <v/>
      </c>
      <c r="AO3231" s="116" t="str">
        <f>IFERROR(FIND("R",Table1[[#This Row],[FS_Priority]]),"")</f>
        <v/>
      </c>
    </row>
    <row r="3232" spans="1:41" x14ac:dyDescent="0.25">
      <c r="A3232" s="48" t="s">
        <v>2754</v>
      </c>
      <c r="B3232" s="217" t="s">
        <v>211</v>
      </c>
      <c r="C3232" s="217" t="s">
        <v>2754</v>
      </c>
      <c r="D3232" s="218" t="b">
        <v>0</v>
      </c>
      <c r="E3232" s="48" t="s">
        <v>4313</v>
      </c>
      <c r="F3232" s="48" t="s">
        <v>3349</v>
      </c>
      <c r="G3232" s="48" t="s">
        <v>211</v>
      </c>
      <c r="H3232" s="48" t="s">
        <v>461</v>
      </c>
      <c r="I3232" s="48" t="s">
        <v>3889</v>
      </c>
      <c r="J3232" s="48" t="s">
        <v>2661</v>
      </c>
      <c r="K3232" s="217" t="s">
        <v>3883</v>
      </c>
      <c r="L3232" s="217" t="s">
        <v>437</v>
      </c>
      <c r="M3232" s="48" t="s">
        <v>3890</v>
      </c>
      <c r="N3232" s="217" t="s">
        <v>211</v>
      </c>
      <c r="O3232" s="48" t="s">
        <v>165</v>
      </c>
      <c r="P3232" s="48"/>
      <c r="Q3232" s="48" t="s">
        <v>218</v>
      </c>
      <c r="R3232" s="217" t="s">
        <v>211</v>
      </c>
      <c r="S3232" s="48" t="b">
        <v>0</v>
      </c>
      <c r="T3232" s="48"/>
      <c r="U3232" s="178"/>
      <c r="V3232" s="178">
        <v>43423</v>
      </c>
      <c r="W3232" s="48" t="s">
        <v>211</v>
      </c>
      <c r="X3232" s="48"/>
      <c r="Y3232" s="48"/>
      <c r="Z3232" s="48" t="s">
        <v>211</v>
      </c>
      <c r="AA3232" s="48"/>
      <c r="AB3232" s="48"/>
      <c r="AC3232" s="217" t="s">
        <v>2818</v>
      </c>
      <c r="AD3232" s="48"/>
      <c r="AE3232" s="217" t="s">
        <v>211</v>
      </c>
      <c r="AF3232" s="217" t="s">
        <v>211</v>
      </c>
      <c r="AG3232" s="217" t="s">
        <v>211</v>
      </c>
      <c r="AH3232" s="208">
        <v>43528</v>
      </c>
      <c r="AI3232" s="210" t="s">
        <v>4346</v>
      </c>
      <c r="AJ3232" s="115" t="str">
        <f t="shared" si="50"/>
        <v>FS</v>
      </c>
      <c r="AK3232" s="115" t="b">
        <f>ISNUMBER(SEARCH("IRT",Table1[[#This Row],[Current_Status]]))</f>
        <v>0</v>
      </c>
      <c r="AL3232" s="116">
        <f>YEAR(Table1[[#This Row],[Project_Initiated]])</f>
        <v>2018</v>
      </c>
      <c r="AM3232" s="53">
        <v>44136</v>
      </c>
      <c r="AN3232" s="53" t="str">
        <f>IF(AND(Table1[[#This Row],[Completed Date]]&gt;="07/01/2020"+0,Table1[[#This Row],[Completed Date]]&lt;="6/30/2021"+0),"FY 20-21",IF(AND(Table1[[#This Row],[Completed Date]]&gt;="07/01/2019"+0,Table1[[#This Row],[Completed Date]]&lt;="6/30/2020"+0),"FY 19-20",""))</f>
        <v/>
      </c>
      <c r="AO3232" s="116" t="str">
        <f>IFERROR(FIND("R",Table1[[#This Row],[FS_Priority]]),"")</f>
        <v/>
      </c>
    </row>
    <row r="3233" spans="1:41" x14ac:dyDescent="0.25">
      <c r="A3233" s="48" t="s">
        <v>2744</v>
      </c>
      <c r="B3233" s="217" t="s">
        <v>211</v>
      </c>
      <c r="C3233" s="217" t="s">
        <v>2744</v>
      </c>
      <c r="D3233" s="218" t="b">
        <v>0</v>
      </c>
      <c r="E3233" s="48" t="s">
        <v>2651</v>
      </c>
      <c r="F3233" s="48" t="s">
        <v>3261</v>
      </c>
      <c r="G3233" s="48" t="s">
        <v>211</v>
      </c>
      <c r="H3233" s="48" t="s">
        <v>447</v>
      </c>
      <c r="I3233" s="48" t="s">
        <v>3774</v>
      </c>
      <c r="J3233" s="48" t="s">
        <v>2661</v>
      </c>
      <c r="K3233" s="217" t="s">
        <v>3773</v>
      </c>
      <c r="L3233" s="217" t="s">
        <v>2636</v>
      </c>
      <c r="M3233" s="48" t="s">
        <v>3594</v>
      </c>
      <c r="N3233" s="217" t="s">
        <v>211</v>
      </c>
      <c r="O3233" s="48" t="s">
        <v>165</v>
      </c>
      <c r="P3233" s="48"/>
      <c r="Q3233" s="48" t="s">
        <v>218</v>
      </c>
      <c r="R3233" s="217" t="s">
        <v>211</v>
      </c>
      <c r="S3233" s="48" t="b">
        <v>0</v>
      </c>
      <c r="T3233" s="48"/>
      <c r="U3233" s="178"/>
      <c r="V3233" s="178">
        <v>43424</v>
      </c>
      <c r="W3233" s="48" t="s">
        <v>211</v>
      </c>
      <c r="X3233" s="48"/>
      <c r="Y3233" s="48"/>
      <c r="Z3233" s="48" t="s">
        <v>211</v>
      </c>
      <c r="AA3233" s="48"/>
      <c r="AB3233" s="48"/>
      <c r="AC3233" s="217" t="s">
        <v>2788</v>
      </c>
      <c r="AD3233" s="48"/>
      <c r="AE3233" s="217" t="s">
        <v>211</v>
      </c>
      <c r="AF3233" s="217" t="s">
        <v>211</v>
      </c>
      <c r="AG3233" s="217" t="s">
        <v>211</v>
      </c>
      <c r="AH3233" s="208">
        <v>43504</v>
      </c>
      <c r="AI3233" s="210" t="s">
        <v>4346</v>
      </c>
      <c r="AJ3233" s="115" t="str">
        <f t="shared" si="50"/>
        <v>FS</v>
      </c>
      <c r="AK3233" s="115" t="b">
        <f>ISNUMBER(SEARCH("IRT",Table1[[#This Row],[Current_Status]]))</f>
        <v>0</v>
      </c>
      <c r="AL3233" s="116">
        <f>YEAR(Table1[[#This Row],[Project_Initiated]])</f>
        <v>2018</v>
      </c>
      <c r="AM3233" s="53">
        <v>44136</v>
      </c>
      <c r="AN3233" s="53" t="str">
        <f>IF(AND(Table1[[#This Row],[Completed Date]]&gt;="07/01/2020"+0,Table1[[#This Row],[Completed Date]]&lt;="6/30/2021"+0),"FY 20-21",IF(AND(Table1[[#This Row],[Completed Date]]&gt;="07/01/2019"+0,Table1[[#This Row],[Completed Date]]&lt;="6/30/2020"+0),"FY 19-20",""))</f>
        <v/>
      </c>
      <c r="AO3233" s="116" t="str">
        <f>IFERROR(FIND("R",Table1[[#This Row],[FS_Priority]]),"")</f>
        <v/>
      </c>
    </row>
    <row r="3234" spans="1:41" x14ac:dyDescent="0.25">
      <c r="A3234" s="48" t="s">
        <v>2749</v>
      </c>
      <c r="B3234" s="217" t="s">
        <v>211</v>
      </c>
      <c r="C3234" s="217" t="s">
        <v>2749</v>
      </c>
      <c r="D3234" s="218" t="b">
        <v>0</v>
      </c>
      <c r="E3234" s="48" t="s">
        <v>2771</v>
      </c>
      <c r="F3234" s="48" t="s">
        <v>3295</v>
      </c>
      <c r="G3234" s="48" t="s">
        <v>211</v>
      </c>
      <c r="H3234" s="48" t="s">
        <v>447</v>
      </c>
      <c r="I3234" s="48" t="s">
        <v>3826</v>
      </c>
      <c r="J3234" s="48" t="s">
        <v>2661</v>
      </c>
      <c r="K3234" s="217" t="s">
        <v>3786</v>
      </c>
      <c r="L3234" s="217" t="s">
        <v>2772</v>
      </c>
      <c r="M3234" s="48" t="s">
        <v>3827</v>
      </c>
      <c r="N3234" s="217" t="s">
        <v>211</v>
      </c>
      <c r="O3234" s="48" t="s">
        <v>183</v>
      </c>
      <c r="P3234" s="48"/>
      <c r="Q3234" s="48" t="s">
        <v>288</v>
      </c>
      <c r="R3234" s="217" t="s">
        <v>211</v>
      </c>
      <c r="S3234" s="48" t="b">
        <v>0</v>
      </c>
      <c r="T3234" s="48"/>
      <c r="U3234" s="178"/>
      <c r="V3234" s="178">
        <v>43424</v>
      </c>
      <c r="W3234" s="48" t="s">
        <v>211</v>
      </c>
      <c r="X3234" s="48"/>
      <c r="Y3234" s="48"/>
      <c r="Z3234" s="48" t="s">
        <v>211</v>
      </c>
      <c r="AA3234" s="48"/>
      <c r="AB3234" s="48"/>
      <c r="AC3234" s="217" t="s">
        <v>2868</v>
      </c>
      <c r="AD3234" s="219">
        <v>43503</v>
      </c>
      <c r="AE3234" s="217" t="s">
        <v>498</v>
      </c>
      <c r="AF3234" s="217" t="s">
        <v>211</v>
      </c>
      <c r="AG3234" s="217" t="s">
        <v>2694</v>
      </c>
      <c r="AH3234" s="208">
        <v>43570</v>
      </c>
      <c r="AI3234" s="210" t="s">
        <v>4346</v>
      </c>
      <c r="AJ3234" s="115" t="str">
        <f t="shared" si="50"/>
        <v>FS</v>
      </c>
      <c r="AK3234" s="115" t="b">
        <f>ISNUMBER(SEARCH("IRT",Table1[[#This Row],[Current_Status]]))</f>
        <v>0</v>
      </c>
      <c r="AL3234" s="116">
        <f>YEAR(Table1[[#This Row],[Project_Initiated]])</f>
        <v>2018</v>
      </c>
      <c r="AM3234" s="53">
        <v>44136</v>
      </c>
      <c r="AN3234" s="53" t="str">
        <f>IF(AND(Table1[[#This Row],[Completed Date]]&gt;="07/01/2020"+0,Table1[[#This Row],[Completed Date]]&lt;="6/30/2021"+0),"FY 20-21",IF(AND(Table1[[#This Row],[Completed Date]]&gt;="07/01/2019"+0,Table1[[#This Row],[Completed Date]]&lt;="6/30/2020"+0),"FY 19-20",""))</f>
        <v/>
      </c>
      <c r="AO3234" s="116" t="str">
        <f>IFERROR(FIND("R",Table1[[#This Row],[FS_Priority]]),"")</f>
        <v/>
      </c>
    </row>
    <row r="3235" spans="1:41" x14ac:dyDescent="0.25">
      <c r="A3235" s="48" t="s">
        <v>2811</v>
      </c>
      <c r="B3235" s="217" t="s">
        <v>211</v>
      </c>
      <c r="C3235" s="217" t="s">
        <v>2811</v>
      </c>
      <c r="D3235" s="218" t="b">
        <v>0</v>
      </c>
      <c r="E3235" s="48" t="s">
        <v>53</v>
      </c>
      <c r="F3235" s="48" t="s">
        <v>3012</v>
      </c>
      <c r="G3235" s="48" t="s">
        <v>2829</v>
      </c>
      <c r="H3235" s="48" t="s">
        <v>3531</v>
      </c>
      <c r="I3235" s="48" t="s">
        <v>3532</v>
      </c>
      <c r="J3235" s="48" t="s">
        <v>2661</v>
      </c>
      <c r="K3235" s="217" t="s">
        <v>3514</v>
      </c>
      <c r="L3235" s="217" t="s">
        <v>2636</v>
      </c>
      <c r="M3235" s="48" t="s">
        <v>3533</v>
      </c>
      <c r="N3235" s="217" t="s">
        <v>211</v>
      </c>
      <c r="O3235" s="48" t="s">
        <v>183</v>
      </c>
      <c r="P3235" s="48"/>
      <c r="Q3235" s="48" t="s">
        <v>288</v>
      </c>
      <c r="R3235" s="217" t="s">
        <v>211</v>
      </c>
      <c r="S3235" s="48" t="b">
        <v>0</v>
      </c>
      <c r="T3235" s="48"/>
      <c r="U3235" s="178"/>
      <c r="V3235" s="178">
        <v>43430</v>
      </c>
      <c r="W3235" s="48" t="s">
        <v>211</v>
      </c>
      <c r="X3235" s="48"/>
      <c r="Y3235" s="48"/>
      <c r="Z3235" s="48" t="s">
        <v>211</v>
      </c>
      <c r="AA3235" s="48"/>
      <c r="AB3235" s="48"/>
      <c r="AC3235" s="217" t="s">
        <v>3423</v>
      </c>
      <c r="AD3235" s="219">
        <v>43509</v>
      </c>
      <c r="AE3235" s="217" t="s">
        <v>498</v>
      </c>
      <c r="AF3235" s="217" t="s">
        <v>4421</v>
      </c>
      <c r="AG3235" s="217" t="s">
        <v>2694</v>
      </c>
      <c r="AH3235" s="209">
        <v>43661</v>
      </c>
      <c r="AI3235" s="210" t="s">
        <v>4351</v>
      </c>
      <c r="AJ3235" s="115" t="str">
        <f t="shared" si="50"/>
        <v>FS</v>
      </c>
      <c r="AK3235" s="115" t="b">
        <f>ISNUMBER(SEARCH("IRT",Table1[[#This Row],[Current_Status]]))</f>
        <v>0</v>
      </c>
      <c r="AL3235" s="116">
        <f>YEAR(Table1[[#This Row],[Project_Initiated]])</f>
        <v>2018</v>
      </c>
      <c r="AM3235" s="53">
        <v>44136</v>
      </c>
      <c r="AN3235" s="53" t="str">
        <f>IF(AND(Table1[[#This Row],[Completed Date]]&gt;="07/01/2020"+0,Table1[[#This Row],[Completed Date]]&lt;="6/30/2021"+0),"FY 20-21",IF(AND(Table1[[#This Row],[Completed Date]]&gt;="07/01/2019"+0,Table1[[#This Row],[Completed Date]]&lt;="6/30/2020"+0),"FY 19-20",""))</f>
        <v>FY 19-20</v>
      </c>
      <c r="AO3235" s="116" t="str">
        <f>IFERROR(FIND("R",Table1[[#This Row],[FS_Priority]]),"")</f>
        <v/>
      </c>
    </row>
    <row r="3236" spans="1:41" x14ac:dyDescent="0.25">
      <c r="A3236" s="48" t="s">
        <v>2741</v>
      </c>
      <c r="B3236" s="217" t="s">
        <v>211</v>
      </c>
      <c r="C3236" s="217" t="s">
        <v>2741</v>
      </c>
      <c r="D3236" s="218" t="b">
        <v>0</v>
      </c>
      <c r="E3236" s="48" t="s">
        <v>107</v>
      </c>
      <c r="F3236" s="48" t="s">
        <v>3182</v>
      </c>
      <c r="G3236" s="48" t="s">
        <v>211</v>
      </c>
      <c r="H3236" s="48" t="s">
        <v>466</v>
      </c>
      <c r="I3236" s="48" t="s">
        <v>3706</v>
      </c>
      <c r="J3236" s="48" t="s">
        <v>2661</v>
      </c>
      <c r="K3236" s="217" t="s">
        <v>3674</v>
      </c>
      <c r="L3236" s="217" t="s">
        <v>2636</v>
      </c>
      <c r="M3236" s="48" t="s">
        <v>3691</v>
      </c>
      <c r="N3236" s="217" t="s">
        <v>211</v>
      </c>
      <c r="O3236" s="48" t="s">
        <v>183</v>
      </c>
      <c r="P3236" s="48"/>
      <c r="Q3236" s="48" t="s">
        <v>288</v>
      </c>
      <c r="R3236" s="217" t="s">
        <v>211</v>
      </c>
      <c r="S3236" s="48" t="b">
        <v>1</v>
      </c>
      <c r="T3236" s="48"/>
      <c r="U3236" s="178"/>
      <c r="V3236" s="178">
        <v>43433</v>
      </c>
      <c r="W3236" s="48" t="s">
        <v>211</v>
      </c>
      <c r="X3236" s="48"/>
      <c r="Y3236" s="48"/>
      <c r="Z3236" s="48" t="s">
        <v>211</v>
      </c>
      <c r="AA3236" s="48"/>
      <c r="AB3236" s="48"/>
      <c r="AC3236" s="217" t="s">
        <v>3405</v>
      </c>
      <c r="AD3236" s="219">
        <v>43503</v>
      </c>
      <c r="AE3236" s="217" t="s">
        <v>498</v>
      </c>
      <c r="AF3236" s="217" t="s">
        <v>4422</v>
      </c>
      <c r="AG3236" s="217" t="s">
        <v>2694</v>
      </c>
      <c r="AH3236" s="208">
        <v>43647</v>
      </c>
      <c r="AI3236" s="210" t="s">
        <v>4346</v>
      </c>
      <c r="AJ3236" s="115" t="str">
        <f t="shared" si="50"/>
        <v>FS</v>
      </c>
      <c r="AK3236" s="115" t="b">
        <f>ISNUMBER(SEARCH("IRT",Table1[[#This Row],[Current_Status]]))</f>
        <v>0</v>
      </c>
      <c r="AL3236" s="116">
        <f>YEAR(Table1[[#This Row],[Project_Initiated]])</f>
        <v>2018</v>
      </c>
      <c r="AM3236" s="53">
        <v>44136</v>
      </c>
      <c r="AN3236" s="53" t="str">
        <f>IF(AND(Table1[[#This Row],[Completed Date]]&gt;="07/01/2020"+0,Table1[[#This Row],[Completed Date]]&lt;="6/30/2021"+0),"FY 20-21",IF(AND(Table1[[#This Row],[Completed Date]]&gt;="07/01/2019"+0,Table1[[#This Row],[Completed Date]]&lt;="6/30/2020"+0),"FY 19-20",""))</f>
        <v>FY 19-20</v>
      </c>
      <c r="AO3236" s="116" t="str">
        <f>IFERROR(FIND("R",Table1[[#This Row],[FS_Priority]]),"")</f>
        <v/>
      </c>
    </row>
    <row r="3237" spans="1:41" x14ac:dyDescent="0.25">
      <c r="A3237" s="48" t="s">
        <v>2805</v>
      </c>
      <c r="B3237" s="217" t="s">
        <v>211</v>
      </c>
      <c r="C3237" s="217" t="s">
        <v>2805</v>
      </c>
      <c r="D3237" s="218" t="b">
        <v>0</v>
      </c>
      <c r="E3237" s="48" t="s">
        <v>4285</v>
      </c>
      <c r="F3237" s="48" t="s">
        <v>3053</v>
      </c>
      <c r="G3237" s="48" t="s">
        <v>211</v>
      </c>
      <c r="H3237" s="48" t="s">
        <v>1517</v>
      </c>
      <c r="I3237" s="48" t="s">
        <v>211</v>
      </c>
      <c r="J3237" s="48" t="s">
        <v>2661</v>
      </c>
      <c r="K3237" s="217" t="s">
        <v>59</v>
      </c>
      <c r="L3237" s="217" t="s">
        <v>28</v>
      </c>
      <c r="M3237" s="48" t="s">
        <v>3533</v>
      </c>
      <c r="N3237" s="217" t="s">
        <v>211</v>
      </c>
      <c r="O3237" s="48" t="s">
        <v>183</v>
      </c>
      <c r="P3237" s="48"/>
      <c r="Q3237" s="48" t="s">
        <v>288</v>
      </c>
      <c r="R3237" s="217" t="s">
        <v>211</v>
      </c>
      <c r="S3237" s="48" t="b">
        <v>0</v>
      </c>
      <c r="T3237" s="48"/>
      <c r="U3237" s="178"/>
      <c r="V3237" s="178">
        <v>43496</v>
      </c>
      <c r="W3237" s="48" t="s">
        <v>211</v>
      </c>
      <c r="X3237" s="48"/>
      <c r="Y3237" s="48"/>
      <c r="Z3237" s="48" t="s">
        <v>211</v>
      </c>
      <c r="AA3237" s="48"/>
      <c r="AB3237" s="48"/>
      <c r="AC3237" s="217" t="s">
        <v>2806</v>
      </c>
      <c r="AD3237" s="48"/>
      <c r="AE3237" s="217" t="s">
        <v>178</v>
      </c>
      <c r="AF3237" s="217" t="s">
        <v>211</v>
      </c>
      <c r="AG3237" s="217" t="s">
        <v>211</v>
      </c>
      <c r="AH3237" s="208">
        <v>43524</v>
      </c>
      <c r="AI3237" s="210" t="s">
        <v>4353</v>
      </c>
      <c r="AJ3237" s="115" t="str">
        <f t="shared" si="50"/>
        <v>FS</v>
      </c>
      <c r="AK3237" s="115" t="b">
        <f>ISNUMBER(SEARCH("IRT",Table1[[#This Row],[Current_Status]]))</f>
        <v>0</v>
      </c>
      <c r="AL3237" s="116">
        <f>YEAR(Table1[[#This Row],[Project_Initiated]])</f>
        <v>2019</v>
      </c>
      <c r="AM3237" s="53">
        <v>44136</v>
      </c>
      <c r="AN3237" s="53" t="str">
        <f>IF(AND(Table1[[#This Row],[Completed Date]]&gt;="07/01/2020"+0,Table1[[#This Row],[Completed Date]]&lt;="6/30/2021"+0),"FY 20-21",IF(AND(Table1[[#This Row],[Completed Date]]&gt;="07/01/2019"+0,Table1[[#This Row],[Completed Date]]&lt;="6/30/2020"+0),"FY 19-20",""))</f>
        <v/>
      </c>
      <c r="AO3237" s="116" t="str">
        <f>IFERROR(FIND("R",Table1[[#This Row],[FS_Priority]]),"")</f>
        <v/>
      </c>
    </row>
    <row r="3238" spans="1:41" x14ac:dyDescent="0.25">
      <c r="A3238" s="48" t="s">
        <v>2746</v>
      </c>
      <c r="B3238" s="217" t="s">
        <v>211</v>
      </c>
      <c r="C3238" s="217" t="s">
        <v>2746</v>
      </c>
      <c r="D3238" s="218" t="b">
        <v>0</v>
      </c>
      <c r="E3238" s="48" t="s">
        <v>4291</v>
      </c>
      <c r="F3238" s="48" t="s">
        <v>3263</v>
      </c>
      <c r="G3238" s="48" t="s">
        <v>211</v>
      </c>
      <c r="H3238" s="48" t="s">
        <v>457</v>
      </c>
      <c r="I3238" s="48" t="s">
        <v>3470</v>
      </c>
      <c r="J3238" s="48" t="s">
        <v>2661</v>
      </c>
      <c r="K3238" s="217" t="s">
        <v>3784</v>
      </c>
      <c r="L3238" s="217" t="s">
        <v>2769</v>
      </c>
      <c r="M3238" s="48" t="s">
        <v>3785</v>
      </c>
      <c r="N3238" s="217" t="s">
        <v>211</v>
      </c>
      <c r="O3238" s="48" t="s">
        <v>165</v>
      </c>
      <c r="P3238" s="48"/>
      <c r="Q3238" s="48" t="s">
        <v>236</v>
      </c>
      <c r="R3238" s="217" t="s">
        <v>211</v>
      </c>
      <c r="S3238" s="48" t="b">
        <v>0</v>
      </c>
      <c r="T3238" s="48"/>
      <c r="U3238" s="178"/>
      <c r="V3238" s="178">
        <v>43440</v>
      </c>
      <c r="W3238" s="48" t="s">
        <v>211</v>
      </c>
      <c r="X3238" s="48"/>
      <c r="Y3238" s="48"/>
      <c r="Z3238" s="48" t="s">
        <v>211</v>
      </c>
      <c r="AA3238" s="48"/>
      <c r="AB3238" s="48"/>
      <c r="AC3238" s="217" t="s">
        <v>2881</v>
      </c>
      <c r="AD3238" s="48"/>
      <c r="AE3238" s="217" t="s">
        <v>211</v>
      </c>
      <c r="AF3238" s="217" t="s">
        <v>211</v>
      </c>
      <c r="AG3238" s="217" t="s">
        <v>211</v>
      </c>
      <c r="AH3238" s="208">
        <v>43592</v>
      </c>
      <c r="AI3238" s="210" t="s">
        <v>4346</v>
      </c>
      <c r="AJ3238" s="115" t="str">
        <f t="shared" si="50"/>
        <v>FS</v>
      </c>
      <c r="AK3238" s="115" t="b">
        <f>ISNUMBER(SEARCH("IRT",Table1[[#This Row],[Current_Status]]))</f>
        <v>0</v>
      </c>
      <c r="AL3238" s="116">
        <f>YEAR(Table1[[#This Row],[Project_Initiated]])</f>
        <v>2018</v>
      </c>
      <c r="AM3238" s="53">
        <v>44136</v>
      </c>
      <c r="AN3238" s="53" t="str">
        <f>IF(AND(Table1[[#This Row],[Completed Date]]&gt;="07/01/2020"+0,Table1[[#This Row],[Completed Date]]&lt;="6/30/2021"+0),"FY 20-21",IF(AND(Table1[[#This Row],[Completed Date]]&gt;="07/01/2019"+0,Table1[[#This Row],[Completed Date]]&lt;="6/30/2020"+0),"FY 19-20",""))</f>
        <v/>
      </c>
      <c r="AO3238" s="116" t="str">
        <f>IFERROR(FIND("R",Table1[[#This Row],[FS_Priority]]),"")</f>
        <v/>
      </c>
    </row>
    <row r="3239" spans="1:41" x14ac:dyDescent="0.25">
      <c r="A3239" s="48" t="s">
        <v>2831</v>
      </c>
      <c r="B3239" s="217" t="s">
        <v>211</v>
      </c>
      <c r="C3239" s="217" t="s">
        <v>2831</v>
      </c>
      <c r="D3239" s="218" t="b">
        <v>0</v>
      </c>
      <c r="E3239" s="48" t="s">
        <v>99</v>
      </c>
      <c r="F3239" s="48" t="s">
        <v>3100</v>
      </c>
      <c r="G3239" s="48" t="s">
        <v>4001</v>
      </c>
      <c r="H3239" s="48" t="s">
        <v>445</v>
      </c>
      <c r="I3239" s="48" t="s">
        <v>3638</v>
      </c>
      <c r="J3239" s="48" t="s">
        <v>2670</v>
      </c>
      <c r="K3239" s="217" t="s">
        <v>4989</v>
      </c>
      <c r="L3239" s="217" t="s">
        <v>297</v>
      </c>
      <c r="M3239" s="48" t="s">
        <v>3599</v>
      </c>
      <c r="N3239" s="217" t="s">
        <v>211</v>
      </c>
      <c r="O3239" s="48" t="s">
        <v>183</v>
      </c>
      <c r="P3239" s="48"/>
      <c r="Q3239" s="48" t="s">
        <v>212</v>
      </c>
      <c r="R3239" s="217" t="s">
        <v>211</v>
      </c>
      <c r="S3239" s="48" t="b">
        <v>0</v>
      </c>
      <c r="T3239" s="48"/>
      <c r="U3239" s="178"/>
      <c r="V3239" s="178">
        <v>43440</v>
      </c>
      <c r="W3239" s="48" t="s">
        <v>211</v>
      </c>
      <c r="X3239" s="48"/>
      <c r="Y3239" s="48"/>
      <c r="Z3239" s="48" t="s">
        <v>211</v>
      </c>
      <c r="AA3239" s="48"/>
      <c r="AB3239" s="48"/>
      <c r="AC3239" s="217" t="s">
        <v>2893</v>
      </c>
      <c r="AD3239" s="219">
        <v>43570</v>
      </c>
      <c r="AE3239" s="217" t="s">
        <v>178</v>
      </c>
      <c r="AF3239" s="217" t="s">
        <v>4423</v>
      </c>
      <c r="AG3239" s="217" t="s">
        <v>2694</v>
      </c>
      <c r="AH3239" s="209">
        <v>43606</v>
      </c>
      <c r="AI3239" s="210" t="s">
        <v>4349</v>
      </c>
      <c r="AJ3239" s="115" t="str">
        <f t="shared" si="50"/>
        <v>FS</v>
      </c>
      <c r="AK3239" s="115" t="b">
        <f>ISNUMBER(SEARCH("IRT",Table1[[#This Row],[Current_Status]]))</f>
        <v>0</v>
      </c>
      <c r="AL3239" s="116">
        <f>YEAR(Table1[[#This Row],[Project_Initiated]])</f>
        <v>2018</v>
      </c>
      <c r="AM3239" s="53">
        <v>44136</v>
      </c>
      <c r="AN3239" s="53" t="str">
        <f>IF(AND(Table1[[#This Row],[Completed Date]]&gt;="07/01/2020"+0,Table1[[#This Row],[Completed Date]]&lt;="6/30/2021"+0),"FY 20-21",IF(AND(Table1[[#This Row],[Completed Date]]&gt;="07/01/2019"+0,Table1[[#This Row],[Completed Date]]&lt;="6/30/2020"+0),"FY 19-20",""))</f>
        <v/>
      </c>
      <c r="AO3239" s="116" t="str">
        <f>IFERROR(FIND("R",Table1[[#This Row],[FS_Priority]]),"")</f>
        <v/>
      </c>
    </row>
    <row r="3240" spans="1:41" x14ac:dyDescent="0.25">
      <c r="A3240" s="48" t="s">
        <v>2747</v>
      </c>
      <c r="B3240" s="217" t="s">
        <v>211</v>
      </c>
      <c r="C3240" s="217" t="s">
        <v>2747</v>
      </c>
      <c r="D3240" s="218" t="b">
        <v>0</v>
      </c>
      <c r="E3240" s="48" t="s">
        <v>4299</v>
      </c>
      <c r="F3240" s="48" t="s">
        <v>3261</v>
      </c>
      <c r="G3240" s="48" t="s">
        <v>211</v>
      </c>
      <c r="H3240" s="48" t="s">
        <v>52</v>
      </c>
      <c r="I3240" s="48" t="s">
        <v>3812</v>
      </c>
      <c r="J3240" s="48" t="s">
        <v>2661</v>
      </c>
      <c r="K3240" s="217" t="s">
        <v>3471</v>
      </c>
      <c r="L3240" s="217" t="s">
        <v>2636</v>
      </c>
      <c r="M3240" s="48" t="s">
        <v>3813</v>
      </c>
      <c r="N3240" s="217" t="s">
        <v>211</v>
      </c>
      <c r="O3240" s="48" t="s">
        <v>165</v>
      </c>
      <c r="P3240" s="48"/>
      <c r="Q3240" s="48" t="s">
        <v>218</v>
      </c>
      <c r="R3240" s="217" t="s">
        <v>211</v>
      </c>
      <c r="S3240" s="48" t="b">
        <v>0</v>
      </c>
      <c r="T3240" s="48"/>
      <c r="U3240" s="178"/>
      <c r="V3240" s="178">
        <v>43452</v>
      </c>
      <c r="W3240" s="48" t="s">
        <v>211</v>
      </c>
      <c r="X3240" s="48"/>
      <c r="Y3240" s="48"/>
      <c r="Z3240" s="48" t="s">
        <v>211</v>
      </c>
      <c r="AA3240" s="48"/>
      <c r="AB3240" s="48"/>
      <c r="AC3240" s="217" t="s">
        <v>2788</v>
      </c>
      <c r="AD3240" s="48"/>
      <c r="AE3240" s="217" t="s">
        <v>211</v>
      </c>
      <c r="AF3240" s="217" t="s">
        <v>211</v>
      </c>
      <c r="AG3240" s="217" t="s">
        <v>211</v>
      </c>
      <c r="AH3240" s="208">
        <v>43504</v>
      </c>
      <c r="AI3240" s="210" t="s">
        <v>4346</v>
      </c>
      <c r="AJ3240" s="115" t="str">
        <f t="shared" si="50"/>
        <v>FS</v>
      </c>
      <c r="AK3240" s="115" t="b">
        <f>ISNUMBER(SEARCH("IRT",Table1[[#This Row],[Current_Status]]))</f>
        <v>0</v>
      </c>
      <c r="AL3240" s="116">
        <f>YEAR(Table1[[#This Row],[Project_Initiated]])</f>
        <v>2018</v>
      </c>
      <c r="AM3240" s="53">
        <v>44136</v>
      </c>
      <c r="AN3240" s="53" t="str">
        <f>IF(AND(Table1[[#This Row],[Completed Date]]&gt;="07/01/2020"+0,Table1[[#This Row],[Completed Date]]&lt;="6/30/2021"+0),"FY 20-21",IF(AND(Table1[[#This Row],[Completed Date]]&gt;="07/01/2019"+0,Table1[[#This Row],[Completed Date]]&lt;="6/30/2020"+0),"FY 19-20",""))</f>
        <v/>
      </c>
      <c r="AO3240" s="116" t="str">
        <f>IFERROR(FIND("R",Table1[[#This Row],[FS_Priority]]),"")</f>
        <v/>
      </c>
    </row>
    <row r="3241" spans="1:41" x14ac:dyDescent="0.25">
      <c r="A3241" s="48" t="s">
        <v>2755</v>
      </c>
      <c r="B3241" s="217" t="s">
        <v>211</v>
      </c>
      <c r="C3241" s="217" t="s">
        <v>2755</v>
      </c>
      <c r="D3241" s="218" t="b">
        <v>0</v>
      </c>
      <c r="E3241" s="48" t="s">
        <v>4313</v>
      </c>
      <c r="F3241" s="48" t="s">
        <v>2773</v>
      </c>
      <c r="G3241" s="48" t="s">
        <v>211</v>
      </c>
      <c r="H3241" s="48" t="s">
        <v>461</v>
      </c>
      <c r="I3241" s="48" t="s">
        <v>3891</v>
      </c>
      <c r="J3241" s="48" t="s">
        <v>2661</v>
      </c>
      <c r="K3241" s="217" t="s">
        <v>3883</v>
      </c>
      <c r="L3241" s="217" t="s">
        <v>437</v>
      </c>
      <c r="M3241" s="48" t="s">
        <v>3892</v>
      </c>
      <c r="N3241" s="217" t="s">
        <v>211</v>
      </c>
      <c r="O3241" s="48" t="s">
        <v>165</v>
      </c>
      <c r="P3241" s="48"/>
      <c r="Q3241" s="48" t="s">
        <v>236</v>
      </c>
      <c r="R3241" s="217" t="s">
        <v>211</v>
      </c>
      <c r="S3241" s="48" t="b">
        <v>0</v>
      </c>
      <c r="T3241" s="48"/>
      <c r="U3241" s="178"/>
      <c r="V3241" s="178">
        <v>43445</v>
      </c>
      <c r="W3241" s="48" t="s">
        <v>211</v>
      </c>
      <c r="X3241" s="48"/>
      <c r="Y3241" s="48"/>
      <c r="Z3241" s="48" t="s">
        <v>211</v>
      </c>
      <c r="AA3241" s="48"/>
      <c r="AB3241" s="48"/>
      <c r="AC3241" s="217" t="s">
        <v>2881</v>
      </c>
      <c r="AD3241" s="48"/>
      <c r="AE3241" s="217" t="s">
        <v>211</v>
      </c>
      <c r="AF3241" s="217" t="s">
        <v>211</v>
      </c>
      <c r="AG3241" s="217" t="s">
        <v>211</v>
      </c>
      <c r="AH3241" s="208">
        <v>43592</v>
      </c>
      <c r="AI3241" s="210" t="s">
        <v>4346</v>
      </c>
      <c r="AJ3241" s="115" t="str">
        <f t="shared" si="50"/>
        <v>FS</v>
      </c>
      <c r="AK3241" s="115" t="b">
        <f>ISNUMBER(SEARCH("IRT",Table1[[#This Row],[Current_Status]]))</f>
        <v>0</v>
      </c>
      <c r="AL3241" s="116">
        <f>YEAR(Table1[[#This Row],[Project_Initiated]])</f>
        <v>2018</v>
      </c>
      <c r="AM3241" s="53">
        <v>44136</v>
      </c>
      <c r="AN3241" s="53" t="str">
        <f>IF(AND(Table1[[#This Row],[Completed Date]]&gt;="07/01/2020"+0,Table1[[#This Row],[Completed Date]]&lt;="6/30/2021"+0),"FY 20-21",IF(AND(Table1[[#This Row],[Completed Date]]&gt;="07/01/2019"+0,Table1[[#This Row],[Completed Date]]&lt;="6/30/2020"+0),"FY 19-20",""))</f>
        <v/>
      </c>
      <c r="AO3241" s="116" t="str">
        <f>IFERROR(FIND("R",Table1[[#This Row],[FS_Priority]]),"")</f>
        <v/>
      </c>
    </row>
    <row r="3242" spans="1:41" x14ac:dyDescent="0.25">
      <c r="A3242" s="48" t="s">
        <v>2737</v>
      </c>
      <c r="B3242" s="217" t="s">
        <v>211</v>
      </c>
      <c r="C3242" s="217" t="s">
        <v>2737</v>
      </c>
      <c r="D3242" s="218" t="b">
        <v>0</v>
      </c>
      <c r="E3242" s="48" t="s">
        <v>446</v>
      </c>
      <c r="F3242" s="48" t="s">
        <v>3057</v>
      </c>
      <c r="G3242" s="48" t="s">
        <v>2819</v>
      </c>
      <c r="H3242" s="48" t="s">
        <v>52</v>
      </c>
      <c r="I3242" s="48" t="s">
        <v>3584</v>
      </c>
      <c r="J3242" s="48" t="s">
        <v>2661</v>
      </c>
      <c r="K3242" s="217" t="s">
        <v>3578</v>
      </c>
      <c r="L3242" s="217" t="s">
        <v>2636</v>
      </c>
      <c r="M3242" s="48" t="s">
        <v>3585</v>
      </c>
      <c r="N3242" s="217" t="s">
        <v>211</v>
      </c>
      <c r="O3242" s="48" t="s">
        <v>183</v>
      </c>
      <c r="P3242" s="48"/>
      <c r="Q3242" s="48" t="s">
        <v>218</v>
      </c>
      <c r="R3242" s="217" t="s">
        <v>288</v>
      </c>
      <c r="S3242" s="48" t="b">
        <v>0</v>
      </c>
      <c r="T3242" s="48"/>
      <c r="U3242" s="178"/>
      <c r="V3242" s="178">
        <v>43445</v>
      </c>
      <c r="W3242" s="48" t="s">
        <v>211</v>
      </c>
      <c r="X3242" s="48"/>
      <c r="Y3242" s="48"/>
      <c r="Z3242" s="48" t="s">
        <v>211</v>
      </c>
      <c r="AA3242" s="48"/>
      <c r="AB3242" s="48"/>
      <c r="AC3242" s="217" t="s">
        <v>5051</v>
      </c>
      <c r="AD3242" s="219">
        <v>43454</v>
      </c>
      <c r="AE3242" s="217" t="s">
        <v>498</v>
      </c>
      <c r="AF3242" s="217" t="s">
        <v>4737</v>
      </c>
      <c r="AG3242" s="217" t="s">
        <v>2694</v>
      </c>
      <c r="AH3242" s="208">
        <v>44048</v>
      </c>
      <c r="AI3242" s="210" t="s">
        <v>4346</v>
      </c>
      <c r="AJ3242" s="115" t="str">
        <f t="shared" si="50"/>
        <v>FS</v>
      </c>
      <c r="AK3242" s="115" t="b">
        <f>ISNUMBER(SEARCH("IRT",Table1[[#This Row],[Current_Status]]))</f>
        <v>0</v>
      </c>
      <c r="AL3242" s="116">
        <f>YEAR(Table1[[#This Row],[Project_Initiated]])</f>
        <v>2018</v>
      </c>
      <c r="AM3242" s="53">
        <v>44136</v>
      </c>
      <c r="AN3242" s="53" t="str">
        <f>IF(AND(Table1[[#This Row],[Completed Date]]&gt;="07/01/2020"+0,Table1[[#This Row],[Completed Date]]&lt;="6/30/2021"+0),"FY 20-21",IF(AND(Table1[[#This Row],[Completed Date]]&gt;="07/01/2019"+0,Table1[[#This Row],[Completed Date]]&lt;="6/30/2020"+0),"FY 19-20",""))</f>
        <v>FY 20-21</v>
      </c>
      <c r="AO3242" s="116" t="str">
        <f>IFERROR(FIND("R",Table1[[#This Row],[FS_Priority]]),"")</f>
        <v/>
      </c>
    </row>
    <row r="3243" spans="1:41" x14ac:dyDescent="0.25">
      <c r="A3243" s="48" t="s">
        <v>2752</v>
      </c>
      <c r="B3243" s="217" t="s">
        <v>211</v>
      </c>
      <c r="C3243" s="217" t="s">
        <v>2752</v>
      </c>
      <c r="D3243" s="218" t="b">
        <v>0</v>
      </c>
      <c r="E3243" s="48" t="s">
        <v>147</v>
      </c>
      <c r="F3243" s="48" t="s">
        <v>3312</v>
      </c>
      <c r="G3243" s="48" t="s">
        <v>211</v>
      </c>
      <c r="H3243" s="48" t="s">
        <v>451</v>
      </c>
      <c r="I3243" s="48" t="s">
        <v>3848</v>
      </c>
      <c r="J3243" s="48" t="s">
        <v>2661</v>
      </c>
      <c r="K3243" s="217" t="s">
        <v>3839</v>
      </c>
      <c r="L3243" s="217" t="s">
        <v>4330</v>
      </c>
      <c r="M3243" s="48" t="s">
        <v>3849</v>
      </c>
      <c r="N3243" s="217" t="s">
        <v>211</v>
      </c>
      <c r="O3243" s="48" t="s">
        <v>165</v>
      </c>
      <c r="P3243" s="48"/>
      <c r="Q3243" s="48" t="s">
        <v>218</v>
      </c>
      <c r="R3243" s="217" t="s">
        <v>211</v>
      </c>
      <c r="S3243" s="48" t="b">
        <v>1</v>
      </c>
      <c r="T3243" s="48"/>
      <c r="U3243" s="178"/>
      <c r="V3243" s="178">
        <v>43446</v>
      </c>
      <c r="W3243" s="48" t="s">
        <v>211</v>
      </c>
      <c r="X3243" s="48"/>
      <c r="Y3243" s="48"/>
      <c r="Z3243" s="48" t="s">
        <v>211</v>
      </c>
      <c r="AA3243" s="48"/>
      <c r="AB3243" s="48"/>
      <c r="AC3243" s="217" t="s">
        <v>2788</v>
      </c>
      <c r="AD3243" s="179"/>
      <c r="AE3243" s="217" t="s">
        <v>211</v>
      </c>
      <c r="AF3243" s="217" t="s">
        <v>211</v>
      </c>
      <c r="AG3243" s="217" t="s">
        <v>211</v>
      </c>
      <c r="AH3243" s="208">
        <v>43504</v>
      </c>
      <c r="AI3243" s="210" t="s">
        <v>4346</v>
      </c>
      <c r="AJ3243" s="115" t="str">
        <f t="shared" si="50"/>
        <v>FS</v>
      </c>
      <c r="AK3243" s="115" t="b">
        <f>ISNUMBER(SEARCH("IRT",Table1[[#This Row],[Current_Status]]))</f>
        <v>0</v>
      </c>
      <c r="AL3243" s="116">
        <f>YEAR(Table1[[#This Row],[Project_Initiated]])</f>
        <v>2018</v>
      </c>
      <c r="AM3243" s="53">
        <v>44136</v>
      </c>
      <c r="AN3243" s="53" t="str">
        <f>IF(AND(Table1[[#This Row],[Completed Date]]&gt;="07/01/2020"+0,Table1[[#This Row],[Completed Date]]&lt;="6/30/2021"+0),"FY 20-21",IF(AND(Table1[[#This Row],[Completed Date]]&gt;="07/01/2019"+0,Table1[[#This Row],[Completed Date]]&lt;="6/30/2020"+0),"FY 19-20",""))</f>
        <v/>
      </c>
      <c r="AO3243" s="116" t="str">
        <f>IFERROR(FIND("R",Table1[[#This Row],[FS_Priority]]),"")</f>
        <v/>
      </c>
    </row>
    <row r="3244" spans="1:41" x14ac:dyDescent="0.25">
      <c r="A3244" s="48" t="s">
        <v>2751</v>
      </c>
      <c r="B3244" s="217" t="s">
        <v>211</v>
      </c>
      <c r="C3244" s="217" t="s">
        <v>2751</v>
      </c>
      <c r="D3244" s="218" t="b">
        <v>0</v>
      </c>
      <c r="E3244" s="48" t="s">
        <v>147</v>
      </c>
      <c r="F3244" s="48" t="s">
        <v>3314</v>
      </c>
      <c r="G3244" s="48" t="s">
        <v>211</v>
      </c>
      <c r="H3244" s="48" t="s">
        <v>2254</v>
      </c>
      <c r="I3244" s="48" t="s">
        <v>211</v>
      </c>
      <c r="J3244" s="48" t="s">
        <v>2672</v>
      </c>
      <c r="K3244" s="217" t="s">
        <v>3839</v>
      </c>
      <c r="L3244" s="217" t="s">
        <v>4330</v>
      </c>
      <c r="M3244" s="48" t="s">
        <v>3849</v>
      </c>
      <c r="N3244" s="217" t="s">
        <v>211</v>
      </c>
      <c r="O3244" s="48" t="s">
        <v>165</v>
      </c>
      <c r="P3244" s="48"/>
      <c r="Q3244" s="48" t="s">
        <v>236</v>
      </c>
      <c r="R3244" s="217" t="s">
        <v>211</v>
      </c>
      <c r="S3244" s="48" t="b">
        <v>0</v>
      </c>
      <c r="T3244" s="48"/>
      <c r="U3244" s="178"/>
      <c r="V3244" s="178">
        <v>43448</v>
      </c>
      <c r="W3244" s="48" t="s">
        <v>211</v>
      </c>
      <c r="X3244" s="48"/>
      <c r="Y3244" s="48"/>
      <c r="Z3244" s="48" t="s">
        <v>211</v>
      </c>
      <c r="AA3244" s="48"/>
      <c r="AB3244" s="48"/>
      <c r="AC3244" s="217" t="s">
        <v>2905</v>
      </c>
      <c r="AD3244" s="48"/>
      <c r="AE3244" s="217" t="s">
        <v>211</v>
      </c>
      <c r="AF3244" s="217" t="s">
        <v>211</v>
      </c>
      <c r="AG3244" s="217" t="s">
        <v>211</v>
      </c>
      <c r="AH3244" s="208">
        <v>43622</v>
      </c>
      <c r="AI3244" s="210" t="s">
        <v>4346</v>
      </c>
      <c r="AJ3244" s="115" t="str">
        <f t="shared" si="50"/>
        <v>FS</v>
      </c>
      <c r="AK3244" s="115" t="b">
        <f>ISNUMBER(SEARCH("IRT",Table1[[#This Row],[Current_Status]]))</f>
        <v>0</v>
      </c>
      <c r="AL3244" s="116">
        <f>YEAR(Table1[[#This Row],[Project_Initiated]])</f>
        <v>2018</v>
      </c>
      <c r="AM3244" s="53">
        <v>44136</v>
      </c>
      <c r="AN3244" s="53" t="str">
        <f>IF(AND(Table1[[#This Row],[Completed Date]]&gt;="07/01/2020"+0,Table1[[#This Row],[Completed Date]]&lt;="6/30/2021"+0),"FY 20-21",IF(AND(Table1[[#This Row],[Completed Date]]&gt;="07/01/2019"+0,Table1[[#This Row],[Completed Date]]&lt;="6/30/2020"+0),"FY 19-20",""))</f>
        <v/>
      </c>
      <c r="AO3244" s="116" t="str">
        <f>IFERROR(FIND("R",Table1[[#This Row],[FS_Priority]]),"")</f>
        <v/>
      </c>
    </row>
    <row r="3245" spans="1:41" x14ac:dyDescent="0.25">
      <c r="A3245" s="48" t="s">
        <v>2745</v>
      </c>
      <c r="B3245" s="217" t="s">
        <v>211</v>
      </c>
      <c r="C3245" s="217" t="s">
        <v>2745</v>
      </c>
      <c r="D3245" s="218" t="b">
        <v>0</v>
      </c>
      <c r="E3245" s="48" t="s">
        <v>4291</v>
      </c>
      <c r="F3245" s="48" t="s">
        <v>3262</v>
      </c>
      <c r="G3245" s="48" t="s">
        <v>211</v>
      </c>
      <c r="H3245" s="48" t="s">
        <v>457</v>
      </c>
      <c r="I3245" s="48" t="s">
        <v>3783</v>
      </c>
      <c r="J3245" s="48" t="s">
        <v>2661</v>
      </c>
      <c r="K3245" s="217" t="s">
        <v>3784</v>
      </c>
      <c r="L3245" s="217" t="s">
        <v>2769</v>
      </c>
      <c r="M3245" s="48" t="s">
        <v>3785</v>
      </c>
      <c r="N3245" s="217" t="s">
        <v>211</v>
      </c>
      <c r="O3245" s="48" t="s">
        <v>165</v>
      </c>
      <c r="P3245" s="48"/>
      <c r="Q3245" s="48" t="s">
        <v>218</v>
      </c>
      <c r="R3245" s="217" t="s">
        <v>211</v>
      </c>
      <c r="S3245" s="48" t="b">
        <v>1</v>
      </c>
      <c r="T3245" s="48"/>
      <c r="U3245" s="178"/>
      <c r="V3245" s="178">
        <v>43448</v>
      </c>
      <c r="W3245" s="48" t="s">
        <v>211</v>
      </c>
      <c r="X3245" s="48"/>
      <c r="Y3245" s="48"/>
      <c r="Z3245" s="48" t="s">
        <v>211</v>
      </c>
      <c r="AA3245" s="48"/>
      <c r="AB3245" s="48"/>
      <c r="AC3245" s="217" t="s">
        <v>2818</v>
      </c>
      <c r="AD3245" s="48"/>
      <c r="AE3245" s="217" t="s">
        <v>211</v>
      </c>
      <c r="AF3245" s="217" t="s">
        <v>211</v>
      </c>
      <c r="AG3245" s="217" t="s">
        <v>211</v>
      </c>
      <c r="AH3245" s="209">
        <v>43528</v>
      </c>
      <c r="AI3245" s="210" t="s">
        <v>4346</v>
      </c>
      <c r="AJ3245" s="115" t="str">
        <f t="shared" si="50"/>
        <v>FS</v>
      </c>
      <c r="AK3245" s="115" t="b">
        <f>ISNUMBER(SEARCH("IRT",Table1[[#This Row],[Current_Status]]))</f>
        <v>0</v>
      </c>
      <c r="AL3245" s="116">
        <f>YEAR(Table1[[#This Row],[Project_Initiated]])</f>
        <v>2018</v>
      </c>
      <c r="AM3245" s="53">
        <v>44136</v>
      </c>
      <c r="AN3245" s="53" t="str">
        <f>IF(AND(Table1[[#This Row],[Completed Date]]&gt;="07/01/2020"+0,Table1[[#This Row],[Completed Date]]&lt;="6/30/2021"+0),"FY 20-21",IF(AND(Table1[[#This Row],[Completed Date]]&gt;="07/01/2019"+0,Table1[[#This Row],[Completed Date]]&lt;="6/30/2020"+0),"FY 19-20",""))</f>
        <v/>
      </c>
      <c r="AO3245" s="116" t="str">
        <f>IFERROR(FIND("R",Table1[[#This Row],[FS_Priority]]),"")</f>
        <v/>
      </c>
    </row>
    <row r="3246" spans="1:41" x14ac:dyDescent="0.25">
      <c r="A3246" s="48" t="s">
        <v>2839</v>
      </c>
      <c r="B3246" s="217" t="s">
        <v>211</v>
      </c>
      <c r="C3246" s="217" t="s">
        <v>2839</v>
      </c>
      <c r="D3246" s="218" t="b">
        <v>0</v>
      </c>
      <c r="E3246" s="48" t="s">
        <v>107</v>
      </c>
      <c r="F3246" s="48" t="s">
        <v>3189</v>
      </c>
      <c r="G3246" s="48" t="s">
        <v>2840</v>
      </c>
      <c r="H3246" s="48" t="s">
        <v>294</v>
      </c>
      <c r="I3246" s="48" t="s">
        <v>3716</v>
      </c>
      <c r="J3246" s="48" t="s">
        <v>2672</v>
      </c>
      <c r="K3246" s="217" t="s">
        <v>3674</v>
      </c>
      <c r="L3246" s="217" t="s">
        <v>2636</v>
      </c>
      <c r="M3246" s="48" t="s">
        <v>3698</v>
      </c>
      <c r="N3246" s="217" t="s">
        <v>3717</v>
      </c>
      <c r="O3246" s="48" t="s">
        <v>183</v>
      </c>
      <c r="P3246" s="48"/>
      <c r="Q3246" s="48" t="s">
        <v>3291</v>
      </c>
      <c r="R3246" s="217" t="s">
        <v>2841</v>
      </c>
      <c r="S3246" s="48" t="b">
        <v>0</v>
      </c>
      <c r="T3246" s="48"/>
      <c r="U3246" s="178"/>
      <c r="V3246" s="178">
        <v>43451</v>
      </c>
      <c r="W3246" s="48" t="s">
        <v>211</v>
      </c>
      <c r="X3246" s="48"/>
      <c r="Y3246" s="48"/>
      <c r="Z3246" s="48" t="s">
        <v>211</v>
      </c>
      <c r="AA3246" s="48"/>
      <c r="AB3246" s="48"/>
      <c r="AC3246" s="217" t="s">
        <v>4424</v>
      </c>
      <c r="AD3246" s="220">
        <v>43628</v>
      </c>
      <c r="AE3246" s="217" t="s">
        <v>498</v>
      </c>
      <c r="AF3246" s="217" t="s">
        <v>4425</v>
      </c>
      <c r="AG3246" s="217" t="s">
        <v>2694</v>
      </c>
      <c r="AH3246" s="208">
        <v>43703</v>
      </c>
      <c r="AI3246" s="210" t="s">
        <v>4364</v>
      </c>
      <c r="AJ3246" s="115" t="str">
        <f t="shared" si="50"/>
        <v>FS</v>
      </c>
      <c r="AK3246" s="115" t="b">
        <f>ISNUMBER(SEARCH("IRT",Table1[[#This Row],[Current_Status]]))</f>
        <v>0</v>
      </c>
      <c r="AL3246" s="116">
        <f>YEAR(Table1[[#This Row],[Project_Initiated]])</f>
        <v>2018</v>
      </c>
      <c r="AM3246" s="53">
        <v>44136</v>
      </c>
      <c r="AN3246" s="53" t="str">
        <f>IF(AND(Table1[[#This Row],[Completed Date]]&gt;="07/01/2020"+0,Table1[[#This Row],[Completed Date]]&lt;="6/30/2021"+0),"FY 20-21",IF(AND(Table1[[#This Row],[Completed Date]]&gt;="07/01/2019"+0,Table1[[#This Row],[Completed Date]]&lt;="6/30/2020"+0),"FY 19-20",""))</f>
        <v>FY 19-20</v>
      </c>
      <c r="AO3246" s="116">
        <f>IFERROR(FIND("R",Table1[[#This Row],[FS_Priority]]),"")</f>
        <v>1</v>
      </c>
    </row>
    <row r="3247" spans="1:41" x14ac:dyDescent="0.25">
      <c r="A3247" s="48" t="s">
        <v>3384</v>
      </c>
      <c r="B3247" s="217" t="s">
        <v>211</v>
      </c>
      <c r="C3247" s="217" t="s">
        <v>3384</v>
      </c>
      <c r="D3247" s="218" t="b">
        <v>0</v>
      </c>
      <c r="E3247" s="48" t="s">
        <v>4299</v>
      </c>
      <c r="F3247" s="48" t="s">
        <v>3385</v>
      </c>
      <c r="G3247" s="48" t="s">
        <v>4054</v>
      </c>
      <c r="H3247" s="48" t="s">
        <v>448</v>
      </c>
      <c r="I3247" s="48" t="s">
        <v>3470</v>
      </c>
      <c r="J3247" s="48" t="s">
        <v>2661</v>
      </c>
      <c r="K3247" s="217" t="s">
        <v>3471</v>
      </c>
      <c r="L3247" s="217" t="s">
        <v>2636</v>
      </c>
      <c r="M3247" s="48" t="s">
        <v>4827</v>
      </c>
      <c r="N3247" s="217" t="s">
        <v>211</v>
      </c>
      <c r="O3247" s="48" t="s">
        <v>183</v>
      </c>
      <c r="P3247" s="48"/>
      <c r="Q3247" s="48" t="s">
        <v>218</v>
      </c>
      <c r="R3247" s="217" t="s">
        <v>211</v>
      </c>
      <c r="S3247" s="48" t="b">
        <v>0</v>
      </c>
      <c r="T3247" s="48"/>
      <c r="U3247" s="178"/>
      <c r="V3247" s="178">
        <v>43451</v>
      </c>
      <c r="W3247" s="48" t="s">
        <v>211</v>
      </c>
      <c r="X3247" s="48"/>
      <c r="Y3247" s="48"/>
      <c r="Z3247" s="48" t="s">
        <v>211</v>
      </c>
      <c r="AA3247" s="48"/>
      <c r="AB3247" s="48"/>
      <c r="AC3247" s="217" t="s">
        <v>5040</v>
      </c>
      <c r="AD3247" s="179"/>
      <c r="AE3247" s="217" t="s">
        <v>178</v>
      </c>
      <c r="AF3247" s="217" t="s">
        <v>211</v>
      </c>
      <c r="AG3247" s="217" t="s">
        <v>211</v>
      </c>
      <c r="AH3247" s="208">
        <v>44048</v>
      </c>
      <c r="AI3247" s="210" t="s">
        <v>4349</v>
      </c>
      <c r="AJ3247" s="115" t="str">
        <f t="shared" si="50"/>
        <v>FS</v>
      </c>
      <c r="AK3247" s="115" t="b">
        <f>ISNUMBER(SEARCH("IRT",Table1[[#This Row],[Current_Status]]))</f>
        <v>0</v>
      </c>
      <c r="AL3247" s="116">
        <f>YEAR(Table1[[#This Row],[Project_Initiated]])</f>
        <v>2018</v>
      </c>
      <c r="AM3247" s="53">
        <v>44136</v>
      </c>
      <c r="AN3247" s="53" t="str">
        <f>IF(AND(Table1[[#This Row],[Completed Date]]&gt;="07/01/2020"+0,Table1[[#This Row],[Completed Date]]&lt;="6/30/2021"+0),"FY 20-21",IF(AND(Table1[[#This Row],[Completed Date]]&gt;="07/01/2019"+0,Table1[[#This Row],[Completed Date]]&lt;="6/30/2020"+0),"FY 19-20",""))</f>
        <v>FY 20-21</v>
      </c>
      <c r="AO3247" s="116" t="str">
        <f>IFERROR(FIND("R",Table1[[#This Row],[FS_Priority]]),"")</f>
        <v/>
      </c>
    </row>
    <row r="3248" spans="1:41" x14ac:dyDescent="0.25">
      <c r="A3248" s="48" t="s">
        <v>3452</v>
      </c>
      <c r="B3248" s="217" t="s">
        <v>211</v>
      </c>
      <c r="C3248" s="217" t="s">
        <v>3452</v>
      </c>
      <c r="D3248" s="218" t="b">
        <v>0</v>
      </c>
      <c r="E3248" s="48" t="s">
        <v>4257</v>
      </c>
      <c r="F3248" s="48" t="s">
        <v>3453</v>
      </c>
      <c r="G3248" s="48" t="s">
        <v>211</v>
      </c>
      <c r="H3248" s="48" t="s">
        <v>2338</v>
      </c>
      <c r="I3248" s="48" t="s">
        <v>3537</v>
      </c>
      <c r="J3248" s="48" t="s">
        <v>2672</v>
      </c>
      <c r="K3248" s="217" t="s">
        <v>3901</v>
      </c>
      <c r="L3248" s="217" t="s">
        <v>439</v>
      </c>
      <c r="M3248" s="48" t="s">
        <v>3903</v>
      </c>
      <c r="N3248" s="217" t="s">
        <v>211</v>
      </c>
      <c r="O3248" s="48" t="s">
        <v>183</v>
      </c>
      <c r="P3248" s="48"/>
      <c r="Q3248" s="48" t="s">
        <v>3291</v>
      </c>
      <c r="R3248" s="217" t="s">
        <v>211</v>
      </c>
      <c r="S3248" s="48" t="b">
        <v>0</v>
      </c>
      <c r="T3248" s="48"/>
      <c r="U3248" s="178"/>
      <c r="V3248" s="178">
        <v>43452</v>
      </c>
      <c r="W3248" s="48" t="s">
        <v>211</v>
      </c>
      <c r="X3248" s="48"/>
      <c r="Y3248" s="48"/>
      <c r="Z3248" s="48" t="s">
        <v>211</v>
      </c>
      <c r="AA3248" s="48"/>
      <c r="AB3248" s="48"/>
      <c r="AC3248" s="217" t="s">
        <v>211</v>
      </c>
      <c r="AD3248" s="48"/>
      <c r="AE3248" s="217" t="s">
        <v>178</v>
      </c>
      <c r="AF3248" s="217" t="s">
        <v>211</v>
      </c>
      <c r="AG3248" s="217" t="s">
        <v>211</v>
      </c>
      <c r="AH3248" s="208">
        <v>43683</v>
      </c>
      <c r="AI3248" s="210" t="s">
        <v>4349</v>
      </c>
      <c r="AJ3248" s="115" t="str">
        <f t="shared" si="50"/>
        <v>FS</v>
      </c>
      <c r="AK3248" s="115" t="b">
        <f>ISNUMBER(SEARCH("IRT",Table1[[#This Row],[Current_Status]]))</f>
        <v>0</v>
      </c>
      <c r="AL3248" s="116">
        <f>YEAR(Table1[[#This Row],[Project_Initiated]])</f>
        <v>2018</v>
      </c>
      <c r="AM3248" s="53">
        <v>44136</v>
      </c>
      <c r="AN3248" s="53" t="str">
        <f>IF(AND(Table1[[#This Row],[Completed Date]]&gt;="07/01/2020"+0,Table1[[#This Row],[Completed Date]]&lt;="6/30/2021"+0),"FY 20-21",IF(AND(Table1[[#This Row],[Completed Date]]&gt;="07/01/2019"+0,Table1[[#This Row],[Completed Date]]&lt;="6/30/2020"+0),"FY 19-20",""))</f>
        <v>FY 19-20</v>
      </c>
      <c r="AO3248" s="116">
        <f>IFERROR(FIND("R",Table1[[#This Row],[FS_Priority]]),"")</f>
        <v>1</v>
      </c>
    </row>
    <row r="3249" spans="1:41" x14ac:dyDescent="0.25">
      <c r="A3249" s="48" t="s">
        <v>2830</v>
      </c>
      <c r="B3249" s="217" t="s">
        <v>211</v>
      </c>
      <c r="C3249" s="217" t="s">
        <v>2830</v>
      </c>
      <c r="D3249" s="218" t="b">
        <v>0</v>
      </c>
      <c r="E3249" s="48" t="s">
        <v>99</v>
      </c>
      <c r="F3249" s="48" t="s">
        <v>3425</v>
      </c>
      <c r="G3249" s="48" t="s">
        <v>4024</v>
      </c>
      <c r="H3249" s="48" t="s">
        <v>445</v>
      </c>
      <c r="I3249" s="48" t="s">
        <v>3637</v>
      </c>
      <c r="J3249" s="48" t="s">
        <v>2661</v>
      </c>
      <c r="K3249" s="217" t="s">
        <v>4989</v>
      </c>
      <c r="L3249" s="217" t="s">
        <v>297</v>
      </c>
      <c r="M3249" s="48" t="s">
        <v>3599</v>
      </c>
      <c r="N3249" s="217" t="s">
        <v>211</v>
      </c>
      <c r="O3249" s="48" t="s">
        <v>183</v>
      </c>
      <c r="P3249" s="48"/>
      <c r="Q3249" s="48" t="s">
        <v>236</v>
      </c>
      <c r="R3249" s="217" t="s">
        <v>211</v>
      </c>
      <c r="S3249" s="48" t="b">
        <v>0</v>
      </c>
      <c r="T3249" s="48"/>
      <c r="U3249" s="178"/>
      <c r="V3249" s="178">
        <v>43452</v>
      </c>
      <c r="W3249" s="48" t="s">
        <v>211</v>
      </c>
      <c r="X3249" s="48"/>
      <c r="Y3249" s="48"/>
      <c r="Z3249" s="48" t="s">
        <v>211</v>
      </c>
      <c r="AA3249" s="48"/>
      <c r="AB3249" s="48"/>
      <c r="AC3249" s="217" t="s">
        <v>4730</v>
      </c>
      <c r="AD3249" s="219">
        <v>43545</v>
      </c>
      <c r="AE3249" s="217" t="s">
        <v>178</v>
      </c>
      <c r="AF3249" s="217" t="s">
        <v>4426</v>
      </c>
      <c r="AG3249" s="217" t="s">
        <v>2694</v>
      </c>
      <c r="AH3249" s="208">
        <v>43815</v>
      </c>
      <c r="AI3249" s="210" t="s">
        <v>4349</v>
      </c>
      <c r="AJ3249" s="115" t="str">
        <f t="shared" si="50"/>
        <v>FS</v>
      </c>
      <c r="AK3249" s="115" t="b">
        <f>ISNUMBER(SEARCH("IRT",Table1[[#This Row],[Current_Status]]))</f>
        <v>0</v>
      </c>
      <c r="AL3249" s="116">
        <f>YEAR(Table1[[#This Row],[Project_Initiated]])</f>
        <v>2018</v>
      </c>
      <c r="AM3249" s="53">
        <v>44136</v>
      </c>
      <c r="AN3249" s="53" t="str">
        <f>IF(AND(Table1[[#This Row],[Completed Date]]&gt;="07/01/2020"+0,Table1[[#This Row],[Completed Date]]&lt;="6/30/2021"+0),"FY 20-21",IF(AND(Table1[[#This Row],[Completed Date]]&gt;="07/01/2019"+0,Table1[[#This Row],[Completed Date]]&lt;="6/30/2020"+0),"FY 19-20",""))</f>
        <v>FY 19-20</v>
      </c>
      <c r="AO3249" s="116" t="str">
        <f>IFERROR(FIND("R",Table1[[#This Row],[FS_Priority]]),"")</f>
        <v/>
      </c>
    </row>
    <row r="3250" spans="1:41" x14ac:dyDescent="0.25">
      <c r="A3250" s="48" t="s">
        <v>2738</v>
      </c>
      <c r="B3250" s="217" t="s">
        <v>211</v>
      </c>
      <c r="C3250" s="217" t="s">
        <v>2738</v>
      </c>
      <c r="D3250" s="218" t="b">
        <v>0</v>
      </c>
      <c r="E3250" s="48" t="s">
        <v>446</v>
      </c>
      <c r="F3250" s="48" t="s">
        <v>3061</v>
      </c>
      <c r="G3250" s="48" t="s">
        <v>211</v>
      </c>
      <c r="H3250" s="48" t="s">
        <v>3531</v>
      </c>
      <c r="I3250" s="48" t="s">
        <v>3591</v>
      </c>
      <c r="J3250" s="48" t="s">
        <v>2661</v>
      </c>
      <c r="K3250" s="217" t="s">
        <v>3578</v>
      </c>
      <c r="L3250" s="217" t="s">
        <v>2636</v>
      </c>
      <c r="M3250" s="48" t="s">
        <v>3592</v>
      </c>
      <c r="N3250" s="217" t="s">
        <v>211</v>
      </c>
      <c r="O3250" s="48" t="s">
        <v>165</v>
      </c>
      <c r="P3250" s="48"/>
      <c r="Q3250" s="48" t="s">
        <v>184</v>
      </c>
      <c r="R3250" s="217" t="s">
        <v>211</v>
      </c>
      <c r="S3250" s="48" t="b">
        <v>0</v>
      </c>
      <c r="T3250" s="48"/>
      <c r="U3250" s="178"/>
      <c r="V3250" s="178">
        <v>43453</v>
      </c>
      <c r="W3250" s="48" t="s">
        <v>211</v>
      </c>
      <c r="X3250" s="48"/>
      <c r="Y3250" s="48"/>
      <c r="Z3250" s="48" t="s">
        <v>211</v>
      </c>
      <c r="AA3250" s="48"/>
      <c r="AB3250" s="48"/>
      <c r="AC3250" s="217" t="s">
        <v>2788</v>
      </c>
      <c r="AD3250" s="48"/>
      <c r="AE3250" s="217" t="s">
        <v>211</v>
      </c>
      <c r="AF3250" s="217" t="s">
        <v>211</v>
      </c>
      <c r="AG3250" s="217" t="s">
        <v>211</v>
      </c>
      <c r="AH3250" s="208">
        <v>43504</v>
      </c>
      <c r="AI3250" s="210" t="s">
        <v>4346</v>
      </c>
      <c r="AJ3250" s="115" t="str">
        <f t="shared" si="50"/>
        <v>FS</v>
      </c>
      <c r="AK3250" s="115" t="b">
        <f>ISNUMBER(SEARCH("IRT",Table1[[#This Row],[Current_Status]]))</f>
        <v>0</v>
      </c>
      <c r="AL3250" s="116">
        <f>YEAR(Table1[[#This Row],[Project_Initiated]])</f>
        <v>2018</v>
      </c>
      <c r="AM3250" s="53">
        <v>44136</v>
      </c>
      <c r="AN3250" s="53" t="str">
        <f>IF(AND(Table1[[#This Row],[Completed Date]]&gt;="07/01/2020"+0,Table1[[#This Row],[Completed Date]]&lt;="6/30/2021"+0),"FY 20-21",IF(AND(Table1[[#This Row],[Completed Date]]&gt;="07/01/2019"+0,Table1[[#This Row],[Completed Date]]&lt;="6/30/2020"+0),"FY 19-20",""))</f>
        <v/>
      </c>
      <c r="AO3250" s="116" t="str">
        <f>IFERROR(FIND("R",Table1[[#This Row],[FS_Priority]]),"")</f>
        <v/>
      </c>
    </row>
    <row r="3251" spans="1:41" x14ac:dyDescent="0.25">
      <c r="A3251" s="48" t="s">
        <v>2832</v>
      </c>
      <c r="B3251" s="217" t="s">
        <v>211</v>
      </c>
      <c r="C3251" s="217" t="s">
        <v>2832</v>
      </c>
      <c r="D3251" s="218" t="b">
        <v>0</v>
      </c>
      <c r="E3251" s="48" t="s">
        <v>99</v>
      </c>
      <c r="F3251" s="48" t="s">
        <v>3105</v>
      </c>
      <c r="G3251" s="48" t="s">
        <v>2836</v>
      </c>
      <c r="H3251" s="48" t="s">
        <v>464</v>
      </c>
      <c r="I3251" s="48" t="s">
        <v>3641</v>
      </c>
      <c r="J3251" s="48" t="s">
        <v>2661</v>
      </c>
      <c r="K3251" s="217" t="s">
        <v>4989</v>
      </c>
      <c r="L3251" s="217" t="s">
        <v>297</v>
      </c>
      <c r="M3251" s="48" t="s">
        <v>3631</v>
      </c>
      <c r="N3251" s="217" t="s">
        <v>211</v>
      </c>
      <c r="O3251" s="48" t="s">
        <v>183</v>
      </c>
      <c r="P3251" s="48"/>
      <c r="Q3251" s="48" t="s">
        <v>240</v>
      </c>
      <c r="R3251" s="217" t="s">
        <v>2837</v>
      </c>
      <c r="S3251" s="48" t="b">
        <v>1</v>
      </c>
      <c r="T3251" s="48"/>
      <c r="U3251" s="178"/>
      <c r="V3251" s="178">
        <v>43453</v>
      </c>
      <c r="W3251" s="48" t="s">
        <v>211</v>
      </c>
      <c r="X3251" s="48"/>
      <c r="Y3251" s="48"/>
      <c r="Z3251" s="48" t="s">
        <v>211</v>
      </c>
      <c r="AA3251" s="48"/>
      <c r="AB3251" s="48"/>
      <c r="AC3251" s="217" t="s">
        <v>4828</v>
      </c>
      <c r="AD3251" s="220">
        <v>43501</v>
      </c>
      <c r="AE3251" s="217" t="s">
        <v>178</v>
      </c>
      <c r="AF3251" s="217" t="s">
        <v>4427</v>
      </c>
      <c r="AG3251" s="217" t="s">
        <v>2694</v>
      </c>
      <c r="AH3251" s="209">
        <v>43889</v>
      </c>
      <c r="AI3251" s="210" t="s">
        <v>4349</v>
      </c>
      <c r="AJ3251" s="115" t="str">
        <f t="shared" si="50"/>
        <v>FS</v>
      </c>
      <c r="AK3251" s="115" t="b">
        <f>ISNUMBER(SEARCH("IRT",Table1[[#This Row],[Current_Status]]))</f>
        <v>0</v>
      </c>
      <c r="AL3251" s="116">
        <f>YEAR(Table1[[#This Row],[Project_Initiated]])</f>
        <v>2018</v>
      </c>
      <c r="AM3251" s="53">
        <v>44136</v>
      </c>
      <c r="AN3251" s="53" t="str">
        <f>IF(AND(Table1[[#This Row],[Completed Date]]&gt;="07/01/2020"+0,Table1[[#This Row],[Completed Date]]&lt;="6/30/2021"+0),"FY 20-21",IF(AND(Table1[[#This Row],[Completed Date]]&gt;="07/01/2019"+0,Table1[[#This Row],[Completed Date]]&lt;="6/30/2020"+0),"FY 19-20",""))</f>
        <v>FY 19-20</v>
      </c>
      <c r="AO3251" s="116" t="str">
        <f>IFERROR(FIND("R",Table1[[#This Row],[FS_Priority]]),"")</f>
        <v/>
      </c>
    </row>
    <row r="3252" spans="1:41" x14ac:dyDescent="0.25">
      <c r="A3252" s="48" t="s">
        <v>2736</v>
      </c>
      <c r="B3252" s="217" t="s">
        <v>211</v>
      </c>
      <c r="C3252" s="217" t="s">
        <v>2736</v>
      </c>
      <c r="D3252" s="218" t="b">
        <v>0</v>
      </c>
      <c r="E3252" s="48" t="s">
        <v>53</v>
      </c>
      <c r="F3252" s="48" t="s">
        <v>3030</v>
      </c>
      <c r="G3252" s="48" t="s">
        <v>211</v>
      </c>
      <c r="H3252" s="48" t="s">
        <v>932</v>
      </c>
      <c r="I3252" s="48" t="s">
        <v>3548</v>
      </c>
      <c r="J3252" s="48" t="s">
        <v>2661</v>
      </c>
      <c r="K3252" s="217" t="s">
        <v>3514</v>
      </c>
      <c r="L3252" s="217" t="s">
        <v>2636</v>
      </c>
      <c r="M3252" s="48" t="s">
        <v>3517</v>
      </c>
      <c r="N3252" s="217" t="s">
        <v>211</v>
      </c>
      <c r="O3252" s="48" t="s">
        <v>165</v>
      </c>
      <c r="P3252" s="48"/>
      <c r="Q3252" s="48" t="s">
        <v>240</v>
      </c>
      <c r="R3252" s="217" t="s">
        <v>211</v>
      </c>
      <c r="S3252" s="48" t="b">
        <v>0</v>
      </c>
      <c r="T3252" s="48"/>
      <c r="U3252" s="178"/>
      <c r="V3252" s="178">
        <v>43454</v>
      </c>
      <c r="W3252" s="48" t="s">
        <v>211</v>
      </c>
      <c r="X3252" s="48"/>
      <c r="Y3252" s="48"/>
      <c r="Z3252" s="48" t="s">
        <v>211</v>
      </c>
      <c r="AA3252" s="48"/>
      <c r="AB3252" s="48"/>
      <c r="AC3252" s="217" t="s">
        <v>2818</v>
      </c>
      <c r="AD3252" s="179"/>
      <c r="AE3252" s="217" t="s">
        <v>211</v>
      </c>
      <c r="AF3252" s="217" t="s">
        <v>211</v>
      </c>
      <c r="AG3252" s="217" t="s">
        <v>211</v>
      </c>
      <c r="AH3252" s="208">
        <v>43528</v>
      </c>
      <c r="AI3252" s="210" t="s">
        <v>4346</v>
      </c>
      <c r="AJ3252" s="115" t="str">
        <f t="shared" si="50"/>
        <v>FS</v>
      </c>
      <c r="AK3252" s="115" t="b">
        <f>ISNUMBER(SEARCH("IRT",Table1[[#This Row],[Current_Status]]))</f>
        <v>0</v>
      </c>
      <c r="AL3252" s="116">
        <f>YEAR(Table1[[#This Row],[Project_Initiated]])</f>
        <v>2018</v>
      </c>
      <c r="AM3252" s="53">
        <v>44136</v>
      </c>
      <c r="AN3252" s="53" t="str">
        <f>IF(AND(Table1[[#This Row],[Completed Date]]&gt;="07/01/2020"+0,Table1[[#This Row],[Completed Date]]&lt;="6/30/2021"+0),"FY 20-21",IF(AND(Table1[[#This Row],[Completed Date]]&gt;="07/01/2019"+0,Table1[[#This Row],[Completed Date]]&lt;="6/30/2020"+0),"FY 19-20",""))</f>
        <v/>
      </c>
      <c r="AO3252" s="116" t="str">
        <f>IFERROR(FIND("R",Table1[[#This Row],[FS_Priority]]),"")</f>
        <v/>
      </c>
    </row>
    <row r="3253" spans="1:41" x14ac:dyDescent="0.25">
      <c r="A3253" s="48" t="s">
        <v>2748</v>
      </c>
      <c r="B3253" s="217" t="s">
        <v>211</v>
      </c>
      <c r="C3253" s="217" t="s">
        <v>2748</v>
      </c>
      <c r="D3253" s="218" t="b">
        <v>0</v>
      </c>
      <c r="E3253" s="48" t="s">
        <v>4299</v>
      </c>
      <c r="F3253" s="48" t="s">
        <v>3289</v>
      </c>
      <c r="G3253" s="48" t="s">
        <v>211</v>
      </c>
      <c r="H3253" s="48" t="s">
        <v>52</v>
      </c>
      <c r="I3253" s="48" t="s">
        <v>3814</v>
      </c>
      <c r="J3253" s="48" t="s">
        <v>2661</v>
      </c>
      <c r="K3253" s="217" t="s">
        <v>3471</v>
      </c>
      <c r="L3253" s="217" t="s">
        <v>2636</v>
      </c>
      <c r="M3253" s="48" t="s">
        <v>3815</v>
      </c>
      <c r="N3253" s="217" t="s">
        <v>211</v>
      </c>
      <c r="O3253" s="48" t="s">
        <v>165</v>
      </c>
      <c r="P3253" s="48"/>
      <c r="Q3253" s="48" t="s">
        <v>184</v>
      </c>
      <c r="R3253" s="217" t="s">
        <v>211</v>
      </c>
      <c r="S3253" s="48" t="b">
        <v>0</v>
      </c>
      <c r="T3253" s="48"/>
      <c r="U3253" s="178"/>
      <c r="V3253" s="178">
        <v>43454</v>
      </c>
      <c r="W3253" s="48" t="s">
        <v>211</v>
      </c>
      <c r="X3253" s="48"/>
      <c r="Y3253" s="48"/>
      <c r="Z3253" s="48" t="s">
        <v>211</v>
      </c>
      <c r="AA3253" s="48"/>
      <c r="AB3253" s="48"/>
      <c r="AC3253" s="217" t="s">
        <v>2818</v>
      </c>
      <c r="AD3253" s="48"/>
      <c r="AE3253" s="217" t="s">
        <v>211</v>
      </c>
      <c r="AF3253" s="217" t="s">
        <v>211</v>
      </c>
      <c r="AG3253" s="217" t="s">
        <v>211</v>
      </c>
      <c r="AH3253" s="208">
        <v>43528</v>
      </c>
      <c r="AI3253" s="210" t="s">
        <v>4346</v>
      </c>
      <c r="AJ3253" s="115" t="str">
        <f t="shared" si="50"/>
        <v>FS</v>
      </c>
      <c r="AK3253" s="115" t="b">
        <f>ISNUMBER(SEARCH("IRT",Table1[[#This Row],[Current_Status]]))</f>
        <v>0</v>
      </c>
      <c r="AL3253" s="116">
        <f>YEAR(Table1[[#This Row],[Project_Initiated]])</f>
        <v>2018</v>
      </c>
      <c r="AM3253" s="53">
        <v>44136</v>
      </c>
      <c r="AN3253" s="53" t="str">
        <f>IF(AND(Table1[[#This Row],[Completed Date]]&gt;="07/01/2020"+0,Table1[[#This Row],[Completed Date]]&lt;="6/30/2021"+0),"FY 20-21",IF(AND(Table1[[#This Row],[Completed Date]]&gt;="07/01/2019"+0,Table1[[#This Row],[Completed Date]]&lt;="6/30/2020"+0),"FY 19-20",""))</f>
        <v/>
      </c>
      <c r="AO3253" s="116" t="str">
        <f>IFERROR(FIND("R",Table1[[#This Row],[FS_Priority]]),"")</f>
        <v/>
      </c>
    </row>
    <row r="3254" spans="1:41" x14ac:dyDescent="0.25">
      <c r="A3254" s="48" t="s">
        <v>4076</v>
      </c>
      <c r="B3254" s="217" t="s">
        <v>211</v>
      </c>
      <c r="C3254" s="217" t="s">
        <v>4076</v>
      </c>
      <c r="D3254" s="218" t="b">
        <v>0</v>
      </c>
      <c r="E3254" s="48" t="s">
        <v>53</v>
      </c>
      <c r="F3254" s="48" t="s">
        <v>4822</v>
      </c>
      <c r="G3254" s="48" t="s">
        <v>4394</v>
      </c>
      <c r="H3254" s="48" t="s">
        <v>932</v>
      </c>
      <c r="I3254" s="48" t="s">
        <v>4131</v>
      </c>
      <c r="J3254" s="48" t="s">
        <v>2671</v>
      </c>
      <c r="K3254" s="217" t="s">
        <v>3514</v>
      </c>
      <c r="L3254" s="217" t="s">
        <v>2636</v>
      </c>
      <c r="M3254" s="48" t="s">
        <v>3517</v>
      </c>
      <c r="N3254" s="217" t="s">
        <v>211</v>
      </c>
      <c r="O3254" s="48" t="s">
        <v>183</v>
      </c>
      <c r="P3254" s="48"/>
      <c r="Q3254" s="48" t="s">
        <v>3293</v>
      </c>
      <c r="R3254" s="217" t="s">
        <v>211</v>
      </c>
      <c r="S3254" s="48" t="b">
        <v>0</v>
      </c>
      <c r="T3254" s="48"/>
      <c r="U3254" s="178"/>
      <c r="V3254" s="178">
        <v>43468</v>
      </c>
      <c r="W3254" s="48" t="s">
        <v>211</v>
      </c>
      <c r="X3254" s="48"/>
      <c r="Y3254" s="48"/>
      <c r="Z3254" s="48" t="s">
        <v>211</v>
      </c>
      <c r="AA3254" s="48"/>
      <c r="AB3254" s="48"/>
      <c r="AC3254" s="217" t="s">
        <v>5013</v>
      </c>
      <c r="AD3254" s="219">
        <v>43726</v>
      </c>
      <c r="AE3254" s="217" t="s">
        <v>498</v>
      </c>
      <c r="AF3254" s="217" t="s">
        <v>4428</v>
      </c>
      <c r="AG3254" s="217" t="s">
        <v>2694</v>
      </c>
      <c r="AH3254" s="209"/>
      <c r="AI3254" s="210" t="s">
        <v>4284</v>
      </c>
      <c r="AJ3254" s="115" t="str">
        <f t="shared" si="50"/>
        <v>FS</v>
      </c>
      <c r="AK3254" s="115" t="b">
        <f>ISNUMBER(SEARCH("IRT",Table1[[#This Row],[Current_Status]]))</f>
        <v>0</v>
      </c>
      <c r="AL3254" s="116">
        <f>YEAR(Table1[[#This Row],[Project_Initiated]])</f>
        <v>2019</v>
      </c>
      <c r="AM3254" s="53">
        <v>44136</v>
      </c>
      <c r="AN3254" s="53" t="str">
        <f>IF(AND(Table1[[#This Row],[Completed Date]]&gt;="07/01/2020"+0,Table1[[#This Row],[Completed Date]]&lt;="6/30/2021"+0),"FY 20-21",IF(AND(Table1[[#This Row],[Completed Date]]&gt;="07/01/2019"+0,Table1[[#This Row],[Completed Date]]&lt;="6/30/2020"+0),"FY 19-20",""))</f>
        <v/>
      </c>
      <c r="AO3254" s="116">
        <f>IFERROR(FIND("R",Table1[[#This Row],[FS_Priority]]),"")</f>
        <v>1</v>
      </c>
    </row>
    <row r="3255" spans="1:41" x14ac:dyDescent="0.25">
      <c r="A3255" s="48" t="s">
        <v>2743</v>
      </c>
      <c r="B3255" s="217" t="s">
        <v>211</v>
      </c>
      <c r="C3255" s="217" t="s">
        <v>2743</v>
      </c>
      <c r="D3255" s="218" t="b">
        <v>0</v>
      </c>
      <c r="E3255" s="48" t="s">
        <v>2651</v>
      </c>
      <c r="F3255" s="48" t="s">
        <v>3259</v>
      </c>
      <c r="G3255" s="48" t="s">
        <v>211</v>
      </c>
      <c r="H3255" s="48" t="s">
        <v>447</v>
      </c>
      <c r="I3255" s="48" t="s">
        <v>3772</v>
      </c>
      <c r="J3255" s="48" t="s">
        <v>2672</v>
      </c>
      <c r="K3255" s="217" t="s">
        <v>3773</v>
      </c>
      <c r="L3255" s="217" t="s">
        <v>2636</v>
      </c>
      <c r="M3255" s="48" t="s">
        <v>3582</v>
      </c>
      <c r="N3255" s="217" t="s">
        <v>211</v>
      </c>
      <c r="O3255" s="48" t="s">
        <v>211</v>
      </c>
      <c r="P3255" s="48"/>
      <c r="Q3255" s="48" t="s">
        <v>288</v>
      </c>
      <c r="R3255" s="217" t="s">
        <v>211</v>
      </c>
      <c r="S3255" s="48" t="b">
        <v>0</v>
      </c>
      <c r="T3255" s="48"/>
      <c r="U3255" s="178"/>
      <c r="V3255" s="178">
        <v>43468</v>
      </c>
      <c r="W3255" s="48" t="s">
        <v>211</v>
      </c>
      <c r="X3255" s="48"/>
      <c r="Y3255" s="48"/>
      <c r="Z3255" s="48" t="s">
        <v>211</v>
      </c>
      <c r="AA3255" s="48"/>
      <c r="AB3255" s="48"/>
      <c r="AC3255" s="217" t="s">
        <v>211</v>
      </c>
      <c r="AD3255" s="48"/>
      <c r="AE3255" s="217" t="s">
        <v>498</v>
      </c>
      <c r="AF3255" s="217" t="s">
        <v>211</v>
      </c>
      <c r="AG3255" s="217" t="s">
        <v>539</v>
      </c>
      <c r="AH3255" s="209">
        <v>43487</v>
      </c>
      <c r="AI3255" s="210" t="s">
        <v>4346</v>
      </c>
      <c r="AJ3255" s="115" t="str">
        <f t="shared" si="50"/>
        <v>FS</v>
      </c>
      <c r="AK3255" s="115" t="b">
        <f>ISNUMBER(SEARCH("IRT",Table1[[#This Row],[Current_Status]]))</f>
        <v>0</v>
      </c>
      <c r="AL3255" s="116">
        <f>YEAR(Table1[[#This Row],[Project_Initiated]])</f>
        <v>2019</v>
      </c>
      <c r="AM3255" s="53">
        <v>44136</v>
      </c>
      <c r="AN3255" s="53" t="str">
        <f>IF(AND(Table1[[#This Row],[Completed Date]]&gt;="07/01/2020"+0,Table1[[#This Row],[Completed Date]]&lt;="6/30/2021"+0),"FY 20-21",IF(AND(Table1[[#This Row],[Completed Date]]&gt;="07/01/2019"+0,Table1[[#This Row],[Completed Date]]&lt;="6/30/2020"+0),"FY 19-20",""))</f>
        <v/>
      </c>
      <c r="AO3255" s="116" t="str">
        <f>IFERROR(FIND("R",Table1[[#This Row],[FS_Priority]]),"")</f>
        <v/>
      </c>
    </row>
    <row r="3256" spans="1:41" x14ac:dyDescent="0.25">
      <c r="A3256" s="48" t="s">
        <v>2740</v>
      </c>
      <c r="B3256" s="217" t="s">
        <v>211</v>
      </c>
      <c r="C3256" s="217" t="s">
        <v>2740</v>
      </c>
      <c r="D3256" s="218" t="b">
        <v>0</v>
      </c>
      <c r="E3256" s="48" t="s">
        <v>99</v>
      </c>
      <c r="F3256" s="48" t="s">
        <v>3141</v>
      </c>
      <c r="G3256" s="48" t="s">
        <v>2828</v>
      </c>
      <c r="H3256" s="48" t="s">
        <v>476</v>
      </c>
      <c r="I3256" s="48" t="s">
        <v>212</v>
      </c>
      <c r="J3256" s="48" t="s">
        <v>2661</v>
      </c>
      <c r="K3256" s="217" t="s">
        <v>4989</v>
      </c>
      <c r="L3256" s="217" t="s">
        <v>297</v>
      </c>
      <c r="M3256" s="48" t="s">
        <v>3669</v>
      </c>
      <c r="N3256" s="217" t="s">
        <v>211</v>
      </c>
      <c r="O3256" s="48" t="s">
        <v>165</v>
      </c>
      <c r="P3256" s="48"/>
      <c r="Q3256" s="48" t="s">
        <v>108</v>
      </c>
      <c r="R3256" s="217" t="s">
        <v>211</v>
      </c>
      <c r="S3256" s="48" t="b">
        <v>0</v>
      </c>
      <c r="T3256" s="48"/>
      <c r="U3256" s="178"/>
      <c r="V3256" s="178">
        <v>43468</v>
      </c>
      <c r="W3256" s="48" t="s">
        <v>211</v>
      </c>
      <c r="X3256" s="48"/>
      <c r="Y3256" s="48"/>
      <c r="Z3256" s="48" t="s">
        <v>211</v>
      </c>
      <c r="AA3256" s="48"/>
      <c r="AB3256" s="48"/>
      <c r="AC3256" s="217" t="s">
        <v>4025</v>
      </c>
      <c r="AD3256" s="48"/>
      <c r="AE3256" s="217" t="s">
        <v>211</v>
      </c>
      <c r="AF3256" s="217" t="s">
        <v>211</v>
      </c>
      <c r="AG3256" s="217" t="s">
        <v>211</v>
      </c>
      <c r="AH3256" s="209">
        <v>43672</v>
      </c>
      <c r="AI3256" s="210" t="s">
        <v>4346</v>
      </c>
      <c r="AJ3256" s="115" t="str">
        <f t="shared" si="50"/>
        <v>FS</v>
      </c>
      <c r="AK3256" s="115" t="b">
        <f>ISNUMBER(SEARCH("IRT",Table1[[#This Row],[Current_Status]]))</f>
        <v>0</v>
      </c>
      <c r="AL3256" s="116">
        <f>YEAR(Table1[[#This Row],[Project_Initiated]])</f>
        <v>2019</v>
      </c>
      <c r="AM3256" s="53">
        <v>44136</v>
      </c>
      <c r="AN3256" s="53" t="str">
        <f>IF(AND(Table1[[#This Row],[Completed Date]]&gt;="07/01/2020"+0,Table1[[#This Row],[Completed Date]]&lt;="6/30/2021"+0),"FY 20-21",IF(AND(Table1[[#This Row],[Completed Date]]&gt;="07/01/2019"+0,Table1[[#This Row],[Completed Date]]&lt;="6/30/2020"+0),"FY 19-20",""))</f>
        <v>FY 19-20</v>
      </c>
      <c r="AO3256" s="116" t="str">
        <f>IFERROR(FIND("R",Table1[[#This Row],[FS_Priority]]),"")</f>
        <v/>
      </c>
    </row>
    <row r="3257" spans="1:41" x14ac:dyDescent="0.25">
      <c r="A3257" s="48" t="s">
        <v>2948</v>
      </c>
      <c r="B3257" s="217" t="s">
        <v>211</v>
      </c>
      <c r="C3257" s="217" t="s">
        <v>2948</v>
      </c>
      <c r="D3257" s="218" t="b">
        <v>0</v>
      </c>
      <c r="E3257" s="48" t="s">
        <v>4313</v>
      </c>
      <c r="F3257" s="48" t="s">
        <v>3346</v>
      </c>
      <c r="G3257" s="48" t="s">
        <v>211</v>
      </c>
      <c r="H3257" s="48" t="s">
        <v>447</v>
      </c>
      <c r="I3257" s="48" t="s">
        <v>3961</v>
      </c>
      <c r="J3257" s="48" t="s">
        <v>2672</v>
      </c>
      <c r="K3257" s="217" t="s">
        <v>3883</v>
      </c>
      <c r="L3257" s="217" t="s">
        <v>437</v>
      </c>
      <c r="M3257" s="48" t="s">
        <v>3962</v>
      </c>
      <c r="N3257" s="217" t="s">
        <v>211</v>
      </c>
      <c r="O3257" s="48" t="s">
        <v>165</v>
      </c>
      <c r="P3257" s="48"/>
      <c r="Q3257" s="48" t="s">
        <v>218</v>
      </c>
      <c r="R3257" s="217" t="s">
        <v>211</v>
      </c>
      <c r="S3257" s="48" t="b">
        <v>0</v>
      </c>
      <c r="T3257" s="48"/>
      <c r="U3257" s="178"/>
      <c r="V3257" s="178">
        <v>43469</v>
      </c>
      <c r="W3257" s="48" t="s">
        <v>211</v>
      </c>
      <c r="X3257" s="48"/>
      <c r="Y3257" s="48"/>
      <c r="Z3257" s="48" t="s">
        <v>211</v>
      </c>
      <c r="AA3257" s="48"/>
      <c r="AB3257" s="48"/>
      <c r="AC3257" s="217" t="s">
        <v>4026</v>
      </c>
      <c r="AD3257" s="48"/>
      <c r="AE3257" s="217" t="s">
        <v>211</v>
      </c>
      <c r="AF3257" s="217" t="s">
        <v>211</v>
      </c>
      <c r="AG3257" s="217" t="s">
        <v>211</v>
      </c>
      <c r="AH3257" s="209">
        <v>43640</v>
      </c>
      <c r="AI3257" s="210" t="s">
        <v>4349</v>
      </c>
      <c r="AJ3257" s="115" t="str">
        <f t="shared" si="50"/>
        <v>FS</v>
      </c>
      <c r="AK3257" s="115" t="b">
        <f>ISNUMBER(SEARCH("IRT",Table1[[#This Row],[Current_Status]]))</f>
        <v>0</v>
      </c>
      <c r="AL3257" s="116">
        <f>YEAR(Table1[[#This Row],[Project_Initiated]])</f>
        <v>2019</v>
      </c>
      <c r="AM3257" s="53">
        <v>44136</v>
      </c>
      <c r="AN3257" s="53" t="str">
        <f>IF(AND(Table1[[#This Row],[Completed Date]]&gt;="07/01/2020"+0,Table1[[#This Row],[Completed Date]]&lt;="6/30/2021"+0),"FY 20-21",IF(AND(Table1[[#This Row],[Completed Date]]&gt;="07/01/2019"+0,Table1[[#This Row],[Completed Date]]&lt;="6/30/2020"+0),"FY 19-20",""))</f>
        <v/>
      </c>
      <c r="AO3257" s="116" t="str">
        <f>IFERROR(FIND("R",Table1[[#This Row],[FS_Priority]]),"")</f>
        <v/>
      </c>
    </row>
    <row r="3258" spans="1:41" x14ac:dyDescent="0.25">
      <c r="A3258" s="48" t="s">
        <v>3448</v>
      </c>
      <c r="B3258" s="217" t="s">
        <v>211</v>
      </c>
      <c r="C3258" s="217" t="s">
        <v>3448</v>
      </c>
      <c r="D3258" s="218" t="b">
        <v>0</v>
      </c>
      <c r="E3258" s="48" t="s">
        <v>130</v>
      </c>
      <c r="F3258" s="48" t="s">
        <v>3449</v>
      </c>
      <c r="G3258" s="48" t="s">
        <v>4052</v>
      </c>
      <c r="H3258" s="48" t="s">
        <v>4783</v>
      </c>
      <c r="I3258" s="48" t="s">
        <v>3793</v>
      </c>
      <c r="J3258" s="48" t="s">
        <v>2661</v>
      </c>
      <c r="K3258" s="217" t="s">
        <v>3791</v>
      </c>
      <c r="L3258" s="217" t="s">
        <v>403</v>
      </c>
      <c r="M3258" s="48" t="s">
        <v>4429</v>
      </c>
      <c r="N3258" s="217" t="s">
        <v>211</v>
      </c>
      <c r="O3258" s="48" t="s">
        <v>183</v>
      </c>
      <c r="P3258" s="48"/>
      <c r="Q3258" s="48" t="s">
        <v>3291</v>
      </c>
      <c r="R3258" s="217" t="s">
        <v>211</v>
      </c>
      <c r="S3258" s="48" t="b">
        <v>0</v>
      </c>
      <c r="T3258" s="48"/>
      <c r="U3258" s="178"/>
      <c r="V3258" s="178">
        <v>43472</v>
      </c>
      <c r="W3258" s="48" t="s">
        <v>211</v>
      </c>
      <c r="X3258" s="48"/>
      <c r="Y3258" s="48"/>
      <c r="Z3258" s="48" t="s">
        <v>211</v>
      </c>
      <c r="AA3258" s="48"/>
      <c r="AB3258" s="48"/>
      <c r="AC3258" s="217" t="s">
        <v>5038</v>
      </c>
      <c r="AD3258" s="48"/>
      <c r="AE3258" s="217" t="s">
        <v>178</v>
      </c>
      <c r="AF3258" s="217" t="s">
        <v>211</v>
      </c>
      <c r="AG3258" s="217" t="s">
        <v>211</v>
      </c>
      <c r="AH3258" s="209">
        <v>44048</v>
      </c>
      <c r="AI3258" s="210" t="s">
        <v>4349</v>
      </c>
      <c r="AJ3258" s="115" t="str">
        <f t="shared" si="50"/>
        <v>FS</v>
      </c>
      <c r="AK3258" s="115" t="b">
        <f>ISNUMBER(SEARCH("IRT",Table1[[#This Row],[Current_Status]]))</f>
        <v>0</v>
      </c>
      <c r="AL3258" s="116">
        <f>YEAR(Table1[[#This Row],[Project_Initiated]])</f>
        <v>2019</v>
      </c>
      <c r="AM3258" s="53">
        <v>44136</v>
      </c>
      <c r="AN3258" s="53" t="str">
        <f>IF(AND(Table1[[#This Row],[Completed Date]]&gt;="07/01/2020"+0,Table1[[#This Row],[Completed Date]]&lt;="6/30/2021"+0),"FY 20-21",IF(AND(Table1[[#This Row],[Completed Date]]&gt;="07/01/2019"+0,Table1[[#This Row],[Completed Date]]&lt;="6/30/2020"+0),"FY 19-20",""))</f>
        <v>FY 20-21</v>
      </c>
      <c r="AO3258" s="116">
        <f>IFERROR(FIND("R",Table1[[#This Row],[FS_Priority]]),"")</f>
        <v>1</v>
      </c>
    </row>
    <row r="3259" spans="1:41" x14ac:dyDescent="0.25">
      <c r="A3259" s="48" t="s">
        <v>3418</v>
      </c>
      <c r="B3259" s="217" t="s">
        <v>211</v>
      </c>
      <c r="C3259" s="217" t="s">
        <v>3418</v>
      </c>
      <c r="D3259" s="218" t="b">
        <v>0</v>
      </c>
      <c r="E3259" s="48" t="s">
        <v>2771</v>
      </c>
      <c r="F3259" s="48" t="s">
        <v>3419</v>
      </c>
      <c r="G3259" s="48" t="s">
        <v>3979</v>
      </c>
      <c r="H3259" s="48" t="s">
        <v>3531</v>
      </c>
      <c r="I3259" s="48" t="s">
        <v>3980</v>
      </c>
      <c r="J3259" s="48" t="s">
        <v>2661</v>
      </c>
      <c r="K3259" s="217" t="s">
        <v>3786</v>
      </c>
      <c r="L3259" s="217" t="s">
        <v>2772</v>
      </c>
      <c r="M3259" s="48" t="s">
        <v>3977</v>
      </c>
      <c r="N3259" s="217" t="s">
        <v>3981</v>
      </c>
      <c r="O3259" s="48" t="s">
        <v>165</v>
      </c>
      <c r="P3259" s="48"/>
      <c r="Q3259" s="48" t="s">
        <v>236</v>
      </c>
      <c r="R3259" s="217" t="s">
        <v>211</v>
      </c>
      <c r="S3259" s="48" t="b">
        <v>0</v>
      </c>
      <c r="T3259" s="48"/>
      <c r="U3259" s="178"/>
      <c r="V3259" s="178">
        <v>43472</v>
      </c>
      <c r="W3259" s="48" t="s">
        <v>211</v>
      </c>
      <c r="X3259" s="48"/>
      <c r="Y3259" s="48"/>
      <c r="Z3259" s="48" t="s">
        <v>211</v>
      </c>
      <c r="AA3259" s="48"/>
      <c r="AB3259" s="48"/>
      <c r="AC3259" s="217" t="s">
        <v>4007</v>
      </c>
      <c r="AD3259" s="48"/>
      <c r="AE3259" s="217" t="s">
        <v>165</v>
      </c>
      <c r="AF3259" s="217" t="s">
        <v>211</v>
      </c>
      <c r="AG3259" s="217" t="s">
        <v>211</v>
      </c>
      <c r="AH3259" s="209">
        <v>43668</v>
      </c>
      <c r="AI3259" s="210" t="s">
        <v>4349</v>
      </c>
      <c r="AJ3259" s="115" t="str">
        <f t="shared" si="50"/>
        <v>FS</v>
      </c>
      <c r="AK3259" s="115" t="b">
        <f>ISNUMBER(SEARCH("IRT",Table1[[#This Row],[Current_Status]]))</f>
        <v>0</v>
      </c>
      <c r="AL3259" s="116">
        <f>YEAR(Table1[[#This Row],[Project_Initiated]])</f>
        <v>2019</v>
      </c>
      <c r="AM3259" s="53">
        <v>44136</v>
      </c>
      <c r="AN3259" s="53" t="str">
        <f>IF(AND(Table1[[#This Row],[Completed Date]]&gt;="07/01/2020"+0,Table1[[#This Row],[Completed Date]]&lt;="6/30/2021"+0),"FY 20-21",IF(AND(Table1[[#This Row],[Completed Date]]&gt;="07/01/2019"+0,Table1[[#This Row],[Completed Date]]&lt;="6/30/2020"+0),"FY 19-20",""))</f>
        <v>FY 19-20</v>
      </c>
      <c r="AO3259" s="116" t="str">
        <f>IFERROR(FIND("R",Table1[[#This Row],[FS_Priority]]),"")</f>
        <v/>
      </c>
    </row>
    <row r="3260" spans="1:41" x14ac:dyDescent="0.25">
      <c r="A3260" s="48" t="s">
        <v>4399</v>
      </c>
      <c r="B3260" s="217" t="s">
        <v>211</v>
      </c>
      <c r="C3260" s="217" t="s">
        <v>4399</v>
      </c>
      <c r="D3260" s="218" t="b">
        <v>0</v>
      </c>
      <c r="E3260" s="48" t="s">
        <v>53</v>
      </c>
      <c r="F3260" s="48" t="s">
        <v>4430</v>
      </c>
      <c r="G3260" s="48" t="s">
        <v>4431</v>
      </c>
      <c r="H3260" s="48" t="s">
        <v>285</v>
      </c>
      <c r="I3260" s="48" t="s">
        <v>4432</v>
      </c>
      <c r="J3260" s="48" t="s">
        <v>2670</v>
      </c>
      <c r="K3260" s="217" t="s">
        <v>3514</v>
      </c>
      <c r="L3260" s="217" t="s">
        <v>2636</v>
      </c>
      <c r="M3260" s="48" t="s">
        <v>3517</v>
      </c>
      <c r="N3260" s="217" t="s">
        <v>211</v>
      </c>
      <c r="O3260" s="48" t="s">
        <v>183</v>
      </c>
      <c r="P3260" s="48"/>
      <c r="Q3260" s="48" t="s">
        <v>223</v>
      </c>
      <c r="R3260" s="217" t="s">
        <v>211</v>
      </c>
      <c r="S3260" s="48" t="b">
        <v>0</v>
      </c>
      <c r="T3260" s="48"/>
      <c r="U3260" s="178"/>
      <c r="V3260" s="178">
        <v>43300</v>
      </c>
      <c r="W3260" s="48" t="s">
        <v>211</v>
      </c>
      <c r="X3260" s="48"/>
      <c r="Y3260" s="48"/>
      <c r="Z3260" s="48" t="s">
        <v>211</v>
      </c>
      <c r="AA3260" s="48"/>
      <c r="AB3260" s="48"/>
      <c r="AC3260" s="217" t="s">
        <v>4433</v>
      </c>
      <c r="AD3260" s="219">
        <v>43398</v>
      </c>
      <c r="AE3260" s="217" t="s">
        <v>498</v>
      </c>
      <c r="AF3260" s="217" t="s">
        <v>211</v>
      </c>
      <c r="AG3260" s="217" t="s">
        <v>2694</v>
      </c>
      <c r="AH3260" s="209">
        <v>43510</v>
      </c>
      <c r="AI3260" s="210" t="s">
        <v>4347</v>
      </c>
      <c r="AJ3260" s="115" t="str">
        <f t="shared" si="50"/>
        <v>FS</v>
      </c>
      <c r="AK3260" s="115" t="b">
        <f>ISNUMBER(SEARCH("IRT",Table1[[#This Row],[Current_Status]]))</f>
        <v>0</v>
      </c>
      <c r="AL3260" s="116">
        <f>YEAR(Table1[[#This Row],[Project_Initiated]])</f>
        <v>2018</v>
      </c>
      <c r="AM3260" s="53">
        <v>44136</v>
      </c>
      <c r="AN3260" s="53" t="str">
        <f>IF(AND(Table1[[#This Row],[Completed Date]]&gt;="07/01/2020"+0,Table1[[#This Row],[Completed Date]]&lt;="6/30/2021"+0),"FY 20-21",IF(AND(Table1[[#This Row],[Completed Date]]&gt;="07/01/2019"+0,Table1[[#This Row],[Completed Date]]&lt;="6/30/2020"+0),"FY 19-20",""))</f>
        <v/>
      </c>
      <c r="AO3260" s="116" t="str">
        <f>IFERROR(FIND("R",Table1[[#This Row],[FS_Priority]]),"")</f>
        <v/>
      </c>
    </row>
    <row r="3261" spans="1:41" x14ac:dyDescent="0.25">
      <c r="A3261" s="48" t="s">
        <v>2834</v>
      </c>
      <c r="B3261" s="217" t="s">
        <v>211</v>
      </c>
      <c r="C3261" s="217" t="s">
        <v>2834</v>
      </c>
      <c r="D3261" s="218" t="b">
        <v>0</v>
      </c>
      <c r="E3261" s="48" t="s">
        <v>107</v>
      </c>
      <c r="F3261" s="48" t="s">
        <v>3193</v>
      </c>
      <c r="G3261" s="48" t="s">
        <v>3719</v>
      </c>
      <c r="H3261" s="48" t="s">
        <v>397</v>
      </c>
      <c r="I3261" s="48" t="s">
        <v>211</v>
      </c>
      <c r="J3261" s="48" t="s">
        <v>2670</v>
      </c>
      <c r="K3261" s="217" t="s">
        <v>3674</v>
      </c>
      <c r="L3261" s="217" t="s">
        <v>2636</v>
      </c>
      <c r="M3261" s="48" t="s">
        <v>3680</v>
      </c>
      <c r="N3261" s="217" t="s">
        <v>211</v>
      </c>
      <c r="O3261" s="48" t="s">
        <v>183</v>
      </c>
      <c r="P3261" s="48"/>
      <c r="Q3261" s="48" t="s">
        <v>2843</v>
      </c>
      <c r="R3261" s="217" t="s">
        <v>211</v>
      </c>
      <c r="S3261" s="48" t="b">
        <v>0</v>
      </c>
      <c r="T3261" s="48"/>
      <c r="U3261" s="178"/>
      <c r="V3261" s="178">
        <v>43473</v>
      </c>
      <c r="W3261" s="48" t="s">
        <v>211</v>
      </c>
      <c r="X3261" s="48"/>
      <c r="Y3261" s="48"/>
      <c r="Z3261" s="48" t="s">
        <v>211</v>
      </c>
      <c r="AA3261" s="48"/>
      <c r="AB3261" s="48"/>
      <c r="AC3261" s="217" t="s">
        <v>211</v>
      </c>
      <c r="AD3261" s="48"/>
      <c r="AE3261" s="217" t="s">
        <v>498</v>
      </c>
      <c r="AF3261" s="217" t="s">
        <v>4434</v>
      </c>
      <c r="AG3261" s="217" t="s">
        <v>211</v>
      </c>
      <c r="AH3261" s="209">
        <v>43529</v>
      </c>
      <c r="AI3261" s="210" t="s">
        <v>4349</v>
      </c>
      <c r="AJ3261" s="115" t="str">
        <f t="shared" si="50"/>
        <v>FS</v>
      </c>
      <c r="AK3261" s="115" t="b">
        <f>ISNUMBER(SEARCH("IRT",Table1[[#This Row],[Current_Status]]))</f>
        <v>0</v>
      </c>
      <c r="AL3261" s="116">
        <f>YEAR(Table1[[#This Row],[Project_Initiated]])</f>
        <v>2019</v>
      </c>
      <c r="AM3261" s="53">
        <v>44136</v>
      </c>
      <c r="AN3261" s="53" t="str">
        <f>IF(AND(Table1[[#This Row],[Completed Date]]&gt;="07/01/2020"+0,Table1[[#This Row],[Completed Date]]&lt;="6/30/2021"+0),"FY 20-21",IF(AND(Table1[[#This Row],[Completed Date]]&gt;="07/01/2019"+0,Table1[[#This Row],[Completed Date]]&lt;="6/30/2020"+0),"FY 19-20",""))</f>
        <v/>
      </c>
      <c r="AO3261" s="116" t="str">
        <f>IFERROR(FIND("R",Table1[[#This Row],[FS_Priority]]),"")</f>
        <v/>
      </c>
    </row>
    <row r="3262" spans="1:41" x14ac:dyDescent="0.25">
      <c r="A3262" s="48" t="s">
        <v>2753</v>
      </c>
      <c r="B3262" s="217" t="s">
        <v>211</v>
      </c>
      <c r="C3262" s="217" t="s">
        <v>2753</v>
      </c>
      <c r="D3262" s="218" t="b">
        <v>0</v>
      </c>
      <c r="E3262" s="48" t="s">
        <v>148</v>
      </c>
      <c r="F3262" s="48" t="s">
        <v>3335</v>
      </c>
      <c r="G3262" s="48" t="s">
        <v>211</v>
      </c>
      <c r="H3262" s="48" t="s">
        <v>474</v>
      </c>
      <c r="I3262" s="48" t="s">
        <v>3873</v>
      </c>
      <c r="J3262" s="48" t="s">
        <v>2661</v>
      </c>
      <c r="K3262" s="217" t="s">
        <v>4320</v>
      </c>
      <c r="L3262" s="217" t="s">
        <v>434</v>
      </c>
      <c r="M3262" s="48" t="s">
        <v>3874</v>
      </c>
      <c r="N3262" s="217" t="s">
        <v>211</v>
      </c>
      <c r="O3262" s="48" t="s">
        <v>165</v>
      </c>
      <c r="P3262" s="48"/>
      <c r="Q3262" s="48" t="s">
        <v>218</v>
      </c>
      <c r="R3262" s="217" t="s">
        <v>211</v>
      </c>
      <c r="S3262" s="48" t="b">
        <v>0</v>
      </c>
      <c r="T3262" s="48"/>
      <c r="U3262" s="178"/>
      <c r="V3262" s="178">
        <v>43473</v>
      </c>
      <c r="W3262" s="48" t="s">
        <v>211</v>
      </c>
      <c r="X3262" s="48"/>
      <c r="Y3262" s="48"/>
      <c r="Z3262" s="48" t="s">
        <v>211</v>
      </c>
      <c r="AA3262" s="48"/>
      <c r="AB3262" s="48"/>
      <c r="AC3262" s="217" t="s">
        <v>2818</v>
      </c>
      <c r="AD3262" s="48"/>
      <c r="AE3262" s="217" t="s">
        <v>211</v>
      </c>
      <c r="AF3262" s="217" t="s">
        <v>211</v>
      </c>
      <c r="AG3262" s="217" t="s">
        <v>211</v>
      </c>
      <c r="AH3262" s="208">
        <v>43528</v>
      </c>
      <c r="AI3262" s="210" t="s">
        <v>4346</v>
      </c>
      <c r="AJ3262" s="115" t="str">
        <f t="shared" ref="AJ3262:AJ3325" si="51">IF(LEN(A3262)&gt;6,"FS","PD&amp;C")</f>
        <v>FS</v>
      </c>
      <c r="AK3262" s="115" t="b">
        <f>ISNUMBER(SEARCH("IRT",Table1[[#This Row],[Current_Status]]))</f>
        <v>0</v>
      </c>
      <c r="AL3262" s="116">
        <f>YEAR(Table1[[#This Row],[Project_Initiated]])</f>
        <v>2019</v>
      </c>
      <c r="AM3262" s="53">
        <v>44136</v>
      </c>
      <c r="AN3262" s="53" t="str">
        <f>IF(AND(Table1[[#This Row],[Completed Date]]&gt;="07/01/2020"+0,Table1[[#This Row],[Completed Date]]&lt;="6/30/2021"+0),"FY 20-21",IF(AND(Table1[[#This Row],[Completed Date]]&gt;="07/01/2019"+0,Table1[[#This Row],[Completed Date]]&lt;="6/30/2020"+0),"FY 19-20",""))</f>
        <v/>
      </c>
      <c r="AO3262" s="116" t="str">
        <f>IFERROR(FIND("R",Table1[[#This Row],[FS_Priority]]),"")</f>
        <v/>
      </c>
    </row>
    <row r="3263" spans="1:41" x14ac:dyDescent="0.25">
      <c r="A3263" s="48" t="s">
        <v>2807</v>
      </c>
      <c r="B3263" s="217" t="s">
        <v>211</v>
      </c>
      <c r="C3263" s="217" t="s">
        <v>2807</v>
      </c>
      <c r="D3263" s="218" t="b">
        <v>0</v>
      </c>
      <c r="E3263" s="48" t="s">
        <v>107</v>
      </c>
      <c r="F3263" s="48" t="s">
        <v>3181</v>
      </c>
      <c r="G3263" s="48" t="s">
        <v>211</v>
      </c>
      <c r="H3263" s="48" t="s">
        <v>1057</v>
      </c>
      <c r="I3263" s="48" t="s">
        <v>211</v>
      </c>
      <c r="J3263" s="48" t="s">
        <v>2661</v>
      </c>
      <c r="K3263" s="217" t="s">
        <v>3674</v>
      </c>
      <c r="L3263" s="217" t="s">
        <v>2636</v>
      </c>
      <c r="M3263" s="48" t="s">
        <v>3691</v>
      </c>
      <c r="N3263" s="217" t="s">
        <v>3709</v>
      </c>
      <c r="O3263" s="48" t="s">
        <v>183</v>
      </c>
      <c r="P3263" s="48"/>
      <c r="Q3263" s="48" t="s">
        <v>288</v>
      </c>
      <c r="R3263" s="217" t="s">
        <v>211</v>
      </c>
      <c r="S3263" s="48" t="b">
        <v>0</v>
      </c>
      <c r="T3263" s="48"/>
      <c r="U3263" s="178"/>
      <c r="V3263" s="178">
        <v>43473</v>
      </c>
      <c r="W3263" s="48" t="s">
        <v>211</v>
      </c>
      <c r="X3263" s="48"/>
      <c r="Y3263" s="48"/>
      <c r="Z3263" s="48" t="s">
        <v>211</v>
      </c>
      <c r="AA3263" s="48"/>
      <c r="AB3263" s="48"/>
      <c r="AC3263" s="217" t="s">
        <v>2900</v>
      </c>
      <c r="AD3263" s="48"/>
      <c r="AE3263" s="217" t="s">
        <v>183</v>
      </c>
      <c r="AF3263" s="217" t="s">
        <v>211</v>
      </c>
      <c r="AG3263" s="217" t="s">
        <v>211</v>
      </c>
      <c r="AH3263" s="209">
        <v>43616</v>
      </c>
      <c r="AI3263" s="210" t="s">
        <v>4352</v>
      </c>
      <c r="AJ3263" s="115" t="str">
        <f t="shared" si="51"/>
        <v>FS</v>
      </c>
      <c r="AK3263" s="115" t="b">
        <f>ISNUMBER(SEARCH("IRT",Table1[[#This Row],[Current_Status]]))</f>
        <v>0</v>
      </c>
      <c r="AL3263" s="116">
        <f>YEAR(Table1[[#This Row],[Project_Initiated]])</f>
        <v>2019</v>
      </c>
      <c r="AM3263" s="53">
        <v>44136</v>
      </c>
      <c r="AN3263" s="53" t="str">
        <f>IF(AND(Table1[[#This Row],[Completed Date]]&gt;="07/01/2020"+0,Table1[[#This Row],[Completed Date]]&lt;="6/30/2021"+0),"FY 20-21",IF(AND(Table1[[#This Row],[Completed Date]]&gt;="07/01/2019"+0,Table1[[#This Row],[Completed Date]]&lt;="6/30/2020"+0),"FY 19-20",""))</f>
        <v/>
      </c>
      <c r="AO3263" s="116" t="str">
        <f>IFERROR(FIND("R",Table1[[#This Row],[FS_Priority]]),"")</f>
        <v/>
      </c>
    </row>
    <row r="3264" spans="1:41" x14ac:dyDescent="0.25">
      <c r="A3264" s="48" t="s">
        <v>2735</v>
      </c>
      <c r="B3264" s="217" t="s">
        <v>211</v>
      </c>
      <c r="C3264" s="217" t="s">
        <v>2735</v>
      </c>
      <c r="D3264" s="218" t="b">
        <v>0</v>
      </c>
      <c r="E3264" s="48" t="s">
        <v>53</v>
      </c>
      <c r="F3264" s="48" t="s">
        <v>3022</v>
      </c>
      <c r="G3264" s="48" t="s">
        <v>211</v>
      </c>
      <c r="H3264" s="48" t="s">
        <v>932</v>
      </c>
      <c r="I3264" s="48" t="s">
        <v>3542</v>
      </c>
      <c r="J3264" s="48" t="s">
        <v>2661</v>
      </c>
      <c r="K3264" s="217" t="s">
        <v>3514</v>
      </c>
      <c r="L3264" s="217" t="s">
        <v>2636</v>
      </c>
      <c r="M3264" s="48" t="s">
        <v>3543</v>
      </c>
      <c r="N3264" s="217" t="s">
        <v>211</v>
      </c>
      <c r="O3264" s="48" t="s">
        <v>165</v>
      </c>
      <c r="P3264" s="48"/>
      <c r="Q3264" s="48" t="s">
        <v>236</v>
      </c>
      <c r="R3264" s="217" t="s">
        <v>211</v>
      </c>
      <c r="S3264" s="48" t="b">
        <v>0</v>
      </c>
      <c r="T3264" s="48"/>
      <c r="U3264" s="178"/>
      <c r="V3264" s="178">
        <v>43474</v>
      </c>
      <c r="W3264" s="48" t="s">
        <v>211</v>
      </c>
      <c r="X3264" s="48"/>
      <c r="Y3264" s="48"/>
      <c r="Z3264" s="48" t="s">
        <v>211</v>
      </c>
      <c r="AA3264" s="48"/>
      <c r="AB3264" s="48"/>
      <c r="AC3264" s="217" t="s">
        <v>2818</v>
      </c>
      <c r="AD3264" s="48"/>
      <c r="AE3264" s="217" t="s">
        <v>211</v>
      </c>
      <c r="AF3264" s="217" t="s">
        <v>211</v>
      </c>
      <c r="AG3264" s="217" t="s">
        <v>211</v>
      </c>
      <c r="AH3264" s="208">
        <v>43528</v>
      </c>
      <c r="AI3264" s="210" t="s">
        <v>4346</v>
      </c>
      <c r="AJ3264" s="115" t="str">
        <f t="shared" si="51"/>
        <v>FS</v>
      </c>
      <c r="AK3264" s="115" t="b">
        <f>ISNUMBER(SEARCH("IRT",Table1[[#This Row],[Current_Status]]))</f>
        <v>0</v>
      </c>
      <c r="AL3264" s="116">
        <f>YEAR(Table1[[#This Row],[Project_Initiated]])</f>
        <v>2019</v>
      </c>
      <c r="AM3264" s="53">
        <v>44136</v>
      </c>
      <c r="AN3264" s="53" t="str">
        <f>IF(AND(Table1[[#This Row],[Completed Date]]&gt;="07/01/2020"+0,Table1[[#This Row],[Completed Date]]&lt;="6/30/2021"+0),"FY 20-21",IF(AND(Table1[[#This Row],[Completed Date]]&gt;="07/01/2019"+0,Table1[[#This Row],[Completed Date]]&lt;="6/30/2020"+0),"FY 19-20",""))</f>
        <v/>
      </c>
      <c r="AO3264" s="116" t="str">
        <f>IFERROR(FIND("R",Table1[[#This Row],[FS_Priority]]),"")</f>
        <v/>
      </c>
    </row>
    <row r="3265" spans="1:41" x14ac:dyDescent="0.25">
      <c r="A3265" s="48" t="s">
        <v>2733</v>
      </c>
      <c r="B3265" s="217" t="s">
        <v>211</v>
      </c>
      <c r="C3265" s="217" t="s">
        <v>2733</v>
      </c>
      <c r="D3265" s="218" t="b">
        <v>0</v>
      </c>
      <c r="E3265" s="48" t="s">
        <v>53</v>
      </c>
      <c r="F3265" s="48" t="s">
        <v>3011</v>
      </c>
      <c r="G3265" s="48" t="s">
        <v>211</v>
      </c>
      <c r="H3265" s="48" t="s">
        <v>285</v>
      </c>
      <c r="I3265" s="48" t="s">
        <v>3529</v>
      </c>
      <c r="J3265" s="48" t="s">
        <v>2670</v>
      </c>
      <c r="K3265" s="217" t="s">
        <v>3514</v>
      </c>
      <c r="L3265" s="217" t="s">
        <v>2636</v>
      </c>
      <c r="M3265" s="48" t="s">
        <v>3530</v>
      </c>
      <c r="N3265" s="217" t="s">
        <v>211</v>
      </c>
      <c r="O3265" s="48" t="s">
        <v>211</v>
      </c>
      <c r="P3265" s="48"/>
      <c r="Q3265" s="48" t="s">
        <v>288</v>
      </c>
      <c r="R3265" s="217" t="s">
        <v>211</v>
      </c>
      <c r="S3265" s="48" t="b">
        <v>0</v>
      </c>
      <c r="T3265" s="48"/>
      <c r="U3265" s="178"/>
      <c r="V3265" s="178">
        <v>43476</v>
      </c>
      <c r="W3265" s="48" t="s">
        <v>211</v>
      </c>
      <c r="X3265" s="48"/>
      <c r="Y3265" s="48"/>
      <c r="Z3265" s="48" t="s">
        <v>211</v>
      </c>
      <c r="AA3265" s="48"/>
      <c r="AB3265" s="48"/>
      <c r="AC3265" s="217" t="s">
        <v>211</v>
      </c>
      <c r="AD3265" s="179"/>
      <c r="AE3265" s="217" t="s">
        <v>498</v>
      </c>
      <c r="AF3265" s="217" t="s">
        <v>4435</v>
      </c>
      <c r="AG3265" s="217" t="s">
        <v>539</v>
      </c>
      <c r="AH3265" s="209">
        <v>43523</v>
      </c>
      <c r="AI3265" s="210" t="s">
        <v>4346</v>
      </c>
      <c r="AJ3265" s="115" t="str">
        <f t="shared" si="51"/>
        <v>FS</v>
      </c>
      <c r="AK3265" s="115" t="b">
        <f>ISNUMBER(SEARCH("IRT",Table1[[#This Row],[Current_Status]]))</f>
        <v>0</v>
      </c>
      <c r="AL3265" s="116">
        <f>YEAR(Table1[[#This Row],[Project_Initiated]])</f>
        <v>2019</v>
      </c>
      <c r="AM3265" s="53">
        <v>44136</v>
      </c>
      <c r="AN3265" s="53" t="str">
        <f>IF(AND(Table1[[#This Row],[Completed Date]]&gt;="07/01/2020"+0,Table1[[#This Row],[Completed Date]]&lt;="6/30/2021"+0),"FY 20-21",IF(AND(Table1[[#This Row],[Completed Date]]&gt;="07/01/2019"+0,Table1[[#This Row],[Completed Date]]&lt;="6/30/2020"+0),"FY 19-20",""))</f>
        <v/>
      </c>
      <c r="AO3265" s="116" t="str">
        <f>IFERROR(FIND("R",Table1[[#This Row],[FS_Priority]]),"")</f>
        <v/>
      </c>
    </row>
    <row r="3266" spans="1:41" x14ac:dyDescent="0.25">
      <c r="A3266" s="48" t="s">
        <v>2930</v>
      </c>
      <c r="B3266" s="217" t="s">
        <v>211</v>
      </c>
      <c r="C3266" s="217" t="s">
        <v>2930</v>
      </c>
      <c r="D3266" s="218" t="b">
        <v>0</v>
      </c>
      <c r="E3266" s="48" t="s">
        <v>99</v>
      </c>
      <c r="F3266" s="48" t="s">
        <v>3140</v>
      </c>
      <c r="G3266" s="48" t="s">
        <v>211</v>
      </c>
      <c r="H3266" s="48" t="s">
        <v>177</v>
      </c>
      <c r="I3266" s="48" t="s">
        <v>3632</v>
      </c>
      <c r="J3266" s="48" t="s">
        <v>2661</v>
      </c>
      <c r="K3266" s="217" t="s">
        <v>4989</v>
      </c>
      <c r="L3266" s="217" t="s">
        <v>297</v>
      </c>
      <c r="M3266" s="48" t="s">
        <v>3633</v>
      </c>
      <c r="N3266" s="217" t="s">
        <v>211</v>
      </c>
      <c r="O3266" s="48" t="s">
        <v>165</v>
      </c>
      <c r="P3266" s="48"/>
      <c r="Q3266" s="48" t="s">
        <v>244</v>
      </c>
      <c r="R3266" s="217" t="s">
        <v>211</v>
      </c>
      <c r="S3266" s="48" t="b">
        <v>0</v>
      </c>
      <c r="T3266" s="48"/>
      <c r="U3266" s="178"/>
      <c r="V3266" s="178">
        <v>43479</v>
      </c>
      <c r="W3266" s="48" t="s">
        <v>211</v>
      </c>
      <c r="X3266" s="48"/>
      <c r="Y3266" s="48"/>
      <c r="Z3266" s="48" t="s">
        <v>211</v>
      </c>
      <c r="AA3266" s="48"/>
      <c r="AB3266" s="48"/>
      <c r="AC3266" s="217" t="s">
        <v>4436</v>
      </c>
      <c r="AD3266" s="48"/>
      <c r="AE3266" s="217" t="s">
        <v>211</v>
      </c>
      <c r="AF3266" s="217" t="s">
        <v>211</v>
      </c>
      <c r="AG3266" s="217" t="s">
        <v>211</v>
      </c>
      <c r="AH3266" s="208">
        <v>43712</v>
      </c>
      <c r="AI3266" s="210" t="s">
        <v>4349</v>
      </c>
      <c r="AJ3266" s="115" t="str">
        <f t="shared" si="51"/>
        <v>FS</v>
      </c>
      <c r="AK3266" s="115" t="b">
        <f>ISNUMBER(SEARCH("IRT",Table1[[#This Row],[Current_Status]]))</f>
        <v>0</v>
      </c>
      <c r="AL3266" s="116">
        <f>YEAR(Table1[[#This Row],[Project_Initiated]])</f>
        <v>2019</v>
      </c>
      <c r="AM3266" s="53">
        <v>44136</v>
      </c>
      <c r="AN3266" s="53" t="str">
        <f>IF(AND(Table1[[#This Row],[Completed Date]]&gt;="07/01/2020"+0,Table1[[#This Row],[Completed Date]]&lt;="6/30/2021"+0),"FY 20-21",IF(AND(Table1[[#This Row],[Completed Date]]&gt;="07/01/2019"+0,Table1[[#This Row],[Completed Date]]&lt;="6/30/2020"+0),"FY 19-20",""))</f>
        <v>FY 19-20</v>
      </c>
      <c r="AO3266" s="116" t="str">
        <f>IFERROR(FIND("R",Table1[[#This Row],[FS_Priority]]),"")</f>
        <v/>
      </c>
    </row>
    <row r="3267" spans="1:41" x14ac:dyDescent="0.25">
      <c r="A3267" s="48" t="s">
        <v>2808</v>
      </c>
      <c r="B3267" s="217" t="s">
        <v>211</v>
      </c>
      <c r="C3267" s="217" t="s">
        <v>2808</v>
      </c>
      <c r="D3267" s="218" t="b">
        <v>0</v>
      </c>
      <c r="E3267" s="48" t="s">
        <v>107</v>
      </c>
      <c r="F3267" s="48" t="s">
        <v>3178</v>
      </c>
      <c r="G3267" s="48" t="s">
        <v>211</v>
      </c>
      <c r="H3267" s="48" t="s">
        <v>393</v>
      </c>
      <c r="I3267" s="48" t="s">
        <v>3707</v>
      </c>
      <c r="J3267" s="48" t="s">
        <v>2661</v>
      </c>
      <c r="K3267" s="217" t="s">
        <v>3674</v>
      </c>
      <c r="L3267" s="217" t="s">
        <v>2636</v>
      </c>
      <c r="M3267" s="48" t="s">
        <v>3689</v>
      </c>
      <c r="N3267" s="217" t="s">
        <v>211</v>
      </c>
      <c r="O3267" s="48" t="s">
        <v>165</v>
      </c>
      <c r="P3267" s="48"/>
      <c r="Q3267" s="48" t="s">
        <v>288</v>
      </c>
      <c r="R3267" s="217" t="s">
        <v>211</v>
      </c>
      <c r="S3267" s="48" t="b">
        <v>0</v>
      </c>
      <c r="T3267" s="48"/>
      <c r="U3267" s="178"/>
      <c r="V3267" s="178">
        <v>43479</v>
      </c>
      <c r="W3267" s="48" t="s">
        <v>211</v>
      </c>
      <c r="X3267" s="48"/>
      <c r="Y3267" s="48"/>
      <c r="Z3267" s="48" t="s">
        <v>211</v>
      </c>
      <c r="AA3267" s="48"/>
      <c r="AB3267" s="48"/>
      <c r="AC3267" s="217" t="s">
        <v>2858</v>
      </c>
      <c r="AD3267" s="48"/>
      <c r="AE3267" s="217" t="s">
        <v>211</v>
      </c>
      <c r="AF3267" s="217" t="s">
        <v>211</v>
      </c>
      <c r="AG3267" s="217" t="s">
        <v>211</v>
      </c>
      <c r="AH3267" s="208">
        <v>43560</v>
      </c>
      <c r="AI3267" s="210" t="s">
        <v>4352</v>
      </c>
      <c r="AJ3267" s="115" t="str">
        <f t="shared" si="51"/>
        <v>FS</v>
      </c>
      <c r="AK3267" s="115" t="b">
        <f>ISNUMBER(SEARCH("IRT",Table1[[#This Row],[Current_Status]]))</f>
        <v>0</v>
      </c>
      <c r="AL3267" s="116">
        <f>YEAR(Table1[[#This Row],[Project_Initiated]])</f>
        <v>2019</v>
      </c>
      <c r="AM3267" s="53">
        <v>44136</v>
      </c>
      <c r="AN3267" s="53" t="str">
        <f>IF(AND(Table1[[#This Row],[Completed Date]]&gt;="07/01/2020"+0,Table1[[#This Row],[Completed Date]]&lt;="6/30/2021"+0),"FY 20-21",IF(AND(Table1[[#This Row],[Completed Date]]&gt;="07/01/2019"+0,Table1[[#This Row],[Completed Date]]&lt;="6/30/2020"+0),"FY 19-20",""))</f>
        <v/>
      </c>
      <c r="AO3267" s="116" t="str">
        <f>IFERROR(FIND("R",Table1[[#This Row],[FS_Priority]]),"")</f>
        <v/>
      </c>
    </row>
    <row r="3268" spans="1:41" x14ac:dyDescent="0.25">
      <c r="A3268" s="48" t="s">
        <v>2750</v>
      </c>
      <c r="B3268" s="217" t="s">
        <v>211</v>
      </c>
      <c r="C3268" s="217" t="s">
        <v>2750</v>
      </c>
      <c r="D3268" s="218" t="b">
        <v>0</v>
      </c>
      <c r="E3268" s="48" t="s">
        <v>198</v>
      </c>
      <c r="F3268" s="48" t="s">
        <v>3305</v>
      </c>
      <c r="G3268" s="48" t="s">
        <v>211</v>
      </c>
      <c r="H3268" s="48" t="s">
        <v>3833</v>
      </c>
      <c r="I3268" s="48" t="s">
        <v>3834</v>
      </c>
      <c r="J3268" s="48" t="s">
        <v>2661</v>
      </c>
      <c r="K3268" s="217" t="s">
        <v>3829</v>
      </c>
      <c r="L3268" s="217" t="s">
        <v>141</v>
      </c>
      <c r="M3268" s="48" t="s">
        <v>3830</v>
      </c>
      <c r="N3268" s="217" t="s">
        <v>211</v>
      </c>
      <c r="O3268" s="48" t="s">
        <v>165</v>
      </c>
      <c r="P3268" s="48"/>
      <c r="Q3268" s="48" t="s">
        <v>218</v>
      </c>
      <c r="R3268" s="217" t="s">
        <v>211</v>
      </c>
      <c r="S3268" s="48" t="b">
        <v>1</v>
      </c>
      <c r="T3268" s="48"/>
      <c r="U3268" s="178"/>
      <c r="V3268" s="178">
        <v>43480</v>
      </c>
      <c r="W3268" s="48" t="s">
        <v>211</v>
      </c>
      <c r="X3268" s="48"/>
      <c r="Y3268" s="48"/>
      <c r="Z3268" s="48" t="s">
        <v>211</v>
      </c>
      <c r="AA3268" s="48"/>
      <c r="AB3268" s="48"/>
      <c r="AC3268" s="217" t="s">
        <v>2785</v>
      </c>
      <c r="AD3268" s="48"/>
      <c r="AE3268" s="217" t="s">
        <v>211</v>
      </c>
      <c r="AF3268" s="217" t="s">
        <v>211</v>
      </c>
      <c r="AG3268" s="217" t="s">
        <v>211</v>
      </c>
      <c r="AH3268" s="208">
        <v>43497</v>
      </c>
      <c r="AI3268" s="210" t="s">
        <v>4346</v>
      </c>
      <c r="AJ3268" s="115" t="str">
        <f t="shared" si="51"/>
        <v>FS</v>
      </c>
      <c r="AK3268" s="115" t="b">
        <f>ISNUMBER(SEARCH("IRT",Table1[[#This Row],[Current_Status]]))</f>
        <v>0</v>
      </c>
      <c r="AL3268" s="116">
        <f>YEAR(Table1[[#This Row],[Project_Initiated]])</f>
        <v>2019</v>
      </c>
      <c r="AM3268" s="53">
        <v>44136</v>
      </c>
      <c r="AN3268" s="53" t="str">
        <f>IF(AND(Table1[[#This Row],[Completed Date]]&gt;="07/01/2020"+0,Table1[[#This Row],[Completed Date]]&lt;="6/30/2021"+0),"FY 20-21",IF(AND(Table1[[#This Row],[Completed Date]]&gt;="07/01/2019"+0,Table1[[#This Row],[Completed Date]]&lt;="6/30/2020"+0),"FY 19-20",""))</f>
        <v/>
      </c>
      <c r="AO3268" s="116" t="str">
        <f>IFERROR(FIND("R",Table1[[#This Row],[FS_Priority]]),"")</f>
        <v/>
      </c>
    </row>
    <row r="3269" spans="1:41" x14ac:dyDescent="0.25">
      <c r="A3269" s="48" t="s">
        <v>2734</v>
      </c>
      <c r="B3269" s="217" t="s">
        <v>211</v>
      </c>
      <c r="C3269" s="217" t="s">
        <v>2734</v>
      </c>
      <c r="D3269" s="218" t="b">
        <v>0</v>
      </c>
      <c r="E3269" s="48" t="s">
        <v>53</v>
      </c>
      <c r="F3269" s="48" t="s">
        <v>2760</v>
      </c>
      <c r="G3269" s="48" t="s">
        <v>211</v>
      </c>
      <c r="H3269" s="48" t="s">
        <v>932</v>
      </c>
      <c r="I3269" s="48" t="s">
        <v>3534</v>
      </c>
      <c r="J3269" s="48" t="s">
        <v>2661</v>
      </c>
      <c r="K3269" s="217" t="s">
        <v>3514</v>
      </c>
      <c r="L3269" s="217" t="s">
        <v>2636</v>
      </c>
      <c r="M3269" s="48" t="s">
        <v>3517</v>
      </c>
      <c r="N3269" s="217" t="s">
        <v>211</v>
      </c>
      <c r="O3269" s="48" t="s">
        <v>165</v>
      </c>
      <c r="P3269" s="48"/>
      <c r="Q3269" s="48" t="s">
        <v>218</v>
      </c>
      <c r="R3269" s="217" t="s">
        <v>211</v>
      </c>
      <c r="S3269" s="48" t="b">
        <v>1</v>
      </c>
      <c r="T3269" s="48"/>
      <c r="U3269" s="178"/>
      <c r="V3269" s="178">
        <v>43482</v>
      </c>
      <c r="W3269" s="48" t="s">
        <v>211</v>
      </c>
      <c r="X3269" s="48"/>
      <c r="Y3269" s="48"/>
      <c r="Z3269" s="48" t="s">
        <v>211</v>
      </c>
      <c r="AA3269" s="48"/>
      <c r="AB3269" s="48"/>
      <c r="AC3269" s="217" t="s">
        <v>2788</v>
      </c>
      <c r="AD3269" s="48"/>
      <c r="AE3269" s="217" t="s">
        <v>211</v>
      </c>
      <c r="AF3269" s="217" t="s">
        <v>211</v>
      </c>
      <c r="AG3269" s="217" t="s">
        <v>211</v>
      </c>
      <c r="AH3269" s="208">
        <v>43504</v>
      </c>
      <c r="AI3269" s="210" t="s">
        <v>4346</v>
      </c>
      <c r="AJ3269" s="115" t="str">
        <f t="shared" si="51"/>
        <v>FS</v>
      </c>
      <c r="AK3269" s="115" t="b">
        <f>ISNUMBER(SEARCH("IRT",Table1[[#This Row],[Current_Status]]))</f>
        <v>0</v>
      </c>
      <c r="AL3269" s="116">
        <f>YEAR(Table1[[#This Row],[Project_Initiated]])</f>
        <v>2019</v>
      </c>
      <c r="AM3269" s="53">
        <v>44136</v>
      </c>
      <c r="AN3269" s="53" t="str">
        <f>IF(AND(Table1[[#This Row],[Completed Date]]&gt;="07/01/2020"+0,Table1[[#This Row],[Completed Date]]&lt;="6/30/2021"+0),"FY 20-21",IF(AND(Table1[[#This Row],[Completed Date]]&gt;="07/01/2019"+0,Table1[[#This Row],[Completed Date]]&lt;="6/30/2020"+0),"FY 19-20",""))</f>
        <v/>
      </c>
      <c r="AO3269" s="116" t="str">
        <f>IFERROR(FIND("R",Table1[[#This Row],[FS_Priority]]),"")</f>
        <v/>
      </c>
    </row>
    <row r="3270" spans="1:41" x14ac:dyDescent="0.25">
      <c r="A3270" s="48" t="s">
        <v>2949</v>
      </c>
      <c r="B3270" s="217" t="s">
        <v>211</v>
      </c>
      <c r="C3270" s="217" t="s">
        <v>2949</v>
      </c>
      <c r="D3270" s="218" t="b">
        <v>0</v>
      </c>
      <c r="E3270" s="48" t="s">
        <v>4313</v>
      </c>
      <c r="F3270" s="48" t="s">
        <v>3347</v>
      </c>
      <c r="G3270" s="48" t="s">
        <v>211</v>
      </c>
      <c r="H3270" s="48" t="s">
        <v>461</v>
      </c>
      <c r="I3270" s="48" t="s">
        <v>3470</v>
      </c>
      <c r="J3270" s="48" t="s">
        <v>2661</v>
      </c>
      <c r="K3270" s="217" t="s">
        <v>3883</v>
      </c>
      <c r="L3270" s="217" t="s">
        <v>437</v>
      </c>
      <c r="M3270" s="48" t="s">
        <v>3892</v>
      </c>
      <c r="N3270" s="217" t="s">
        <v>211</v>
      </c>
      <c r="O3270" s="48" t="s">
        <v>165</v>
      </c>
      <c r="P3270" s="48"/>
      <c r="Q3270" s="48" t="s">
        <v>218</v>
      </c>
      <c r="R3270" s="217" t="s">
        <v>211</v>
      </c>
      <c r="S3270" s="48" t="b">
        <v>0</v>
      </c>
      <c r="T3270" s="48"/>
      <c r="U3270" s="178"/>
      <c r="V3270" s="178">
        <v>43482</v>
      </c>
      <c r="W3270" s="48" t="s">
        <v>211</v>
      </c>
      <c r="X3270" s="48"/>
      <c r="Y3270" s="48"/>
      <c r="Z3270" s="48" t="s">
        <v>211</v>
      </c>
      <c r="AA3270" s="48"/>
      <c r="AB3270" s="48"/>
      <c r="AC3270" s="217" t="s">
        <v>4758</v>
      </c>
      <c r="AD3270" s="48"/>
      <c r="AE3270" s="217" t="s">
        <v>211</v>
      </c>
      <c r="AF3270" s="217" t="s">
        <v>211</v>
      </c>
      <c r="AG3270" s="217" t="s">
        <v>211</v>
      </c>
      <c r="AH3270" s="208">
        <v>43826</v>
      </c>
      <c r="AI3270" s="210" t="s">
        <v>4349</v>
      </c>
      <c r="AJ3270" s="115" t="str">
        <f t="shared" si="51"/>
        <v>FS</v>
      </c>
      <c r="AK3270" s="115" t="b">
        <f>ISNUMBER(SEARCH("IRT",Table1[[#This Row],[Current_Status]]))</f>
        <v>0</v>
      </c>
      <c r="AL3270" s="116">
        <f>YEAR(Table1[[#This Row],[Project_Initiated]])</f>
        <v>2019</v>
      </c>
      <c r="AM3270" s="53">
        <v>44136</v>
      </c>
      <c r="AN3270" s="53" t="str">
        <f>IF(AND(Table1[[#This Row],[Completed Date]]&gt;="07/01/2020"+0,Table1[[#This Row],[Completed Date]]&lt;="6/30/2021"+0),"FY 20-21",IF(AND(Table1[[#This Row],[Completed Date]]&gt;="07/01/2019"+0,Table1[[#This Row],[Completed Date]]&lt;="6/30/2020"+0),"FY 19-20",""))</f>
        <v>FY 19-20</v>
      </c>
      <c r="AO3270" s="116" t="str">
        <f>IFERROR(FIND("R",Table1[[#This Row],[FS_Priority]]),"")</f>
        <v/>
      </c>
    </row>
    <row r="3271" spans="1:41" x14ac:dyDescent="0.25">
      <c r="A3271" s="48" t="s">
        <v>2809</v>
      </c>
      <c r="B3271" s="217" t="s">
        <v>211</v>
      </c>
      <c r="C3271" s="217" t="s">
        <v>2809</v>
      </c>
      <c r="D3271" s="218" t="b">
        <v>0</v>
      </c>
      <c r="E3271" s="48" t="s">
        <v>652</v>
      </c>
      <c r="F3271" s="48" t="s">
        <v>3323</v>
      </c>
      <c r="G3271" s="48" t="s">
        <v>211</v>
      </c>
      <c r="H3271" s="48" t="s">
        <v>445</v>
      </c>
      <c r="I3271" s="48" t="s">
        <v>3861</v>
      </c>
      <c r="J3271" s="48" t="s">
        <v>2661</v>
      </c>
      <c r="K3271" s="217" t="s">
        <v>3859</v>
      </c>
      <c r="L3271" s="217" t="s">
        <v>450</v>
      </c>
      <c r="M3271" s="48" t="s">
        <v>3860</v>
      </c>
      <c r="N3271" s="217" t="s">
        <v>3862</v>
      </c>
      <c r="O3271" s="48" t="s">
        <v>183</v>
      </c>
      <c r="P3271" s="48"/>
      <c r="Q3271" s="48" t="s">
        <v>288</v>
      </c>
      <c r="R3271" s="217" t="s">
        <v>211</v>
      </c>
      <c r="S3271" s="48" t="b">
        <v>0</v>
      </c>
      <c r="T3271" s="48"/>
      <c r="U3271" s="178"/>
      <c r="V3271" s="178">
        <v>43484</v>
      </c>
      <c r="W3271" s="48" t="s">
        <v>211</v>
      </c>
      <c r="X3271" s="48"/>
      <c r="Y3271" s="48"/>
      <c r="Z3271" s="48" t="s">
        <v>211</v>
      </c>
      <c r="AA3271" s="48"/>
      <c r="AB3271" s="48"/>
      <c r="AC3271" s="217" t="s">
        <v>3324</v>
      </c>
      <c r="AD3271" s="219">
        <v>43493</v>
      </c>
      <c r="AE3271" s="217" t="s">
        <v>178</v>
      </c>
      <c r="AF3271" s="217" t="s">
        <v>4437</v>
      </c>
      <c r="AG3271" s="217" t="s">
        <v>2694</v>
      </c>
      <c r="AH3271" s="208">
        <v>43633</v>
      </c>
      <c r="AI3271" s="210" t="s">
        <v>4351</v>
      </c>
      <c r="AJ3271" s="115" t="str">
        <f t="shared" si="51"/>
        <v>FS</v>
      </c>
      <c r="AK3271" s="115" t="b">
        <f>ISNUMBER(SEARCH("IRT",Table1[[#This Row],[Current_Status]]))</f>
        <v>0</v>
      </c>
      <c r="AL3271" s="116">
        <f>YEAR(Table1[[#This Row],[Project_Initiated]])</f>
        <v>2019</v>
      </c>
      <c r="AM3271" s="53">
        <v>44136</v>
      </c>
      <c r="AN3271" s="53" t="str">
        <f>IF(AND(Table1[[#This Row],[Completed Date]]&gt;="07/01/2020"+0,Table1[[#This Row],[Completed Date]]&lt;="6/30/2021"+0),"FY 20-21",IF(AND(Table1[[#This Row],[Completed Date]]&gt;="07/01/2019"+0,Table1[[#This Row],[Completed Date]]&lt;="6/30/2020"+0),"FY 19-20",""))</f>
        <v/>
      </c>
      <c r="AO3271" s="116" t="str">
        <f>IFERROR(FIND("R",Table1[[#This Row],[FS_Priority]]),"")</f>
        <v/>
      </c>
    </row>
    <row r="3272" spans="1:41" x14ac:dyDescent="0.25">
      <c r="A3272" s="48" t="s">
        <v>3407</v>
      </c>
      <c r="B3272" s="217" t="s">
        <v>211</v>
      </c>
      <c r="C3272" s="217" t="s">
        <v>3407</v>
      </c>
      <c r="D3272" s="218" t="b">
        <v>0</v>
      </c>
      <c r="E3272" s="48" t="s">
        <v>187</v>
      </c>
      <c r="F3272" s="48" t="s">
        <v>3408</v>
      </c>
      <c r="G3272" s="48" t="s">
        <v>3409</v>
      </c>
      <c r="H3272" s="48" t="s">
        <v>453</v>
      </c>
      <c r="I3272" s="48" t="s">
        <v>3971</v>
      </c>
      <c r="J3272" s="48" t="s">
        <v>2661</v>
      </c>
      <c r="K3272" s="217" t="s">
        <v>30</v>
      </c>
      <c r="L3272" s="217" t="s">
        <v>394</v>
      </c>
      <c r="M3272" s="48" t="s">
        <v>3972</v>
      </c>
      <c r="N3272" s="217" t="s">
        <v>211</v>
      </c>
      <c r="O3272" s="48" t="s">
        <v>183</v>
      </c>
      <c r="P3272" s="48"/>
      <c r="Q3272" s="48" t="s">
        <v>218</v>
      </c>
      <c r="R3272" s="217" t="s">
        <v>211</v>
      </c>
      <c r="S3272" s="48" t="b">
        <v>0</v>
      </c>
      <c r="T3272" s="48"/>
      <c r="U3272" s="178"/>
      <c r="V3272" s="178">
        <v>43487</v>
      </c>
      <c r="W3272" s="48" t="s">
        <v>211</v>
      </c>
      <c r="X3272" s="48"/>
      <c r="Y3272" s="48"/>
      <c r="Z3272" s="48" t="s">
        <v>211</v>
      </c>
      <c r="AA3272" s="48"/>
      <c r="AB3272" s="48"/>
      <c r="AC3272" s="217" t="s">
        <v>5036</v>
      </c>
      <c r="AD3272" s="48"/>
      <c r="AE3272" s="217" t="s">
        <v>183</v>
      </c>
      <c r="AF3272" s="217" t="s">
        <v>211</v>
      </c>
      <c r="AG3272" s="217" t="s">
        <v>211</v>
      </c>
      <c r="AH3272" s="209">
        <v>44048</v>
      </c>
      <c r="AI3272" s="210" t="s">
        <v>4349</v>
      </c>
      <c r="AJ3272" s="115" t="str">
        <f t="shared" si="51"/>
        <v>FS</v>
      </c>
      <c r="AK3272" s="115" t="b">
        <f>ISNUMBER(SEARCH("IRT",Table1[[#This Row],[Current_Status]]))</f>
        <v>0</v>
      </c>
      <c r="AL3272" s="116">
        <f>YEAR(Table1[[#This Row],[Project_Initiated]])</f>
        <v>2019</v>
      </c>
      <c r="AM3272" s="53">
        <v>44136</v>
      </c>
      <c r="AN3272" s="53" t="str">
        <f>IF(AND(Table1[[#This Row],[Completed Date]]&gt;="07/01/2020"+0,Table1[[#This Row],[Completed Date]]&lt;="6/30/2021"+0),"FY 20-21",IF(AND(Table1[[#This Row],[Completed Date]]&gt;="07/01/2019"+0,Table1[[#This Row],[Completed Date]]&lt;="6/30/2020"+0),"FY 19-20",""))</f>
        <v>FY 20-21</v>
      </c>
      <c r="AO3272" s="116" t="str">
        <f>IFERROR(FIND("R",Table1[[#This Row],[FS_Priority]]),"")</f>
        <v/>
      </c>
    </row>
    <row r="3273" spans="1:41" x14ac:dyDescent="0.25">
      <c r="A3273" s="48" t="s">
        <v>3410</v>
      </c>
      <c r="B3273" s="217" t="s">
        <v>211</v>
      </c>
      <c r="C3273" s="217" t="s">
        <v>3410</v>
      </c>
      <c r="D3273" s="218" t="b">
        <v>0</v>
      </c>
      <c r="E3273" s="48" t="s">
        <v>187</v>
      </c>
      <c r="F3273" s="48" t="s">
        <v>3411</v>
      </c>
      <c r="G3273" s="48" t="s">
        <v>3409</v>
      </c>
      <c r="H3273" s="48" t="s">
        <v>452</v>
      </c>
      <c r="I3273" s="48" t="s">
        <v>3973</v>
      </c>
      <c r="J3273" s="48" t="s">
        <v>2661</v>
      </c>
      <c r="K3273" s="217" t="s">
        <v>30</v>
      </c>
      <c r="L3273" s="217" t="s">
        <v>394</v>
      </c>
      <c r="M3273" s="48" t="s">
        <v>3972</v>
      </c>
      <c r="N3273" s="217" t="s">
        <v>211</v>
      </c>
      <c r="O3273" s="48" t="s">
        <v>183</v>
      </c>
      <c r="P3273" s="48"/>
      <c r="Q3273" s="48" t="s">
        <v>218</v>
      </c>
      <c r="R3273" s="217" t="s">
        <v>218</v>
      </c>
      <c r="S3273" s="48" t="b">
        <v>0</v>
      </c>
      <c r="T3273" s="48"/>
      <c r="U3273" s="178"/>
      <c r="V3273" s="178">
        <v>43487</v>
      </c>
      <c r="W3273" s="48" t="s">
        <v>211</v>
      </c>
      <c r="X3273" s="48"/>
      <c r="Y3273" s="48"/>
      <c r="Z3273" s="48" t="s">
        <v>211</v>
      </c>
      <c r="AA3273" s="48"/>
      <c r="AB3273" s="48"/>
      <c r="AC3273" s="217" t="s">
        <v>4745</v>
      </c>
      <c r="AD3273" s="48"/>
      <c r="AE3273" s="217" t="s">
        <v>178</v>
      </c>
      <c r="AF3273" s="217" t="s">
        <v>211</v>
      </c>
      <c r="AG3273" s="217" t="s">
        <v>211</v>
      </c>
      <c r="AH3273" s="209">
        <v>43844</v>
      </c>
      <c r="AI3273" s="210" t="s">
        <v>4284</v>
      </c>
      <c r="AJ3273" s="115" t="str">
        <f t="shared" si="51"/>
        <v>FS</v>
      </c>
      <c r="AK3273" s="115" t="b">
        <f>ISNUMBER(SEARCH("IRT",Table1[[#This Row],[Current_Status]]))</f>
        <v>0</v>
      </c>
      <c r="AL3273" s="116">
        <f>YEAR(Table1[[#This Row],[Project_Initiated]])</f>
        <v>2019</v>
      </c>
      <c r="AM3273" s="53">
        <v>44136</v>
      </c>
      <c r="AN3273" s="53" t="str">
        <f>IF(AND(Table1[[#This Row],[Completed Date]]&gt;="07/01/2020"+0,Table1[[#This Row],[Completed Date]]&lt;="6/30/2021"+0),"FY 20-21",IF(AND(Table1[[#This Row],[Completed Date]]&gt;="07/01/2019"+0,Table1[[#This Row],[Completed Date]]&lt;="6/30/2020"+0),"FY 19-20",""))</f>
        <v>FY 19-20</v>
      </c>
      <c r="AO3273" s="116" t="str">
        <f>IFERROR(FIND("R",Table1[[#This Row],[FS_Priority]]),"")</f>
        <v/>
      </c>
    </row>
    <row r="3274" spans="1:41" x14ac:dyDescent="0.25">
      <c r="A3274" s="48" t="s">
        <v>3391</v>
      </c>
      <c r="B3274" s="217" t="s">
        <v>211</v>
      </c>
      <c r="C3274" s="217" t="s">
        <v>3391</v>
      </c>
      <c r="D3274" s="218" t="b">
        <v>0</v>
      </c>
      <c r="E3274" s="48" t="s">
        <v>2771</v>
      </c>
      <c r="F3274" s="48" t="s">
        <v>3401</v>
      </c>
      <c r="G3274" s="48" t="s">
        <v>211</v>
      </c>
      <c r="H3274" s="48" t="s">
        <v>52</v>
      </c>
      <c r="I3274" s="48" t="s">
        <v>3976</v>
      </c>
      <c r="J3274" s="48" t="s">
        <v>2661</v>
      </c>
      <c r="K3274" s="217" t="s">
        <v>3786</v>
      </c>
      <c r="L3274" s="217" t="s">
        <v>2772</v>
      </c>
      <c r="M3274" s="48" t="s">
        <v>3977</v>
      </c>
      <c r="N3274" s="217" t="s">
        <v>3978</v>
      </c>
      <c r="O3274" s="48" t="s">
        <v>165</v>
      </c>
      <c r="P3274" s="48"/>
      <c r="Q3274" s="48" t="s">
        <v>218</v>
      </c>
      <c r="R3274" s="217" t="s">
        <v>211</v>
      </c>
      <c r="S3274" s="48" t="b">
        <v>0</v>
      </c>
      <c r="T3274" s="48"/>
      <c r="U3274" s="178"/>
      <c r="V3274" s="178">
        <v>43494</v>
      </c>
      <c r="W3274" s="48" t="s">
        <v>211</v>
      </c>
      <c r="X3274" s="48"/>
      <c r="Y3274" s="48"/>
      <c r="Z3274" s="48" t="s">
        <v>211</v>
      </c>
      <c r="AA3274" s="48"/>
      <c r="AB3274" s="48"/>
      <c r="AC3274" s="217" t="s">
        <v>4436</v>
      </c>
      <c r="AD3274" s="48"/>
      <c r="AE3274" s="217" t="s">
        <v>165</v>
      </c>
      <c r="AF3274" s="217" t="s">
        <v>211</v>
      </c>
      <c r="AG3274" s="217" t="s">
        <v>211</v>
      </c>
      <c r="AH3274" s="209">
        <v>43766</v>
      </c>
      <c r="AI3274" s="210" t="s">
        <v>4349</v>
      </c>
      <c r="AJ3274" s="115" t="str">
        <f t="shared" si="51"/>
        <v>FS</v>
      </c>
      <c r="AK3274" s="115" t="b">
        <f>ISNUMBER(SEARCH("IRT",Table1[[#This Row],[Current_Status]]))</f>
        <v>0</v>
      </c>
      <c r="AL3274" s="116">
        <f>YEAR(Table1[[#This Row],[Project_Initiated]])</f>
        <v>2019</v>
      </c>
      <c r="AM3274" s="53">
        <v>44136</v>
      </c>
      <c r="AN3274" s="53" t="str">
        <f>IF(AND(Table1[[#This Row],[Completed Date]]&gt;="07/01/2020"+0,Table1[[#This Row],[Completed Date]]&lt;="6/30/2021"+0),"FY 20-21",IF(AND(Table1[[#This Row],[Completed Date]]&gt;="07/01/2019"+0,Table1[[#This Row],[Completed Date]]&lt;="6/30/2020"+0),"FY 19-20",""))</f>
        <v>FY 19-20</v>
      </c>
      <c r="AO3274" s="116" t="str">
        <f>IFERROR(FIND("R",Table1[[#This Row],[FS_Priority]]),"")</f>
        <v/>
      </c>
    </row>
    <row r="3275" spans="1:41" x14ac:dyDescent="0.25">
      <c r="A3275" s="48" t="s">
        <v>3432</v>
      </c>
      <c r="B3275" s="217" t="s">
        <v>211</v>
      </c>
      <c r="C3275" s="217" t="s">
        <v>3432</v>
      </c>
      <c r="D3275" s="218" t="b">
        <v>0</v>
      </c>
      <c r="E3275" s="48" t="s">
        <v>107</v>
      </c>
      <c r="F3275" s="48" t="s">
        <v>3433</v>
      </c>
      <c r="G3275" s="48" t="s">
        <v>4027</v>
      </c>
      <c r="H3275" s="48" t="s">
        <v>1042</v>
      </c>
      <c r="I3275" s="48" t="s">
        <v>3798</v>
      </c>
      <c r="J3275" s="48" t="s">
        <v>2648</v>
      </c>
      <c r="K3275" s="217" t="s">
        <v>3674</v>
      </c>
      <c r="L3275" s="217" t="s">
        <v>2636</v>
      </c>
      <c r="M3275" s="48" t="s">
        <v>3987</v>
      </c>
      <c r="N3275" s="217" t="s">
        <v>211</v>
      </c>
      <c r="O3275" s="48" t="s">
        <v>183</v>
      </c>
      <c r="P3275" s="48"/>
      <c r="Q3275" s="48" t="s">
        <v>243</v>
      </c>
      <c r="R3275" s="217" t="s">
        <v>211</v>
      </c>
      <c r="S3275" s="48" t="b">
        <v>0</v>
      </c>
      <c r="T3275" s="48"/>
      <c r="U3275" s="178"/>
      <c r="V3275" s="178">
        <v>43494</v>
      </c>
      <c r="W3275" s="48" t="s">
        <v>211</v>
      </c>
      <c r="X3275" s="48"/>
      <c r="Y3275" s="48"/>
      <c r="Z3275" s="48" t="s">
        <v>211</v>
      </c>
      <c r="AA3275" s="48"/>
      <c r="AB3275" s="48"/>
      <c r="AC3275" s="217" t="s">
        <v>5032</v>
      </c>
      <c r="AD3275" s="219">
        <v>43894</v>
      </c>
      <c r="AE3275" s="217" t="s">
        <v>498</v>
      </c>
      <c r="AF3275" s="217" t="s">
        <v>4438</v>
      </c>
      <c r="AG3275" s="217" t="s">
        <v>2694</v>
      </c>
      <c r="AH3275" s="209"/>
      <c r="AI3275" s="210" t="s">
        <v>4364</v>
      </c>
      <c r="AJ3275" s="115" t="str">
        <f t="shared" si="51"/>
        <v>FS</v>
      </c>
      <c r="AK3275" s="115" t="b">
        <f>ISNUMBER(SEARCH("IRT",Table1[[#This Row],[Current_Status]]))</f>
        <v>0</v>
      </c>
      <c r="AL3275" s="116">
        <f>YEAR(Table1[[#This Row],[Project_Initiated]])</f>
        <v>2019</v>
      </c>
      <c r="AM3275" s="53">
        <v>44136</v>
      </c>
      <c r="AN3275" s="53" t="str">
        <f>IF(AND(Table1[[#This Row],[Completed Date]]&gt;="07/01/2020"+0,Table1[[#This Row],[Completed Date]]&lt;="6/30/2021"+0),"FY 20-21",IF(AND(Table1[[#This Row],[Completed Date]]&gt;="07/01/2019"+0,Table1[[#This Row],[Completed Date]]&lt;="6/30/2020"+0),"FY 19-20",""))</f>
        <v/>
      </c>
      <c r="AO3275" s="116" t="str">
        <f>IFERROR(FIND("R",Table1[[#This Row],[FS_Priority]]),"")</f>
        <v/>
      </c>
    </row>
    <row r="3276" spans="1:41" x14ac:dyDescent="0.25">
      <c r="A3276" s="48" t="s">
        <v>2910</v>
      </c>
      <c r="B3276" s="217" t="s">
        <v>211</v>
      </c>
      <c r="C3276" s="217" t="s">
        <v>2910</v>
      </c>
      <c r="D3276" s="218" t="b">
        <v>0</v>
      </c>
      <c r="E3276" s="48" t="s">
        <v>53</v>
      </c>
      <c r="F3276" s="48" t="s">
        <v>3017</v>
      </c>
      <c r="G3276" s="48" t="s">
        <v>211</v>
      </c>
      <c r="H3276" s="48" t="s">
        <v>932</v>
      </c>
      <c r="I3276" s="48" t="s">
        <v>3912</v>
      </c>
      <c r="J3276" s="48" t="s">
        <v>2661</v>
      </c>
      <c r="K3276" s="217" t="s">
        <v>3514</v>
      </c>
      <c r="L3276" s="217" t="s">
        <v>2636</v>
      </c>
      <c r="M3276" s="48" t="s">
        <v>3517</v>
      </c>
      <c r="N3276" s="217" t="s">
        <v>211</v>
      </c>
      <c r="O3276" s="48" t="s">
        <v>165</v>
      </c>
      <c r="P3276" s="48"/>
      <c r="Q3276" s="48" t="s">
        <v>223</v>
      </c>
      <c r="R3276" s="217" t="s">
        <v>211</v>
      </c>
      <c r="S3276" s="48" t="b">
        <v>0</v>
      </c>
      <c r="T3276" s="48"/>
      <c r="U3276" s="178"/>
      <c r="V3276" s="178">
        <v>43495</v>
      </c>
      <c r="W3276" s="48" t="s">
        <v>211</v>
      </c>
      <c r="X3276" s="48"/>
      <c r="Y3276" s="48"/>
      <c r="Z3276" s="48" t="s">
        <v>211</v>
      </c>
      <c r="AA3276" s="48"/>
      <c r="AB3276" s="48"/>
      <c r="AC3276" s="217" t="s">
        <v>4436</v>
      </c>
      <c r="AD3276" s="48"/>
      <c r="AE3276" s="217" t="s">
        <v>211</v>
      </c>
      <c r="AF3276" s="217" t="s">
        <v>211</v>
      </c>
      <c r="AG3276" s="217" t="s">
        <v>211</v>
      </c>
      <c r="AH3276" s="209">
        <v>43676</v>
      </c>
      <c r="AI3276" s="210" t="s">
        <v>4349</v>
      </c>
      <c r="AJ3276" s="115" t="str">
        <f t="shared" si="51"/>
        <v>FS</v>
      </c>
      <c r="AK3276" s="115" t="b">
        <f>ISNUMBER(SEARCH("IRT",Table1[[#This Row],[Current_Status]]))</f>
        <v>0</v>
      </c>
      <c r="AL3276" s="116">
        <f>YEAR(Table1[[#This Row],[Project_Initiated]])</f>
        <v>2019</v>
      </c>
      <c r="AM3276" s="53">
        <v>44136</v>
      </c>
      <c r="AN3276" s="53" t="str">
        <f>IF(AND(Table1[[#This Row],[Completed Date]]&gt;="07/01/2020"+0,Table1[[#This Row],[Completed Date]]&lt;="6/30/2021"+0),"FY 20-21",IF(AND(Table1[[#This Row],[Completed Date]]&gt;="07/01/2019"+0,Table1[[#This Row],[Completed Date]]&lt;="6/30/2020"+0),"FY 19-20",""))</f>
        <v>FY 19-20</v>
      </c>
      <c r="AO3276" s="116" t="str">
        <f>IFERROR(FIND("R",Table1[[#This Row],[FS_Priority]]),"")</f>
        <v/>
      </c>
    </row>
    <row r="3277" spans="1:41" x14ac:dyDescent="0.25">
      <c r="A3277" s="48" t="s">
        <v>2939</v>
      </c>
      <c r="B3277" s="217" t="s">
        <v>211</v>
      </c>
      <c r="C3277" s="217" t="s">
        <v>2939</v>
      </c>
      <c r="D3277" s="218" t="b">
        <v>0</v>
      </c>
      <c r="E3277" s="48" t="s">
        <v>107</v>
      </c>
      <c r="F3277" s="48" t="s">
        <v>3251</v>
      </c>
      <c r="G3277" s="48" t="s">
        <v>211</v>
      </c>
      <c r="H3277" s="48" t="s">
        <v>81</v>
      </c>
      <c r="I3277" s="48" t="s">
        <v>3950</v>
      </c>
      <c r="J3277" s="48" t="s">
        <v>2661</v>
      </c>
      <c r="K3277" s="217" t="s">
        <v>3674</v>
      </c>
      <c r="L3277" s="217" t="s">
        <v>2636</v>
      </c>
      <c r="M3277" s="48" t="s">
        <v>3951</v>
      </c>
      <c r="N3277" s="217" t="s">
        <v>211</v>
      </c>
      <c r="O3277" s="48" t="s">
        <v>165</v>
      </c>
      <c r="P3277" s="48"/>
      <c r="Q3277" s="48" t="s">
        <v>244</v>
      </c>
      <c r="R3277" s="217" t="s">
        <v>211</v>
      </c>
      <c r="S3277" s="48" t="b">
        <v>0</v>
      </c>
      <c r="T3277" s="48"/>
      <c r="U3277" s="178"/>
      <c r="V3277" s="178">
        <v>43497</v>
      </c>
      <c r="W3277" s="48" t="s">
        <v>211</v>
      </c>
      <c r="X3277" s="48"/>
      <c r="Y3277" s="48"/>
      <c r="Z3277" s="48" t="s">
        <v>211</v>
      </c>
      <c r="AA3277" s="48"/>
      <c r="AB3277" s="48"/>
      <c r="AC3277" s="217" t="s">
        <v>3396</v>
      </c>
      <c r="AD3277" s="48"/>
      <c r="AE3277" s="217" t="s">
        <v>211</v>
      </c>
      <c r="AF3277" s="217" t="s">
        <v>211</v>
      </c>
      <c r="AG3277" s="217" t="s">
        <v>211</v>
      </c>
      <c r="AH3277" s="209">
        <v>43644</v>
      </c>
      <c r="AI3277" s="210" t="s">
        <v>4349</v>
      </c>
      <c r="AJ3277" s="115" t="str">
        <f t="shared" si="51"/>
        <v>FS</v>
      </c>
      <c r="AK3277" s="115" t="b">
        <f>ISNUMBER(SEARCH("IRT",Table1[[#This Row],[Current_Status]]))</f>
        <v>0</v>
      </c>
      <c r="AL3277" s="116">
        <f>YEAR(Table1[[#This Row],[Project_Initiated]])</f>
        <v>2019</v>
      </c>
      <c r="AM3277" s="53">
        <v>44136</v>
      </c>
      <c r="AN3277" s="53" t="str">
        <f>IF(AND(Table1[[#This Row],[Completed Date]]&gt;="07/01/2020"+0,Table1[[#This Row],[Completed Date]]&lt;="6/30/2021"+0),"FY 20-21",IF(AND(Table1[[#This Row],[Completed Date]]&gt;="07/01/2019"+0,Table1[[#This Row],[Completed Date]]&lt;="6/30/2020"+0),"FY 19-20",""))</f>
        <v/>
      </c>
      <c r="AO3277" s="116" t="str">
        <f>IFERROR(FIND("R",Table1[[#This Row],[FS_Priority]]),"")</f>
        <v/>
      </c>
    </row>
    <row r="3278" spans="1:41" x14ac:dyDescent="0.25">
      <c r="A3278" s="48" t="s">
        <v>2951</v>
      </c>
      <c r="B3278" s="217" t="s">
        <v>211</v>
      </c>
      <c r="C3278" s="217" t="s">
        <v>2951</v>
      </c>
      <c r="D3278" s="218" t="b">
        <v>0</v>
      </c>
      <c r="E3278" s="48" t="s">
        <v>4313</v>
      </c>
      <c r="F3278" s="48" t="s">
        <v>3353</v>
      </c>
      <c r="G3278" s="48" t="s">
        <v>211</v>
      </c>
      <c r="H3278" s="48" t="s">
        <v>461</v>
      </c>
      <c r="I3278" s="48" t="s">
        <v>3964</v>
      </c>
      <c r="J3278" s="48" t="s">
        <v>2661</v>
      </c>
      <c r="K3278" s="217" t="s">
        <v>3883</v>
      </c>
      <c r="L3278" s="217" t="s">
        <v>437</v>
      </c>
      <c r="M3278" s="48" t="s">
        <v>3884</v>
      </c>
      <c r="N3278" s="217" t="s">
        <v>211</v>
      </c>
      <c r="O3278" s="48" t="s">
        <v>165</v>
      </c>
      <c r="P3278" s="48"/>
      <c r="Q3278" s="48" t="s">
        <v>184</v>
      </c>
      <c r="R3278" s="217" t="s">
        <v>211</v>
      </c>
      <c r="S3278" s="48" t="b">
        <v>0</v>
      </c>
      <c r="T3278" s="48"/>
      <c r="U3278" s="178"/>
      <c r="V3278" s="178">
        <v>43497</v>
      </c>
      <c r="W3278" s="48" t="s">
        <v>211</v>
      </c>
      <c r="X3278" s="48"/>
      <c r="Y3278" s="48"/>
      <c r="Z3278" s="48" t="s">
        <v>211</v>
      </c>
      <c r="AA3278" s="48"/>
      <c r="AB3278" s="48"/>
      <c r="AC3278" s="217" t="s">
        <v>4436</v>
      </c>
      <c r="AD3278" s="48"/>
      <c r="AE3278" s="217" t="s">
        <v>211</v>
      </c>
      <c r="AF3278" s="217" t="s">
        <v>211</v>
      </c>
      <c r="AG3278" s="217" t="s">
        <v>211</v>
      </c>
      <c r="AH3278" s="209">
        <v>43791</v>
      </c>
      <c r="AI3278" s="210" t="s">
        <v>4349</v>
      </c>
      <c r="AJ3278" s="115" t="str">
        <f t="shared" si="51"/>
        <v>FS</v>
      </c>
      <c r="AK3278" s="115" t="b">
        <f>ISNUMBER(SEARCH("IRT",Table1[[#This Row],[Current_Status]]))</f>
        <v>0</v>
      </c>
      <c r="AL3278" s="116">
        <f>YEAR(Table1[[#This Row],[Project_Initiated]])</f>
        <v>2019</v>
      </c>
      <c r="AM3278" s="53">
        <v>44136</v>
      </c>
      <c r="AN3278" s="53" t="str">
        <f>IF(AND(Table1[[#This Row],[Completed Date]]&gt;="07/01/2020"+0,Table1[[#This Row],[Completed Date]]&lt;="6/30/2021"+0),"FY 20-21",IF(AND(Table1[[#This Row],[Completed Date]]&gt;="07/01/2019"+0,Table1[[#This Row],[Completed Date]]&lt;="6/30/2020"+0),"FY 19-20",""))</f>
        <v>FY 19-20</v>
      </c>
      <c r="AO3278" s="116" t="str">
        <f>IFERROR(FIND("R",Table1[[#This Row],[FS_Priority]]),"")</f>
        <v/>
      </c>
    </row>
    <row r="3279" spans="1:41" x14ac:dyDescent="0.25">
      <c r="A3279" s="48" t="s">
        <v>4829</v>
      </c>
      <c r="B3279" s="217" t="s">
        <v>211</v>
      </c>
      <c r="C3279" s="217" t="s">
        <v>4829</v>
      </c>
      <c r="D3279" s="218" t="b">
        <v>0</v>
      </c>
      <c r="E3279" s="48" t="s">
        <v>107</v>
      </c>
      <c r="F3279" s="48" t="s">
        <v>4830</v>
      </c>
      <c r="G3279" s="48" t="s">
        <v>4831</v>
      </c>
      <c r="H3279" s="48" t="s">
        <v>396</v>
      </c>
      <c r="I3279" s="48" t="s">
        <v>108</v>
      </c>
      <c r="J3279" s="48" t="s">
        <v>2648</v>
      </c>
      <c r="K3279" s="217" t="s">
        <v>3674</v>
      </c>
      <c r="L3279" s="217" t="s">
        <v>2636</v>
      </c>
      <c r="M3279" s="48" t="s">
        <v>3679</v>
      </c>
      <c r="N3279" s="217" t="s">
        <v>211</v>
      </c>
      <c r="O3279" s="48" t="s">
        <v>183</v>
      </c>
      <c r="P3279" s="48"/>
      <c r="Q3279" s="48" t="s">
        <v>218</v>
      </c>
      <c r="R3279" s="217" t="s">
        <v>211</v>
      </c>
      <c r="S3279" s="48" t="b">
        <v>0</v>
      </c>
      <c r="T3279" s="48"/>
      <c r="U3279" s="178"/>
      <c r="V3279" s="178">
        <v>43494</v>
      </c>
      <c r="W3279" s="48" t="s">
        <v>211</v>
      </c>
      <c r="X3279" s="48"/>
      <c r="Y3279" s="48"/>
      <c r="Z3279" s="48" t="s">
        <v>211</v>
      </c>
      <c r="AA3279" s="48"/>
      <c r="AB3279" s="48"/>
      <c r="AC3279" s="217" t="s">
        <v>5115</v>
      </c>
      <c r="AD3279" s="219">
        <v>43871</v>
      </c>
      <c r="AE3279" s="217" t="s">
        <v>498</v>
      </c>
      <c r="AF3279" s="217" t="s">
        <v>4832</v>
      </c>
      <c r="AG3279" s="217" t="s">
        <v>2694</v>
      </c>
      <c r="AH3279" s="209"/>
      <c r="AI3279" s="210" t="s">
        <v>4360</v>
      </c>
      <c r="AJ3279" s="115" t="str">
        <f t="shared" si="51"/>
        <v>FS</v>
      </c>
      <c r="AK3279" s="115" t="b">
        <f>ISNUMBER(SEARCH("IRT",Table1[[#This Row],[Current_Status]]))</f>
        <v>0</v>
      </c>
      <c r="AL3279" s="116">
        <f>YEAR(Table1[[#This Row],[Project_Initiated]])</f>
        <v>2019</v>
      </c>
      <c r="AM3279" s="53">
        <v>44136</v>
      </c>
      <c r="AN3279" s="53" t="str">
        <f>IF(AND(Table1[[#This Row],[Completed Date]]&gt;="07/01/2020"+0,Table1[[#This Row],[Completed Date]]&lt;="6/30/2021"+0),"FY 20-21",IF(AND(Table1[[#This Row],[Completed Date]]&gt;="07/01/2019"+0,Table1[[#This Row],[Completed Date]]&lt;="6/30/2020"+0),"FY 19-20",""))</f>
        <v/>
      </c>
      <c r="AO3279" s="116" t="str">
        <f>IFERROR(FIND("R",Table1[[#This Row],[FS_Priority]]),"")</f>
        <v/>
      </c>
    </row>
    <row r="3280" spans="1:41" x14ac:dyDescent="0.25">
      <c r="A3280" s="48" t="s">
        <v>2911</v>
      </c>
      <c r="B3280" s="217" t="s">
        <v>211</v>
      </c>
      <c r="C3280" s="217" t="s">
        <v>2911</v>
      </c>
      <c r="D3280" s="218" t="b">
        <v>0</v>
      </c>
      <c r="E3280" s="48" t="s">
        <v>53</v>
      </c>
      <c r="F3280" s="48" t="s">
        <v>3020</v>
      </c>
      <c r="G3280" s="48" t="s">
        <v>211</v>
      </c>
      <c r="H3280" s="48" t="s">
        <v>285</v>
      </c>
      <c r="I3280" s="48" t="s">
        <v>3913</v>
      </c>
      <c r="J3280" s="48" t="s">
        <v>2661</v>
      </c>
      <c r="K3280" s="217" t="s">
        <v>3514</v>
      </c>
      <c r="L3280" s="217" t="s">
        <v>2636</v>
      </c>
      <c r="M3280" s="48" t="s">
        <v>3914</v>
      </c>
      <c r="N3280" s="217" t="s">
        <v>211</v>
      </c>
      <c r="O3280" s="48" t="s">
        <v>165</v>
      </c>
      <c r="P3280" s="48"/>
      <c r="Q3280" s="48" t="s">
        <v>236</v>
      </c>
      <c r="R3280" s="217" t="s">
        <v>211</v>
      </c>
      <c r="S3280" s="48" t="b">
        <v>0</v>
      </c>
      <c r="T3280" s="48"/>
      <c r="U3280" s="178"/>
      <c r="V3280" s="178">
        <v>43501</v>
      </c>
      <c r="W3280" s="48" t="s">
        <v>211</v>
      </c>
      <c r="X3280" s="48"/>
      <c r="Y3280" s="48"/>
      <c r="Z3280" s="48" t="s">
        <v>211</v>
      </c>
      <c r="AA3280" s="48"/>
      <c r="AB3280" s="48"/>
      <c r="AC3280" s="217" t="s">
        <v>4000</v>
      </c>
      <c r="AD3280" s="48"/>
      <c r="AE3280" s="217" t="s">
        <v>211</v>
      </c>
      <c r="AF3280" s="217" t="s">
        <v>211</v>
      </c>
      <c r="AG3280" s="217" t="s">
        <v>211</v>
      </c>
      <c r="AH3280" s="209">
        <v>43668</v>
      </c>
      <c r="AI3280" s="210" t="s">
        <v>4349</v>
      </c>
      <c r="AJ3280" s="115" t="str">
        <f t="shared" si="51"/>
        <v>FS</v>
      </c>
      <c r="AK3280" s="115" t="b">
        <f>ISNUMBER(SEARCH("IRT",Table1[[#This Row],[Current_Status]]))</f>
        <v>0</v>
      </c>
      <c r="AL3280" s="116">
        <f>YEAR(Table1[[#This Row],[Project_Initiated]])</f>
        <v>2019</v>
      </c>
      <c r="AM3280" s="53">
        <v>44136</v>
      </c>
      <c r="AN3280" s="53" t="str">
        <f>IF(AND(Table1[[#This Row],[Completed Date]]&gt;="07/01/2020"+0,Table1[[#This Row],[Completed Date]]&lt;="6/30/2021"+0),"FY 20-21",IF(AND(Table1[[#This Row],[Completed Date]]&gt;="07/01/2019"+0,Table1[[#This Row],[Completed Date]]&lt;="6/30/2020"+0),"FY 19-20",""))</f>
        <v>FY 19-20</v>
      </c>
      <c r="AO3280" s="116" t="str">
        <f>IFERROR(FIND("R",Table1[[#This Row],[FS_Priority]]),"")</f>
        <v/>
      </c>
    </row>
    <row r="3281" spans="1:41" x14ac:dyDescent="0.25">
      <c r="A3281" s="48" t="s">
        <v>2947</v>
      </c>
      <c r="B3281" s="217" t="s">
        <v>211</v>
      </c>
      <c r="C3281" s="217" t="s">
        <v>2947</v>
      </c>
      <c r="D3281" s="218" t="b">
        <v>0</v>
      </c>
      <c r="E3281" s="48" t="s">
        <v>148</v>
      </c>
      <c r="F3281" s="48" t="s">
        <v>3338</v>
      </c>
      <c r="G3281" s="48" t="s">
        <v>211</v>
      </c>
      <c r="H3281" s="48" t="s">
        <v>457</v>
      </c>
      <c r="I3281" s="48" t="s">
        <v>3732</v>
      </c>
      <c r="J3281" s="48" t="s">
        <v>2661</v>
      </c>
      <c r="K3281" s="217" t="s">
        <v>4320</v>
      </c>
      <c r="L3281" s="217" t="s">
        <v>434</v>
      </c>
      <c r="M3281" s="48" t="s">
        <v>3871</v>
      </c>
      <c r="N3281" s="217" t="s">
        <v>211</v>
      </c>
      <c r="O3281" s="48" t="s">
        <v>165</v>
      </c>
      <c r="P3281" s="48"/>
      <c r="Q3281" s="48" t="s">
        <v>236</v>
      </c>
      <c r="R3281" s="217" t="s">
        <v>211</v>
      </c>
      <c r="S3281" s="48" t="b">
        <v>0</v>
      </c>
      <c r="T3281" s="48"/>
      <c r="U3281" s="178"/>
      <c r="V3281" s="178">
        <v>43504</v>
      </c>
      <c r="W3281" s="48" t="s">
        <v>211</v>
      </c>
      <c r="X3281" s="48"/>
      <c r="Y3281" s="48"/>
      <c r="Z3281" s="48" t="s">
        <v>211</v>
      </c>
      <c r="AA3281" s="48"/>
      <c r="AB3281" s="48"/>
      <c r="AC3281" s="217" t="s">
        <v>4028</v>
      </c>
      <c r="AD3281" s="48"/>
      <c r="AE3281" s="217" t="s">
        <v>211</v>
      </c>
      <c r="AF3281" s="217" t="s">
        <v>211</v>
      </c>
      <c r="AG3281" s="217" t="s">
        <v>211</v>
      </c>
      <c r="AH3281" s="209">
        <v>43676</v>
      </c>
      <c r="AI3281" s="210" t="s">
        <v>4349</v>
      </c>
      <c r="AJ3281" s="115" t="str">
        <f t="shared" si="51"/>
        <v>FS</v>
      </c>
      <c r="AK3281" s="115" t="b">
        <f>ISNUMBER(SEARCH("IRT",Table1[[#This Row],[Current_Status]]))</f>
        <v>0</v>
      </c>
      <c r="AL3281" s="116">
        <f>YEAR(Table1[[#This Row],[Project_Initiated]])</f>
        <v>2019</v>
      </c>
      <c r="AM3281" s="53">
        <v>44136</v>
      </c>
      <c r="AN3281" s="53" t="str">
        <f>IF(AND(Table1[[#This Row],[Completed Date]]&gt;="07/01/2020"+0,Table1[[#This Row],[Completed Date]]&lt;="6/30/2021"+0),"FY 20-21",IF(AND(Table1[[#This Row],[Completed Date]]&gt;="07/01/2019"+0,Table1[[#This Row],[Completed Date]]&lt;="6/30/2020"+0),"FY 19-20",""))</f>
        <v>FY 19-20</v>
      </c>
      <c r="AO3281" s="116" t="str">
        <f>IFERROR(FIND("R",Table1[[#This Row],[FS_Priority]]),"")</f>
        <v/>
      </c>
    </row>
    <row r="3282" spans="1:41" x14ac:dyDescent="0.25">
      <c r="A3282" s="48" t="s">
        <v>4077</v>
      </c>
      <c r="B3282" s="217" t="s">
        <v>211</v>
      </c>
      <c r="C3282" s="217" t="s">
        <v>4077</v>
      </c>
      <c r="D3282" s="218" t="b">
        <v>0</v>
      </c>
      <c r="E3282" s="48" t="s">
        <v>53</v>
      </c>
      <c r="F3282" s="48" t="s">
        <v>4823</v>
      </c>
      <c r="G3282" s="48" t="s">
        <v>4255</v>
      </c>
      <c r="H3282" s="48" t="s">
        <v>932</v>
      </c>
      <c r="I3282" s="48" t="s">
        <v>4132</v>
      </c>
      <c r="J3282" s="48" t="s">
        <v>2657</v>
      </c>
      <c r="K3282" s="217" t="s">
        <v>3514</v>
      </c>
      <c r="L3282" s="217" t="s">
        <v>2636</v>
      </c>
      <c r="M3282" s="48" t="s">
        <v>3551</v>
      </c>
      <c r="N3282" s="217" t="s">
        <v>211</v>
      </c>
      <c r="O3282" s="48" t="s">
        <v>183</v>
      </c>
      <c r="P3282" s="48"/>
      <c r="Q3282" s="48" t="s">
        <v>3429</v>
      </c>
      <c r="R3282" s="217" t="s">
        <v>211</v>
      </c>
      <c r="S3282" s="48" t="b">
        <v>0</v>
      </c>
      <c r="T3282" s="48"/>
      <c r="U3282" s="178"/>
      <c r="V3282" s="178">
        <v>43515</v>
      </c>
      <c r="W3282" s="48" t="s">
        <v>211</v>
      </c>
      <c r="X3282" s="48"/>
      <c r="Y3282" s="48"/>
      <c r="Z3282" s="48" t="s">
        <v>211</v>
      </c>
      <c r="AA3282" s="48"/>
      <c r="AB3282" s="48"/>
      <c r="AC3282" s="217" t="s">
        <v>5014</v>
      </c>
      <c r="AD3282" s="219">
        <v>43725</v>
      </c>
      <c r="AE3282" s="217" t="s">
        <v>498</v>
      </c>
      <c r="AF3282" s="217" t="s">
        <v>4439</v>
      </c>
      <c r="AG3282" s="217" t="s">
        <v>2694</v>
      </c>
      <c r="AH3282" s="209"/>
      <c r="AI3282" s="210" t="s">
        <v>4284</v>
      </c>
      <c r="AJ3282" s="115" t="str">
        <f t="shared" si="51"/>
        <v>FS</v>
      </c>
      <c r="AK3282" s="115" t="b">
        <f>ISNUMBER(SEARCH("IRT",Table1[[#This Row],[Current_Status]]))</f>
        <v>0</v>
      </c>
      <c r="AL3282" s="116">
        <f>YEAR(Table1[[#This Row],[Project_Initiated]])</f>
        <v>2019</v>
      </c>
      <c r="AM3282" s="53">
        <v>44136</v>
      </c>
      <c r="AN3282" s="53" t="str">
        <f>IF(AND(Table1[[#This Row],[Completed Date]]&gt;="07/01/2020"+0,Table1[[#This Row],[Completed Date]]&lt;="6/30/2021"+0),"FY 20-21",IF(AND(Table1[[#This Row],[Completed Date]]&gt;="07/01/2019"+0,Table1[[#This Row],[Completed Date]]&lt;="6/30/2020"+0),"FY 19-20",""))</f>
        <v/>
      </c>
      <c r="AO3282" s="116">
        <f>IFERROR(FIND("R",Table1[[#This Row],[FS_Priority]]),"")</f>
        <v>1</v>
      </c>
    </row>
    <row r="3283" spans="1:41" x14ac:dyDescent="0.25">
      <c r="A3283" s="48" t="s">
        <v>3435</v>
      </c>
      <c r="B3283" s="217" t="s">
        <v>211</v>
      </c>
      <c r="C3283" s="217" t="s">
        <v>3435</v>
      </c>
      <c r="D3283" s="218" t="b">
        <v>0</v>
      </c>
      <c r="E3283" s="48" t="s">
        <v>107</v>
      </c>
      <c r="F3283" s="48" t="s">
        <v>3436</v>
      </c>
      <c r="G3283" s="48" t="s">
        <v>4334</v>
      </c>
      <c r="H3283" s="48" t="s">
        <v>474</v>
      </c>
      <c r="I3283" s="48" t="s">
        <v>3988</v>
      </c>
      <c r="J3283" s="48" t="s">
        <v>2657</v>
      </c>
      <c r="K3283" s="217" t="s">
        <v>3674</v>
      </c>
      <c r="L3283" s="217" t="s">
        <v>2636</v>
      </c>
      <c r="M3283" s="48" t="s">
        <v>3561</v>
      </c>
      <c r="N3283" s="217" t="s">
        <v>211</v>
      </c>
      <c r="O3283" s="48" t="s">
        <v>183</v>
      </c>
      <c r="P3283" s="48"/>
      <c r="Q3283" s="48" t="s">
        <v>240</v>
      </c>
      <c r="R3283" s="217" t="s">
        <v>211</v>
      </c>
      <c r="S3283" s="48" t="b">
        <v>0</v>
      </c>
      <c r="T3283" s="48"/>
      <c r="U3283" s="178"/>
      <c r="V3283" s="178">
        <v>43516</v>
      </c>
      <c r="W3283" s="48" t="s">
        <v>211</v>
      </c>
      <c r="X3283" s="48"/>
      <c r="Y3283" s="48"/>
      <c r="Z3283" s="48" t="s">
        <v>211</v>
      </c>
      <c r="AA3283" s="48"/>
      <c r="AB3283" s="48"/>
      <c r="AC3283" s="217" t="s">
        <v>5030</v>
      </c>
      <c r="AD3283" s="219">
        <v>43888</v>
      </c>
      <c r="AE3283" s="217" t="s">
        <v>498</v>
      </c>
      <c r="AF3283" s="217" t="s">
        <v>4440</v>
      </c>
      <c r="AG3283" s="217" t="s">
        <v>2694</v>
      </c>
      <c r="AH3283" s="209"/>
      <c r="AI3283" s="210" t="s">
        <v>4364</v>
      </c>
      <c r="AJ3283" s="115" t="str">
        <f t="shared" si="51"/>
        <v>FS</v>
      </c>
      <c r="AK3283" s="115" t="b">
        <f>ISNUMBER(SEARCH("IRT",Table1[[#This Row],[Current_Status]]))</f>
        <v>0</v>
      </c>
      <c r="AL3283" s="116">
        <f>YEAR(Table1[[#This Row],[Project_Initiated]])</f>
        <v>2019</v>
      </c>
      <c r="AM3283" s="53">
        <v>44136</v>
      </c>
      <c r="AN3283" s="53" t="str">
        <f>IF(AND(Table1[[#This Row],[Completed Date]]&gt;="07/01/2020"+0,Table1[[#This Row],[Completed Date]]&lt;="6/30/2021"+0),"FY 20-21",IF(AND(Table1[[#This Row],[Completed Date]]&gt;="07/01/2019"+0,Table1[[#This Row],[Completed Date]]&lt;="6/30/2020"+0),"FY 19-20",""))</f>
        <v/>
      </c>
      <c r="AO3283" s="116" t="str">
        <f>IFERROR(FIND("R",Table1[[#This Row],[FS_Priority]]),"")</f>
        <v/>
      </c>
    </row>
    <row r="3284" spans="1:41" x14ac:dyDescent="0.25">
      <c r="A3284" s="48" t="s">
        <v>2810</v>
      </c>
      <c r="B3284" s="217" t="s">
        <v>211</v>
      </c>
      <c r="C3284" s="217" t="s">
        <v>2810</v>
      </c>
      <c r="D3284" s="218" t="b">
        <v>0</v>
      </c>
      <c r="E3284" s="48" t="s">
        <v>107</v>
      </c>
      <c r="F3284" s="48" t="s">
        <v>3180</v>
      </c>
      <c r="G3284" s="48" t="s">
        <v>211</v>
      </c>
      <c r="H3284" s="48" t="s">
        <v>396</v>
      </c>
      <c r="I3284" s="48" t="s">
        <v>3708</v>
      </c>
      <c r="J3284" s="48" t="s">
        <v>2661</v>
      </c>
      <c r="K3284" s="217" t="s">
        <v>3674</v>
      </c>
      <c r="L3284" s="217" t="s">
        <v>2636</v>
      </c>
      <c r="M3284" s="48" t="s">
        <v>3679</v>
      </c>
      <c r="N3284" s="217" t="s">
        <v>211</v>
      </c>
      <c r="O3284" s="48" t="s">
        <v>165</v>
      </c>
      <c r="P3284" s="48"/>
      <c r="Q3284" s="48" t="s">
        <v>288</v>
      </c>
      <c r="R3284" s="217" t="s">
        <v>211</v>
      </c>
      <c r="S3284" s="48" t="b">
        <v>0</v>
      </c>
      <c r="T3284" s="48"/>
      <c r="U3284" s="178"/>
      <c r="V3284" s="178">
        <v>43521</v>
      </c>
      <c r="W3284" s="48" t="s">
        <v>211</v>
      </c>
      <c r="X3284" s="48"/>
      <c r="Y3284" s="48"/>
      <c r="Z3284" s="48" t="s">
        <v>211</v>
      </c>
      <c r="AA3284" s="48"/>
      <c r="AB3284" s="48"/>
      <c r="AC3284" s="217" t="s">
        <v>2894</v>
      </c>
      <c r="AD3284" s="48"/>
      <c r="AE3284" s="217" t="s">
        <v>211</v>
      </c>
      <c r="AF3284" s="217" t="s">
        <v>211</v>
      </c>
      <c r="AG3284" s="217" t="s">
        <v>211</v>
      </c>
      <c r="AH3284" s="209">
        <v>43595</v>
      </c>
      <c r="AI3284" s="210" t="s">
        <v>4352</v>
      </c>
      <c r="AJ3284" s="115" t="str">
        <f t="shared" si="51"/>
        <v>FS</v>
      </c>
      <c r="AK3284" s="115" t="b">
        <f>ISNUMBER(SEARCH("IRT",Table1[[#This Row],[Current_Status]]))</f>
        <v>0</v>
      </c>
      <c r="AL3284" s="116">
        <f>YEAR(Table1[[#This Row],[Project_Initiated]])</f>
        <v>2019</v>
      </c>
      <c r="AM3284" s="53">
        <v>44136</v>
      </c>
      <c r="AN3284" s="53" t="str">
        <f>IF(AND(Table1[[#This Row],[Completed Date]]&gt;="07/01/2020"+0,Table1[[#This Row],[Completed Date]]&lt;="6/30/2021"+0),"FY 20-21",IF(AND(Table1[[#This Row],[Completed Date]]&gt;="07/01/2019"+0,Table1[[#This Row],[Completed Date]]&lt;="6/30/2020"+0),"FY 19-20",""))</f>
        <v/>
      </c>
      <c r="AO3284" s="116" t="str">
        <f>IFERROR(FIND("R",Table1[[#This Row],[FS_Priority]]),"")</f>
        <v/>
      </c>
    </row>
    <row r="3285" spans="1:41" x14ac:dyDescent="0.25">
      <c r="A3285" s="48" t="s">
        <v>3382</v>
      </c>
      <c r="B3285" s="217" t="s">
        <v>211</v>
      </c>
      <c r="C3285" s="217" t="s">
        <v>3382</v>
      </c>
      <c r="D3285" s="218" t="b">
        <v>0</v>
      </c>
      <c r="E3285" s="48" t="s">
        <v>107</v>
      </c>
      <c r="F3285" s="48" t="s">
        <v>3383</v>
      </c>
      <c r="G3285" s="48" t="s">
        <v>4029</v>
      </c>
      <c r="H3285" s="48" t="s">
        <v>466</v>
      </c>
      <c r="I3285" s="48" t="s">
        <v>3947</v>
      </c>
      <c r="J3285" s="48" t="s">
        <v>2661</v>
      </c>
      <c r="K3285" s="217" t="s">
        <v>3674</v>
      </c>
      <c r="L3285" s="217" t="s">
        <v>2636</v>
      </c>
      <c r="M3285" s="48" t="s">
        <v>3689</v>
      </c>
      <c r="N3285" s="217" t="s">
        <v>211</v>
      </c>
      <c r="O3285" s="48" t="s">
        <v>183</v>
      </c>
      <c r="P3285" s="48"/>
      <c r="Q3285" s="48" t="s">
        <v>239</v>
      </c>
      <c r="R3285" s="217" t="s">
        <v>211</v>
      </c>
      <c r="S3285" s="48" t="b">
        <v>0</v>
      </c>
      <c r="T3285" s="48"/>
      <c r="U3285" s="178"/>
      <c r="V3285" s="178">
        <v>43517</v>
      </c>
      <c r="W3285" s="48" t="s">
        <v>211</v>
      </c>
      <c r="X3285" s="48"/>
      <c r="Y3285" s="48"/>
      <c r="Z3285" s="48" t="s">
        <v>211</v>
      </c>
      <c r="AA3285" s="48"/>
      <c r="AB3285" s="48"/>
      <c r="AC3285" s="217" t="s">
        <v>4759</v>
      </c>
      <c r="AD3285" s="219">
        <v>43738</v>
      </c>
      <c r="AE3285" s="217" t="s">
        <v>498</v>
      </c>
      <c r="AF3285" s="217" t="s">
        <v>4760</v>
      </c>
      <c r="AG3285" s="217" t="s">
        <v>2694</v>
      </c>
      <c r="AH3285" s="209">
        <v>43860</v>
      </c>
      <c r="AI3285" s="210" t="s">
        <v>4349</v>
      </c>
      <c r="AJ3285" s="115" t="str">
        <f t="shared" si="51"/>
        <v>FS</v>
      </c>
      <c r="AK3285" s="115" t="b">
        <f>ISNUMBER(SEARCH("IRT",Table1[[#This Row],[Current_Status]]))</f>
        <v>0</v>
      </c>
      <c r="AL3285" s="116">
        <f>YEAR(Table1[[#This Row],[Project_Initiated]])</f>
        <v>2019</v>
      </c>
      <c r="AM3285" s="53">
        <v>44136</v>
      </c>
      <c r="AN3285" s="53" t="str">
        <f>IF(AND(Table1[[#This Row],[Completed Date]]&gt;="07/01/2020"+0,Table1[[#This Row],[Completed Date]]&lt;="6/30/2021"+0),"FY 20-21",IF(AND(Table1[[#This Row],[Completed Date]]&gt;="07/01/2019"+0,Table1[[#This Row],[Completed Date]]&lt;="6/30/2020"+0),"FY 19-20",""))</f>
        <v>FY 19-20</v>
      </c>
      <c r="AO3285" s="116" t="str">
        <f>IFERROR(FIND("R",Table1[[#This Row],[FS_Priority]]),"")</f>
        <v/>
      </c>
    </row>
    <row r="3286" spans="1:41" x14ac:dyDescent="0.25">
      <c r="A3286" s="48" t="s">
        <v>3437</v>
      </c>
      <c r="B3286" s="217" t="s">
        <v>211</v>
      </c>
      <c r="C3286" s="217" t="s">
        <v>3437</v>
      </c>
      <c r="D3286" s="218" t="b">
        <v>0</v>
      </c>
      <c r="E3286" s="48" t="s">
        <v>107</v>
      </c>
      <c r="F3286" s="48" t="s">
        <v>3438</v>
      </c>
      <c r="G3286" s="48" t="s">
        <v>4030</v>
      </c>
      <c r="H3286" s="48" t="s">
        <v>3531</v>
      </c>
      <c r="I3286" s="48" t="s">
        <v>3989</v>
      </c>
      <c r="J3286" s="48" t="s">
        <v>2657</v>
      </c>
      <c r="K3286" s="217" t="s">
        <v>3674</v>
      </c>
      <c r="L3286" s="217" t="s">
        <v>2636</v>
      </c>
      <c r="M3286" s="48" t="s">
        <v>3701</v>
      </c>
      <c r="N3286" s="217" t="s">
        <v>211</v>
      </c>
      <c r="O3286" s="48" t="s">
        <v>183</v>
      </c>
      <c r="P3286" s="48"/>
      <c r="Q3286" s="48" t="s">
        <v>3439</v>
      </c>
      <c r="R3286" s="217" t="s">
        <v>211</v>
      </c>
      <c r="S3286" s="48" t="b">
        <v>0</v>
      </c>
      <c r="T3286" s="48"/>
      <c r="U3286" s="178"/>
      <c r="V3286" s="178">
        <v>43523</v>
      </c>
      <c r="W3286" s="48" t="s">
        <v>211</v>
      </c>
      <c r="X3286" s="48"/>
      <c r="Y3286" s="48"/>
      <c r="Z3286" s="48" t="s">
        <v>211</v>
      </c>
      <c r="AA3286" s="48"/>
      <c r="AB3286" s="48"/>
      <c r="AC3286" s="217" t="s">
        <v>5034</v>
      </c>
      <c r="AD3286" s="219">
        <v>43392</v>
      </c>
      <c r="AE3286" s="217" t="s">
        <v>178</v>
      </c>
      <c r="AF3286" s="217" t="s">
        <v>4441</v>
      </c>
      <c r="AG3286" s="217" t="s">
        <v>2694</v>
      </c>
      <c r="AH3286" s="209"/>
      <c r="AI3286" s="210" t="s">
        <v>4349</v>
      </c>
      <c r="AJ3286" s="115" t="str">
        <f t="shared" si="51"/>
        <v>FS</v>
      </c>
      <c r="AK3286" s="115" t="b">
        <f>ISNUMBER(SEARCH("IRT",Table1[[#This Row],[Current_Status]]))</f>
        <v>0</v>
      </c>
      <c r="AL3286" s="116">
        <f>YEAR(Table1[[#This Row],[Project_Initiated]])</f>
        <v>2019</v>
      </c>
      <c r="AM3286" s="53">
        <v>44136</v>
      </c>
      <c r="AN3286" s="53" t="str">
        <f>IF(AND(Table1[[#This Row],[Completed Date]]&gt;="07/01/2020"+0,Table1[[#This Row],[Completed Date]]&lt;="6/30/2021"+0),"FY 20-21",IF(AND(Table1[[#This Row],[Completed Date]]&gt;="07/01/2019"+0,Table1[[#This Row],[Completed Date]]&lt;="6/30/2020"+0),"FY 19-20",""))</f>
        <v/>
      </c>
      <c r="AO3286" s="116">
        <f>IFERROR(FIND("R",Table1[[#This Row],[FS_Priority]]),"")</f>
        <v>1</v>
      </c>
    </row>
    <row r="3287" spans="1:41" x14ac:dyDescent="0.25">
      <c r="A3287" s="48" t="s">
        <v>4270</v>
      </c>
      <c r="B3287" s="217" t="s">
        <v>211</v>
      </c>
      <c r="C3287" s="217" t="s">
        <v>4270</v>
      </c>
      <c r="D3287" s="218" t="b">
        <v>0</v>
      </c>
      <c r="E3287" s="48" t="s">
        <v>2651</v>
      </c>
      <c r="F3287" s="48" t="s">
        <v>4288</v>
      </c>
      <c r="G3287" s="48" t="s">
        <v>4289</v>
      </c>
      <c r="H3287" s="48" t="s">
        <v>447</v>
      </c>
      <c r="I3287" s="48" t="s">
        <v>4290</v>
      </c>
      <c r="J3287" s="48" t="s">
        <v>2655</v>
      </c>
      <c r="K3287" s="217" t="s">
        <v>3773</v>
      </c>
      <c r="L3287" s="217" t="s">
        <v>2636</v>
      </c>
      <c r="M3287" s="48" t="s">
        <v>3586</v>
      </c>
      <c r="N3287" s="217" t="s">
        <v>211</v>
      </c>
      <c r="O3287" s="48" t="s">
        <v>183</v>
      </c>
      <c r="P3287" s="48"/>
      <c r="Q3287" s="48" t="s">
        <v>218</v>
      </c>
      <c r="R3287" s="217" t="s">
        <v>211</v>
      </c>
      <c r="S3287" s="48" t="b">
        <v>0</v>
      </c>
      <c r="T3287" s="48"/>
      <c r="U3287" s="178"/>
      <c r="V3287" s="178">
        <v>43531</v>
      </c>
      <c r="W3287" s="48" t="s">
        <v>211</v>
      </c>
      <c r="X3287" s="48"/>
      <c r="Y3287" s="48"/>
      <c r="Z3287" s="48" t="s">
        <v>211</v>
      </c>
      <c r="AA3287" s="48"/>
      <c r="AB3287" s="48"/>
      <c r="AC3287" s="217" t="s">
        <v>5035</v>
      </c>
      <c r="AD3287" s="219">
        <v>43633</v>
      </c>
      <c r="AE3287" s="217" t="s">
        <v>178</v>
      </c>
      <c r="AF3287" s="217" t="s">
        <v>4442</v>
      </c>
      <c r="AG3287" s="217" t="s">
        <v>2694</v>
      </c>
      <c r="AH3287" s="209"/>
      <c r="AI3287" s="210" t="s">
        <v>4355</v>
      </c>
      <c r="AJ3287" s="115" t="str">
        <f t="shared" si="51"/>
        <v>FS</v>
      </c>
      <c r="AK3287" s="115" t="b">
        <f>ISNUMBER(SEARCH("IRT",Table1[[#This Row],[Current_Status]]))</f>
        <v>0</v>
      </c>
      <c r="AL3287" s="116">
        <f>YEAR(Table1[[#This Row],[Project_Initiated]])</f>
        <v>2019</v>
      </c>
      <c r="AM3287" s="53">
        <v>44136</v>
      </c>
      <c r="AN3287" s="53" t="str">
        <f>IF(AND(Table1[[#This Row],[Completed Date]]&gt;="07/01/2020"+0,Table1[[#This Row],[Completed Date]]&lt;="6/30/2021"+0),"FY 20-21",IF(AND(Table1[[#This Row],[Completed Date]]&gt;="07/01/2019"+0,Table1[[#This Row],[Completed Date]]&lt;="6/30/2020"+0),"FY 19-20",""))</f>
        <v/>
      </c>
      <c r="AO3287" s="116" t="str">
        <f>IFERROR(FIND("R",Table1[[#This Row],[FS_Priority]]),"")</f>
        <v/>
      </c>
    </row>
    <row r="3288" spans="1:41" x14ac:dyDescent="0.25">
      <c r="A3288" s="48" t="s">
        <v>2945</v>
      </c>
      <c r="B3288" s="217" t="s">
        <v>211</v>
      </c>
      <c r="C3288" s="217" t="s">
        <v>2945</v>
      </c>
      <c r="D3288" s="218" t="b">
        <v>0</v>
      </c>
      <c r="E3288" s="48" t="s">
        <v>442</v>
      </c>
      <c r="F3288" s="48" t="s">
        <v>3304</v>
      </c>
      <c r="G3288" s="48" t="s">
        <v>211</v>
      </c>
      <c r="H3288" s="48" t="s">
        <v>3833</v>
      </c>
      <c r="I3288" s="48" t="s">
        <v>3959</v>
      </c>
      <c r="J3288" s="48" t="s">
        <v>2661</v>
      </c>
      <c r="K3288" s="217" t="s">
        <v>3829</v>
      </c>
      <c r="L3288" s="217" t="s">
        <v>141</v>
      </c>
      <c r="M3288" s="48" t="s">
        <v>3830</v>
      </c>
      <c r="N3288" s="217" t="s">
        <v>211</v>
      </c>
      <c r="O3288" s="48" t="s">
        <v>165</v>
      </c>
      <c r="P3288" s="48"/>
      <c r="Q3288" s="48" t="s">
        <v>218</v>
      </c>
      <c r="R3288" s="217" t="s">
        <v>211</v>
      </c>
      <c r="S3288" s="48" t="b">
        <v>0</v>
      </c>
      <c r="T3288" s="48"/>
      <c r="U3288" s="178"/>
      <c r="V3288" s="178">
        <v>43532</v>
      </c>
      <c r="W3288" s="48" t="s">
        <v>211</v>
      </c>
      <c r="X3288" s="48"/>
      <c r="Y3288" s="48"/>
      <c r="Z3288" s="48" t="s">
        <v>211</v>
      </c>
      <c r="AA3288" s="48"/>
      <c r="AB3288" s="48"/>
      <c r="AC3288" s="217" t="s">
        <v>3414</v>
      </c>
      <c r="AD3288" s="48"/>
      <c r="AE3288" s="217" t="s">
        <v>211</v>
      </c>
      <c r="AF3288" s="217" t="s">
        <v>211</v>
      </c>
      <c r="AG3288" s="217" t="s">
        <v>211</v>
      </c>
      <c r="AH3288" s="209">
        <v>43655</v>
      </c>
      <c r="AI3288" s="210" t="s">
        <v>4349</v>
      </c>
      <c r="AJ3288" s="115" t="str">
        <f t="shared" si="51"/>
        <v>FS</v>
      </c>
      <c r="AK3288" s="115" t="b">
        <f>ISNUMBER(SEARCH("IRT",Table1[[#This Row],[Current_Status]]))</f>
        <v>0</v>
      </c>
      <c r="AL3288" s="116">
        <f>YEAR(Table1[[#This Row],[Project_Initiated]])</f>
        <v>2019</v>
      </c>
      <c r="AM3288" s="53">
        <v>44136</v>
      </c>
      <c r="AN3288" s="53" t="str">
        <f>IF(AND(Table1[[#This Row],[Completed Date]]&gt;="07/01/2020"+0,Table1[[#This Row],[Completed Date]]&lt;="6/30/2021"+0),"FY 20-21",IF(AND(Table1[[#This Row],[Completed Date]]&gt;="07/01/2019"+0,Table1[[#This Row],[Completed Date]]&lt;="6/30/2020"+0),"FY 19-20",""))</f>
        <v>FY 19-20</v>
      </c>
      <c r="AO3288" s="116" t="str">
        <f>IFERROR(FIND("R",Table1[[#This Row],[FS_Priority]]),"")</f>
        <v/>
      </c>
    </row>
    <row r="3289" spans="1:41" x14ac:dyDescent="0.25">
      <c r="A3289" s="48" t="s">
        <v>2940</v>
      </c>
      <c r="B3289" s="217" t="s">
        <v>211</v>
      </c>
      <c r="C3289" s="217" t="s">
        <v>2940</v>
      </c>
      <c r="D3289" s="218" t="b">
        <v>0</v>
      </c>
      <c r="E3289" s="48" t="s">
        <v>107</v>
      </c>
      <c r="F3289" s="48" t="s">
        <v>3253</v>
      </c>
      <c r="G3289" s="48" t="s">
        <v>4133</v>
      </c>
      <c r="H3289" s="48" t="s">
        <v>474</v>
      </c>
      <c r="I3289" s="48" t="s">
        <v>64</v>
      </c>
      <c r="J3289" s="48" t="s">
        <v>2661</v>
      </c>
      <c r="K3289" s="217" t="s">
        <v>3674</v>
      </c>
      <c r="L3289" s="217" t="s">
        <v>2636</v>
      </c>
      <c r="M3289" s="48" t="s">
        <v>3561</v>
      </c>
      <c r="N3289" s="217" t="s">
        <v>211</v>
      </c>
      <c r="O3289" s="48" t="s">
        <v>165</v>
      </c>
      <c r="P3289" s="48"/>
      <c r="Q3289" s="48" t="s">
        <v>240</v>
      </c>
      <c r="R3289" s="217" t="s">
        <v>108</v>
      </c>
      <c r="S3289" s="48" t="b">
        <v>0</v>
      </c>
      <c r="T3289" s="48"/>
      <c r="U3289" s="178"/>
      <c r="V3289" s="178">
        <v>43536</v>
      </c>
      <c r="W3289" s="48" t="s">
        <v>211</v>
      </c>
      <c r="X3289" s="48"/>
      <c r="Y3289" s="48"/>
      <c r="Z3289" s="48" t="s">
        <v>211</v>
      </c>
      <c r="AA3289" s="48"/>
      <c r="AB3289" s="48"/>
      <c r="AC3289" s="217" t="s">
        <v>4436</v>
      </c>
      <c r="AD3289" s="48"/>
      <c r="AE3289" s="217" t="s">
        <v>165</v>
      </c>
      <c r="AF3289" s="217" t="s">
        <v>211</v>
      </c>
      <c r="AG3289" s="217" t="s">
        <v>211</v>
      </c>
      <c r="AH3289" s="209">
        <v>43789</v>
      </c>
      <c r="AI3289" s="210" t="s">
        <v>4284</v>
      </c>
      <c r="AJ3289" s="115" t="str">
        <f t="shared" si="51"/>
        <v>FS</v>
      </c>
      <c r="AK3289" s="115" t="b">
        <f>ISNUMBER(SEARCH("IRT",Table1[[#This Row],[Current_Status]]))</f>
        <v>0</v>
      </c>
      <c r="AL3289" s="116">
        <f>YEAR(Table1[[#This Row],[Project_Initiated]])</f>
        <v>2019</v>
      </c>
      <c r="AM3289" s="53">
        <v>44136</v>
      </c>
      <c r="AN3289" s="53" t="str">
        <f>IF(AND(Table1[[#This Row],[Completed Date]]&gt;="07/01/2020"+0,Table1[[#This Row],[Completed Date]]&lt;="6/30/2021"+0),"FY 20-21",IF(AND(Table1[[#This Row],[Completed Date]]&gt;="07/01/2019"+0,Table1[[#This Row],[Completed Date]]&lt;="6/30/2020"+0),"FY 19-20",""))</f>
        <v>FY 19-20</v>
      </c>
      <c r="AO3289" s="116" t="str">
        <f>IFERROR(FIND("R",Table1[[#This Row],[FS_Priority]]),"")</f>
        <v/>
      </c>
    </row>
    <row r="3290" spans="1:41" x14ac:dyDescent="0.25">
      <c r="A3290" s="48" t="s">
        <v>2915</v>
      </c>
      <c r="B3290" s="217" t="s">
        <v>211</v>
      </c>
      <c r="C3290" s="217" t="s">
        <v>2915</v>
      </c>
      <c r="D3290" s="218" t="b">
        <v>0</v>
      </c>
      <c r="E3290" s="48" t="s">
        <v>53</v>
      </c>
      <c r="F3290" s="48" t="s">
        <v>3033</v>
      </c>
      <c r="G3290" s="48" t="s">
        <v>211</v>
      </c>
      <c r="H3290" s="48" t="s">
        <v>932</v>
      </c>
      <c r="I3290" s="48" t="s">
        <v>3921</v>
      </c>
      <c r="J3290" s="48" t="s">
        <v>2661</v>
      </c>
      <c r="K3290" s="217" t="s">
        <v>3514</v>
      </c>
      <c r="L3290" s="217" t="s">
        <v>2636</v>
      </c>
      <c r="M3290" s="48" t="s">
        <v>3517</v>
      </c>
      <c r="N3290" s="217" t="s">
        <v>211</v>
      </c>
      <c r="O3290" s="48" t="s">
        <v>165</v>
      </c>
      <c r="P3290" s="48"/>
      <c r="Q3290" s="48" t="s">
        <v>242</v>
      </c>
      <c r="R3290" s="217" t="s">
        <v>211</v>
      </c>
      <c r="S3290" s="48" t="b">
        <v>0</v>
      </c>
      <c r="T3290" s="48"/>
      <c r="U3290" s="178"/>
      <c r="V3290" s="178">
        <v>43536</v>
      </c>
      <c r="W3290" s="48" t="s">
        <v>211</v>
      </c>
      <c r="X3290" s="48"/>
      <c r="Y3290" s="48"/>
      <c r="Z3290" s="48" t="s">
        <v>211</v>
      </c>
      <c r="AA3290" s="48"/>
      <c r="AB3290" s="48"/>
      <c r="AC3290" s="217" t="s">
        <v>4436</v>
      </c>
      <c r="AD3290" s="48"/>
      <c r="AE3290" s="217" t="s">
        <v>211</v>
      </c>
      <c r="AF3290" s="217" t="s">
        <v>211</v>
      </c>
      <c r="AG3290" s="217" t="s">
        <v>211</v>
      </c>
      <c r="AH3290" s="209">
        <v>43685</v>
      </c>
      <c r="AI3290" s="210" t="s">
        <v>4349</v>
      </c>
      <c r="AJ3290" s="115" t="str">
        <f t="shared" si="51"/>
        <v>FS</v>
      </c>
      <c r="AK3290" s="115" t="b">
        <f>ISNUMBER(SEARCH("IRT",Table1[[#This Row],[Current_Status]]))</f>
        <v>0</v>
      </c>
      <c r="AL3290" s="116">
        <f>YEAR(Table1[[#This Row],[Project_Initiated]])</f>
        <v>2019</v>
      </c>
      <c r="AM3290" s="53">
        <v>44136</v>
      </c>
      <c r="AN3290" s="53" t="str">
        <f>IF(AND(Table1[[#This Row],[Completed Date]]&gt;="07/01/2020"+0,Table1[[#This Row],[Completed Date]]&lt;="6/30/2021"+0),"FY 20-21",IF(AND(Table1[[#This Row],[Completed Date]]&gt;="07/01/2019"+0,Table1[[#This Row],[Completed Date]]&lt;="6/30/2020"+0),"FY 19-20",""))</f>
        <v>FY 19-20</v>
      </c>
      <c r="AO3290" s="116" t="str">
        <f>IFERROR(FIND("R",Table1[[#This Row],[FS_Priority]]),"")</f>
        <v/>
      </c>
    </row>
    <row r="3291" spans="1:41" x14ac:dyDescent="0.25">
      <c r="A3291" s="48" t="s">
        <v>2950</v>
      </c>
      <c r="B3291" s="217" t="s">
        <v>211</v>
      </c>
      <c r="C3291" s="217" t="s">
        <v>2950</v>
      </c>
      <c r="D3291" s="218" t="b">
        <v>0</v>
      </c>
      <c r="E3291" s="48" t="s">
        <v>4313</v>
      </c>
      <c r="F3291" s="48" t="s">
        <v>3350</v>
      </c>
      <c r="G3291" s="48" t="s">
        <v>211</v>
      </c>
      <c r="H3291" s="48" t="s">
        <v>461</v>
      </c>
      <c r="I3291" s="48" t="s">
        <v>3963</v>
      </c>
      <c r="J3291" s="48" t="s">
        <v>2670</v>
      </c>
      <c r="K3291" s="217" t="s">
        <v>3883</v>
      </c>
      <c r="L3291" s="217" t="s">
        <v>437</v>
      </c>
      <c r="M3291" s="48" t="s">
        <v>3892</v>
      </c>
      <c r="N3291" s="217" t="s">
        <v>211</v>
      </c>
      <c r="O3291" s="48" t="s">
        <v>165</v>
      </c>
      <c r="P3291" s="48"/>
      <c r="Q3291" s="48" t="s">
        <v>236</v>
      </c>
      <c r="R3291" s="217" t="s">
        <v>211</v>
      </c>
      <c r="S3291" s="48" t="b">
        <v>0</v>
      </c>
      <c r="T3291" s="48"/>
      <c r="U3291" s="178"/>
      <c r="V3291" s="178">
        <v>43539</v>
      </c>
      <c r="W3291" s="48" t="s">
        <v>211</v>
      </c>
      <c r="X3291" s="48"/>
      <c r="Y3291" s="48"/>
      <c r="Z3291" s="48" t="s">
        <v>211</v>
      </c>
      <c r="AA3291" s="48"/>
      <c r="AB3291" s="48"/>
      <c r="AC3291" s="217" t="s">
        <v>4716</v>
      </c>
      <c r="AD3291" s="48"/>
      <c r="AE3291" s="217" t="s">
        <v>211</v>
      </c>
      <c r="AF3291" s="217" t="s">
        <v>211</v>
      </c>
      <c r="AG3291" s="217" t="s">
        <v>211</v>
      </c>
      <c r="AH3291" s="208">
        <v>43805</v>
      </c>
      <c r="AI3291" s="210" t="s">
        <v>4349</v>
      </c>
      <c r="AJ3291" s="115" t="str">
        <f t="shared" si="51"/>
        <v>FS</v>
      </c>
      <c r="AK3291" s="115" t="b">
        <f>ISNUMBER(SEARCH("IRT",Table1[[#This Row],[Current_Status]]))</f>
        <v>0</v>
      </c>
      <c r="AL3291" s="116">
        <f>YEAR(Table1[[#This Row],[Project_Initiated]])</f>
        <v>2019</v>
      </c>
      <c r="AM3291" s="53">
        <v>44136</v>
      </c>
      <c r="AN3291" s="53" t="str">
        <f>IF(AND(Table1[[#This Row],[Completed Date]]&gt;="07/01/2020"+0,Table1[[#This Row],[Completed Date]]&lt;="6/30/2021"+0),"FY 20-21",IF(AND(Table1[[#This Row],[Completed Date]]&gt;="07/01/2019"+0,Table1[[#This Row],[Completed Date]]&lt;="6/30/2020"+0),"FY 19-20",""))</f>
        <v>FY 19-20</v>
      </c>
      <c r="AO3291" s="116" t="str">
        <f>IFERROR(FIND("R",Table1[[#This Row],[FS_Priority]]),"")</f>
        <v/>
      </c>
    </row>
    <row r="3292" spans="1:41" x14ac:dyDescent="0.25">
      <c r="A3292" s="48" t="s">
        <v>3450</v>
      </c>
      <c r="B3292" s="217" t="s">
        <v>211</v>
      </c>
      <c r="C3292" s="217" t="s">
        <v>3450</v>
      </c>
      <c r="D3292" s="218" t="b">
        <v>0</v>
      </c>
      <c r="E3292" s="48" t="s">
        <v>4299</v>
      </c>
      <c r="F3292" s="48" t="s">
        <v>3451</v>
      </c>
      <c r="G3292" s="48" t="s">
        <v>4031</v>
      </c>
      <c r="H3292" s="48" t="s">
        <v>736</v>
      </c>
      <c r="I3292" s="48" t="s">
        <v>3994</v>
      </c>
      <c r="J3292" s="48" t="s">
        <v>2661</v>
      </c>
      <c r="K3292" s="217" t="s">
        <v>3471</v>
      </c>
      <c r="L3292" s="217" t="s">
        <v>2636</v>
      </c>
      <c r="M3292" s="48" t="s">
        <v>3472</v>
      </c>
      <c r="N3292" s="217" t="s">
        <v>211</v>
      </c>
      <c r="O3292" s="48" t="s">
        <v>183</v>
      </c>
      <c r="P3292" s="48"/>
      <c r="Q3292" s="48" t="s">
        <v>3291</v>
      </c>
      <c r="R3292" s="217" t="s">
        <v>211</v>
      </c>
      <c r="S3292" s="48" t="b">
        <v>0</v>
      </c>
      <c r="T3292" s="48"/>
      <c r="U3292" s="178"/>
      <c r="V3292" s="178">
        <v>43538</v>
      </c>
      <c r="W3292" s="48" t="s">
        <v>211</v>
      </c>
      <c r="X3292" s="48"/>
      <c r="Y3292" s="48"/>
      <c r="Z3292" s="48" t="s">
        <v>211</v>
      </c>
      <c r="AA3292" s="48"/>
      <c r="AB3292" s="48"/>
      <c r="AC3292" s="217" t="s">
        <v>211</v>
      </c>
      <c r="AD3292" s="220">
        <v>43654</v>
      </c>
      <c r="AE3292" s="217" t="s">
        <v>178</v>
      </c>
      <c r="AF3292" s="217" t="s">
        <v>4031</v>
      </c>
      <c r="AG3292" s="217" t="s">
        <v>2694</v>
      </c>
      <c r="AH3292" s="209">
        <v>43672</v>
      </c>
      <c r="AI3292" s="210" t="s">
        <v>4349</v>
      </c>
      <c r="AJ3292" s="115" t="str">
        <f t="shared" si="51"/>
        <v>FS</v>
      </c>
      <c r="AK3292" s="115" t="b">
        <f>ISNUMBER(SEARCH("IRT",Table1[[#This Row],[Current_Status]]))</f>
        <v>0</v>
      </c>
      <c r="AL3292" s="116">
        <f>YEAR(Table1[[#This Row],[Project_Initiated]])</f>
        <v>2019</v>
      </c>
      <c r="AM3292" s="53">
        <v>44136</v>
      </c>
      <c r="AN3292" s="53" t="str">
        <f>IF(AND(Table1[[#This Row],[Completed Date]]&gt;="07/01/2020"+0,Table1[[#This Row],[Completed Date]]&lt;="6/30/2021"+0),"FY 20-21",IF(AND(Table1[[#This Row],[Completed Date]]&gt;="07/01/2019"+0,Table1[[#This Row],[Completed Date]]&lt;="6/30/2020"+0),"FY 19-20",""))</f>
        <v>FY 19-20</v>
      </c>
      <c r="AO3292" s="116">
        <f>IFERROR(FIND("R",Table1[[#This Row],[FS_Priority]]),"")</f>
        <v>1</v>
      </c>
    </row>
    <row r="3293" spans="1:41" x14ac:dyDescent="0.25">
      <c r="A3293" s="48" t="s">
        <v>3380</v>
      </c>
      <c r="B3293" s="217" t="s">
        <v>211</v>
      </c>
      <c r="C3293" s="217" t="s">
        <v>3380</v>
      </c>
      <c r="D3293" s="218" t="b">
        <v>0</v>
      </c>
      <c r="E3293" s="48" t="s">
        <v>107</v>
      </c>
      <c r="F3293" s="48" t="s">
        <v>3381</v>
      </c>
      <c r="G3293" s="48" t="s">
        <v>4443</v>
      </c>
      <c r="H3293" s="48" t="s">
        <v>441</v>
      </c>
      <c r="I3293" s="48" t="s">
        <v>3692</v>
      </c>
      <c r="J3293" s="48" t="s">
        <v>2680</v>
      </c>
      <c r="K3293" s="217" t="s">
        <v>3674</v>
      </c>
      <c r="L3293" s="217" t="s">
        <v>2636</v>
      </c>
      <c r="M3293" s="48" t="s">
        <v>3675</v>
      </c>
      <c r="N3293" s="217" t="s">
        <v>211</v>
      </c>
      <c r="O3293" s="48" t="s">
        <v>183</v>
      </c>
      <c r="P3293" s="48"/>
      <c r="Q3293" s="48" t="s">
        <v>184</v>
      </c>
      <c r="R3293" s="217" t="s">
        <v>211</v>
      </c>
      <c r="S3293" s="48" t="b">
        <v>0</v>
      </c>
      <c r="T3293" s="48"/>
      <c r="U3293" s="178"/>
      <c r="V3293" s="178">
        <v>43543</v>
      </c>
      <c r="W3293" s="48" t="s">
        <v>211</v>
      </c>
      <c r="X3293" s="48"/>
      <c r="Y3293" s="48"/>
      <c r="Z3293" s="48" t="s">
        <v>211</v>
      </c>
      <c r="AA3293" s="48"/>
      <c r="AB3293" s="48"/>
      <c r="AC3293" s="217" t="s">
        <v>5136</v>
      </c>
      <c r="AD3293" s="219">
        <v>43753</v>
      </c>
      <c r="AE3293" s="217" t="s">
        <v>498</v>
      </c>
      <c r="AF3293" s="217" t="s">
        <v>4032</v>
      </c>
      <c r="AG3293" s="217" t="s">
        <v>2694</v>
      </c>
      <c r="AH3293" s="208"/>
      <c r="AI3293" s="210" t="s">
        <v>4349</v>
      </c>
      <c r="AJ3293" s="115" t="str">
        <f t="shared" si="51"/>
        <v>FS</v>
      </c>
      <c r="AK3293" s="115" t="b">
        <f>ISNUMBER(SEARCH("IRT",Table1[[#This Row],[Current_Status]]))</f>
        <v>0</v>
      </c>
      <c r="AL3293" s="116">
        <f>YEAR(Table1[[#This Row],[Project_Initiated]])</f>
        <v>2019</v>
      </c>
      <c r="AM3293" s="53">
        <v>44136</v>
      </c>
      <c r="AN3293" s="53" t="str">
        <f>IF(AND(Table1[[#This Row],[Completed Date]]&gt;="07/01/2020"+0,Table1[[#This Row],[Completed Date]]&lt;="6/30/2021"+0),"FY 20-21",IF(AND(Table1[[#This Row],[Completed Date]]&gt;="07/01/2019"+0,Table1[[#This Row],[Completed Date]]&lt;="6/30/2020"+0),"FY 19-20",""))</f>
        <v/>
      </c>
      <c r="AO3293" s="116" t="str">
        <f>IFERROR(FIND("R",Table1[[#This Row],[FS_Priority]]),"")</f>
        <v/>
      </c>
    </row>
    <row r="3294" spans="1:41" x14ac:dyDescent="0.25">
      <c r="A3294" s="48" t="s">
        <v>3375</v>
      </c>
      <c r="B3294" s="217" t="s">
        <v>211</v>
      </c>
      <c r="C3294" s="217" t="s">
        <v>3375</v>
      </c>
      <c r="D3294" s="218" t="b">
        <v>0</v>
      </c>
      <c r="E3294" s="48" t="s">
        <v>99</v>
      </c>
      <c r="F3294" s="48" t="s">
        <v>3417</v>
      </c>
      <c r="G3294" s="48" t="s">
        <v>3404</v>
      </c>
      <c r="H3294" s="48" t="s">
        <v>465</v>
      </c>
      <c r="I3294" s="48" t="s">
        <v>3940</v>
      </c>
      <c r="J3294" s="48" t="s">
        <v>2661</v>
      </c>
      <c r="K3294" s="217" t="s">
        <v>4989</v>
      </c>
      <c r="L3294" s="217" t="s">
        <v>297</v>
      </c>
      <c r="M3294" s="48" t="s">
        <v>4444</v>
      </c>
      <c r="N3294" s="217" t="s">
        <v>211</v>
      </c>
      <c r="O3294" s="48" t="s">
        <v>183</v>
      </c>
      <c r="P3294" s="48"/>
      <c r="Q3294" s="48" t="s">
        <v>108</v>
      </c>
      <c r="R3294" s="217" t="s">
        <v>211</v>
      </c>
      <c r="S3294" s="48" t="b">
        <v>0</v>
      </c>
      <c r="T3294" s="48"/>
      <c r="U3294" s="178"/>
      <c r="V3294" s="178">
        <v>43544</v>
      </c>
      <c r="W3294" s="48" t="s">
        <v>211</v>
      </c>
      <c r="X3294" s="48"/>
      <c r="Y3294" s="48"/>
      <c r="Z3294" s="48" t="s">
        <v>211</v>
      </c>
      <c r="AA3294" s="48"/>
      <c r="AB3294" s="48"/>
      <c r="AC3294" s="217" t="s">
        <v>4817</v>
      </c>
      <c r="AD3294" s="219">
        <v>43671</v>
      </c>
      <c r="AE3294" s="217" t="s">
        <v>178</v>
      </c>
      <c r="AF3294" s="217" t="s">
        <v>4445</v>
      </c>
      <c r="AG3294" s="217" t="s">
        <v>2694</v>
      </c>
      <c r="AH3294" s="208">
        <v>43879</v>
      </c>
      <c r="AI3294" s="210" t="s">
        <v>4349</v>
      </c>
      <c r="AJ3294" s="115" t="str">
        <f t="shared" si="51"/>
        <v>FS</v>
      </c>
      <c r="AK3294" s="115" t="b">
        <f>ISNUMBER(SEARCH("IRT",Table1[[#This Row],[Current_Status]]))</f>
        <v>0</v>
      </c>
      <c r="AL3294" s="116">
        <f>YEAR(Table1[[#This Row],[Project_Initiated]])</f>
        <v>2019</v>
      </c>
      <c r="AM3294" s="53">
        <v>44136</v>
      </c>
      <c r="AN3294" s="53" t="str">
        <f>IF(AND(Table1[[#This Row],[Completed Date]]&gt;="07/01/2020"+0,Table1[[#This Row],[Completed Date]]&lt;="6/30/2021"+0),"FY 20-21",IF(AND(Table1[[#This Row],[Completed Date]]&gt;="07/01/2019"+0,Table1[[#This Row],[Completed Date]]&lt;="6/30/2020"+0),"FY 19-20",""))</f>
        <v>FY 19-20</v>
      </c>
      <c r="AO3294" s="116" t="str">
        <f>IFERROR(FIND("R",Table1[[#This Row],[FS_Priority]]),"")</f>
        <v/>
      </c>
    </row>
    <row r="3295" spans="1:41" x14ac:dyDescent="0.25">
      <c r="A3295" s="48" t="s">
        <v>3440</v>
      </c>
      <c r="B3295" s="217" t="s">
        <v>211</v>
      </c>
      <c r="C3295" s="217" t="s">
        <v>3440</v>
      </c>
      <c r="D3295" s="218" t="b">
        <v>0</v>
      </c>
      <c r="E3295" s="48" t="s">
        <v>107</v>
      </c>
      <c r="F3295" s="48" t="s">
        <v>3441</v>
      </c>
      <c r="G3295" s="48" t="s">
        <v>4033</v>
      </c>
      <c r="H3295" s="48" t="s">
        <v>462</v>
      </c>
      <c r="I3295" s="48" t="s">
        <v>3990</v>
      </c>
      <c r="J3295" s="48" t="s">
        <v>2670</v>
      </c>
      <c r="K3295" s="217" t="s">
        <v>3674</v>
      </c>
      <c r="L3295" s="217" t="s">
        <v>2636</v>
      </c>
      <c r="M3295" s="48" t="s">
        <v>3991</v>
      </c>
      <c r="N3295" s="217" t="s">
        <v>211</v>
      </c>
      <c r="O3295" s="48" t="s">
        <v>183</v>
      </c>
      <c r="P3295" s="48"/>
      <c r="Q3295" s="48" t="s">
        <v>3442</v>
      </c>
      <c r="R3295" s="217" t="s">
        <v>211</v>
      </c>
      <c r="S3295" s="48" t="b">
        <v>0</v>
      </c>
      <c r="T3295" s="48"/>
      <c r="U3295" s="178"/>
      <c r="V3295" s="178">
        <v>43545</v>
      </c>
      <c r="W3295" s="48" t="s">
        <v>211</v>
      </c>
      <c r="X3295" s="48"/>
      <c r="Y3295" s="48"/>
      <c r="Z3295" s="48" t="s">
        <v>211</v>
      </c>
      <c r="AA3295" s="48"/>
      <c r="AB3295" s="48"/>
      <c r="AC3295" s="217" t="s">
        <v>211</v>
      </c>
      <c r="AD3295" s="219">
        <v>43739</v>
      </c>
      <c r="AE3295" s="217" t="s">
        <v>498</v>
      </c>
      <c r="AF3295" s="217" t="s">
        <v>4446</v>
      </c>
      <c r="AG3295" s="217" t="s">
        <v>2694</v>
      </c>
      <c r="AH3295" s="208">
        <v>43795</v>
      </c>
      <c r="AI3295" s="210" t="s">
        <v>4349</v>
      </c>
      <c r="AJ3295" s="115" t="str">
        <f t="shared" si="51"/>
        <v>FS</v>
      </c>
      <c r="AK3295" s="115" t="b">
        <f>ISNUMBER(SEARCH("IRT",Table1[[#This Row],[Current_Status]]))</f>
        <v>0</v>
      </c>
      <c r="AL3295" s="116">
        <f>YEAR(Table1[[#This Row],[Project_Initiated]])</f>
        <v>2019</v>
      </c>
      <c r="AM3295" s="53">
        <v>44136</v>
      </c>
      <c r="AN3295" s="53" t="str">
        <f>IF(AND(Table1[[#This Row],[Completed Date]]&gt;="07/01/2020"+0,Table1[[#This Row],[Completed Date]]&lt;="6/30/2021"+0),"FY 20-21",IF(AND(Table1[[#This Row],[Completed Date]]&gt;="07/01/2019"+0,Table1[[#This Row],[Completed Date]]&lt;="6/30/2020"+0),"FY 19-20",""))</f>
        <v>FY 19-20</v>
      </c>
      <c r="AO3295" s="116">
        <f>IFERROR(FIND("R",Table1[[#This Row],[FS_Priority]]),"")</f>
        <v>1</v>
      </c>
    </row>
    <row r="3296" spans="1:41" x14ac:dyDescent="0.25">
      <c r="A3296" s="48" t="s">
        <v>3427</v>
      </c>
      <c r="B3296" s="217" t="s">
        <v>211</v>
      </c>
      <c r="C3296" s="217" t="s">
        <v>3427</v>
      </c>
      <c r="D3296" s="218" t="b">
        <v>0</v>
      </c>
      <c r="E3296" s="48" t="s">
        <v>107</v>
      </c>
      <c r="F3296" s="48" t="s">
        <v>3428</v>
      </c>
      <c r="G3296" s="48" t="s">
        <v>4034</v>
      </c>
      <c r="H3296" s="48" t="s">
        <v>474</v>
      </c>
      <c r="I3296" s="48" t="s">
        <v>3710</v>
      </c>
      <c r="J3296" s="48" t="s">
        <v>2661</v>
      </c>
      <c r="K3296" s="217" t="s">
        <v>3674</v>
      </c>
      <c r="L3296" s="217" t="s">
        <v>2636</v>
      </c>
      <c r="M3296" s="48" t="s">
        <v>3561</v>
      </c>
      <c r="N3296" s="217" t="s">
        <v>211</v>
      </c>
      <c r="O3296" s="48" t="s">
        <v>183</v>
      </c>
      <c r="P3296" s="48"/>
      <c r="Q3296" s="48" t="s">
        <v>3429</v>
      </c>
      <c r="R3296" s="217" t="s">
        <v>211</v>
      </c>
      <c r="S3296" s="48" t="b">
        <v>1</v>
      </c>
      <c r="T3296" s="48"/>
      <c r="U3296" s="178"/>
      <c r="V3296" s="178">
        <v>43550</v>
      </c>
      <c r="W3296" s="48" t="s">
        <v>211</v>
      </c>
      <c r="X3296" s="48"/>
      <c r="Y3296" s="48"/>
      <c r="Z3296" s="48" t="s">
        <v>211</v>
      </c>
      <c r="AA3296" s="48"/>
      <c r="AB3296" s="48"/>
      <c r="AC3296" s="217" t="s">
        <v>5033</v>
      </c>
      <c r="AD3296" s="48"/>
      <c r="AE3296" s="217" t="s">
        <v>498</v>
      </c>
      <c r="AF3296" s="217" t="s">
        <v>4447</v>
      </c>
      <c r="AG3296" s="217" t="s">
        <v>2694</v>
      </c>
      <c r="AH3296" s="208">
        <v>44048</v>
      </c>
      <c r="AI3296" s="210" t="s">
        <v>4349</v>
      </c>
      <c r="AJ3296" s="115" t="str">
        <f t="shared" si="51"/>
        <v>FS</v>
      </c>
      <c r="AK3296" s="115" t="b">
        <f>ISNUMBER(SEARCH("IRT",Table1[[#This Row],[Current_Status]]))</f>
        <v>0</v>
      </c>
      <c r="AL3296" s="116">
        <f>YEAR(Table1[[#This Row],[Project_Initiated]])</f>
        <v>2019</v>
      </c>
      <c r="AM3296" s="53">
        <v>44136</v>
      </c>
      <c r="AN3296" s="53" t="str">
        <f>IF(AND(Table1[[#This Row],[Completed Date]]&gt;="07/01/2020"+0,Table1[[#This Row],[Completed Date]]&lt;="6/30/2021"+0),"FY 20-21",IF(AND(Table1[[#This Row],[Completed Date]]&gt;="07/01/2019"+0,Table1[[#This Row],[Completed Date]]&lt;="6/30/2020"+0),"FY 19-20",""))</f>
        <v>FY 20-21</v>
      </c>
      <c r="AO3296" s="116">
        <f>IFERROR(FIND("R",Table1[[#This Row],[FS_Priority]]),"")</f>
        <v>1</v>
      </c>
    </row>
    <row r="3297" spans="1:41" x14ac:dyDescent="0.25">
      <c r="A3297" s="48" t="s">
        <v>2929</v>
      </c>
      <c r="B3297" s="217" t="s">
        <v>211</v>
      </c>
      <c r="C3297" s="217" t="s">
        <v>2929</v>
      </c>
      <c r="D3297" s="218" t="b">
        <v>0</v>
      </c>
      <c r="E3297" s="48" t="s">
        <v>99</v>
      </c>
      <c r="F3297" s="48" t="s">
        <v>3135</v>
      </c>
      <c r="G3297" s="48" t="s">
        <v>211</v>
      </c>
      <c r="H3297" s="48" t="s">
        <v>465</v>
      </c>
      <c r="I3297" s="48" t="s">
        <v>3938</v>
      </c>
      <c r="J3297" s="48" t="s">
        <v>2661</v>
      </c>
      <c r="K3297" s="217" t="s">
        <v>4989</v>
      </c>
      <c r="L3297" s="217" t="s">
        <v>297</v>
      </c>
      <c r="M3297" s="48" t="s">
        <v>3597</v>
      </c>
      <c r="N3297" s="217" t="s">
        <v>211</v>
      </c>
      <c r="O3297" s="48" t="s">
        <v>165</v>
      </c>
      <c r="P3297" s="48"/>
      <c r="Q3297" s="48" t="s">
        <v>243</v>
      </c>
      <c r="R3297" s="217" t="s">
        <v>211</v>
      </c>
      <c r="S3297" s="48" t="b">
        <v>0</v>
      </c>
      <c r="T3297" s="48"/>
      <c r="U3297" s="178"/>
      <c r="V3297" s="178">
        <v>43551</v>
      </c>
      <c r="W3297" s="48" t="s">
        <v>211</v>
      </c>
      <c r="X3297" s="48"/>
      <c r="Y3297" s="48"/>
      <c r="Z3297" s="48" t="s">
        <v>211</v>
      </c>
      <c r="AA3297" s="48"/>
      <c r="AB3297" s="48"/>
      <c r="AC3297" s="217" t="s">
        <v>3414</v>
      </c>
      <c r="AD3297" s="48"/>
      <c r="AE3297" s="217" t="s">
        <v>211</v>
      </c>
      <c r="AF3297" s="217" t="s">
        <v>3414</v>
      </c>
      <c r="AG3297" s="217" t="s">
        <v>211</v>
      </c>
      <c r="AH3297" s="208">
        <v>43655</v>
      </c>
      <c r="AI3297" s="210" t="s">
        <v>4349</v>
      </c>
      <c r="AJ3297" s="115" t="str">
        <f t="shared" si="51"/>
        <v>FS</v>
      </c>
      <c r="AK3297" s="115" t="b">
        <f>ISNUMBER(SEARCH("IRT",Table1[[#This Row],[Current_Status]]))</f>
        <v>0</v>
      </c>
      <c r="AL3297" s="116">
        <f>YEAR(Table1[[#This Row],[Project_Initiated]])</f>
        <v>2019</v>
      </c>
      <c r="AM3297" s="53">
        <v>44136</v>
      </c>
      <c r="AN3297" s="53" t="str">
        <f>IF(AND(Table1[[#This Row],[Completed Date]]&gt;="07/01/2020"+0,Table1[[#This Row],[Completed Date]]&lt;="6/30/2021"+0),"FY 20-21",IF(AND(Table1[[#This Row],[Completed Date]]&gt;="07/01/2019"+0,Table1[[#This Row],[Completed Date]]&lt;="6/30/2020"+0),"FY 19-20",""))</f>
        <v>FY 19-20</v>
      </c>
      <c r="AO3297" s="116" t="str">
        <f>IFERROR(FIND("R",Table1[[#This Row],[FS_Priority]]),"")</f>
        <v/>
      </c>
    </row>
    <row r="3298" spans="1:41" x14ac:dyDescent="0.25">
      <c r="A3298" s="48" t="s">
        <v>2946</v>
      </c>
      <c r="B3298" s="217" t="s">
        <v>211</v>
      </c>
      <c r="C3298" s="217" t="s">
        <v>2946</v>
      </c>
      <c r="D3298" s="218" t="b">
        <v>0</v>
      </c>
      <c r="E3298" s="48" t="s">
        <v>148</v>
      </c>
      <c r="F3298" s="48" t="s">
        <v>3336</v>
      </c>
      <c r="G3298" s="48" t="s">
        <v>211</v>
      </c>
      <c r="H3298" s="48" t="s">
        <v>474</v>
      </c>
      <c r="I3298" s="48" t="s">
        <v>3960</v>
      </c>
      <c r="J3298" s="48" t="s">
        <v>2661</v>
      </c>
      <c r="K3298" s="217" t="s">
        <v>4320</v>
      </c>
      <c r="L3298" s="217" t="s">
        <v>434</v>
      </c>
      <c r="M3298" s="48" t="s">
        <v>3874</v>
      </c>
      <c r="N3298" s="217" t="s">
        <v>211</v>
      </c>
      <c r="O3298" s="48" t="s">
        <v>165</v>
      </c>
      <c r="P3298" s="48"/>
      <c r="Q3298" s="48" t="s">
        <v>218</v>
      </c>
      <c r="R3298" s="217" t="s">
        <v>211</v>
      </c>
      <c r="S3298" s="48" t="b">
        <v>0</v>
      </c>
      <c r="T3298" s="48"/>
      <c r="U3298" s="178"/>
      <c r="V3298" s="178">
        <v>43556</v>
      </c>
      <c r="W3298" s="48" t="s">
        <v>211</v>
      </c>
      <c r="X3298" s="48"/>
      <c r="Y3298" s="48"/>
      <c r="Z3298" s="48" t="s">
        <v>211</v>
      </c>
      <c r="AA3298" s="48"/>
      <c r="AB3298" s="48"/>
      <c r="AC3298" s="217" t="s">
        <v>4035</v>
      </c>
      <c r="AD3298" s="48"/>
      <c r="AE3298" s="217" t="s">
        <v>211</v>
      </c>
      <c r="AF3298" s="217" t="s">
        <v>211</v>
      </c>
      <c r="AG3298" s="217" t="s">
        <v>211</v>
      </c>
      <c r="AH3298" s="208">
        <v>43672</v>
      </c>
      <c r="AI3298" s="210" t="s">
        <v>4349</v>
      </c>
      <c r="AJ3298" s="115" t="str">
        <f t="shared" si="51"/>
        <v>FS</v>
      </c>
      <c r="AK3298" s="115" t="b">
        <f>ISNUMBER(SEARCH("IRT",Table1[[#This Row],[Current_Status]]))</f>
        <v>0</v>
      </c>
      <c r="AL3298" s="116">
        <f>YEAR(Table1[[#This Row],[Project_Initiated]])</f>
        <v>2019</v>
      </c>
      <c r="AM3298" s="53">
        <v>44136</v>
      </c>
      <c r="AN3298" s="53" t="str">
        <f>IF(AND(Table1[[#This Row],[Completed Date]]&gt;="07/01/2020"+0,Table1[[#This Row],[Completed Date]]&lt;="6/30/2021"+0),"FY 20-21",IF(AND(Table1[[#This Row],[Completed Date]]&gt;="07/01/2019"+0,Table1[[#This Row],[Completed Date]]&lt;="6/30/2020"+0),"FY 19-20",""))</f>
        <v>FY 19-20</v>
      </c>
      <c r="AO3298" s="116" t="str">
        <f>IFERROR(FIND("R",Table1[[#This Row],[FS_Priority]]),"")</f>
        <v/>
      </c>
    </row>
    <row r="3299" spans="1:41" x14ac:dyDescent="0.25">
      <c r="A3299" s="48" t="s">
        <v>3430</v>
      </c>
      <c r="B3299" s="217" t="s">
        <v>211</v>
      </c>
      <c r="C3299" s="217" t="s">
        <v>3430</v>
      </c>
      <c r="D3299" s="218" t="b">
        <v>0</v>
      </c>
      <c r="E3299" s="48" t="s">
        <v>107</v>
      </c>
      <c r="F3299" s="48" t="s">
        <v>4003</v>
      </c>
      <c r="G3299" s="48" t="s">
        <v>4036</v>
      </c>
      <c r="H3299" s="48" t="s">
        <v>1242</v>
      </c>
      <c r="I3299" s="48" t="s">
        <v>288</v>
      </c>
      <c r="J3299" s="48" t="s">
        <v>2672</v>
      </c>
      <c r="K3299" s="217" t="s">
        <v>3674</v>
      </c>
      <c r="L3299" s="217" t="s">
        <v>2636</v>
      </c>
      <c r="M3299" s="48" t="s">
        <v>3680</v>
      </c>
      <c r="N3299" s="217" t="s">
        <v>211</v>
      </c>
      <c r="O3299" s="48" t="s">
        <v>183</v>
      </c>
      <c r="P3299" s="48"/>
      <c r="Q3299" s="48" t="s">
        <v>3431</v>
      </c>
      <c r="R3299" s="217" t="s">
        <v>211</v>
      </c>
      <c r="S3299" s="48" t="b">
        <v>0</v>
      </c>
      <c r="T3299" s="48"/>
      <c r="U3299" s="178"/>
      <c r="V3299" s="178">
        <v>43558</v>
      </c>
      <c r="W3299" s="48" t="s">
        <v>211</v>
      </c>
      <c r="X3299" s="48"/>
      <c r="Y3299" s="48"/>
      <c r="Z3299" s="48" t="s">
        <v>211</v>
      </c>
      <c r="AA3299" s="48"/>
      <c r="AB3299" s="48"/>
      <c r="AC3299" s="217" t="s">
        <v>4385</v>
      </c>
      <c r="AD3299" s="48"/>
      <c r="AE3299" s="217" t="s">
        <v>498</v>
      </c>
      <c r="AF3299" s="217" t="s">
        <v>4448</v>
      </c>
      <c r="AG3299" s="217" t="s">
        <v>211</v>
      </c>
      <c r="AH3299" s="208">
        <v>43768</v>
      </c>
      <c r="AI3299" s="210" t="s">
        <v>4349</v>
      </c>
      <c r="AJ3299" s="115" t="str">
        <f t="shared" si="51"/>
        <v>FS</v>
      </c>
      <c r="AK3299" s="115" t="b">
        <f>ISNUMBER(SEARCH("IRT",Table1[[#This Row],[Current_Status]]))</f>
        <v>0</v>
      </c>
      <c r="AL3299" s="116">
        <f>YEAR(Table1[[#This Row],[Project_Initiated]])</f>
        <v>2019</v>
      </c>
      <c r="AM3299" s="53">
        <v>44136</v>
      </c>
      <c r="AN3299" s="53" t="str">
        <f>IF(AND(Table1[[#This Row],[Completed Date]]&gt;="07/01/2020"+0,Table1[[#This Row],[Completed Date]]&lt;="6/30/2021"+0),"FY 20-21",IF(AND(Table1[[#This Row],[Completed Date]]&gt;="07/01/2019"+0,Table1[[#This Row],[Completed Date]]&lt;="6/30/2020"+0),"FY 19-20",""))</f>
        <v>FY 19-20</v>
      </c>
      <c r="AO3299" s="116">
        <f>IFERROR(FIND("R",Table1[[#This Row],[FS_Priority]]),"")</f>
        <v>1</v>
      </c>
    </row>
    <row r="3300" spans="1:41" x14ac:dyDescent="0.25">
      <c r="A3300" s="48" t="s">
        <v>2914</v>
      </c>
      <c r="B3300" s="217" t="s">
        <v>211</v>
      </c>
      <c r="C3300" s="217" t="s">
        <v>2914</v>
      </c>
      <c r="D3300" s="218" t="b">
        <v>0</v>
      </c>
      <c r="E3300" s="48" t="s">
        <v>53</v>
      </c>
      <c r="F3300" s="48" t="s">
        <v>3031</v>
      </c>
      <c r="G3300" s="48" t="s">
        <v>211</v>
      </c>
      <c r="H3300" s="48" t="s">
        <v>285</v>
      </c>
      <c r="I3300" s="48" t="s">
        <v>3920</v>
      </c>
      <c r="J3300" s="48" t="s">
        <v>2661</v>
      </c>
      <c r="K3300" s="217" t="s">
        <v>3514</v>
      </c>
      <c r="L3300" s="217" t="s">
        <v>2636</v>
      </c>
      <c r="M3300" s="48" t="s">
        <v>3517</v>
      </c>
      <c r="N3300" s="217" t="s">
        <v>211</v>
      </c>
      <c r="O3300" s="48" t="s">
        <v>165</v>
      </c>
      <c r="P3300" s="48"/>
      <c r="Q3300" s="48" t="s">
        <v>240</v>
      </c>
      <c r="R3300" s="217" t="s">
        <v>211</v>
      </c>
      <c r="S3300" s="48" t="b">
        <v>0</v>
      </c>
      <c r="T3300" s="48"/>
      <c r="U3300" s="178"/>
      <c r="V3300" s="178">
        <v>43558</v>
      </c>
      <c r="W3300" s="48" t="s">
        <v>211</v>
      </c>
      <c r="X3300" s="48"/>
      <c r="Y3300" s="48"/>
      <c r="Z3300" s="48" t="s">
        <v>211</v>
      </c>
      <c r="AA3300" s="48"/>
      <c r="AB3300" s="48"/>
      <c r="AC3300" s="217" t="s">
        <v>3414</v>
      </c>
      <c r="AD3300" s="48"/>
      <c r="AE3300" s="217" t="s">
        <v>211</v>
      </c>
      <c r="AF3300" s="217" t="s">
        <v>211</v>
      </c>
      <c r="AG3300" s="217" t="s">
        <v>211</v>
      </c>
      <c r="AH3300" s="208">
        <v>43655</v>
      </c>
      <c r="AI3300" s="210" t="s">
        <v>4349</v>
      </c>
      <c r="AJ3300" s="115" t="str">
        <f t="shared" si="51"/>
        <v>FS</v>
      </c>
      <c r="AK3300" s="115" t="b">
        <f>ISNUMBER(SEARCH("IRT",Table1[[#This Row],[Current_Status]]))</f>
        <v>0</v>
      </c>
      <c r="AL3300" s="116">
        <f>YEAR(Table1[[#This Row],[Project_Initiated]])</f>
        <v>2019</v>
      </c>
      <c r="AM3300" s="53">
        <v>44136</v>
      </c>
      <c r="AN3300" s="53" t="str">
        <f>IF(AND(Table1[[#This Row],[Completed Date]]&gt;="07/01/2020"+0,Table1[[#This Row],[Completed Date]]&lt;="6/30/2021"+0),"FY 20-21",IF(AND(Table1[[#This Row],[Completed Date]]&gt;="07/01/2019"+0,Table1[[#This Row],[Completed Date]]&lt;="6/30/2020"+0),"FY 19-20",""))</f>
        <v>FY 19-20</v>
      </c>
      <c r="AO3300" s="116" t="str">
        <f>IFERROR(FIND("R",Table1[[#This Row],[FS_Priority]]),"")</f>
        <v/>
      </c>
    </row>
    <row r="3301" spans="1:41" x14ac:dyDescent="0.25">
      <c r="A3301" s="48" t="s">
        <v>3390</v>
      </c>
      <c r="B3301" s="217" t="s">
        <v>211</v>
      </c>
      <c r="C3301" s="217" t="s">
        <v>3390</v>
      </c>
      <c r="D3301" s="218" t="b">
        <v>0</v>
      </c>
      <c r="E3301" s="48" t="s">
        <v>187</v>
      </c>
      <c r="F3301" s="48" t="s">
        <v>3398</v>
      </c>
      <c r="G3301" s="48" t="s">
        <v>211</v>
      </c>
      <c r="H3301" s="48" t="s">
        <v>2251</v>
      </c>
      <c r="I3301" s="48" t="s">
        <v>3810</v>
      </c>
      <c r="J3301" s="48" t="s">
        <v>2661</v>
      </c>
      <c r="K3301" s="217" t="s">
        <v>30</v>
      </c>
      <c r="L3301" s="217" t="s">
        <v>394</v>
      </c>
      <c r="M3301" s="48" t="s">
        <v>3811</v>
      </c>
      <c r="N3301" s="217" t="s">
        <v>211</v>
      </c>
      <c r="O3301" s="48" t="s">
        <v>183</v>
      </c>
      <c r="P3301" s="48"/>
      <c r="Q3301" s="48" t="s">
        <v>3291</v>
      </c>
      <c r="R3301" s="217" t="s">
        <v>211</v>
      </c>
      <c r="S3301" s="48" t="b">
        <v>0</v>
      </c>
      <c r="T3301" s="48"/>
      <c r="U3301" s="178"/>
      <c r="V3301" s="178">
        <v>43559</v>
      </c>
      <c r="W3301" s="48" t="s">
        <v>211</v>
      </c>
      <c r="X3301" s="48"/>
      <c r="Y3301" s="48"/>
      <c r="Z3301" s="48" t="s">
        <v>211</v>
      </c>
      <c r="AA3301" s="48"/>
      <c r="AB3301" s="48"/>
      <c r="AC3301" s="217" t="s">
        <v>4061</v>
      </c>
      <c r="AD3301" s="179"/>
      <c r="AE3301" s="217" t="s">
        <v>183</v>
      </c>
      <c r="AF3301" s="217" t="s">
        <v>211</v>
      </c>
      <c r="AG3301" s="217" t="s">
        <v>211</v>
      </c>
      <c r="AH3301" s="208">
        <v>43711</v>
      </c>
      <c r="AI3301" s="210" t="s">
        <v>4349</v>
      </c>
      <c r="AJ3301" s="115" t="str">
        <f t="shared" si="51"/>
        <v>FS</v>
      </c>
      <c r="AK3301" s="115" t="b">
        <f>ISNUMBER(SEARCH("IRT",Table1[[#This Row],[Current_Status]]))</f>
        <v>0</v>
      </c>
      <c r="AL3301" s="116">
        <f>YEAR(Table1[[#This Row],[Project_Initiated]])</f>
        <v>2019</v>
      </c>
      <c r="AM3301" s="53">
        <v>44136</v>
      </c>
      <c r="AN3301" s="53" t="str">
        <f>IF(AND(Table1[[#This Row],[Completed Date]]&gt;="07/01/2020"+0,Table1[[#This Row],[Completed Date]]&lt;="6/30/2021"+0),"FY 20-21",IF(AND(Table1[[#This Row],[Completed Date]]&gt;="07/01/2019"+0,Table1[[#This Row],[Completed Date]]&lt;="6/30/2020"+0),"FY 19-20",""))</f>
        <v>FY 19-20</v>
      </c>
      <c r="AO3301" s="116">
        <f>IFERROR(FIND("R",Table1[[#This Row],[FS_Priority]]),"")</f>
        <v>1</v>
      </c>
    </row>
    <row r="3302" spans="1:41" x14ac:dyDescent="0.25">
      <c r="A3302" s="48" t="s">
        <v>3386</v>
      </c>
      <c r="B3302" s="217" t="s">
        <v>211</v>
      </c>
      <c r="C3302" s="217" t="s">
        <v>3386</v>
      </c>
      <c r="D3302" s="218" t="b">
        <v>0</v>
      </c>
      <c r="E3302" s="48" t="s">
        <v>4257</v>
      </c>
      <c r="F3302" s="48" t="s">
        <v>3387</v>
      </c>
      <c r="G3302" s="48" t="s">
        <v>3965</v>
      </c>
      <c r="H3302" s="48" t="s">
        <v>52</v>
      </c>
      <c r="I3302" s="48" t="s">
        <v>3966</v>
      </c>
      <c r="J3302" s="48" t="s">
        <v>2661</v>
      </c>
      <c r="K3302" s="217" t="s">
        <v>3901</v>
      </c>
      <c r="L3302" s="217" t="s">
        <v>439</v>
      </c>
      <c r="M3302" s="48" t="s">
        <v>3967</v>
      </c>
      <c r="N3302" s="217" t="s">
        <v>3968</v>
      </c>
      <c r="O3302" s="48" t="s">
        <v>165</v>
      </c>
      <c r="P3302" s="48"/>
      <c r="Q3302" s="48" t="s">
        <v>218</v>
      </c>
      <c r="R3302" s="217" t="s">
        <v>211</v>
      </c>
      <c r="S3302" s="48" t="b">
        <v>0</v>
      </c>
      <c r="T3302" s="48"/>
      <c r="U3302" s="178"/>
      <c r="V3302" s="178">
        <v>43563</v>
      </c>
      <c r="W3302" s="48" t="s">
        <v>211</v>
      </c>
      <c r="X3302" s="48"/>
      <c r="Y3302" s="48"/>
      <c r="Z3302" s="48" t="s">
        <v>211</v>
      </c>
      <c r="AA3302" s="48"/>
      <c r="AB3302" s="48"/>
      <c r="AC3302" s="217" t="s">
        <v>4436</v>
      </c>
      <c r="AD3302" s="48"/>
      <c r="AE3302" s="217" t="s">
        <v>211</v>
      </c>
      <c r="AF3302" s="217" t="s">
        <v>211</v>
      </c>
      <c r="AG3302" s="217" t="s">
        <v>211</v>
      </c>
      <c r="AH3302" s="208">
        <v>43715</v>
      </c>
      <c r="AI3302" s="210" t="s">
        <v>4349</v>
      </c>
      <c r="AJ3302" s="115" t="str">
        <f t="shared" si="51"/>
        <v>FS</v>
      </c>
      <c r="AK3302" s="115" t="b">
        <f>ISNUMBER(SEARCH("IRT",Table1[[#This Row],[Current_Status]]))</f>
        <v>0</v>
      </c>
      <c r="AL3302" s="116">
        <f>YEAR(Table1[[#This Row],[Project_Initiated]])</f>
        <v>2019</v>
      </c>
      <c r="AM3302" s="53">
        <v>44136</v>
      </c>
      <c r="AN3302" s="53" t="str">
        <f>IF(AND(Table1[[#This Row],[Completed Date]]&gt;="07/01/2020"+0,Table1[[#This Row],[Completed Date]]&lt;="6/30/2021"+0),"FY 20-21",IF(AND(Table1[[#This Row],[Completed Date]]&gt;="07/01/2019"+0,Table1[[#This Row],[Completed Date]]&lt;="6/30/2020"+0),"FY 19-20",""))</f>
        <v>FY 19-20</v>
      </c>
      <c r="AO3302" s="116" t="str">
        <f>IFERROR(FIND("R",Table1[[#This Row],[FS_Priority]]),"")</f>
        <v/>
      </c>
    </row>
    <row r="3303" spans="1:41" x14ac:dyDescent="0.25">
      <c r="A3303" s="48" t="s">
        <v>2916</v>
      </c>
      <c r="B3303" s="217" t="s">
        <v>211</v>
      </c>
      <c r="C3303" s="217" t="s">
        <v>2916</v>
      </c>
      <c r="D3303" s="218" t="b">
        <v>0</v>
      </c>
      <c r="E3303" s="48" t="s">
        <v>53</v>
      </c>
      <c r="F3303" s="48" t="s">
        <v>3034</v>
      </c>
      <c r="G3303" s="48" t="s">
        <v>211</v>
      </c>
      <c r="H3303" s="48" t="s">
        <v>285</v>
      </c>
      <c r="I3303" s="48" t="s">
        <v>3922</v>
      </c>
      <c r="J3303" s="48" t="s">
        <v>2672</v>
      </c>
      <c r="K3303" s="217" t="s">
        <v>3514</v>
      </c>
      <c r="L3303" s="217" t="s">
        <v>2636</v>
      </c>
      <c r="M3303" s="48" t="s">
        <v>3536</v>
      </c>
      <c r="N3303" s="217" t="s">
        <v>211</v>
      </c>
      <c r="O3303" s="48" t="s">
        <v>165</v>
      </c>
      <c r="P3303" s="48"/>
      <c r="Q3303" s="48" t="s">
        <v>243</v>
      </c>
      <c r="R3303" s="217" t="s">
        <v>211</v>
      </c>
      <c r="S3303" s="48" t="b">
        <v>0</v>
      </c>
      <c r="T3303" s="48"/>
      <c r="U3303" s="178"/>
      <c r="V3303" s="178">
        <v>43563</v>
      </c>
      <c r="W3303" s="48" t="s">
        <v>211</v>
      </c>
      <c r="X3303" s="48"/>
      <c r="Y3303" s="48"/>
      <c r="Z3303" s="48" t="s">
        <v>211</v>
      </c>
      <c r="AA3303" s="48"/>
      <c r="AB3303" s="48"/>
      <c r="AC3303" s="217" t="s">
        <v>4037</v>
      </c>
      <c r="AD3303" s="179"/>
      <c r="AE3303" s="217" t="s">
        <v>211</v>
      </c>
      <c r="AF3303" s="217" t="s">
        <v>211</v>
      </c>
      <c r="AG3303" s="217" t="s">
        <v>211</v>
      </c>
      <c r="AH3303" s="208">
        <v>43676</v>
      </c>
      <c r="AI3303" s="210" t="s">
        <v>4349</v>
      </c>
      <c r="AJ3303" s="115" t="str">
        <f t="shared" si="51"/>
        <v>FS</v>
      </c>
      <c r="AK3303" s="115" t="b">
        <f>ISNUMBER(SEARCH("IRT",Table1[[#This Row],[Current_Status]]))</f>
        <v>0</v>
      </c>
      <c r="AL3303" s="116">
        <f>YEAR(Table1[[#This Row],[Project_Initiated]])</f>
        <v>2019</v>
      </c>
      <c r="AM3303" s="53">
        <v>44136</v>
      </c>
      <c r="AN3303" s="53" t="str">
        <f>IF(AND(Table1[[#This Row],[Completed Date]]&gt;="07/01/2020"+0,Table1[[#This Row],[Completed Date]]&lt;="6/30/2021"+0),"FY 20-21",IF(AND(Table1[[#This Row],[Completed Date]]&gt;="07/01/2019"+0,Table1[[#This Row],[Completed Date]]&lt;="6/30/2020"+0),"FY 19-20",""))</f>
        <v>FY 19-20</v>
      </c>
      <c r="AO3303" s="116" t="str">
        <f>IFERROR(FIND("R",Table1[[#This Row],[FS_Priority]]),"")</f>
        <v/>
      </c>
    </row>
    <row r="3304" spans="1:41" x14ac:dyDescent="0.25">
      <c r="A3304" s="48" t="s">
        <v>4090</v>
      </c>
      <c r="B3304" s="217" t="s">
        <v>211</v>
      </c>
      <c r="C3304" s="217" t="s">
        <v>4090</v>
      </c>
      <c r="D3304" s="218" t="b">
        <v>0</v>
      </c>
      <c r="E3304" s="48" t="s">
        <v>99</v>
      </c>
      <c r="F3304" s="48" t="s">
        <v>4134</v>
      </c>
      <c r="G3304" s="48" t="s">
        <v>4286</v>
      </c>
      <c r="H3304" s="48" t="s">
        <v>465</v>
      </c>
      <c r="I3304" s="48" t="s">
        <v>3645</v>
      </c>
      <c r="J3304" s="48" t="s">
        <v>2661</v>
      </c>
      <c r="K3304" s="217" t="s">
        <v>4989</v>
      </c>
      <c r="L3304" s="217" t="s">
        <v>297</v>
      </c>
      <c r="M3304" s="48" t="s">
        <v>3602</v>
      </c>
      <c r="N3304" s="217" t="s">
        <v>211</v>
      </c>
      <c r="O3304" s="48" t="s">
        <v>183</v>
      </c>
      <c r="P3304" s="48"/>
      <c r="Q3304" s="48" t="s">
        <v>3291</v>
      </c>
      <c r="R3304" s="217" t="s">
        <v>211</v>
      </c>
      <c r="S3304" s="48" t="b">
        <v>0</v>
      </c>
      <c r="T3304" s="48"/>
      <c r="U3304" s="178"/>
      <c r="V3304" s="178">
        <v>43564</v>
      </c>
      <c r="W3304" s="48" t="s">
        <v>211</v>
      </c>
      <c r="X3304" s="48"/>
      <c r="Y3304" s="48"/>
      <c r="Z3304" s="48" t="s">
        <v>211</v>
      </c>
      <c r="AA3304" s="48"/>
      <c r="AB3304" s="48"/>
      <c r="AC3304" s="217" t="s">
        <v>211</v>
      </c>
      <c r="AD3304" s="48"/>
      <c r="AE3304" s="217" t="s">
        <v>178</v>
      </c>
      <c r="AF3304" s="217" t="s">
        <v>4449</v>
      </c>
      <c r="AG3304" s="217" t="s">
        <v>211</v>
      </c>
      <c r="AH3304" s="208">
        <v>43732</v>
      </c>
      <c r="AI3304" s="210" t="s">
        <v>4284</v>
      </c>
      <c r="AJ3304" s="115" t="str">
        <f t="shared" si="51"/>
        <v>FS</v>
      </c>
      <c r="AK3304" s="115" t="b">
        <f>ISNUMBER(SEARCH("IRT",Table1[[#This Row],[Current_Status]]))</f>
        <v>0</v>
      </c>
      <c r="AL3304" s="116">
        <f>YEAR(Table1[[#This Row],[Project_Initiated]])</f>
        <v>2019</v>
      </c>
      <c r="AM3304" s="53">
        <v>44136</v>
      </c>
      <c r="AN3304" s="53" t="str">
        <f>IF(AND(Table1[[#This Row],[Completed Date]]&gt;="07/01/2020"+0,Table1[[#This Row],[Completed Date]]&lt;="6/30/2021"+0),"FY 20-21",IF(AND(Table1[[#This Row],[Completed Date]]&gt;="07/01/2019"+0,Table1[[#This Row],[Completed Date]]&lt;="6/30/2020"+0),"FY 19-20",""))</f>
        <v>FY 19-20</v>
      </c>
      <c r="AO3304" s="116">
        <f>IFERROR(FIND("R",Table1[[#This Row],[FS_Priority]]),"")</f>
        <v>1</v>
      </c>
    </row>
    <row r="3305" spans="1:41" x14ac:dyDescent="0.25">
      <c r="A3305" s="48" t="s">
        <v>2932</v>
      </c>
      <c r="B3305" s="217" t="s">
        <v>211</v>
      </c>
      <c r="C3305" s="217" t="s">
        <v>2932</v>
      </c>
      <c r="D3305" s="218" t="b">
        <v>0</v>
      </c>
      <c r="E3305" s="48" t="s">
        <v>107</v>
      </c>
      <c r="F3305" s="48" t="s">
        <v>3187</v>
      </c>
      <c r="G3305" s="48" t="s">
        <v>211</v>
      </c>
      <c r="H3305" s="48" t="s">
        <v>473</v>
      </c>
      <c r="I3305" s="48" t="s">
        <v>3943</v>
      </c>
      <c r="J3305" s="48" t="s">
        <v>2661</v>
      </c>
      <c r="K3305" s="217" t="s">
        <v>3674</v>
      </c>
      <c r="L3305" s="217" t="s">
        <v>2636</v>
      </c>
      <c r="M3305" s="48" t="s">
        <v>3568</v>
      </c>
      <c r="N3305" s="217" t="s">
        <v>211</v>
      </c>
      <c r="O3305" s="48" t="s">
        <v>165</v>
      </c>
      <c r="P3305" s="48"/>
      <c r="Q3305" s="48" t="s">
        <v>221</v>
      </c>
      <c r="R3305" s="217" t="s">
        <v>211</v>
      </c>
      <c r="S3305" s="48" t="b">
        <v>0</v>
      </c>
      <c r="T3305" s="48"/>
      <c r="U3305" s="178"/>
      <c r="V3305" s="178">
        <v>43565</v>
      </c>
      <c r="W3305" s="48" t="s">
        <v>211</v>
      </c>
      <c r="X3305" s="48"/>
      <c r="Y3305" s="48"/>
      <c r="Z3305" s="48" t="s">
        <v>211</v>
      </c>
      <c r="AA3305" s="48"/>
      <c r="AB3305" s="48"/>
      <c r="AC3305" s="217" t="s">
        <v>4038</v>
      </c>
      <c r="AD3305" s="48"/>
      <c r="AE3305" s="217" t="s">
        <v>211</v>
      </c>
      <c r="AF3305" s="217" t="s">
        <v>211</v>
      </c>
      <c r="AG3305" s="217" t="s">
        <v>211</v>
      </c>
      <c r="AH3305" s="209">
        <v>43676</v>
      </c>
      <c r="AI3305" s="210" t="s">
        <v>4349</v>
      </c>
      <c r="AJ3305" s="115" t="str">
        <f t="shared" si="51"/>
        <v>FS</v>
      </c>
      <c r="AK3305" s="115" t="b">
        <f>ISNUMBER(SEARCH("IRT",Table1[[#This Row],[Current_Status]]))</f>
        <v>0</v>
      </c>
      <c r="AL3305" s="116">
        <f>YEAR(Table1[[#This Row],[Project_Initiated]])</f>
        <v>2019</v>
      </c>
      <c r="AM3305" s="53">
        <v>44136</v>
      </c>
      <c r="AN3305" s="53" t="str">
        <f>IF(AND(Table1[[#This Row],[Completed Date]]&gt;="07/01/2020"+0,Table1[[#This Row],[Completed Date]]&lt;="6/30/2021"+0),"FY 20-21",IF(AND(Table1[[#This Row],[Completed Date]]&gt;="07/01/2019"+0,Table1[[#This Row],[Completed Date]]&lt;="6/30/2020"+0),"FY 19-20",""))</f>
        <v>FY 19-20</v>
      </c>
      <c r="AO3305" s="116" t="str">
        <f>IFERROR(FIND("R",Table1[[#This Row],[FS_Priority]]),"")</f>
        <v/>
      </c>
    </row>
    <row r="3306" spans="1:41" x14ac:dyDescent="0.25">
      <c r="A3306" s="48" t="s">
        <v>2941</v>
      </c>
      <c r="B3306" s="217" t="s">
        <v>211</v>
      </c>
      <c r="C3306" s="217" t="s">
        <v>2941</v>
      </c>
      <c r="D3306" s="218" t="b">
        <v>0</v>
      </c>
      <c r="E3306" s="48" t="s">
        <v>4291</v>
      </c>
      <c r="F3306" s="48" t="s">
        <v>3264</v>
      </c>
      <c r="G3306" s="48" t="s">
        <v>211</v>
      </c>
      <c r="H3306" s="48" t="s">
        <v>457</v>
      </c>
      <c r="I3306" s="48" t="s">
        <v>3952</v>
      </c>
      <c r="J3306" s="48" t="s">
        <v>2661</v>
      </c>
      <c r="K3306" s="217" t="s">
        <v>3784</v>
      </c>
      <c r="L3306" s="217" t="s">
        <v>2769</v>
      </c>
      <c r="M3306" s="48" t="s">
        <v>3785</v>
      </c>
      <c r="N3306" s="217" t="s">
        <v>211</v>
      </c>
      <c r="O3306" s="48" t="s">
        <v>165</v>
      </c>
      <c r="P3306" s="48"/>
      <c r="Q3306" s="48" t="s">
        <v>218</v>
      </c>
      <c r="R3306" s="217" t="s">
        <v>211</v>
      </c>
      <c r="S3306" s="48" t="b">
        <v>0</v>
      </c>
      <c r="T3306" s="48"/>
      <c r="U3306" s="178"/>
      <c r="V3306" s="178">
        <v>43566</v>
      </c>
      <c r="W3306" s="48" t="s">
        <v>211</v>
      </c>
      <c r="X3306" s="48"/>
      <c r="Y3306" s="48"/>
      <c r="Z3306" s="48" t="s">
        <v>211</v>
      </c>
      <c r="AA3306" s="48"/>
      <c r="AB3306" s="48"/>
      <c r="AC3306" s="217" t="s">
        <v>3399</v>
      </c>
      <c r="AD3306" s="48"/>
      <c r="AE3306" s="217" t="s">
        <v>211</v>
      </c>
      <c r="AF3306" s="217" t="s">
        <v>211</v>
      </c>
      <c r="AG3306" s="217" t="s">
        <v>211</v>
      </c>
      <c r="AH3306" s="208">
        <v>43795</v>
      </c>
      <c r="AI3306" s="210" t="s">
        <v>4349</v>
      </c>
      <c r="AJ3306" s="115" t="str">
        <f t="shared" si="51"/>
        <v>FS</v>
      </c>
      <c r="AK3306" s="115" t="b">
        <f>ISNUMBER(SEARCH("IRT",Table1[[#This Row],[Current_Status]]))</f>
        <v>0</v>
      </c>
      <c r="AL3306" s="116">
        <f>YEAR(Table1[[#This Row],[Project_Initiated]])</f>
        <v>2019</v>
      </c>
      <c r="AM3306" s="53">
        <v>44136</v>
      </c>
      <c r="AN3306" s="53" t="str">
        <f>IF(AND(Table1[[#This Row],[Completed Date]]&gt;="07/01/2020"+0,Table1[[#This Row],[Completed Date]]&lt;="6/30/2021"+0),"FY 20-21",IF(AND(Table1[[#This Row],[Completed Date]]&gt;="07/01/2019"+0,Table1[[#This Row],[Completed Date]]&lt;="6/30/2020"+0),"FY 19-20",""))</f>
        <v>FY 19-20</v>
      </c>
      <c r="AO3306" s="116" t="str">
        <f>IFERROR(FIND("R",Table1[[#This Row],[FS_Priority]]),"")</f>
        <v/>
      </c>
    </row>
    <row r="3307" spans="1:41" x14ac:dyDescent="0.25">
      <c r="A3307" s="48" t="s">
        <v>2907</v>
      </c>
      <c r="B3307" s="217" t="s">
        <v>211</v>
      </c>
      <c r="C3307" s="217" t="s">
        <v>2907</v>
      </c>
      <c r="D3307" s="218" t="b">
        <v>0</v>
      </c>
      <c r="E3307" s="48" t="s">
        <v>4299</v>
      </c>
      <c r="F3307" s="48" t="s">
        <v>3292</v>
      </c>
      <c r="G3307" s="48" t="s">
        <v>211</v>
      </c>
      <c r="H3307" s="48" t="s">
        <v>2251</v>
      </c>
      <c r="I3307" s="48" t="s">
        <v>3957</v>
      </c>
      <c r="J3307" s="48" t="s">
        <v>2672</v>
      </c>
      <c r="K3307" s="217" t="s">
        <v>3471</v>
      </c>
      <c r="L3307" s="217" t="s">
        <v>2636</v>
      </c>
      <c r="M3307" s="48" t="s">
        <v>3958</v>
      </c>
      <c r="N3307" s="217" t="s">
        <v>211</v>
      </c>
      <c r="O3307" s="48" t="s">
        <v>165</v>
      </c>
      <c r="P3307" s="48"/>
      <c r="Q3307" s="48" t="s">
        <v>3293</v>
      </c>
      <c r="R3307" s="217" t="s">
        <v>211</v>
      </c>
      <c r="S3307" s="48" t="b">
        <v>0</v>
      </c>
      <c r="T3307" s="48"/>
      <c r="U3307" s="178"/>
      <c r="V3307" s="178">
        <v>43566</v>
      </c>
      <c r="W3307" s="48" t="s">
        <v>211</v>
      </c>
      <c r="X3307" s="48"/>
      <c r="Y3307" s="48"/>
      <c r="Z3307" s="48" t="s">
        <v>211</v>
      </c>
      <c r="AA3307" s="48"/>
      <c r="AB3307" s="48"/>
      <c r="AC3307" s="217" t="s">
        <v>3294</v>
      </c>
      <c r="AD3307" s="48"/>
      <c r="AE3307" s="217" t="s">
        <v>211</v>
      </c>
      <c r="AF3307" s="217" t="s">
        <v>211</v>
      </c>
      <c r="AG3307" s="217" t="s">
        <v>211</v>
      </c>
      <c r="AH3307" s="208">
        <v>43630</v>
      </c>
      <c r="AI3307" s="210" t="s">
        <v>4349</v>
      </c>
      <c r="AJ3307" s="115" t="str">
        <f t="shared" si="51"/>
        <v>FS</v>
      </c>
      <c r="AK3307" s="115" t="b">
        <f>ISNUMBER(SEARCH("IRT",Table1[[#This Row],[Current_Status]]))</f>
        <v>0</v>
      </c>
      <c r="AL3307" s="116">
        <f>YEAR(Table1[[#This Row],[Project_Initiated]])</f>
        <v>2019</v>
      </c>
      <c r="AM3307" s="53">
        <v>44136</v>
      </c>
      <c r="AN3307" s="53" t="str">
        <f>IF(AND(Table1[[#This Row],[Completed Date]]&gt;="07/01/2020"+0,Table1[[#This Row],[Completed Date]]&lt;="6/30/2021"+0),"FY 20-21",IF(AND(Table1[[#This Row],[Completed Date]]&gt;="07/01/2019"+0,Table1[[#This Row],[Completed Date]]&lt;="6/30/2020"+0),"FY 19-20",""))</f>
        <v/>
      </c>
      <c r="AO3307" s="116">
        <f>IFERROR(FIND("R",Table1[[#This Row],[FS_Priority]]),"")</f>
        <v>1</v>
      </c>
    </row>
    <row r="3308" spans="1:41" x14ac:dyDescent="0.25">
      <c r="A3308" s="48" t="s">
        <v>2925</v>
      </c>
      <c r="B3308" s="217" t="s">
        <v>211</v>
      </c>
      <c r="C3308" s="217" t="s">
        <v>2925</v>
      </c>
      <c r="D3308" s="218" t="b">
        <v>0</v>
      </c>
      <c r="E3308" s="48" t="s">
        <v>99</v>
      </c>
      <c r="F3308" s="48" t="s">
        <v>3126</v>
      </c>
      <c r="G3308" s="48" t="s">
        <v>211</v>
      </c>
      <c r="H3308" s="48" t="s">
        <v>465</v>
      </c>
      <c r="I3308" s="48" t="s">
        <v>3933</v>
      </c>
      <c r="J3308" s="48" t="s">
        <v>2661</v>
      </c>
      <c r="K3308" s="217" t="s">
        <v>4989</v>
      </c>
      <c r="L3308" s="217" t="s">
        <v>297</v>
      </c>
      <c r="M3308" s="48" t="s">
        <v>3597</v>
      </c>
      <c r="N3308" s="217" t="s">
        <v>211</v>
      </c>
      <c r="O3308" s="48" t="s">
        <v>165</v>
      </c>
      <c r="P3308" s="48"/>
      <c r="Q3308" s="48" t="s">
        <v>184</v>
      </c>
      <c r="R3308" s="217" t="s">
        <v>211</v>
      </c>
      <c r="S3308" s="48" t="b">
        <v>0</v>
      </c>
      <c r="T3308" s="48"/>
      <c r="U3308" s="178"/>
      <c r="V3308" s="178">
        <v>43567</v>
      </c>
      <c r="W3308" s="48" t="s">
        <v>211</v>
      </c>
      <c r="X3308" s="48"/>
      <c r="Y3308" s="48"/>
      <c r="Z3308" s="48" t="s">
        <v>211</v>
      </c>
      <c r="AA3308" s="48"/>
      <c r="AB3308" s="48"/>
      <c r="AC3308" s="217" t="s">
        <v>4436</v>
      </c>
      <c r="AD3308" s="48"/>
      <c r="AE3308" s="217" t="s">
        <v>211</v>
      </c>
      <c r="AF3308" s="217" t="s">
        <v>211</v>
      </c>
      <c r="AG3308" s="217" t="s">
        <v>211</v>
      </c>
      <c r="AH3308" s="208">
        <v>43649</v>
      </c>
      <c r="AI3308" s="210" t="s">
        <v>4349</v>
      </c>
      <c r="AJ3308" s="115" t="str">
        <f t="shared" si="51"/>
        <v>FS</v>
      </c>
      <c r="AK3308" s="115" t="b">
        <f>ISNUMBER(SEARCH("IRT",Table1[[#This Row],[Current_Status]]))</f>
        <v>0</v>
      </c>
      <c r="AL3308" s="116">
        <f>YEAR(Table1[[#This Row],[Project_Initiated]])</f>
        <v>2019</v>
      </c>
      <c r="AM3308" s="53">
        <v>44136</v>
      </c>
      <c r="AN3308" s="53" t="str">
        <f>IF(AND(Table1[[#This Row],[Completed Date]]&gt;="07/01/2020"+0,Table1[[#This Row],[Completed Date]]&lt;="6/30/2021"+0),"FY 20-21",IF(AND(Table1[[#This Row],[Completed Date]]&gt;="07/01/2019"+0,Table1[[#This Row],[Completed Date]]&lt;="6/30/2020"+0),"FY 19-20",""))</f>
        <v>FY 19-20</v>
      </c>
      <c r="AO3308" s="116" t="str">
        <f>IFERROR(FIND("R",Table1[[#This Row],[FS_Priority]]),"")</f>
        <v/>
      </c>
    </row>
    <row r="3309" spans="1:41" x14ac:dyDescent="0.25">
      <c r="A3309" s="48" t="s">
        <v>2919</v>
      </c>
      <c r="B3309" s="217" t="s">
        <v>211</v>
      </c>
      <c r="C3309" s="217" t="s">
        <v>2919</v>
      </c>
      <c r="D3309" s="218" t="b">
        <v>0</v>
      </c>
      <c r="E3309" s="48" t="s">
        <v>99</v>
      </c>
      <c r="F3309" s="48" t="s">
        <v>3092</v>
      </c>
      <c r="G3309" s="48" t="s">
        <v>211</v>
      </c>
      <c r="H3309" s="48" t="s">
        <v>452</v>
      </c>
      <c r="I3309" s="48" t="s">
        <v>3926</v>
      </c>
      <c r="J3309" s="48" t="s">
        <v>2661</v>
      </c>
      <c r="K3309" s="217" t="s">
        <v>4989</v>
      </c>
      <c r="L3309" s="217" t="s">
        <v>297</v>
      </c>
      <c r="M3309" s="48" t="s">
        <v>3599</v>
      </c>
      <c r="N3309" s="217" t="s">
        <v>211</v>
      </c>
      <c r="O3309" s="48" t="s">
        <v>165</v>
      </c>
      <c r="P3309" s="48"/>
      <c r="Q3309" s="48" t="s">
        <v>218</v>
      </c>
      <c r="R3309" s="217" t="s">
        <v>211</v>
      </c>
      <c r="S3309" s="48" t="b">
        <v>0</v>
      </c>
      <c r="T3309" s="48"/>
      <c r="U3309" s="178"/>
      <c r="V3309" s="178">
        <v>43572</v>
      </c>
      <c r="W3309" s="48" t="s">
        <v>211</v>
      </c>
      <c r="X3309" s="48"/>
      <c r="Y3309" s="48"/>
      <c r="Z3309" s="48" t="s">
        <v>211</v>
      </c>
      <c r="AA3309" s="48"/>
      <c r="AB3309" s="48"/>
      <c r="AC3309" s="217" t="s">
        <v>4450</v>
      </c>
      <c r="AD3309" s="48"/>
      <c r="AE3309" s="217" t="s">
        <v>211</v>
      </c>
      <c r="AF3309" s="217" t="s">
        <v>4761</v>
      </c>
      <c r="AG3309" s="217" t="s">
        <v>211</v>
      </c>
      <c r="AH3309" s="208">
        <v>43713</v>
      </c>
      <c r="AI3309" s="210" t="s">
        <v>4349</v>
      </c>
      <c r="AJ3309" s="115" t="str">
        <f t="shared" si="51"/>
        <v>FS</v>
      </c>
      <c r="AK3309" s="115" t="b">
        <f>ISNUMBER(SEARCH("IRT",Table1[[#This Row],[Current_Status]]))</f>
        <v>0</v>
      </c>
      <c r="AL3309" s="116">
        <f>YEAR(Table1[[#This Row],[Project_Initiated]])</f>
        <v>2019</v>
      </c>
      <c r="AM3309" s="53">
        <v>44136</v>
      </c>
      <c r="AN3309" s="53" t="str">
        <f>IF(AND(Table1[[#This Row],[Completed Date]]&gt;="07/01/2020"+0,Table1[[#This Row],[Completed Date]]&lt;="6/30/2021"+0),"FY 20-21",IF(AND(Table1[[#This Row],[Completed Date]]&gt;="07/01/2019"+0,Table1[[#This Row],[Completed Date]]&lt;="6/30/2020"+0),"FY 19-20",""))</f>
        <v>FY 19-20</v>
      </c>
      <c r="AO3309" s="116" t="str">
        <f>IFERROR(FIND("R",Table1[[#This Row],[FS_Priority]]),"")</f>
        <v/>
      </c>
    </row>
    <row r="3310" spans="1:41" x14ac:dyDescent="0.25">
      <c r="A3310" s="48" t="s">
        <v>2920</v>
      </c>
      <c r="B3310" s="217" t="s">
        <v>211</v>
      </c>
      <c r="C3310" s="217" t="s">
        <v>2920</v>
      </c>
      <c r="D3310" s="218" t="b">
        <v>0</v>
      </c>
      <c r="E3310" s="48" t="s">
        <v>99</v>
      </c>
      <c r="F3310" s="48" t="s">
        <v>3103</v>
      </c>
      <c r="G3310" s="48" t="s">
        <v>211</v>
      </c>
      <c r="H3310" s="48" t="s">
        <v>465</v>
      </c>
      <c r="I3310" s="48" t="s">
        <v>3928</v>
      </c>
      <c r="J3310" s="48" t="s">
        <v>2661</v>
      </c>
      <c r="K3310" s="217" t="s">
        <v>4989</v>
      </c>
      <c r="L3310" s="217" t="s">
        <v>297</v>
      </c>
      <c r="M3310" s="48" t="s">
        <v>3655</v>
      </c>
      <c r="N3310" s="217" t="s">
        <v>211</v>
      </c>
      <c r="O3310" s="48" t="s">
        <v>165</v>
      </c>
      <c r="P3310" s="48"/>
      <c r="Q3310" s="48" t="s">
        <v>223</v>
      </c>
      <c r="R3310" s="217" t="s">
        <v>211</v>
      </c>
      <c r="S3310" s="48" t="b">
        <v>0</v>
      </c>
      <c r="T3310" s="48"/>
      <c r="U3310" s="178"/>
      <c r="V3310" s="178">
        <v>43574</v>
      </c>
      <c r="W3310" s="48" t="s">
        <v>211</v>
      </c>
      <c r="X3310" s="48"/>
      <c r="Y3310" s="48"/>
      <c r="Z3310" s="48" t="s">
        <v>211</v>
      </c>
      <c r="AA3310" s="48"/>
      <c r="AB3310" s="48"/>
      <c r="AC3310" s="217" t="s">
        <v>3396</v>
      </c>
      <c r="AD3310" s="48"/>
      <c r="AE3310" s="217" t="s">
        <v>211</v>
      </c>
      <c r="AF3310" s="217" t="s">
        <v>211</v>
      </c>
      <c r="AG3310" s="217" t="s">
        <v>211</v>
      </c>
      <c r="AH3310" s="208">
        <v>43644</v>
      </c>
      <c r="AI3310" s="210" t="s">
        <v>4349</v>
      </c>
      <c r="AJ3310" s="115" t="str">
        <f t="shared" si="51"/>
        <v>FS</v>
      </c>
      <c r="AK3310" s="115" t="b">
        <f>ISNUMBER(SEARCH("IRT",Table1[[#This Row],[Current_Status]]))</f>
        <v>0</v>
      </c>
      <c r="AL3310" s="116">
        <f>YEAR(Table1[[#This Row],[Project_Initiated]])</f>
        <v>2019</v>
      </c>
      <c r="AM3310" s="53">
        <v>44136</v>
      </c>
      <c r="AN3310" s="53" t="str">
        <f>IF(AND(Table1[[#This Row],[Completed Date]]&gt;="07/01/2020"+0,Table1[[#This Row],[Completed Date]]&lt;="6/30/2021"+0),"FY 20-21",IF(AND(Table1[[#This Row],[Completed Date]]&gt;="07/01/2019"+0,Table1[[#This Row],[Completed Date]]&lt;="6/30/2020"+0),"FY 19-20",""))</f>
        <v/>
      </c>
      <c r="AO3310" s="116" t="str">
        <f>IFERROR(FIND("R",Table1[[#This Row],[FS_Priority]]),"")</f>
        <v/>
      </c>
    </row>
    <row r="3311" spans="1:41" x14ac:dyDescent="0.25">
      <c r="A3311" s="48" t="s">
        <v>2917</v>
      </c>
      <c r="B3311" s="217" t="s">
        <v>211</v>
      </c>
      <c r="C3311" s="217" t="s">
        <v>2917</v>
      </c>
      <c r="D3311" s="218" t="b">
        <v>0</v>
      </c>
      <c r="E3311" s="48" t="s">
        <v>53</v>
      </c>
      <c r="F3311" s="48" t="s">
        <v>3035</v>
      </c>
      <c r="G3311" s="48" t="s">
        <v>211</v>
      </c>
      <c r="H3311" s="48" t="s">
        <v>285</v>
      </c>
      <c r="I3311" s="48" t="s">
        <v>3923</v>
      </c>
      <c r="J3311" s="48" t="s">
        <v>2661</v>
      </c>
      <c r="K3311" s="217" t="s">
        <v>3514</v>
      </c>
      <c r="L3311" s="217" t="s">
        <v>2636</v>
      </c>
      <c r="M3311" s="48" t="s">
        <v>3517</v>
      </c>
      <c r="N3311" s="217" t="s">
        <v>211</v>
      </c>
      <c r="O3311" s="48" t="s">
        <v>165</v>
      </c>
      <c r="P3311" s="48"/>
      <c r="Q3311" s="48" t="s">
        <v>244</v>
      </c>
      <c r="R3311" s="217" t="s">
        <v>211</v>
      </c>
      <c r="S3311" s="48" t="b">
        <v>0</v>
      </c>
      <c r="T3311" s="48"/>
      <c r="U3311" s="178"/>
      <c r="V3311" s="178">
        <v>43577</v>
      </c>
      <c r="W3311" s="48" t="s">
        <v>211</v>
      </c>
      <c r="X3311" s="48"/>
      <c r="Y3311" s="48"/>
      <c r="Z3311" s="48" t="s">
        <v>211</v>
      </c>
      <c r="AA3311" s="48"/>
      <c r="AB3311" s="48"/>
      <c r="AC3311" s="217" t="s">
        <v>3395</v>
      </c>
      <c r="AD3311" s="48"/>
      <c r="AE3311" s="217" t="s">
        <v>211</v>
      </c>
      <c r="AF3311" s="217" t="s">
        <v>211</v>
      </c>
      <c r="AG3311" s="217" t="s">
        <v>211</v>
      </c>
      <c r="AH3311" s="208">
        <v>43644</v>
      </c>
      <c r="AI3311" s="210" t="s">
        <v>4349</v>
      </c>
      <c r="AJ3311" s="115" t="str">
        <f t="shared" si="51"/>
        <v>FS</v>
      </c>
      <c r="AK3311" s="115" t="b">
        <f>ISNUMBER(SEARCH("IRT",Table1[[#This Row],[Current_Status]]))</f>
        <v>0</v>
      </c>
      <c r="AL3311" s="116">
        <f>YEAR(Table1[[#This Row],[Project_Initiated]])</f>
        <v>2019</v>
      </c>
      <c r="AM3311" s="53">
        <v>44136</v>
      </c>
      <c r="AN3311" s="53" t="str">
        <f>IF(AND(Table1[[#This Row],[Completed Date]]&gt;="07/01/2020"+0,Table1[[#This Row],[Completed Date]]&lt;="6/30/2021"+0),"FY 20-21",IF(AND(Table1[[#This Row],[Completed Date]]&gt;="07/01/2019"+0,Table1[[#This Row],[Completed Date]]&lt;="6/30/2020"+0),"FY 19-20",""))</f>
        <v/>
      </c>
      <c r="AO3311" s="116" t="str">
        <f>IFERROR(FIND("R",Table1[[#This Row],[FS_Priority]]),"")</f>
        <v/>
      </c>
    </row>
    <row r="3312" spans="1:41" x14ac:dyDescent="0.25">
      <c r="A3312" s="48" t="s">
        <v>3373</v>
      </c>
      <c r="B3312" s="217" t="s">
        <v>211</v>
      </c>
      <c r="C3312" s="217" t="s">
        <v>3373</v>
      </c>
      <c r="D3312" s="218" t="b">
        <v>0</v>
      </c>
      <c r="E3312" s="48" t="s">
        <v>99</v>
      </c>
      <c r="F3312" s="48" t="s">
        <v>3374</v>
      </c>
      <c r="G3312" s="48" t="s">
        <v>3397</v>
      </c>
      <c r="H3312" s="48" t="s">
        <v>465</v>
      </c>
      <c r="I3312" s="48" t="s">
        <v>3939</v>
      </c>
      <c r="J3312" s="48" t="s">
        <v>2661</v>
      </c>
      <c r="K3312" s="217" t="s">
        <v>4989</v>
      </c>
      <c r="L3312" s="217" t="s">
        <v>297</v>
      </c>
      <c r="M3312" s="48" t="s">
        <v>3599</v>
      </c>
      <c r="N3312" s="217" t="s">
        <v>211</v>
      </c>
      <c r="O3312" s="48" t="s">
        <v>183</v>
      </c>
      <c r="P3312" s="48"/>
      <c r="Q3312" s="48" t="s">
        <v>244</v>
      </c>
      <c r="R3312" s="217" t="s">
        <v>211</v>
      </c>
      <c r="S3312" s="48" t="b">
        <v>0</v>
      </c>
      <c r="T3312" s="48"/>
      <c r="U3312" s="178"/>
      <c r="V3312" s="178">
        <v>43578</v>
      </c>
      <c r="W3312" s="48" t="s">
        <v>211</v>
      </c>
      <c r="X3312" s="48"/>
      <c r="Y3312" s="48"/>
      <c r="Z3312" s="48" t="s">
        <v>211</v>
      </c>
      <c r="AA3312" s="48"/>
      <c r="AB3312" s="48"/>
      <c r="AC3312" s="217" t="s">
        <v>4451</v>
      </c>
      <c r="AD3312" s="220">
        <v>43643</v>
      </c>
      <c r="AE3312" s="217" t="s">
        <v>178</v>
      </c>
      <c r="AF3312" s="217" t="s">
        <v>4452</v>
      </c>
      <c r="AG3312" s="217" t="s">
        <v>2694</v>
      </c>
      <c r="AH3312" s="208">
        <v>43788</v>
      </c>
      <c r="AI3312" s="210" t="s">
        <v>4349</v>
      </c>
      <c r="AJ3312" s="115" t="str">
        <f t="shared" si="51"/>
        <v>FS</v>
      </c>
      <c r="AK3312" s="115" t="b">
        <f>ISNUMBER(SEARCH("IRT",Table1[[#This Row],[Current_Status]]))</f>
        <v>0</v>
      </c>
      <c r="AL3312" s="116">
        <f>YEAR(Table1[[#This Row],[Project_Initiated]])</f>
        <v>2019</v>
      </c>
      <c r="AM3312" s="53">
        <v>44136</v>
      </c>
      <c r="AN3312" s="53" t="str">
        <f>IF(AND(Table1[[#This Row],[Completed Date]]&gt;="07/01/2020"+0,Table1[[#This Row],[Completed Date]]&lt;="6/30/2021"+0),"FY 20-21",IF(AND(Table1[[#This Row],[Completed Date]]&gt;="07/01/2019"+0,Table1[[#This Row],[Completed Date]]&lt;="6/30/2020"+0),"FY 19-20",""))</f>
        <v>FY 19-20</v>
      </c>
      <c r="AO3312" s="116" t="str">
        <f>IFERROR(FIND("R",Table1[[#This Row],[FS_Priority]]),"")</f>
        <v/>
      </c>
    </row>
    <row r="3313" spans="1:41" x14ac:dyDescent="0.25">
      <c r="A3313" s="48" t="s">
        <v>3443</v>
      </c>
      <c r="B3313" s="217" t="s">
        <v>211</v>
      </c>
      <c r="C3313" s="217" t="s">
        <v>3443</v>
      </c>
      <c r="D3313" s="218" t="b">
        <v>0</v>
      </c>
      <c r="E3313" s="48" t="s">
        <v>107</v>
      </c>
      <c r="F3313" s="48" t="s">
        <v>3444</v>
      </c>
      <c r="G3313" s="48" t="s">
        <v>4039</v>
      </c>
      <c r="H3313" s="48" t="s">
        <v>460</v>
      </c>
      <c r="I3313" s="48" t="s">
        <v>3992</v>
      </c>
      <c r="J3313" s="48" t="s">
        <v>2672</v>
      </c>
      <c r="K3313" s="217" t="s">
        <v>3674</v>
      </c>
      <c r="L3313" s="217" t="s">
        <v>2636</v>
      </c>
      <c r="M3313" s="48" t="s">
        <v>3679</v>
      </c>
      <c r="N3313" s="217" t="s">
        <v>211</v>
      </c>
      <c r="O3313" s="48" t="s">
        <v>183</v>
      </c>
      <c r="P3313" s="48"/>
      <c r="Q3313" s="48" t="s">
        <v>3445</v>
      </c>
      <c r="R3313" s="217" t="s">
        <v>211</v>
      </c>
      <c r="S3313" s="48" t="b">
        <v>0</v>
      </c>
      <c r="T3313" s="48"/>
      <c r="U3313" s="178"/>
      <c r="V3313" s="178">
        <v>43581</v>
      </c>
      <c r="W3313" s="48" t="s">
        <v>211</v>
      </c>
      <c r="X3313" s="48"/>
      <c r="Y3313" s="48"/>
      <c r="Z3313" s="48" t="s">
        <v>211</v>
      </c>
      <c r="AA3313" s="48"/>
      <c r="AB3313" s="48"/>
      <c r="AC3313" s="217" t="s">
        <v>211</v>
      </c>
      <c r="AD3313" s="179"/>
      <c r="AE3313" s="217" t="s">
        <v>498</v>
      </c>
      <c r="AF3313" s="217" t="s">
        <v>2636</v>
      </c>
      <c r="AG3313" s="217" t="s">
        <v>2693</v>
      </c>
      <c r="AH3313" s="208">
        <v>43726</v>
      </c>
      <c r="AI3313" s="210" t="s">
        <v>4349</v>
      </c>
      <c r="AJ3313" s="115" t="str">
        <f t="shared" si="51"/>
        <v>FS</v>
      </c>
      <c r="AK3313" s="115" t="b">
        <f>ISNUMBER(SEARCH("IRT",Table1[[#This Row],[Current_Status]]))</f>
        <v>0</v>
      </c>
      <c r="AL3313" s="116">
        <f>YEAR(Table1[[#This Row],[Project_Initiated]])</f>
        <v>2019</v>
      </c>
      <c r="AM3313" s="53">
        <v>44136</v>
      </c>
      <c r="AN3313" s="53" t="str">
        <f>IF(AND(Table1[[#This Row],[Completed Date]]&gt;="07/01/2020"+0,Table1[[#This Row],[Completed Date]]&lt;="6/30/2021"+0),"FY 20-21",IF(AND(Table1[[#This Row],[Completed Date]]&gt;="07/01/2019"+0,Table1[[#This Row],[Completed Date]]&lt;="6/30/2020"+0),"FY 19-20",""))</f>
        <v>FY 19-20</v>
      </c>
      <c r="AO3313" s="116">
        <f>IFERROR(FIND("R",Table1[[#This Row],[FS_Priority]]),"")</f>
        <v>1</v>
      </c>
    </row>
    <row r="3314" spans="1:41" x14ac:dyDescent="0.25">
      <c r="A3314" s="48" t="s">
        <v>2912</v>
      </c>
      <c r="B3314" s="217" t="s">
        <v>211</v>
      </c>
      <c r="C3314" s="217" t="s">
        <v>2912</v>
      </c>
      <c r="D3314" s="218" t="b">
        <v>0</v>
      </c>
      <c r="E3314" s="48" t="s">
        <v>53</v>
      </c>
      <c r="F3314" s="48" t="s">
        <v>3024</v>
      </c>
      <c r="G3314" s="48" t="s">
        <v>211</v>
      </c>
      <c r="H3314" s="48" t="s">
        <v>932</v>
      </c>
      <c r="I3314" s="48" t="s">
        <v>3918</v>
      </c>
      <c r="J3314" s="48" t="s">
        <v>2661</v>
      </c>
      <c r="K3314" s="217" t="s">
        <v>3514</v>
      </c>
      <c r="L3314" s="217" t="s">
        <v>2636</v>
      </c>
      <c r="M3314" s="48" t="s">
        <v>3554</v>
      </c>
      <c r="N3314" s="217" t="s">
        <v>211</v>
      </c>
      <c r="O3314" s="48" t="s">
        <v>165</v>
      </c>
      <c r="P3314" s="48"/>
      <c r="Q3314" s="48" t="s">
        <v>184</v>
      </c>
      <c r="R3314" s="217" t="s">
        <v>211</v>
      </c>
      <c r="S3314" s="48" t="b">
        <v>0</v>
      </c>
      <c r="T3314" s="48"/>
      <c r="U3314" s="178"/>
      <c r="V3314" s="178">
        <v>43588</v>
      </c>
      <c r="W3314" s="48" t="s">
        <v>211</v>
      </c>
      <c r="X3314" s="48"/>
      <c r="Y3314" s="48"/>
      <c r="Z3314" s="48" t="s">
        <v>211</v>
      </c>
      <c r="AA3314" s="48"/>
      <c r="AB3314" s="48"/>
      <c r="AC3314" s="217" t="s">
        <v>3995</v>
      </c>
      <c r="AD3314" s="179"/>
      <c r="AE3314" s="217" t="s">
        <v>211</v>
      </c>
      <c r="AF3314" s="217" t="s">
        <v>211</v>
      </c>
      <c r="AG3314" s="217" t="s">
        <v>211</v>
      </c>
      <c r="AH3314" s="208">
        <v>43662</v>
      </c>
      <c r="AI3314" s="210" t="s">
        <v>4349</v>
      </c>
      <c r="AJ3314" s="115" t="str">
        <f t="shared" si="51"/>
        <v>FS</v>
      </c>
      <c r="AK3314" s="115" t="b">
        <f>ISNUMBER(SEARCH("IRT",Table1[[#This Row],[Current_Status]]))</f>
        <v>0</v>
      </c>
      <c r="AL3314" s="116">
        <f>YEAR(Table1[[#This Row],[Project_Initiated]])</f>
        <v>2019</v>
      </c>
      <c r="AM3314" s="53">
        <v>44136</v>
      </c>
      <c r="AN3314" s="53" t="str">
        <f>IF(AND(Table1[[#This Row],[Completed Date]]&gt;="07/01/2020"+0,Table1[[#This Row],[Completed Date]]&lt;="6/30/2021"+0),"FY 20-21",IF(AND(Table1[[#This Row],[Completed Date]]&gt;="07/01/2019"+0,Table1[[#This Row],[Completed Date]]&lt;="6/30/2020"+0),"FY 19-20",""))</f>
        <v>FY 19-20</v>
      </c>
      <c r="AO3314" s="116" t="str">
        <f>IFERROR(FIND("R",Table1[[#This Row],[FS_Priority]]),"")</f>
        <v/>
      </c>
    </row>
    <row r="3315" spans="1:41" x14ac:dyDescent="0.25">
      <c r="A3315" s="48" t="s">
        <v>2944</v>
      </c>
      <c r="B3315" s="217" t="s">
        <v>211</v>
      </c>
      <c r="C3315" s="217" t="s">
        <v>2944</v>
      </c>
      <c r="D3315" s="218" t="b">
        <v>0</v>
      </c>
      <c r="E3315" s="48" t="s">
        <v>4299</v>
      </c>
      <c r="F3315" s="48" t="s">
        <v>3290</v>
      </c>
      <c r="G3315" s="48" t="s">
        <v>211</v>
      </c>
      <c r="H3315" s="48" t="s">
        <v>469</v>
      </c>
      <c r="I3315" s="48" t="s">
        <v>3955</v>
      </c>
      <c r="J3315" s="48" t="s">
        <v>2661</v>
      </c>
      <c r="K3315" s="217" t="s">
        <v>3471</v>
      </c>
      <c r="L3315" s="217" t="s">
        <v>2636</v>
      </c>
      <c r="M3315" s="48" t="s">
        <v>3956</v>
      </c>
      <c r="N3315" s="217" t="s">
        <v>211</v>
      </c>
      <c r="O3315" s="48" t="s">
        <v>165</v>
      </c>
      <c r="P3315" s="48"/>
      <c r="Q3315" s="48" t="s">
        <v>3291</v>
      </c>
      <c r="R3315" s="217" t="s">
        <v>211</v>
      </c>
      <c r="S3315" s="48" t="b">
        <v>0</v>
      </c>
      <c r="T3315" s="48"/>
      <c r="U3315" s="178"/>
      <c r="V3315" s="178">
        <v>43594</v>
      </c>
      <c r="W3315" s="48" t="s">
        <v>211</v>
      </c>
      <c r="X3315" s="48"/>
      <c r="Y3315" s="48"/>
      <c r="Z3315" s="48" t="s">
        <v>211</v>
      </c>
      <c r="AA3315" s="48"/>
      <c r="AB3315" s="48"/>
      <c r="AC3315" s="217" t="s">
        <v>4000</v>
      </c>
      <c r="AD3315" s="48"/>
      <c r="AE3315" s="217" t="s">
        <v>211</v>
      </c>
      <c r="AF3315" s="217" t="s">
        <v>211</v>
      </c>
      <c r="AG3315" s="217" t="s">
        <v>211</v>
      </c>
      <c r="AH3315" s="208">
        <v>43668</v>
      </c>
      <c r="AI3315" s="210" t="s">
        <v>4349</v>
      </c>
      <c r="AJ3315" s="115" t="str">
        <f t="shared" si="51"/>
        <v>FS</v>
      </c>
      <c r="AK3315" s="115" t="b">
        <f>ISNUMBER(SEARCH("IRT",Table1[[#This Row],[Current_Status]]))</f>
        <v>0</v>
      </c>
      <c r="AL3315" s="116">
        <f>YEAR(Table1[[#This Row],[Project_Initiated]])</f>
        <v>2019</v>
      </c>
      <c r="AM3315" s="53">
        <v>44136</v>
      </c>
      <c r="AN3315" s="53" t="str">
        <f>IF(AND(Table1[[#This Row],[Completed Date]]&gt;="07/01/2020"+0,Table1[[#This Row],[Completed Date]]&lt;="6/30/2021"+0),"FY 20-21",IF(AND(Table1[[#This Row],[Completed Date]]&gt;="07/01/2019"+0,Table1[[#This Row],[Completed Date]]&lt;="6/30/2020"+0),"FY 19-20",""))</f>
        <v>FY 19-20</v>
      </c>
      <c r="AO3315" s="116">
        <f>IFERROR(FIND("R",Table1[[#This Row],[FS_Priority]]),"")</f>
        <v>1</v>
      </c>
    </row>
    <row r="3316" spans="1:41" x14ac:dyDescent="0.25">
      <c r="A3316" s="48" t="s">
        <v>3366</v>
      </c>
      <c r="B3316" s="217" t="s">
        <v>211</v>
      </c>
      <c r="C3316" s="217" t="s">
        <v>3366</v>
      </c>
      <c r="D3316" s="218" t="b">
        <v>0</v>
      </c>
      <c r="E3316" s="48" t="s">
        <v>53</v>
      </c>
      <c r="F3316" s="48" t="s">
        <v>3367</v>
      </c>
      <c r="G3316" s="48" t="s">
        <v>4040</v>
      </c>
      <c r="H3316" s="48" t="s">
        <v>285</v>
      </c>
      <c r="I3316" s="48" t="s">
        <v>3915</v>
      </c>
      <c r="J3316" s="48" t="s">
        <v>2661</v>
      </c>
      <c r="K3316" s="217" t="s">
        <v>3514</v>
      </c>
      <c r="L3316" s="217" t="s">
        <v>2636</v>
      </c>
      <c r="M3316" s="48" t="s">
        <v>3916</v>
      </c>
      <c r="N3316" s="217" t="s">
        <v>211</v>
      </c>
      <c r="O3316" s="48" t="s">
        <v>183</v>
      </c>
      <c r="P3316" s="48"/>
      <c r="Q3316" s="48" t="s">
        <v>236</v>
      </c>
      <c r="R3316" s="217" t="s">
        <v>211</v>
      </c>
      <c r="S3316" s="48" t="b">
        <v>0</v>
      </c>
      <c r="T3316" s="48"/>
      <c r="U3316" s="178"/>
      <c r="V3316" s="178">
        <v>43594</v>
      </c>
      <c r="W3316" s="48" t="s">
        <v>211</v>
      </c>
      <c r="X3316" s="48"/>
      <c r="Y3316" s="48"/>
      <c r="Z3316" s="48" t="s">
        <v>211</v>
      </c>
      <c r="AA3316" s="48"/>
      <c r="AB3316" s="48"/>
      <c r="AC3316" s="217" t="s">
        <v>5007</v>
      </c>
      <c r="AD3316" s="219">
        <v>43679</v>
      </c>
      <c r="AE3316" s="217" t="s">
        <v>498</v>
      </c>
      <c r="AF3316" s="217" t="s">
        <v>4453</v>
      </c>
      <c r="AG3316" s="217" t="s">
        <v>2694</v>
      </c>
      <c r="AH3316" s="208">
        <v>44048</v>
      </c>
      <c r="AI3316" s="210" t="s">
        <v>4349</v>
      </c>
      <c r="AJ3316" s="115" t="str">
        <f t="shared" si="51"/>
        <v>FS</v>
      </c>
      <c r="AK3316" s="115" t="b">
        <f>ISNUMBER(SEARCH("IRT",Table1[[#This Row],[Current_Status]]))</f>
        <v>0</v>
      </c>
      <c r="AL3316" s="116">
        <f>YEAR(Table1[[#This Row],[Project_Initiated]])</f>
        <v>2019</v>
      </c>
      <c r="AM3316" s="53">
        <v>44136</v>
      </c>
      <c r="AN3316" s="53" t="str">
        <f>IF(AND(Table1[[#This Row],[Completed Date]]&gt;="07/01/2020"+0,Table1[[#This Row],[Completed Date]]&lt;="6/30/2021"+0),"FY 20-21",IF(AND(Table1[[#This Row],[Completed Date]]&gt;="07/01/2019"+0,Table1[[#This Row],[Completed Date]]&lt;="6/30/2020"+0),"FY 19-20",""))</f>
        <v>FY 20-21</v>
      </c>
      <c r="AO3316" s="116" t="str">
        <f>IFERROR(FIND("R",Table1[[#This Row],[FS_Priority]]),"")</f>
        <v/>
      </c>
    </row>
    <row r="3317" spans="1:41" x14ac:dyDescent="0.25">
      <c r="A3317" s="48" t="s">
        <v>3368</v>
      </c>
      <c r="B3317" s="217" t="s">
        <v>211</v>
      </c>
      <c r="C3317" s="217" t="s">
        <v>3368</v>
      </c>
      <c r="D3317" s="218" t="b">
        <v>0</v>
      </c>
      <c r="E3317" s="48" t="s">
        <v>53</v>
      </c>
      <c r="F3317" s="48" t="s">
        <v>3369</v>
      </c>
      <c r="G3317" s="48" t="s">
        <v>4041</v>
      </c>
      <c r="H3317" s="48" t="s">
        <v>285</v>
      </c>
      <c r="I3317" s="48" t="s">
        <v>3917</v>
      </c>
      <c r="J3317" s="48" t="s">
        <v>2661</v>
      </c>
      <c r="K3317" s="217" t="s">
        <v>3514</v>
      </c>
      <c r="L3317" s="217" t="s">
        <v>2636</v>
      </c>
      <c r="M3317" s="48" t="s">
        <v>3916</v>
      </c>
      <c r="N3317" s="217" t="s">
        <v>211</v>
      </c>
      <c r="O3317" s="48" t="s">
        <v>183</v>
      </c>
      <c r="P3317" s="48"/>
      <c r="Q3317" s="48" t="s">
        <v>184</v>
      </c>
      <c r="R3317" s="217" t="s">
        <v>211</v>
      </c>
      <c r="S3317" s="48" t="b">
        <v>0</v>
      </c>
      <c r="T3317" s="48"/>
      <c r="U3317" s="178"/>
      <c r="V3317" s="178">
        <v>43594</v>
      </c>
      <c r="W3317" s="48" t="s">
        <v>211</v>
      </c>
      <c r="X3317" s="48"/>
      <c r="Y3317" s="48"/>
      <c r="Z3317" s="48" t="s">
        <v>211</v>
      </c>
      <c r="AA3317" s="48"/>
      <c r="AB3317" s="48"/>
      <c r="AC3317" s="217" t="s">
        <v>4833</v>
      </c>
      <c r="AD3317" s="219">
        <v>43683</v>
      </c>
      <c r="AE3317" s="217" t="s">
        <v>498</v>
      </c>
      <c r="AF3317" s="217" t="s">
        <v>4454</v>
      </c>
      <c r="AG3317" s="217" t="s">
        <v>2694</v>
      </c>
      <c r="AH3317" s="208">
        <v>43889</v>
      </c>
      <c r="AI3317" s="210" t="s">
        <v>4349</v>
      </c>
      <c r="AJ3317" s="115" t="str">
        <f t="shared" si="51"/>
        <v>FS</v>
      </c>
      <c r="AK3317" s="115" t="b">
        <f>ISNUMBER(SEARCH("IRT",Table1[[#This Row],[Current_Status]]))</f>
        <v>0</v>
      </c>
      <c r="AL3317" s="116">
        <f>YEAR(Table1[[#This Row],[Project_Initiated]])</f>
        <v>2019</v>
      </c>
      <c r="AM3317" s="53">
        <v>44136</v>
      </c>
      <c r="AN3317" s="53" t="str">
        <f>IF(AND(Table1[[#This Row],[Completed Date]]&gt;="07/01/2020"+0,Table1[[#This Row],[Completed Date]]&lt;="6/30/2021"+0),"FY 20-21",IF(AND(Table1[[#This Row],[Completed Date]]&gt;="07/01/2019"+0,Table1[[#This Row],[Completed Date]]&lt;="6/30/2020"+0),"FY 19-20",""))</f>
        <v>FY 19-20</v>
      </c>
      <c r="AO3317" s="116" t="str">
        <f>IFERROR(FIND("R",Table1[[#This Row],[FS_Priority]]),"")</f>
        <v/>
      </c>
    </row>
    <row r="3318" spans="1:41" x14ac:dyDescent="0.25">
      <c r="A3318" s="48" t="s">
        <v>4067</v>
      </c>
      <c r="B3318" s="217" t="s">
        <v>211</v>
      </c>
      <c r="C3318" s="217" t="s">
        <v>4067</v>
      </c>
      <c r="D3318" s="218" t="b">
        <v>0</v>
      </c>
      <c r="E3318" s="48" t="s">
        <v>53</v>
      </c>
      <c r="F3318" s="48" t="s">
        <v>4821</v>
      </c>
      <c r="G3318" s="48" t="s">
        <v>211</v>
      </c>
      <c r="H3318" s="48" t="s">
        <v>285</v>
      </c>
      <c r="I3318" s="48" t="s">
        <v>4135</v>
      </c>
      <c r="J3318" s="48" t="s">
        <v>2661</v>
      </c>
      <c r="K3318" s="217" t="s">
        <v>3514</v>
      </c>
      <c r="L3318" s="217" t="s">
        <v>2636</v>
      </c>
      <c r="M3318" s="48" t="s">
        <v>3916</v>
      </c>
      <c r="N3318" s="217" t="s">
        <v>211</v>
      </c>
      <c r="O3318" s="48" t="s">
        <v>183</v>
      </c>
      <c r="P3318" s="48"/>
      <c r="Q3318" s="48" t="s">
        <v>236</v>
      </c>
      <c r="R3318" s="217" t="s">
        <v>211</v>
      </c>
      <c r="S3318" s="48" t="b">
        <v>0</v>
      </c>
      <c r="T3318" s="48"/>
      <c r="U3318" s="178"/>
      <c r="V3318" s="178">
        <v>43594</v>
      </c>
      <c r="W3318" s="48" t="s">
        <v>211</v>
      </c>
      <c r="X3318" s="48"/>
      <c r="Y3318" s="48"/>
      <c r="Z3318" s="48" t="s">
        <v>211</v>
      </c>
      <c r="AA3318" s="48"/>
      <c r="AB3318" s="48"/>
      <c r="AC3318" s="217" t="s">
        <v>4928</v>
      </c>
      <c r="AD3318" s="219">
        <v>43735</v>
      </c>
      <c r="AE3318" s="217" t="s">
        <v>498</v>
      </c>
      <c r="AF3318" s="217" t="s">
        <v>4455</v>
      </c>
      <c r="AG3318" s="217" t="s">
        <v>2694</v>
      </c>
      <c r="AH3318" s="208">
        <v>43915</v>
      </c>
      <c r="AI3318" s="210" t="s">
        <v>4284</v>
      </c>
      <c r="AJ3318" s="115" t="str">
        <f t="shared" si="51"/>
        <v>FS</v>
      </c>
      <c r="AK3318" s="115" t="b">
        <f>ISNUMBER(SEARCH("IRT",Table1[[#This Row],[Current_Status]]))</f>
        <v>0</v>
      </c>
      <c r="AL3318" s="116">
        <f>YEAR(Table1[[#This Row],[Project_Initiated]])</f>
        <v>2019</v>
      </c>
      <c r="AM3318" s="53">
        <v>44136</v>
      </c>
      <c r="AN3318" s="53" t="str">
        <f>IF(AND(Table1[[#This Row],[Completed Date]]&gt;="07/01/2020"+0,Table1[[#This Row],[Completed Date]]&lt;="6/30/2021"+0),"FY 20-21",IF(AND(Table1[[#This Row],[Completed Date]]&gt;="07/01/2019"+0,Table1[[#This Row],[Completed Date]]&lt;="6/30/2020"+0),"FY 19-20",""))</f>
        <v>FY 19-20</v>
      </c>
      <c r="AO3318" s="116" t="str">
        <f>IFERROR(FIND("R",Table1[[#This Row],[FS_Priority]]),"")</f>
        <v/>
      </c>
    </row>
    <row r="3319" spans="1:41" x14ac:dyDescent="0.25">
      <c r="A3319" s="48" t="s">
        <v>2921</v>
      </c>
      <c r="B3319" s="217" t="s">
        <v>211</v>
      </c>
      <c r="C3319" s="217" t="s">
        <v>2921</v>
      </c>
      <c r="D3319" s="218" t="b">
        <v>0</v>
      </c>
      <c r="E3319" s="48" t="s">
        <v>99</v>
      </c>
      <c r="F3319" s="48" t="s">
        <v>3107</v>
      </c>
      <c r="G3319" s="48" t="s">
        <v>211</v>
      </c>
      <c r="H3319" s="48" t="s">
        <v>324</v>
      </c>
      <c r="I3319" s="48" t="s">
        <v>3929</v>
      </c>
      <c r="J3319" s="48" t="s">
        <v>2661</v>
      </c>
      <c r="K3319" s="217" t="s">
        <v>4989</v>
      </c>
      <c r="L3319" s="217" t="s">
        <v>297</v>
      </c>
      <c r="M3319" s="48" t="s">
        <v>3603</v>
      </c>
      <c r="N3319" s="217" t="s">
        <v>211</v>
      </c>
      <c r="O3319" s="48" t="s">
        <v>165</v>
      </c>
      <c r="P3319" s="48"/>
      <c r="Q3319" s="48" t="s">
        <v>225</v>
      </c>
      <c r="R3319" s="217" t="s">
        <v>211</v>
      </c>
      <c r="S3319" s="48" t="b">
        <v>1</v>
      </c>
      <c r="T3319" s="48"/>
      <c r="U3319" s="178"/>
      <c r="V3319" s="178">
        <v>43595</v>
      </c>
      <c r="W3319" s="48" t="s">
        <v>211</v>
      </c>
      <c r="X3319" s="48"/>
      <c r="Y3319" s="48"/>
      <c r="Z3319" s="48" t="s">
        <v>211</v>
      </c>
      <c r="AA3319" s="48"/>
      <c r="AB3319" s="48"/>
      <c r="AC3319" s="217" t="s">
        <v>3370</v>
      </c>
      <c r="AD3319" s="48"/>
      <c r="AE3319" s="217" t="s">
        <v>211</v>
      </c>
      <c r="AF3319" s="217" t="s">
        <v>211</v>
      </c>
      <c r="AG3319" s="217" t="s">
        <v>211</v>
      </c>
      <c r="AH3319" s="209">
        <v>43634</v>
      </c>
      <c r="AI3319" s="210" t="s">
        <v>4349</v>
      </c>
      <c r="AJ3319" s="115" t="str">
        <f t="shared" si="51"/>
        <v>FS</v>
      </c>
      <c r="AK3319" s="115" t="b">
        <f>ISNUMBER(SEARCH("IRT",Table1[[#This Row],[Current_Status]]))</f>
        <v>0</v>
      </c>
      <c r="AL3319" s="116">
        <f>YEAR(Table1[[#This Row],[Project_Initiated]])</f>
        <v>2019</v>
      </c>
      <c r="AM3319" s="53">
        <v>44136</v>
      </c>
      <c r="AN3319" s="53" t="str">
        <f>IF(AND(Table1[[#This Row],[Completed Date]]&gt;="07/01/2020"+0,Table1[[#This Row],[Completed Date]]&lt;="6/30/2021"+0),"FY 20-21",IF(AND(Table1[[#This Row],[Completed Date]]&gt;="07/01/2019"+0,Table1[[#This Row],[Completed Date]]&lt;="6/30/2020"+0),"FY 19-20",""))</f>
        <v/>
      </c>
      <c r="AO3319" s="116" t="str">
        <f>IFERROR(FIND("R",Table1[[#This Row],[FS_Priority]]),"")</f>
        <v/>
      </c>
    </row>
    <row r="3320" spans="1:41" x14ac:dyDescent="0.25">
      <c r="A3320" s="48" t="s">
        <v>2927</v>
      </c>
      <c r="B3320" s="217" t="s">
        <v>211</v>
      </c>
      <c r="C3320" s="217" t="s">
        <v>2927</v>
      </c>
      <c r="D3320" s="218" t="b">
        <v>0</v>
      </c>
      <c r="E3320" s="48" t="s">
        <v>99</v>
      </c>
      <c r="F3320" s="48" t="s">
        <v>3131</v>
      </c>
      <c r="G3320" s="48" t="s">
        <v>211</v>
      </c>
      <c r="H3320" s="48" t="s">
        <v>465</v>
      </c>
      <c r="I3320" s="48" t="s">
        <v>3936</v>
      </c>
      <c r="J3320" s="48" t="s">
        <v>2661</v>
      </c>
      <c r="K3320" s="217" t="s">
        <v>4989</v>
      </c>
      <c r="L3320" s="217" t="s">
        <v>297</v>
      </c>
      <c r="M3320" s="48" t="s">
        <v>3602</v>
      </c>
      <c r="N3320" s="217" t="s">
        <v>211</v>
      </c>
      <c r="O3320" s="48" t="s">
        <v>165</v>
      </c>
      <c r="P3320" s="48"/>
      <c r="Q3320" s="48" t="s">
        <v>240</v>
      </c>
      <c r="R3320" s="217" t="s">
        <v>211</v>
      </c>
      <c r="S3320" s="48" t="b">
        <v>0</v>
      </c>
      <c r="T3320" s="48"/>
      <c r="U3320" s="178"/>
      <c r="V3320" s="178">
        <v>43595</v>
      </c>
      <c r="W3320" s="48" t="s">
        <v>211</v>
      </c>
      <c r="X3320" s="48"/>
      <c r="Y3320" s="48"/>
      <c r="Z3320" s="48" t="s">
        <v>211</v>
      </c>
      <c r="AA3320" s="48"/>
      <c r="AB3320" s="48"/>
      <c r="AC3320" s="217" t="s">
        <v>3388</v>
      </c>
      <c r="AD3320" s="48"/>
      <c r="AE3320" s="217" t="s">
        <v>211</v>
      </c>
      <c r="AF3320" s="217" t="s">
        <v>211</v>
      </c>
      <c r="AG3320" s="217" t="s">
        <v>211</v>
      </c>
      <c r="AH3320" s="209">
        <v>43636</v>
      </c>
      <c r="AI3320" s="210" t="s">
        <v>4349</v>
      </c>
      <c r="AJ3320" s="115" t="str">
        <f t="shared" si="51"/>
        <v>FS</v>
      </c>
      <c r="AK3320" s="115" t="b">
        <f>ISNUMBER(SEARCH("IRT",Table1[[#This Row],[Current_Status]]))</f>
        <v>0</v>
      </c>
      <c r="AL3320" s="116">
        <f>YEAR(Table1[[#This Row],[Project_Initiated]])</f>
        <v>2019</v>
      </c>
      <c r="AM3320" s="53">
        <v>44136</v>
      </c>
      <c r="AN3320" s="53" t="str">
        <f>IF(AND(Table1[[#This Row],[Completed Date]]&gt;="07/01/2020"+0,Table1[[#This Row],[Completed Date]]&lt;="6/30/2021"+0),"FY 20-21",IF(AND(Table1[[#This Row],[Completed Date]]&gt;="07/01/2019"+0,Table1[[#This Row],[Completed Date]]&lt;="6/30/2020"+0),"FY 19-20",""))</f>
        <v/>
      </c>
      <c r="AO3320" s="116" t="str">
        <f>IFERROR(FIND("R",Table1[[#This Row],[FS_Priority]]),"")</f>
        <v/>
      </c>
    </row>
    <row r="3321" spans="1:41" x14ac:dyDescent="0.25">
      <c r="A3321" s="48" t="s">
        <v>2926</v>
      </c>
      <c r="B3321" s="217" t="s">
        <v>211</v>
      </c>
      <c r="C3321" s="217" t="s">
        <v>2926</v>
      </c>
      <c r="D3321" s="218" t="b">
        <v>0</v>
      </c>
      <c r="E3321" s="48" t="s">
        <v>99</v>
      </c>
      <c r="F3321" s="48" t="s">
        <v>3127</v>
      </c>
      <c r="G3321" s="48" t="s">
        <v>211</v>
      </c>
      <c r="H3321" s="48" t="s">
        <v>452</v>
      </c>
      <c r="I3321" s="48" t="s">
        <v>3934</v>
      </c>
      <c r="J3321" s="48" t="s">
        <v>2672</v>
      </c>
      <c r="K3321" s="217" t="s">
        <v>4989</v>
      </c>
      <c r="L3321" s="217" t="s">
        <v>297</v>
      </c>
      <c r="M3321" s="48" t="s">
        <v>3927</v>
      </c>
      <c r="N3321" s="217" t="s">
        <v>211</v>
      </c>
      <c r="O3321" s="48" t="s">
        <v>165</v>
      </c>
      <c r="P3321" s="48"/>
      <c r="Q3321" s="48" t="s">
        <v>239</v>
      </c>
      <c r="R3321" s="217" t="s">
        <v>211</v>
      </c>
      <c r="S3321" s="48" t="b">
        <v>0</v>
      </c>
      <c r="T3321" s="48"/>
      <c r="U3321" s="178"/>
      <c r="V3321" s="178">
        <v>43595</v>
      </c>
      <c r="W3321" s="48" t="s">
        <v>211</v>
      </c>
      <c r="X3321" s="48"/>
      <c r="Y3321" s="48"/>
      <c r="Z3321" s="48" t="s">
        <v>211</v>
      </c>
      <c r="AA3321" s="48"/>
      <c r="AB3321" s="48"/>
      <c r="AC3321" s="217" t="s">
        <v>3426</v>
      </c>
      <c r="AD3321" s="48"/>
      <c r="AE3321" s="217" t="s">
        <v>211</v>
      </c>
      <c r="AF3321" s="217" t="s">
        <v>211</v>
      </c>
      <c r="AG3321" s="217" t="s">
        <v>211</v>
      </c>
      <c r="AH3321" s="209">
        <v>43662</v>
      </c>
      <c r="AI3321" s="210" t="s">
        <v>4349</v>
      </c>
      <c r="AJ3321" s="115" t="str">
        <f t="shared" si="51"/>
        <v>FS</v>
      </c>
      <c r="AK3321" s="115" t="b">
        <f>ISNUMBER(SEARCH("IRT",Table1[[#This Row],[Current_Status]]))</f>
        <v>0</v>
      </c>
      <c r="AL3321" s="116">
        <f>YEAR(Table1[[#This Row],[Project_Initiated]])</f>
        <v>2019</v>
      </c>
      <c r="AM3321" s="53">
        <v>44136</v>
      </c>
      <c r="AN3321" s="53" t="str">
        <f>IF(AND(Table1[[#This Row],[Completed Date]]&gt;="07/01/2020"+0,Table1[[#This Row],[Completed Date]]&lt;="6/30/2021"+0),"FY 20-21",IF(AND(Table1[[#This Row],[Completed Date]]&gt;="07/01/2019"+0,Table1[[#This Row],[Completed Date]]&lt;="6/30/2020"+0),"FY 19-20",""))</f>
        <v>FY 19-20</v>
      </c>
      <c r="AO3321" s="116" t="str">
        <f>IFERROR(FIND("R",Table1[[#This Row],[FS_Priority]]),"")</f>
        <v/>
      </c>
    </row>
    <row r="3322" spans="1:41" x14ac:dyDescent="0.25">
      <c r="A3322" s="48" t="s">
        <v>2906</v>
      </c>
      <c r="B3322" s="217" t="s">
        <v>211</v>
      </c>
      <c r="C3322" s="217" t="s">
        <v>2906</v>
      </c>
      <c r="D3322" s="218" t="b">
        <v>0</v>
      </c>
      <c r="E3322" s="48" t="s">
        <v>99</v>
      </c>
      <c r="F3322" s="48" t="s">
        <v>3096</v>
      </c>
      <c r="G3322" s="48" t="s">
        <v>211</v>
      </c>
      <c r="H3322" s="48" t="s">
        <v>452</v>
      </c>
      <c r="I3322" s="48" t="s">
        <v>3661</v>
      </c>
      <c r="J3322" s="48" t="s">
        <v>2672</v>
      </c>
      <c r="K3322" s="217" t="s">
        <v>4989</v>
      </c>
      <c r="L3322" s="217" t="s">
        <v>297</v>
      </c>
      <c r="M3322" s="48" t="s">
        <v>3927</v>
      </c>
      <c r="N3322" s="217" t="s">
        <v>211</v>
      </c>
      <c r="O3322" s="48" t="s">
        <v>165</v>
      </c>
      <c r="P3322" s="48"/>
      <c r="Q3322" s="48" t="s">
        <v>221</v>
      </c>
      <c r="R3322" s="217" t="s">
        <v>211</v>
      </c>
      <c r="S3322" s="48" t="b">
        <v>0</v>
      </c>
      <c r="T3322" s="48"/>
      <c r="U3322" s="178"/>
      <c r="V3322" s="178">
        <v>43595</v>
      </c>
      <c r="W3322" s="48" t="s">
        <v>211</v>
      </c>
      <c r="X3322" s="48"/>
      <c r="Y3322" s="48"/>
      <c r="Z3322" s="48" t="s">
        <v>211</v>
      </c>
      <c r="AA3322" s="48"/>
      <c r="AB3322" s="48"/>
      <c r="AC3322" s="217" t="s">
        <v>3097</v>
      </c>
      <c r="AD3322" s="48"/>
      <c r="AE3322" s="217" t="s">
        <v>211</v>
      </c>
      <c r="AF3322" s="217" t="s">
        <v>211</v>
      </c>
      <c r="AG3322" s="217" t="s">
        <v>211</v>
      </c>
      <c r="AH3322" s="208">
        <v>43630</v>
      </c>
      <c r="AI3322" s="210" t="s">
        <v>4349</v>
      </c>
      <c r="AJ3322" s="115" t="str">
        <f t="shared" si="51"/>
        <v>FS</v>
      </c>
      <c r="AK3322" s="115" t="b">
        <f>ISNUMBER(SEARCH("IRT",Table1[[#This Row],[Current_Status]]))</f>
        <v>0</v>
      </c>
      <c r="AL3322" s="116">
        <f>YEAR(Table1[[#This Row],[Project_Initiated]])</f>
        <v>2019</v>
      </c>
      <c r="AM3322" s="53">
        <v>44136</v>
      </c>
      <c r="AN3322" s="53" t="str">
        <f>IF(AND(Table1[[#This Row],[Completed Date]]&gt;="07/01/2020"+0,Table1[[#This Row],[Completed Date]]&lt;="6/30/2021"+0),"FY 20-21",IF(AND(Table1[[#This Row],[Completed Date]]&gt;="07/01/2019"+0,Table1[[#This Row],[Completed Date]]&lt;="6/30/2020"+0),"FY 19-20",""))</f>
        <v/>
      </c>
      <c r="AO3322" s="116" t="str">
        <f>IFERROR(FIND("R",Table1[[#This Row],[FS_Priority]]),"")</f>
        <v/>
      </c>
    </row>
    <row r="3323" spans="1:41" x14ac:dyDescent="0.25">
      <c r="A3323" s="48" t="s">
        <v>2924</v>
      </c>
      <c r="B3323" s="217" t="s">
        <v>211</v>
      </c>
      <c r="C3323" s="217" t="s">
        <v>2924</v>
      </c>
      <c r="D3323" s="218" t="b">
        <v>0</v>
      </c>
      <c r="E3323" s="48" t="s">
        <v>99</v>
      </c>
      <c r="F3323" s="48" t="s">
        <v>3118</v>
      </c>
      <c r="G3323" s="48" t="s">
        <v>211</v>
      </c>
      <c r="H3323" s="48" t="s">
        <v>452</v>
      </c>
      <c r="I3323" s="48" t="s">
        <v>3715</v>
      </c>
      <c r="J3323" s="48" t="s">
        <v>2672</v>
      </c>
      <c r="K3323" s="217" t="s">
        <v>4989</v>
      </c>
      <c r="L3323" s="217" t="s">
        <v>297</v>
      </c>
      <c r="M3323" s="48" t="s">
        <v>3927</v>
      </c>
      <c r="N3323" s="217" t="s">
        <v>211</v>
      </c>
      <c r="O3323" s="48" t="s">
        <v>165</v>
      </c>
      <c r="P3323" s="48"/>
      <c r="Q3323" s="48" t="s">
        <v>236</v>
      </c>
      <c r="R3323" s="217" t="s">
        <v>211</v>
      </c>
      <c r="S3323" s="48" t="b">
        <v>1</v>
      </c>
      <c r="T3323" s="48"/>
      <c r="U3323" s="178"/>
      <c r="V3323" s="178">
        <v>43595</v>
      </c>
      <c r="W3323" s="48" t="s">
        <v>211</v>
      </c>
      <c r="X3323" s="48"/>
      <c r="Y3323" s="48"/>
      <c r="Z3323" s="48" t="s">
        <v>211</v>
      </c>
      <c r="AA3323" s="48"/>
      <c r="AB3323" s="48"/>
      <c r="AC3323" s="217" t="s">
        <v>4056</v>
      </c>
      <c r="AD3323" s="48"/>
      <c r="AE3323" s="217" t="s">
        <v>211</v>
      </c>
      <c r="AF3323" s="217" t="s">
        <v>211</v>
      </c>
      <c r="AG3323" s="217" t="s">
        <v>211</v>
      </c>
      <c r="AH3323" s="208">
        <v>43662</v>
      </c>
      <c r="AI3323" s="210" t="s">
        <v>4349</v>
      </c>
      <c r="AJ3323" s="115" t="str">
        <f t="shared" si="51"/>
        <v>FS</v>
      </c>
      <c r="AK3323" s="115" t="b">
        <f>ISNUMBER(SEARCH("IRT",Table1[[#This Row],[Current_Status]]))</f>
        <v>0</v>
      </c>
      <c r="AL3323" s="116">
        <f>YEAR(Table1[[#This Row],[Project_Initiated]])</f>
        <v>2019</v>
      </c>
      <c r="AM3323" s="53">
        <v>44136</v>
      </c>
      <c r="AN3323" s="53" t="str">
        <f>IF(AND(Table1[[#This Row],[Completed Date]]&gt;="07/01/2020"+0,Table1[[#This Row],[Completed Date]]&lt;="6/30/2021"+0),"FY 20-21",IF(AND(Table1[[#This Row],[Completed Date]]&gt;="07/01/2019"+0,Table1[[#This Row],[Completed Date]]&lt;="6/30/2020"+0),"FY 19-20",""))</f>
        <v>FY 19-20</v>
      </c>
      <c r="AO3323" s="116" t="str">
        <f>IFERROR(FIND("R",Table1[[#This Row],[FS_Priority]]),"")</f>
        <v/>
      </c>
    </row>
    <row r="3324" spans="1:41" x14ac:dyDescent="0.25">
      <c r="A3324" s="48" t="s">
        <v>2931</v>
      </c>
      <c r="B3324" s="217" t="s">
        <v>211</v>
      </c>
      <c r="C3324" s="217" t="s">
        <v>2931</v>
      </c>
      <c r="D3324" s="218" t="b">
        <v>0</v>
      </c>
      <c r="E3324" s="48" t="s">
        <v>99</v>
      </c>
      <c r="F3324" s="48" t="s">
        <v>3143</v>
      </c>
      <c r="G3324" s="48" t="s">
        <v>211</v>
      </c>
      <c r="H3324" s="48" t="s">
        <v>452</v>
      </c>
      <c r="I3324" s="48" t="s">
        <v>3941</v>
      </c>
      <c r="J3324" s="48" t="s">
        <v>2661</v>
      </c>
      <c r="K3324" s="217" t="s">
        <v>4989</v>
      </c>
      <c r="L3324" s="217" t="s">
        <v>297</v>
      </c>
      <c r="M3324" s="48" t="s">
        <v>3927</v>
      </c>
      <c r="N3324" s="217" t="s">
        <v>211</v>
      </c>
      <c r="O3324" s="48" t="s">
        <v>165</v>
      </c>
      <c r="P3324" s="48"/>
      <c r="Q3324" s="48" t="s">
        <v>108</v>
      </c>
      <c r="R3324" s="217" t="s">
        <v>211</v>
      </c>
      <c r="S3324" s="48" t="b">
        <v>0</v>
      </c>
      <c r="T3324" s="48"/>
      <c r="U3324" s="178"/>
      <c r="V3324" s="178">
        <v>43595</v>
      </c>
      <c r="W3324" s="48" t="s">
        <v>211</v>
      </c>
      <c r="X3324" s="48"/>
      <c r="Y3324" s="48"/>
      <c r="Z3324" s="48" t="s">
        <v>211</v>
      </c>
      <c r="AA3324" s="48"/>
      <c r="AB3324" s="48"/>
      <c r="AC3324" s="217" t="s">
        <v>4436</v>
      </c>
      <c r="AD3324" s="48"/>
      <c r="AE3324" s="217" t="s">
        <v>211</v>
      </c>
      <c r="AF3324" s="217" t="s">
        <v>211</v>
      </c>
      <c r="AG3324" s="217" t="s">
        <v>211</v>
      </c>
      <c r="AH3324" s="208">
        <v>43704</v>
      </c>
      <c r="AI3324" s="210" t="s">
        <v>4349</v>
      </c>
      <c r="AJ3324" s="115" t="str">
        <f t="shared" si="51"/>
        <v>FS</v>
      </c>
      <c r="AK3324" s="115" t="b">
        <f>ISNUMBER(SEARCH("IRT",Table1[[#This Row],[Current_Status]]))</f>
        <v>0</v>
      </c>
      <c r="AL3324" s="116">
        <f>YEAR(Table1[[#This Row],[Project_Initiated]])</f>
        <v>2019</v>
      </c>
      <c r="AM3324" s="53">
        <v>44136</v>
      </c>
      <c r="AN3324" s="53" t="str">
        <f>IF(AND(Table1[[#This Row],[Completed Date]]&gt;="07/01/2020"+0,Table1[[#This Row],[Completed Date]]&lt;="6/30/2021"+0),"FY 20-21",IF(AND(Table1[[#This Row],[Completed Date]]&gt;="07/01/2019"+0,Table1[[#This Row],[Completed Date]]&lt;="6/30/2020"+0),"FY 19-20",""))</f>
        <v>FY 19-20</v>
      </c>
      <c r="AO3324" s="116" t="str">
        <f>IFERROR(FIND("R",Table1[[#This Row],[FS_Priority]]),"")</f>
        <v/>
      </c>
    </row>
    <row r="3325" spans="1:41" x14ac:dyDescent="0.25">
      <c r="A3325" s="48" t="s">
        <v>3371</v>
      </c>
      <c r="B3325" s="217" t="s">
        <v>211</v>
      </c>
      <c r="C3325" s="217" t="s">
        <v>3371</v>
      </c>
      <c r="D3325" s="218" t="b">
        <v>0</v>
      </c>
      <c r="E3325" s="48" t="s">
        <v>99</v>
      </c>
      <c r="F3325" s="48" t="s">
        <v>3372</v>
      </c>
      <c r="G3325" s="48" t="s">
        <v>211</v>
      </c>
      <c r="H3325" s="48" t="s">
        <v>452</v>
      </c>
      <c r="I3325" s="48" t="s">
        <v>3935</v>
      </c>
      <c r="J3325" s="48" t="s">
        <v>2661</v>
      </c>
      <c r="K3325" s="217" t="s">
        <v>4989</v>
      </c>
      <c r="L3325" s="217" t="s">
        <v>297</v>
      </c>
      <c r="M3325" s="48" t="s">
        <v>3599</v>
      </c>
      <c r="N3325" s="217" t="s">
        <v>211</v>
      </c>
      <c r="O3325" s="48" t="s">
        <v>165</v>
      </c>
      <c r="P3325" s="48"/>
      <c r="Q3325" s="48" t="s">
        <v>239</v>
      </c>
      <c r="R3325" s="217" t="s">
        <v>211</v>
      </c>
      <c r="S3325" s="48" t="b">
        <v>0</v>
      </c>
      <c r="T3325" s="48"/>
      <c r="U3325" s="178"/>
      <c r="V3325" s="178">
        <v>43595</v>
      </c>
      <c r="W3325" s="48" t="s">
        <v>211</v>
      </c>
      <c r="X3325" s="48"/>
      <c r="Y3325" s="48"/>
      <c r="Z3325" s="48" t="s">
        <v>211</v>
      </c>
      <c r="AA3325" s="48"/>
      <c r="AB3325" s="48"/>
      <c r="AC3325" s="217" t="s">
        <v>3416</v>
      </c>
      <c r="AD3325" s="48"/>
      <c r="AE3325" s="217" t="s">
        <v>165</v>
      </c>
      <c r="AF3325" s="217" t="s">
        <v>211</v>
      </c>
      <c r="AG3325" s="217" t="s">
        <v>211</v>
      </c>
      <c r="AH3325" s="208">
        <v>43649</v>
      </c>
      <c r="AI3325" s="210" t="s">
        <v>4349</v>
      </c>
      <c r="AJ3325" s="115" t="str">
        <f t="shared" si="51"/>
        <v>FS</v>
      </c>
      <c r="AK3325" s="115" t="b">
        <f>ISNUMBER(SEARCH("IRT",Table1[[#This Row],[Current_Status]]))</f>
        <v>0</v>
      </c>
      <c r="AL3325" s="116">
        <f>YEAR(Table1[[#This Row],[Project_Initiated]])</f>
        <v>2019</v>
      </c>
      <c r="AM3325" s="53">
        <v>44136</v>
      </c>
      <c r="AN3325" s="53" t="str">
        <f>IF(AND(Table1[[#This Row],[Completed Date]]&gt;="07/01/2020"+0,Table1[[#This Row],[Completed Date]]&lt;="6/30/2021"+0),"FY 20-21",IF(AND(Table1[[#This Row],[Completed Date]]&gt;="07/01/2019"+0,Table1[[#This Row],[Completed Date]]&lt;="6/30/2020"+0),"FY 19-20",""))</f>
        <v>FY 19-20</v>
      </c>
      <c r="AO3325" s="116" t="str">
        <f>IFERROR(FIND("R",Table1[[#This Row],[FS_Priority]]),"")</f>
        <v/>
      </c>
    </row>
    <row r="3326" spans="1:41" x14ac:dyDescent="0.25">
      <c r="A3326" s="48" t="s">
        <v>2934</v>
      </c>
      <c r="B3326" s="217" t="s">
        <v>211</v>
      </c>
      <c r="C3326" s="217" t="s">
        <v>2934</v>
      </c>
      <c r="D3326" s="218" t="b">
        <v>0</v>
      </c>
      <c r="E3326" s="48" t="s">
        <v>107</v>
      </c>
      <c r="F3326" s="48" t="s">
        <v>3218</v>
      </c>
      <c r="G3326" s="48" t="s">
        <v>211</v>
      </c>
      <c r="H3326" s="48" t="s">
        <v>476</v>
      </c>
      <c r="I3326" s="48" t="s">
        <v>3750</v>
      </c>
      <c r="J3326" s="48" t="s">
        <v>2661</v>
      </c>
      <c r="K3326" s="217" t="s">
        <v>3674</v>
      </c>
      <c r="L3326" s="217" t="s">
        <v>2636</v>
      </c>
      <c r="M3326" s="48" t="s">
        <v>3687</v>
      </c>
      <c r="N3326" s="217" t="s">
        <v>211</v>
      </c>
      <c r="O3326" s="48" t="s">
        <v>165</v>
      </c>
      <c r="P3326" s="48"/>
      <c r="Q3326" s="48" t="s">
        <v>184</v>
      </c>
      <c r="R3326" s="217" t="s">
        <v>211</v>
      </c>
      <c r="S3326" s="48" t="b">
        <v>0</v>
      </c>
      <c r="T3326" s="48"/>
      <c r="U3326" s="178"/>
      <c r="V3326" s="178">
        <v>43599</v>
      </c>
      <c r="W3326" s="48" t="s">
        <v>211</v>
      </c>
      <c r="X3326" s="48"/>
      <c r="Y3326" s="48"/>
      <c r="Z3326" s="48" t="s">
        <v>211</v>
      </c>
      <c r="AA3326" s="48"/>
      <c r="AB3326" s="48"/>
      <c r="AC3326" s="217" t="s">
        <v>4436</v>
      </c>
      <c r="AD3326" s="48"/>
      <c r="AE3326" s="217" t="s">
        <v>211</v>
      </c>
      <c r="AF3326" s="217" t="s">
        <v>211</v>
      </c>
      <c r="AG3326" s="217" t="s">
        <v>211</v>
      </c>
      <c r="AH3326" s="208">
        <v>43698</v>
      </c>
      <c r="AI3326" s="210" t="s">
        <v>4349</v>
      </c>
      <c r="AJ3326" s="115" t="str">
        <f t="shared" ref="AJ3326:AJ3389" si="52">IF(LEN(A3326)&gt;6,"FS","PD&amp;C")</f>
        <v>FS</v>
      </c>
      <c r="AK3326" s="115" t="b">
        <f>ISNUMBER(SEARCH("IRT",Table1[[#This Row],[Current_Status]]))</f>
        <v>0</v>
      </c>
      <c r="AL3326" s="116">
        <f>YEAR(Table1[[#This Row],[Project_Initiated]])</f>
        <v>2019</v>
      </c>
      <c r="AM3326" s="53">
        <v>44136</v>
      </c>
      <c r="AN3326" s="53" t="str">
        <f>IF(AND(Table1[[#This Row],[Completed Date]]&gt;="07/01/2020"+0,Table1[[#This Row],[Completed Date]]&lt;="6/30/2021"+0),"FY 20-21",IF(AND(Table1[[#This Row],[Completed Date]]&gt;="07/01/2019"+0,Table1[[#This Row],[Completed Date]]&lt;="6/30/2020"+0),"FY 19-20",""))</f>
        <v>FY 19-20</v>
      </c>
      <c r="AO3326" s="116" t="str">
        <f>IFERROR(FIND("R",Table1[[#This Row],[FS_Priority]]),"")</f>
        <v/>
      </c>
    </row>
    <row r="3327" spans="1:41" x14ac:dyDescent="0.25">
      <c r="A3327" s="48" t="s">
        <v>2935</v>
      </c>
      <c r="B3327" s="217" t="s">
        <v>211</v>
      </c>
      <c r="C3327" s="217" t="s">
        <v>2935</v>
      </c>
      <c r="D3327" s="218" t="b">
        <v>0</v>
      </c>
      <c r="E3327" s="48" t="s">
        <v>107</v>
      </c>
      <c r="F3327" s="48" t="s">
        <v>3228</v>
      </c>
      <c r="G3327" s="48" t="s">
        <v>211</v>
      </c>
      <c r="H3327" s="48" t="s">
        <v>476</v>
      </c>
      <c r="I3327" s="48" t="s">
        <v>3948</v>
      </c>
      <c r="J3327" s="48" t="s">
        <v>2670</v>
      </c>
      <c r="K3327" s="217" t="s">
        <v>3674</v>
      </c>
      <c r="L3327" s="217" t="s">
        <v>2636</v>
      </c>
      <c r="M3327" s="48" t="s">
        <v>3687</v>
      </c>
      <c r="N3327" s="217" t="s">
        <v>211</v>
      </c>
      <c r="O3327" s="48" t="s">
        <v>165</v>
      </c>
      <c r="P3327" s="48"/>
      <c r="Q3327" s="48" t="s">
        <v>239</v>
      </c>
      <c r="R3327" s="217" t="s">
        <v>211</v>
      </c>
      <c r="S3327" s="48" t="b">
        <v>0</v>
      </c>
      <c r="T3327" s="48"/>
      <c r="U3327" s="178"/>
      <c r="V3327" s="178">
        <v>43599</v>
      </c>
      <c r="W3327" s="48" t="s">
        <v>211</v>
      </c>
      <c r="X3327" s="48"/>
      <c r="Y3327" s="48"/>
      <c r="Z3327" s="48" t="s">
        <v>211</v>
      </c>
      <c r="AA3327" s="48"/>
      <c r="AB3327" s="48"/>
      <c r="AC3327" s="217" t="s">
        <v>3996</v>
      </c>
      <c r="AD3327" s="48"/>
      <c r="AE3327" s="217" t="s">
        <v>211</v>
      </c>
      <c r="AF3327" s="217" t="s">
        <v>211</v>
      </c>
      <c r="AG3327" s="217" t="s">
        <v>211</v>
      </c>
      <c r="AH3327" s="208">
        <v>43662</v>
      </c>
      <c r="AI3327" s="210" t="s">
        <v>4349</v>
      </c>
      <c r="AJ3327" s="115" t="str">
        <f t="shared" si="52"/>
        <v>FS</v>
      </c>
      <c r="AK3327" s="115" t="b">
        <f>ISNUMBER(SEARCH("IRT",Table1[[#This Row],[Current_Status]]))</f>
        <v>0</v>
      </c>
      <c r="AL3327" s="116">
        <f>YEAR(Table1[[#This Row],[Project_Initiated]])</f>
        <v>2019</v>
      </c>
      <c r="AM3327" s="53">
        <v>44136</v>
      </c>
      <c r="AN3327" s="53" t="str">
        <f>IF(AND(Table1[[#This Row],[Completed Date]]&gt;="07/01/2020"+0,Table1[[#This Row],[Completed Date]]&lt;="6/30/2021"+0),"FY 20-21",IF(AND(Table1[[#This Row],[Completed Date]]&gt;="07/01/2019"+0,Table1[[#This Row],[Completed Date]]&lt;="6/30/2020"+0),"FY 19-20",""))</f>
        <v>FY 19-20</v>
      </c>
      <c r="AO3327" s="116" t="str">
        <f>IFERROR(FIND("R",Table1[[#This Row],[FS_Priority]]),"")</f>
        <v/>
      </c>
    </row>
    <row r="3328" spans="1:41" x14ac:dyDescent="0.25">
      <c r="A3328" s="48" t="s">
        <v>2936</v>
      </c>
      <c r="B3328" s="217" t="s">
        <v>211</v>
      </c>
      <c r="C3328" s="217" t="s">
        <v>2936</v>
      </c>
      <c r="D3328" s="218" t="b">
        <v>0</v>
      </c>
      <c r="E3328" s="48" t="s">
        <v>107</v>
      </c>
      <c r="F3328" s="48" t="s">
        <v>3239</v>
      </c>
      <c r="G3328" s="48" t="s">
        <v>211</v>
      </c>
      <c r="H3328" s="48" t="s">
        <v>476</v>
      </c>
      <c r="I3328" s="48" t="s">
        <v>3949</v>
      </c>
      <c r="J3328" s="48" t="s">
        <v>2661</v>
      </c>
      <c r="K3328" s="217" t="s">
        <v>3674</v>
      </c>
      <c r="L3328" s="217" t="s">
        <v>2636</v>
      </c>
      <c r="M3328" s="48" t="s">
        <v>3687</v>
      </c>
      <c r="N3328" s="217" t="s">
        <v>211</v>
      </c>
      <c r="O3328" s="48" t="s">
        <v>165</v>
      </c>
      <c r="P3328" s="48"/>
      <c r="Q3328" s="48" t="s">
        <v>240</v>
      </c>
      <c r="R3328" s="217" t="s">
        <v>211</v>
      </c>
      <c r="S3328" s="48" t="b">
        <v>0</v>
      </c>
      <c r="T3328" s="48"/>
      <c r="U3328" s="178"/>
      <c r="V3328" s="178">
        <v>43599</v>
      </c>
      <c r="W3328" s="48" t="s">
        <v>211</v>
      </c>
      <c r="X3328" s="48"/>
      <c r="Y3328" s="48"/>
      <c r="Z3328" s="48" t="s">
        <v>211</v>
      </c>
      <c r="AA3328" s="48"/>
      <c r="AB3328" s="48"/>
      <c r="AC3328" s="217" t="s">
        <v>4436</v>
      </c>
      <c r="AD3328" s="48"/>
      <c r="AE3328" s="217" t="s">
        <v>211</v>
      </c>
      <c r="AF3328" s="217" t="s">
        <v>211</v>
      </c>
      <c r="AG3328" s="217" t="s">
        <v>211</v>
      </c>
      <c r="AH3328" s="208">
        <v>43699</v>
      </c>
      <c r="AI3328" s="210" t="s">
        <v>4349</v>
      </c>
      <c r="AJ3328" s="115" t="str">
        <f t="shared" si="52"/>
        <v>FS</v>
      </c>
      <c r="AK3328" s="115" t="b">
        <f>ISNUMBER(SEARCH("IRT",Table1[[#This Row],[Current_Status]]))</f>
        <v>0</v>
      </c>
      <c r="AL3328" s="116">
        <f>YEAR(Table1[[#This Row],[Project_Initiated]])</f>
        <v>2019</v>
      </c>
      <c r="AM3328" s="53">
        <v>44136</v>
      </c>
      <c r="AN3328" s="53" t="str">
        <f>IF(AND(Table1[[#This Row],[Completed Date]]&gt;="07/01/2020"+0,Table1[[#This Row],[Completed Date]]&lt;="6/30/2021"+0),"FY 20-21",IF(AND(Table1[[#This Row],[Completed Date]]&gt;="07/01/2019"+0,Table1[[#This Row],[Completed Date]]&lt;="6/30/2020"+0),"FY 19-20",""))</f>
        <v>FY 19-20</v>
      </c>
      <c r="AO3328" s="116" t="str">
        <f>IFERROR(FIND("R",Table1[[#This Row],[FS_Priority]]),"")</f>
        <v/>
      </c>
    </row>
    <row r="3329" spans="1:41" x14ac:dyDescent="0.25">
      <c r="A3329" s="48" t="s">
        <v>2937</v>
      </c>
      <c r="B3329" s="217" t="s">
        <v>211</v>
      </c>
      <c r="C3329" s="217" t="s">
        <v>2937</v>
      </c>
      <c r="D3329" s="218" t="b">
        <v>0</v>
      </c>
      <c r="E3329" s="48" t="s">
        <v>107</v>
      </c>
      <c r="F3329" s="48" t="s">
        <v>3245</v>
      </c>
      <c r="G3329" s="48" t="s">
        <v>211</v>
      </c>
      <c r="H3329" s="48" t="s">
        <v>476</v>
      </c>
      <c r="I3329" s="48" t="s">
        <v>3703</v>
      </c>
      <c r="J3329" s="48" t="s">
        <v>2670</v>
      </c>
      <c r="K3329" s="217" t="s">
        <v>3674</v>
      </c>
      <c r="L3329" s="217" t="s">
        <v>2636</v>
      </c>
      <c r="M3329" s="48" t="s">
        <v>3687</v>
      </c>
      <c r="N3329" s="217" t="s">
        <v>211</v>
      </c>
      <c r="O3329" s="48" t="s">
        <v>165</v>
      </c>
      <c r="P3329" s="48"/>
      <c r="Q3329" s="48" t="s">
        <v>242</v>
      </c>
      <c r="R3329" s="217" t="s">
        <v>211</v>
      </c>
      <c r="S3329" s="48" t="b">
        <v>0</v>
      </c>
      <c r="T3329" s="48"/>
      <c r="U3329" s="178"/>
      <c r="V3329" s="178">
        <v>43599</v>
      </c>
      <c r="W3329" s="48" t="s">
        <v>211</v>
      </c>
      <c r="X3329" s="48"/>
      <c r="Y3329" s="48"/>
      <c r="Z3329" s="48" t="s">
        <v>211</v>
      </c>
      <c r="AA3329" s="48"/>
      <c r="AB3329" s="48"/>
      <c r="AC3329" s="217" t="s">
        <v>3996</v>
      </c>
      <c r="AD3329" s="48"/>
      <c r="AE3329" s="217" t="s">
        <v>211</v>
      </c>
      <c r="AF3329" s="217" t="s">
        <v>211</v>
      </c>
      <c r="AG3329" s="217" t="s">
        <v>211</v>
      </c>
      <c r="AH3329" s="208">
        <v>43662</v>
      </c>
      <c r="AI3329" s="210" t="s">
        <v>4349</v>
      </c>
      <c r="AJ3329" s="115" t="str">
        <f t="shared" si="52"/>
        <v>FS</v>
      </c>
      <c r="AK3329" s="115" t="b">
        <f>ISNUMBER(SEARCH("IRT",Table1[[#This Row],[Current_Status]]))</f>
        <v>0</v>
      </c>
      <c r="AL3329" s="116">
        <f>YEAR(Table1[[#This Row],[Project_Initiated]])</f>
        <v>2019</v>
      </c>
      <c r="AM3329" s="53">
        <v>44136</v>
      </c>
      <c r="AN3329" s="53" t="str">
        <f>IF(AND(Table1[[#This Row],[Completed Date]]&gt;="07/01/2020"+0,Table1[[#This Row],[Completed Date]]&lt;="6/30/2021"+0),"FY 20-21",IF(AND(Table1[[#This Row],[Completed Date]]&gt;="07/01/2019"+0,Table1[[#This Row],[Completed Date]]&lt;="6/30/2020"+0),"FY 19-20",""))</f>
        <v>FY 19-20</v>
      </c>
      <c r="AO3329" s="116" t="str">
        <f>IFERROR(FIND("R",Table1[[#This Row],[FS_Priority]]),"")</f>
        <v/>
      </c>
    </row>
    <row r="3330" spans="1:41" x14ac:dyDescent="0.25">
      <c r="A3330" s="48" t="s">
        <v>2938</v>
      </c>
      <c r="B3330" s="217" t="s">
        <v>211</v>
      </c>
      <c r="C3330" s="217" t="s">
        <v>2938</v>
      </c>
      <c r="D3330" s="218" t="b">
        <v>0</v>
      </c>
      <c r="E3330" s="48" t="s">
        <v>107</v>
      </c>
      <c r="F3330" s="48" t="s">
        <v>3247</v>
      </c>
      <c r="G3330" s="48" t="s">
        <v>211</v>
      </c>
      <c r="H3330" s="48" t="s">
        <v>476</v>
      </c>
      <c r="I3330" s="48" t="s">
        <v>3733</v>
      </c>
      <c r="J3330" s="48" t="s">
        <v>2670</v>
      </c>
      <c r="K3330" s="217" t="s">
        <v>3674</v>
      </c>
      <c r="L3330" s="217" t="s">
        <v>2636</v>
      </c>
      <c r="M3330" s="48" t="s">
        <v>3687</v>
      </c>
      <c r="N3330" s="217" t="s">
        <v>211</v>
      </c>
      <c r="O3330" s="48" t="s">
        <v>165</v>
      </c>
      <c r="P3330" s="48"/>
      <c r="Q3330" s="48" t="s">
        <v>243</v>
      </c>
      <c r="R3330" s="217" t="s">
        <v>211</v>
      </c>
      <c r="S3330" s="48" t="b">
        <v>0</v>
      </c>
      <c r="T3330" s="48"/>
      <c r="U3330" s="178"/>
      <c r="V3330" s="178">
        <v>43599</v>
      </c>
      <c r="W3330" s="48" t="s">
        <v>211</v>
      </c>
      <c r="X3330" s="48"/>
      <c r="Y3330" s="48"/>
      <c r="Z3330" s="48" t="s">
        <v>211</v>
      </c>
      <c r="AA3330" s="48"/>
      <c r="AB3330" s="48"/>
      <c r="AC3330" s="217" t="s">
        <v>3996</v>
      </c>
      <c r="AD3330" s="48"/>
      <c r="AE3330" s="217" t="s">
        <v>211</v>
      </c>
      <c r="AF3330" s="217" t="s">
        <v>211</v>
      </c>
      <c r="AG3330" s="217" t="s">
        <v>211</v>
      </c>
      <c r="AH3330" s="208">
        <v>43662</v>
      </c>
      <c r="AI3330" s="210" t="s">
        <v>4349</v>
      </c>
      <c r="AJ3330" s="115" t="str">
        <f t="shared" si="52"/>
        <v>FS</v>
      </c>
      <c r="AK3330" s="115" t="b">
        <f>ISNUMBER(SEARCH("IRT",Table1[[#This Row],[Current_Status]]))</f>
        <v>0</v>
      </c>
      <c r="AL3330" s="116">
        <f>YEAR(Table1[[#This Row],[Project_Initiated]])</f>
        <v>2019</v>
      </c>
      <c r="AM3330" s="53">
        <v>44136</v>
      </c>
      <c r="AN3330" s="53" t="str">
        <f>IF(AND(Table1[[#This Row],[Completed Date]]&gt;="07/01/2020"+0,Table1[[#This Row],[Completed Date]]&lt;="6/30/2021"+0),"FY 20-21",IF(AND(Table1[[#This Row],[Completed Date]]&gt;="07/01/2019"+0,Table1[[#This Row],[Completed Date]]&lt;="6/30/2020"+0),"FY 19-20",""))</f>
        <v>FY 19-20</v>
      </c>
      <c r="AO3330" s="116" t="str">
        <f>IFERROR(FIND("R",Table1[[#This Row],[FS_Priority]]),"")</f>
        <v/>
      </c>
    </row>
    <row r="3331" spans="1:41" x14ac:dyDescent="0.25">
      <c r="A3331" s="48" t="s">
        <v>2933</v>
      </c>
      <c r="B3331" s="217" t="s">
        <v>211</v>
      </c>
      <c r="C3331" s="217" t="s">
        <v>2933</v>
      </c>
      <c r="D3331" s="218" t="b">
        <v>0</v>
      </c>
      <c r="E3331" s="48" t="s">
        <v>107</v>
      </c>
      <c r="F3331" s="48" t="s">
        <v>3205</v>
      </c>
      <c r="G3331" s="48" t="s">
        <v>211</v>
      </c>
      <c r="H3331" s="48" t="s">
        <v>476</v>
      </c>
      <c r="I3331" s="48" t="s">
        <v>3944</v>
      </c>
      <c r="J3331" s="48" t="s">
        <v>2670</v>
      </c>
      <c r="K3331" s="217" t="s">
        <v>3674</v>
      </c>
      <c r="L3331" s="217" t="s">
        <v>2636</v>
      </c>
      <c r="M3331" s="48" t="s">
        <v>3687</v>
      </c>
      <c r="N3331" s="217" t="s">
        <v>211</v>
      </c>
      <c r="O3331" s="48" t="s">
        <v>165</v>
      </c>
      <c r="P3331" s="48"/>
      <c r="Q3331" s="48" t="s">
        <v>236</v>
      </c>
      <c r="R3331" s="217" t="s">
        <v>211</v>
      </c>
      <c r="S3331" s="48" t="b">
        <v>0</v>
      </c>
      <c r="T3331" s="48"/>
      <c r="U3331" s="178"/>
      <c r="V3331" s="178">
        <v>43599</v>
      </c>
      <c r="W3331" s="48" t="s">
        <v>211</v>
      </c>
      <c r="X3331" s="48"/>
      <c r="Y3331" s="48"/>
      <c r="Z3331" s="48" t="s">
        <v>211</v>
      </c>
      <c r="AA3331" s="48"/>
      <c r="AB3331" s="48"/>
      <c r="AC3331" s="217" t="s">
        <v>4042</v>
      </c>
      <c r="AD3331" s="48"/>
      <c r="AE3331" s="217" t="s">
        <v>211</v>
      </c>
      <c r="AF3331" s="217" t="s">
        <v>211</v>
      </c>
      <c r="AG3331" s="217" t="s">
        <v>211</v>
      </c>
      <c r="AH3331" s="208">
        <v>43627</v>
      </c>
      <c r="AI3331" s="210" t="s">
        <v>4349</v>
      </c>
      <c r="AJ3331" s="115" t="str">
        <f t="shared" si="52"/>
        <v>FS</v>
      </c>
      <c r="AK3331" s="115" t="b">
        <f>ISNUMBER(SEARCH("IRT",Table1[[#This Row],[Current_Status]]))</f>
        <v>0</v>
      </c>
      <c r="AL3331" s="116">
        <f>YEAR(Table1[[#This Row],[Project_Initiated]])</f>
        <v>2019</v>
      </c>
      <c r="AM3331" s="53">
        <v>44136</v>
      </c>
      <c r="AN3331" s="53" t="str">
        <f>IF(AND(Table1[[#This Row],[Completed Date]]&gt;="07/01/2020"+0,Table1[[#This Row],[Completed Date]]&lt;="6/30/2021"+0),"FY 20-21",IF(AND(Table1[[#This Row],[Completed Date]]&gt;="07/01/2019"+0,Table1[[#This Row],[Completed Date]]&lt;="6/30/2020"+0),"FY 19-20",""))</f>
        <v/>
      </c>
      <c r="AO3331" s="116" t="str">
        <f>IFERROR(FIND("R",Table1[[#This Row],[FS_Priority]]),"")</f>
        <v/>
      </c>
    </row>
    <row r="3332" spans="1:41" x14ac:dyDescent="0.25">
      <c r="A3332" s="48" t="s">
        <v>2908</v>
      </c>
      <c r="B3332" s="217" t="s">
        <v>211</v>
      </c>
      <c r="C3332" s="217" t="s">
        <v>2908</v>
      </c>
      <c r="D3332" s="218" t="b">
        <v>0</v>
      </c>
      <c r="E3332" s="48" t="s">
        <v>53</v>
      </c>
      <c r="F3332" s="48" t="s">
        <v>3014</v>
      </c>
      <c r="G3332" s="48" t="s">
        <v>211</v>
      </c>
      <c r="H3332" s="48" t="s">
        <v>285</v>
      </c>
      <c r="I3332" s="48" t="s">
        <v>3909</v>
      </c>
      <c r="J3332" s="48" t="s">
        <v>2661</v>
      </c>
      <c r="K3332" s="217" t="s">
        <v>3514</v>
      </c>
      <c r="L3332" s="217" t="s">
        <v>2636</v>
      </c>
      <c r="M3332" s="48" t="s">
        <v>3515</v>
      </c>
      <c r="N3332" s="217" t="s">
        <v>211</v>
      </c>
      <c r="O3332" s="48" t="s">
        <v>165</v>
      </c>
      <c r="P3332" s="48"/>
      <c r="Q3332" s="48" t="s">
        <v>218</v>
      </c>
      <c r="R3332" s="217" t="s">
        <v>211</v>
      </c>
      <c r="S3332" s="48" t="b">
        <v>1</v>
      </c>
      <c r="T3332" s="48"/>
      <c r="U3332" s="178"/>
      <c r="V3332" s="178">
        <v>43599</v>
      </c>
      <c r="W3332" s="48" t="s">
        <v>211</v>
      </c>
      <c r="X3332" s="48"/>
      <c r="Y3332" s="48"/>
      <c r="Z3332" s="48" t="s">
        <v>211</v>
      </c>
      <c r="AA3332" s="48"/>
      <c r="AB3332" s="48"/>
      <c r="AC3332" s="217" t="s">
        <v>3394</v>
      </c>
      <c r="AD3332" s="48"/>
      <c r="AE3332" s="217" t="s">
        <v>211</v>
      </c>
      <c r="AF3332" s="217" t="s">
        <v>211</v>
      </c>
      <c r="AG3332" s="217" t="s">
        <v>211</v>
      </c>
      <c r="AH3332" s="208">
        <v>43644</v>
      </c>
      <c r="AI3332" s="210" t="s">
        <v>4349</v>
      </c>
      <c r="AJ3332" s="115" t="str">
        <f t="shared" si="52"/>
        <v>FS</v>
      </c>
      <c r="AK3332" s="115" t="b">
        <f>ISNUMBER(SEARCH("IRT",Table1[[#This Row],[Current_Status]]))</f>
        <v>0</v>
      </c>
      <c r="AL3332" s="116">
        <f>YEAR(Table1[[#This Row],[Project_Initiated]])</f>
        <v>2019</v>
      </c>
      <c r="AM3332" s="53">
        <v>44136</v>
      </c>
      <c r="AN3332" s="53" t="str">
        <f>IF(AND(Table1[[#This Row],[Completed Date]]&gt;="07/01/2020"+0,Table1[[#This Row],[Completed Date]]&lt;="6/30/2021"+0),"FY 20-21",IF(AND(Table1[[#This Row],[Completed Date]]&gt;="07/01/2019"+0,Table1[[#This Row],[Completed Date]]&lt;="6/30/2020"+0),"FY 19-20",""))</f>
        <v/>
      </c>
      <c r="AO3332" s="116" t="str">
        <f>IFERROR(FIND("R",Table1[[#This Row],[FS_Priority]]),"")</f>
        <v/>
      </c>
    </row>
    <row r="3333" spans="1:41" x14ac:dyDescent="0.25">
      <c r="A3333" s="48" t="s">
        <v>2918</v>
      </c>
      <c r="B3333" s="217" t="s">
        <v>211</v>
      </c>
      <c r="C3333" s="217" t="s">
        <v>2918</v>
      </c>
      <c r="D3333" s="218" t="b">
        <v>0</v>
      </c>
      <c r="E3333" s="48" t="s">
        <v>53</v>
      </c>
      <c r="F3333" s="48" t="s">
        <v>3039</v>
      </c>
      <c r="G3333" s="48" t="s">
        <v>211</v>
      </c>
      <c r="H3333" s="48" t="s">
        <v>285</v>
      </c>
      <c r="I3333" s="48" t="s">
        <v>3924</v>
      </c>
      <c r="J3333" s="48" t="s">
        <v>2670</v>
      </c>
      <c r="K3333" s="217" t="s">
        <v>3514</v>
      </c>
      <c r="L3333" s="217" t="s">
        <v>2636</v>
      </c>
      <c r="M3333" s="48" t="s">
        <v>3515</v>
      </c>
      <c r="N3333" s="217" t="s">
        <v>211</v>
      </c>
      <c r="O3333" s="48" t="s">
        <v>165</v>
      </c>
      <c r="P3333" s="48"/>
      <c r="Q3333" s="48" t="s">
        <v>108</v>
      </c>
      <c r="R3333" s="217" t="s">
        <v>211</v>
      </c>
      <c r="S3333" s="48" t="b">
        <v>1</v>
      </c>
      <c r="T3333" s="48"/>
      <c r="U3333" s="178"/>
      <c r="V3333" s="178">
        <v>43599</v>
      </c>
      <c r="W3333" s="48" t="s">
        <v>211</v>
      </c>
      <c r="X3333" s="48"/>
      <c r="Y3333" s="48"/>
      <c r="Z3333" s="48" t="s">
        <v>211</v>
      </c>
      <c r="AA3333" s="48"/>
      <c r="AB3333" s="48"/>
      <c r="AC3333" s="217" t="s">
        <v>4943</v>
      </c>
      <c r="AD3333" s="48"/>
      <c r="AE3333" s="217" t="s">
        <v>211</v>
      </c>
      <c r="AF3333" s="217" t="s">
        <v>211</v>
      </c>
      <c r="AG3333" s="217" t="s">
        <v>211</v>
      </c>
      <c r="AH3333" s="208">
        <v>43973</v>
      </c>
      <c r="AI3333" s="210" t="s">
        <v>4349</v>
      </c>
      <c r="AJ3333" s="115" t="str">
        <f t="shared" si="52"/>
        <v>FS</v>
      </c>
      <c r="AK3333" s="115" t="b">
        <f>ISNUMBER(SEARCH("IRT",Table1[[#This Row],[Current_Status]]))</f>
        <v>0</v>
      </c>
      <c r="AL3333" s="116">
        <f>YEAR(Table1[[#This Row],[Project_Initiated]])</f>
        <v>2019</v>
      </c>
      <c r="AM3333" s="53">
        <v>44136</v>
      </c>
      <c r="AN3333" s="53" t="str">
        <f>IF(AND(Table1[[#This Row],[Completed Date]]&gt;="07/01/2020"+0,Table1[[#This Row],[Completed Date]]&lt;="6/30/2021"+0),"FY 20-21",IF(AND(Table1[[#This Row],[Completed Date]]&gt;="07/01/2019"+0,Table1[[#This Row],[Completed Date]]&lt;="6/30/2020"+0),"FY 19-20",""))</f>
        <v>FY 19-20</v>
      </c>
      <c r="AO3333" s="116" t="str">
        <f>IFERROR(FIND("R",Table1[[#This Row],[FS_Priority]]),"")</f>
        <v/>
      </c>
    </row>
    <row r="3334" spans="1:41" x14ac:dyDescent="0.25">
      <c r="A3334" s="48" t="s">
        <v>2909</v>
      </c>
      <c r="B3334" s="217" t="s">
        <v>211</v>
      </c>
      <c r="C3334" s="217" t="s">
        <v>2909</v>
      </c>
      <c r="D3334" s="218" t="b">
        <v>0</v>
      </c>
      <c r="E3334" s="48" t="s">
        <v>53</v>
      </c>
      <c r="F3334" s="48" t="s">
        <v>3016</v>
      </c>
      <c r="G3334" s="48" t="s">
        <v>211</v>
      </c>
      <c r="H3334" s="48" t="s">
        <v>285</v>
      </c>
      <c r="I3334" s="48" t="s">
        <v>3911</v>
      </c>
      <c r="J3334" s="48" t="s">
        <v>2670</v>
      </c>
      <c r="K3334" s="217" t="s">
        <v>3514</v>
      </c>
      <c r="L3334" s="217" t="s">
        <v>2636</v>
      </c>
      <c r="M3334" s="48" t="s">
        <v>3515</v>
      </c>
      <c r="N3334" s="217" t="s">
        <v>211</v>
      </c>
      <c r="O3334" s="48" t="s">
        <v>165</v>
      </c>
      <c r="P3334" s="48"/>
      <c r="Q3334" s="48" t="s">
        <v>221</v>
      </c>
      <c r="R3334" s="217" t="s">
        <v>211</v>
      </c>
      <c r="S3334" s="48" t="b">
        <v>1</v>
      </c>
      <c r="T3334" s="48"/>
      <c r="U3334" s="178"/>
      <c r="V3334" s="178">
        <v>43599</v>
      </c>
      <c r="W3334" s="48" t="s">
        <v>211</v>
      </c>
      <c r="X3334" s="48"/>
      <c r="Y3334" s="48"/>
      <c r="Z3334" s="48" t="s">
        <v>211</v>
      </c>
      <c r="AA3334" s="48"/>
      <c r="AB3334" s="48"/>
      <c r="AC3334" s="217" t="s">
        <v>4943</v>
      </c>
      <c r="AD3334" s="48"/>
      <c r="AE3334" s="217" t="s">
        <v>211</v>
      </c>
      <c r="AF3334" s="217" t="s">
        <v>211</v>
      </c>
      <c r="AG3334" s="217" t="s">
        <v>211</v>
      </c>
      <c r="AH3334" s="209">
        <v>43973</v>
      </c>
      <c r="AI3334" s="210" t="s">
        <v>4349</v>
      </c>
      <c r="AJ3334" s="115" t="str">
        <f t="shared" si="52"/>
        <v>FS</v>
      </c>
      <c r="AK3334" s="115" t="b">
        <f>ISNUMBER(SEARCH("IRT",Table1[[#This Row],[Current_Status]]))</f>
        <v>0</v>
      </c>
      <c r="AL3334" s="116">
        <f>YEAR(Table1[[#This Row],[Project_Initiated]])</f>
        <v>2019</v>
      </c>
      <c r="AM3334" s="53">
        <v>44136</v>
      </c>
      <c r="AN3334" s="53" t="str">
        <f>IF(AND(Table1[[#This Row],[Completed Date]]&gt;="07/01/2020"+0,Table1[[#This Row],[Completed Date]]&lt;="6/30/2021"+0),"FY 20-21",IF(AND(Table1[[#This Row],[Completed Date]]&gt;="07/01/2019"+0,Table1[[#This Row],[Completed Date]]&lt;="6/30/2020"+0),"FY 19-20",""))</f>
        <v>FY 19-20</v>
      </c>
      <c r="AO3334" s="116" t="str">
        <f>IFERROR(FIND("R",Table1[[#This Row],[FS_Priority]]),"")</f>
        <v/>
      </c>
    </row>
    <row r="3335" spans="1:41" x14ac:dyDescent="0.25">
      <c r="A3335" s="48" t="s">
        <v>3378</v>
      </c>
      <c r="B3335" s="217" t="s">
        <v>211</v>
      </c>
      <c r="C3335" s="217" t="s">
        <v>3378</v>
      </c>
      <c r="D3335" s="218" t="b">
        <v>0</v>
      </c>
      <c r="E3335" s="48" t="s">
        <v>107</v>
      </c>
      <c r="F3335" s="48" t="s">
        <v>3379</v>
      </c>
      <c r="G3335" s="48" t="s">
        <v>4043</v>
      </c>
      <c r="H3335" s="48" t="s">
        <v>393</v>
      </c>
      <c r="I3335" s="48" t="s">
        <v>3945</v>
      </c>
      <c r="J3335" s="48" t="s">
        <v>2661</v>
      </c>
      <c r="K3335" s="217" t="s">
        <v>3674</v>
      </c>
      <c r="L3335" s="217" t="s">
        <v>2636</v>
      </c>
      <c r="M3335" s="48" t="s">
        <v>3946</v>
      </c>
      <c r="N3335" s="217" t="s">
        <v>211</v>
      </c>
      <c r="O3335" s="48" t="s">
        <v>183</v>
      </c>
      <c r="P3335" s="48"/>
      <c r="Q3335" s="48" t="s">
        <v>236</v>
      </c>
      <c r="R3335" s="217" t="s">
        <v>211</v>
      </c>
      <c r="S3335" s="48" t="b">
        <v>0</v>
      </c>
      <c r="T3335" s="48"/>
      <c r="U3335" s="178"/>
      <c r="V3335" s="178">
        <v>43600</v>
      </c>
      <c r="W3335" s="48" t="s">
        <v>211</v>
      </c>
      <c r="X3335" s="48"/>
      <c r="Y3335" s="48"/>
      <c r="Z3335" s="48" t="s">
        <v>211</v>
      </c>
      <c r="AA3335" s="48"/>
      <c r="AB3335" s="48"/>
      <c r="AC3335" s="217" t="s">
        <v>4393</v>
      </c>
      <c r="AD3335" s="219">
        <v>43661</v>
      </c>
      <c r="AE3335" s="217" t="s">
        <v>498</v>
      </c>
      <c r="AF3335" s="217" t="s">
        <v>4456</v>
      </c>
      <c r="AG3335" s="217" t="s">
        <v>2694</v>
      </c>
      <c r="AH3335" s="208">
        <v>43780</v>
      </c>
      <c r="AI3335" s="210" t="s">
        <v>4349</v>
      </c>
      <c r="AJ3335" s="115" t="str">
        <f t="shared" si="52"/>
        <v>FS</v>
      </c>
      <c r="AK3335" s="115" t="b">
        <f>ISNUMBER(SEARCH("IRT",Table1[[#This Row],[Current_Status]]))</f>
        <v>0</v>
      </c>
      <c r="AL3335" s="116">
        <f>YEAR(Table1[[#This Row],[Project_Initiated]])</f>
        <v>2019</v>
      </c>
      <c r="AM3335" s="53">
        <v>44136</v>
      </c>
      <c r="AN3335" s="53" t="str">
        <f>IF(AND(Table1[[#This Row],[Completed Date]]&gt;="07/01/2020"+0,Table1[[#This Row],[Completed Date]]&lt;="6/30/2021"+0),"FY 20-21",IF(AND(Table1[[#This Row],[Completed Date]]&gt;="07/01/2019"+0,Table1[[#This Row],[Completed Date]]&lt;="6/30/2020"+0),"FY 19-20",""))</f>
        <v>FY 19-20</v>
      </c>
      <c r="AO3335" s="116" t="str">
        <f>IFERROR(FIND("R",Table1[[#This Row],[FS_Priority]]),"")</f>
        <v/>
      </c>
    </row>
    <row r="3336" spans="1:41" x14ac:dyDescent="0.25">
      <c r="A3336" s="48" t="s">
        <v>4074</v>
      </c>
      <c r="B3336" s="217" t="s">
        <v>211</v>
      </c>
      <c r="C3336" s="217" t="s">
        <v>4074</v>
      </c>
      <c r="D3336" s="218" t="b">
        <v>0</v>
      </c>
      <c r="E3336" s="48" t="s">
        <v>53</v>
      </c>
      <c r="F3336" s="48" t="s">
        <v>4136</v>
      </c>
      <c r="G3336" s="48" t="s">
        <v>211</v>
      </c>
      <c r="H3336" s="48" t="s">
        <v>932</v>
      </c>
      <c r="I3336" s="48" t="s">
        <v>4137</v>
      </c>
      <c r="J3336" s="48" t="s">
        <v>2661</v>
      </c>
      <c r="K3336" s="217" t="s">
        <v>3514</v>
      </c>
      <c r="L3336" s="217" t="s">
        <v>2636</v>
      </c>
      <c r="M3336" s="48" t="s">
        <v>3543</v>
      </c>
      <c r="N3336" s="217" t="s">
        <v>211</v>
      </c>
      <c r="O3336" s="48" t="s">
        <v>165</v>
      </c>
      <c r="P3336" s="48"/>
      <c r="Q3336" s="48" t="s">
        <v>211</v>
      </c>
      <c r="R3336" s="217" t="s">
        <v>211</v>
      </c>
      <c r="S3336" s="48" t="b">
        <v>0</v>
      </c>
      <c r="T3336" s="48"/>
      <c r="U3336" s="178"/>
      <c r="V3336" s="178">
        <v>43600</v>
      </c>
      <c r="W3336" s="48" t="s">
        <v>211</v>
      </c>
      <c r="X3336" s="48"/>
      <c r="Y3336" s="48"/>
      <c r="Z3336" s="48" t="s">
        <v>211</v>
      </c>
      <c r="AA3336" s="48"/>
      <c r="AB3336" s="48"/>
      <c r="AC3336" s="217" t="s">
        <v>211</v>
      </c>
      <c r="AD3336" s="48"/>
      <c r="AE3336" s="217" t="s">
        <v>165</v>
      </c>
      <c r="AF3336" s="217" t="s">
        <v>211</v>
      </c>
      <c r="AG3336" s="217" t="s">
        <v>211</v>
      </c>
      <c r="AH3336" s="208">
        <v>43724</v>
      </c>
      <c r="AI3336" s="210" t="s">
        <v>4284</v>
      </c>
      <c r="AJ3336" s="115" t="str">
        <f t="shared" si="52"/>
        <v>FS</v>
      </c>
      <c r="AK3336" s="115" t="b">
        <f>ISNUMBER(SEARCH("IRT",Table1[[#This Row],[Current_Status]]))</f>
        <v>0</v>
      </c>
      <c r="AL3336" s="116">
        <f>YEAR(Table1[[#This Row],[Project_Initiated]])</f>
        <v>2019</v>
      </c>
      <c r="AM3336" s="53">
        <v>44136</v>
      </c>
      <c r="AN3336" s="53" t="str">
        <f>IF(AND(Table1[[#This Row],[Completed Date]]&gt;="07/01/2020"+0,Table1[[#This Row],[Completed Date]]&lt;="6/30/2021"+0),"FY 20-21",IF(AND(Table1[[#This Row],[Completed Date]]&gt;="07/01/2019"+0,Table1[[#This Row],[Completed Date]]&lt;="6/30/2020"+0),"FY 19-20",""))</f>
        <v>FY 19-20</v>
      </c>
      <c r="AO3336" s="116" t="str">
        <f>IFERROR(FIND("R",Table1[[#This Row],[FS_Priority]]),"")</f>
        <v/>
      </c>
    </row>
    <row r="3337" spans="1:41" x14ac:dyDescent="0.25">
      <c r="A3337" s="48" t="s">
        <v>4070</v>
      </c>
      <c r="B3337" s="217" t="s">
        <v>211</v>
      </c>
      <c r="C3337" s="217" t="s">
        <v>4070</v>
      </c>
      <c r="D3337" s="218" t="b">
        <v>0</v>
      </c>
      <c r="E3337" s="48" t="s">
        <v>53</v>
      </c>
      <c r="F3337" s="48" t="s">
        <v>4457</v>
      </c>
      <c r="G3337" s="48" t="s">
        <v>4396</v>
      </c>
      <c r="H3337" s="48" t="s">
        <v>285</v>
      </c>
      <c r="I3337" s="48" t="s">
        <v>3516</v>
      </c>
      <c r="J3337" s="48" t="s">
        <v>2657</v>
      </c>
      <c r="K3337" s="217" t="s">
        <v>3514</v>
      </c>
      <c r="L3337" s="217" t="s">
        <v>2636</v>
      </c>
      <c r="M3337" s="48" t="s">
        <v>3515</v>
      </c>
      <c r="N3337" s="217" t="s">
        <v>211</v>
      </c>
      <c r="O3337" s="48" t="s">
        <v>183</v>
      </c>
      <c r="P3337" s="48"/>
      <c r="Q3337" s="48" t="s">
        <v>184</v>
      </c>
      <c r="R3337" s="217" t="s">
        <v>211</v>
      </c>
      <c r="S3337" s="48" t="b">
        <v>0</v>
      </c>
      <c r="T3337" s="48"/>
      <c r="U3337" s="178"/>
      <c r="V3337" s="178">
        <v>43600</v>
      </c>
      <c r="W3337" s="48" t="s">
        <v>211</v>
      </c>
      <c r="X3337" s="48"/>
      <c r="Y3337" s="48"/>
      <c r="Z3337" s="48" t="s">
        <v>211</v>
      </c>
      <c r="AA3337" s="48"/>
      <c r="AB3337" s="48"/>
      <c r="AC3337" s="217" t="s">
        <v>5009</v>
      </c>
      <c r="AD3337" s="219">
        <v>43776</v>
      </c>
      <c r="AE3337" s="217" t="s">
        <v>498</v>
      </c>
      <c r="AF3337" s="217" t="s">
        <v>4458</v>
      </c>
      <c r="AG3337" s="217" t="s">
        <v>2694</v>
      </c>
      <c r="AH3337" s="208"/>
      <c r="AI3337" s="210" t="s">
        <v>4284</v>
      </c>
      <c r="AJ3337" s="115" t="str">
        <f t="shared" si="52"/>
        <v>FS</v>
      </c>
      <c r="AK3337" s="115" t="b">
        <f>ISNUMBER(SEARCH("IRT",Table1[[#This Row],[Current_Status]]))</f>
        <v>0</v>
      </c>
      <c r="AL3337" s="116">
        <f>YEAR(Table1[[#This Row],[Project_Initiated]])</f>
        <v>2019</v>
      </c>
      <c r="AM3337" s="53">
        <v>44136</v>
      </c>
      <c r="AN3337" s="53" t="str">
        <f>IF(AND(Table1[[#This Row],[Completed Date]]&gt;="07/01/2020"+0,Table1[[#This Row],[Completed Date]]&lt;="6/30/2021"+0),"FY 20-21",IF(AND(Table1[[#This Row],[Completed Date]]&gt;="07/01/2019"+0,Table1[[#This Row],[Completed Date]]&lt;="6/30/2020"+0),"FY 19-20",""))</f>
        <v/>
      </c>
      <c r="AO3337" s="116" t="str">
        <f>IFERROR(FIND("R",Table1[[#This Row],[FS_Priority]]),"")</f>
        <v/>
      </c>
    </row>
    <row r="3338" spans="1:41" x14ac:dyDescent="0.25">
      <c r="A3338" s="48" t="s">
        <v>2913</v>
      </c>
      <c r="B3338" s="217" t="s">
        <v>211</v>
      </c>
      <c r="C3338" s="217" t="s">
        <v>2913</v>
      </c>
      <c r="D3338" s="218" t="b">
        <v>0</v>
      </c>
      <c r="E3338" s="48" t="s">
        <v>53</v>
      </c>
      <c r="F3338" s="48" t="s">
        <v>3028</v>
      </c>
      <c r="G3338" s="48" t="s">
        <v>211</v>
      </c>
      <c r="H3338" s="48" t="s">
        <v>285</v>
      </c>
      <c r="I3338" s="48" t="s">
        <v>3919</v>
      </c>
      <c r="J3338" s="48" t="s">
        <v>2661</v>
      </c>
      <c r="K3338" s="217" t="s">
        <v>3514</v>
      </c>
      <c r="L3338" s="217" t="s">
        <v>2636</v>
      </c>
      <c r="M3338" s="48" t="s">
        <v>3515</v>
      </c>
      <c r="N3338" s="217" t="s">
        <v>211</v>
      </c>
      <c r="O3338" s="48" t="s">
        <v>165</v>
      </c>
      <c r="P3338" s="48"/>
      <c r="Q3338" s="48" t="s">
        <v>239</v>
      </c>
      <c r="R3338" s="217" t="s">
        <v>211</v>
      </c>
      <c r="S3338" s="48" t="b">
        <v>0</v>
      </c>
      <c r="T3338" s="48"/>
      <c r="U3338" s="178"/>
      <c r="V3338" s="178">
        <v>43600</v>
      </c>
      <c r="W3338" s="48" t="s">
        <v>211</v>
      </c>
      <c r="X3338" s="48"/>
      <c r="Y3338" s="48"/>
      <c r="Z3338" s="48" t="s">
        <v>211</v>
      </c>
      <c r="AA3338" s="48"/>
      <c r="AB3338" s="48"/>
      <c r="AC3338" s="217" t="s">
        <v>4436</v>
      </c>
      <c r="AD3338" s="48"/>
      <c r="AE3338" s="217" t="s">
        <v>211</v>
      </c>
      <c r="AF3338" s="217" t="s">
        <v>211</v>
      </c>
      <c r="AG3338" s="217" t="s">
        <v>211</v>
      </c>
      <c r="AH3338" s="208">
        <v>43678</v>
      </c>
      <c r="AI3338" s="210" t="s">
        <v>4349</v>
      </c>
      <c r="AJ3338" s="115" t="str">
        <f t="shared" si="52"/>
        <v>FS</v>
      </c>
      <c r="AK3338" s="115" t="b">
        <f>ISNUMBER(SEARCH("IRT",Table1[[#This Row],[Current_Status]]))</f>
        <v>0</v>
      </c>
      <c r="AL3338" s="116">
        <f>YEAR(Table1[[#This Row],[Project_Initiated]])</f>
        <v>2019</v>
      </c>
      <c r="AM3338" s="53">
        <v>44136</v>
      </c>
      <c r="AN3338" s="53" t="str">
        <f>IF(AND(Table1[[#This Row],[Completed Date]]&gt;="07/01/2020"+0,Table1[[#This Row],[Completed Date]]&lt;="6/30/2021"+0),"FY 20-21",IF(AND(Table1[[#This Row],[Completed Date]]&gt;="07/01/2019"+0,Table1[[#This Row],[Completed Date]]&lt;="6/30/2020"+0),"FY 19-20",""))</f>
        <v>FY 19-20</v>
      </c>
      <c r="AO3338" s="116" t="str">
        <f>IFERROR(FIND("R",Table1[[#This Row],[FS_Priority]]),"")</f>
        <v/>
      </c>
    </row>
    <row r="3339" spans="1:41" x14ac:dyDescent="0.25">
      <c r="A3339" s="48" t="s">
        <v>2943</v>
      </c>
      <c r="B3339" s="217" t="s">
        <v>211</v>
      </c>
      <c r="C3339" s="217" t="s">
        <v>2943</v>
      </c>
      <c r="D3339" s="218" t="b">
        <v>0</v>
      </c>
      <c r="E3339" s="48" t="s">
        <v>398</v>
      </c>
      <c r="F3339" s="48" t="s">
        <v>4650</v>
      </c>
      <c r="G3339" s="48" t="s">
        <v>211</v>
      </c>
      <c r="H3339" s="48" t="s">
        <v>211</v>
      </c>
      <c r="I3339" s="48" t="s">
        <v>3580</v>
      </c>
      <c r="J3339" s="48" t="s">
        <v>2672</v>
      </c>
      <c r="K3339" s="217" t="s">
        <v>3786</v>
      </c>
      <c r="L3339" s="217" t="s">
        <v>399</v>
      </c>
      <c r="M3339" s="48" t="s">
        <v>3954</v>
      </c>
      <c r="N3339" s="217" t="s">
        <v>211</v>
      </c>
      <c r="O3339" s="48" t="s">
        <v>165</v>
      </c>
      <c r="P3339" s="48"/>
      <c r="Q3339" s="48" t="s">
        <v>218</v>
      </c>
      <c r="R3339" s="217" t="s">
        <v>236</v>
      </c>
      <c r="S3339" s="48" t="b">
        <v>1</v>
      </c>
      <c r="T3339" s="48"/>
      <c r="U3339" s="178"/>
      <c r="V3339" s="178">
        <v>43600</v>
      </c>
      <c r="W3339" s="48" t="s">
        <v>211</v>
      </c>
      <c r="X3339" s="48"/>
      <c r="Y3339" s="48"/>
      <c r="Z3339" s="48" t="s">
        <v>211</v>
      </c>
      <c r="AA3339" s="48"/>
      <c r="AB3339" s="48"/>
      <c r="AC3339" s="217" t="s">
        <v>4754</v>
      </c>
      <c r="AD3339" s="48"/>
      <c r="AE3339" s="217" t="s">
        <v>165</v>
      </c>
      <c r="AF3339" s="217" t="s">
        <v>211</v>
      </c>
      <c r="AG3339" s="217" t="s">
        <v>211</v>
      </c>
      <c r="AH3339" s="208">
        <v>43494</v>
      </c>
      <c r="AI3339" s="210" t="s">
        <v>4364</v>
      </c>
      <c r="AJ3339" s="115" t="str">
        <f t="shared" si="52"/>
        <v>FS</v>
      </c>
      <c r="AK3339" s="115" t="b">
        <f>ISNUMBER(SEARCH("IRT",Table1[[#This Row],[Current_Status]]))</f>
        <v>0</v>
      </c>
      <c r="AL3339" s="116">
        <f>YEAR(Table1[[#This Row],[Project_Initiated]])</f>
        <v>2019</v>
      </c>
      <c r="AM3339" s="53">
        <v>44136</v>
      </c>
      <c r="AN3339" s="53" t="str">
        <f>IF(AND(Table1[[#This Row],[Completed Date]]&gt;="07/01/2020"+0,Table1[[#This Row],[Completed Date]]&lt;="6/30/2021"+0),"FY 20-21",IF(AND(Table1[[#This Row],[Completed Date]]&gt;="07/01/2019"+0,Table1[[#This Row],[Completed Date]]&lt;="6/30/2020"+0),"FY 19-20",""))</f>
        <v/>
      </c>
      <c r="AO3339" s="116" t="str">
        <f>IFERROR(FIND("R",Table1[[#This Row],[FS_Priority]]),"")</f>
        <v/>
      </c>
    </row>
    <row r="3340" spans="1:41" x14ac:dyDescent="0.25">
      <c r="A3340" s="48" t="s">
        <v>2942</v>
      </c>
      <c r="B3340" s="217" t="s">
        <v>211</v>
      </c>
      <c r="C3340" s="217" t="s">
        <v>2942</v>
      </c>
      <c r="D3340" s="218" t="b">
        <v>0</v>
      </c>
      <c r="E3340" s="48" t="s">
        <v>398</v>
      </c>
      <c r="F3340" s="48" t="s">
        <v>3267</v>
      </c>
      <c r="G3340" s="48" t="s">
        <v>211</v>
      </c>
      <c r="H3340" s="48" t="s">
        <v>453</v>
      </c>
      <c r="I3340" s="48" t="s">
        <v>3953</v>
      </c>
      <c r="J3340" s="48" t="s">
        <v>2661</v>
      </c>
      <c r="K3340" s="217" t="s">
        <v>3786</v>
      </c>
      <c r="L3340" s="217" t="s">
        <v>399</v>
      </c>
      <c r="M3340" s="48" t="s">
        <v>3954</v>
      </c>
      <c r="N3340" s="217" t="s">
        <v>211</v>
      </c>
      <c r="O3340" s="48" t="s">
        <v>165</v>
      </c>
      <c r="P3340" s="48"/>
      <c r="Q3340" s="48" t="s">
        <v>218</v>
      </c>
      <c r="R3340" s="217" t="s">
        <v>211</v>
      </c>
      <c r="S3340" s="48" t="b">
        <v>0</v>
      </c>
      <c r="T3340" s="48"/>
      <c r="U3340" s="178"/>
      <c r="V3340" s="178">
        <v>43600</v>
      </c>
      <c r="W3340" s="48" t="s">
        <v>211</v>
      </c>
      <c r="X3340" s="48"/>
      <c r="Y3340" s="48"/>
      <c r="Z3340" s="48" t="s">
        <v>211</v>
      </c>
      <c r="AA3340" s="48"/>
      <c r="AB3340" s="48"/>
      <c r="AC3340" s="217" t="s">
        <v>4436</v>
      </c>
      <c r="AD3340" s="48"/>
      <c r="AE3340" s="217" t="s">
        <v>211</v>
      </c>
      <c r="AF3340" s="217" t="s">
        <v>211</v>
      </c>
      <c r="AG3340" s="217" t="s">
        <v>211</v>
      </c>
      <c r="AH3340" s="208">
        <v>43699</v>
      </c>
      <c r="AI3340" s="210" t="s">
        <v>4349</v>
      </c>
      <c r="AJ3340" s="115" t="str">
        <f t="shared" si="52"/>
        <v>FS</v>
      </c>
      <c r="AK3340" s="115" t="b">
        <f>ISNUMBER(SEARCH("IRT",Table1[[#This Row],[Current_Status]]))</f>
        <v>0</v>
      </c>
      <c r="AL3340" s="116">
        <f>YEAR(Table1[[#This Row],[Project_Initiated]])</f>
        <v>2019</v>
      </c>
      <c r="AM3340" s="53">
        <v>44136</v>
      </c>
      <c r="AN3340" s="53" t="str">
        <f>IF(AND(Table1[[#This Row],[Completed Date]]&gt;="07/01/2020"+0,Table1[[#This Row],[Completed Date]]&lt;="6/30/2021"+0),"FY 20-21",IF(AND(Table1[[#This Row],[Completed Date]]&gt;="07/01/2019"+0,Table1[[#This Row],[Completed Date]]&lt;="6/30/2020"+0),"FY 19-20",""))</f>
        <v>FY 19-20</v>
      </c>
      <c r="AO3340" s="116" t="str">
        <f>IFERROR(FIND("R",Table1[[#This Row],[FS_Priority]]),"")</f>
        <v/>
      </c>
    </row>
    <row r="3341" spans="1:41" x14ac:dyDescent="0.25">
      <c r="A3341" s="48" t="s">
        <v>3364</v>
      </c>
      <c r="B3341" s="217" t="s">
        <v>211</v>
      </c>
      <c r="C3341" s="217" t="s">
        <v>3364</v>
      </c>
      <c r="D3341" s="218" t="b">
        <v>0</v>
      </c>
      <c r="E3341" s="48" t="s">
        <v>53</v>
      </c>
      <c r="F3341" s="48" t="s">
        <v>3365</v>
      </c>
      <c r="G3341" s="48" t="s">
        <v>4044</v>
      </c>
      <c r="H3341" s="48" t="s">
        <v>285</v>
      </c>
      <c r="I3341" s="48" t="s">
        <v>3910</v>
      </c>
      <c r="J3341" s="48" t="s">
        <v>2661</v>
      </c>
      <c r="K3341" s="217" t="s">
        <v>3514</v>
      </c>
      <c r="L3341" s="217" t="s">
        <v>2636</v>
      </c>
      <c r="M3341" s="48" t="s">
        <v>3515</v>
      </c>
      <c r="N3341" s="217" t="s">
        <v>211</v>
      </c>
      <c r="O3341" s="48" t="s">
        <v>183</v>
      </c>
      <c r="P3341" s="48"/>
      <c r="Q3341" s="48" t="s">
        <v>218</v>
      </c>
      <c r="R3341" s="217" t="s">
        <v>211</v>
      </c>
      <c r="S3341" s="48" t="b">
        <v>0</v>
      </c>
      <c r="T3341" s="48"/>
      <c r="U3341" s="178"/>
      <c r="V3341" s="178">
        <v>43601</v>
      </c>
      <c r="W3341" s="48" t="s">
        <v>211</v>
      </c>
      <c r="X3341" s="48"/>
      <c r="Y3341" s="48"/>
      <c r="Z3341" s="48" t="s">
        <v>211</v>
      </c>
      <c r="AA3341" s="48"/>
      <c r="AB3341" s="48"/>
      <c r="AC3341" s="217" t="s">
        <v>4391</v>
      </c>
      <c r="AD3341" s="219">
        <v>43665</v>
      </c>
      <c r="AE3341" s="217" t="s">
        <v>498</v>
      </c>
      <c r="AF3341" s="217" t="s">
        <v>4459</v>
      </c>
      <c r="AG3341" s="217" t="s">
        <v>2694</v>
      </c>
      <c r="AH3341" s="208">
        <v>43780</v>
      </c>
      <c r="AI3341" s="210" t="s">
        <v>4349</v>
      </c>
      <c r="AJ3341" s="115" t="str">
        <f t="shared" si="52"/>
        <v>FS</v>
      </c>
      <c r="AK3341" s="115" t="b">
        <f>ISNUMBER(SEARCH("IRT",Table1[[#This Row],[Current_Status]]))</f>
        <v>0</v>
      </c>
      <c r="AL3341" s="116">
        <f>YEAR(Table1[[#This Row],[Project_Initiated]])</f>
        <v>2019</v>
      </c>
      <c r="AM3341" s="53">
        <v>44136</v>
      </c>
      <c r="AN3341" s="53" t="str">
        <f>IF(AND(Table1[[#This Row],[Completed Date]]&gt;="07/01/2020"+0,Table1[[#This Row],[Completed Date]]&lt;="6/30/2021"+0),"FY 20-21",IF(AND(Table1[[#This Row],[Completed Date]]&gt;="07/01/2019"+0,Table1[[#This Row],[Completed Date]]&lt;="6/30/2020"+0),"FY 19-20",""))</f>
        <v>FY 19-20</v>
      </c>
      <c r="AO3341" s="116" t="str">
        <f>IFERROR(FIND("R",Table1[[#This Row],[FS_Priority]]),"")</f>
        <v/>
      </c>
    </row>
    <row r="3342" spans="1:41" x14ac:dyDescent="0.25">
      <c r="A3342" s="48" t="s">
        <v>3376</v>
      </c>
      <c r="B3342" s="217" t="s">
        <v>211</v>
      </c>
      <c r="C3342" s="217" t="s">
        <v>3376</v>
      </c>
      <c r="D3342" s="218" t="b">
        <v>0</v>
      </c>
      <c r="E3342" s="48" t="s">
        <v>107</v>
      </c>
      <c r="F3342" s="48" t="s">
        <v>3377</v>
      </c>
      <c r="G3342" s="48" t="s">
        <v>4045</v>
      </c>
      <c r="H3342" s="48" t="s">
        <v>462</v>
      </c>
      <c r="I3342" s="48" t="s">
        <v>3942</v>
      </c>
      <c r="J3342" s="48" t="s">
        <v>2661</v>
      </c>
      <c r="K3342" s="217" t="s">
        <v>3674</v>
      </c>
      <c r="L3342" s="217" t="s">
        <v>2636</v>
      </c>
      <c r="M3342" s="48" t="s">
        <v>3682</v>
      </c>
      <c r="N3342" s="217" t="s">
        <v>211</v>
      </c>
      <c r="O3342" s="48" t="s">
        <v>183</v>
      </c>
      <c r="P3342" s="48"/>
      <c r="Q3342" s="48" t="s">
        <v>218</v>
      </c>
      <c r="R3342" s="217" t="s">
        <v>211</v>
      </c>
      <c r="S3342" s="48" t="b">
        <v>0</v>
      </c>
      <c r="T3342" s="48"/>
      <c r="U3342" s="178"/>
      <c r="V3342" s="178">
        <v>43602</v>
      </c>
      <c r="W3342" s="48" t="s">
        <v>211</v>
      </c>
      <c r="X3342" s="48"/>
      <c r="Y3342" s="48"/>
      <c r="Z3342" s="48" t="s">
        <v>211</v>
      </c>
      <c r="AA3342" s="48"/>
      <c r="AB3342" s="48"/>
      <c r="AC3342" s="217" t="s">
        <v>4731</v>
      </c>
      <c r="AD3342" s="219">
        <v>43665</v>
      </c>
      <c r="AE3342" s="217" t="s">
        <v>498</v>
      </c>
      <c r="AF3342" s="217" t="s">
        <v>4460</v>
      </c>
      <c r="AG3342" s="217" t="s">
        <v>2694</v>
      </c>
      <c r="AH3342" s="209">
        <v>43815</v>
      </c>
      <c r="AI3342" s="210" t="s">
        <v>4349</v>
      </c>
      <c r="AJ3342" s="115" t="str">
        <f t="shared" si="52"/>
        <v>FS</v>
      </c>
      <c r="AK3342" s="115" t="b">
        <f>ISNUMBER(SEARCH("IRT",Table1[[#This Row],[Current_Status]]))</f>
        <v>0</v>
      </c>
      <c r="AL3342" s="116">
        <f>YEAR(Table1[[#This Row],[Project_Initiated]])</f>
        <v>2019</v>
      </c>
      <c r="AM3342" s="53">
        <v>44136</v>
      </c>
      <c r="AN3342" s="53" t="str">
        <f>IF(AND(Table1[[#This Row],[Completed Date]]&gt;="07/01/2020"+0,Table1[[#This Row],[Completed Date]]&lt;="6/30/2021"+0),"FY 20-21",IF(AND(Table1[[#This Row],[Completed Date]]&gt;="07/01/2019"+0,Table1[[#This Row],[Completed Date]]&lt;="6/30/2020"+0),"FY 19-20",""))</f>
        <v>FY 19-20</v>
      </c>
      <c r="AO3342" s="116" t="str">
        <f>IFERROR(FIND("R",Table1[[#This Row],[FS_Priority]]),"")</f>
        <v/>
      </c>
    </row>
    <row r="3343" spans="1:41" x14ac:dyDescent="0.25">
      <c r="A3343" s="48" t="s">
        <v>2922</v>
      </c>
      <c r="B3343" s="217" t="s">
        <v>211</v>
      </c>
      <c r="C3343" s="217" t="s">
        <v>2922</v>
      </c>
      <c r="D3343" s="218" t="b">
        <v>0</v>
      </c>
      <c r="E3343" s="48" t="s">
        <v>99</v>
      </c>
      <c r="F3343" s="48" t="s">
        <v>3109</v>
      </c>
      <c r="G3343" s="48" t="s">
        <v>211</v>
      </c>
      <c r="H3343" s="48" t="s">
        <v>453</v>
      </c>
      <c r="I3343" s="48" t="s">
        <v>3930</v>
      </c>
      <c r="J3343" s="48" t="s">
        <v>2661</v>
      </c>
      <c r="K3343" s="217" t="s">
        <v>4989</v>
      </c>
      <c r="L3343" s="217" t="s">
        <v>297</v>
      </c>
      <c r="M3343" s="48" t="s">
        <v>3931</v>
      </c>
      <c r="N3343" s="217" t="s">
        <v>211</v>
      </c>
      <c r="O3343" s="48" t="s">
        <v>165</v>
      </c>
      <c r="P3343" s="48"/>
      <c r="Q3343" s="48" t="s">
        <v>227</v>
      </c>
      <c r="R3343" s="217" t="s">
        <v>211</v>
      </c>
      <c r="S3343" s="48" t="b">
        <v>1</v>
      </c>
      <c r="T3343" s="48"/>
      <c r="U3343" s="178"/>
      <c r="V3343" s="178">
        <v>43605</v>
      </c>
      <c r="W3343" s="48" t="s">
        <v>211</v>
      </c>
      <c r="X3343" s="48"/>
      <c r="Y3343" s="48"/>
      <c r="Z3343" s="48" t="s">
        <v>211</v>
      </c>
      <c r="AA3343" s="48"/>
      <c r="AB3343" s="48"/>
      <c r="AC3343" s="217" t="s">
        <v>3388</v>
      </c>
      <c r="AD3343" s="48"/>
      <c r="AE3343" s="217" t="s">
        <v>211</v>
      </c>
      <c r="AF3343" s="217" t="s">
        <v>211</v>
      </c>
      <c r="AG3343" s="217" t="s">
        <v>211</v>
      </c>
      <c r="AH3343" s="208">
        <v>43636</v>
      </c>
      <c r="AI3343" s="210" t="s">
        <v>4349</v>
      </c>
      <c r="AJ3343" s="115" t="str">
        <f t="shared" si="52"/>
        <v>FS</v>
      </c>
      <c r="AK3343" s="115" t="b">
        <f>ISNUMBER(SEARCH("IRT",Table1[[#This Row],[Current_Status]]))</f>
        <v>0</v>
      </c>
      <c r="AL3343" s="116">
        <f>YEAR(Table1[[#This Row],[Project_Initiated]])</f>
        <v>2019</v>
      </c>
      <c r="AM3343" s="53">
        <v>44136</v>
      </c>
      <c r="AN3343" s="53" t="str">
        <f>IF(AND(Table1[[#This Row],[Completed Date]]&gt;="07/01/2020"+0,Table1[[#This Row],[Completed Date]]&lt;="6/30/2021"+0),"FY 20-21",IF(AND(Table1[[#This Row],[Completed Date]]&gt;="07/01/2019"+0,Table1[[#This Row],[Completed Date]]&lt;="6/30/2020"+0),"FY 19-20",""))</f>
        <v/>
      </c>
      <c r="AO3343" s="116" t="str">
        <f>IFERROR(FIND("R",Table1[[#This Row],[FS_Priority]]),"")</f>
        <v/>
      </c>
    </row>
    <row r="3344" spans="1:41" x14ac:dyDescent="0.25">
      <c r="A3344" s="48" t="s">
        <v>2928</v>
      </c>
      <c r="B3344" s="217" t="s">
        <v>211</v>
      </c>
      <c r="C3344" s="217" t="s">
        <v>2928</v>
      </c>
      <c r="D3344" s="218" t="b">
        <v>0</v>
      </c>
      <c r="E3344" s="48" t="s">
        <v>99</v>
      </c>
      <c r="F3344" s="48" t="s">
        <v>3133</v>
      </c>
      <c r="G3344" s="48" t="s">
        <v>211</v>
      </c>
      <c r="H3344" s="48" t="s">
        <v>465</v>
      </c>
      <c r="I3344" s="48" t="s">
        <v>3937</v>
      </c>
      <c r="J3344" s="48" t="s">
        <v>2661</v>
      </c>
      <c r="K3344" s="217" t="s">
        <v>4989</v>
      </c>
      <c r="L3344" s="217" t="s">
        <v>297</v>
      </c>
      <c r="M3344" s="48" t="s">
        <v>3627</v>
      </c>
      <c r="N3344" s="217" t="s">
        <v>211</v>
      </c>
      <c r="O3344" s="48" t="s">
        <v>165</v>
      </c>
      <c r="P3344" s="48"/>
      <c r="Q3344" s="48" t="s">
        <v>242</v>
      </c>
      <c r="R3344" s="217" t="s">
        <v>211</v>
      </c>
      <c r="S3344" s="48" t="b">
        <v>0</v>
      </c>
      <c r="T3344" s="48"/>
      <c r="U3344" s="178"/>
      <c r="V3344" s="178">
        <v>43606</v>
      </c>
      <c r="W3344" s="48" t="s">
        <v>211</v>
      </c>
      <c r="X3344" s="48"/>
      <c r="Y3344" s="48"/>
      <c r="Z3344" s="48" t="s">
        <v>211</v>
      </c>
      <c r="AA3344" s="48"/>
      <c r="AB3344" s="48"/>
      <c r="AC3344" s="217" t="s">
        <v>3995</v>
      </c>
      <c r="AD3344" s="48"/>
      <c r="AE3344" s="217" t="s">
        <v>211</v>
      </c>
      <c r="AF3344" s="217" t="s">
        <v>211</v>
      </c>
      <c r="AG3344" s="217" t="s">
        <v>211</v>
      </c>
      <c r="AH3344" s="208">
        <v>43662</v>
      </c>
      <c r="AI3344" s="210" t="s">
        <v>4349</v>
      </c>
      <c r="AJ3344" s="115" t="str">
        <f t="shared" si="52"/>
        <v>FS</v>
      </c>
      <c r="AK3344" s="115" t="b">
        <f>ISNUMBER(SEARCH("IRT",Table1[[#This Row],[Current_Status]]))</f>
        <v>0</v>
      </c>
      <c r="AL3344" s="116">
        <f>YEAR(Table1[[#This Row],[Project_Initiated]])</f>
        <v>2019</v>
      </c>
      <c r="AM3344" s="53">
        <v>44136</v>
      </c>
      <c r="AN3344" s="53" t="str">
        <f>IF(AND(Table1[[#This Row],[Completed Date]]&gt;="07/01/2020"+0,Table1[[#This Row],[Completed Date]]&lt;="6/30/2021"+0),"FY 20-21",IF(AND(Table1[[#This Row],[Completed Date]]&gt;="07/01/2019"+0,Table1[[#This Row],[Completed Date]]&lt;="6/30/2020"+0),"FY 19-20",""))</f>
        <v>FY 19-20</v>
      </c>
      <c r="AO3344" s="116" t="str">
        <f>IFERROR(FIND("R",Table1[[#This Row],[FS_Priority]]),"")</f>
        <v/>
      </c>
    </row>
    <row r="3345" spans="1:41" x14ac:dyDescent="0.25">
      <c r="A3345" s="48" t="s">
        <v>2923</v>
      </c>
      <c r="B3345" s="217" t="s">
        <v>211</v>
      </c>
      <c r="C3345" s="217" t="s">
        <v>2923</v>
      </c>
      <c r="D3345" s="218" t="b">
        <v>0</v>
      </c>
      <c r="E3345" s="48" t="s">
        <v>99</v>
      </c>
      <c r="F3345" s="48" t="s">
        <v>3112</v>
      </c>
      <c r="G3345" s="48" t="s">
        <v>211</v>
      </c>
      <c r="H3345" s="48" t="s">
        <v>465</v>
      </c>
      <c r="I3345" s="48" t="s">
        <v>3932</v>
      </c>
      <c r="J3345" s="48" t="s">
        <v>2661</v>
      </c>
      <c r="K3345" s="217" t="s">
        <v>4989</v>
      </c>
      <c r="L3345" s="217" t="s">
        <v>297</v>
      </c>
      <c r="M3345" s="48" t="s">
        <v>3627</v>
      </c>
      <c r="N3345" s="217" t="s">
        <v>211</v>
      </c>
      <c r="O3345" s="48" t="s">
        <v>165</v>
      </c>
      <c r="P3345" s="48"/>
      <c r="Q3345" s="48" t="s">
        <v>229</v>
      </c>
      <c r="R3345" s="217" t="s">
        <v>211</v>
      </c>
      <c r="S3345" s="48" t="b">
        <v>0</v>
      </c>
      <c r="T3345" s="48"/>
      <c r="U3345" s="178"/>
      <c r="V3345" s="178">
        <v>43606</v>
      </c>
      <c r="W3345" s="48" t="s">
        <v>211</v>
      </c>
      <c r="X3345" s="48"/>
      <c r="Y3345" s="48"/>
      <c r="Z3345" s="48" t="s">
        <v>211</v>
      </c>
      <c r="AA3345" s="48"/>
      <c r="AB3345" s="48"/>
      <c r="AC3345" s="217" t="s">
        <v>3995</v>
      </c>
      <c r="AD3345" s="48"/>
      <c r="AE3345" s="217" t="s">
        <v>211</v>
      </c>
      <c r="AF3345" s="217" t="s">
        <v>211</v>
      </c>
      <c r="AG3345" s="217" t="s">
        <v>211</v>
      </c>
      <c r="AH3345" s="208">
        <v>43662</v>
      </c>
      <c r="AI3345" s="210" t="s">
        <v>4349</v>
      </c>
      <c r="AJ3345" s="115" t="str">
        <f t="shared" si="52"/>
        <v>FS</v>
      </c>
      <c r="AK3345" s="115" t="b">
        <f>ISNUMBER(SEARCH("IRT",Table1[[#This Row],[Current_Status]]))</f>
        <v>0</v>
      </c>
      <c r="AL3345" s="116">
        <f>YEAR(Table1[[#This Row],[Project_Initiated]])</f>
        <v>2019</v>
      </c>
      <c r="AM3345" s="53">
        <v>44136</v>
      </c>
      <c r="AN3345" s="53" t="str">
        <f>IF(AND(Table1[[#This Row],[Completed Date]]&gt;="07/01/2020"+0,Table1[[#This Row],[Completed Date]]&lt;="6/30/2021"+0),"FY 20-21",IF(AND(Table1[[#This Row],[Completed Date]]&gt;="07/01/2019"+0,Table1[[#This Row],[Completed Date]]&lt;="6/30/2020"+0),"FY 19-20",""))</f>
        <v>FY 19-20</v>
      </c>
      <c r="AO3345" s="116" t="str">
        <f>IFERROR(FIND("R",Table1[[#This Row],[FS_Priority]]),"")</f>
        <v/>
      </c>
    </row>
    <row r="3346" spans="1:41" x14ac:dyDescent="0.25">
      <c r="A3346" s="48" t="s">
        <v>3446</v>
      </c>
      <c r="B3346" s="217" t="s">
        <v>211</v>
      </c>
      <c r="C3346" s="217" t="s">
        <v>3446</v>
      </c>
      <c r="D3346" s="218" t="b">
        <v>0</v>
      </c>
      <c r="E3346" s="48" t="s">
        <v>187</v>
      </c>
      <c r="F3346" s="48" t="s">
        <v>3447</v>
      </c>
      <c r="G3346" s="48" t="s">
        <v>4059</v>
      </c>
      <c r="H3346" s="48" t="s">
        <v>397</v>
      </c>
      <c r="I3346" s="48" t="s">
        <v>211</v>
      </c>
      <c r="J3346" s="48" t="s">
        <v>2670</v>
      </c>
      <c r="K3346" s="217" t="s">
        <v>30</v>
      </c>
      <c r="L3346" s="217" t="s">
        <v>394</v>
      </c>
      <c r="M3346" s="48" t="s">
        <v>3993</v>
      </c>
      <c r="N3346" s="217" t="s">
        <v>211</v>
      </c>
      <c r="O3346" s="48" t="s">
        <v>183</v>
      </c>
      <c r="P3346" s="48"/>
      <c r="Q3346" s="48" t="s">
        <v>3293</v>
      </c>
      <c r="R3346" s="217" t="s">
        <v>211</v>
      </c>
      <c r="S3346" s="48" t="b">
        <v>0</v>
      </c>
      <c r="T3346" s="48"/>
      <c r="U3346" s="178"/>
      <c r="V3346" s="178">
        <v>43607</v>
      </c>
      <c r="W3346" s="48" t="s">
        <v>211</v>
      </c>
      <c r="X3346" s="48"/>
      <c r="Y3346" s="48"/>
      <c r="Z3346" s="48" t="s">
        <v>211</v>
      </c>
      <c r="AA3346" s="48"/>
      <c r="AB3346" s="48"/>
      <c r="AC3346" s="217" t="s">
        <v>211</v>
      </c>
      <c r="AD3346" s="48"/>
      <c r="AE3346" s="217" t="s">
        <v>498</v>
      </c>
      <c r="AF3346" s="217" t="s">
        <v>4461</v>
      </c>
      <c r="AG3346" s="217" t="s">
        <v>211</v>
      </c>
      <c r="AH3346" s="208">
        <v>43706</v>
      </c>
      <c r="AI3346" s="210" t="s">
        <v>4349</v>
      </c>
      <c r="AJ3346" s="115" t="str">
        <f t="shared" si="52"/>
        <v>FS</v>
      </c>
      <c r="AK3346" s="115" t="b">
        <f>ISNUMBER(SEARCH("IRT",Table1[[#This Row],[Current_Status]]))</f>
        <v>0</v>
      </c>
      <c r="AL3346" s="116">
        <f>YEAR(Table1[[#This Row],[Project_Initiated]])</f>
        <v>2019</v>
      </c>
      <c r="AM3346" s="53">
        <v>44136</v>
      </c>
      <c r="AN3346" s="53" t="str">
        <f>IF(AND(Table1[[#This Row],[Completed Date]]&gt;="07/01/2020"+0,Table1[[#This Row],[Completed Date]]&lt;="6/30/2021"+0),"FY 20-21",IF(AND(Table1[[#This Row],[Completed Date]]&gt;="07/01/2019"+0,Table1[[#This Row],[Completed Date]]&lt;="6/30/2020"+0),"FY 19-20",""))</f>
        <v>FY 19-20</v>
      </c>
      <c r="AO3346" s="116">
        <f>IFERROR(FIND("R",Table1[[#This Row],[FS_Priority]]),"")</f>
        <v>1</v>
      </c>
    </row>
    <row r="3347" spans="1:41" x14ac:dyDescent="0.25">
      <c r="A3347" s="48" t="s">
        <v>3359</v>
      </c>
      <c r="B3347" s="217" t="s">
        <v>211</v>
      </c>
      <c r="C3347" s="217" t="s">
        <v>3359</v>
      </c>
      <c r="D3347" s="218" t="b">
        <v>0</v>
      </c>
      <c r="E3347" s="48" t="s">
        <v>21</v>
      </c>
      <c r="F3347" s="48" t="s">
        <v>3360</v>
      </c>
      <c r="G3347" s="48" t="s">
        <v>211</v>
      </c>
      <c r="H3347" s="48" t="s">
        <v>323</v>
      </c>
      <c r="I3347" s="48" t="s">
        <v>3906</v>
      </c>
      <c r="J3347" s="48" t="s">
        <v>2661</v>
      </c>
      <c r="K3347" s="217" t="s">
        <v>3455</v>
      </c>
      <c r="L3347" s="217" t="s">
        <v>4315</v>
      </c>
      <c r="M3347" s="48" t="s">
        <v>3456</v>
      </c>
      <c r="N3347" s="217" t="s">
        <v>211</v>
      </c>
      <c r="O3347" s="48" t="s">
        <v>183</v>
      </c>
      <c r="P3347" s="48"/>
      <c r="Q3347" s="48" t="s">
        <v>218</v>
      </c>
      <c r="R3347" s="217" t="s">
        <v>211</v>
      </c>
      <c r="S3347" s="48" t="b">
        <v>0</v>
      </c>
      <c r="T3347" s="48"/>
      <c r="U3347" s="178"/>
      <c r="V3347" s="178">
        <v>43608</v>
      </c>
      <c r="W3347" s="48" t="s">
        <v>211</v>
      </c>
      <c r="X3347" s="48"/>
      <c r="Y3347" s="48"/>
      <c r="Z3347" s="48" t="s">
        <v>211</v>
      </c>
      <c r="AA3347" s="48"/>
      <c r="AB3347" s="48"/>
      <c r="AC3347" s="217" t="s">
        <v>4138</v>
      </c>
      <c r="AD3347" s="48"/>
      <c r="AE3347" s="217" t="s">
        <v>183</v>
      </c>
      <c r="AF3347" s="217" t="s">
        <v>4462</v>
      </c>
      <c r="AG3347" s="217" t="s">
        <v>211</v>
      </c>
      <c r="AH3347" s="208">
        <v>43724</v>
      </c>
      <c r="AI3347" s="210" t="s">
        <v>4349</v>
      </c>
      <c r="AJ3347" s="115" t="str">
        <f t="shared" si="52"/>
        <v>FS</v>
      </c>
      <c r="AK3347" s="115" t="b">
        <f>ISNUMBER(SEARCH("IRT",Table1[[#This Row],[Current_Status]]))</f>
        <v>0</v>
      </c>
      <c r="AL3347" s="116">
        <f>YEAR(Table1[[#This Row],[Project_Initiated]])</f>
        <v>2019</v>
      </c>
      <c r="AM3347" s="53">
        <v>44136</v>
      </c>
      <c r="AN3347" s="53" t="str">
        <f>IF(AND(Table1[[#This Row],[Completed Date]]&gt;="07/01/2020"+0,Table1[[#This Row],[Completed Date]]&lt;="6/30/2021"+0),"FY 20-21",IF(AND(Table1[[#This Row],[Completed Date]]&gt;="07/01/2019"+0,Table1[[#This Row],[Completed Date]]&lt;="6/30/2020"+0),"FY 19-20",""))</f>
        <v>FY 19-20</v>
      </c>
      <c r="AO3347" s="116" t="str">
        <f>IFERROR(FIND("R",Table1[[#This Row],[FS_Priority]]),"")</f>
        <v/>
      </c>
    </row>
    <row r="3348" spans="1:41" x14ac:dyDescent="0.25">
      <c r="A3348" s="48" t="s">
        <v>3361</v>
      </c>
      <c r="B3348" s="217" t="s">
        <v>211</v>
      </c>
      <c r="C3348" s="217" t="s">
        <v>3361</v>
      </c>
      <c r="D3348" s="218" t="b">
        <v>0</v>
      </c>
      <c r="E3348" s="48" t="s">
        <v>21</v>
      </c>
      <c r="F3348" s="48" t="s">
        <v>3362</v>
      </c>
      <c r="G3348" s="48" t="s">
        <v>211</v>
      </c>
      <c r="H3348" s="48" t="s">
        <v>323</v>
      </c>
      <c r="I3348" s="48" t="s">
        <v>3907</v>
      </c>
      <c r="J3348" s="48" t="s">
        <v>2670</v>
      </c>
      <c r="K3348" s="217" t="s">
        <v>3455</v>
      </c>
      <c r="L3348" s="217" t="s">
        <v>4315</v>
      </c>
      <c r="M3348" s="48" t="s">
        <v>3456</v>
      </c>
      <c r="N3348" s="217" t="s">
        <v>211</v>
      </c>
      <c r="O3348" s="48" t="s">
        <v>183</v>
      </c>
      <c r="P3348" s="48"/>
      <c r="Q3348" s="48" t="s">
        <v>236</v>
      </c>
      <c r="R3348" s="217" t="s">
        <v>211</v>
      </c>
      <c r="S3348" s="48" t="b">
        <v>0</v>
      </c>
      <c r="T3348" s="48"/>
      <c r="U3348" s="178"/>
      <c r="V3348" s="178">
        <v>43608</v>
      </c>
      <c r="W3348" s="48" t="s">
        <v>211</v>
      </c>
      <c r="X3348" s="48"/>
      <c r="Y3348" s="48"/>
      <c r="Z3348" s="48" t="s">
        <v>211</v>
      </c>
      <c r="AA3348" s="48"/>
      <c r="AB3348" s="48"/>
      <c r="AC3348" s="217" t="s">
        <v>3363</v>
      </c>
      <c r="AD3348" s="179"/>
      <c r="AE3348" s="217" t="s">
        <v>183</v>
      </c>
      <c r="AF3348" s="217" t="s">
        <v>211</v>
      </c>
      <c r="AG3348" s="217" t="s">
        <v>211</v>
      </c>
      <c r="AH3348" s="208">
        <v>43635</v>
      </c>
      <c r="AI3348" s="210" t="s">
        <v>4349</v>
      </c>
      <c r="AJ3348" s="115" t="str">
        <f t="shared" si="52"/>
        <v>FS</v>
      </c>
      <c r="AK3348" s="115" t="b">
        <f>ISNUMBER(SEARCH("IRT",Table1[[#This Row],[Current_Status]]))</f>
        <v>0</v>
      </c>
      <c r="AL3348" s="116">
        <f>YEAR(Table1[[#This Row],[Project_Initiated]])</f>
        <v>2019</v>
      </c>
      <c r="AM3348" s="53">
        <v>44136</v>
      </c>
      <c r="AN3348" s="53" t="str">
        <f>IF(AND(Table1[[#This Row],[Completed Date]]&gt;="07/01/2020"+0,Table1[[#This Row],[Completed Date]]&lt;="6/30/2021"+0),"FY 20-21",IF(AND(Table1[[#This Row],[Completed Date]]&gt;="07/01/2019"+0,Table1[[#This Row],[Completed Date]]&lt;="6/30/2020"+0),"FY 19-20",""))</f>
        <v/>
      </c>
      <c r="AO3348" s="116" t="str">
        <f>IFERROR(FIND("R",Table1[[#This Row],[FS_Priority]]),"")</f>
        <v/>
      </c>
    </row>
    <row r="3349" spans="1:41" x14ac:dyDescent="0.25">
      <c r="A3349" s="48" t="s">
        <v>4073</v>
      </c>
      <c r="B3349" s="217" t="s">
        <v>211</v>
      </c>
      <c r="C3349" s="217" t="s">
        <v>4073</v>
      </c>
      <c r="D3349" s="218" t="b">
        <v>0</v>
      </c>
      <c r="E3349" s="48" t="s">
        <v>53</v>
      </c>
      <c r="F3349" s="48" t="s">
        <v>4139</v>
      </c>
      <c r="G3349" s="48" t="s">
        <v>211</v>
      </c>
      <c r="H3349" s="48" t="s">
        <v>932</v>
      </c>
      <c r="I3349" s="48" t="s">
        <v>4140</v>
      </c>
      <c r="J3349" s="48" t="s">
        <v>2661</v>
      </c>
      <c r="K3349" s="217" t="s">
        <v>3514</v>
      </c>
      <c r="L3349" s="217" t="s">
        <v>2636</v>
      </c>
      <c r="M3349" s="48" t="s">
        <v>3543</v>
      </c>
      <c r="N3349" s="217" t="s">
        <v>211</v>
      </c>
      <c r="O3349" s="48" t="s">
        <v>165</v>
      </c>
      <c r="P3349" s="48"/>
      <c r="Q3349" s="48" t="s">
        <v>242</v>
      </c>
      <c r="R3349" s="217" t="s">
        <v>211</v>
      </c>
      <c r="S3349" s="48" t="b">
        <v>0</v>
      </c>
      <c r="T3349" s="48"/>
      <c r="U3349" s="178"/>
      <c r="V3349" s="178">
        <v>43623</v>
      </c>
      <c r="W3349" s="48" t="s">
        <v>211</v>
      </c>
      <c r="X3349" s="48"/>
      <c r="Y3349" s="48"/>
      <c r="Z3349" s="48" t="s">
        <v>211</v>
      </c>
      <c r="AA3349" s="48"/>
      <c r="AB3349" s="48"/>
      <c r="AC3349" s="217" t="s">
        <v>4436</v>
      </c>
      <c r="AD3349" s="48"/>
      <c r="AE3349" s="217" t="s">
        <v>165</v>
      </c>
      <c r="AF3349" s="217" t="s">
        <v>211</v>
      </c>
      <c r="AG3349" s="217" t="s">
        <v>211</v>
      </c>
      <c r="AH3349" s="208">
        <v>43734</v>
      </c>
      <c r="AI3349" s="210" t="s">
        <v>4284</v>
      </c>
      <c r="AJ3349" s="115" t="str">
        <f t="shared" si="52"/>
        <v>FS</v>
      </c>
      <c r="AK3349" s="115" t="b">
        <f>ISNUMBER(SEARCH("IRT",Table1[[#This Row],[Current_Status]]))</f>
        <v>0</v>
      </c>
      <c r="AL3349" s="116">
        <f>YEAR(Table1[[#This Row],[Project_Initiated]])</f>
        <v>2019</v>
      </c>
      <c r="AM3349" s="53">
        <v>44136</v>
      </c>
      <c r="AN3349" s="53" t="str">
        <f>IF(AND(Table1[[#This Row],[Completed Date]]&gt;="07/01/2020"+0,Table1[[#This Row],[Completed Date]]&lt;="6/30/2021"+0),"FY 20-21",IF(AND(Table1[[#This Row],[Completed Date]]&gt;="07/01/2019"+0,Table1[[#This Row],[Completed Date]]&lt;="6/30/2020"+0),"FY 19-20",""))</f>
        <v>FY 19-20</v>
      </c>
      <c r="AO3349" s="116" t="str">
        <f>IFERROR(FIND("R",Table1[[#This Row],[FS_Priority]]),"")</f>
        <v/>
      </c>
    </row>
    <row r="3350" spans="1:41" x14ac:dyDescent="0.25">
      <c r="A3350" s="48" t="s">
        <v>4125</v>
      </c>
      <c r="B3350" s="217" t="s">
        <v>211</v>
      </c>
      <c r="C3350" s="217" t="s">
        <v>4125</v>
      </c>
      <c r="D3350" s="218" t="b">
        <v>0</v>
      </c>
      <c r="E3350" s="48" t="s">
        <v>147</v>
      </c>
      <c r="F3350" s="48" t="s">
        <v>4141</v>
      </c>
      <c r="G3350" s="48" t="s">
        <v>4382</v>
      </c>
      <c r="H3350" s="48" t="s">
        <v>458</v>
      </c>
      <c r="I3350" s="48" t="s">
        <v>4142</v>
      </c>
      <c r="J3350" s="48" t="s">
        <v>2672</v>
      </c>
      <c r="K3350" s="217" t="s">
        <v>3839</v>
      </c>
      <c r="L3350" s="217" t="s">
        <v>4330</v>
      </c>
      <c r="M3350" s="48" t="s">
        <v>3788</v>
      </c>
      <c r="N3350" s="217" t="s">
        <v>211</v>
      </c>
      <c r="O3350" s="48" t="s">
        <v>183</v>
      </c>
      <c r="P3350" s="48"/>
      <c r="Q3350" s="48" t="s">
        <v>239</v>
      </c>
      <c r="R3350" s="217" t="s">
        <v>211</v>
      </c>
      <c r="S3350" s="48" t="b">
        <v>0</v>
      </c>
      <c r="T3350" s="48"/>
      <c r="U3350" s="178"/>
      <c r="V3350" s="178">
        <v>43627</v>
      </c>
      <c r="W3350" s="48" t="s">
        <v>211</v>
      </c>
      <c r="X3350" s="48"/>
      <c r="Y3350" s="48"/>
      <c r="Z3350" s="48" t="s">
        <v>211</v>
      </c>
      <c r="AA3350" s="48"/>
      <c r="AB3350" s="48"/>
      <c r="AC3350" s="217" t="s">
        <v>4916</v>
      </c>
      <c r="AD3350" s="179"/>
      <c r="AE3350" s="217" t="s">
        <v>498</v>
      </c>
      <c r="AF3350" s="217" t="s">
        <v>2636</v>
      </c>
      <c r="AG3350" s="217" t="s">
        <v>2693</v>
      </c>
      <c r="AH3350" s="208">
        <v>43895</v>
      </c>
      <c r="AI3350" s="210" t="s">
        <v>4284</v>
      </c>
      <c r="AJ3350" s="115" t="str">
        <f t="shared" si="52"/>
        <v>FS</v>
      </c>
      <c r="AK3350" s="115" t="b">
        <f>ISNUMBER(SEARCH("IRT",Table1[[#This Row],[Current_Status]]))</f>
        <v>0</v>
      </c>
      <c r="AL3350" s="116">
        <f>YEAR(Table1[[#This Row],[Project_Initiated]])</f>
        <v>2019</v>
      </c>
      <c r="AM3350" s="53">
        <v>44136</v>
      </c>
      <c r="AN3350" s="53" t="str">
        <f>IF(AND(Table1[[#This Row],[Completed Date]]&gt;="07/01/2020"+0,Table1[[#This Row],[Completed Date]]&lt;="6/30/2021"+0),"FY 20-21",IF(AND(Table1[[#This Row],[Completed Date]]&gt;="07/01/2019"+0,Table1[[#This Row],[Completed Date]]&lt;="6/30/2020"+0),"FY 19-20",""))</f>
        <v>FY 19-20</v>
      </c>
      <c r="AO3350" s="116" t="str">
        <f>IFERROR(FIND("R",Table1[[#This Row],[FS_Priority]]),"")</f>
        <v/>
      </c>
    </row>
    <row r="3351" spans="1:41" x14ac:dyDescent="0.25">
      <c r="A3351" s="48" t="s">
        <v>4127</v>
      </c>
      <c r="B3351" s="217" t="s">
        <v>211</v>
      </c>
      <c r="C3351" s="217" t="s">
        <v>4127</v>
      </c>
      <c r="D3351" s="218" t="b">
        <v>0</v>
      </c>
      <c r="E3351" s="48" t="s">
        <v>147</v>
      </c>
      <c r="F3351" s="48" t="s">
        <v>4143</v>
      </c>
      <c r="G3351" s="48" t="s">
        <v>2636</v>
      </c>
      <c r="H3351" s="48" t="s">
        <v>458</v>
      </c>
      <c r="I3351" s="48" t="s">
        <v>4142</v>
      </c>
      <c r="J3351" s="48" t="s">
        <v>2672</v>
      </c>
      <c r="K3351" s="217" t="s">
        <v>3839</v>
      </c>
      <c r="L3351" s="217" t="s">
        <v>4330</v>
      </c>
      <c r="M3351" s="48" t="s">
        <v>4929</v>
      </c>
      <c r="N3351" s="217" t="s">
        <v>211</v>
      </c>
      <c r="O3351" s="48" t="s">
        <v>183</v>
      </c>
      <c r="P3351" s="48"/>
      <c r="Q3351" s="48" t="s">
        <v>240</v>
      </c>
      <c r="R3351" s="217" t="s">
        <v>211</v>
      </c>
      <c r="S3351" s="48" t="b">
        <v>0</v>
      </c>
      <c r="T3351" s="48"/>
      <c r="U3351" s="178"/>
      <c r="V3351" s="178">
        <v>43627</v>
      </c>
      <c r="W3351" s="48" t="s">
        <v>211</v>
      </c>
      <c r="X3351" s="48"/>
      <c r="Y3351" s="48"/>
      <c r="Z3351" s="48" t="s">
        <v>211</v>
      </c>
      <c r="AA3351" s="48"/>
      <c r="AB3351" s="48"/>
      <c r="AC3351" s="217" t="s">
        <v>5044</v>
      </c>
      <c r="AD3351" s="48"/>
      <c r="AE3351" s="217" t="s">
        <v>498</v>
      </c>
      <c r="AF3351" s="217" t="s">
        <v>2636</v>
      </c>
      <c r="AG3351" s="217" t="s">
        <v>2693</v>
      </c>
      <c r="AH3351" s="208">
        <v>44048</v>
      </c>
      <c r="AI3351" s="210" t="s">
        <v>4284</v>
      </c>
      <c r="AJ3351" s="115" t="str">
        <f t="shared" si="52"/>
        <v>FS</v>
      </c>
      <c r="AK3351" s="115" t="b">
        <f>ISNUMBER(SEARCH("IRT",Table1[[#This Row],[Current_Status]]))</f>
        <v>0</v>
      </c>
      <c r="AL3351" s="116">
        <f>YEAR(Table1[[#This Row],[Project_Initiated]])</f>
        <v>2019</v>
      </c>
      <c r="AM3351" s="53">
        <v>44136</v>
      </c>
      <c r="AN3351" s="53" t="str">
        <f>IF(AND(Table1[[#This Row],[Completed Date]]&gt;="07/01/2020"+0,Table1[[#This Row],[Completed Date]]&lt;="6/30/2021"+0),"FY 20-21",IF(AND(Table1[[#This Row],[Completed Date]]&gt;="07/01/2019"+0,Table1[[#This Row],[Completed Date]]&lt;="6/30/2020"+0),"FY 19-20",""))</f>
        <v>FY 20-21</v>
      </c>
      <c r="AO3351" s="116" t="str">
        <f>IFERROR(FIND("R",Table1[[#This Row],[FS_Priority]]),"")</f>
        <v/>
      </c>
    </row>
    <row r="3352" spans="1:41" x14ac:dyDescent="0.25">
      <c r="A3352" s="48" t="s">
        <v>4119</v>
      </c>
      <c r="B3352" s="217" t="s">
        <v>211</v>
      </c>
      <c r="C3352" s="217" t="s">
        <v>4119</v>
      </c>
      <c r="D3352" s="218" t="b">
        <v>0</v>
      </c>
      <c r="E3352" s="48" t="s">
        <v>147</v>
      </c>
      <c r="F3352" s="48" t="s">
        <v>4914</v>
      </c>
      <c r="G3352" s="48" t="s">
        <v>4915</v>
      </c>
      <c r="H3352" s="48" t="s">
        <v>458</v>
      </c>
      <c r="I3352" s="48" t="s">
        <v>4144</v>
      </c>
      <c r="J3352" s="48" t="s">
        <v>2661</v>
      </c>
      <c r="K3352" s="217" t="s">
        <v>3839</v>
      </c>
      <c r="L3352" s="217" t="s">
        <v>4330</v>
      </c>
      <c r="M3352" s="48" t="s">
        <v>3788</v>
      </c>
      <c r="N3352" s="217" t="s">
        <v>211</v>
      </c>
      <c r="O3352" s="48" t="s">
        <v>183</v>
      </c>
      <c r="P3352" s="48"/>
      <c r="Q3352" s="48" t="s">
        <v>218</v>
      </c>
      <c r="R3352" s="217" t="s">
        <v>211</v>
      </c>
      <c r="S3352" s="48" t="b">
        <v>0</v>
      </c>
      <c r="T3352" s="48"/>
      <c r="U3352" s="178"/>
      <c r="V3352" s="178">
        <v>43627</v>
      </c>
      <c r="W3352" s="48" t="s">
        <v>211</v>
      </c>
      <c r="X3352" s="48"/>
      <c r="Y3352" s="48"/>
      <c r="Z3352" s="48" t="s">
        <v>211</v>
      </c>
      <c r="AA3352" s="48"/>
      <c r="AB3352" s="48"/>
      <c r="AC3352" s="217" t="s">
        <v>5085</v>
      </c>
      <c r="AD3352" s="48"/>
      <c r="AE3352" s="217" t="s">
        <v>498</v>
      </c>
      <c r="AF3352" s="217" t="s">
        <v>2636</v>
      </c>
      <c r="AG3352" s="217" t="s">
        <v>2693</v>
      </c>
      <c r="AH3352" s="208">
        <v>44104</v>
      </c>
      <c r="AI3352" s="210" t="s">
        <v>4284</v>
      </c>
      <c r="AJ3352" s="115" t="str">
        <f t="shared" si="52"/>
        <v>FS</v>
      </c>
      <c r="AK3352" s="115" t="b">
        <f>ISNUMBER(SEARCH("IRT",Table1[[#This Row],[Current_Status]]))</f>
        <v>0</v>
      </c>
      <c r="AL3352" s="116">
        <f>YEAR(Table1[[#This Row],[Project_Initiated]])</f>
        <v>2019</v>
      </c>
      <c r="AM3352" s="53">
        <v>44136</v>
      </c>
      <c r="AN3352" s="53" t="str">
        <f>IF(AND(Table1[[#This Row],[Completed Date]]&gt;="07/01/2020"+0,Table1[[#This Row],[Completed Date]]&lt;="6/30/2021"+0),"FY 20-21",IF(AND(Table1[[#This Row],[Completed Date]]&gt;="07/01/2019"+0,Table1[[#This Row],[Completed Date]]&lt;="6/30/2020"+0),"FY 19-20",""))</f>
        <v>FY 20-21</v>
      </c>
      <c r="AO3352" s="116" t="str">
        <f>IFERROR(FIND("R",Table1[[#This Row],[FS_Priority]]),"")</f>
        <v/>
      </c>
    </row>
    <row r="3353" spans="1:41" x14ac:dyDescent="0.25">
      <c r="A3353" s="48" t="s">
        <v>4121</v>
      </c>
      <c r="B3353" s="217" t="s">
        <v>211</v>
      </c>
      <c r="C3353" s="217" t="s">
        <v>4121</v>
      </c>
      <c r="D3353" s="218" t="b">
        <v>0</v>
      </c>
      <c r="E3353" s="48" t="s">
        <v>147</v>
      </c>
      <c r="F3353" s="48" t="s">
        <v>4145</v>
      </c>
      <c r="G3353" s="48" t="s">
        <v>211</v>
      </c>
      <c r="H3353" s="48" t="s">
        <v>451</v>
      </c>
      <c r="I3353" s="48" t="s">
        <v>4146</v>
      </c>
      <c r="J3353" s="48" t="s">
        <v>2661</v>
      </c>
      <c r="K3353" s="217" t="s">
        <v>3839</v>
      </c>
      <c r="L3353" s="217" t="s">
        <v>4330</v>
      </c>
      <c r="M3353" s="48" t="s">
        <v>3849</v>
      </c>
      <c r="N3353" s="217" t="s">
        <v>211</v>
      </c>
      <c r="O3353" s="48" t="s">
        <v>165</v>
      </c>
      <c r="P3353" s="48"/>
      <c r="Q3353" s="48" t="s">
        <v>236</v>
      </c>
      <c r="R3353" s="217" t="s">
        <v>211</v>
      </c>
      <c r="S3353" s="48" t="b">
        <v>0</v>
      </c>
      <c r="T3353" s="48"/>
      <c r="U3353" s="178"/>
      <c r="V3353" s="178">
        <v>43627</v>
      </c>
      <c r="W3353" s="48" t="s">
        <v>211</v>
      </c>
      <c r="X3353" s="48"/>
      <c r="Y3353" s="48"/>
      <c r="Z3353" s="48" t="s">
        <v>211</v>
      </c>
      <c r="AA3353" s="48"/>
      <c r="AB3353" s="48"/>
      <c r="AC3353" s="217" t="s">
        <v>4436</v>
      </c>
      <c r="AD3353" s="48"/>
      <c r="AE3353" s="217" t="s">
        <v>165</v>
      </c>
      <c r="AF3353" s="217" t="s">
        <v>211</v>
      </c>
      <c r="AG3353" s="217" t="s">
        <v>211</v>
      </c>
      <c r="AH3353" s="208">
        <v>43738</v>
      </c>
      <c r="AI3353" s="210" t="s">
        <v>4284</v>
      </c>
      <c r="AJ3353" s="115" t="str">
        <f t="shared" si="52"/>
        <v>FS</v>
      </c>
      <c r="AK3353" s="115" t="b">
        <f>ISNUMBER(SEARCH("IRT",Table1[[#This Row],[Current_Status]]))</f>
        <v>0</v>
      </c>
      <c r="AL3353" s="116">
        <f>YEAR(Table1[[#This Row],[Project_Initiated]])</f>
        <v>2019</v>
      </c>
      <c r="AM3353" s="53">
        <v>44136</v>
      </c>
      <c r="AN3353" s="53" t="str">
        <f>IF(AND(Table1[[#This Row],[Completed Date]]&gt;="07/01/2020"+0,Table1[[#This Row],[Completed Date]]&lt;="6/30/2021"+0),"FY 20-21",IF(AND(Table1[[#This Row],[Completed Date]]&gt;="07/01/2019"+0,Table1[[#This Row],[Completed Date]]&lt;="6/30/2020"+0),"FY 19-20",""))</f>
        <v>FY 19-20</v>
      </c>
      <c r="AO3353" s="116" t="str">
        <f>IFERROR(FIND("R",Table1[[#This Row],[FS_Priority]]),"")</f>
        <v/>
      </c>
    </row>
    <row r="3354" spans="1:41" x14ac:dyDescent="0.25">
      <c r="A3354" s="48" t="s">
        <v>4123</v>
      </c>
      <c r="B3354" s="217" t="s">
        <v>211</v>
      </c>
      <c r="C3354" s="217" t="s">
        <v>4123</v>
      </c>
      <c r="D3354" s="218" t="b">
        <v>0</v>
      </c>
      <c r="E3354" s="48" t="s">
        <v>147</v>
      </c>
      <c r="F3354" s="48" t="s">
        <v>4147</v>
      </c>
      <c r="G3354" s="48" t="s">
        <v>4397</v>
      </c>
      <c r="H3354" s="48" t="s">
        <v>451</v>
      </c>
      <c r="I3354" s="48" t="s">
        <v>4148</v>
      </c>
      <c r="J3354" s="48" t="s">
        <v>2670</v>
      </c>
      <c r="K3354" s="217" t="s">
        <v>3839</v>
      </c>
      <c r="L3354" s="217" t="s">
        <v>4330</v>
      </c>
      <c r="M3354" s="48" t="s">
        <v>3849</v>
      </c>
      <c r="N3354" s="217" t="s">
        <v>211</v>
      </c>
      <c r="O3354" s="48" t="s">
        <v>183</v>
      </c>
      <c r="P3354" s="48"/>
      <c r="Q3354" s="48" t="s">
        <v>184</v>
      </c>
      <c r="R3354" s="217" t="s">
        <v>211</v>
      </c>
      <c r="S3354" s="48" t="b">
        <v>0</v>
      </c>
      <c r="T3354" s="48"/>
      <c r="U3354" s="178"/>
      <c r="V3354" s="178">
        <v>43628</v>
      </c>
      <c r="W3354" s="48" t="s">
        <v>211</v>
      </c>
      <c r="X3354" s="48"/>
      <c r="Y3354" s="48"/>
      <c r="Z3354" s="48" t="s">
        <v>211</v>
      </c>
      <c r="AA3354" s="48"/>
      <c r="AB3354" s="48"/>
      <c r="AC3354" s="217" t="s">
        <v>211</v>
      </c>
      <c r="AD3354" s="48"/>
      <c r="AE3354" s="217" t="s">
        <v>498</v>
      </c>
      <c r="AF3354" s="217" t="s">
        <v>4397</v>
      </c>
      <c r="AG3354" s="217" t="s">
        <v>2693</v>
      </c>
      <c r="AH3354" s="208">
        <v>43795</v>
      </c>
      <c r="AI3354" s="210" t="s">
        <v>4284</v>
      </c>
      <c r="AJ3354" s="115" t="str">
        <f t="shared" si="52"/>
        <v>FS</v>
      </c>
      <c r="AK3354" s="115" t="b">
        <f>ISNUMBER(SEARCH("IRT",Table1[[#This Row],[Current_Status]]))</f>
        <v>0</v>
      </c>
      <c r="AL3354" s="116">
        <f>YEAR(Table1[[#This Row],[Project_Initiated]])</f>
        <v>2019</v>
      </c>
      <c r="AM3354" s="53">
        <v>44136</v>
      </c>
      <c r="AN3354" s="53" t="str">
        <f>IF(AND(Table1[[#This Row],[Completed Date]]&gt;="07/01/2020"+0,Table1[[#This Row],[Completed Date]]&lt;="6/30/2021"+0),"FY 20-21",IF(AND(Table1[[#This Row],[Completed Date]]&gt;="07/01/2019"+0,Table1[[#This Row],[Completed Date]]&lt;="6/30/2020"+0),"FY 19-20",""))</f>
        <v>FY 19-20</v>
      </c>
      <c r="AO3354" s="116" t="str">
        <f>IFERROR(FIND("R",Table1[[#This Row],[FS_Priority]]),"")</f>
        <v/>
      </c>
    </row>
    <row r="3355" spans="1:41" x14ac:dyDescent="0.25">
      <c r="A3355" s="48" t="s">
        <v>4080</v>
      </c>
      <c r="B3355" s="217" t="s">
        <v>211</v>
      </c>
      <c r="C3355" s="217" t="s">
        <v>4080</v>
      </c>
      <c r="D3355" s="218" t="b">
        <v>0</v>
      </c>
      <c r="E3355" s="48" t="s">
        <v>99</v>
      </c>
      <c r="F3355" s="48" t="s">
        <v>4149</v>
      </c>
      <c r="G3355" s="48" t="s">
        <v>211</v>
      </c>
      <c r="H3355" s="48" t="s">
        <v>452</v>
      </c>
      <c r="I3355" s="48" t="s">
        <v>4150</v>
      </c>
      <c r="J3355" s="48" t="s">
        <v>2661</v>
      </c>
      <c r="K3355" s="217" t="s">
        <v>4989</v>
      </c>
      <c r="L3355" s="217" t="s">
        <v>297</v>
      </c>
      <c r="M3355" s="48" t="s">
        <v>3927</v>
      </c>
      <c r="N3355" s="217" t="s">
        <v>211</v>
      </c>
      <c r="O3355" s="48" t="s">
        <v>165</v>
      </c>
      <c r="P3355" s="48"/>
      <c r="Q3355" s="48" t="s">
        <v>218</v>
      </c>
      <c r="R3355" s="217" t="s">
        <v>211</v>
      </c>
      <c r="S3355" s="48" t="b">
        <v>0</v>
      </c>
      <c r="T3355" s="48"/>
      <c r="U3355" s="178"/>
      <c r="V3355" s="178">
        <v>43628</v>
      </c>
      <c r="W3355" s="48" t="s">
        <v>211</v>
      </c>
      <c r="X3355" s="48"/>
      <c r="Y3355" s="48"/>
      <c r="Z3355" s="48" t="s">
        <v>211</v>
      </c>
      <c r="AA3355" s="48"/>
      <c r="AB3355" s="48"/>
      <c r="AC3355" s="217" t="s">
        <v>4436</v>
      </c>
      <c r="AD3355" s="48"/>
      <c r="AE3355" s="217" t="s">
        <v>165</v>
      </c>
      <c r="AF3355" s="217" t="s">
        <v>211</v>
      </c>
      <c r="AG3355" s="217" t="s">
        <v>211</v>
      </c>
      <c r="AH3355" s="208">
        <v>43746</v>
      </c>
      <c r="AI3355" s="210" t="s">
        <v>4284</v>
      </c>
      <c r="AJ3355" s="115" t="str">
        <f t="shared" si="52"/>
        <v>FS</v>
      </c>
      <c r="AK3355" s="115" t="b">
        <f>ISNUMBER(SEARCH("IRT",Table1[[#This Row],[Current_Status]]))</f>
        <v>0</v>
      </c>
      <c r="AL3355" s="116">
        <f>YEAR(Table1[[#This Row],[Project_Initiated]])</f>
        <v>2019</v>
      </c>
      <c r="AM3355" s="53">
        <v>44136</v>
      </c>
      <c r="AN3355" s="53" t="str">
        <f>IF(AND(Table1[[#This Row],[Completed Date]]&gt;="07/01/2020"+0,Table1[[#This Row],[Completed Date]]&lt;="6/30/2021"+0),"FY 20-21",IF(AND(Table1[[#This Row],[Completed Date]]&gt;="07/01/2019"+0,Table1[[#This Row],[Completed Date]]&lt;="6/30/2020"+0),"FY 19-20",""))</f>
        <v>FY 19-20</v>
      </c>
      <c r="AO3355" s="116" t="str">
        <f>IFERROR(FIND("R",Table1[[#This Row],[FS_Priority]]),"")</f>
        <v/>
      </c>
    </row>
    <row r="3356" spans="1:41" x14ac:dyDescent="0.25">
      <c r="A3356" s="48" t="s">
        <v>4013</v>
      </c>
      <c r="B3356" s="217" t="s">
        <v>211</v>
      </c>
      <c r="C3356" s="217" t="s">
        <v>4013</v>
      </c>
      <c r="D3356" s="218" t="b">
        <v>0</v>
      </c>
      <c r="E3356" s="48" t="s">
        <v>4299</v>
      </c>
      <c r="F3356" s="48" t="s">
        <v>4014</v>
      </c>
      <c r="G3356" s="48" t="s">
        <v>4015</v>
      </c>
      <c r="H3356" s="48" t="s">
        <v>1611</v>
      </c>
      <c r="I3356" s="48" t="s">
        <v>211</v>
      </c>
      <c r="J3356" s="48" t="s">
        <v>2661</v>
      </c>
      <c r="K3356" s="217" t="s">
        <v>3471</v>
      </c>
      <c r="L3356" s="217" t="s">
        <v>2636</v>
      </c>
      <c r="M3356" s="48" t="s">
        <v>4016</v>
      </c>
      <c r="N3356" s="217" t="s">
        <v>3509</v>
      </c>
      <c r="O3356" s="48" t="s">
        <v>183</v>
      </c>
      <c r="P3356" s="48"/>
      <c r="Q3356" s="48" t="s">
        <v>236</v>
      </c>
      <c r="R3356" s="217" t="s">
        <v>211</v>
      </c>
      <c r="S3356" s="48" t="b">
        <v>0</v>
      </c>
      <c r="T3356" s="48"/>
      <c r="U3356" s="178"/>
      <c r="V3356" s="178">
        <v>43649</v>
      </c>
      <c r="W3356" s="48" t="s">
        <v>211</v>
      </c>
      <c r="X3356" s="48"/>
      <c r="Y3356" s="48"/>
      <c r="Z3356" s="48" t="s">
        <v>211</v>
      </c>
      <c r="AA3356" s="48"/>
      <c r="AB3356" s="48"/>
      <c r="AC3356" s="217" t="s">
        <v>4819</v>
      </c>
      <c r="AD3356" s="48"/>
      <c r="AE3356" s="217" t="s">
        <v>178</v>
      </c>
      <c r="AF3356" s="217" t="s">
        <v>211</v>
      </c>
      <c r="AG3356" s="217" t="s">
        <v>211</v>
      </c>
      <c r="AH3356" s="208">
        <v>43880</v>
      </c>
      <c r="AI3356" s="210" t="s">
        <v>4349</v>
      </c>
      <c r="AJ3356" s="115" t="str">
        <f t="shared" si="52"/>
        <v>FS</v>
      </c>
      <c r="AK3356" s="115" t="b">
        <f>ISNUMBER(SEARCH("IRT",Table1[[#This Row],[Current_Status]]))</f>
        <v>0</v>
      </c>
      <c r="AL3356" s="116">
        <f>YEAR(Table1[[#This Row],[Project_Initiated]])</f>
        <v>2019</v>
      </c>
      <c r="AM3356" s="53">
        <v>44136</v>
      </c>
      <c r="AN3356" s="53" t="str">
        <f>IF(AND(Table1[[#This Row],[Completed Date]]&gt;="07/01/2020"+0,Table1[[#This Row],[Completed Date]]&lt;="6/30/2021"+0),"FY 20-21",IF(AND(Table1[[#This Row],[Completed Date]]&gt;="07/01/2019"+0,Table1[[#This Row],[Completed Date]]&lt;="6/30/2020"+0),"FY 19-20",""))</f>
        <v>FY 19-20</v>
      </c>
      <c r="AO3356" s="116" t="str">
        <f>IFERROR(FIND("R",Table1[[#This Row],[FS_Priority]]),"")</f>
        <v/>
      </c>
    </row>
    <row r="3357" spans="1:41" x14ac:dyDescent="0.25">
      <c r="A3357" s="48" t="s">
        <v>4124</v>
      </c>
      <c r="B3357" s="217" t="s">
        <v>211</v>
      </c>
      <c r="C3357" s="217" t="s">
        <v>4124</v>
      </c>
      <c r="D3357" s="218" t="b">
        <v>0</v>
      </c>
      <c r="E3357" s="48" t="s">
        <v>147</v>
      </c>
      <c r="F3357" s="48" t="s">
        <v>4151</v>
      </c>
      <c r="G3357" s="48" t="s">
        <v>4381</v>
      </c>
      <c r="H3357" s="48" t="s">
        <v>490</v>
      </c>
      <c r="I3357" s="48" t="s">
        <v>4152</v>
      </c>
      <c r="J3357" s="48" t="s">
        <v>2661</v>
      </c>
      <c r="K3357" s="217" t="s">
        <v>3839</v>
      </c>
      <c r="L3357" s="217" t="s">
        <v>4330</v>
      </c>
      <c r="M3357" s="48" t="s">
        <v>3849</v>
      </c>
      <c r="N3357" s="217" t="s">
        <v>211</v>
      </c>
      <c r="O3357" s="48" t="s">
        <v>165</v>
      </c>
      <c r="P3357" s="48"/>
      <c r="Q3357" s="48" t="s">
        <v>239</v>
      </c>
      <c r="R3357" s="217" t="s">
        <v>211</v>
      </c>
      <c r="S3357" s="48" t="b">
        <v>0</v>
      </c>
      <c r="T3357" s="48"/>
      <c r="U3357" s="178"/>
      <c r="V3357" s="178">
        <v>43633</v>
      </c>
      <c r="W3357" s="48" t="s">
        <v>211</v>
      </c>
      <c r="X3357" s="48"/>
      <c r="Y3357" s="48"/>
      <c r="Z3357" s="48" t="s">
        <v>211</v>
      </c>
      <c r="AA3357" s="48"/>
      <c r="AB3357" s="48"/>
      <c r="AC3357" s="217" t="s">
        <v>4436</v>
      </c>
      <c r="AD3357" s="48"/>
      <c r="AE3357" s="217" t="s">
        <v>165</v>
      </c>
      <c r="AF3357" s="217" t="s">
        <v>211</v>
      </c>
      <c r="AG3357" s="217" t="s">
        <v>211</v>
      </c>
      <c r="AH3357" s="208">
        <v>43749</v>
      </c>
      <c r="AI3357" s="210" t="s">
        <v>4284</v>
      </c>
      <c r="AJ3357" s="115" t="str">
        <f t="shared" si="52"/>
        <v>FS</v>
      </c>
      <c r="AK3357" s="115" t="b">
        <f>ISNUMBER(SEARCH("IRT",Table1[[#This Row],[Current_Status]]))</f>
        <v>0</v>
      </c>
      <c r="AL3357" s="116">
        <f>YEAR(Table1[[#This Row],[Project_Initiated]])</f>
        <v>2019</v>
      </c>
      <c r="AM3357" s="53">
        <v>44136</v>
      </c>
      <c r="AN3357" s="53" t="str">
        <f>IF(AND(Table1[[#This Row],[Completed Date]]&gt;="07/01/2020"+0,Table1[[#This Row],[Completed Date]]&lt;="6/30/2021"+0),"FY 20-21",IF(AND(Table1[[#This Row],[Completed Date]]&gt;="07/01/2019"+0,Table1[[#This Row],[Completed Date]]&lt;="6/30/2020"+0),"FY 19-20",""))</f>
        <v>FY 19-20</v>
      </c>
      <c r="AO3357" s="116" t="str">
        <f>IFERROR(FIND("R",Table1[[#This Row],[FS_Priority]]),"")</f>
        <v/>
      </c>
    </row>
    <row r="3358" spans="1:41" x14ac:dyDescent="0.25">
      <c r="A3358" s="48" t="s">
        <v>4063</v>
      </c>
      <c r="B3358" s="217" t="s">
        <v>211</v>
      </c>
      <c r="C3358" s="217" t="s">
        <v>4063</v>
      </c>
      <c r="D3358" s="218" t="b">
        <v>0</v>
      </c>
      <c r="E3358" s="48" t="s">
        <v>147</v>
      </c>
      <c r="F3358" s="48" t="s">
        <v>4153</v>
      </c>
      <c r="G3358" s="48" t="s">
        <v>211</v>
      </c>
      <c r="H3358" s="48" t="s">
        <v>451</v>
      </c>
      <c r="I3358" s="48" t="s">
        <v>4154</v>
      </c>
      <c r="J3358" s="48" t="s">
        <v>3454</v>
      </c>
      <c r="K3358" s="217" t="s">
        <v>3839</v>
      </c>
      <c r="L3358" s="217" t="s">
        <v>4330</v>
      </c>
      <c r="M3358" s="48" t="s">
        <v>3849</v>
      </c>
      <c r="N3358" s="217" t="s">
        <v>211</v>
      </c>
      <c r="O3358" s="48" t="s">
        <v>183</v>
      </c>
      <c r="P3358" s="48"/>
      <c r="Q3358" s="48" t="s">
        <v>211</v>
      </c>
      <c r="R3358" s="217" t="s">
        <v>211</v>
      </c>
      <c r="S3358" s="48" t="b">
        <v>0</v>
      </c>
      <c r="T3358" s="48"/>
      <c r="U3358" s="178"/>
      <c r="V3358" s="178">
        <v>43634</v>
      </c>
      <c r="W3358" s="48" t="s">
        <v>211</v>
      </c>
      <c r="X3358" s="48"/>
      <c r="Y3358" s="48"/>
      <c r="Z3358" s="48" t="s">
        <v>211</v>
      </c>
      <c r="AA3358" s="48"/>
      <c r="AB3358" s="48"/>
      <c r="AC3358" s="217" t="s">
        <v>211</v>
      </c>
      <c r="AD3358" s="48"/>
      <c r="AE3358" s="217" t="s">
        <v>498</v>
      </c>
      <c r="AF3358" s="217" t="s">
        <v>211</v>
      </c>
      <c r="AG3358" s="217" t="s">
        <v>211</v>
      </c>
      <c r="AH3358" s="208">
        <v>43714</v>
      </c>
      <c r="AI3358" s="210" t="s">
        <v>4284</v>
      </c>
      <c r="AJ3358" s="115" t="str">
        <f t="shared" si="52"/>
        <v>FS</v>
      </c>
      <c r="AK3358" s="115" t="b">
        <f>ISNUMBER(SEARCH("IRT",Table1[[#This Row],[Current_Status]]))</f>
        <v>0</v>
      </c>
      <c r="AL3358" s="116">
        <f>YEAR(Table1[[#This Row],[Project_Initiated]])</f>
        <v>2019</v>
      </c>
      <c r="AM3358" s="53">
        <v>44136</v>
      </c>
      <c r="AN3358" s="53" t="str">
        <f>IF(AND(Table1[[#This Row],[Completed Date]]&gt;="07/01/2020"+0,Table1[[#This Row],[Completed Date]]&lt;="6/30/2021"+0),"FY 20-21",IF(AND(Table1[[#This Row],[Completed Date]]&gt;="07/01/2019"+0,Table1[[#This Row],[Completed Date]]&lt;="6/30/2020"+0),"FY 19-20",""))</f>
        <v>FY 19-20</v>
      </c>
      <c r="AO3358" s="116" t="str">
        <f>IFERROR(FIND("R",Table1[[#This Row],[FS_Priority]]),"")</f>
        <v/>
      </c>
    </row>
    <row r="3359" spans="1:41" x14ac:dyDescent="0.25">
      <c r="A3359" s="48" t="s">
        <v>4117</v>
      </c>
      <c r="B3359" s="217" t="s">
        <v>211</v>
      </c>
      <c r="C3359" s="217" t="s">
        <v>4117</v>
      </c>
      <c r="D3359" s="218" t="b">
        <v>0</v>
      </c>
      <c r="E3359" s="48" t="s">
        <v>198</v>
      </c>
      <c r="F3359" s="48" t="s">
        <v>4155</v>
      </c>
      <c r="G3359" s="48" t="s">
        <v>211</v>
      </c>
      <c r="H3359" s="48" t="s">
        <v>3833</v>
      </c>
      <c r="I3359" s="48" t="s">
        <v>4156</v>
      </c>
      <c r="J3359" s="48" t="s">
        <v>2661</v>
      </c>
      <c r="K3359" s="217" t="s">
        <v>3829</v>
      </c>
      <c r="L3359" s="217" t="s">
        <v>141</v>
      </c>
      <c r="M3359" s="48" t="s">
        <v>3830</v>
      </c>
      <c r="N3359" s="217" t="s">
        <v>211</v>
      </c>
      <c r="O3359" s="48" t="s">
        <v>183</v>
      </c>
      <c r="P3359" s="48"/>
      <c r="Q3359" s="48" t="s">
        <v>218</v>
      </c>
      <c r="R3359" s="217" t="s">
        <v>211</v>
      </c>
      <c r="S3359" s="48" t="b">
        <v>0</v>
      </c>
      <c r="T3359" s="48"/>
      <c r="U3359" s="178"/>
      <c r="V3359" s="178">
        <v>43634</v>
      </c>
      <c r="W3359" s="48" t="s">
        <v>211</v>
      </c>
      <c r="X3359" s="48"/>
      <c r="Y3359" s="48"/>
      <c r="Z3359" s="48" t="s">
        <v>211</v>
      </c>
      <c r="AA3359" s="48"/>
      <c r="AB3359" s="48"/>
      <c r="AC3359" s="217" t="s">
        <v>4319</v>
      </c>
      <c r="AD3359" s="179"/>
      <c r="AE3359" s="217" t="s">
        <v>178</v>
      </c>
      <c r="AF3359" s="217" t="s">
        <v>211</v>
      </c>
      <c r="AG3359" s="217" t="s">
        <v>211</v>
      </c>
      <c r="AH3359" s="208">
        <v>43739</v>
      </c>
      <c r="AI3359" s="210" t="s">
        <v>4284</v>
      </c>
      <c r="AJ3359" s="115" t="str">
        <f t="shared" si="52"/>
        <v>FS</v>
      </c>
      <c r="AK3359" s="115" t="b">
        <f>ISNUMBER(SEARCH("IRT",Table1[[#This Row],[Current_Status]]))</f>
        <v>0</v>
      </c>
      <c r="AL3359" s="116">
        <f>YEAR(Table1[[#This Row],[Project_Initiated]])</f>
        <v>2019</v>
      </c>
      <c r="AM3359" s="53">
        <v>44136</v>
      </c>
      <c r="AN3359" s="53" t="str">
        <f>IF(AND(Table1[[#This Row],[Completed Date]]&gt;="07/01/2020"+0,Table1[[#This Row],[Completed Date]]&lt;="6/30/2021"+0),"FY 20-21",IF(AND(Table1[[#This Row],[Completed Date]]&gt;="07/01/2019"+0,Table1[[#This Row],[Completed Date]]&lt;="6/30/2020"+0),"FY 19-20",""))</f>
        <v>FY 19-20</v>
      </c>
      <c r="AO3359" s="116" t="str">
        <f>IFERROR(FIND("R",Table1[[#This Row],[FS_Priority]]),"")</f>
        <v/>
      </c>
    </row>
    <row r="3360" spans="1:41" x14ac:dyDescent="0.25">
      <c r="A3360" s="48" t="s">
        <v>4087</v>
      </c>
      <c r="B3360" s="217" t="s">
        <v>211</v>
      </c>
      <c r="C3360" s="217" t="s">
        <v>4087</v>
      </c>
      <c r="D3360" s="218" t="b">
        <v>0</v>
      </c>
      <c r="E3360" s="48" t="s">
        <v>99</v>
      </c>
      <c r="F3360" s="48" t="s">
        <v>4157</v>
      </c>
      <c r="G3360" s="48" t="s">
        <v>211</v>
      </c>
      <c r="H3360" s="48" t="s">
        <v>465</v>
      </c>
      <c r="I3360" s="48" t="s">
        <v>4158</v>
      </c>
      <c r="J3360" s="48" t="s">
        <v>3454</v>
      </c>
      <c r="K3360" s="217" t="s">
        <v>4989</v>
      </c>
      <c r="L3360" s="217" t="s">
        <v>297</v>
      </c>
      <c r="M3360" s="48" t="s">
        <v>4159</v>
      </c>
      <c r="N3360" s="217" t="s">
        <v>211</v>
      </c>
      <c r="O3360" s="48" t="s">
        <v>165</v>
      </c>
      <c r="P3360" s="48"/>
      <c r="Q3360" s="48" t="s">
        <v>242</v>
      </c>
      <c r="R3360" s="217" t="s">
        <v>211</v>
      </c>
      <c r="S3360" s="48" t="b">
        <v>0</v>
      </c>
      <c r="T3360" s="48"/>
      <c r="U3360" s="178"/>
      <c r="V3360" s="178">
        <v>43635</v>
      </c>
      <c r="W3360" s="48" t="s">
        <v>211</v>
      </c>
      <c r="X3360" s="48"/>
      <c r="Y3360" s="48"/>
      <c r="Z3360" s="48" t="s">
        <v>211</v>
      </c>
      <c r="AA3360" s="48"/>
      <c r="AB3360" s="48"/>
      <c r="AC3360" s="217" t="s">
        <v>4436</v>
      </c>
      <c r="AD3360" s="48"/>
      <c r="AE3360" s="217" t="s">
        <v>165</v>
      </c>
      <c r="AF3360" s="217" t="s">
        <v>211</v>
      </c>
      <c r="AG3360" s="217" t="s">
        <v>211</v>
      </c>
      <c r="AH3360" s="208">
        <v>43731</v>
      </c>
      <c r="AI3360" s="210" t="s">
        <v>4284</v>
      </c>
      <c r="AJ3360" s="115" t="str">
        <f t="shared" si="52"/>
        <v>FS</v>
      </c>
      <c r="AK3360" s="115" t="b">
        <f>ISNUMBER(SEARCH("IRT",Table1[[#This Row],[Current_Status]]))</f>
        <v>0</v>
      </c>
      <c r="AL3360" s="116">
        <f>YEAR(Table1[[#This Row],[Project_Initiated]])</f>
        <v>2019</v>
      </c>
      <c r="AM3360" s="53">
        <v>44136</v>
      </c>
      <c r="AN3360" s="53" t="str">
        <f>IF(AND(Table1[[#This Row],[Completed Date]]&gt;="07/01/2020"+0,Table1[[#This Row],[Completed Date]]&lt;="6/30/2021"+0),"FY 20-21",IF(AND(Table1[[#This Row],[Completed Date]]&gt;="07/01/2019"+0,Table1[[#This Row],[Completed Date]]&lt;="6/30/2020"+0),"FY 19-20",""))</f>
        <v>FY 19-20</v>
      </c>
      <c r="AO3360" s="116" t="str">
        <f>IFERROR(FIND("R",Table1[[#This Row],[FS_Priority]]),"")</f>
        <v/>
      </c>
    </row>
    <row r="3361" spans="1:41" x14ac:dyDescent="0.25">
      <c r="A3361" s="48" t="s">
        <v>4086</v>
      </c>
      <c r="B3361" s="217" t="s">
        <v>211</v>
      </c>
      <c r="C3361" s="217" t="s">
        <v>4086</v>
      </c>
      <c r="D3361" s="218" t="b">
        <v>0</v>
      </c>
      <c r="E3361" s="48" t="s">
        <v>99</v>
      </c>
      <c r="F3361" s="48" t="s">
        <v>4160</v>
      </c>
      <c r="G3361" s="48" t="s">
        <v>211</v>
      </c>
      <c r="H3361" s="48" t="s">
        <v>465</v>
      </c>
      <c r="I3361" s="48" t="s">
        <v>4161</v>
      </c>
      <c r="J3361" s="48" t="s">
        <v>2661</v>
      </c>
      <c r="K3361" s="217" t="s">
        <v>4989</v>
      </c>
      <c r="L3361" s="217" t="s">
        <v>297</v>
      </c>
      <c r="M3361" s="48" t="s">
        <v>4162</v>
      </c>
      <c r="N3361" s="217" t="s">
        <v>211</v>
      </c>
      <c r="O3361" s="48" t="s">
        <v>165</v>
      </c>
      <c r="P3361" s="48"/>
      <c r="Q3361" s="48" t="s">
        <v>240</v>
      </c>
      <c r="R3361" s="217" t="s">
        <v>211</v>
      </c>
      <c r="S3361" s="48" t="b">
        <v>0</v>
      </c>
      <c r="T3361" s="48"/>
      <c r="U3361" s="178"/>
      <c r="V3361" s="178">
        <v>43635</v>
      </c>
      <c r="W3361" s="48" t="s">
        <v>211</v>
      </c>
      <c r="X3361" s="48"/>
      <c r="Y3361" s="48"/>
      <c r="Z3361" s="48" t="s">
        <v>211</v>
      </c>
      <c r="AA3361" s="48"/>
      <c r="AB3361" s="48"/>
      <c r="AC3361" s="217" t="s">
        <v>4436</v>
      </c>
      <c r="AD3361" s="179"/>
      <c r="AE3361" s="217" t="s">
        <v>165</v>
      </c>
      <c r="AF3361" s="217" t="s">
        <v>211</v>
      </c>
      <c r="AG3361" s="217" t="s">
        <v>211</v>
      </c>
      <c r="AH3361" s="208">
        <v>43742</v>
      </c>
      <c r="AI3361" s="210" t="s">
        <v>4284</v>
      </c>
      <c r="AJ3361" s="115" t="str">
        <f t="shared" si="52"/>
        <v>FS</v>
      </c>
      <c r="AK3361" s="115" t="b">
        <f>ISNUMBER(SEARCH("IRT",Table1[[#This Row],[Current_Status]]))</f>
        <v>0</v>
      </c>
      <c r="AL3361" s="116">
        <f>YEAR(Table1[[#This Row],[Project_Initiated]])</f>
        <v>2019</v>
      </c>
      <c r="AM3361" s="53">
        <v>44136</v>
      </c>
      <c r="AN3361" s="53" t="str">
        <f>IF(AND(Table1[[#This Row],[Completed Date]]&gt;="07/01/2020"+0,Table1[[#This Row],[Completed Date]]&lt;="6/30/2021"+0),"FY 20-21",IF(AND(Table1[[#This Row],[Completed Date]]&gt;="07/01/2019"+0,Table1[[#This Row],[Completed Date]]&lt;="6/30/2020"+0),"FY 19-20",""))</f>
        <v>FY 19-20</v>
      </c>
      <c r="AO3361" s="116" t="str">
        <f>IFERROR(FIND("R",Table1[[#This Row],[FS_Priority]]),"")</f>
        <v/>
      </c>
    </row>
    <row r="3362" spans="1:41" x14ac:dyDescent="0.25">
      <c r="A3362" s="48" t="s">
        <v>4116</v>
      </c>
      <c r="B3362" s="217" t="s">
        <v>211</v>
      </c>
      <c r="C3362" s="217" t="s">
        <v>4116</v>
      </c>
      <c r="D3362" s="218" t="b">
        <v>0</v>
      </c>
      <c r="E3362" s="48" t="s">
        <v>2771</v>
      </c>
      <c r="F3362" s="48" t="s">
        <v>4163</v>
      </c>
      <c r="G3362" s="48" t="s">
        <v>211</v>
      </c>
      <c r="H3362" s="48" t="s">
        <v>465</v>
      </c>
      <c r="I3362" s="48" t="s">
        <v>4164</v>
      </c>
      <c r="J3362" s="48" t="s">
        <v>2661</v>
      </c>
      <c r="K3362" s="217" t="s">
        <v>3786</v>
      </c>
      <c r="L3362" s="217" t="s">
        <v>2772</v>
      </c>
      <c r="M3362" s="48" t="s">
        <v>3597</v>
      </c>
      <c r="N3362" s="217" t="s">
        <v>211</v>
      </c>
      <c r="O3362" s="48" t="s">
        <v>165</v>
      </c>
      <c r="P3362" s="48"/>
      <c r="Q3362" s="48" t="s">
        <v>218</v>
      </c>
      <c r="R3362" s="217" t="s">
        <v>211</v>
      </c>
      <c r="S3362" s="48" t="b">
        <v>0</v>
      </c>
      <c r="T3362" s="48"/>
      <c r="U3362" s="178"/>
      <c r="V3362" s="178">
        <v>43641</v>
      </c>
      <c r="W3362" s="48" t="s">
        <v>211</v>
      </c>
      <c r="X3362" s="48"/>
      <c r="Y3362" s="48"/>
      <c r="Z3362" s="48" t="s">
        <v>211</v>
      </c>
      <c r="AA3362" s="48"/>
      <c r="AB3362" s="48"/>
      <c r="AC3362" s="217" t="s">
        <v>4436</v>
      </c>
      <c r="AD3362" s="48"/>
      <c r="AE3362" s="217" t="s">
        <v>165</v>
      </c>
      <c r="AF3362" s="217" t="s">
        <v>211</v>
      </c>
      <c r="AG3362" s="217" t="s">
        <v>211</v>
      </c>
      <c r="AH3362" s="208">
        <v>43741</v>
      </c>
      <c r="AI3362" s="210" t="s">
        <v>4284</v>
      </c>
      <c r="AJ3362" s="115" t="str">
        <f t="shared" si="52"/>
        <v>FS</v>
      </c>
      <c r="AK3362" s="115" t="b">
        <f>ISNUMBER(SEARCH("IRT",Table1[[#This Row],[Current_Status]]))</f>
        <v>0</v>
      </c>
      <c r="AL3362" s="116">
        <f>YEAR(Table1[[#This Row],[Project_Initiated]])</f>
        <v>2019</v>
      </c>
      <c r="AM3362" s="53">
        <v>44136</v>
      </c>
      <c r="AN3362" s="53" t="str">
        <f>IF(AND(Table1[[#This Row],[Completed Date]]&gt;="07/01/2020"+0,Table1[[#This Row],[Completed Date]]&lt;="6/30/2021"+0),"FY 20-21",IF(AND(Table1[[#This Row],[Completed Date]]&gt;="07/01/2019"+0,Table1[[#This Row],[Completed Date]]&lt;="6/30/2020"+0),"FY 19-20",""))</f>
        <v>FY 19-20</v>
      </c>
      <c r="AO3362" s="116" t="str">
        <f>IFERROR(FIND("R",Table1[[#This Row],[FS_Priority]]),"")</f>
        <v/>
      </c>
    </row>
    <row r="3363" spans="1:41" x14ac:dyDescent="0.25">
      <c r="A3363" s="48" t="s">
        <v>3389</v>
      </c>
      <c r="B3363" s="217" t="s">
        <v>211</v>
      </c>
      <c r="C3363" s="217" t="s">
        <v>3389</v>
      </c>
      <c r="D3363" s="218" t="b">
        <v>0</v>
      </c>
      <c r="E3363" s="48" t="s">
        <v>4299</v>
      </c>
      <c r="F3363" s="48" t="s">
        <v>3392</v>
      </c>
      <c r="G3363" s="48" t="s">
        <v>3393</v>
      </c>
      <c r="H3363" s="48" t="s">
        <v>267</v>
      </c>
      <c r="I3363" s="48" t="s">
        <v>3969</v>
      </c>
      <c r="J3363" s="48" t="s">
        <v>2661</v>
      </c>
      <c r="K3363" s="217" t="s">
        <v>3471</v>
      </c>
      <c r="L3363" s="217" t="s">
        <v>2636</v>
      </c>
      <c r="M3363" s="48" t="s">
        <v>3970</v>
      </c>
      <c r="N3363" s="217" t="s">
        <v>3888</v>
      </c>
      <c r="O3363" s="48" t="s">
        <v>183</v>
      </c>
      <c r="P3363" s="48"/>
      <c r="Q3363" s="48" t="s">
        <v>3291</v>
      </c>
      <c r="R3363" s="217" t="s">
        <v>211</v>
      </c>
      <c r="S3363" s="48" t="b">
        <v>0</v>
      </c>
      <c r="T3363" s="48"/>
      <c r="U3363" s="178"/>
      <c r="V3363" s="178">
        <v>43642</v>
      </c>
      <c r="W3363" s="48" t="s">
        <v>211</v>
      </c>
      <c r="X3363" s="48"/>
      <c r="Y3363" s="48"/>
      <c r="Z3363" s="48" t="s">
        <v>211</v>
      </c>
      <c r="AA3363" s="48"/>
      <c r="AB3363" s="48"/>
      <c r="AC3363" s="217" t="s">
        <v>5041</v>
      </c>
      <c r="AD3363" s="48"/>
      <c r="AE3363" s="217" t="s">
        <v>183</v>
      </c>
      <c r="AF3363" s="217" t="s">
        <v>3393</v>
      </c>
      <c r="AG3363" s="217" t="s">
        <v>211</v>
      </c>
      <c r="AH3363" s="208">
        <v>44048</v>
      </c>
      <c r="AI3363" s="210" t="s">
        <v>4349</v>
      </c>
      <c r="AJ3363" s="115" t="str">
        <f t="shared" si="52"/>
        <v>FS</v>
      </c>
      <c r="AK3363" s="115" t="b">
        <f>ISNUMBER(SEARCH("IRT",Table1[[#This Row],[Current_Status]]))</f>
        <v>0</v>
      </c>
      <c r="AL3363" s="116">
        <f>YEAR(Table1[[#This Row],[Project_Initiated]])</f>
        <v>2019</v>
      </c>
      <c r="AM3363" s="53">
        <v>44136</v>
      </c>
      <c r="AN3363" s="53" t="str">
        <f>IF(AND(Table1[[#This Row],[Completed Date]]&gt;="07/01/2020"+0,Table1[[#This Row],[Completed Date]]&lt;="6/30/2021"+0),"FY 20-21",IF(AND(Table1[[#This Row],[Completed Date]]&gt;="07/01/2019"+0,Table1[[#This Row],[Completed Date]]&lt;="6/30/2020"+0),"FY 19-20",""))</f>
        <v>FY 20-21</v>
      </c>
      <c r="AO3363" s="116">
        <f>IFERROR(FIND("R",Table1[[#This Row],[FS_Priority]]),"")</f>
        <v>1</v>
      </c>
    </row>
    <row r="3364" spans="1:41" x14ac:dyDescent="0.25">
      <c r="A3364" s="48" t="s">
        <v>4098</v>
      </c>
      <c r="B3364" s="217" t="s">
        <v>211</v>
      </c>
      <c r="C3364" s="217" t="s">
        <v>4098</v>
      </c>
      <c r="D3364" s="218" t="b">
        <v>0</v>
      </c>
      <c r="E3364" s="48" t="s">
        <v>107</v>
      </c>
      <c r="F3364" s="48" t="s">
        <v>4165</v>
      </c>
      <c r="G3364" s="48" t="s">
        <v>4333</v>
      </c>
      <c r="H3364" s="48" t="s">
        <v>441</v>
      </c>
      <c r="I3364" s="48" t="s">
        <v>3961</v>
      </c>
      <c r="J3364" s="48" t="s">
        <v>2661</v>
      </c>
      <c r="K3364" s="217" t="s">
        <v>3674</v>
      </c>
      <c r="L3364" s="217" t="s">
        <v>2636</v>
      </c>
      <c r="M3364" s="48" t="s">
        <v>4166</v>
      </c>
      <c r="N3364" s="217" t="s">
        <v>211</v>
      </c>
      <c r="O3364" s="48" t="s">
        <v>183</v>
      </c>
      <c r="P3364" s="48"/>
      <c r="Q3364" s="48" t="s">
        <v>239</v>
      </c>
      <c r="R3364" s="217" t="s">
        <v>211</v>
      </c>
      <c r="S3364" s="48" t="b">
        <v>0</v>
      </c>
      <c r="T3364" s="48"/>
      <c r="U3364" s="178"/>
      <c r="V3364" s="178">
        <v>43644</v>
      </c>
      <c r="W3364" s="48" t="s">
        <v>211</v>
      </c>
      <c r="X3364" s="48"/>
      <c r="Y3364" s="48"/>
      <c r="Z3364" s="48" t="s">
        <v>211</v>
      </c>
      <c r="AA3364" s="48"/>
      <c r="AB3364" s="48"/>
      <c r="AC3364" s="217" t="s">
        <v>4743</v>
      </c>
      <c r="AD3364" s="219">
        <v>43754</v>
      </c>
      <c r="AE3364" s="217" t="s">
        <v>498</v>
      </c>
      <c r="AF3364" s="217" t="s">
        <v>4463</v>
      </c>
      <c r="AG3364" s="217" t="s">
        <v>2694</v>
      </c>
      <c r="AH3364" s="208">
        <v>43844</v>
      </c>
      <c r="AI3364" s="210" t="s">
        <v>4284</v>
      </c>
      <c r="AJ3364" s="115" t="str">
        <f t="shared" si="52"/>
        <v>FS</v>
      </c>
      <c r="AK3364" s="115" t="b">
        <f>ISNUMBER(SEARCH("IRT",Table1[[#This Row],[Current_Status]]))</f>
        <v>0</v>
      </c>
      <c r="AL3364" s="116">
        <f>YEAR(Table1[[#This Row],[Project_Initiated]])</f>
        <v>2019</v>
      </c>
      <c r="AM3364" s="53">
        <v>44136</v>
      </c>
      <c r="AN3364" s="53" t="str">
        <f>IF(AND(Table1[[#This Row],[Completed Date]]&gt;="07/01/2020"+0,Table1[[#This Row],[Completed Date]]&lt;="6/30/2021"+0),"FY 20-21",IF(AND(Table1[[#This Row],[Completed Date]]&gt;="07/01/2019"+0,Table1[[#This Row],[Completed Date]]&lt;="6/30/2020"+0),"FY 19-20",""))</f>
        <v>FY 19-20</v>
      </c>
      <c r="AO3364" s="116" t="str">
        <f>IFERROR(FIND("R",Table1[[#This Row],[FS_Priority]]),"")</f>
        <v/>
      </c>
    </row>
    <row r="3365" spans="1:41" x14ac:dyDescent="0.25">
      <c r="A3365" s="48" t="s">
        <v>901</v>
      </c>
      <c r="B3365" s="217" t="s">
        <v>211</v>
      </c>
      <c r="C3365" s="217" t="s">
        <v>901</v>
      </c>
      <c r="D3365" s="218" t="b">
        <v>0</v>
      </c>
      <c r="E3365" s="48" t="s">
        <v>147</v>
      </c>
      <c r="F3365" s="48" t="s">
        <v>902</v>
      </c>
      <c r="G3365" s="48" t="s">
        <v>211</v>
      </c>
      <c r="H3365" s="48" t="s">
        <v>410</v>
      </c>
      <c r="I3365" s="48" t="s">
        <v>3856</v>
      </c>
      <c r="J3365" s="48" t="s">
        <v>2672</v>
      </c>
      <c r="K3365" s="217" t="s">
        <v>3839</v>
      </c>
      <c r="L3365" s="217" t="s">
        <v>4330</v>
      </c>
      <c r="M3365" s="48" t="s">
        <v>3788</v>
      </c>
      <c r="N3365" s="217" t="s">
        <v>211</v>
      </c>
      <c r="O3365" s="48" t="s">
        <v>183</v>
      </c>
      <c r="P3365" s="48"/>
      <c r="Q3365" s="48" t="s">
        <v>211</v>
      </c>
      <c r="R3365" s="217" t="s">
        <v>236</v>
      </c>
      <c r="S3365" s="48" t="b">
        <v>0</v>
      </c>
      <c r="T3365" s="48"/>
      <c r="U3365" s="178"/>
      <c r="V3365" s="178">
        <v>43298</v>
      </c>
      <c r="W3365" s="48" t="s">
        <v>211</v>
      </c>
      <c r="X3365" s="48"/>
      <c r="Y3365" s="48"/>
      <c r="Z3365" s="48" t="s">
        <v>211</v>
      </c>
      <c r="AA3365" s="48"/>
      <c r="AB3365" s="48"/>
      <c r="AC3365" s="217" t="s">
        <v>211</v>
      </c>
      <c r="AD3365" s="179"/>
      <c r="AE3365" s="217" t="s">
        <v>498</v>
      </c>
      <c r="AF3365" s="217" t="s">
        <v>211</v>
      </c>
      <c r="AG3365" s="217" t="s">
        <v>2694</v>
      </c>
      <c r="AH3365" s="208">
        <v>43362</v>
      </c>
      <c r="AI3365" s="210" t="s">
        <v>4350</v>
      </c>
      <c r="AJ3365" s="115" t="str">
        <f t="shared" si="52"/>
        <v>FS</v>
      </c>
      <c r="AK3365" s="115" t="b">
        <f>ISNUMBER(SEARCH("IRT",Table1[[#This Row],[Current_Status]]))</f>
        <v>0</v>
      </c>
      <c r="AL3365" s="116">
        <f>YEAR(Table1[[#This Row],[Project_Initiated]])</f>
        <v>2018</v>
      </c>
      <c r="AM3365" s="53">
        <v>44136</v>
      </c>
      <c r="AN3365" s="53" t="str">
        <f>IF(AND(Table1[[#This Row],[Completed Date]]&gt;="07/01/2020"+0,Table1[[#This Row],[Completed Date]]&lt;="6/30/2021"+0),"FY 20-21",IF(AND(Table1[[#This Row],[Completed Date]]&gt;="07/01/2019"+0,Table1[[#This Row],[Completed Date]]&lt;="6/30/2020"+0),"FY 19-20",""))</f>
        <v/>
      </c>
      <c r="AO3365" s="116" t="str">
        <f>IFERROR(FIND("R",Table1[[#This Row],[FS_Priority]]),"")</f>
        <v/>
      </c>
    </row>
    <row r="3366" spans="1:41" x14ac:dyDescent="0.25">
      <c r="A3366" s="48" t="s">
        <v>2638</v>
      </c>
      <c r="B3366" s="217" t="s">
        <v>211</v>
      </c>
      <c r="C3366" s="217" t="s">
        <v>2638</v>
      </c>
      <c r="D3366" s="218" t="b">
        <v>0</v>
      </c>
      <c r="E3366" s="48" t="s">
        <v>130</v>
      </c>
      <c r="F3366" s="48" t="s">
        <v>3276</v>
      </c>
      <c r="G3366" s="48" t="s">
        <v>211</v>
      </c>
      <c r="H3366" s="48" t="s">
        <v>459</v>
      </c>
      <c r="I3366" s="48" t="s">
        <v>3793</v>
      </c>
      <c r="J3366" s="48" t="s">
        <v>2670</v>
      </c>
      <c r="K3366" s="217" t="s">
        <v>3791</v>
      </c>
      <c r="L3366" s="217" t="s">
        <v>403</v>
      </c>
      <c r="M3366" s="48" t="s">
        <v>3792</v>
      </c>
      <c r="N3366" s="217" t="s">
        <v>211</v>
      </c>
      <c r="O3366" s="48" t="s">
        <v>211</v>
      </c>
      <c r="P3366" s="48"/>
      <c r="Q3366" s="48" t="s">
        <v>211</v>
      </c>
      <c r="R3366" s="217" t="s">
        <v>211</v>
      </c>
      <c r="S3366" s="48" t="b">
        <v>0</v>
      </c>
      <c r="T3366" s="48"/>
      <c r="U3366" s="178"/>
      <c r="V3366" s="178">
        <v>43321</v>
      </c>
      <c r="W3366" s="48" t="s">
        <v>211</v>
      </c>
      <c r="X3366" s="48"/>
      <c r="Y3366" s="48"/>
      <c r="Z3366" s="48" t="s">
        <v>211</v>
      </c>
      <c r="AA3366" s="48"/>
      <c r="AB3366" s="48"/>
      <c r="AC3366" s="217" t="s">
        <v>211</v>
      </c>
      <c r="AD3366" s="48"/>
      <c r="AE3366" s="217" t="s">
        <v>211</v>
      </c>
      <c r="AF3366" s="217" t="s">
        <v>211</v>
      </c>
      <c r="AG3366" s="217" t="s">
        <v>211</v>
      </c>
      <c r="AH3366" s="208">
        <v>43473</v>
      </c>
      <c r="AI3366" s="210" t="s">
        <v>4352</v>
      </c>
      <c r="AJ3366" s="115" t="str">
        <f t="shared" si="52"/>
        <v>FS</v>
      </c>
      <c r="AK3366" s="115" t="b">
        <f>ISNUMBER(SEARCH("IRT",Table1[[#This Row],[Current_Status]]))</f>
        <v>0</v>
      </c>
      <c r="AL3366" s="116">
        <f>YEAR(Table1[[#This Row],[Project_Initiated]])</f>
        <v>2018</v>
      </c>
      <c r="AM3366" s="53">
        <v>44136</v>
      </c>
      <c r="AN3366" s="53" t="str">
        <f>IF(AND(Table1[[#This Row],[Completed Date]]&gt;="07/01/2020"+0,Table1[[#This Row],[Completed Date]]&lt;="6/30/2021"+0),"FY 20-21",IF(AND(Table1[[#This Row],[Completed Date]]&gt;="07/01/2019"+0,Table1[[#This Row],[Completed Date]]&lt;="6/30/2020"+0),"FY 19-20",""))</f>
        <v/>
      </c>
      <c r="AO3366" s="116" t="str">
        <f>IFERROR(FIND("R",Table1[[#This Row],[FS_Priority]]),"")</f>
        <v/>
      </c>
    </row>
    <row r="3367" spans="1:41" x14ac:dyDescent="0.25">
      <c r="A3367" s="48" t="s">
        <v>299</v>
      </c>
      <c r="B3367" s="217" t="s">
        <v>211</v>
      </c>
      <c r="C3367" s="217" t="s">
        <v>299</v>
      </c>
      <c r="D3367" s="218" t="b">
        <v>0</v>
      </c>
      <c r="E3367" s="48" t="s">
        <v>99</v>
      </c>
      <c r="F3367" s="48" t="s">
        <v>3104</v>
      </c>
      <c r="G3367" s="48" t="s">
        <v>211</v>
      </c>
      <c r="H3367" s="48" t="s">
        <v>465</v>
      </c>
      <c r="I3367" s="48" t="s">
        <v>3626</v>
      </c>
      <c r="J3367" s="48" t="s">
        <v>2661</v>
      </c>
      <c r="K3367" s="217" t="s">
        <v>4989</v>
      </c>
      <c r="L3367" s="217" t="s">
        <v>297</v>
      </c>
      <c r="M3367" s="48" t="s">
        <v>3627</v>
      </c>
      <c r="N3367" s="217" t="s">
        <v>211</v>
      </c>
      <c r="O3367" s="48" t="s">
        <v>165</v>
      </c>
      <c r="P3367" s="48"/>
      <c r="Q3367" s="48" t="s">
        <v>223</v>
      </c>
      <c r="R3367" s="217" t="s">
        <v>211</v>
      </c>
      <c r="S3367" s="48" t="b">
        <v>0</v>
      </c>
      <c r="T3367" s="48"/>
      <c r="U3367" s="178"/>
      <c r="V3367" s="178">
        <v>43329</v>
      </c>
      <c r="W3367" s="48" t="s">
        <v>211</v>
      </c>
      <c r="X3367" s="48"/>
      <c r="Y3367" s="48"/>
      <c r="Z3367" s="48" t="s">
        <v>211</v>
      </c>
      <c r="AA3367" s="48"/>
      <c r="AB3367" s="48"/>
      <c r="AC3367" s="217" t="s">
        <v>539</v>
      </c>
      <c r="AD3367" s="48"/>
      <c r="AE3367" s="217" t="s">
        <v>165</v>
      </c>
      <c r="AF3367" s="217" t="s">
        <v>211</v>
      </c>
      <c r="AG3367" s="217" t="s">
        <v>539</v>
      </c>
      <c r="AH3367" s="208">
        <v>43412</v>
      </c>
      <c r="AI3367" s="210" t="s">
        <v>4347</v>
      </c>
      <c r="AJ3367" s="115" t="str">
        <f t="shared" si="52"/>
        <v>FS</v>
      </c>
      <c r="AK3367" s="115" t="b">
        <f>ISNUMBER(SEARCH("IRT",Table1[[#This Row],[Current_Status]]))</f>
        <v>0</v>
      </c>
      <c r="AL3367" s="116">
        <f>YEAR(Table1[[#This Row],[Project_Initiated]])</f>
        <v>2018</v>
      </c>
      <c r="AM3367" s="53">
        <v>44136</v>
      </c>
      <c r="AN3367" s="53" t="str">
        <f>IF(AND(Table1[[#This Row],[Completed Date]]&gt;="07/01/2020"+0,Table1[[#This Row],[Completed Date]]&lt;="6/30/2021"+0),"FY 20-21",IF(AND(Table1[[#This Row],[Completed Date]]&gt;="07/01/2019"+0,Table1[[#This Row],[Completed Date]]&lt;="6/30/2020"+0),"FY 19-20",""))</f>
        <v/>
      </c>
      <c r="AO3367" s="116" t="str">
        <f>IFERROR(FIND("R",Table1[[#This Row],[FS_Priority]]),"")</f>
        <v/>
      </c>
    </row>
    <row r="3368" spans="1:41" x14ac:dyDescent="0.25">
      <c r="A3368" s="48" t="s">
        <v>387</v>
      </c>
      <c r="B3368" s="217" t="s">
        <v>211</v>
      </c>
      <c r="C3368" s="217" t="s">
        <v>387</v>
      </c>
      <c r="D3368" s="218" t="b">
        <v>0</v>
      </c>
      <c r="E3368" s="48" t="s">
        <v>107</v>
      </c>
      <c r="F3368" s="48" t="s">
        <v>3243</v>
      </c>
      <c r="G3368" s="48" t="s">
        <v>217</v>
      </c>
      <c r="H3368" s="48" t="s">
        <v>396</v>
      </c>
      <c r="I3368" s="48" t="s">
        <v>240</v>
      </c>
      <c r="J3368" s="48" t="s">
        <v>2670</v>
      </c>
      <c r="K3368" s="217" t="s">
        <v>3674</v>
      </c>
      <c r="L3368" s="217" t="s">
        <v>2636</v>
      </c>
      <c r="M3368" s="48" t="s">
        <v>3679</v>
      </c>
      <c r="N3368" s="217" t="s">
        <v>211</v>
      </c>
      <c r="O3368" s="48" t="s">
        <v>165</v>
      </c>
      <c r="P3368" s="48"/>
      <c r="Q3368" s="48" t="s">
        <v>388</v>
      </c>
      <c r="R3368" s="217" t="s">
        <v>211</v>
      </c>
      <c r="S3368" s="48" t="b">
        <v>0</v>
      </c>
      <c r="T3368" s="48"/>
      <c r="U3368" s="178"/>
      <c r="V3368" s="178">
        <v>43329</v>
      </c>
      <c r="W3368" s="48" t="s">
        <v>211</v>
      </c>
      <c r="X3368" s="48"/>
      <c r="Y3368" s="48"/>
      <c r="Z3368" s="48" t="s">
        <v>211</v>
      </c>
      <c r="AA3368" s="48"/>
      <c r="AB3368" s="48"/>
      <c r="AC3368" s="217" t="s">
        <v>2676</v>
      </c>
      <c r="AD3368" s="48"/>
      <c r="AE3368" s="217" t="s">
        <v>165</v>
      </c>
      <c r="AF3368" s="217" t="s">
        <v>211</v>
      </c>
      <c r="AG3368" s="217" t="s">
        <v>539</v>
      </c>
      <c r="AH3368" s="208">
        <v>43447</v>
      </c>
      <c r="AI3368" s="210" t="s">
        <v>4347</v>
      </c>
      <c r="AJ3368" s="115" t="str">
        <f t="shared" si="52"/>
        <v>FS</v>
      </c>
      <c r="AK3368" s="115" t="b">
        <f>ISNUMBER(SEARCH("IRT",Table1[[#This Row],[Current_Status]]))</f>
        <v>0</v>
      </c>
      <c r="AL3368" s="116">
        <f>YEAR(Table1[[#This Row],[Project_Initiated]])</f>
        <v>2018</v>
      </c>
      <c r="AM3368" s="53">
        <v>44136</v>
      </c>
      <c r="AN3368" s="53" t="str">
        <f>IF(AND(Table1[[#This Row],[Completed Date]]&gt;="07/01/2020"+0,Table1[[#This Row],[Completed Date]]&lt;="6/30/2021"+0),"FY 20-21",IF(AND(Table1[[#This Row],[Completed Date]]&gt;="07/01/2019"+0,Table1[[#This Row],[Completed Date]]&lt;="6/30/2020"+0),"FY 19-20",""))</f>
        <v/>
      </c>
      <c r="AO3368" s="116" t="str">
        <f>IFERROR(FIND("R",Table1[[#This Row],[FS_Priority]]),"")</f>
        <v/>
      </c>
    </row>
    <row r="3369" spans="1:41" x14ac:dyDescent="0.25">
      <c r="A3369" s="48" t="s">
        <v>903</v>
      </c>
      <c r="B3369" s="217" t="s">
        <v>211</v>
      </c>
      <c r="C3369" s="217" t="s">
        <v>903</v>
      </c>
      <c r="D3369" s="218" t="b">
        <v>0</v>
      </c>
      <c r="E3369" s="48" t="s">
        <v>148</v>
      </c>
      <c r="F3369" s="48" t="s">
        <v>3337</v>
      </c>
      <c r="G3369" s="48" t="s">
        <v>211</v>
      </c>
      <c r="H3369" s="48" t="s">
        <v>474</v>
      </c>
      <c r="I3369" s="48" t="s">
        <v>3876</v>
      </c>
      <c r="J3369" s="48" t="s">
        <v>2661</v>
      </c>
      <c r="K3369" s="217" t="s">
        <v>4320</v>
      </c>
      <c r="L3369" s="217" t="s">
        <v>434</v>
      </c>
      <c r="M3369" s="48" t="s">
        <v>3874</v>
      </c>
      <c r="N3369" s="217" t="s">
        <v>211</v>
      </c>
      <c r="O3369" s="48" t="s">
        <v>165</v>
      </c>
      <c r="P3369" s="48"/>
      <c r="Q3369" s="48" t="s">
        <v>236</v>
      </c>
      <c r="R3369" s="217" t="s">
        <v>211</v>
      </c>
      <c r="S3369" s="48" t="b">
        <v>0</v>
      </c>
      <c r="T3369" s="48"/>
      <c r="U3369" s="178"/>
      <c r="V3369" s="178">
        <v>43333</v>
      </c>
      <c r="W3369" s="48" t="s">
        <v>211</v>
      </c>
      <c r="X3369" s="48"/>
      <c r="Y3369" s="48"/>
      <c r="Z3369" s="48" t="s">
        <v>211</v>
      </c>
      <c r="AA3369" s="48"/>
      <c r="AB3369" s="48"/>
      <c r="AC3369" s="217" t="s">
        <v>539</v>
      </c>
      <c r="AD3369" s="48"/>
      <c r="AE3369" s="217" t="s">
        <v>165</v>
      </c>
      <c r="AF3369" s="217" t="s">
        <v>211</v>
      </c>
      <c r="AG3369" s="217" t="s">
        <v>539</v>
      </c>
      <c r="AH3369" s="208">
        <v>43383</v>
      </c>
      <c r="AI3369" s="210" t="s">
        <v>4347</v>
      </c>
      <c r="AJ3369" s="115" t="str">
        <f t="shared" si="52"/>
        <v>FS</v>
      </c>
      <c r="AK3369" s="115" t="b">
        <f>ISNUMBER(SEARCH("IRT",Table1[[#This Row],[Current_Status]]))</f>
        <v>0</v>
      </c>
      <c r="AL3369" s="116">
        <f>YEAR(Table1[[#This Row],[Project_Initiated]])</f>
        <v>2018</v>
      </c>
      <c r="AM3369" s="53">
        <v>44136</v>
      </c>
      <c r="AN3369" s="53" t="str">
        <f>IF(AND(Table1[[#This Row],[Completed Date]]&gt;="07/01/2020"+0,Table1[[#This Row],[Completed Date]]&lt;="6/30/2021"+0),"FY 20-21",IF(AND(Table1[[#This Row],[Completed Date]]&gt;="07/01/2019"+0,Table1[[#This Row],[Completed Date]]&lt;="6/30/2020"+0),"FY 19-20",""))</f>
        <v/>
      </c>
      <c r="AO3369" s="116" t="str">
        <f>IFERROR(FIND("R",Table1[[#This Row],[FS_Priority]]),"")</f>
        <v/>
      </c>
    </row>
    <row r="3370" spans="1:41" x14ac:dyDescent="0.25">
      <c r="A3370" s="48" t="s">
        <v>2630</v>
      </c>
      <c r="B3370" s="217" t="s">
        <v>211</v>
      </c>
      <c r="C3370" s="217" t="s">
        <v>2630</v>
      </c>
      <c r="D3370" s="218" t="b">
        <v>0</v>
      </c>
      <c r="E3370" s="48" t="s">
        <v>107</v>
      </c>
      <c r="F3370" s="48" t="s">
        <v>3151</v>
      </c>
      <c r="G3370" s="48" t="s">
        <v>2821</v>
      </c>
      <c r="H3370" s="48" t="s">
        <v>397</v>
      </c>
      <c r="I3370" s="48" t="s">
        <v>211</v>
      </c>
      <c r="J3370" s="48" t="s">
        <v>2670</v>
      </c>
      <c r="K3370" s="217" t="s">
        <v>3674</v>
      </c>
      <c r="L3370" s="217" t="s">
        <v>2636</v>
      </c>
      <c r="M3370" s="48" t="s">
        <v>3680</v>
      </c>
      <c r="N3370" s="217" t="s">
        <v>211</v>
      </c>
      <c r="O3370" s="48" t="s">
        <v>211</v>
      </c>
      <c r="P3370" s="48"/>
      <c r="Q3370" s="48" t="s">
        <v>211</v>
      </c>
      <c r="R3370" s="217" t="s">
        <v>211</v>
      </c>
      <c r="S3370" s="48" t="b">
        <v>0</v>
      </c>
      <c r="T3370" s="48"/>
      <c r="U3370" s="178"/>
      <c r="V3370" s="178">
        <v>43411</v>
      </c>
      <c r="W3370" s="48" t="s">
        <v>211</v>
      </c>
      <c r="X3370" s="48"/>
      <c r="Y3370" s="48"/>
      <c r="Z3370" s="48" t="s">
        <v>211</v>
      </c>
      <c r="AA3370" s="48"/>
      <c r="AB3370" s="48"/>
      <c r="AC3370" s="217" t="s">
        <v>211</v>
      </c>
      <c r="AD3370" s="219">
        <v>43444</v>
      </c>
      <c r="AE3370" s="217" t="s">
        <v>498</v>
      </c>
      <c r="AF3370" s="217" t="s">
        <v>4464</v>
      </c>
      <c r="AG3370" s="217" t="s">
        <v>2694</v>
      </c>
      <c r="AH3370" s="208">
        <v>43535</v>
      </c>
      <c r="AI3370" s="210" t="s">
        <v>4352</v>
      </c>
      <c r="AJ3370" s="115" t="str">
        <f t="shared" si="52"/>
        <v>FS</v>
      </c>
      <c r="AK3370" s="115" t="b">
        <f>ISNUMBER(SEARCH("IRT",Table1[[#This Row],[Current_Status]]))</f>
        <v>0</v>
      </c>
      <c r="AL3370" s="116">
        <f>YEAR(Table1[[#This Row],[Project_Initiated]])</f>
        <v>2018</v>
      </c>
      <c r="AM3370" s="53">
        <v>44136</v>
      </c>
      <c r="AN3370" s="53" t="str">
        <f>IF(AND(Table1[[#This Row],[Completed Date]]&gt;="07/01/2020"+0,Table1[[#This Row],[Completed Date]]&lt;="6/30/2021"+0),"FY 20-21",IF(AND(Table1[[#This Row],[Completed Date]]&gt;="07/01/2019"+0,Table1[[#This Row],[Completed Date]]&lt;="6/30/2020"+0),"FY 19-20",""))</f>
        <v/>
      </c>
      <c r="AO3370" s="116" t="str">
        <f>IFERROR(FIND("R",Table1[[#This Row],[FS_Priority]]),"")</f>
        <v/>
      </c>
    </row>
    <row r="3371" spans="1:41" x14ac:dyDescent="0.25">
      <c r="A3371" s="48" t="s">
        <v>4083</v>
      </c>
      <c r="B3371" s="217" t="s">
        <v>211</v>
      </c>
      <c r="C3371" s="217" t="s">
        <v>4083</v>
      </c>
      <c r="D3371" s="218" t="b">
        <v>0</v>
      </c>
      <c r="E3371" s="48" t="s">
        <v>99</v>
      </c>
      <c r="F3371" s="48" t="s">
        <v>4167</v>
      </c>
      <c r="G3371" s="48" t="s">
        <v>211</v>
      </c>
      <c r="H3371" s="48" t="s">
        <v>465</v>
      </c>
      <c r="I3371" s="48" t="s">
        <v>3621</v>
      </c>
      <c r="J3371" s="48" t="s">
        <v>2661</v>
      </c>
      <c r="K3371" s="217" t="s">
        <v>4989</v>
      </c>
      <c r="L3371" s="217" t="s">
        <v>297</v>
      </c>
      <c r="M3371" s="48" t="s">
        <v>3602</v>
      </c>
      <c r="N3371" s="217" t="s">
        <v>211</v>
      </c>
      <c r="O3371" s="48" t="s">
        <v>183</v>
      </c>
      <c r="P3371" s="48"/>
      <c r="Q3371" s="48" t="s">
        <v>236</v>
      </c>
      <c r="R3371" s="217" t="s">
        <v>211</v>
      </c>
      <c r="S3371" s="48" t="b">
        <v>0</v>
      </c>
      <c r="T3371" s="48"/>
      <c r="U3371" s="178"/>
      <c r="V3371" s="178">
        <v>43647</v>
      </c>
      <c r="W3371" s="48" t="s">
        <v>211</v>
      </c>
      <c r="X3371" s="48"/>
      <c r="Y3371" s="48"/>
      <c r="Z3371" s="48" t="s">
        <v>211</v>
      </c>
      <c r="AA3371" s="48"/>
      <c r="AB3371" s="48"/>
      <c r="AC3371" s="217" t="s">
        <v>4762</v>
      </c>
      <c r="AD3371" s="219">
        <v>43739</v>
      </c>
      <c r="AE3371" s="217" t="s">
        <v>183</v>
      </c>
      <c r="AF3371" s="217" t="s">
        <v>4734</v>
      </c>
      <c r="AG3371" s="217" t="s">
        <v>2694</v>
      </c>
      <c r="AH3371" s="208">
        <v>43860</v>
      </c>
      <c r="AI3371" s="210" t="s">
        <v>4284</v>
      </c>
      <c r="AJ3371" s="115" t="str">
        <f t="shared" si="52"/>
        <v>FS</v>
      </c>
      <c r="AK3371" s="115" t="b">
        <f>ISNUMBER(SEARCH("IRT",Table1[[#This Row],[Current_Status]]))</f>
        <v>0</v>
      </c>
      <c r="AL3371" s="116">
        <f>YEAR(Table1[[#This Row],[Project_Initiated]])</f>
        <v>2019</v>
      </c>
      <c r="AM3371" s="53">
        <v>44136</v>
      </c>
      <c r="AN3371" s="53" t="str">
        <f>IF(AND(Table1[[#This Row],[Completed Date]]&gt;="07/01/2020"+0,Table1[[#This Row],[Completed Date]]&lt;="6/30/2021"+0),"FY 20-21",IF(AND(Table1[[#This Row],[Completed Date]]&gt;="07/01/2019"+0,Table1[[#This Row],[Completed Date]]&lt;="6/30/2020"+0),"FY 19-20",""))</f>
        <v>FY 19-20</v>
      </c>
      <c r="AO3371" s="116" t="str">
        <f>IFERROR(FIND("R",Table1[[#This Row],[FS_Priority]]),"")</f>
        <v/>
      </c>
    </row>
    <row r="3372" spans="1:41" x14ac:dyDescent="0.25">
      <c r="A3372" s="48" t="s">
        <v>4271</v>
      </c>
      <c r="B3372" s="217" t="s">
        <v>211</v>
      </c>
      <c r="C3372" s="217" t="s">
        <v>4271</v>
      </c>
      <c r="D3372" s="218" t="b">
        <v>0</v>
      </c>
      <c r="E3372" s="48" t="s">
        <v>4291</v>
      </c>
      <c r="F3372" s="48" t="s">
        <v>4292</v>
      </c>
      <c r="G3372" s="48" t="s">
        <v>4293</v>
      </c>
      <c r="H3372" s="48" t="s">
        <v>457</v>
      </c>
      <c r="I3372" s="48" t="s">
        <v>211</v>
      </c>
      <c r="J3372" s="48" t="s">
        <v>2655</v>
      </c>
      <c r="K3372" s="217" t="s">
        <v>3784</v>
      </c>
      <c r="L3372" s="217" t="s">
        <v>2769</v>
      </c>
      <c r="M3372" s="48" t="s">
        <v>3785</v>
      </c>
      <c r="N3372" s="217" t="s">
        <v>3689</v>
      </c>
      <c r="O3372" s="48" t="s">
        <v>183</v>
      </c>
      <c r="P3372" s="48"/>
      <c r="Q3372" s="48" t="s">
        <v>218</v>
      </c>
      <c r="R3372" s="217" t="s">
        <v>211</v>
      </c>
      <c r="S3372" s="48" t="b">
        <v>0</v>
      </c>
      <c r="T3372" s="48"/>
      <c r="U3372" s="178"/>
      <c r="V3372" s="178">
        <v>43648</v>
      </c>
      <c r="W3372" s="48" t="s">
        <v>211</v>
      </c>
      <c r="X3372" s="48"/>
      <c r="Y3372" s="48"/>
      <c r="Z3372" s="48" t="s">
        <v>211</v>
      </c>
      <c r="AA3372" s="48"/>
      <c r="AB3372" s="48"/>
      <c r="AC3372" s="217" t="s">
        <v>5037</v>
      </c>
      <c r="AD3372" s="219">
        <v>43629</v>
      </c>
      <c r="AE3372" s="217" t="s">
        <v>178</v>
      </c>
      <c r="AF3372" s="217" t="s">
        <v>4465</v>
      </c>
      <c r="AG3372" s="217" t="s">
        <v>2694</v>
      </c>
      <c r="AH3372" s="208"/>
      <c r="AI3372" s="210" t="s">
        <v>4355</v>
      </c>
      <c r="AJ3372" s="115" t="str">
        <f t="shared" si="52"/>
        <v>FS</v>
      </c>
      <c r="AK3372" s="115" t="b">
        <f>ISNUMBER(SEARCH("IRT",Table1[[#This Row],[Current_Status]]))</f>
        <v>0</v>
      </c>
      <c r="AL3372" s="116">
        <f>YEAR(Table1[[#This Row],[Project_Initiated]])</f>
        <v>2019</v>
      </c>
      <c r="AM3372" s="53">
        <v>44136</v>
      </c>
      <c r="AN3372" s="53" t="str">
        <f>IF(AND(Table1[[#This Row],[Completed Date]]&gt;="07/01/2020"+0,Table1[[#This Row],[Completed Date]]&lt;="6/30/2021"+0),"FY 20-21",IF(AND(Table1[[#This Row],[Completed Date]]&gt;="07/01/2019"+0,Table1[[#This Row],[Completed Date]]&lt;="6/30/2020"+0),"FY 19-20",""))</f>
        <v/>
      </c>
      <c r="AO3372" s="116" t="str">
        <f>IFERROR(FIND("R",Table1[[#This Row],[FS_Priority]]),"")</f>
        <v/>
      </c>
    </row>
    <row r="3373" spans="1:41" x14ac:dyDescent="0.25">
      <c r="A3373" s="48" t="s">
        <v>4082</v>
      </c>
      <c r="B3373" s="217" t="s">
        <v>211</v>
      </c>
      <c r="C3373" s="217" t="s">
        <v>4082</v>
      </c>
      <c r="D3373" s="218" t="b">
        <v>0</v>
      </c>
      <c r="E3373" s="48" t="s">
        <v>99</v>
      </c>
      <c r="F3373" s="48" t="s">
        <v>4168</v>
      </c>
      <c r="G3373" s="48" t="s">
        <v>211</v>
      </c>
      <c r="H3373" s="48" t="s">
        <v>465</v>
      </c>
      <c r="I3373" s="48" t="s">
        <v>3625</v>
      </c>
      <c r="J3373" s="48" t="s">
        <v>2661</v>
      </c>
      <c r="K3373" s="217" t="s">
        <v>4989</v>
      </c>
      <c r="L3373" s="217" t="s">
        <v>297</v>
      </c>
      <c r="M3373" s="48" t="s">
        <v>3627</v>
      </c>
      <c r="N3373" s="217" t="s">
        <v>211</v>
      </c>
      <c r="O3373" s="48" t="s">
        <v>165</v>
      </c>
      <c r="P3373" s="48"/>
      <c r="Q3373" s="48" t="s">
        <v>236</v>
      </c>
      <c r="R3373" s="217" t="s">
        <v>211</v>
      </c>
      <c r="S3373" s="48" t="b">
        <v>0</v>
      </c>
      <c r="T3373" s="48"/>
      <c r="U3373" s="178"/>
      <c r="V3373" s="178">
        <v>43648</v>
      </c>
      <c r="W3373" s="48" t="s">
        <v>211</v>
      </c>
      <c r="X3373" s="48"/>
      <c r="Y3373" s="48"/>
      <c r="Z3373" s="48" t="s">
        <v>211</v>
      </c>
      <c r="AA3373" s="48"/>
      <c r="AB3373" s="48"/>
      <c r="AC3373" s="217" t="s">
        <v>4436</v>
      </c>
      <c r="AD3373" s="48"/>
      <c r="AE3373" s="217" t="s">
        <v>165</v>
      </c>
      <c r="AF3373" s="217" t="s">
        <v>211</v>
      </c>
      <c r="AG3373" s="217" t="s">
        <v>211</v>
      </c>
      <c r="AH3373" s="208">
        <v>43725</v>
      </c>
      <c r="AI3373" s="210" t="s">
        <v>4284</v>
      </c>
      <c r="AJ3373" s="115" t="str">
        <f t="shared" si="52"/>
        <v>FS</v>
      </c>
      <c r="AK3373" s="115" t="b">
        <f>ISNUMBER(SEARCH("IRT",Table1[[#This Row],[Current_Status]]))</f>
        <v>0</v>
      </c>
      <c r="AL3373" s="116">
        <f>YEAR(Table1[[#This Row],[Project_Initiated]])</f>
        <v>2019</v>
      </c>
      <c r="AM3373" s="53">
        <v>44136</v>
      </c>
      <c r="AN3373" s="53" t="str">
        <f>IF(AND(Table1[[#This Row],[Completed Date]]&gt;="07/01/2020"+0,Table1[[#This Row],[Completed Date]]&lt;="6/30/2021"+0),"FY 20-21",IF(AND(Table1[[#This Row],[Completed Date]]&gt;="07/01/2019"+0,Table1[[#This Row],[Completed Date]]&lt;="6/30/2020"+0),"FY 19-20",""))</f>
        <v>FY 19-20</v>
      </c>
      <c r="AO3373" s="116" t="str">
        <f>IFERROR(FIND("R",Table1[[#This Row],[FS_Priority]]),"")</f>
        <v/>
      </c>
    </row>
    <row r="3374" spans="1:41" x14ac:dyDescent="0.25">
      <c r="A3374" s="48" t="s">
        <v>4084</v>
      </c>
      <c r="B3374" s="217" t="s">
        <v>211</v>
      </c>
      <c r="C3374" s="217" t="s">
        <v>4084</v>
      </c>
      <c r="D3374" s="218" t="b">
        <v>0</v>
      </c>
      <c r="E3374" s="48" t="s">
        <v>99</v>
      </c>
      <c r="F3374" s="48" t="s">
        <v>4169</v>
      </c>
      <c r="G3374" s="48" t="s">
        <v>211</v>
      </c>
      <c r="H3374" s="48" t="s">
        <v>465</v>
      </c>
      <c r="I3374" s="48" t="s">
        <v>4170</v>
      </c>
      <c r="J3374" s="48" t="s">
        <v>2661</v>
      </c>
      <c r="K3374" s="217" t="s">
        <v>4989</v>
      </c>
      <c r="L3374" s="217" t="s">
        <v>297</v>
      </c>
      <c r="M3374" s="48" t="s">
        <v>3627</v>
      </c>
      <c r="N3374" s="217" t="s">
        <v>211</v>
      </c>
      <c r="O3374" s="48" t="s">
        <v>165</v>
      </c>
      <c r="P3374" s="48"/>
      <c r="Q3374" s="48" t="s">
        <v>184</v>
      </c>
      <c r="R3374" s="217" t="s">
        <v>211</v>
      </c>
      <c r="S3374" s="48" t="b">
        <v>0</v>
      </c>
      <c r="T3374" s="48"/>
      <c r="U3374" s="178"/>
      <c r="V3374" s="178">
        <v>43648</v>
      </c>
      <c r="W3374" s="48" t="s">
        <v>211</v>
      </c>
      <c r="X3374" s="48"/>
      <c r="Y3374" s="48"/>
      <c r="Z3374" s="48" t="s">
        <v>211</v>
      </c>
      <c r="AA3374" s="48"/>
      <c r="AB3374" s="48"/>
      <c r="AC3374" s="217" t="s">
        <v>4436</v>
      </c>
      <c r="AD3374" s="48"/>
      <c r="AE3374" s="217" t="s">
        <v>165</v>
      </c>
      <c r="AF3374" s="217" t="s">
        <v>211</v>
      </c>
      <c r="AG3374" s="217" t="s">
        <v>211</v>
      </c>
      <c r="AH3374" s="208">
        <v>43725</v>
      </c>
      <c r="AI3374" s="210" t="s">
        <v>4284</v>
      </c>
      <c r="AJ3374" s="115" t="str">
        <f t="shared" si="52"/>
        <v>FS</v>
      </c>
      <c r="AK3374" s="115" t="b">
        <f>ISNUMBER(SEARCH("IRT",Table1[[#This Row],[Current_Status]]))</f>
        <v>0</v>
      </c>
      <c r="AL3374" s="116">
        <f>YEAR(Table1[[#This Row],[Project_Initiated]])</f>
        <v>2019</v>
      </c>
      <c r="AM3374" s="53">
        <v>44136</v>
      </c>
      <c r="AN3374" s="53" t="str">
        <f>IF(AND(Table1[[#This Row],[Completed Date]]&gt;="07/01/2020"+0,Table1[[#This Row],[Completed Date]]&lt;="6/30/2021"+0),"FY 20-21",IF(AND(Table1[[#This Row],[Completed Date]]&gt;="07/01/2019"+0,Table1[[#This Row],[Completed Date]]&lt;="6/30/2020"+0),"FY 19-20",""))</f>
        <v>FY 19-20</v>
      </c>
      <c r="AO3374" s="116" t="str">
        <f>IFERROR(FIND("R",Table1[[#This Row],[FS_Priority]]),"")</f>
        <v/>
      </c>
    </row>
    <row r="3375" spans="1:41" x14ac:dyDescent="0.25">
      <c r="A3375" s="48" t="s">
        <v>4110</v>
      </c>
      <c r="B3375" s="217" t="s">
        <v>211</v>
      </c>
      <c r="C3375" s="217" t="s">
        <v>4110</v>
      </c>
      <c r="D3375" s="218" t="b">
        <v>0</v>
      </c>
      <c r="E3375" s="48" t="s">
        <v>4299</v>
      </c>
      <c r="F3375" s="48" t="s">
        <v>4171</v>
      </c>
      <c r="G3375" s="48" t="s">
        <v>211</v>
      </c>
      <c r="H3375" s="48" t="s">
        <v>1288</v>
      </c>
      <c r="I3375" s="48" t="s">
        <v>4172</v>
      </c>
      <c r="J3375" s="48" t="s">
        <v>2661</v>
      </c>
      <c r="K3375" s="217" t="s">
        <v>3471</v>
      </c>
      <c r="L3375" s="217" t="s">
        <v>2636</v>
      </c>
      <c r="M3375" s="48" t="s">
        <v>4173</v>
      </c>
      <c r="N3375" s="217" t="s">
        <v>211</v>
      </c>
      <c r="O3375" s="48" t="s">
        <v>165</v>
      </c>
      <c r="P3375" s="48"/>
      <c r="Q3375" s="48" t="s">
        <v>218</v>
      </c>
      <c r="R3375" s="217" t="s">
        <v>211</v>
      </c>
      <c r="S3375" s="48" t="b">
        <v>0</v>
      </c>
      <c r="T3375" s="48"/>
      <c r="U3375" s="178"/>
      <c r="V3375" s="178">
        <v>43654</v>
      </c>
      <c r="W3375" s="48" t="s">
        <v>211</v>
      </c>
      <c r="X3375" s="48"/>
      <c r="Y3375" s="48"/>
      <c r="Z3375" s="48" t="s">
        <v>211</v>
      </c>
      <c r="AA3375" s="48"/>
      <c r="AB3375" s="48"/>
      <c r="AC3375" s="217" t="s">
        <v>4436</v>
      </c>
      <c r="AD3375" s="48"/>
      <c r="AE3375" s="217" t="s">
        <v>165</v>
      </c>
      <c r="AF3375" s="217" t="s">
        <v>211</v>
      </c>
      <c r="AG3375" s="217" t="s">
        <v>211</v>
      </c>
      <c r="AH3375" s="208">
        <v>43745</v>
      </c>
      <c r="AI3375" s="210" t="s">
        <v>4284</v>
      </c>
      <c r="AJ3375" s="115" t="str">
        <f t="shared" si="52"/>
        <v>FS</v>
      </c>
      <c r="AK3375" s="115" t="b">
        <f>ISNUMBER(SEARCH("IRT",Table1[[#This Row],[Current_Status]]))</f>
        <v>0</v>
      </c>
      <c r="AL3375" s="116">
        <f>YEAR(Table1[[#This Row],[Project_Initiated]])</f>
        <v>2019</v>
      </c>
      <c r="AM3375" s="53">
        <v>44136</v>
      </c>
      <c r="AN3375" s="53" t="str">
        <f>IF(AND(Table1[[#This Row],[Completed Date]]&gt;="07/01/2020"+0,Table1[[#This Row],[Completed Date]]&lt;="6/30/2021"+0),"FY 20-21",IF(AND(Table1[[#This Row],[Completed Date]]&gt;="07/01/2019"+0,Table1[[#This Row],[Completed Date]]&lt;="6/30/2020"+0),"FY 19-20",""))</f>
        <v>FY 19-20</v>
      </c>
      <c r="AO3375" s="116" t="str">
        <f>IFERROR(FIND("R",Table1[[#This Row],[FS_Priority]]),"")</f>
        <v/>
      </c>
    </row>
    <row r="3376" spans="1:41" x14ac:dyDescent="0.25">
      <c r="A3376" s="48" t="s">
        <v>4097</v>
      </c>
      <c r="B3376" s="217" t="s">
        <v>211</v>
      </c>
      <c r="C3376" s="217" t="s">
        <v>4097</v>
      </c>
      <c r="D3376" s="218" t="b">
        <v>0</v>
      </c>
      <c r="E3376" s="48" t="s">
        <v>107</v>
      </c>
      <c r="F3376" s="48" t="s">
        <v>4174</v>
      </c>
      <c r="G3376" s="48" t="s">
        <v>211</v>
      </c>
      <c r="H3376" s="48" t="s">
        <v>476</v>
      </c>
      <c r="I3376" s="48" t="s">
        <v>4175</v>
      </c>
      <c r="J3376" s="48" t="s">
        <v>2672</v>
      </c>
      <c r="K3376" s="217" t="s">
        <v>3674</v>
      </c>
      <c r="L3376" s="217" t="s">
        <v>2636</v>
      </c>
      <c r="M3376" s="48" t="s">
        <v>3687</v>
      </c>
      <c r="N3376" s="217" t="s">
        <v>211</v>
      </c>
      <c r="O3376" s="48" t="s">
        <v>183</v>
      </c>
      <c r="P3376" s="48"/>
      <c r="Q3376" s="48" t="s">
        <v>3431</v>
      </c>
      <c r="R3376" s="217" t="s">
        <v>211</v>
      </c>
      <c r="S3376" s="48" t="b">
        <v>0</v>
      </c>
      <c r="T3376" s="48"/>
      <c r="U3376" s="178"/>
      <c r="V3376" s="178">
        <v>43661</v>
      </c>
      <c r="W3376" s="48" t="s">
        <v>211</v>
      </c>
      <c r="X3376" s="48"/>
      <c r="Y3376" s="48"/>
      <c r="Z3376" s="48" t="s">
        <v>211</v>
      </c>
      <c r="AA3376" s="48"/>
      <c r="AB3376" s="48"/>
      <c r="AC3376" s="217" t="s">
        <v>4755</v>
      </c>
      <c r="AD3376" s="48"/>
      <c r="AE3376" s="217" t="s">
        <v>183</v>
      </c>
      <c r="AF3376" s="217" t="s">
        <v>211</v>
      </c>
      <c r="AG3376" s="217" t="s">
        <v>211</v>
      </c>
      <c r="AH3376" s="208">
        <v>43860</v>
      </c>
      <c r="AI3376" s="210" t="s">
        <v>4284</v>
      </c>
      <c r="AJ3376" s="115" t="str">
        <f t="shared" si="52"/>
        <v>FS</v>
      </c>
      <c r="AK3376" s="115" t="b">
        <f>ISNUMBER(SEARCH("IRT",Table1[[#This Row],[Current_Status]]))</f>
        <v>0</v>
      </c>
      <c r="AL3376" s="116">
        <f>YEAR(Table1[[#This Row],[Project_Initiated]])</f>
        <v>2019</v>
      </c>
      <c r="AM3376" s="53">
        <v>44136</v>
      </c>
      <c r="AN3376" s="53" t="str">
        <f>IF(AND(Table1[[#This Row],[Completed Date]]&gt;="07/01/2020"+0,Table1[[#This Row],[Completed Date]]&lt;="6/30/2021"+0),"FY 20-21",IF(AND(Table1[[#This Row],[Completed Date]]&gt;="07/01/2019"+0,Table1[[#This Row],[Completed Date]]&lt;="6/30/2020"+0),"FY 19-20",""))</f>
        <v>FY 19-20</v>
      </c>
      <c r="AO3376" s="116">
        <f>IFERROR(FIND("R",Table1[[#This Row],[FS_Priority]]),"")</f>
        <v>1</v>
      </c>
    </row>
    <row r="3377" spans="1:41" x14ac:dyDescent="0.25">
      <c r="A3377" s="48" t="s">
        <v>4099</v>
      </c>
      <c r="B3377" s="217" t="s">
        <v>211</v>
      </c>
      <c r="C3377" s="217" t="s">
        <v>4099</v>
      </c>
      <c r="D3377" s="218" t="b">
        <v>0</v>
      </c>
      <c r="E3377" s="48" t="s">
        <v>107</v>
      </c>
      <c r="F3377" s="48" t="s">
        <v>4176</v>
      </c>
      <c r="G3377" s="48" t="s">
        <v>4378</v>
      </c>
      <c r="H3377" s="48" t="s">
        <v>441</v>
      </c>
      <c r="I3377" s="48" t="s">
        <v>4177</v>
      </c>
      <c r="J3377" s="48" t="s">
        <v>2661</v>
      </c>
      <c r="K3377" s="217" t="s">
        <v>3674</v>
      </c>
      <c r="L3377" s="217" t="s">
        <v>2636</v>
      </c>
      <c r="M3377" s="48" t="s">
        <v>4166</v>
      </c>
      <c r="N3377" s="217" t="s">
        <v>211</v>
      </c>
      <c r="O3377" s="48" t="s">
        <v>183</v>
      </c>
      <c r="P3377" s="48"/>
      <c r="Q3377" s="48" t="s">
        <v>240</v>
      </c>
      <c r="R3377" s="217" t="s">
        <v>211</v>
      </c>
      <c r="S3377" s="48" t="b">
        <v>0</v>
      </c>
      <c r="T3377" s="48"/>
      <c r="U3377" s="178"/>
      <c r="V3377" s="178">
        <v>43662</v>
      </c>
      <c r="W3377" s="48" t="s">
        <v>211</v>
      </c>
      <c r="X3377" s="48"/>
      <c r="Y3377" s="48"/>
      <c r="Z3377" s="48" t="s">
        <v>211</v>
      </c>
      <c r="AA3377" s="48"/>
      <c r="AB3377" s="48"/>
      <c r="AC3377" s="217" t="s">
        <v>4824</v>
      </c>
      <c r="AD3377" s="219">
        <v>43796</v>
      </c>
      <c r="AE3377" s="217" t="s">
        <v>498</v>
      </c>
      <c r="AF3377" s="217" t="s">
        <v>4466</v>
      </c>
      <c r="AG3377" s="217" t="s">
        <v>2694</v>
      </c>
      <c r="AH3377" s="208">
        <v>43915</v>
      </c>
      <c r="AI3377" s="210" t="s">
        <v>4284</v>
      </c>
      <c r="AJ3377" s="115" t="str">
        <f t="shared" si="52"/>
        <v>FS</v>
      </c>
      <c r="AK3377" s="115" t="b">
        <f>ISNUMBER(SEARCH("IRT",Table1[[#This Row],[Current_Status]]))</f>
        <v>0</v>
      </c>
      <c r="AL3377" s="116">
        <f>YEAR(Table1[[#This Row],[Project_Initiated]])</f>
        <v>2019</v>
      </c>
      <c r="AM3377" s="53">
        <v>44136</v>
      </c>
      <c r="AN3377" s="53" t="str">
        <f>IF(AND(Table1[[#This Row],[Completed Date]]&gt;="07/01/2020"+0,Table1[[#This Row],[Completed Date]]&lt;="6/30/2021"+0),"FY 20-21",IF(AND(Table1[[#This Row],[Completed Date]]&gt;="07/01/2019"+0,Table1[[#This Row],[Completed Date]]&lt;="6/30/2020"+0),"FY 19-20",""))</f>
        <v>FY 19-20</v>
      </c>
      <c r="AO3377" s="116" t="str">
        <f>IFERROR(FIND("R",Table1[[#This Row],[FS_Priority]]),"")</f>
        <v/>
      </c>
    </row>
    <row r="3378" spans="1:41" x14ac:dyDescent="0.25">
      <c r="A3378" s="48" t="s">
        <v>4100</v>
      </c>
      <c r="B3378" s="217" t="s">
        <v>211</v>
      </c>
      <c r="C3378" s="217" t="s">
        <v>4100</v>
      </c>
      <c r="D3378" s="218" t="b">
        <v>0</v>
      </c>
      <c r="E3378" s="48" t="s">
        <v>107</v>
      </c>
      <c r="F3378" s="48" t="s">
        <v>4178</v>
      </c>
      <c r="G3378" s="48" t="s">
        <v>211</v>
      </c>
      <c r="H3378" s="48" t="s">
        <v>81</v>
      </c>
      <c r="I3378" s="48" t="s">
        <v>4179</v>
      </c>
      <c r="J3378" s="48" t="s">
        <v>2661</v>
      </c>
      <c r="K3378" s="217" t="s">
        <v>3674</v>
      </c>
      <c r="L3378" s="217" t="s">
        <v>2636</v>
      </c>
      <c r="M3378" s="48" t="s">
        <v>4180</v>
      </c>
      <c r="N3378" s="217" t="s">
        <v>211</v>
      </c>
      <c r="O3378" s="48" t="s">
        <v>165</v>
      </c>
      <c r="P3378" s="48"/>
      <c r="Q3378" s="48" t="s">
        <v>242</v>
      </c>
      <c r="R3378" s="217" t="s">
        <v>211</v>
      </c>
      <c r="S3378" s="48" t="b">
        <v>0</v>
      </c>
      <c r="T3378" s="48"/>
      <c r="U3378" s="178"/>
      <c r="V3378" s="178">
        <v>43664</v>
      </c>
      <c r="W3378" s="48" t="s">
        <v>211</v>
      </c>
      <c r="X3378" s="48"/>
      <c r="Y3378" s="48"/>
      <c r="Z3378" s="48" t="s">
        <v>211</v>
      </c>
      <c r="AA3378" s="48"/>
      <c r="AB3378" s="48"/>
      <c r="AC3378" s="217" t="s">
        <v>4763</v>
      </c>
      <c r="AD3378" s="48"/>
      <c r="AE3378" s="217" t="s">
        <v>165</v>
      </c>
      <c r="AF3378" s="217" t="s">
        <v>211</v>
      </c>
      <c r="AG3378" s="217" t="s">
        <v>211</v>
      </c>
      <c r="AH3378" s="208">
        <v>43817</v>
      </c>
      <c r="AI3378" s="210" t="s">
        <v>4284</v>
      </c>
      <c r="AJ3378" s="115" t="str">
        <f t="shared" si="52"/>
        <v>FS</v>
      </c>
      <c r="AK3378" s="115" t="b">
        <f>ISNUMBER(SEARCH("IRT",Table1[[#This Row],[Current_Status]]))</f>
        <v>0</v>
      </c>
      <c r="AL3378" s="116">
        <f>YEAR(Table1[[#This Row],[Project_Initiated]])</f>
        <v>2019</v>
      </c>
      <c r="AM3378" s="53">
        <v>44136</v>
      </c>
      <c r="AN3378" s="53" t="str">
        <f>IF(AND(Table1[[#This Row],[Completed Date]]&gt;="07/01/2020"+0,Table1[[#This Row],[Completed Date]]&lt;="6/30/2021"+0),"FY 20-21",IF(AND(Table1[[#This Row],[Completed Date]]&gt;="07/01/2019"+0,Table1[[#This Row],[Completed Date]]&lt;="6/30/2020"+0),"FY 19-20",""))</f>
        <v>FY 19-20</v>
      </c>
      <c r="AO3378" s="116" t="str">
        <f>IFERROR(FIND("R",Table1[[#This Row],[FS_Priority]]),"")</f>
        <v/>
      </c>
    </row>
    <row r="3379" spans="1:41" x14ac:dyDescent="0.25">
      <c r="A3379" s="48" t="s">
        <v>4096</v>
      </c>
      <c r="B3379" s="217" t="s">
        <v>211</v>
      </c>
      <c r="C3379" s="217" t="s">
        <v>4096</v>
      </c>
      <c r="D3379" s="218" t="b">
        <v>0</v>
      </c>
      <c r="E3379" s="48" t="s">
        <v>107</v>
      </c>
      <c r="F3379" s="48" t="s">
        <v>4181</v>
      </c>
      <c r="G3379" s="48" t="s">
        <v>4332</v>
      </c>
      <c r="H3379" s="48" t="s">
        <v>441</v>
      </c>
      <c r="I3379" s="48" t="s">
        <v>4182</v>
      </c>
      <c r="J3379" s="48" t="s">
        <v>2661</v>
      </c>
      <c r="K3379" s="217" t="s">
        <v>3674</v>
      </c>
      <c r="L3379" s="217" t="s">
        <v>2636</v>
      </c>
      <c r="M3379" s="48" t="s">
        <v>4166</v>
      </c>
      <c r="N3379" s="217" t="s">
        <v>211</v>
      </c>
      <c r="O3379" s="48" t="s">
        <v>183</v>
      </c>
      <c r="P3379" s="48"/>
      <c r="Q3379" s="48" t="s">
        <v>184</v>
      </c>
      <c r="R3379" s="217" t="s">
        <v>211</v>
      </c>
      <c r="S3379" s="48" t="b">
        <v>0</v>
      </c>
      <c r="T3379" s="48"/>
      <c r="U3379" s="178"/>
      <c r="V3379" s="178">
        <v>43664</v>
      </c>
      <c r="W3379" s="48" t="s">
        <v>211</v>
      </c>
      <c r="X3379" s="48"/>
      <c r="Y3379" s="48"/>
      <c r="Z3379" s="48" t="s">
        <v>211</v>
      </c>
      <c r="AA3379" s="48"/>
      <c r="AB3379" s="48"/>
      <c r="AC3379" s="217" t="s">
        <v>4930</v>
      </c>
      <c r="AD3379" s="219">
        <v>43754</v>
      </c>
      <c r="AE3379" s="217" t="s">
        <v>498</v>
      </c>
      <c r="AF3379" s="217" t="s">
        <v>4467</v>
      </c>
      <c r="AG3379" s="217" t="s">
        <v>2694</v>
      </c>
      <c r="AH3379" s="209">
        <v>43915</v>
      </c>
      <c r="AI3379" s="210" t="s">
        <v>4284</v>
      </c>
      <c r="AJ3379" s="115" t="str">
        <f t="shared" si="52"/>
        <v>FS</v>
      </c>
      <c r="AK3379" s="115" t="b">
        <f>ISNUMBER(SEARCH("IRT",Table1[[#This Row],[Current_Status]]))</f>
        <v>0</v>
      </c>
      <c r="AL3379" s="116">
        <f>YEAR(Table1[[#This Row],[Project_Initiated]])</f>
        <v>2019</v>
      </c>
      <c r="AM3379" s="53">
        <v>44136</v>
      </c>
      <c r="AN3379" s="53" t="str">
        <f>IF(AND(Table1[[#This Row],[Completed Date]]&gt;="07/01/2020"+0,Table1[[#This Row],[Completed Date]]&lt;="6/30/2021"+0),"FY 20-21",IF(AND(Table1[[#This Row],[Completed Date]]&gt;="07/01/2019"+0,Table1[[#This Row],[Completed Date]]&lt;="6/30/2020"+0),"FY 19-20",""))</f>
        <v>FY 19-20</v>
      </c>
      <c r="AO3379" s="116" t="str">
        <f>IFERROR(FIND("R",Table1[[#This Row],[FS_Priority]]),"")</f>
        <v/>
      </c>
    </row>
    <row r="3380" spans="1:41" x14ac:dyDescent="0.25">
      <c r="A3380" s="48" t="s">
        <v>4272</v>
      </c>
      <c r="B3380" s="217" t="s">
        <v>211</v>
      </c>
      <c r="C3380" s="217" t="s">
        <v>4272</v>
      </c>
      <c r="D3380" s="218" t="b">
        <v>0</v>
      </c>
      <c r="E3380" s="48" t="s">
        <v>148</v>
      </c>
      <c r="F3380" s="48" t="s">
        <v>4304</v>
      </c>
      <c r="G3380" s="48" t="s">
        <v>4337</v>
      </c>
      <c r="H3380" s="48" t="s">
        <v>478</v>
      </c>
      <c r="I3380" s="48" t="s">
        <v>4305</v>
      </c>
      <c r="J3380" s="48" t="s">
        <v>2680</v>
      </c>
      <c r="K3380" s="217" t="s">
        <v>4320</v>
      </c>
      <c r="L3380" s="217" t="s">
        <v>434</v>
      </c>
      <c r="M3380" s="48" t="s">
        <v>3870</v>
      </c>
      <c r="N3380" s="217" t="s">
        <v>211</v>
      </c>
      <c r="O3380" s="48" t="s">
        <v>183</v>
      </c>
      <c r="P3380" s="48"/>
      <c r="Q3380" s="48" t="s">
        <v>218</v>
      </c>
      <c r="R3380" s="217" t="s">
        <v>211</v>
      </c>
      <c r="S3380" s="48" t="b">
        <v>0</v>
      </c>
      <c r="T3380" s="48"/>
      <c r="U3380" s="178"/>
      <c r="V3380" s="178">
        <v>43665</v>
      </c>
      <c r="W3380" s="48" t="s">
        <v>211</v>
      </c>
      <c r="X3380" s="48"/>
      <c r="Y3380" s="48"/>
      <c r="Z3380" s="48" t="s">
        <v>211</v>
      </c>
      <c r="AA3380" s="48"/>
      <c r="AB3380" s="48"/>
      <c r="AC3380" s="217" t="s">
        <v>5138</v>
      </c>
      <c r="AD3380" s="219">
        <v>43861</v>
      </c>
      <c r="AE3380" s="217" t="s">
        <v>498</v>
      </c>
      <c r="AF3380" s="217" t="s">
        <v>4799</v>
      </c>
      <c r="AG3380" s="217" t="s">
        <v>2694</v>
      </c>
      <c r="AH3380" s="209">
        <v>44048</v>
      </c>
      <c r="AI3380" s="210" t="s">
        <v>4284</v>
      </c>
      <c r="AJ3380" s="115" t="str">
        <f t="shared" si="52"/>
        <v>FS</v>
      </c>
      <c r="AK3380" s="115" t="b">
        <f>ISNUMBER(SEARCH("IRT",Table1[[#This Row],[Current_Status]]))</f>
        <v>0</v>
      </c>
      <c r="AL3380" s="116">
        <f>YEAR(Table1[[#This Row],[Project_Initiated]])</f>
        <v>2019</v>
      </c>
      <c r="AM3380" s="53">
        <v>44136</v>
      </c>
      <c r="AN3380" s="53" t="str">
        <f>IF(AND(Table1[[#This Row],[Completed Date]]&gt;="07/01/2020"+0,Table1[[#This Row],[Completed Date]]&lt;="6/30/2021"+0),"FY 20-21",IF(AND(Table1[[#This Row],[Completed Date]]&gt;="07/01/2019"+0,Table1[[#This Row],[Completed Date]]&lt;="6/30/2020"+0),"FY 19-20",""))</f>
        <v>FY 20-21</v>
      </c>
      <c r="AO3380" s="116" t="str">
        <f>IFERROR(FIND("R",Table1[[#This Row],[FS_Priority]]),"")</f>
        <v/>
      </c>
    </row>
    <row r="3381" spans="1:41" x14ac:dyDescent="0.25">
      <c r="A3381" s="48" t="s">
        <v>4068</v>
      </c>
      <c r="B3381" s="217" t="s">
        <v>211</v>
      </c>
      <c r="C3381" s="217" t="s">
        <v>4068</v>
      </c>
      <c r="D3381" s="218" t="b">
        <v>0</v>
      </c>
      <c r="E3381" s="48" t="s">
        <v>53</v>
      </c>
      <c r="F3381" s="48" t="s">
        <v>4183</v>
      </c>
      <c r="G3381" s="48" t="s">
        <v>211</v>
      </c>
      <c r="H3381" s="48" t="s">
        <v>285</v>
      </c>
      <c r="I3381" s="48" t="s">
        <v>4184</v>
      </c>
      <c r="J3381" s="48" t="s">
        <v>2661</v>
      </c>
      <c r="K3381" s="217" t="s">
        <v>3514</v>
      </c>
      <c r="L3381" s="217" t="s">
        <v>2636</v>
      </c>
      <c r="M3381" s="48" t="s">
        <v>3914</v>
      </c>
      <c r="N3381" s="217" t="s">
        <v>211</v>
      </c>
      <c r="O3381" s="48" t="s">
        <v>165</v>
      </c>
      <c r="P3381" s="48"/>
      <c r="Q3381" s="48" t="s">
        <v>236</v>
      </c>
      <c r="R3381" s="217" t="s">
        <v>211</v>
      </c>
      <c r="S3381" s="48" t="b">
        <v>0</v>
      </c>
      <c r="T3381" s="48"/>
      <c r="U3381" s="178"/>
      <c r="V3381" s="178">
        <v>43665</v>
      </c>
      <c r="W3381" s="48" t="s">
        <v>211</v>
      </c>
      <c r="X3381" s="48"/>
      <c r="Y3381" s="48"/>
      <c r="Z3381" s="48" t="s">
        <v>211</v>
      </c>
      <c r="AA3381" s="48"/>
      <c r="AB3381" s="48"/>
      <c r="AC3381" s="217" t="s">
        <v>4436</v>
      </c>
      <c r="AD3381" s="48"/>
      <c r="AE3381" s="217" t="s">
        <v>165</v>
      </c>
      <c r="AF3381" s="217" t="s">
        <v>211</v>
      </c>
      <c r="AG3381" s="217" t="s">
        <v>211</v>
      </c>
      <c r="AH3381" s="209">
        <v>43795</v>
      </c>
      <c r="AI3381" s="210" t="s">
        <v>4284</v>
      </c>
      <c r="AJ3381" s="115" t="str">
        <f t="shared" si="52"/>
        <v>FS</v>
      </c>
      <c r="AK3381" s="115" t="b">
        <f>ISNUMBER(SEARCH("IRT",Table1[[#This Row],[Current_Status]]))</f>
        <v>0</v>
      </c>
      <c r="AL3381" s="116">
        <f>YEAR(Table1[[#This Row],[Project_Initiated]])</f>
        <v>2019</v>
      </c>
      <c r="AM3381" s="53">
        <v>44136</v>
      </c>
      <c r="AN3381" s="53" t="str">
        <f>IF(AND(Table1[[#This Row],[Completed Date]]&gt;="07/01/2020"+0,Table1[[#This Row],[Completed Date]]&lt;="6/30/2021"+0),"FY 20-21",IF(AND(Table1[[#This Row],[Completed Date]]&gt;="07/01/2019"+0,Table1[[#This Row],[Completed Date]]&lt;="6/30/2020"+0),"FY 19-20",""))</f>
        <v>FY 19-20</v>
      </c>
      <c r="AO3381" s="116" t="str">
        <f>IFERROR(FIND("R",Table1[[#This Row],[FS_Priority]]),"")</f>
        <v/>
      </c>
    </row>
    <row r="3382" spans="1:41" x14ac:dyDescent="0.25">
      <c r="A3382" s="48" t="s">
        <v>4069</v>
      </c>
      <c r="B3382" s="217" t="s">
        <v>211</v>
      </c>
      <c r="C3382" s="217" t="s">
        <v>4069</v>
      </c>
      <c r="D3382" s="218" t="b">
        <v>0</v>
      </c>
      <c r="E3382" s="48" t="s">
        <v>53</v>
      </c>
      <c r="F3382" s="48" t="s">
        <v>4185</v>
      </c>
      <c r="G3382" s="48" t="s">
        <v>211</v>
      </c>
      <c r="H3382" s="48" t="s">
        <v>285</v>
      </c>
      <c r="I3382" s="48" t="s">
        <v>4186</v>
      </c>
      <c r="J3382" s="48" t="s">
        <v>2661</v>
      </c>
      <c r="K3382" s="217" t="s">
        <v>3514</v>
      </c>
      <c r="L3382" s="217" t="s">
        <v>2636</v>
      </c>
      <c r="M3382" s="48" t="s">
        <v>3914</v>
      </c>
      <c r="N3382" s="217" t="s">
        <v>211</v>
      </c>
      <c r="O3382" s="48" t="s">
        <v>165</v>
      </c>
      <c r="P3382" s="48"/>
      <c r="Q3382" s="48" t="s">
        <v>184</v>
      </c>
      <c r="R3382" s="217" t="s">
        <v>211</v>
      </c>
      <c r="S3382" s="48" t="b">
        <v>0</v>
      </c>
      <c r="T3382" s="48"/>
      <c r="U3382" s="178"/>
      <c r="V3382" s="178">
        <v>43665</v>
      </c>
      <c r="W3382" s="48" t="s">
        <v>211</v>
      </c>
      <c r="X3382" s="48"/>
      <c r="Y3382" s="48"/>
      <c r="Z3382" s="48" t="s">
        <v>211</v>
      </c>
      <c r="AA3382" s="48"/>
      <c r="AB3382" s="48"/>
      <c r="AC3382" s="217" t="s">
        <v>4764</v>
      </c>
      <c r="AD3382" s="48"/>
      <c r="AE3382" s="217" t="s">
        <v>165</v>
      </c>
      <c r="AF3382" s="217" t="s">
        <v>211</v>
      </c>
      <c r="AG3382" s="217" t="s">
        <v>211</v>
      </c>
      <c r="AH3382" s="209">
        <v>43811</v>
      </c>
      <c r="AI3382" s="210" t="s">
        <v>4284</v>
      </c>
      <c r="AJ3382" s="115" t="str">
        <f t="shared" si="52"/>
        <v>FS</v>
      </c>
      <c r="AK3382" s="115" t="b">
        <f>ISNUMBER(SEARCH("IRT",Table1[[#This Row],[Current_Status]]))</f>
        <v>0</v>
      </c>
      <c r="AL3382" s="116">
        <f>YEAR(Table1[[#This Row],[Project_Initiated]])</f>
        <v>2019</v>
      </c>
      <c r="AM3382" s="53">
        <v>44136</v>
      </c>
      <c r="AN3382" s="53" t="str">
        <f>IF(AND(Table1[[#This Row],[Completed Date]]&gt;="07/01/2020"+0,Table1[[#This Row],[Completed Date]]&lt;="6/30/2021"+0),"FY 20-21",IF(AND(Table1[[#This Row],[Completed Date]]&gt;="07/01/2019"+0,Table1[[#This Row],[Completed Date]]&lt;="6/30/2020"+0),"FY 19-20",""))</f>
        <v>FY 19-20</v>
      </c>
      <c r="AO3382" s="116" t="str">
        <f>IFERROR(FIND("R",Table1[[#This Row],[FS_Priority]]),"")</f>
        <v/>
      </c>
    </row>
    <row r="3383" spans="1:41" x14ac:dyDescent="0.25">
      <c r="A3383" s="48" t="s">
        <v>4280</v>
      </c>
      <c r="B3383" s="217" t="s">
        <v>211</v>
      </c>
      <c r="C3383" s="217" t="s">
        <v>4280</v>
      </c>
      <c r="D3383" s="218" t="b">
        <v>0</v>
      </c>
      <c r="E3383" s="48" t="s">
        <v>398</v>
      </c>
      <c r="F3383" s="48" t="s">
        <v>4294</v>
      </c>
      <c r="G3383" s="48" t="s">
        <v>211</v>
      </c>
      <c r="H3383" s="48" t="s">
        <v>453</v>
      </c>
      <c r="I3383" s="48" t="s">
        <v>4295</v>
      </c>
      <c r="J3383" s="48" t="s">
        <v>2661</v>
      </c>
      <c r="K3383" s="217" t="s">
        <v>3786</v>
      </c>
      <c r="L3383" s="217" t="s">
        <v>399</v>
      </c>
      <c r="M3383" s="48" t="s">
        <v>4296</v>
      </c>
      <c r="N3383" s="217" t="s">
        <v>211</v>
      </c>
      <c r="O3383" s="48" t="s">
        <v>165</v>
      </c>
      <c r="P3383" s="48"/>
      <c r="Q3383" s="48" t="s">
        <v>218</v>
      </c>
      <c r="R3383" s="217" t="s">
        <v>211</v>
      </c>
      <c r="S3383" s="48" t="b">
        <v>0</v>
      </c>
      <c r="T3383" s="48"/>
      <c r="U3383" s="178"/>
      <c r="V3383" s="178">
        <v>43668</v>
      </c>
      <c r="W3383" s="48" t="s">
        <v>211</v>
      </c>
      <c r="X3383" s="48"/>
      <c r="Y3383" s="48"/>
      <c r="Z3383" s="48" t="s">
        <v>211</v>
      </c>
      <c r="AA3383" s="48"/>
      <c r="AB3383" s="48"/>
      <c r="AC3383" s="217" t="s">
        <v>4436</v>
      </c>
      <c r="AD3383" s="48"/>
      <c r="AE3383" s="217" t="s">
        <v>165</v>
      </c>
      <c r="AF3383" s="217" t="s">
        <v>211</v>
      </c>
      <c r="AG3383" s="217" t="s">
        <v>211</v>
      </c>
      <c r="AH3383" s="209">
        <v>43741</v>
      </c>
      <c r="AI3383" s="210" t="s">
        <v>4284</v>
      </c>
      <c r="AJ3383" s="115" t="str">
        <f t="shared" si="52"/>
        <v>FS</v>
      </c>
      <c r="AK3383" s="115" t="b">
        <f>ISNUMBER(SEARCH("IRT",Table1[[#This Row],[Current_Status]]))</f>
        <v>0</v>
      </c>
      <c r="AL3383" s="116">
        <f>YEAR(Table1[[#This Row],[Project_Initiated]])</f>
        <v>2019</v>
      </c>
      <c r="AM3383" s="53">
        <v>44136</v>
      </c>
      <c r="AN3383" s="53" t="str">
        <f>IF(AND(Table1[[#This Row],[Completed Date]]&gt;="07/01/2020"+0,Table1[[#This Row],[Completed Date]]&lt;="6/30/2021"+0),"FY 20-21",IF(AND(Table1[[#This Row],[Completed Date]]&gt;="07/01/2019"+0,Table1[[#This Row],[Completed Date]]&lt;="6/30/2020"+0),"FY 19-20",""))</f>
        <v>FY 19-20</v>
      </c>
      <c r="AO3383" s="116" t="str">
        <f>IFERROR(FIND("R",Table1[[#This Row],[FS_Priority]]),"")</f>
        <v/>
      </c>
    </row>
    <row r="3384" spans="1:41" x14ac:dyDescent="0.25">
      <c r="A3384" s="48" t="s">
        <v>4093</v>
      </c>
      <c r="B3384" s="217" t="s">
        <v>211</v>
      </c>
      <c r="C3384" s="217" t="s">
        <v>4093</v>
      </c>
      <c r="D3384" s="218" t="b">
        <v>0</v>
      </c>
      <c r="E3384" s="48" t="s">
        <v>107</v>
      </c>
      <c r="F3384" s="48" t="s">
        <v>4187</v>
      </c>
      <c r="G3384" s="48" t="s">
        <v>211</v>
      </c>
      <c r="H3384" s="48" t="s">
        <v>462</v>
      </c>
      <c r="I3384" s="48" t="s">
        <v>4188</v>
      </c>
      <c r="J3384" s="48" t="s">
        <v>2661</v>
      </c>
      <c r="K3384" s="217" t="s">
        <v>3674</v>
      </c>
      <c r="L3384" s="217" t="s">
        <v>2636</v>
      </c>
      <c r="M3384" s="48" t="s">
        <v>3760</v>
      </c>
      <c r="N3384" s="217" t="s">
        <v>211</v>
      </c>
      <c r="O3384" s="48" t="s">
        <v>165</v>
      </c>
      <c r="P3384" s="48"/>
      <c r="Q3384" s="48" t="s">
        <v>236</v>
      </c>
      <c r="R3384" s="217" t="s">
        <v>211</v>
      </c>
      <c r="S3384" s="48" t="b">
        <v>0</v>
      </c>
      <c r="T3384" s="48"/>
      <c r="U3384" s="178"/>
      <c r="V3384" s="178">
        <v>43668</v>
      </c>
      <c r="W3384" s="48" t="s">
        <v>211</v>
      </c>
      <c r="X3384" s="48"/>
      <c r="Y3384" s="48"/>
      <c r="Z3384" s="48" t="s">
        <v>211</v>
      </c>
      <c r="AA3384" s="48"/>
      <c r="AB3384" s="48"/>
      <c r="AC3384" s="217" t="s">
        <v>4436</v>
      </c>
      <c r="AD3384" s="48"/>
      <c r="AE3384" s="217" t="s">
        <v>165</v>
      </c>
      <c r="AF3384" s="217" t="s">
        <v>211</v>
      </c>
      <c r="AG3384" s="217" t="s">
        <v>211</v>
      </c>
      <c r="AH3384" s="209">
        <v>43740</v>
      </c>
      <c r="AI3384" s="210" t="s">
        <v>4284</v>
      </c>
      <c r="AJ3384" s="115" t="str">
        <f t="shared" si="52"/>
        <v>FS</v>
      </c>
      <c r="AK3384" s="115" t="b">
        <f>ISNUMBER(SEARCH("IRT",Table1[[#This Row],[Current_Status]]))</f>
        <v>0</v>
      </c>
      <c r="AL3384" s="116">
        <f>YEAR(Table1[[#This Row],[Project_Initiated]])</f>
        <v>2019</v>
      </c>
      <c r="AM3384" s="53">
        <v>44136</v>
      </c>
      <c r="AN3384" s="53" t="str">
        <f>IF(AND(Table1[[#This Row],[Completed Date]]&gt;="07/01/2020"+0,Table1[[#This Row],[Completed Date]]&lt;="6/30/2021"+0),"FY 20-21",IF(AND(Table1[[#This Row],[Completed Date]]&gt;="07/01/2019"+0,Table1[[#This Row],[Completed Date]]&lt;="6/30/2020"+0),"FY 19-20",""))</f>
        <v>FY 19-20</v>
      </c>
      <c r="AO3384" s="116" t="str">
        <f>IFERROR(FIND("R",Table1[[#This Row],[FS_Priority]]),"")</f>
        <v/>
      </c>
    </row>
    <row r="3385" spans="1:41" x14ac:dyDescent="0.25">
      <c r="A3385" s="48" t="s">
        <v>4095</v>
      </c>
      <c r="B3385" s="217" t="s">
        <v>211</v>
      </c>
      <c r="C3385" s="217" t="s">
        <v>4095</v>
      </c>
      <c r="D3385" s="218" t="b">
        <v>0</v>
      </c>
      <c r="E3385" s="48" t="s">
        <v>107</v>
      </c>
      <c r="F3385" s="48" t="s">
        <v>4189</v>
      </c>
      <c r="G3385" s="48" t="s">
        <v>211</v>
      </c>
      <c r="H3385" s="48" t="s">
        <v>211</v>
      </c>
      <c r="I3385" s="48" t="s">
        <v>4190</v>
      </c>
      <c r="J3385" s="48" t="s">
        <v>2661</v>
      </c>
      <c r="K3385" s="217" t="s">
        <v>3674</v>
      </c>
      <c r="L3385" s="217" t="s">
        <v>2636</v>
      </c>
      <c r="M3385" s="48" t="s">
        <v>3679</v>
      </c>
      <c r="N3385" s="217" t="s">
        <v>211</v>
      </c>
      <c r="O3385" s="48" t="s">
        <v>165</v>
      </c>
      <c r="P3385" s="48"/>
      <c r="Q3385" s="48" t="s">
        <v>218</v>
      </c>
      <c r="R3385" s="217" t="s">
        <v>211</v>
      </c>
      <c r="S3385" s="48" t="b">
        <v>1</v>
      </c>
      <c r="T3385" s="48"/>
      <c r="U3385" s="178"/>
      <c r="V3385" s="178">
        <v>43669</v>
      </c>
      <c r="W3385" s="48" t="s">
        <v>211</v>
      </c>
      <c r="X3385" s="48"/>
      <c r="Y3385" s="48"/>
      <c r="Z3385" s="48" t="s">
        <v>211</v>
      </c>
      <c r="AA3385" s="48"/>
      <c r="AB3385" s="48"/>
      <c r="AC3385" s="217" t="s">
        <v>4765</v>
      </c>
      <c r="AD3385" s="48"/>
      <c r="AE3385" s="217" t="s">
        <v>165</v>
      </c>
      <c r="AF3385" s="217" t="s">
        <v>211</v>
      </c>
      <c r="AG3385" s="217" t="s">
        <v>211</v>
      </c>
      <c r="AH3385" s="209">
        <v>43838</v>
      </c>
      <c r="AI3385" s="210" t="s">
        <v>4364</v>
      </c>
      <c r="AJ3385" s="115" t="str">
        <f t="shared" si="52"/>
        <v>FS</v>
      </c>
      <c r="AK3385" s="115" t="b">
        <f>ISNUMBER(SEARCH("IRT",Table1[[#This Row],[Current_Status]]))</f>
        <v>0</v>
      </c>
      <c r="AL3385" s="116">
        <f>YEAR(Table1[[#This Row],[Project_Initiated]])</f>
        <v>2019</v>
      </c>
      <c r="AM3385" s="53">
        <v>44136</v>
      </c>
      <c r="AN3385" s="53" t="str">
        <f>IF(AND(Table1[[#This Row],[Completed Date]]&gt;="07/01/2020"+0,Table1[[#This Row],[Completed Date]]&lt;="6/30/2021"+0),"FY 20-21",IF(AND(Table1[[#This Row],[Completed Date]]&gt;="07/01/2019"+0,Table1[[#This Row],[Completed Date]]&lt;="6/30/2020"+0),"FY 19-20",""))</f>
        <v>FY 19-20</v>
      </c>
      <c r="AO3385" s="116" t="str">
        <f>IFERROR(FIND("R",Table1[[#This Row],[FS_Priority]]),"")</f>
        <v/>
      </c>
    </row>
    <row r="3386" spans="1:41" x14ac:dyDescent="0.25">
      <c r="A3386" s="48" t="s">
        <v>4112</v>
      </c>
      <c r="B3386" s="217" t="s">
        <v>211</v>
      </c>
      <c r="C3386" s="217" t="s">
        <v>4112</v>
      </c>
      <c r="D3386" s="218" t="b">
        <v>0</v>
      </c>
      <c r="E3386" s="48" t="s">
        <v>4299</v>
      </c>
      <c r="F3386" s="48" t="s">
        <v>4191</v>
      </c>
      <c r="G3386" s="48" t="s">
        <v>211</v>
      </c>
      <c r="H3386" s="48" t="s">
        <v>211</v>
      </c>
      <c r="I3386" s="48" t="s">
        <v>3955</v>
      </c>
      <c r="J3386" s="48" t="s">
        <v>2661</v>
      </c>
      <c r="K3386" s="217" t="s">
        <v>3471</v>
      </c>
      <c r="L3386" s="217" t="s">
        <v>2636</v>
      </c>
      <c r="M3386" s="48" t="s">
        <v>3956</v>
      </c>
      <c r="N3386" s="217" t="s">
        <v>211</v>
      </c>
      <c r="O3386" s="48" t="s">
        <v>165</v>
      </c>
      <c r="P3386" s="48"/>
      <c r="Q3386" s="48" t="s">
        <v>3291</v>
      </c>
      <c r="R3386" s="217" t="s">
        <v>211</v>
      </c>
      <c r="S3386" s="48" t="b">
        <v>0</v>
      </c>
      <c r="T3386" s="48"/>
      <c r="U3386" s="178"/>
      <c r="V3386" s="178">
        <v>43669</v>
      </c>
      <c r="W3386" s="48" t="s">
        <v>211</v>
      </c>
      <c r="X3386" s="48"/>
      <c r="Y3386" s="48"/>
      <c r="Z3386" s="48" t="s">
        <v>211</v>
      </c>
      <c r="AA3386" s="48"/>
      <c r="AB3386" s="48"/>
      <c r="AC3386" s="217" t="s">
        <v>4436</v>
      </c>
      <c r="AD3386" s="48"/>
      <c r="AE3386" s="217" t="s">
        <v>165</v>
      </c>
      <c r="AF3386" s="217" t="s">
        <v>211</v>
      </c>
      <c r="AG3386" s="217" t="s">
        <v>211</v>
      </c>
      <c r="AH3386" s="209">
        <v>43732</v>
      </c>
      <c r="AI3386" s="210" t="s">
        <v>4284</v>
      </c>
      <c r="AJ3386" s="115" t="str">
        <f t="shared" si="52"/>
        <v>FS</v>
      </c>
      <c r="AK3386" s="115" t="b">
        <f>ISNUMBER(SEARCH("IRT",Table1[[#This Row],[Current_Status]]))</f>
        <v>0</v>
      </c>
      <c r="AL3386" s="116">
        <f>YEAR(Table1[[#This Row],[Project_Initiated]])</f>
        <v>2019</v>
      </c>
      <c r="AM3386" s="53">
        <v>44136</v>
      </c>
      <c r="AN3386" s="53" t="str">
        <f>IF(AND(Table1[[#This Row],[Completed Date]]&gt;="07/01/2020"+0,Table1[[#This Row],[Completed Date]]&lt;="6/30/2021"+0),"FY 20-21",IF(AND(Table1[[#This Row],[Completed Date]]&gt;="07/01/2019"+0,Table1[[#This Row],[Completed Date]]&lt;="6/30/2020"+0),"FY 19-20",""))</f>
        <v>FY 19-20</v>
      </c>
      <c r="AO3386" s="116">
        <f>IFERROR(FIND("R",Table1[[#This Row],[FS_Priority]]),"")</f>
        <v>1</v>
      </c>
    </row>
    <row r="3387" spans="1:41" x14ac:dyDescent="0.25">
      <c r="A3387" s="48" t="s">
        <v>4102</v>
      </c>
      <c r="B3387" s="217" t="s">
        <v>211</v>
      </c>
      <c r="C3387" s="217" t="s">
        <v>4102</v>
      </c>
      <c r="D3387" s="218" t="b">
        <v>0</v>
      </c>
      <c r="E3387" s="48" t="s">
        <v>107</v>
      </c>
      <c r="F3387" s="48" t="s">
        <v>4192</v>
      </c>
      <c r="G3387" s="48" t="s">
        <v>211</v>
      </c>
      <c r="H3387" s="48" t="s">
        <v>294</v>
      </c>
      <c r="I3387" s="48" t="s">
        <v>4193</v>
      </c>
      <c r="J3387" s="48" t="s">
        <v>2672</v>
      </c>
      <c r="K3387" s="217" t="s">
        <v>3674</v>
      </c>
      <c r="L3387" s="217" t="s">
        <v>2636</v>
      </c>
      <c r="M3387" s="48" t="s">
        <v>4194</v>
      </c>
      <c r="N3387" s="217" t="s">
        <v>211</v>
      </c>
      <c r="O3387" s="48" t="s">
        <v>183</v>
      </c>
      <c r="P3387" s="48"/>
      <c r="Q3387" s="48" t="s">
        <v>3291</v>
      </c>
      <c r="R3387" s="217" t="s">
        <v>211</v>
      </c>
      <c r="S3387" s="48" t="b">
        <v>0</v>
      </c>
      <c r="T3387" s="48"/>
      <c r="U3387" s="178"/>
      <c r="V3387" s="178">
        <v>43670</v>
      </c>
      <c r="W3387" s="48" t="s">
        <v>211</v>
      </c>
      <c r="X3387" s="48"/>
      <c r="Y3387" s="48"/>
      <c r="Z3387" s="48" t="s">
        <v>211</v>
      </c>
      <c r="AA3387" s="48"/>
      <c r="AB3387" s="48"/>
      <c r="AC3387" s="217" t="s">
        <v>4287</v>
      </c>
      <c r="AD3387" s="48"/>
      <c r="AE3387" s="217" t="s">
        <v>498</v>
      </c>
      <c r="AF3387" s="217" t="s">
        <v>211</v>
      </c>
      <c r="AG3387" s="217" t="s">
        <v>211</v>
      </c>
      <c r="AH3387" s="209">
        <v>43732</v>
      </c>
      <c r="AI3387" s="210" t="s">
        <v>4284</v>
      </c>
      <c r="AJ3387" s="115" t="str">
        <f t="shared" si="52"/>
        <v>FS</v>
      </c>
      <c r="AK3387" s="115" t="b">
        <f>ISNUMBER(SEARCH("IRT",Table1[[#This Row],[Current_Status]]))</f>
        <v>0</v>
      </c>
      <c r="AL3387" s="116">
        <f>YEAR(Table1[[#This Row],[Project_Initiated]])</f>
        <v>2019</v>
      </c>
      <c r="AM3387" s="53">
        <v>44136</v>
      </c>
      <c r="AN3387" s="53" t="str">
        <f>IF(AND(Table1[[#This Row],[Completed Date]]&gt;="07/01/2020"+0,Table1[[#This Row],[Completed Date]]&lt;="6/30/2021"+0),"FY 20-21",IF(AND(Table1[[#This Row],[Completed Date]]&gt;="07/01/2019"+0,Table1[[#This Row],[Completed Date]]&lt;="6/30/2020"+0),"FY 19-20",""))</f>
        <v>FY 19-20</v>
      </c>
      <c r="AO3387" s="116">
        <f>IFERROR(FIND("R",Table1[[#This Row],[FS_Priority]]),"")</f>
        <v>1</v>
      </c>
    </row>
    <row r="3388" spans="1:41" x14ac:dyDescent="0.25">
      <c r="A3388" s="48" t="s">
        <v>4071</v>
      </c>
      <c r="B3388" s="217" t="s">
        <v>211</v>
      </c>
      <c r="C3388" s="217" t="s">
        <v>4071</v>
      </c>
      <c r="D3388" s="218" t="b">
        <v>0</v>
      </c>
      <c r="E3388" s="48" t="s">
        <v>53</v>
      </c>
      <c r="F3388" s="48" t="s">
        <v>4468</v>
      </c>
      <c r="G3388" s="48" t="s">
        <v>211</v>
      </c>
      <c r="H3388" s="48" t="s">
        <v>285</v>
      </c>
      <c r="I3388" s="48" t="s">
        <v>4195</v>
      </c>
      <c r="J3388" s="48" t="s">
        <v>2657</v>
      </c>
      <c r="K3388" s="217" t="s">
        <v>3514</v>
      </c>
      <c r="L3388" s="217" t="s">
        <v>2636</v>
      </c>
      <c r="M3388" s="48" t="s">
        <v>4196</v>
      </c>
      <c r="N3388" s="217" t="s">
        <v>211</v>
      </c>
      <c r="O3388" s="48" t="s">
        <v>183</v>
      </c>
      <c r="P3388" s="48"/>
      <c r="Q3388" s="48" t="s">
        <v>239</v>
      </c>
      <c r="R3388" s="217" t="s">
        <v>211</v>
      </c>
      <c r="S3388" s="48" t="b">
        <v>0</v>
      </c>
      <c r="T3388" s="48"/>
      <c r="U3388" s="178"/>
      <c r="V3388" s="178">
        <v>43598</v>
      </c>
      <c r="W3388" s="48" t="s">
        <v>211</v>
      </c>
      <c r="X3388" s="48"/>
      <c r="Y3388" s="48"/>
      <c r="Z3388" s="48" t="s">
        <v>211</v>
      </c>
      <c r="AA3388" s="48"/>
      <c r="AB3388" s="48"/>
      <c r="AC3388" s="217" t="s">
        <v>5011</v>
      </c>
      <c r="AD3388" s="48"/>
      <c r="AE3388" s="217" t="s">
        <v>165</v>
      </c>
      <c r="AF3388" s="217" t="s">
        <v>211</v>
      </c>
      <c r="AG3388" s="217" t="s">
        <v>211</v>
      </c>
      <c r="AH3388" s="209"/>
      <c r="AI3388" s="210" t="s">
        <v>4284</v>
      </c>
      <c r="AJ3388" s="115" t="str">
        <f t="shared" si="52"/>
        <v>FS</v>
      </c>
      <c r="AK3388" s="115" t="b">
        <f>ISNUMBER(SEARCH("IRT",Table1[[#This Row],[Current_Status]]))</f>
        <v>0</v>
      </c>
      <c r="AL3388" s="116">
        <f>YEAR(Table1[[#This Row],[Project_Initiated]])</f>
        <v>2019</v>
      </c>
      <c r="AM3388" s="53">
        <v>44136</v>
      </c>
      <c r="AN3388" s="53" t="str">
        <f>IF(AND(Table1[[#This Row],[Completed Date]]&gt;="07/01/2020"+0,Table1[[#This Row],[Completed Date]]&lt;="6/30/2021"+0),"FY 20-21",IF(AND(Table1[[#This Row],[Completed Date]]&gt;="07/01/2019"+0,Table1[[#This Row],[Completed Date]]&lt;="6/30/2020"+0),"FY 19-20",""))</f>
        <v/>
      </c>
      <c r="AO3388" s="116" t="str">
        <f>IFERROR(FIND("R",Table1[[#This Row],[FS_Priority]]),"")</f>
        <v/>
      </c>
    </row>
    <row r="3389" spans="1:41" x14ac:dyDescent="0.25">
      <c r="A3389" s="48" t="s">
        <v>4081</v>
      </c>
      <c r="B3389" s="217" t="s">
        <v>211</v>
      </c>
      <c r="C3389" s="217" t="s">
        <v>4081</v>
      </c>
      <c r="D3389" s="218" t="b">
        <v>0</v>
      </c>
      <c r="E3389" s="48" t="s">
        <v>99</v>
      </c>
      <c r="F3389" s="48" t="s">
        <v>4197</v>
      </c>
      <c r="G3389" s="48" t="s">
        <v>4398</v>
      </c>
      <c r="H3389" s="48" t="s">
        <v>452</v>
      </c>
      <c r="I3389" s="48" t="s">
        <v>3715</v>
      </c>
      <c r="J3389" s="48" t="s">
        <v>2661</v>
      </c>
      <c r="K3389" s="217" t="s">
        <v>4989</v>
      </c>
      <c r="L3389" s="217" t="s">
        <v>297</v>
      </c>
      <c r="M3389" s="48" t="s">
        <v>3599</v>
      </c>
      <c r="N3389" s="217" t="s">
        <v>211</v>
      </c>
      <c r="O3389" s="48" t="s">
        <v>183</v>
      </c>
      <c r="P3389" s="48"/>
      <c r="Q3389" s="48" t="s">
        <v>218</v>
      </c>
      <c r="R3389" s="217" t="s">
        <v>211</v>
      </c>
      <c r="S3389" s="48" t="b">
        <v>0</v>
      </c>
      <c r="T3389" s="48"/>
      <c r="U3389" s="178"/>
      <c r="V3389" s="178">
        <v>43676</v>
      </c>
      <c r="W3389" s="48" t="s">
        <v>211</v>
      </c>
      <c r="X3389" s="48"/>
      <c r="Y3389" s="48"/>
      <c r="Z3389" s="48" t="s">
        <v>211</v>
      </c>
      <c r="AA3389" s="48"/>
      <c r="AB3389" s="48"/>
      <c r="AC3389" s="217" t="s">
        <v>4816</v>
      </c>
      <c r="AD3389" s="219">
        <v>43731</v>
      </c>
      <c r="AE3389" s="217" t="s">
        <v>178</v>
      </c>
      <c r="AF3389" s="217" t="s">
        <v>4469</v>
      </c>
      <c r="AG3389" s="217" t="s">
        <v>2694</v>
      </c>
      <c r="AH3389" s="209">
        <v>43880</v>
      </c>
      <c r="AI3389" s="210" t="s">
        <v>4284</v>
      </c>
      <c r="AJ3389" s="115" t="str">
        <f t="shared" si="52"/>
        <v>FS</v>
      </c>
      <c r="AK3389" s="115" t="b">
        <f>ISNUMBER(SEARCH("IRT",Table1[[#This Row],[Current_Status]]))</f>
        <v>0</v>
      </c>
      <c r="AL3389" s="116">
        <f>YEAR(Table1[[#This Row],[Project_Initiated]])</f>
        <v>2019</v>
      </c>
      <c r="AM3389" s="53">
        <v>44136</v>
      </c>
      <c r="AN3389" s="53" t="str">
        <f>IF(AND(Table1[[#This Row],[Completed Date]]&gt;="07/01/2020"+0,Table1[[#This Row],[Completed Date]]&lt;="6/30/2021"+0),"FY 20-21",IF(AND(Table1[[#This Row],[Completed Date]]&gt;="07/01/2019"+0,Table1[[#This Row],[Completed Date]]&lt;="6/30/2020"+0),"FY 19-20",""))</f>
        <v>FY 19-20</v>
      </c>
      <c r="AO3389" s="116" t="str">
        <f>IFERROR(FIND("R",Table1[[#This Row],[FS_Priority]]),"")</f>
        <v/>
      </c>
    </row>
    <row r="3390" spans="1:41" x14ac:dyDescent="0.25">
      <c r="A3390" s="48" t="s">
        <v>4273</v>
      </c>
      <c r="B3390" s="217" t="s">
        <v>211</v>
      </c>
      <c r="C3390" s="217" t="s">
        <v>4273</v>
      </c>
      <c r="D3390" s="218" t="b">
        <v>0</v>
      </c>
      <c r="E3390" s="48" t="s">
        <v>148</v>
      </c>
      <c r="F3390" s="48" t="s">
        <v>4306</v>
      </c>
      <c r="G3390" s="48" t="s">
        <v>211</v>
      </c>
      <c r="H3390" s="48" t="s">
        <v>4307</v>
      </c>
      <c r="I3390" s="48" t="s">
        <v>4308</v>
      </c>
      <c r="J3390" s="48" t="s">
        <v>2661</v>
      </c>
      <c r="K3390" s="217" t="s">
        <v>4320</v>
      </c>
      <c r="L3390" s="217" t="s">
        <v>434</v>
      </c>
      <c r="M3390" s="48" t="s">
        <v>3983</v>
      </c>
      <c r="N3390" s="217" t="s">
        <v>211</v>
      </c>
      <c r="O3390" s="48" t="s">
        <v>183</v>
      </c>
      <c r="P3390" s="48"/>
      <c r="Q3390" s="48" t="s">
        <v>236</v>
      </c>
      <c r="R3390" s="217" t="s">
        <v>211</v>
      </c>
      <c r="S3390" s="48" t="b">
        <v>0</v>
      </c>
      <c r="T3390" s="48"/>
      <c r="U3390" s="178"/>
      <c r="V3390" s="178">
        <v>43676</v>
      </c>
      <c r="W3390" s="48" t="s">
        <v>211</v>
      </c>
      <c r="X3390" s="48"/>
      <c r="Y3390" s="48"/>
      <c r="Z3390" s="48" t="s">
        <v>211</v>
      </c>
      <c r="AA3390" s="48"/>
      <c r="AB3390" s="48"/>
      <c r="AC3390" s="217" t="s">
        <v>4470</v>
      </c>
      <c r="AD3390" s="48"/>
      <c r="AE3390" s="217" t="s">
        <v>498</v>
      </c>
      <c r="AF3390" s="217" t="s">
        <v>4471</v>
      </c>
      <c r="AG3390" s="217" t="s">
        <v>2693</v>
      </c>
      <c r="AH3390" s="209">
        <v>43780</v>
      </c>
      <c r="AI3390" s="210" t="s">
        <v>4284</v>
      </c>
      <c r="AJ3390" s="115" t="str">
        <f t="shared" ref="AJ3390:AJ3453" si="53">IF(LEN(A3390)&gt;6,"FS","PD&amp;C")</f>
        <v>FS</v>
      </c>
      <c r="AK3390" s="115" t="b">
        <f>ISNUMBER(SEARCH("IRT",Table1[[#This Row],[Current_Status]]))</f>
        <v>0</v>
      </c>
      <c r="AL3390" s="116">
        <f>YEAR(Table1[[#This Row],[Project_Initiated]])</f>
        <v>2019</v>
      </c>
      <c r="AM3390" s="53">
        <v>44136</v>
      </c>
      <c r="AN3390" s="53" t="str">
        <f>IF(AND(Table1[[#This Row],[Completed Date]]&gt;="07/01/2020"+0,Table1[[#This Row],[Completed Date]]&lt;="6/30/2021"+0),"FY 20-21",IF(AND(Table1[[#This Row],[Completed Date]]&gt;="07/01/2019"+0,Table1[[#This Row],[Completed Date]]&lt;="6/30/2020"+0),"FY 19-20",""))</f>
        <v>FY 19-20</v>
      </c>
      <c r="AO3390" s="116" t="str">
        <f>IFERROR(FIND("R",Table1[[#This Row],[FS_Priority]]),"")</f>
        <v/>
      </c>
    </row>
    <row r="3391" spans="1:41" x14ac:dyDescent="0.25">
      <c r="A3391" s="48" t="s">
        <v>4103</v>
      </c>
      <c r="B3391" s="217" t="s">
        <v>211</v>
      </c>
      <c r="C3391" s="217" t="s">
        <v>4103</v>
      </c>
      <c r="D3391" s="218" t="b">
        <v>0</v>
      </c>
      <c r="E3391" s="48" t="s">
        <v>107</v>
      </c>
      <c r="F3391" s="48" t="s">
        <v>4198</v>
      </c>
      <c r="G3391" s="48" t="s">
        <v>4379</v>
      </c>
      <c r="H3391" s="48" t="s">
        <v>396</v>
      </c>
      <c r="I3391" s="48" t="s">
        <v>4199</v>
      </c>
      <c r="J3391" s="48" t="s">
        <v>2657</v>
      </c>
      <c r="K3391" s="217" t="s">
        <v>3674</v>
      </c>
      <c r="L3391" s="217" t="s">
        <v>2636</v>
      </c>
      <c r="M3391" s="48" t="s">
        <v>4200</v>
      </c>
      <c r="N3391" s="217" t="s">
        <v>211</v>
      </c>
      <c r="O3391" s="48" t="s">
        <v>183</v>
      </c>
      <c r="P3391" s="48"/>
      <c r="Q3391" s="48" t="s">
        <v>3293</v>
      </c>
      <c r="R3391" s="217" t="s">
        <v>211</v>
      </c>
      <c r="S3391" s="48" t="b">
        <v>0</v>
      </c>
      <c r="T3391" s="48"/>
      <c r="U3391" s="178"/>
      <c r="V3391" s="178">
        <v>43677</v>
      </c>
      <c r="W3391" s="48" t="s">
        <v>211</v>
      </c>
      <c r="X3391" s="48"/>
      <c r="Y3391" s="48"/>
      <c r="Z3391" s="48" t="s">
        <v>211</v>
      </c>
      <c r="AA3391" s="48"/>
      <c r="AB3391" s="48"/>
      <c r="AC3391" s="217" t="s">
        <v>5008</v>
      </c>
      <c r="AD3391" s="48"/>
      <c r="AE3391" s="217" t="s">
        <v>498</v>
      </c>
      <c r="AF3391" s="217" t="s">
        <v>4472</v>
      </c>
      <c r="AG3391" s="217" t="s">
        <v>2694</v>
      </c>
      <c r="AH3391" s="209"/>
      <c r="AI3391" s="210" t="s">
        <v>4284</v>
      </c>
      <c r="AJ3391" s="115" t="str">
        <f t="shared" si="53"/>
        <v>FS</v>
      </c>
      <c r="AK3391" s="115" t="b">
        <f>ISNUMBER(SEARCH("IRT",Table1[[#This Row],[Current_Status]]))</f>
        <v>0</v>
      </c>
      <c r="AL3391" s="116">
        <f>YEAR(Table1[[#This Row],[Project_Initiated]])</f>
        <v>2019</v>
      </c>
      <c r="AM3391" s="53">
        <v>44136</v>
      </c>
      <c r="AN3391" s="53" t="str">
        <f>IF(AND(Table1[[#This Row],[Completed Date]]&gt;="07/01/2020"+0,Table1[[#This Row],[Completed Date]]&lt;="6/30/2021"+0),"FY 20-21",IF(AND(Table1[[#This Row],[Completed Date]]&gt;="07/01/2019"+0,Table1[[#This Row],[Completed Date]]&lt;="6/30/2020"+0),"FY 19-20",""))</f>
        <v/>
      </c>
      <c r="AO3391" s="116">
        <f>IFERROR(FIND("R",Table1[[#This Row],[FS_Priority]]),"")</f>
        <v>1</v>
      </c>
    </row>
    <row r="3392" spans="1:41" x14ac:dyDescent="0.25">
      <c r="A3392" s="48" t="s">
        <v>4274</v>
      </c>
      <c r="B3392" s="217" t="s">
        <v>211</v>
      </c>
      <c r="C3392" s="217" t="s">
        <v>4274</v>
      </c>
      <c r="D3392" s="218" t="b">
        <v>0</v>
      </c>
      <c r="E3392" s="48" t="s">
        <v>148</v>
      </c>
      <c r="F3392" s="48" t="s">
        <v>4309</v>
      </c>
      <c r="G3392" s="48" t="s">
        <v>4310</v>
      </c>
      <c r="H3392" s="48" t="s">
        <v>4311</v>
      </c>
      <c r="I3392" s="48" t="s">
        <v>211</v>
      </c>
      <c r="J3392" s="48" t="s">
        <v>2657</v>
      </c>
      <c r="K3392" s="217" t="s">
        <v>4320</v>
      </c>
      <c r="L3392" s="217" t="s">
        <v>434</v>
      </c>
      <c r="M3392" s="48" t="s">
        <v>4312</v>
      </c>
      <c r="N3392" s="217" t="s">
        <v>211</v>
      </c>
      <c r="O3392" s="48" t="s">
        <v>183</v>
      </c>
      <c r="P3392" s="48"/>
      <c r="Q3392" s="48" t="s">
        <v>184</v>
      </c>
      <c r="R3392" s="217" t="s">
        <v>211</v>
      </c>
      <c r="S3392" s="48" t="b">
        <v>0</v>
      </c>
      <c r="T3392" s="48"/>
      <c r="U3392" s="178"/>
      <c r="V3392" s="178">
        <v>43677</v>
      </c>
      <c r="W3392" s="48" t="s">
        <v>211</v>
      </c>
      <c r="X3392" s="48"/>
      <c r="Y3392" s="48"/>
      <c r="Z3392" s="48" t="s">
        <v>211</v>
      </c>
      <c r="AA3392" s="48"/>
      <c r="AB3392" s="48"/>
      <c r="AC3392" s="217" t="s">
        <v>5048</v>
      </c>
      <c r="AD3392" s="219">
        <v>43732</v>
      </c>
      <c r="AE3392" s="217" t="s">
        <v>498</v>
      </c>
      <c r="AF3392" s="217" t="s">
        <v>4473</v>
      </c>
      <c r="AG3392" s="217" t="s">
        <v>2694</v>
      </c>
      <c r="AH3392" s="209"/>
      <c r="AI3392" s="210" t="s">
        <v>4284</v>
      </c>
      <c r="AJ3392" s="115" t="str">
        <f t="shared" si="53"/>
        <v>FS</v>
      </c>
      <c r="AK3392" s="115" t="b">
        <f>ISNUMBER(SEARCH("IRT",Table1[[#This Row],[Current_Status]]))</f>
        <v>0</v>
      </c>
      <c r="AL3392" s="116">
        <f>YEAR(Table1[[#This Row],[Project_Initiated]])</f>
        <v>2019</v>
      </c>
      <c r="AM3392" s="53">
        <v>44136</v>
      </c>
      <c r="AN3392" s="53" t="str">
        <f>IF(AND(Table1[[#This Row],[Completed Date]]&gt;="07/01/2020"+0,Table1[[#This Row],[Completed Date]]&lt;="6/30/2021"+0),"FY 20-21",IF(AND(Table1[[#This Row],[Completed Date]]&gt;="07/01/2019"+0,Table1[[#This Row],[Completed Date]]&lt;="6/30/2020"+0),"FY 19-20",""))</f>
        <v/>
      </c>
      <c r="AO3392" s="116" t="str">
        <f>IFERROR(FIND("R",Table1[[#This Row],[FS_Priority]]),"")</f>
        <v/>
      </c>
    </row>
    <row r="3393" spans="1:41" x14ac:dyDescent="0.25">
      <c r="A3393" s="48" t="s">
        <v>4126</v>
      </c>
      <c r="B3393" s="217" t="s">
        <v>211</v>
      </c>
      <c r="C3393" s="217" t="s">
        <v>4126</v>
      </c>
      <c r="D3393" s="218" t="b">
        <v>0</v>
      </c>
      <c r="E3393" s="48" t="s">
        <v>147</v>
      </c>
      <c r="F3393" s="48" t="s">
        <v>4201</v>
      </c>
      <c r="G3393" s="48" t="s">
        <v>211</v>
      </c>
      <c r="H3393" s="48" t="s">
        <v>451</v>
      </c>
      <c r="I3393" s="48" t="s">
        <v>4202</v>
      </c>
      <c r="J3393" s="48" t="s">
        <v>2661</v>
      </c>
      <c r="K3393" s="217" t="s">
        <v>3839</v>
      </c>
      <c r="L3393" s="217" t="s">
        <v>4330</v>
      </c>
      <c r="M3393" s="48" t="s">
        <v>3849</v>
      </c>
      <c r="N3393" s="217" t="s">
        <v>211</v>
      </c>
      <c r="O3393" s="48" t="s">
        <v>165</v>
      </c>
      <c r="P3393" s="48"/>
      <c r="Q3393" s="48" t="s">
        <v>240</v>
      </c>
      <c r="R3393" s="217" t="s">
        <v>211</v>
      </c>
      <c r="S3393" s="48" t="b">
        <v>0</v>
      </c>
      <c r="T3393" s="48"/>
      <c r="U3393" s="178"/>
      <c r="V3393" s="178">
        <v>43677</v>
      </c>
      <c r="W3393" s="48" t="s">
        <v>211</v>
      </c>
      <c r="X3393" s="48"/>
      <c r="Y3393" s="48"/>
      <c r="Z3393" s="48" t="s">
        <v>211</v>
      </c>
      <c r="AA3393" s="48"/>
      <c r="AB3393" s="48"/>
      <c r="AC3393" s="217" t="s">
        <v>4436</v>
      </c>
      <c r="AD3393" s="48"/>
      <c r="AE3393" s="217" t="s">
        <v>165</v>
      </c>
      <c r="AF3393" s="217" t="s">
        <v>211</v>
      </c>
      <c r="AG3393" s="217" t="s">
        <v>211</v>
      </c>
      <c r="AH3393" s="209">
        <v>43739</v>
      </c>
      <c r="AI3393" s="210" t="s">
        <v>4284</v>
      </c>
      <c r="AJ3393" s="115" t="str">
        <f t="shared" si="53"/>
        <v>FS</v>
      </c>
      <c r="AK3393" s="115" t="b">
        <f>ISNUMBER(SEARCH("IRT",Table1[[#This Row],[Current_Status]]))</f>
        <v>0</v>
      </c>
      <c r="AL3393" s="116">
        <f>YEAR(Table1[[#This Row],[Project_Initiated]])</f>
        <v>2019</v>
      </c>
      <c r="AM3393" s="53">
        <v>44136</v>
      </c>
      <c r="AN3393" s="53" t="str">
        <f>IF(AND(Table1[[#This Row],[Completed Date]]&gt;="07/01/2020"+0,Table1[[#This Row],[Completed Date]]&lt;="6/30/2021"+0),"FY 20-21",IF(AND(Table1[[#This Row],[Completed Date]]&gt;="07/01/2019"+0,Table1[[#This Row],[Completed Date]]&lt;="6/30/2020"+0),"FY 19-20",""))</f>
        <v>FY 19-20</v>
      </c>
      <c r="AO3393" s="116" t="str">
        <f>IFERROR(FIND("R",Table1[[#This Row],[FS_Priority]]),"")</f>
        <v/>
      </c>
    </row>
    <row r="3394" spans="1:41" x14ac:dyDescent="0.25">
      <c r="A3394" s="48" t="s">
        <v>4120</v>
      </c>
      <c r="B3394" s="217" t="s">
        <v>211</v>
      </c>
      <c r="C3394" s="217" t="s">
        <v>4120</v>
      </c>
      <c r="D3394" s="218" t="b">
        <v>0</v>
      </c>
      <c r="E3394" s="48" t="s">
        <v>147</v>
      </c>
      <c r="F3394" s="48" t="s">
        <v>4203</v>
      </c>
      <c r="G3394" s="48" t="s">
        <v>4380</v>
      </c>
      <c r="H3394" s="48" t="s">
        <v>451</v>
      </c>
      <c r="I3394" s="48" t="s">
        <v>4204</v>
      </c>
      <c r="J3394" s="48" t="s">
        <v>2661</v>
      </c>
      <c r="K3394" s="217" t="s">
        <v>3839</v>
      </c>
      <c r="L3394" s="217" t="s">
        <v>4330</v>
      </c>
      <c r="M3394" s="48" t="s">
        <v>4929</v>
      </c>
      <c r="N3394" s="217" t="s">
        <v>211</v>
      </c>
      <c r="O3394" s="48" t="s">
        <v>183</v>
      </c>
      <c r="P3394" s="48"/>
      <c r="Q3394" s="48" t="s">
        <v>236</v>
      </c>
      <c r="R3394" s="217" t="s">
        <v>211</v>
      </c>
      <c r="S3394" s="48" t="b">
        <v>0</v>
      </c>
      <c r="T3394" s="48"/>
      <c r="U3394" s="178"/>
      <c r="V3394" s="178">
        <v>43677</v>
      </c>
      <c r="W3394" s="48" t="s">
        <v>211</v>
      </c>
      <c r="X3394" s="48"/>
      <c r="Y3394" s="48"/>
      <c r="Z3394" s="48" t="s">
        <v>211</v>
      </c>
      <c r="AA3394" s="48"/>
      <c r="AB3394" s="48"/>
      <c r="AC3394" s="217" t="s">
        <v>5086</v>
      </c>
      <c r="AD3394" s="48"/>
      <c r="AE3394" s="217" t="s">
        <v>498</v>
      </c>
      <c r="AF3394" s="217" t="s">
        <v>4690</v>
      </c>
      <c r="AG3394" s="217" t="s">
        <v>211</v>
      </c>
      <c r="AH3394" s="209">
        <v>44104</v>
      </c>
      <c r="AI3394" s="210" t="s">
        <v>4284</v>
      </c>
      <c r="AJ3394" s="115" t="str">
        <f t="shared" si="53"/>
        <v>FS</v>
      </c>
      <c r="AK3394" s="115" t="b">
        <f>ISNUMBER(SEARCH("IRT",Table1[[#This Row],[Current_Status]]))</f>
        <v>0</v>
      </c>
      <c r="AL3394" s="116">
        <f>YEAR(Table1[[#This Row],[Project_Initiated]])</f>
        <v>2019</v>
      </c>
      <c r="AM3394" s="53">
        <v>44136</v>
      </c>
      <c r="AN3394" s="53" t="str">
        <f>IF(AND(Table1[[#This Row],[Completed Date]]&gt;="07/01/2020"+0,Table1[[#This Row],[Completed Date]]&lt;="6/30/2021"+0),"FY 20-21",IF(AND(Table1[[#This Row],[Completed Date]]&gt;="07/01/2019"+0,Table1[[#This Row],[Completed Date]]&lt;="6/30/2020"+0),"FY 19-20",""))</f>
        <v>FY 20-21</v>
      </c>
      <c r="AO3394" s="116" t="str">
        <f>IFERROR(FIND("R",Table1[[#This Row],[FS_Priority]]),"")</f>
        <v/>
      </c>
    </row>
    <row r="3395" spans="1:41" x14ac:dyDescent="0.25">
      <c r="A3395" s="48" t="s">
        <v>4118</v>
      </c>
      <c r="B3395" s="217" t="s">
        <v>211</v>
      </c>
      <c r="C3395" s="217" t="s">
        <v>4118</v>
      </c>
      <c r="D3395" s="218" t="b">
        <v>0</v>
      </c>
      <c r="E3395" s="48" t="s">
        <v>147</v>
      </c>
      <c r="F3395" s="48" t="s">
        <v>4205</v>
      </c>
      <c r="G3395" s="48" t="s">
        <v>211</v>
      </c>
      <c r="H3395" s="48" t="s">
        <v>451</v>
      </c>
      <c r="I3395" s="48" t="s">
        <v>4206</v>
      </c>
      <c r="J3395" s="48" t="s">
        <v>2672</v>
      </c>
      <c r="K3395" s="217" t="s">
        <v>3839</v>
      </c>
      <c r="L3395" s="217" t="s">
        <v>4330</v>
      </c>
      <c r="M3395" s="48" t="s">
        <v>3849</v>
      </c>
      <c r="N3395" s="217" t="s">
        <v>211</v>
      </c>
      <c r="O3395" s="48" t="s">
        <v>165</v>
      </c>
      <c r="P3395" s="48"/>
      <c r="Q3395" s="48" t="s">
        <v>218</v>
      </c>
      <c r="R3395" s="217" t="s">
        <v>211</v>
      </c>
      <c r="S3395" s="48" t="b">
        <v>0</v>
      </c>
      <c r="T3395" s="48"/>
      <c r="U3395" s="178"/>
      <c r="V3395" s="178">
        <v>43682</v>
      </c>
      <c r="W3395" s="48" t="s">
        <v>211</v>
      </c>
      <c r="X3395" s="48"/>
      <c r="Y3395" s="48"/>
      <c r="Z3395" s="48" t="s">
        <v>211</v>
      </c>
      <c r="AA3395" s="48"/>
      <c r="AB3395" s="48"/>
      <c r="AC3395" s="217" t="s">
        <v>4474</v>
      </c>
      <c r="AD3395" s="48"/>
      <c r="AE3395" s="217" t="s">
        <v>165</v>
      </c>
      <c r="AF3395" s="217" t="s">
        <v>211</v>
      </c>
      <c r="AG3395" s="217" t="s">
        <v>211</v>
      </c>
      <c r="AH3395" s="209">
        <v>43795</v>
      </c>
      <c r="AI3395" s="210" t="s">
        <v>4284</v>
      </c>
      <c r="AJ3395" s="115" t="str">
        <f t="shared" si="53"/>
        <v>FS</v>
      </c>
      <c r="AK3395" s="115" t="b">
        <f>ISNUMBER(SEARCH("IRT",Table1[[#This Row],[Current_Status]]))</f>
        <v>0</v>
      </c>
      <c r="AL3395" s="116">
        <f>YEAR(Table1[[#This Row],[Project_Initiated]])</f>
        <v>2019</v>
      </c>
      <c r="AM3395" s="53">
        <v>44136</v>
      </c>
      <c r="AN3395" s="53" t="str">
        <f>IF(AND(Table1[[#This Row],[Completed Date]]&gt;="07/01/2020"+0,Table1[[#This Row],[Completed Date]]&lt;="6/30/2021"+0),"FY 20-21",IF(AND(Table1[[#This Row],[Completed Date]]&gt;="07/01/2019"+0,Table1[[#This Row],[Completed Date]]&lt;="6/30/2020"+0),"FY 19-20",""))</f>
        <v>FY 19-20</v>
      </c>
      <c r="AO3395" s="116" t="str">
        <f>IFERROR(FIND("R",Table1[[#This Row],[FS_Priority]]),"")</f>
        <v/>
      </c>
    </row>
    <row r="3396" spans="1:41" x14ac:dyDescent="0.25">
      <c r="A3396" s="48" t="s">
        <v>4122</v>
      </c>
      <c r="B3396" s="217" t="s">
        <v>211</v>
      </c>
      <c r="C3396" s="217" t="s">
        <v>4122</v>
      </c>
      <c r="D3396" s="218" t="b">
        <v>0</v>
      </c>
      <c r="E3396" s="48" t="s">
        <v>147</v>
      </c>
      <c r="F3396" s="48" t="s">
        <v>4207</v>
      </c>
      <c r="G3396" s="48" t="s">
        <v>211</v>
      </c>
      <c r="H3396" s="48" t="s">
        <v>490</v>
      </c>
      <c r="I3396" s="48" t="s">
        <v>4208</v>
      </c>
      <c r="J3396" s="48" t="s">
        <v>2661</v>
      </c>
      <c r="K3396" s="217" t="s">
        <v>3839</v>
      </c>
      <c r="L3396" s="217" t="s">
        <v>4330</v>
      </c>
      <c r="M3396" s="48" t="s">
        <v>3840</v>
      </c>
      <c r="N3396" s="217" t="s">
        <v>211</v>
      </c>
      <c r="O3396" s="48" t="s">
        <v>165</v>
      </c>
      <c r="P3396" s="48"/>
      <c r="Q3396" s="48" t="s">
        <v>184</v>
      </c>
      <c r="R3396" s="217" t="s">
        <v>211</v>
      </c>
      <c r="S3396" s="48" t="b">
        <v>0</v>
      </c>
      <c r="T3396" s="48"/>
      <c r="U3396" s="178"/>
      <c r="V3396" s="178">
        <v>43682</v>
      </c>
      <c r="W3396" s="48" t="s">
        <v>211</v>
      </c>
      <c r="X3396" s="48"/>
      <c r="Y3396" s="48"/>
      <c r="Z3396" s="48" t="s">
        <v>211</v>
      </c>
      <c r="AA3396" s="48"/>
      <c r="AB3396" s="48"/>
      <c r="AC3396" s="217" t="s">
        <v>4436</v>
      </c>
      <c r="AD3396" s="48"/>
      <c r="AE3396" s="217" t="s">
        <v>165</v>
      </c>
      <c r="AF3396" s="217" t="s">
        <v>211</v>
      </c>
      <c r="AG3396" s="217" t="s">
        <v>211</v>
      </c>
      <c r="AH3396" s="209">
        <v>43736</v>
      </c>
      <c r="AI3396" s="210" t="s">
        <v>4284</v>
      </c>
      <c r="AJ3396" s="115" t="str">
        <f t="shared" si="53"/>
        <v>FS</v>
      </c>
      <c r="AK3396" s="115" t="b">
        <f>ISNUMBER(SEARCH("IRT",Table1[[#This Row],[Current_Status]]))</f>
        <v>0</v>
      </c>
      <c r="AL3396" s="116">
        <f>YEAR(Table1[[#This Row],[Project_Initiated]])</f>
        <v>2019</v>
      </c>
      <c r="AM3396" s="53">
        <v>44136</v>
      </c>
      <c r="AN3396" s="53" t="str">
        <f>IF(AND(Table1[[#This Row],[Completed Date]]&gt;="07/01/2020"+0,Table1[[#This Row],[Completed Date]]&lt;="6/30/2021"+0),"FY 20-21",IF(AND(Table1[[#This Row],[Completed Date]]&gt;="07/01/2019"+0,Table1[[#This Row],[Completed Date]]&lt;="6/30/2020"+0),"FY 19-20",""))</f>
        <v>FY 19-20</v>
      </c>
      <c r="AO3396" s="116" t="str">
        <f>IFERROR(FIND("R",Table1[[#This Row],[FS_Priority]]),"")</f>
        <v/>
      </c>
    </row>
    <row r="3397" spans="1:41" x14ac:dyDescent="0.25">
      <c r="A3397" s="48" t="s">
        <v>4092</v>
      </c>
      <c r="B3397" s="217" t="s">
        <v>211</v>
      </c>
      <c r="C3397" s="217" t="s">
        <v>4092</v>
      </c>
      <c r="D3397" s="218" t="b">
        <v>0</v>
      </c>
      <c r="E3397" s="48" t="s">
        <v>107</v>
      </c>
      <c r="F3397" s="48" t="s">
        <v>4209</v>
      </c>
      <c r="G3397" s="48" t="s">
        <v>4256</v>
      </c>
      <c r="H3397" s="48" t="s">
        <v>441</v>
      </c>
      <c r="I3397" s="48" t="s">
        <v>4210</v>
      </c>
      <c r="J3397" s="48" t="s">
        <v>2661</v>
      </c>
      <c r="K3397" s="217" t="s">
        <v>3674</v>
      </c>
      <c r="L3397" s="217" t="s">
        <v>2636</v>
      </c>
      <c r="M3397" s="48" t="s">
        <v>4211</v>
      </c>
      <c r="N3397" s="217" t="s">
        <v>211</v>
      </c>
      <c r="O3397" s="48" t="s">
        <v>183</v>
      </c>
      <c r="P3397" s="48"/>
      <c r="Q3397" s="48" t="s">
        <v>218</v>
      </c>
      <c r="R3397" s="217" t="s">
        <v>211</v>
      </c>
      <c r="S3397" s="48" t="b">
        <v>0</v>
      </c>
      <c r="T3397" s="48"/>
      <c r="U3397" s="178"/>
      <c r="V3397" s="178">
        <v>43683</v>
      </c>
      <c r="W3397" s="48" t="s">
        <v>211</v>
      </c>
      <c r="X3397" s="48"/>
      <c r="Y3397" s="48"/>
      <c r="Z3397" s="48" t="s">
        <v>211</v>
      </c>
      <c r="AA3397" s="48"/>
      <c r="AB3397" s="48"/>
      <c r="AC3397" s="217" t="s">
        <v>4932</v>
      </c>
      <c r="AD3397" s="219">
        <v>43754</v>
      </c>
      <c r="AE3397" s="217" t="s">
        <v>498</v>
      </c>
      <c r="AF3397" s="217" t="s">
        <v>4475</v>
      </c>
      <c r="AG3397" s="217" t="s">
        <v>2694</v>
      </c>
      <c r="AH3397" s="209">
        <v>43944</v>
      </c>
      <c r="AI3397" s="210" t="s">
        <v>4284</v>
      </c>
      <c r="AJ3397" s="115" t="str">
        <f t="shared" si="53"/>
        <v>FS</v>
      </c>
      <c r="AK3397" s="115" t="b">
        <f>ISNUMBER(SEARCH("IRT",Table1[[#This Row],[Current_Status]]))</f>
        <v>0</v>
      </c>
      <c r="AL3397" s="116">
        <f>YEAR(Table1[[#This Row],[Project_Initiated]])</f>
        <v>2019</v>
      </c>
      <c r="AM3397" s="53">
        <v>44136</v>
      </c>
      <c r="AN3397" s="53" t="str">
        <f>IF(AND(Table1[[#This Row],[Completed Date]]&gt;="07/01/2020"+0,Table1[[#This Row],[Completed Date]]&lt;="6/30/2021"+0),"FY 20-21",IF(AND(Table1[[#This Row],[Completed Date]]&gt;="07/01/2019"+0,Table1[[#This Row],[Completed Date]]&lt;="6/30/2020"+0),"FY 19-20",""))</f>
        <v>FY 19-20</v>
      </c>
      <c r="AO3397" s="116" t="str">
        <f>IFERROR(FIND("R",Table1[[#This Row],[FS_Priority]]),"")</f>
        <v/>
      </c>
    </row>
    <row r="3398" spans="1:41" x14ac:dyDescent="0.25">
      <c r="A3398" s="48" t="s">
        <v>4072</v>
      </c>
      <c r="B3398" s="217" t="s">
        <v>211</v>
      </c>
      <c r="C3398" s="217" t="s">
        <v>4072</v>
      </c>
      <c r="D3398" s="218" t="b">
        <v>0</v>
      </c>
      <c r="E3398" s="48" t="s">
        <v>53</v>
      </c>
      <c r="F3398" s="48" t="s">
        <v>4212</v>
      </c>
      <c r="G3398" s="48" t="s">
        <v>211</v>
      </c>
      <c r="H3398" s="48" t="s">
        <v>932</v>
      </c>
      <c r="I3398" s="48" t="s">
        <v>4213</v>
      </c>
      <c r="J3398" s="48" t="s">
        <v>2661</v>
      </c>
      <c r="K3398" s="217" t="s">
        <v>3514</v>
      </c>
      <c r="L3398" s="217" t="s">
        <v>2636</v>
      </c>
      <c r="M3398" s="48" t="s">
        <v>3517</v>
      </c>
      <c r="N3398" s="217" t="s">
        <v>211</v>
      </c>
      <c r="O3398" s="48" t="s">
        <v>165</v>
      </c>
      <c r="P3398" s="48"/>
      <c r="Q3398" s="48" t="s">
        <v>240</v>
      </c>
      <c r="R3398" s="217" t="s">
        <v>211</v>
      </c>
      <c r="S3398" s="48" t="b">
        <v>0</v>
      </c>
      <c r="T3398" s="48"/>
      <c r="U3398" s="178"/>
      <c r="V3398" s="178">
        <v>43685</v>
      </c>
      <c r="W3398" s="48" t="s">
        <v>211</v>
      </c>
      <c r="X3398" s="48"/>
      <c r="Y3398" s="48"/>
      <c r="Z3398" s="48" t="s">
        <v>211</v>
      </c>
      <c r="AA3398" s="48"/>
      <c r="AB3398" s="48"/>
      <c r="AC3398" s="217" t="s">
        <v>4436</v>
      </c>
      <c r="AD3398" s="48"/>
      <c r="AE3398" s="217" t="s">
        <v>165</v>
      </c>
      <c r="AF3398" s="217" t="s">
        <v>211</v>
      </c>
      <c r="AG3398" s="217" t="s">
        <v>211</v>
      </c>
      <c r="AH3398" s="209">
        <v>43725</v>
      </c>
      <c r="AI3398" s="210" t="s">
        <v>4284</v>
      </c>
      <c r="AJ3398" s="115" t="str">
        <f t="shared" si="53"/>
        <v>FS</v>
      </c>
      <c r="AK3398" s="115" t="b">
        <f>ISNUMBER(SEARCH("IRT",Table1[[#This Row],[Current_Status]]))</f>
        <v>0</v>
      </c>
      <c r="AL3398" s="116">
        <f>YEAR(Table1[[#This Row],[Project_Initiated]])</f>
        <v>2019</v>
      </c>
      <c r="AM3398" s="53">
        <v>44136</v>
      </c>
      <c r="AN3398" s="53" t="str">
        <f>IF(AND(Table1[[#This Row],[Completed Date]]&gt;="07/01/2020"+0,Table1[[#This Row],[Completed Date]]&lt;="6/30/2021"+0),"FY 20-21",IF(AND(Table1[[#This Row],[Completed Date]]&gt;="07/01/2019"+0,Table1[[#This Row],[Completed Date]]&lt;="6/30/2020"+0),"FY 19-20",""))</f>
        <v>FY 19-20</v>
      </c>
      <c r="AO3398" s="116" t="str">
        <f>IFERROR(FIND("R",Table1[[#This Row],[FS_Priority]]),"")</f>
        <v/>
      </c>
    </row>
    <row r="3399" spans="1:41" x14ac:dyDescent="0.25">
      <c r="A3399" s="48" t="s">
        <v>4075</v>
      </c>
      <c r="B3399" s="217" t="s">
        <v>211</v>
      </c>
      <c r="C3399" s="217" t="s">
        <v>4075</v>
      </c>
      <c r="D3399" s="218" t="b">
        <v>0</v>
      </c>
      <c r="E3399" s="48" t="s">
        <v>53</v>
      </c>
      <c r="F3399" s="48" t="s">
        <v>4214</v>
      </c>
      <c r="G3399" s="48" t="s">
        <v>4373</v>
      </c>
      <c r="H3399" s="48" t="s">
        <v>285</v>
      </c>
      <c r="I3399" s="48" t="s">
        <v>4215</v>
      </c>
      <c r="J3399" s="48" t="s">
        <v>2657</v>
      </c>
      <c r="K3399" s="217" t="s">
        <v>3514</v>
      </c>
      <c r="L3399" s="217" t="s">
        <v>2636</v>
      </c>
      <c r="M3399" s="48" t="s">
        <v>3530</v>
      </c>
      <c r="N3399" s="217" t="s">
        <v>211</v>
      </c>
      <c r="O3399" s="48" t="s">
        <v>183</v>
      </c>
      <c r="P3399" s="48"/>
      <c r="Q3399" s="48" t="s">
        <v>3291</v>
      </c>
      <c r="R3399" s="217" t="s">
        <v>211</v>
      </c>
      <c r="S3399" s="48" t="b">
        <v>0</v>
      </c>
      <c r="T3399" s="48"/>
      <c r="U3399" s="178"/>
      <c r="V3399" s="178">
        <v>42688</v>
      </c>
      <c r="W3399" s="48" t="s">
        <v>211</v>
      </c>
      <c r="X3399" s="48"/>
      <c r="Y3399" s="48"/>
      <c r="Z3399" s="48" t="s">
        <v>211</v>
      </c>
      <c r="AA3399" s="48"/>
      <c r="AB3399" s="48"/>
      <c r="AC3399" s="217" t="s">
        <v>5008</v>
      </c>
      <c r="AD3399" s="48"/>
      <c r="AE3399" s="217" t="s">
        <v>498</v>
      </c>
      <c r="AF3399" s="217" t="s">
        <v>4476</v>
      </c>
      <c r="AG3399" s="217" t="s">
        <v>211</v>
      </c>
      <c r="AH3399" s="209"/>
      <c r="AI3399" s="210" t="s">
        <v>4284</v>
      </c>
      <c r="AJ3399" s="115" t="str">
        <f t="shared" si="53"/>
        <v>FS</v>
      </c>
      <c r="AK3399" s="115" t="b">
        <f>ISNUMBER(SEARCH("IRT",Table1[[#This Row],[Current_Status]]))</f>
        <v>0</v>
      </c>
      <c r="AL3399" s="116">
        <f>YEAR(Table1[[#This Row],[Project_Initiated]])</f>
        <v>2016</v>
      </c>
      <c r="AM3399" s="53">
        <v>44136</v>
      </c>
      <c r="AN3399" s="53" t="str">
        <f>IF(AND(Table1[[#This Row],[Completed Date]]&gt;="07/01/2020"+0,Table1[[#This Row],[Completed Date]]&lt;="6/30/2021"+0),"FY 20-21",IF(AND(Table1[[#This Row],[Completed Date]]&gt;="07/01/2019"+0,Table1[[#This Row],[Completed Date]]&lt;="6/30/2020"+0),"FY 19-20",""))</f>
        <v/>
      </c>
      <c r="AO3399" s="116">
        <f>IFERROR(FIND("R",Table1[[#This Row],[FS_Priority]]),"")</f>
        <v>1</v>
      </c>
    </row>
    <row r="3400" spans="1:41" x14ac:dyDescent="0.25">
      <c r="A3400" s="48" t="s">
        <v>4078</v>
      </c>
      <c r="B3400" s="217" t="s">
        <v>211</v>
      </c>
      <c r="C3400" s="217" t="s">
        <v>4078</v>
      </c>
      <c r="D3400" s="218" t="b">
        <v>0</v>
      </c>
      <c r="E3400" s="48" t="s">
        <v>446</v>
      </c>
      <c r="F3400" s="48" t="s">
        <v>4216</v>
      </c>
      <c r="G3400" s="48" t="s">
        <v>211</v>
      </c>
      <c r="H3400" s="48" t="s">
        <v>3531</v>
      </c>
      <c r="I3400" s="48" t="s">
        <v>3589</v>
      </c>
      <c r="J3400" s="48" t="s">
        <v>2661</v>
      </c>
      <c r="K3400" s="217" t="s">
        <v>3578</v>
      </c>
      <c r="L3400" s="217" t="s">
        <v>2636</v>
      </c>
      <c r="M3400" s="48" t="s">
        <v>3726</v>
      </c>
      <c r="N3400" s="217" t="s">
        <v>211</v>
      </c>
      <c r="O3400" s="48" t="s">
        <v>165</v>
      </c>
      <c r="P3400" s="48"/>
      <c r="Q3400" s="48" t="s">
        <v>218</v>
      </c>
      <c r="R3400" s="217" t="s">
        <v>211</v>
      </c>
      <c r="S3400" s="48" t="b">
        <v>0</v>
      </c>
      <c r="T3400" s="48"/>
      <c r="U3400" s="178"/>
      <c r="V3400" s="178">
        <v>43686</v>
      </c>
      <c r="W3400" s="48" t="s">
        <v>211</v>
      </c>
      <c r="X3400" s="48"/>
      <c r="Y3400" s="48"/>
      <c r="Z3400" s="48" t="s">
        <v>211</v>
      </c>
      <c r="AA3400" s="48"/>
      <c r="AB3400" s="48"/>
      <c r="AC3400" s="217" t="s">
        <v>4436</v>
      </c>
      <c r="AD3400" s="48"/>
      <c r="AE3400" s="217" t="s">
        <v>165</v>
      </c>
      <c r="AF3400" s="217" t="s">
        <v>211</v>
      </c>
      <c r="AG3400" s="217" t="s">
        <v>211</v>
      </c>
      <c r="AH3400" s="209">
        <v>43739</v>
      </c>
      <c r="AI3400" s="210" t="s">
        <v>4284</v>
      </c>
      <c r="AJ3400" s="115" t="str">
        <f t="shared" si="53"/>
        <v>FS</v>
      </c>
      <c r="AK3400" s="115" t="b">
        <f>ISNUMBER(SEARCH("IRT",Table1[[#This Row],[Current_Status]]))</f>
        <v>0</v>
      </c>
      <c r="AL3400" s="116">
        <f>YEAR(Table1[[#This Row],[Project_Initiated]])</f>
        <v>2019</v>
      </c>
      <c r="AM3400" s="53">
        <v>44136</v>
      </c>
      <c r="AN3400" s="53" t="str">
        <f>IF(AND(Table1[[#This Row],[Completed Date]]&gt;="07/01/2020"+0,Table1[[#This Row],[Completed Date]]&lt;="6/30/2021"+0),"FY 20-21",IF(AND(Table1[[#This Row],[Completed Date]]&gt;="07/01/2019"+0,Table1[[#This Row],[Completed Date]]&lt;="6/30/2020"+0),"FY 19-20",""))</f>
        <v>FY 19-20</v>
      </c>
      <c r="AO3400" s="116" t="str">
        <f>IFERROR(FIND("R",Table1[[#This Row],[FS_Priority]]),"")</f>
        <v/>
      </c>
    </row>
    <row r="3401" spans="1:41" x14ac:dyDescent="0.25">
      <c r="A3401" s="48" t="s">
        <v>4065</v>
      </c>
      <c r="B3401" s="217" t="s">
        <v>211</v>
      </c>
      <c r="C3401" s="217" t="s">
        <v>4065</v>
      </c>
      <c r="D3401" s="218" t="b">
        <v>0</v>
      </c>
      <c r="E3401" s="48" t="s">
        <v>53</v>
      </c>
      <c r="F3401" s="48" t="s">
        <v>4217</v>
      </c>
      <c r="G3401" s="48" t="s">
        <v>4372</v>
      </c>
      <c r="H3401" s="48" t="s">
        <v>285</v>
      </c>
      <c r="I3401" s="48" t="s">
        <v>4218</v>
      </c>
      <c r="J3401" s="48" t="s">
        <v>2661</v>
      </c>
      <c r="K3401" s="217" t="s">
        <v>3514</v>
      </c>
      <c r="L3401" s="217" t="s">
        <v>2636</v>
      </c>
      <c r="M3401" s="48" t="s">
        <v>4219</v>
      </c>
      <c r="N3401" s="217" t="s">
        <v>211</v>
      </c>
      <c r="O3401" s="48" t="s">
        <v>183</v>
      </c>
      <c r="P3401" s="48"/>
      <c r="Q3401" s="48" t="s">
        <v>218</v>
      </c>
      <c r="R3401" s="217" t="s">
        <v>211</v>
      </c>
      <c r="S3401" s="48" t="b">
        <v>0</v>
      </c>
      <c r="T3401" s="48"/>
      <c r="U3401" s="178"/>
      <c r="V3401" s="178">
        <v>43686</v>
      </c>
      <c r="W3401" s="48" t="s">
        <v>211</v>
      </c>
      <c r="X3401" s="48"/>
      <c r="Y3401" s="48"/>
      <c r="Z3401" s="48" t="s">
        <v>211</v>
      </c>
      <c r="AA3401" s="48"/>
      <c r="AB3401" s="48"/>
      <c r="AC3401" s="217" t="s">
        <v>4834</v>
      </c>
      <c r="AD3401" s="219">
        <v>43775</v>
      </c>
      <c r="AE3401" s="217" t="s">
        <v>498</v>
      </c>
      <c r="AF3401" s="217" t="s">
        <v>4732</v>
      </c>
      <c r="AG3401" s="217" t="s">
        <v>2694</v>
      </c>
      <c r="AH3401" s="209">
        <v>43889</v>
      </c>
      <c r="AI3401" s="210" t="s">
        <v>4284</v>
      </c>
      <c r="AJ3401" s="115" t="str">
        <f t="shared" si="53"/>
        <v>FS</v>
      </c>
      <c r="AK3401" s="115" t="b">
        <f>ISNUMBER(SEARCH("IRT",Table1[[#This Row],[Current_Status]]))</f>
        <v>0</v>
      </c>
      <c r="AL3401" s="116">
        <f>YEAR(Table1[[#This Row],[Project_Initiated]])</f>
        <v>2019</v>
      </c>
      <c r="AM3401" s="53">
        <v>44136</v>
      </c>
      <c r="AN3401" s="53" t="str">
        <f>IF(AND(Table1[[#This Row],[Completed Date]]&gt;="07/01/2020"+0,Table1[[#This Row],[Completed Date]]&lt;="6/30/2021"+0),"FY 20-21",IF(AND(Table1[[#This Row],[Completed Date]]&gt;="07/01/2019"+0,Table1[[#This Row],[Completed Date]]&lt;="6/30/2020"+0),"FY 19-20",""))</f>
        <v>FY 19-20</v>
      </c>
      <c r="AO3401" s="116" t="str">
        <f>IFERROR(FIND("R",Table1[[#This Row],[FS_Priority]]),"")</f>
        <v/>
      </c>
    </row>
    <row r="3402" spans="1:41" x14ac:dyDescent="0.25">
      <c r="A3402" s="48" t="s">
        <v>4275</v>
      </c>
      <c r="B3402" s="217" t="s">
        <v>211</v>
      </c>
      <c r="C3402" s="217" t="s">
        <v>4275</v>
      </c>
      <c r="D3402" s="218" t="b">
        <v>0</v>
      </c>
      <c r="E3402" s="48" t="s">
        <v>4313</v>
      </c>
      <c r="F3402" s="48" t="s">
        <v>4301</v>
      </c>
      <c r="G3402" s="48" t="s">
        <v>4302</v>
      </c>
      <c r="H3402" s="48" t="s">
        <v>267</v>
      </c>
      <c r="I3402" s="48" t="s">
        <v>3491</v>
      </c>
      <c r="J3402" s="48" t="s">
        <v>2672</v>
      </c>
      <c r="K3402" s="217" t="s">
        <v>3883</v>
      </c>
      <c r="L3402" s="217" t="s">
        <v>437</v>
      </c>
      <c r="M3402" s="48" t="s">
        <v>4303</v>
      </c>
      <c r="N3402" s="217" t="s">
        <v>211</v>
      </c>
      <c r="O3402" s="48" t="s">
        <v>183</v>
      </c>
      <c r="P3402" s="48"/>
      <c r="Q3402" s="48" t="s">
        <v>4336</v>
      </c>
      <c r="R3402" s="217" t="s">
        <v>211</v>
      </c>
      <c r="S3402" s="48" t="b">
        <v>0</v>
      </c>
      <c r="T3402" s="48"/>
      <c r="U3402" s="178"/>
      <c r="V3402" s="178">
        <v>43689</v>
      </c>
      <c r="W3402" s="48" t="s">
        <v>211</v>
      </c>
      <c r="X3402" s="48"/>
      <c r="Y3402" s="48"/>
      <c r="Z3402" s="48" t="s">
        <v>211</v>
      </c>
      <c r="AA3402" s="48"/>
      <c r="AB3402" s="48"/>
      <c r="AC3402" s="217" t="s">
        <v>4721</v>
      </c>
      <c r="AD3402" s="219">
        <v>43740</v>
      </c>
      <c r="AE3402" s="217" t="s">
        <v>178</v>
      </c>
      <c r="AF3402" s="217" t="s">
        <v>4477</v>
      </c>
      <c r="AG3402" s="217" t="s">
        <v>2694</v>
      </c>
      <c r="AH3402" s="209">
        <v>43812</v>
      </c>
      <c r="AI3402" s="210" t="s">
        <v>4355</v>
      </c>
      <c r="AJ3402" s="115" t="str">
        <f t="shared" si="53"/>
        <v>FS</v>
      </c>
      <c r="AK3402" s="115" t="b">
        <f>ISNUMBER(SEARCH("IRT",Table1[[#This Row],[Current_Status]]))</f>
        <v>0</v>
      </c>
      <c r="AL3402" s="116">
        <f>YEAR(Table1[[#This Row],[Project_Initiated]])</f>
        <v>2019</v>
      </c>
      <c r="AM3402" s="53">
        <v>44136</v>
      </c>
      <c r="AN3402" s="53" t="str">
        <f>IF(AND(Table1[[#This Row],[Completed Date]]&gt;="07/01/2020"+0,Table1[[#This Row],[Completed Date]]&lt;="6/30/2021"+0),"FY 20-21",IF(AND(Table1[[#This Row],[Completed Date]]&gt;="07/01/2019"+0,Table1[[#This Row],[Completed Date]]&lt;="6/30/2020"+0),"FY 19-20",""))</f>
        <v>FY 19-20</v>
      </c>
      <c r="AO3402" s="116" t="str">
        <f>IFERROR(FIND("R",Table1[[#This Row],[FS_Priority]]),"")</f>
        <v/>
      </c>
    </row>
    <row r="3403" spans="1:41" x14ac:dyDescent="0.25">
      <c r="A3403" s="48" t="s">
        <v>4091</v>
      </c>
      <c r="B3403" s="217" t="s">
        <v>211</v>
      </c>
      <c r="C3403" s="217" t="s">
        <v>4091</v>
      </c>
      <c r="D3403" s="218" t="b">
        <v>0</v>
      </c>
      <c r="E3403" s="48" t="s">
        <v>107</v>
      </c>
      <c r="F3403" s="48" t="s">
        <v>4220</v>
      </c>
      <c r="G3403" s="48" t="s">
        <v>211</v>
      </c>
      <c r="H3403" s="48" t="s">
        <v>474</v>
      </c>
      <c r="I3403" s="48" t="s">
        <v>4221</v>
      </c>
      <c r="J3403" s="48" t="s">
        <v>2661</v>
      </c>
      <c r="K3403" s="217" t="s">
        <v>3674</v>
      </c>
      <c r="L3403" s="217" t="s">
        <v>2636</v>
      </c>
      <c r="M3403" s="48" t="s">
        <v>3724</v>
      </c>
      <c r="N3403" s="217" t="s">
        <v>211</v>
      </c>
      <c r="O3403" s="48" t="s">
        <v>165</v>
      </c>
      <c r="P3403" s="48"/>
      <c r="Q3403" s="48" t="s">
        <v>218</v>
      </c>
      <c r="R3403" s="217" t="s">
        <v>211</v>
      </c>
      <c r="S3403" s="48" t="b">
        <v>0</v>
      </c>
      <c r="T3403" s="48"/>
      <c r="U3403" s="178"/>
      <c r="V3403" s="178">
        <v>43690</v>
      </c>
      <c r="W3403" s="48" t="s">
        <v>211</v>
      </c>
      <c r="X3403" s="48"/>
      <c r="Y3403" s="48"/>
      <c r="Z3403" s="48" t="s">
        <v>211</v>
      </c>
      <c r="AA3403" s="48"/>
      <c r="AB3403" s="48"/>
      <c r="AC3403" s="217" t="s">
        <v>4436</v>
      </c>
      <c r="AD3403" s="48"/>
      <c r="AE3403" s="217" t="s">
        <v>165</v>
      </c>
      <c r="AF3403" s="217" t="s">
        <v>211</v>
      </c>
      <c r="AG3403" s="217" t="s">
        <v>211</v>
      </c>
      <c r="AH3403" s="209">
        <v>43735</v>
      </c>
      <c r="AI3403" s="210" t="s">
        <v>4284</v>
      </c>
      <c r="AJ3403" s="115" t="str">
        <f t="shared" si="53"/>
        <v>FS</v>
      </c>
      <c r="AK3403" s="115" t="b">
        <f>ISNUMBER(SEARCH("IRT",Table1[[#This Row],[Current_Status]]))</f>
        <v>0</v>
      </c>
      <c r="AL3403" s="116">
        <f>YEAR(Table1[[#This Row],[Project_Initiated]])</f>
        <v>2019</v>
      </c>
      <c r="AM3403" s="53">
        <v>44136</v>
      </c>
      <c r="AN3403" s="53" t="str">
        <f>IF(AND(Table1[[#This Row],[Completed Date]]&gt;="07/01/2020"+0,Table1[[#This Row],[Completed Date]]&lt;="6/30/2021"+0),"FY 20-21",IF(AND(Table1[[#This Row],[Completed Date]]&gt;="07/01/2019"+0,Table1[[#This Row],[Completed Date]]&lt;="6/30/2020"+0),"FY 19-20",""))</f>
        <v>FY 19-20</v>
      </c>
      <c r="AO3403" s="116" t="str">
        <f>IFERROR(FIND("R",Table1[[#This Row],[FS_Priority]]),"")</f>
        <v/>
      </c>
    </row>
    <row r="3404" spans="1:41" x14ac:dyDescent="0.25">
      <c r="A3404" s="48" t="s">
        <v>4281</v>
      </c>
      <c r="B3404" s="217" t="s">
        <v>211</v>
      </c>
      <c r="C3404" s="217" t="s">
        <v>4281</v>
      </c>
      <c r="D3404" s="218" t="b">
        <v>0</v>
      </c>
      <c r="E3404" s="48" t="s">
        <v>398</v>
      </c>
      <c r="F3404" s="48" t="s">
        <v>4297</v>
      </c>
      <c r="G3404" s="48" t="s">
        <v>211</v>
      </c>
      <c r="H3404" s="48" t="s">
        <v>453</v>
      </c>
      <c r="I3404" s="48" t="s">
        <v>4298</v>
      </c>
      <c r="J3404" s="48" t="s">
        <v>2661</v>
      </c>
      <c r="K3404" s="217" t="s">
        <v>3786</v>
      </c>
      <c r="L3404" s="217" t="s">
        <v>399</v>
      </c>
      <c r="M3404" s="48" t="s">
        <v>3787</v>
      </c>
      <c r="N3404" s="217" t="s">
        <v>211</v>
      </c>
      <c r="O3404" s="48" t="s">
        <v>165</v>
      </c>
      <c r="P3404" s="48"/>
      <c r="Q3404" s="48" t="s">
        <v>236</v>
      </c>
      <c r="R3404" s="217" t="s">
        <v>211</v>
      </c>
      <c r="S3404" s="48" t="b">
        <v>0</v>
      </c>
      <c r="T3404" s="48"/>
      <c r="U3404" s="178"/>
      <c r="V3404" s="178">
        <v>43683</v>
      </c>
      <c r="W3404" s="48" t="s">
        <v>211</v>
      </c>
      <c r="X3404" s="48"/>
      <c r="Y3404" s="48"/>
      <c r="Z3404" s="48" t="s">
        <v>211</v>
      </c>
      <c r="AA3404" s="48"/>
      <c r="AB3404" s="48"/>
      <c r="AC3404" s="217" t="s">
        <v>4436</v>
      </c>
      <c r="AD3404" s="48"/>
      <c r="AE3404" s="217" t="s">
        <v>165</v>
      </c>
      <c r="AF3404" s="217" t="s">
        <v>211</v>
      </c>
      <c r="AG3404" s="217" t="s">
        <v>211</v>
      </c>
      <c r="AH3404" s="209">
        <v>43794</v>
      </c>
      <c r="AI3404" s="210" t="s">
        <v>4284</v>
      </c>
      <c r="AJ3404" s="115" t="str">
        <f t="shared" si="53"/>
        <v>FS</v>
      </c>
      <c r="AK3404" s="115" t="b">
        <f>ISNUMBER(SEARCH("IRT",Table1[[#This Row],[Current_Status]]))</f>
        <v>0</v>
      </c>
      <c r="AL3404" s="116">
        <f>YEAR(Table1[[#This Row],[Project_Initiated]])</f>
        <v>2019</v>
      </c>
      <c r="AM3404" s="53">
        <v>44136</v>
      </c>
      <c r="AN3404" s="53" t="str">
        <f>IF(AND(Table1[[#This Row],[Completed Date]]&gt;="07/01/2020"+0,Table1[[#This Row],[Completed Date]]&lt;="6/30/2021"+0),"FY 20-21",IF(AND(Table1[[#This Row],[Completed Date]]&gt;="07/01/2019"+0,Table1[[#This Row],[Completed Date]]&lt;="6/30/2020"+0),"FY 19-20",""))</f>
        <v>FY 19-20</v>
      </c>
      <c r="AO3404" s="116" t="str">
        <f>IFERROR(FIND("R",Table1[[#This Row],[FS_Priority]]),"")</f>
        <v/>
      </c>
    </row>
    <row r="3405" spans="1:41" x14ac:dyDescent="0.25">
      <c r="A3405" s="48" t="s">
        <v>4094</v>
      </c>
      <c r="B3405" s="217" t="s">
        <v>211</v>
      </c>
      <c r="C3405" s="217" t="s">
        <v>4094</v>
      </c>
      <c r="D3405" s="218" t="b">
        <v>0</v>
      </c>
      <c r="E3405" s="48" t="s">
        <v>107</v>
      </c>
      <c r="F3405" s="48" t="s">
        <v>4222</v>
      </c>
      <c r="G3405" s="48" t="s">
        <v>4377</v>
      </c>
      <c r="H3405" s="48" t="s">
        <v>462</v>
      </c>
      <c r="I3405" s="48" t="s">
        <v>4223</v>
      </c>
      <c r="J3405" s="48" t="s">
        <v>2661</v>
      </c>
      <c r="K3405" s="217" t="s">
        <v>3674</v>
      </c>
      <c r="L3405" s="217" t="s">
        <v>2636</v>
      </c>
      <c r="M3405" s="48" t="s">
        <v>4224</v>
      </c>
      <c r="N3405" s="217" t="s">
        <v>211</v>
      </c>
      <c r="O3405" s="48" t="s">
        <v>183</v>
      </c>
      <c r="P3405" s="48"/>
      <c r="Q3405" s="48" t="s">
        <v>236</v>
      </c>
      <c r="R3405" s="217" t="s">
        <v>211</v>
      </c>
      <c r="S3405" s="48" t="b">
        <v>0</v>
      </c>
      <c r="T3405" s="48"/>
      <c r="U3405" s="178"/>
      <c r="V3405" s="178">
        <v>43692</v>
      </c>
      <c r="W3405" s="48" t="s">
        <v>211</v>
      </c>
      <c r="X3405" s="48"/>
      <c r="Y3405" s="48"/>
      <c r="Z3405" s="48" t="s">
        <v>211</v>
      </c>
      <c r="AA3405" s="48"/>
      <c r="AB3405" s="48"/>
      <c r="AC3405" s="217" t="s">
        <v>4742</v>
      </c>
      <c r="AD3405" s="48"/>
      <c r="AE3405" s="217" t="s">
        <v>498</v>
      </c>
      <c r="AF3405" s="217" t="s">
        <v>4478</v>
      </c>
      <c r="AG3405" s="217" t="s">
        <v>2694</v>
      </c>
      <c r="AH3405" s="209">
        <v>43844</v>
      </c>
      <c r="AI3405" s="210" t="s">
        <v>4284</v>
      </c>
      <c r="AJ3405" s="115" t="str">
        <f t="shared" si="53"/>
        <v>FS</v>
      </c>
      <c r="AK3405" s="115" t="b">
        <f>ISNUMBER(SEARCH("IRT",Table1[[#This Row],[Current_Status]]))</f>
        <v>0</v>
      </c>
      <c r="AL3405" s="116">
        <f>YEAR(Table1[[#This Row],[Project_Initiated]])</f>
        <v>2019</v>
      </c>
      <c r="AM3405" s="53">
        <v>44136</v>
      </c>
      <c r="AN3405" s="53" t="str">
        <f>IF(AND(Table1[[#This Row],[Completed Date]]&gt;="07/01/2020"+0,Table1[[#This Row],[Completed Date]]&lt;="6/30/2021"+0),"FY 20-21",IF(AND(Table1[[#This Row],[Completed Date]]&gt;="07/01/2019"+0,Table1[[#This Row],[Completed Date]]&lt;="6/30/2020"+0),"FY 19-20",""))</f>
        <v>FY 19-20</v>
      </c>
      <c r="AO3405" s="116" t="str">
        <f>IFERROR(FIND("R",Table1[[#This Row],[FS_Priority]]),"")</f>
        <v/>
      </c>
    </row>
    <row r="3406" spans="1:41" x14ac:dyDescent="0.25">
      <c r="A3406" s="48" t="s">
        <v>4088</v>
      </c>
      <c r="B3406" s="217" t="s">
        <v>211</v>
      </c>
      <c r="C3406" s="217" t="s">
        <v>4088</v>
      </c>
      <c r="D3406" s="218" t="b">
        <v>0</v>
      </c>
      <c r="E3406" s="48" t="s">
        <v>99</v>
      </c>
      <c r="F3406" s="48" t="s">
        <v>4225</v>
      </c>
      <c r="G3406" s="48" t="s">
        <v>211</v>
      </c>
      <c r="H3406" s="48" t="s">
        <v>983</v>
      </c>
      <c r="I3406" s="48" t="s">
        <v>4226</v>
      </c>
      <c r="J3406" s="48" t="s">
        <v>2661</v>
      </c>
      <c r="K3406" s="217" t="s">
        <v>4989</v>
      </c>
      <c r="L3406" s="217" t="s">
        <v>297</v>
      </c>
      <c r="M3406" s="48" t="s">
        <v>3647</v>
      </c>
      <c r="N3406" s="217" t="s">
        <v>211</v>
      </c>
      <c r="O3406" s="48" t="s">
        <v>165</v>
      </c>
      <c r="P3406" s="48"/>
      <c r="Q3406" s="48" t="s">
        <v>243</v>
      </c>
      <c r="R3406" s="217" t="s">
        <v>211</v>
      </c>
      <c r="S3406" s="48" t="b">
        <v>0</v>
      </c>
      <c r="T3406" s="48"/>
      <c r="U3406" s="178"/>
      <c r="V3406" s="178">
        <v>43692</v>
      </c>
      <c r="W3406" s="48" t="s">
        <v>211</v>
      </c>
      <c r="X3406" s="48"/>
      <c r="Y3406" s="48"/>
      <c r="Z3406" s="48" t="s">
        <v>211</v>
      </c>
      <c r="AA3406" s="48"/>
      <c r="AB3406" s="48"/>
      <c r="AC3406" s="217" t="s">
        <v>4436</v>
      </c>
      <c r="AD3406" s="48"/>
      <c r="AE3406" s="217" t="s">
        <v>165</v>
      </c>
      <c r="AF3406" s="217" t="s">
        <v>211</v>
      </c>
      <c r="AG3406" s="217" t="s">
        <v>211</v>
      </c>
      <c r="AH3406" s="209">
        <v>43795</v>
      </c>
      <c r="AI3406" s="210" t="s">
        <v>4284</v>
      </c>
      <c r="AJ3406" s="115" t="str">
        <f t="shared" si="53"/>
        <v>FS</v>
      </c>
      <c r="AK3406" s="115" t="b">
        <f>ISNUMBER(SEARCH("IRT",Table1[[#This Row],[Current_Status]]))</f>
        <v>0</v>
      </c>
      <c r="AL3406" s="116">
        <f>YEAR(Table1[[#This Row],[Project_Initiated]])</f>
        <v>2019</v>
      </c>
      <c r="AM3406" s="53">
        <v>44136</v>
      </c>
      <c r="AN3406" s="53" t="str">
        <f>IF(AND(Table1[[#This Row],[Completed Date]]&gt;="07/01/2020"+0,Table1[[#This Row],[Completed Date]]&lt;="6/30/2021"+0),"FY 20-21",IF(AND(Table1[[#This Row],[Completed Date]]&gt;="07/01/2019"+0,Table1[[#This Row],[Completed Date]]&lt;="6/30/2020"+0),"FY 19-20",""))</f>
        <v>FY 19-20</v>
      </c>
      <c r="AO3406" s="116" t="str">
        <f>IFERROR(FIND("R",Table1[[#This Row],[FS_Priority]]),"")</f>
        <v/>
      </c>
    </row>
    <row r="3407" spans="1:41" x14ac:dyDescent="0.25">
      <c r="A3407" s="48" t="s">
        <v>4109</v>
      </c>
      <c r="B3407" s="217" t="s">
        <v>211</v>
      </c>
      <c r="C3407" s="217" t="s">
        <v>4109</v>
      </c>
      <c r="D3407" s="218" t="b">
        <v>0</v>
      </c>
      <c r="E3407" s="48" t="s">
        <v>4299</v>
      </c>
      <c r="F3407" s="48" t="s">
        <v>4227</v>
      </c>
      <c r="G3407" s="48" t="s">
        <v>4300</v>
      </c>
      <c r="H3407" s="48" t="s">
        <v>447</v>
      </c>
      <c r="I3407" s="48" t="s">
        <v>4228</v>
      </c>
      <c r="J3407" s="48" t="s">
        <v>2661</v>
      </c>
      <c r="K3407" s="217" t="s">
        <v>3471</v>
      </c>
      <c r="L3407" s="217" t="s">
        <v>2636</v>
      </c>
      <c r="M3407" s="48" t="s">
        <v>3533</v>
      </c>
      <c r="N3407" s="217" t="s">
        <v>211</v>
      </c>
      <c r="O3407" s="48" t="s">
        <v>183</v>
      </c>
      <c r="P3407" s="48"/>
      <c r="Q3407" s="48" t="s">
        <v>218</v>
      </c>
      <c r="R3407" s="217" t="s">
        <v>211</v>
      </c>
      <c r="S3407" s="48" t="b">
        <v>0</v>
      </c>
      <c r="T3407" s="48"/>
      <c r="U3407" s="178"/>
      <c r="V3407" s="178">
        <v>43641</v>
      </c>
      <c r="W3407" s="48" t="s">
        <v>211</v>
      </c>
      <c r="X3407" s="48"/>
      <c r="Y3407" s="48"/>
      <c r="Z3407" s="48" t="s">
        <v>211</v>
      </c>
      <c r="AA3407" s="48"/>
      <c r="AB3407" s="48"/>
      <c r="AC3407" s="217" t="s">
        <v>4747</v>
      </c>
      <c r="AD3407" s="48"/>
      <c r="AE3407" s="217" t="s">
        <v>178</v>
      </c>
      <c r="AF3407" s="217" t="s">
        <v>4479</v>
      </c>
      <c r="AG3407" s="217" t="s">
        <v>2694</v>
      </c>
      <c r="AH3407" s="208">
        <v>43844</v>
      </c>
      <c r="AI3407" s="210" t="s">
        <v>4284</v>
      </c>
      <c r="AJ3407" s="115" t="str">
        <f t="shared" si="53"/>
        <v>FS</v>
      </c>
      <c r="AK3407" s="115" t="b">
        <f>ISNUMBER(SEARCH("IRT",Table1[[#This Row],[Current_Status]]))</f>
        <v>0</v>
      </c>
      <c r="AL3407" s="116">
        <f>YEAR(Table1[[#This Row],[Project_Initiated]])</f>
        <v>2019</v>
      </c>
      <c r="AM3407" s="53">
        <v>44136</v>
      </c>
      <c r="AN3407" s="53" t="str">
        <f>IF(AND(Table1[[#This Row],[Completed Date]]&gt;="07/01/2020"+0,Table1[[#This Row],[Completed Date]]&lt;="6/30/2021"+0),"FY 20-21",IF(AND(Table1[[#This Row],[Completed Date]]&gt;="07/01/2019"+0,Table1[[#This Row],[Completed Date]]&lt;="6/30/2020"+0),"FY 19-20",""))</f>
        <v>FY 19-20</v>
      </c>
      <c r="AO3407" s="116" t="str">
        <f>IFERROR(FIND("R",Table1[[#This Row],[FS_Priority]]),"")</f>
        <v/>
      </c>
    </row>
    <row r="3408" spans="1:41" x14ac:dyDescent="0.25">
      <c r="A3408" s="48" t="s">
        <v>4108</v>
      </c>
      <c r="B3408" s="217" t="s">
        <v>211</v>
      </c>
      <c r="C3408" s="217" t="s">
        <v>4108</v>
      </c>
      <c r="D3408" s="218" t="b">
        <v>0</v>
      </c>
      <c r="E3408" s="48" t="s">
        <v>187</v>
      </c>
      <c r="F3408" s="48" t="s">
        <v>4229</v>
      </c>
      <c r="G3408" s="48" t="s">
        <v>211</v>
      </c>
      <c r="H3408" s="48" t="s">
        <v>211</v>
      </c>
      <c r="I3408" s="48" t="s">
        <v>4199</v>
      </c>
      <c r="J3408" s="48" t="s">
        <v>2661</v>
      </c>
      <c r="K3408" s="217" t="s">
        <v>30</v>
      </c>
      <c r="L3408" s="217" t="s">
        <v>394</v>
      </c>
      <c r="M3408" s="48" t="s">
        <v>4230</v>
      </c>
      <c r="N3408" s="217" t="s">
        <v>211</v>
      </c>
      <c r="O3408" s="48" t="s">
        <v>165</v>
      </c>
      <c r="P3408" s="48"/>
      <c r="Q3408" s="48" t="s">
        <v>4130</v>
      </c>
      <c r="R3408" s="217" t="s">
        <v>211</v>
      </c>
      <c r="S3408" s="48" t="b">
        <v>0</v>
      </c>
      <c r="T3408" s="48"/>
      <c r="U3408" s="178"/>
      <c r="V3408" s="178">
        <v>43696</v>
      </c>
      <c r="W3408" s="48" t="s">
        <v>211</v>
      </c>
      <c r="X3408" s="48"/>
      <c r="Y3408" s="48"/>
      <c r="Z3408" s="48" t="s">
        <v>211</v>
      </c>
      <c r="AA3408" s="48"/>
      <c r="AB3408" s="48"/>
      <c r="AC3408" s="217" t="s">
        <v>211</v>
      </c>
      <c r="AD3408" s="179"/>
      <c r="AE3408" s="217" t="s">
        <v>165</v>
      </c>
      <c r="AF3408" s="217" t="s">
        <v>211</v>
      </c>
      <c r="AG3408" s="217" t="s">
        <v>211</v>
      </c>
      <c r="AH3408" s="208">
        <v>43724</v>
      </c>
      <c r="AI3408" s="210" t="s">
        <v>4284</v>
      </c>
      <c r="AJ3408" s="115" t="str">
        <f t="shared" si="53"/>
        <v>FS</v>
      </c>
      <c r="AK3408" s="115" t="b">
        <f>ISNUMBER(SEARCH("IRT",Table1[[#This Row],[Current_Status]]))</f>
        <v>0</v>
      </c>
      <c r="AL3408" s="116">
        <f>YEAR(Table1[[#This Row],[Project_Initiated]])</f>
        <v>2019</v>
      </c>
      <c r="AM3408" s="53">
        <v>44136</v>
      </c>
      <c r="AN3408" s="53" t="str">
        <f>IF(AND(Table1[[#This Row],[Completed Date]]&gt;="07/01/2020"+0,Table1[[#This Row],[Completed Date]]&lt;="6/30/2021"+0),"FY 20-21",IF(AND(Table1[[#This Row],[Completed Date]]&gt;="07/01/2019"+0,Table1[[#This Row],[Completed Date]]&lt;="6/30/2020"+0),"FY 19-20",""))</f>
        <v>FY 19-20</v>
      </c>
      <c r="AO3408" s="116" t="str">
        <f>IFERROR(FIND("R",Table1[[#This Row],[FS_Priority]]),"")</f>
        <v/>
      </c>
    </row>
    <row r="3409" spans="1:41" x14ac:dyDescent="0.25">
      <c r="A3409" s="48" t="s">
        <v>4104</v>
      </c>
      <c r="B3409" s="217" t="s">
        <v>211</v>
      </c>
      <c r="C3409" s="217" t="s">
        <v>4104</v>
      </c>
      <c r="D3409" s="218" t="b">
        <v>0</v>
      </c>
      <c r="E3409" s="48" t="s">
        <v>107</v>
      </c>
      <c r="F3409" s="48" t="s">
        <v>4231</v>
      </c>
      <c r="G3409" s="48" t="s">
        <v>211</v>
      </c>
      <c r="H3409" s="48" t="s">
        <v>3531</v>
      </c>
      <c r="I3409" s="48" t="s">
        <v>4232</v>
      </c>
      <c r="J3409" s="48" t="s">
        <v>2672</v>
      </c>
      <c r="K3409" s="217" t="s">
        <v>3674</v>
      </c>
      <c r="L3409" s="217" t="s">
        <v>2636</v>
      </c>
      <c r="M3409" s="48" t="s">
        <v>3701</v>
      </c>
      <c r="N3409" s="217" t="s">
        <v>211</v>
      </c>
      <c r="O3409" s="48" t="s">
        <v>183</v>
      </c>
      <c r="P3409" s="48"/>
      <c r="Q3409" s="48" t="s">
        <v>3429</v>
      </c>
      <c r="R3409" s="217" t="s">
        <v>211</v>
      </c>
      <c r="S3409" s="48" t="b">
        <v>0</v>
      </c>
      <c r="T3409" s="48"/>
      <c r="U3409" s="178"/>
      <c r="V3409" s="178">
        <v>43696</v>
      </c>
      <c r="W3409" s="48" t="s">
        <v>211</v>
      </c>
      <c r="X3409" s="48"/>
      <c r="Y3409" s="48"/>
      <c r="Z3409" s="48" t="s">
        <v>211</v>
      </c>
      <c r="AA3409" s="48"/>
      <c r="AB3409" s="48"/>
      <c r="AC3409" s="217" t="s">
        <v>4318</v>
      </c>
      <c r="AD3409" s="219">
        <v>43718</v>
      </c>
      <c r="AE3409" s="217" t="s">
        <v>178</v>
      </c>
      <c r="AF3409" s="217" t="s">
        <v>4480</v>
      </c>
      <c r="AG3409" s="217" t="s">
        <v>2694</v>
      </c>
      <c r="AH3409" s="208">
        <v>43734</v>
      </c>
      <c r="AI3409" s="210" t="s">
        <v>4284</v>
      </c>
      <c r="AJ3409" s="115" t="str">
        <f t="shared" si="53"/>
        <v>FS</v>
      </c>
      <c r="AK3409" s="115" t="b">
        <f>ISNUMBER(SEARCH("IRT",Table1[[#This Row],[Current_Status]]))</f>
        <v>0</v>
      </c>
      <c r="AL3409" s="116">
        <f>YEAR(Table1[[#This Row],[Project_Initiated]])</f>
        <v>2019</v>
      </c>
      <c r="AM3409" s="53">
        <v>44136</v>
      </c>
      <c r="AN3409" s="53" t="str">
        <f>IF(AND(Table1[[#This Row],[Completed Date]]&gt;="07/01/2020"+0,Table1[[#This Row],[Completed Date]]&lt;="6/30/2021"+0),"FY 20-21",IF(AND(Table1[[#This Row],[Completed Date]]&gt;="07/01/2019"+0,Table1[[#This Row],[Completed Date]]&lt;="6/30/2020"+0),"FY 19-20",""))</f>
        <v>FY 19-20</v>
      </c>
      <c r="AO3409" s="116">
        <f>IFERROR(FIND("R",Table1[[#This Row],[FS_Priority]]),"")</f>
        <v>1</v>
      </c>
    </row>
    <row r="3410" spans="1:41" x14ac:dyDescent="0.25">
      <c r="A3410" s="48" t="s">
        <v>4085</v>
      </c>
      <c r="B3410" s="217" t="s">
        <v>211</v>
      </c>
      <c r="C3410" s="217" t="s">
        <v>4085</v>
      </c>
      <c r="D3410" s="218" t="b">
        <v>0</v>
      </c>
      <c r="E3410" s="48" t="s">
        <v>99</v>
      </c>
      <c r="F3410" s="48" t="s">
        <v>4233</v>
      </c>
      <c r="G3410" s="48" t="s">
        <v>211</v>
      </c>
      <c r="H3410" s="48" t="s">
        <v>464</v>
      </c>
      <c r="I3410" s="48" t="s">
        <v>140</v>
      </c>
      <c r="J3410" s="48" t="s">
        <v>2661</v>
      </c>
      <c r="K3410" s="217" t="s">
        <v>4989</v>
      </c>
      <c r="L3410" s="217" t="s">
        <v>297</v>
      </c>
      <c r="M3410" s="48" t="s">
        <v>4234</v>
      </c>
      <c r="N3410" s="217" t="s">
        <v>211</v>
      </c>
      <c r="O3410" s="48" t="s">
        <v>165</v>
      </c>
      <c r="P3410" s="48"/>
      <c r="Q3410" s="48" t="s">
        <v>239</v>
      </c>
      <c r="R3410" s="217" t="s">
        <v>211</v>
      </c>
      <c r="S3410" s="48" t="b">
        <v>0</v>
      </c>
      <c r="T3410" s="48"/>
      <c r="U3410" s="178"/>
      <c r="V3410" s="178">
        <v>43697</v>
      </c>
      <c r="W3410" s="48" t="s">
        <v>211</v>
      </c>
      <c r="X3410" s="48"/>
      <c r="Y3410" s="48"/>
      <c r="Z3410" s="48" t="s">
        <v>211</v>
      </c>
      <c r="AA3410" s="48"/>
      <c r="AB3410" s="48"/>
      <c r="AC3410" s="217" t="s">
        <v>4436</v>
      </c>
      <c r="AD3410" s="48"/>
      <c r="AE3410" s="217" t="s">
        <v>165</v>
      </c>
      <c r="AF3410" s="217" t="s">
        <v>211</v>
      </c>
      <c r="AG3410" s="217" t="s">
        <v>211</v>
      </c>
      <c r="AH3410" s="208">
        <v>43742</v>
      </c>
      <c r="AI3410" s="210" t="s">
        <v>4284</v>
      </c>
      <c r="AJ3410" s="115" t="str">
        <f t="shared" si="53"/>
        <v>FS</v>
      </c>
      <c r="AK3410" s="115" t="b">
        <f>ISNUMBER(SEARCH("IRT",Table1[[#This Row],[Current_Status]]))</f>
        <v>0</v>
      </c>
      <c r="AL3410" s="116">
        <f>YEAR(Table1[[#This Row],[Project_Initiated]])</f>
        <v>2019</v>
      </c>
      <c r="AM3410" s="53">
        <v>44136</v>
      </c>
      <c r="AN3410" s="53" t="str">
        <f>IF(AND(Table1[[#This Row],[Completed Date]]&gt;="07/01/2020"+0,Table1[[#This Row],[Completed Date]]&lt;="6/30/2021"+0),"FY 20-21",IF(AND(Table1[[#This Row],[Completed Date]]&gt;="07/01/2019"+0,Table1[[#This Row],[Completed Date]]&lt;="6/30/2020"+0),"FY 19-20",""))</f>
        <v>FY 19-20</v>
      </c>
      <c r="AO3410" s="116" t="str">
        <f>IFERROR(FIND("R",Table1[[#This Row],[FS_Priority]]),"")</f>
        <v/>
      </c>
    </row>
    <row r="3411" spans="1:41" x14ac:dyDescent="0.25">
      <c r="A3411" s="48" t="s">
        <v>4064</v>
      </c>
      <c r="B3411" s="217" t="s">
        <v>211</v>
      </c>
      <c r="C3411" s="217" t="s">
        <v>4064</v>
      </c>
      <c r="D3411" s="218" t="b">
        <v>0</v>
      </c>
      <c r="E3411" s="48" t="s">
        <v>21</v>
      </c>
      <c r="F3411" s="48" t="s">
        <v>4235</v>
      </c>
      <c r="G3411" s="48" t="s">
        <v>211</v>
      </c>
      <c r="H3411" s="48" t="s">
        <v>323</v>
      </c>
      <c r="I3411" s="48" t="s">
        <v>4236</v>
      </c>
      <c r="J3411" s="48" t="s">
        <v>2672</v>
      </c>
      <c r="K3411" s="217" t="s">
        <v>3455</v>
      </c>
      <c r="L3411" s="217" t="s">
        <v>4315</v>
      </c>
      <c r="M3411" s="48" t="s">
        <v>3456</v>
      </c>
      <c r="N3411" s="217" t="s">
        <v>211</v>
      </c>
      <c r="O3411" s="48" t="s">
        <v>183</v>
      </c>
      <c r="P3411" s="48"/>
      <c r="Q3411" s="48" t="s">
        <v>3291</v>
      </c>
      <c r="R3411" s="217" t="s">
        <v>211</v>
      </c>
      <c r="S3411" s="48" t="b">
        <v>0</v>
      </c>
      <c r="T3411" s="48"/>
      <c r="U3411" s="178"/>
      <c r="V3411" s="178">
        <v>43697</v>
      </c>
      <c r="W3411" s="48" t="s">
        <v>211</v>
      </c>
      <c r="X3411" s="48"/>
      <c r="Y3411" s="48"/>
      <c r="Z3411" s="48" t="s">
        <v>211</v>
      </c>
      <c r="AA3411" s="48"/>
      <c r="AB3411" s="48"/>
      <c r="AC3411" s="217" t="s">
        <v>4481</v>
      </c>
      <c r="AD3411" s="219">
        <v>43742</v>
      </c>
      <c r="AE3411" s="217" t="s">
        <v>178</v>
      </c>
      <c r="AF3411" s="217" t="s">
        <v>4482</v>
      </c>
      <c r="AG3411" s="217" t="s">
        <v>2694</v>
      </c>
      <c r="AH3411" s="208">
        <v>43795</v>
      </c>
      <c r="AI3411" s="210" t="s">
        <v>4284</v>
      </c>
      <c r="AJ3411" s="115" t="str">
        <f t="shared" si="53"/>
        <v>FS</v>
      </c>
      <c r="AK3411" s="115" t="b">
        <f>ISNUMBER(SEARCH("IRT",Table1[[#This Row],[Current_Status]]))</f>
        <v>0</v>
      </c>
      <c r="AL3411" s="116">
        <f>YEAR(Table1[[#This Row],[Project_Initiated]])</f>
        <v>2019</v>
      </c>
      <c r="AM3411" s="53">
        <v>44136</v>
      </c>
      <c r="AN3411" s="53" t="str">
        <f>IF(AND(Table1[[#This Row],[Completed Date]]&gt;="07/01/2020"+0,Table1[[#This Row],[Completed Date]]&lt;="6/30/2021"+0),"FY 20-21",IF(AND(Table1[[#This Row],[Completed Date]]&gt;="07/01/2019"+0,Table1[[#This Row],[Completed Date]]&lt;="6/30/2020"+0),"FY 19-20",""))</f>
        <v>FY 19-20</v>
      </c>
      <c r="AO3411" s="116">
        <f>IFERROR(FIND("R",Table1[[#This Row],[FS_Priority]]),"")</f>
        <v>1</v>
      </c>
    </row>
    <row r="3412" spans="1:41" x14ac:dyDescent="0.25">
      <c r="A3412" s="48" t="s">
        <v>4089</v>
      </c>
      <c r="B3412" s="217" t="s">
        <v>211</v>
      </c>
      <c r="C3412" s="217" t="s">
        <v>4089</v>
      </c>
      <c r="D3412" s="218" t="b">
        <v>0</v>
      </c>
      <c r="E3412" s="48" t="s">
        <v>99</v>
      </c>
      <c r="F3412" s="48" t="s">
        <v>4237</v>
      </c>
      <c r="G3412" s="48" t="s">
        <v>211</v>
      </c>
      <c r="H3412" s="48" t="s">
        <v>177</v>
      </c>
      <c r="I3412" s="48" t="s">
        <v>4238</v>
      </c>
      <c r="J3412" s="48" t="s">
        <v>2661</v>
      </c>
      <c r="K3412" s="217" t="s">
        <v>4989</v>
      </c>
      <c r="L3412" s="217" t="s">
        <v>297</v>
      </c>
      <c r="M3412" s="48" t="s">
        <v>3616</v>
      </c>
      <c r="N3412" s="217" t="s">
        <v>211</v>
      </c>
      <c r="O3412" s="48" t="s">
        <v>165</v>
      </c>
      <c r="P3412" s="48"/>
      <c r="Q3412" s="48" t="s">
        <v>244</v>
      </c>
      <c r="R3412" s="217" t="s">
        <v>211</v>
      </c>
      <c r="S3412" s="48" t="b">
        <v>0</v>
      </c>
      <c r="T3412" s="48"/>
      <c r="U3412" s="178"/>
      <c r="V3412" s="178">
        <v>43699</v>
      </c>
      <c r="W3412" s="48" t="s">
        <v>211</v>
      </c>
      <c r="X3412" s="48"/>
      <c r="Y3412" s="48"/>
      <c r="Z3412" s="48" t="s">
        <v>211</v>
      </c>
      <c r="AA3412" s="48"/>
      <c r="AB3412" s="48"/>
      <c r="AC3412" s="217" t="s">
        <v>4436</v>
      </c>
      <c r="AD3412" s="48"/>
      <c r="AE3412" s="217" t="s">
        <v>165</v>
      </c>
      <c r="AF3412" s="217" t="s">
        <v>211</v>
      </c>
      <c r="AG3412" s="217" t="s">
        <v>211</v>
      </c>
      <c r="AH3412" s="208">
        <v>43726</v>
      </c>
      <c r="AI3412" s="210" t="s">
        <v>4284</v>
      </c>
      <c r="AJ3412" s="115" t="str">
        <f t="shared" si="53"/>
        <v>FS</v>
      </c>
      <c r="AK3412" s="115" t="b">
        <f>ISNUMBER(SEARCH("IRT",Table1[[#This Row],[Current_Status]]))</f>
        <v>0</v>
      </c>
      <c r="AL3412" s="116">
        <f>YEAR(Table1[[#This Row],[Project_Initiated]])</f>
        <v>2019</v>
      </c>
      <c r="AM3412" s="53">
        <v>44136</v>
      </c>
      <c r="AN3412" s="53" t="str">
        <f>IF(AND(Table1[[#This Row],[Completed Date]]&gt;="07/01/2020"+0,Table1[[#This Row],[Completed Date]]&lt;="6/30/2021"+0),"FY 20-21",IF(AND(Table1[[#This Row],[Completed Date]]&gt;="07/01/2019"+0,Table1[[#This Row],[Completed Date]]&lt;="6/30/2020"+0),"FY 19-20",""))</f>
        <v>FY 19-20</v>
      </c>
      <c r="AO3412" s="116" t="str">
        <f>IFERROR(FIND("R",Table1[[#This Row],[FS_Priority]]),"")</f>
        <v/>
      </c>
    </row>
    <row r="3413" spans="1:41" x14ac:dyDescent="0.25">
      <c r="A3413" s="48" t="s">
        <v>4612</v>
      </c>
      <c r="B3413" s="217" t="s">
        <v>211</v>
      </c>
      <c r="C3413" s="217" t="s">
        <v>4612</v>
      </c>
      <c r="D3413" s="218" t="b">
        <v>0</v>
      </c>
      <c r="E3413" s="48" t="s">
        <v>107</v>
      </c>
      <c r="F3413" s="48" t="s">
        <v>4613</v>
      </c>
      <c r="G3413" s="48" t="s">
        <v>211</v>
      </c>
      <c r="H3413" s="48" t="s">
        <v>211</v>
      </c>
      <c r="I3413" s="48" t="s">
        <v>4177</v>
      </c>
      <c r="J3413" s="48" t="s">
        <v>2661</v>
      </c>
      <c r="K3413" s="217" t="s">
        <v>3674</v>
      </c>
      <c r="L3413" s="217" t="s">
        <v>2636</v>
      </c>
      <c r="M3413" s="48" t="s">
        <v>4166</v>
      </c>
      <c r="N3413" s="217" t="s">
        <v>211</v>
      </c>
      <c r="O3413" s="48" t="s">
        <v>165</v>
      </c>
      <c r="P3413" s="48"/>
      <c r="Q3413" s="48" t="s">
        <v>306</v>
      </c>
      <c r="R3413" s="217" t="s">
        <v>211</v>
      </c>
      <c r="S3413" s="48" t="b">
        <v>0</v>
      </c>
      <c r="T3413" s="48"/>
      <c r="U3413" s="178"/>
      <c r="V3413" s="178">
        <v>43705</v>
      </c>
      <c r="W3413" s="48" t="s">
        <v>211</v>
      </c>
      <c r="X3413" s="48"/>
      <c r="Y3413" s="48"/>
      <c r="Z3413" s="48" t="s">
        <v>211</v>
      </c>
      <c r="AA3413" s="48"/>
      <c r="AB3413" s="48"/>
      <c r="AC3413" s="217" t="s">
        <v>211</v>
      </c>
      <c r="AD3413" s="48"/>
      <c r="AE3413" s="217" t="s">
        <v>165</v>
      </c>
      <c r="AF3413" s="217" t="s">
        <v>5023</v>
      </c>
      <c r="AG3413" s="217" t="s">
        <v>211</v>
      </c>
      <c r="AH3413" s="208">
        <v>43867</v>
      </c>
      <c r="AI3413" s="210" t="s">
        <v>4364</v>
      </c>
      <c r="AJ3413" s="115" t="str">
        <f t="shared" si="53"/>
        <v>FS</v>
      </c>
      <c r="AK3413" s="115" t="b">
        <f>ISNUMBER(SEARCH("IRT",Table1[[#This Row],[Current_Status]]))</f>
        <v>0</v>
      </c>
      <c r="AL3413" s="116">
        <f>YEAR(Table1[[#This Row],[Project_Initiated]])</f>
        <v>2019</v>
      </c>
      <c r="AM3413" s="53">
        <v>44136</v>
      </c>
      <c r="AN3413" s="53" t="str">
        <f>IF(AND(Table1[[#This Row],[Completed Date]]&gt;="07/01/2020"+0,Table1[[#This Row],[Completed Date]]&lt;="6/30/2021"+0),"FY 20-21",IF(AND(Table1[[#This Row],[Completed Date]]&gt;="07/01/2019"+0,Table1[[#This Row],[Completed Date]]&lt;="6/30/2020"+0),"FY 19-20",""))</f>
        <v>FY 19-20</v>
      </c>
      <c r="AO3413" s="116" t="str">
        <f>IFERROR(FIND("R",Table1[[#This Row],[FS_Priority]]),"")</f>
        <v/>
      </c>
    </row>
    <row r="3414" spans="1:41" x14ac:dyDescent="0.25">
      <c r="A3414" s="48" t="s">
        <v>4066</v>
      </c>
      <c r="B3414" s="217" t="s">
        <v>211</v>
      </c>
      <c r="C3414" s="217" t="s">
        <v>4066</v>
      </c>
      <c r="D3414" s="218" t="b">
        <v>0</v>
      </c>
      <c r="E3414" s="48" t="s">
        <v>53</v>
      </c>
      <c r="F3414" s="48" t="s">
        <v>4239</v>
      </c>
      <c r="G3414" s="48" t="s">
        <v>211</v>
      </c>
      <c r="H3414" s="48" t="s">
        <v>932</v>
      </c>
      <c r="I3414" s="48" t="s">
        <v>4240</v>
      </c>
      <c r="J3414" s="48" t="s">
        <v>2661</v>
      </c>
      <c r="K3414" s="217" t="s">
        <v>3514</v>
      </c>
      <c r="L3414" s="217" t="s">
        <v>2636</v>
      </c>
      <c r="M3414" s="48" t="s">
        <v>3543</v>
      </c>
      <c r="N3414" s="217" t="s">
        <v>211</v>
      </c>
      <c r="O3414" s="48" t="s">
        <v>165</v>
      </c>
      <c r="P3414" s="48"/>
      <c r="Q3414" s="48" t="s">
        <v>218</v>
      </c>
      <c r="R3414" s="217" t="s">
        <v>211</v>
      </c>
      <c r="S3414" s="48" t="b">
        <v>0</v>
      </c>
      <c r="T3414" s="48"/>
      <c r="U3414" s="178"/>
      <c r="V3414" s="178">
        <v>43706</v>
      </c>
      <c r="W3414" s="48" t="s">
        <v>211</v>
      </c>
      <c r="X3414" s="48"/>
      <c r="Y3414" s="48"/>
      <c r="Z3414" s="48" t="s">
        <v>211</v>
      </c>
      <c r="AA3414" s="48"/>
      <c r="AB3414" s="48"/>
      <c r="AC3414" s="217" t="s">
        <v>4436</v>
      </c>
      <c r="AD3414" s="48"/>
      <c r="AE3414" s="217" t="s">
        <v>165</v>
      </c>
      <c r="AF3414" s="217" t="s">
        <v>211</v>
      </c>
      <c r="AG3414" s="217" t="s">
        <v>211</v>
      </c>
      <c r="AH3414" s="208">
        <v>43734</v>
      </c>
      <c r="AI3414" s="210" t="s">
        <v>4284</v>
      </c>
      <c r="AJ3414" s="115" t="str">
        <f t="shared" si="53"/>
        <v>FS</v>
      </c>
      <c r="AK3414" s="115" t="b">
        <f>ISNUMBER(SEARCH("IRT",Table1[[#This Row],[Current_Status]]))</f>
        <v>0</v>
      </c>
      <c r="AL3414" s="116">
        <f>YEAR(Table1[[#This Row],[Project_Initiated]])</f>
        <v>2019</v>
      </c>
      <c r="AM3414" s="53">
        <v>44136</v>
      </c>
      <c r="AN3414" s="53" t="str">
        <f>IF(AND(Table1[[#This Row],[Completed Date]]&gt;="07/01/2020"+0,Table1[[#This Row],[Completed Date]]&lt;="6/30/2021"+0),"FY 20-21",IF(AND(Table1[[#This Row],[Completed Date]]&gt;="07/01/2019"+0,Table1[[#This Row],[Completed Date]]&lt;="6/30/2020"+0),"FY 19-20",""))</f>
        <v>FY 19-20</v>
      </c>
      <c r="AO3414" s="116" t="str">
        <f>IFERROR(FIND("R",Table1[[#This Row],[FS_Priority]]),"")</f>
        <v/>
      </c>
    </row>
    <row r="3415" spans="1:41" x14ac:dyDescent="0.25">
      <c r="A3415" s="48" t="s">
        <v>4557</v>
      </c>
      <c r="B3415" s="217" t="s">
        <v>211</v>
      </c>
      <c r="C3415" s="217" t="s">
        <v>4557</v>
      </c>
      <c r="D3415" s="218" t="b">
        <v>0</v>
      </c>
      <c r="E3415" s="48" t="s">
        <v>99</v>
      </c>
      <c r="F3415" s="48" t="s">
        <v>4558</v>
      </c>
      <c r="G3415" s="48" t="s">
        <v>211</v>
      </c>
      <c r="H3415" s="48" t="s">
        <v>211</v>
      </c>
      <c r="I3415" s="48" t="s">
        <v>4559</v>
      </c>
      <c r="J3415" s="48" t="s">
        <v>2661</v>
      </c>
      <c r="K3415" s="217" t="s">
        <v>4989</v>
      </c>
      <c r="L3415" s="217" t="s">
        <v>297</v>
      </c>
      <c r="M3415" s="48" t="s">
        <v>4234</v>
      </c>
      <c r="N3415" s="217" t="s">
        <v>211</v>
      </c>
      <c r="O3415" s="48" t="s">
        <v>165</v>
      </c>
      <c r="P3415" s="48"/>
      <c r="Q3415" s="48" t="s">
        <v>239</v>
      </c>
      <c r="R3415" s="217" t="s">
        <v>211</v>
      </c>
      <c r="S3415" s="48" t="b">
        <v>0</v>
      </c>
      <c r="T3415" s="48"/>
      <c r="U3415" s="178"/>
      <c r="V3415" s="178">
        <v>43712</v>
      </c>
      <c r="W3415" s="48" t="s">
        <v>211</v>
      </c>
      <c r="X3415" s="48"/>
      <c r="Y3415" s="48"/>
      <c r="Z3415" s="48" t="s">
        <v>211</v>
      </c>
      <c r="AA3415" s="48"/>
      <c r="AB3415" s="48"/>
      <c r="AC3415" s="217" t="s">
        <v>4766</v>
      </c>
      <c r="AD3415" s="48"/>
      <c r="AE3415" s="217" t="s">
        <v>165</v>
      </c>
      <c r="AF3415" s="217" t="s">
        <v>211</v>
      </c>
      <c r="AG3415" s="217" t="s">
        <v>211</v>
      </c>
      <c r="AH3415" s="208">
        <v>43845</v>
      </c>
      <c r="AI3415" s="210" t="s">
        <v>4364</v>
      </c>
      <c r="AJ3415" s="115" t="str">
        <f t="shared" si="53"/>
        <v>FS</v>
      </c>
      <c r="AK3415" s="115" t="b">
        <f>ISNUMBER(SEARCH("IRT",Table1[[#This Row],[Current_Status]]))</f>
        <v>0</v>
      </c>
      <c r="AL3415" s="116">
        <f>YEAR(Table1[[#This Row],[Project_Initiated]])</f>
        <v>2019</v>
      </c>
      <c r="AM3415" s="53">
        <v>44136</v>
      </c>
      <c r="AN3415" s="53" t="str">
        <f>IF(AND(Table1[[#This Row],[Completed Date]]&gt;="07/01/2020"+0,Table1[[#This Row],[Completed Date]]&lt;="6/30/2021"+0),"FY 20-21",IF(AND(Table1[[#This Row],[Completed Date]]&gt;="07/01/2019"+0,Table1[[#This Row],[Completed Date]]&lt;="6/30/2020"+0),"FY 19-20",""))</f>
        <v>FY 19-20</v>
      </c>
      <c r="AO3415" s="116" t="str">
        <f>IFERROR(FIND("R",Table1[[#This Row],[FS_Priority]]),"")</f>
        <v/>
      </c>
    </row>
    <row r="3416" spans="1:41" x14ac:dyDescent="0.25">
      <c r="A3416" s="48" t="s">
        <v>4643</v>
      </c>
      <c r="B3416" s="217" t="s">
        <v>211</v>
      </c>
      <c r="C3416" s="217" t="s">
        <v>4643</v>
      </c>
      <c r="D3416" s="218" t="b">
        <v>0</v>
      </c>
      <c r="E3416" s="48" t="s">
        <v>107</v>
      </c>
      <c r="F3416" s="48" t="s">
        <v>4644</v>
      </c>
      <c r="G3416" s="48" t="s">
        <v>211</v>
      </c>
      <c r="H3416" s="48" t="s">
        <v>211</v>
      </c>
      <c r="I3416" s="48" t="s">
        <v>4645</v>
      </c>
      <c r="J3416" s="48" t="s">
        <v>2661</v>
      </c>
      <c r="K3416" s="217" t="s">
        <v>3674</v>
      </c>
      <c r="L3416" s="217" t="s">
        <v>2636</v>
      </c>
      <c r="M3416" s="48" t="s">
        <v>3687</v>
      </c>
      <c r="N3416" s="217" t="s">
        <v>211</v>
      </c>
      <c r="O3416" s="48" t="s">
        <v>165</v>
      </c>
      <c r="P3416" s="48"/>
      <c r="Q3416" s="48" t="s">
        <v>243</v>
      </c>
      <c r="R3416" s="217" t="s">
        <v>211</v>
      </c>
      <c r="S3416" s="48" t="b">
        <v>0</v>
      </c>
      <c r="T3416" s="48"/>
      <c r="U3416" s="178"/>
      <c r="V3416" s="178">
        <v>43712</v>
      </c>
      <c r="W3416" s="48" t="s">
        <v>211</v>
      </c>
      <c r="X3416" s="48"/>
      <c r="Y3416" s="48"/>
      <c r="Z3416" s="48" t="s">
        <v>211</v>
      </c>
      <c r="AA3416" s="48"/>
      <c r="AB3416" s="48"/>
      <c r="AC3416" s="217" t="s">
        <v>4767</v>
      </c>
      <c r="AD3416" s="48"/>
      <c r="AE3416" s="217" t="s">
        <v>165</v>
      </c>
      <c r="AF3416" s="217" t="s">
        <v>211</v>
      </c>
      <c r="AG3416" s="217" t="s">
        <v>211</v>
      </c>
      <c r="AH3416" s="208">
        <v>43812</v>
      </c>
      <c r="AI3416" s="210" t="s">
        <v>4364</v>
      </c>
      <c r="AJ3416" s="115" t="str">
        <f t="shared" si="53"/>
        <v>FS</v>
      </c>
      <c r="AK3416" s="115" t="b">
        <f>ISNUMBER(SEARCH("IRT",Table1[[#This Row],[Current_Status]]))</f>
        <v>0</v>
      </c>
      <c r="AL3416" s="116">
        <f>YEAR(Table1[[#This Row],[Project_Initiated]])</f>
        <v>2019</v>
      </c>
      <c r="AM3416" s="53">
        <v>44136</v>
      </c>
      <c r="AN3416" s="53" t="str">
        <f>IF(AND(Table1[[#This Row],[Completed Date]]&gt;="07/01/2020"+0,Table1[[#This Row],[Completed Date]]&lt;="6/30/2021"+0),"FY 20-21",IF(AND(Table1[[#This Row],[Completed Date]]&gt;="07/01/2019"+0,Table1[[#This Row],[Completed Date]]&lt;="6/30/2020"+0),"FY 19-20",""))</f>
        <v>FY 19-20</v>
      </c>
      <c r="AO3416" s="116" t="str">
        <f>IFERROR(FIND("R",Table1[[#This Row],[FS_Priority]]),"")</f>
        <v/>
      </c>
    </row>
    <row r="3417" spans="1:41" x14ac:dyDescent="0.25">
      <c r="A3417" s="48" t="s">
        <v>4111</v>
      </c>
      <c r="B3417" s="217" t="s">
        <v>211</v>
      </c>
      <c r="C3417" s="217" t="s">
        <v>4111</v>
      </c>
      <c r="D3417" s="218" t="b">
        <v>0</v>
      </c>
      <c r="E3417" s="48" t="s">
        <v>4299</v>
      </c>
      <c r="F3417" s="48" t="s">
        <v>4241</v>
      </c>
      <c r="G3417" s="48" t="s">
        <v>211</v>
      </c>
      <c r="H3417" s="48" t="s">
        <v>884</v>
      </c>
      <c r="I3417" s="48" t="s">
        <v>211</v>
      </c>
      <c r="J3417" s="48" t="s">
        <v>2661</v>
      </c>
      <c r="K3417" s="217" t="s">
        <v>3471</v>
      </c>
      <c r="L3417" s="217" t="s">
        <v>2636</v>
      </c>
      <c r="M3417" s="48" t="s">
        <v>4242</v>
      </c>
      <c r="N3417" s="217" t="s">
        <v>211</v>
      </c>
      <c r="O3417" s="48" t="s">
        <v>534</v>
      </c>
      <c r="P3417" s="48"/>
      <c r="Q3417" s="48" t="s">
        <v>3291</v>
      </c>
      <c r="R3417" s="217" t="s">
        <v>211</v>
      </c>
      <c r="S3417" s="48" t="b">
        <v>0</v>
      </c>
      <c r="T3417" s="48"/>
      <c r="U3417" s="178"/>
      <c r="V3417" s="178">
        <v>43713</v>
      </c>
      <c r="W3417" s="48" t="s">
        <v>211</v>
      </c>
      <c r="X3417" s="48"/>
      <c r="Y3417" s="48"/>
      <c r="Z3417" s="48" t="s">
        <v>211</v>
      </c>
      <c r="AA3417" s="48"/>
      <c r="AB3417" s="48"/>
      <c r="AC3417" s="217" t="s">
        <v>211</v>
      </c>
      <c r="AD3417" s="48"/>
      <c r="AE3417" s="217" t="s">
        <v>534</v>
      </c>
      <c r="AF3417" s="217" t="s">
        <v>211</v>
      </c>
      <c r="AG3417" s="217" t="s">
        <v>211</v>
      </c>
      <c r="AH3417" s="208">
        <v>43726</v>
      </c>
      <c r="AI3417" s="210" t="s">
        <v>4284</v>
      </c>
      <c r="AJ3417" s="115" t="str">
        <f t="shared" si="53"/>
        <v>FS</v>
      </c>
      <c r="AK3417" s="115" t="b">
        <f>ISNUMBER(SEARCH("IRT",Table1[[#This Row],[Current_Status]]))</f>
        <v>0</v>
      </c>
      <c r="AL3417" s="116">
        <f>YEAR(Table1[[#This Row],[Project_Initiated]])</f>
        <v>2019</v>
      </c>
      <c r="AM3417" s="53">
        <v>44136</v>
      </c>
      <c r="AN3417" s="53" t="str">
        <f>IF(AND(Table1[[#This Row],[Completed Date]]&gt;="07/01/2020"+0,Table1[[#This Row],[Completed Date]]&lt;="6/30/2021"+0),"FY 20-21",IF(AND(Table1[[#This Row],[Completed Date]]&gt;="07/01/2019"+0,Table1[[#This Row],[Completed Date]]&lt;="6/30/2020"+0),"FY 19-20",""))</f>
        <v>FY 19-20</v>
      </c>
      <c r="AO3417" s="116">
        <f>IFERROR(FIND("R",Table1[[#This Row],[FS_Priority]]),"")</f>
        <v>1</v>
      </c>
    </row>
    <row r="3418" spans="1:41" x14ac:dyDescent="0.25">
      <c r="A3418" s="48" t="s">
        <v>4113</v>
      </c>
      <c r="B3418" s="217" t="s">
        <v>211</v>
      </c>
      <c r="C3418" s="217" t="s">
        <v>4113</v>
      </c>
      <c r="D3418" s="218" t="b">
        <v>0</v>
      </c>
      <c r="E3418" s="48" t="s">
        <v>4299</v>
      </c>
      <c r="F3418" s="48" t="s">
        <v>4243</v>
      </c>
      <c r="G3418" s="48" t="s">
        <v>211</v>
      </c>
      <c r="H3418" s="48" t="s">
        <v>266</v>
      </c>
      <c r="I3418" s="48" t="s">
        <v>4244</v>
      </c>
      <c r="J3418" s="48" t="s">
        <v>2661</v>
      </c>
      <c r="K3418" s="217" t="s">
        <v>3471</v>
      </c>
      <c r="L3418" s="217" t="s">
        <v>2636</v>
      </c>
      <c r="M3418" s="48" t="s">
        <v>4242</v>
      </c>
      <c r="N3418" s="217" t="s">
        <v>211</v>
      </c>
      <c r="O3418" s="48" t="s">
        <v>534</v>
      </c>
      <c r="P3418" s="48"/>
      <c r="Q3418" s="48" t="s">
        <v>3293</v>
      </c>
      <c r="R3418" s="217" t="s">
        <v>211</v>
      </c>
      <c r="S3418" s="48" t="b">
        <v>0</v>
      </c>
      <c r="T3418" s="48"/>
      <c r="U3418" s="178"/>
      <c r="V3418" s="178">
        <v>43713</v>
      </c>
      <c r="W3418" s="48" t="s">
        <v>211</v>
      </c>
      <c r="X3418" s="48"/>
      <c r="Y3418" s="48"/>
      <c r="Z3418" s="48" t="s">
        <v>211</v>
      </c>
      <c r="AA3418" s="48"/>
      <c r="AB3418" s="48"/>
      <c r="AC3418" s="217" t="s">
        <v>211</v>
      </c>
      <c r="AD3418" s="48"/>
      <c r="AE3418" s="217" t="s">
        <v>534</v>
      </c>
      <c r="AF3418" s="217" t="s">
        <v>211</v>
      </c>
      <c r="AG3418" s="217" t="s">
        <v>211</v>
      </c>
      <c r="AH3418" s="208">
        <v>43726</v>
      </c>
      <c r="AI3418" s="210" t="s">
        <v>4284</v>
      </c>
      <c r="AJ3418" s="115" t="str">
        <f t="shared" si="53"/>
        <v>FS</v>
      </c>
      <c r="AK3418" s="115" t="b">
        <f>ISNUMBER(SEARCH("IRT",Table1[[#This Row],[Current_Status]]))</f>
        <v>0</v>
      </c>
      <c r="AL3418" s="116">
        <f>YEAR(Table1[[#This Row],[Project_Initiated]])</f>
        <v>2019</v>
      </c>
      <c r="AM3418" s="53">
        <v>44136</v>
      </c>
      <c r="AN3418" s="53" t="str">
        <f>IF(AND(Table1[[#This Row],[Completed Date]]&gt;="07/01/2020"+0,Table1[[#This Row],[Completed Date]]&lt;="6/30/2021"+0),"FY 20-21",IF(AND(Table1[[#This Row],[Completed Date]]&gt;="07/01/2019"+0,Table1[[#This Row],[Completed Date]]&lt;="6/30/2020"+0),"FY 19-20",""))</f>
        <v>FY 19-20</v>
      </c>
      <c r="AO3418" s="116">
        <f>IFERROR(FIND("R",Table1[[#This Row],[FS_Priority]]),"")</f>
        <v>1</v>
      </c>
    </row>
    <row r="3419" spans="1:41" x14ac:dyDescent="0.25">
      <c r="A3419" s="48" t="s">
        <v>4114</v>
      </c>
      <c r="B3419" s="217" t="s">
        <v>211</v>
      </c>
      <c r="C3419" s="217" t="s">
        <v>4114</v>
      </c>
      <c r="D3419" s="218" t="b">
        <v>0</v>
      </c>
      <c r="E3419" s="48" t="s">
        <v>4299</v>
      </c>
      <c r="F3419" s="48" t="s">
        <v>4245</v>
      </c>
      <c r="G3419" s="48" t="s">
        <v>211</v>
      </c>
      <c r="H3419" s="48" t="s">
        <v>266</v>
      </c>
      <c r="I3419" s="48" t="s">
        <v>4244</v>
      </c>
      <c r="J3419" s="48" t="s">
        <v>2661</v>
      </c>
      <c r="K3419" s="217" t="s">
        <v>3471</v>
      </c>
      <c r="L3419" s="217" t="s">
        <v>2636</v>
      </c>
      <c r="M3419" s="48" t="s">
        <v>4242</v>
      </c>
      <c r="N3419" s="217" t="s">
        <v>211</v>
      </c>
      <c r="O3419" s="48" t="s">
        <v>534</v>
      </c>
      <c r="P3419" s="48"/>
      <c r="Q3419" s="48" t="s">
        <v>3429</v>
      </c>
      <c r="R3419" s="217" t="s">
        <v>211</v>
      </c>
      <c r="S3419" s="48" t="b">
        <v>0</v>
      </c>
      <c r="T3419" s="48"/>
      <c r="U3419" s="178"/>
      <c r="V3419" s="178">
        <v>43713</v>
      </c>
      <c r="W3419" s="48" t="s">
        <v>211</v>
      </c>
      <c r="X3419" s="48"/>
      <c r="Y3419" s="48"/>
      <c r="Z3419" s="48" t="s">
        <v>211</v>
      </c>
      <c r="AA3419" s="48"/>
      <c r="AB3419" s="48"/>
      <c r="AC3419" s="217" t="s">
        <v>211</v>
      </c>
      <c r="AD3419" s="48"/>
      <c r="AE3419" s="217" t="s">
        <v>534</v>
      </c>
      <c r="AF3419" s="217" t="s">
        <v>211</v>
      </c>
      <c r="AG3419" s="217" t="s">
        <v>211</v>
      </c>
      <c r="AH3419" s="208">
        <v>43726</v>
      </c>
      <c r="AI3419" s="210" t="s">
        <v>4284</v>
      </c>
      <c r="AJ3419" s="115" t="str">
        <f t="shared" si="53"/>
        <v>FS</v>
      </c>
      <c r="AK3419" s="115" t="b">
        <f>ISNUMBER(SEARCH("IRT",Table1[[#This Row],[Current_Status]]))</f>
        <v>0</v>
      </c>
      <c r="AL3419" s="116">
        <f>YEAR(Table1[[#This Row],[Project_Initiated]])</f>
        <v>2019</v>
      </c>
      <c r="AM3419" s="53">
        <v>44136</v>
      </c>
      <c r="AN3419" s="53" t="str">
        <f>IF(AND(Table1[[#This Row],[Completed Date]]&gt;="07/01/2020"+0,Table1[[#This Row],[Completed Date]]&lt;="6/30/2021"+0),"FY 20-21",IF(AND(Table1[[#This Row],[Completed Date]]&gt;="07/01/2019"+0,Table1[[#This Row],[Completed Date]]&lt;="6/30/2020"+0),"FY 19-20",""))</f>
        <v>FY 19-20</v>
      </c>
      <c r="AO3419" s="116">
        <f>IFERROR(FIND("R",Table1[[#This Row],[FS_Priority]]),"")</f>
        <v>1</v>
      </c>
    </row>
    <row r="3420" spans="1:41" x14ac:dyDescent="0.25">
      <c r="A3420" s="48" t="s">
        <v>4115</v>
      </c>
      <c r="B3420" s="217" t="s">
        <v>211</v>
      </c>
      <c r="C3420" s="217" t="s">
        <v>4115</v>
      </c>
      <c r="D3420" s="218" t="b">
        <v>0</v>
      </c>
      <c r="E3420" s="48" t="s">
        <v>4299</v>
      </c>
      <c r="F3420" s="48" t="s">
        <v>4246</v>
      </c>
      <c r="G3420" s="48" t="s">
        <v>211</v>
      </c>
      <c r="H3420" s="48" t="s">
        <v>884</v>
      </c>
      <c r="I3420" s="48" t="s">
        <v>4247</v>
      </c>
      <c r="J3420" s="48" t="s">
        <v>2661</v>
      </c>
      <c r="K3420" s="217" t="s">
        <v>3471</v>
      </c>
      <c r="L3420" s="217" t="s">
        <v>2636</v>
      </c>
      <c r="M3420" s="48" t="s">
        <v>4242</v>
      </c>
      <c r="N3420" s="217" t="s">
        <v>211</v>
      </c>
      <c r="O3420" s="48" t="s">
        <v>534</v>
      </c>
      <c r="P3420" s="48"/>
      <c r="Q3420" s="48" t="s">
        <v>3431</v>
      </c>
      <c r="R3420" s="217" t="s">
        <v>211</v>
      </c>
      <c r="S3420" s="48" t="b">
        <v>0</v>
      </c>
      <c r="T3420" s="48"/>
      <c r="U3420" s="178"/>
      <c r="V3420" s="178">
        <v>43713</v>
      </c>
      <c r="W3420" s="48" t="s">
        <v>211</v>
      </c>
      <c r="X3420" s="48"/>
      <c r="Y3420" s="48"/>
      <c r="Z3420" s="48" t="s">
        <v>211</v>
      </c>
      <c r="AA3420" s="48"/>
      <c r="AB3420" s="48"/>
      <c r="AC3420" s="217" t="s">
        <v>211</v>
      </c>
      <c r="AD3420" s="48"/>
      <c r="AE3420" s="217" t="s">
        <v>534</v>
      </c>
      <c r="AF3420" s="217" t="s">
        <v>211</v>
      </c>
      <c r="AG3420" s="217" t="s">
        <v>211</v>
      </c>
      <c r="AH3420" s="208">
        <v>43726</v>
      </c>
      <c r="AI3420" s="210" t="s">
        <v>4284</v>
      </c>
      <c r="AJ3420" s="115" t="str">
        <f t="shared" si="53"/>
        <v>FS</v>
      </c>
      <c r="AK3420" s="115" t="b">
        <f>ISNUMBER(SEARCH("IRT",Table1[[#This Row],[Current_Status]]))</f>
        <v>0</v>
      </c>
      <c r="AL3420" s="116">
        <f>YEAR(Table1[[#This Row],[Project_Initiated]])</f>
        <v>2019</v>
      </c>
      <c r="AM3420" s="53">
        <v>44136</v>
      </c>
      <c r="AN3420" s="53" t="str">
        <f>IF(AND(Table1[[#This Row],[Completed Date]]&gt;="07/01/2020"+0,Table1[[#This Row],[Completed Date]]&lt;="6/30/2021"+0),"FY 20-21",IF(AND(Table1[[#This Row],[Completed Date]]&gt;="07/01/2019"+0,Table1[[#This Row],[Completed Date]]&lt;="6/30/2020"+0),"FY 19-20",""))</f>
        <v>FY 19-20</v>
      </c>
      <c r="AO3420" s="116">
        <f>IFERROR(FIND("R",Table1[[#This Row],[FS_Priority]]),"")</f>
        <v>1</v>
      </c>
    </row>
    <row r="3421" spans="1:41" x14ac:dyDescent="0.25">
      <c r="A3421" s="48" t="s">
        <v>4062</v>
      </c>
      <c r="B3421" s="217" t="s">
        <v>211</v>
      </c>
      <c r="C3421" s="217" t="s">
        <v>4062</v>
      </c>
      <c r="D3421" s="218" t="b">
        <v>0</v>
      </c>
      <c r="E3421" s="48" t="s">
        <v>4299</v>
      </c>
      <c r="F3421" s="48" t="s">
        <v>4248</v>
      </c>
      <c r="G3421" s="48" t="s">
        <v>211</v>
      </c>
      <c r="H3421" s="48" t="s">
        <v>266</v>
      </c>
      <c r="I3421" s="48" t="s">
        <v>4249</v>
      </c>
      <c r="J3421" s="48" t="s">
        <v>2661</v>
      </c>
      <c r="K3421" s="217" t="s">
        <v>3471</v>
      </c>
      <c r="L3421" s="217" t="s">
        <v>2636</v>
      </c>
      <c r="M3421" s="48" t="s">
        <v>4242</v>
      </c>
      <c r="N3421" s="217" t="s">
        <v>211</v>
      </c>
      <c r="O3421" s="48" t="s">
        <v>534</v>
      </c>
      <c r="P3421" s="48"/>
      <c r="Q3421" s="48" t="s">
        <v>3434</v>
      </c>
      <c r="R3421" s="217" t="s">
        <v>211</v>
      </c>
      <c r="S3421" s="48" t="b">
        <v>0</v>
      </c>
      <c r="T3421" s="48"/>
      <c r="U3421" s="178"/>
      <c r="V3421" s="178">
        <v>43713</v>
      </c>
      <c r="W3421" s="48" t="s">
        <v>211</v>
      </c>
      <c r="X3421" s="48"/>
      <c r="Y3421" s="48"/>
      <c r="Z3421" s="48" t="s">
        <v>211</v>
      </c>
      <c r="AA3421" s="48"/>
      <c r="AB3421" s="48"/>
      <c r="AC3421" s="217" t="s">
        <v>211</v>
      </c>
      <c r="AD3421" s="48"/>
      <c r="AE3421" s="217" t="s">
        <v>534</v>
      </c>
      <c r="AF3421" s="217" t="s">
        <v>211</v>
      </c>
      <c r="AG3421" s="217" t="s">
        <v>211</v>
      </c>
      <c r="AH3421" s="208">
        <v>43726</v>
      </c>
      <c r="AI3421" s="210" t="s">
        <v>4284</v>
      </c>
      <c r="AJ3421" s="115" t="str">
        <f t="shared" si="53"/>
        <v>FS</v>
      </c>
      <c r="AK3421" s="115" t="b">
        <f>ISNUMBER(SEARCH("IRT",Table1[[#This Row],[Current_Status]]))</f>
        <v>0</v>
      </c>
      <c r="AL3421" s="116">
        <f>YEAR(Table1[[#This Row],[Project_Initiated]])</f>
        <v>2019</v>
      </c>
      <c r="AM3421" s="53">
        <v>44136</v>
      </c>
      <c r="AN3421" s="53" t="str">
        <f>IF(AND(Table1[[#This Row],[Completed Date]]&gt;="07/01/2020"+0,Table1[[#This Row],[Completed Date]]&lt;="6/30/2021"+0),"FY 20-21",IF(AND(Table1[[#This Row],[Completed Date]]&gt;="07/01/2019"+0,Table1[[#This Row],[Completed Date]]&lt;="6/30/2020"+0),"FY 19-20",""))</f>
        <v>FY 19-20</v>
      </c>
      <c r="AO3421" s="116">
        <f>IFERROR(FIND("R",Table1[[#This Row],[FS_Priority]]),"")</f>
        <v>1</v>
      </c>
    </row>
    <row r="3422" spans="1:41" x14ac:dyDescent="0.25">
      <c r="A3422" s="48" t="s">
        <v>4552</v>
      </c>
      <c r="B3422" s="217" t="s">
        <v>211</v>
      </c>
      <c r="C3422" s="217" t="s">
        <v>4552</v>
      </c>
      <c r="D3422" s="218" t="b">
        <v>0</v>
      </c>
      <c r="E3422" s="48" t="s">
        <v>99</v>
      </c>
      <c r="F3422" s="48" t="s">
        <v>4553</v>
      </c>
      <c r="G3422" s="48" t="s">
        <v>211</v>
      </c>
      <c r="H3422" s="48" t="s">
        <v>211</v>
      </c>
      <c r="I3422" s="48" t="s">
        <v>4554</v>
      </c>
      <c r="J3422" s="48" t="s">
        <v>2661</v>
      </c>
      <c r="K3422" s="217" t="s">
        <v>4989</v>
      </c>
      <c r="L3422" s="217" t="s">
        <v>297</v>
      </c>
      <c r="M3422" s="48" t="s">
        <v>3631</v>
      </c>
      <c r="N3422" s="217" t="s">
        <v>211</v>
      </c>
      <c r="O3422" s="48" t="s">
        <v>165</v>
      </c>
      <c r="P3422" s="48"/>
      <c r="Q3422" s="48" t="s">
        <v>184</v>
      </c>
      <c r="R3422" s="217" t="s">
        <v>211</v>
      </c>
      <c r="S3422" s="48" t="b">
        <v>1</v>
      </c>
      <c r="T3422" s="48"/>
      <c r="U3422" s="178"/>
      <c r="V3422" s="178">
        <v>43713</v>
      </c>
      <c r="W3422" s="48" t="s">
        <v>211</v>
      </c>
      <c r="X3422" s="48"/>
      <c r="Y3422" s="48"/>
      <c r="Z3422" s="48" t="s">
        <v>211</v>
      </c>
      <c r="AA3422" s="48"/>
      <c r="AB3422" s="48"/>
      <c r="AC3422" s="217" t="s">
        <v>4768</v>
      </c>
      <c r="AD3422" s="48"/>
      <c r="AE3422" s="217" t="s">
        <v>165</v>
      </c>
      <c r="AF3422" s="217" t="s">
        <v>211</v>
      </c>
      <c r="AG3422" s="217" t="s">
        <v>211</v>
      </c>
      <c r="AH3422" s="208">
        <v>43844</v>
      </c>
      <c r="AI3422" s="210" t="s">
        <v>4364</v>
      </c>
      <c r="AJ3422" s="115" t="str">
        <f t="shared" si="53"/>
        <v>FS</v>
      </c>
      <c r="AK3422" s="115" t="b">
        <f>ISNUMBER(SEARCH("IRT",Table1[[#This Row],[Current_Status]]))</f>
        <v>0</v>
      </c>
      <c r="AL3422" s="116">
        <f>YEAR(Table1[[#This Row],[Project_Initiated]])</f>
        <v>2019</v>
      </c>
      <c r="AM3422" s="53">
        <v>44136</v>
      </c>
      <c r="AN3422" s="53" t="str">
        <f>IF(AND(Table1[[#This Row],[Completed Date]]&gt;="07/01/2020"+0,Table1[[#This Row],[Completed Date]]&lt;="6/30/2021"+0),"FY 20-21",IF(AND(Table1[[#This Row],[Completed Date]]&gt;="07/01/2019"+0,Table1[[#This Row],[Completed Date]]&lt;="6/30/2020"+0),"FY 19-20",""))</f>
        <v>FY 19-20</v>
      </c>
      <c r="AO3422" s="116" t="str">
        <f>IFERROR(FIND("R",Table1[[#This Row],[FS_Priority]]),"")</f>
        <v/>
      </c>
    </row>
    <row r="3423" spans="1:41" x14ac:dyDescent="0.25">
      <c r="A3423" s="48" t="s">
        <v>4640</v>
      </c>
      <c r="B3423" s="217" t="s">
        <v>211</v>
      </c>
      <c r="C3423" s="217" t="s">
        <v>4640</v>
      </c>
      <c r="D3423" s="218" t="b">
        <v>0</v>
      </c>
      <c r="E3423" s="48" t="s">
        <v>107</v>
      </c>
      <c r="F3423" s="48" t="s">
        <v>4641</v>
      </c>
      <c r="G3423" s="48" t="s">
        <v>211</v>
      </c>
      <c r="H3423" s="48" t="s">
        <v>211</v>
      </c>
      <c r="I3423" s="48" t="s">
        <v>4642</v>
      </c>
      <c r="J3423" s="48" t="s">
        <v>2661</v>
      </c>
      <c r="K3423" s="217" t="s">
        <v>3674</v>
      </c>
      <c r="L3423" s="217" t="s">
        <v>2636</v>
      </c>
      <c r="M3423" s="48" t="s">
        <v>3701</v>
      </c>
      <c r="N3423" s="217" t="s">
        <v>211</v>
      </c>
      <c r="O3423" s="48" t="s">
        <v>165</v>
      </c>
      <c r="P3423" s="48"/>
      <c r="Q3423" s="48" t="s">
        <v>242</v>
      </c>
      <c r="R3423" s="217" t="s">
        <v>211</v>
      </c>
      <c r="S3423" s="48" t="b">
        <v>0</v>
      </c>
      <c r="T3423" s="48"/>
      <c r="U3423" s="178"/>
      <c r="V3423" s="178">
        <v>43713</v>
      </c>
      <c r="W3423" s="48" t="s">
        <v>211</v>
      </c>
      <c r="X3423" s="48"/>
      <c r="Y3423" s="48"/>
      <c r="Z3423" s="48" t="s">
        <v>211</v>
      </c>
      <c r="AA3423" s="48"/>
      <c r="AB3423" s="48"/>
      <c r="AC3423" s="217" t="s">
        <v>4763</v>
      </c>
      <c r="AD3423" s="48"/>
      <c r="AE3423" s="217" t="s">
        <v>165</v>
      </c>
      <c r="AF3423" s="217" t="s">
        <v>211</v>
      </c>
      <c r="AG3423" s="217" t="s">
        <v>211</v>
      </c>
      <c r="AH3423" s="208">
        <v>43817</v>
      </c>
      <c r="AI3423" s="210" t="s">
        <v>4364</v>
      </c>
      <c r="AJ3423" s="115" t="str">
        <f t="shared" si="53"/>
        <v>FS</v>
      </c>
      <c r="AK3423" s="115" t="b">
        <f>ISNUMBER(SEARCH("IRT",Table1[[#This Row],[Current_Status]]))</f>
        <v>0</v>
      </c>
      <c r="AL3423" s="116">
        <f>YEAR(Table1[[#This Row],[Project_Initiated]])</f>
        <v>2019</v>
      </c>
      <c r="AM3423" s="53">
        <v>44136</v>
      </c>
      <c r="AN3423" s="53" t="str">
        <f>IF(AND(Table1[[#This Row],[Completed Date]]&gt;="07/01/2020"+0,Table1[[#This Row],[Completed Date]]&lt;="6/30/2021"+0),"FY 20-21",IF(AND(Table1[[#This Row],[Completed Date]]&gt;="07/01/2019"+0,Table1[[#This Row],[Completed Date]]&lt;="6/30/2020"+0),"FY 19-20",""))</f>
        <v>FY 19-20</v>
      </c>
      <c r="AO3423" s="116" t="str">
        <f>IFERROR(FIND("R",Table1[[#This Row],[FS_Priority]]),"")</f>
        <v/>
      </c>
    </row>
    <row r="3424" spans="1:41" x14ac:dyDescent="0.25">
      <c r="A3424" s="48" t="s">
        <v>4659</v>
      </c>
      <c r="B3424" s="217" t="s">
        <v>211</v>
      </c>
      <c r="C3424" s="217" t="s">
        <v>4659</v>
      </c>
      <c r="D3424" s="218" t="b">
        <v>0</v>
      </c>
      <c r="E3424" s="48" t="s">
        <v>4299</v>
      </c>
      <c r="F3424" s="48" t="s">
        <v>4660</v>
      </c>
      <c r="G3424" s="48" t="s">
        <v>211</v>
      </c>
      <c r="H3424" s="48" t="s">
        <v>211</v>
      </c>
      <c r="I3424" s="48" t="s">
        <v>4661</v>
      </c>
      <c r="J3424" s="48" t="s">
        <v>2661</v>
      </c>
      <c r="K3424" s="217" t="s">
        <v>3471</v>
      </c>
      <c r="L3424" s="217" t="s">
        <v>2636</v>
      </c>
      <c r="M3424" s="48" t="s">
        <v>4242</v>
      </c>
      <c r="N3424" s="217" t="s">
        <v>211</v>
      </c>
      <c r="O3424" s="48" t="s">
        <v>534</v>
      </c>
      <c r="P3424" s="48"/>
      <c r="Q3424" s="48" t="s">
        <v>3291</v>
      </c>
      <c r="R3424" s="217" t="s">
        <v>211</v>
      </c>
      <c r="S3424" s="48" t="b">
        <v>0</v>
      </c>
      <c r="T3424" s="48"/>
      <c r="U3424" s="178"/>
      <c r="V3424" s="178">
        <v>43721</v>
      </c>
      <c r="W3424" s="48" t="s">
        <v>211</v>
      </c>
      <c r="X3424" s="48"/>
      <c r="Y3424" s="48"/>
      <c r="Z3424" s="48" t="s">
        <v>211</v>
      </c>
      <c r="AA3424" s="48"/>
      <c r="AB3424" s="48"/>
      <c r="AC3424" s="217" t="s">
        <v>4993</v>
      </c>
      <c r="AD3424" s="48"/>
      <c r="AE3424" s="217" t="s">
        <v>534</v>
      </c>
      <c r="AF3424" s="217" t="s">
        <v>211</v>
      </c>
      <c r="AG3424" s="217" t="s">
        <v>211</v>
      </c>
      <c r="AH3424" s="208">
        <v>43831</v>
      </c>
      <c r="AI3424" s="210" t="s">
        <v>4364</v>
      </c>
      <c r="AJ3424" s="115" t="str">
        <f t="shared" si="53"/>
        <v>FS</v>
      </c>
      <c r="AK3424" s="115" t="b">
        <f>ISNUMBER(SEARCH("IRT",Table1[[#This Row],[Current_Status]]))</f>
        <v>0</v>
      </c>
      <c r="AL3424" s="116">
        <f>YEAR(Table1[[#This Row],[Project_Initiated]])</f>
        <v>2019</v>
      </c>
      <c r="AM3424" s="53">
        <v>44136</v>
      </c>
      <c r="AN3424" s="53" t="str">
        <f>IF(AND(Table1[[#This Row],[Completed Date]]&gt;="07/01/2020"+0,Table1[[#This Row],[Completed Date]]&lt;="6/30/2021"+0),"FY 20-21",IF(AND(Table1[[#This Row],[Completed Date]]&gt;="07/01/2019"+0,Table1[[#This Row],[Completed Date]]&lt;="6/30/2020"+0),"FY 19-20",""))</f>
        <v>FY 19-20</v>
      </c>
      <c r="AO3424" s="116">
        <f>IFERROR(FIND("R",Table1[[#This Row],[FS_Priority]]),"")</f>
        <v>1</v>
      </c>
    </row>
    <row r="3425" spans="1:41" x14ac:dyDescent="0.25">
      <c r="A3425" s="48" t="s">
        <v>4512</v>
      </c>
      <c r="B3425" s="217" t="s">
        <v>211</v>
      </c>
      <c r="C3425" s="217" t="s">
        <v>4512</v>
      </c>
      <c r="D3425" s="218" t="b">
        <v>0</v>
      </c>
      <c r="E3425" s="48" t="s">
        <v>53</v>
      </c>
      <c r="F3425" s="48" t="s">
        <v>4513</v>
      </c>
      <c r="G3425" s="48" t="s">
        <v>211</v>
      </c>
      <c r="H3425" s="48" t="s">
        <v>211</v>
      </c>
      <c r="I3425" s="48" t="s">
        <v>4514</v>
      </c>
      <c r="J3425" s="48" t="s">
        <v>2661</v>
      </c>
      <c r="K3425" s="217" t="s">
        <v>3514</v>
      </c>
      <c r="L3425" s="217" t="s">
        <v>2636</v>
      </c>
      <c r="M3425" s="48" t="s">
        <v>3914</v>
      </c>
      <c r="N3425" s="217" t="s">
        <v>4515</v>
      </c>
      <c r="O3425" s="48" t="s">
        <v>165</v>
      </c>
      <c r="P3425" s="48"/>
      <c r="Q3425" s="48" t="s">
        <v>218</v>
      </c>
      <c r="R3425" s="217" t="s">
        <v>211</v>
      </c>
      <c r="S3425" s="48" t="b">
        <v>1</v>
      </c>
      <c r="T3425" s="48"/>
      <c r="U3425" s="178"/>
      <c r="V3425" s="178">
        <v>43720</v>
      </c>
      <c r="W3425" s="48" t="s">
        <v>211</v>
      </c>
      <c r="X3425" s="48"/>
      <c r="Y3425" s="48"/>
      <c r="Z3425" s="48" t="s">
        <v>211</v>
      </c>
      <c r="AA3425" s="48"/>
      <c r="AB3425" s="48"/>
      <c r="AC3425" s="217" t="s">
        <v>4769</v>
      </c>
      <c r="AD3425" s="48"/>
      <c r="AE3425" s="217" t="s">
        <v>165</v>
      </c>
      <c r="AF3425" s="217" t="s">
        <v>211</v>
      </c>
      <c r="AG3425" s="217" t="s">
        <v>211</v>
      </c>
      <c r="AH3425" s="208">
        <v>43852</v>
      </c>
      <c r="AI3425" s="210" t="s">
        <v>4364</v>
      </c>
      <c r="AJ3425" s="115" t="str">
        <f t="shared" si="53"/>
        <v>FS</v>
      </c>
      <c r="AK3425" s="115" t="b">
        <f>ISNUMBER(SEARCH("IRT",Table1[[#This Row],[Current_Status]]))</f>
        <v>0</v>
      </c>
      <c r="AL3425" s="116">
        <f>YEAR(Table1[[#This Row],[Project_Initiated]])</f>
        <v>2019</v>
      </c>
      <c r="AM3425" s="53">
        <v>44136</v>
      </c>
      <c r="AN3425" s="53" t="str">
        <f>IF(AND(Table1[[#This Row],[Completed Date]]&gt;="07/01/2020"+0,Table1[[#This Row],[Completed Date]]&lt;="6/30/2021"+0),"FY 20-21",IF(AND(Table1[[#This Row],[Completed Date]]&gt;="07/01/2019"+0,Table1[[#This Row],[Completed Date]]&lt;="6/30/2020"+0),"FY 19-20",""))</f>
        <v>FY 19-20</v>
      </c>
      <c r="AO3425" s="116" t="str">
        <f>IFERROR(FIND("R",Table1[[#This Row],[FS_Priority]]),"")</f>
        <v/>
      </c>
    </row>
    <row r="3426" spans="1:41" x14ac:dyDescent="0.25">
      <c r="A3426" s="48" t="s">
        <v>4508</v>
      </c>
      <c r="B3426" s="217" t="s">
        <v>211</v>
      </c>
      <c r="C3426" s="217" t="s">
        <v>4508</v>
      </c>
      <c r="D3426" s="218" t="b">
        <v>0</v>
      </c>
      <c r="E3426" s="48" t="s">
        <v>53</v>
      </c>
      <c r="F3426" s="48" t="s">
        <v>4509</v>
      </c>
      <c r="G3426" s="48" t="s">
        <v>4812</v>
      </c>
      <c r="H3426" s="48" t="s">
        <v>211</v>
      </c>
      <c r="I3426" s="48" t="s">
        <v>4510</v>
      </c>
      <c r="J3426" s="48" t="s">
        <v>2661</v>
      </c>
      <c r="K3426" s="217" t="s">
        <v>3514</v>
      </c>
      <c r="L3426" s="217" t="s">
        <v>2636</v>
      </c>
      <c r="M3426" s="48" t="s">
        <v>4511</v>
      </c>
      <c r="N3426" s="217" t="s">
        <v>211</v>
      </c>
      <c r="O3426" s="48" t="s">
        <v>183</v>
      </c>
      <c r="P3426" s="48"/>
      <c r="Q3426" s="48" t="s">
        <v>218</v>
      </c>
      <c r="R3426" s="217" t="s">
        <v>211</v>
      </c>
      <c r="S3426" s="48" t="b">
        <v>0</v>
      </c>
      <c r="T3426" s="48"/>
      <c r="U3426" s="178"/>
      <c r="V3426" s="178">
        <v>43727</v>
      </c>
      <c r="W3426" s="48" t="s">
        <v>211</v>
      </c>
      <c r="X3426" s="48"/>
      <c r="Y3426" s="48"/>
      <c r="Z3426" s="48" t="s">
        <v>211</v>
      </c>
      <c r="AA3426" s="48"/>
      <c r="AB3426" s="48"/>
      <c r="AC3426" s="217" t="s">
        <v>5083</v>
      </c>
      <c r="AD3426" s="219">
        <v>43879</v>
      </c>
      <c r="AE3426" s="217" t="s">
        <v>498</v>
      </c>
      <c r="AF3426" s="217" t="s">
        <v>4813</v>
      </c>
      <c r="AG3426" s="217" t="s">
        <v>2694</v>
      </c>
      <c r="AH3426" s="208">
        <v>44104</v>
      </c>
      <c r="AI3426" s="210" t="s">
        <v>4364</v>
      </c>
      <c r="AJ3426" s="115" t="str">
        <f t="shared" si="53"/>
        <v>FS</v>
      </c>
      <c r="AK3426" s="115" t="b">
        <f>ISNUMBER(SEARCH("IRT",Table1[[#This Row],[Current_Status]]))</f>
        <v>0</v>
      </c>
      <c r="AL3426" s="116">
        <f>YEAR(Table1[[#This Row],[Project_Initiated]])</f>
        <v>2019</v>
      </c>
      <c r="AM3426" s="53">
        <v>44136</v>
      </c>
      <c r="AN3426" s="53" t="str">
        <f>IF(AND(Table1[[#This Row],[Completed Date]]&gt;="07/01/2020"+0,Table1[[#This Row],[Completed Date]]&lt;="6/30/2021"+0),"FY 20-21",IF(AND(Table1[[#This Row],[Completed Date]]&gt;="07/01/2019"+0,Table1[[#This Row],[Completed Date]]&lt;="6/30/2020"+0),"FY 19-20",""))</f>
        <v>FY 20-21</v>
      </c>
      <c r="AO3426" s="116" t="str">
        <f>IFERROR(FIND("R",Table1[[#This Row],[FS_Priority]]),"")</f>
        <v/>
      </c>
    </row>
    <row r="3427" spans="1:41" x14ac:dyDescent="0.25">
      <c r="A3427" s="48" t="s">
        <v>4527</v>
      </c>
      <c r="B3427" s="217" t="s">
        <v>211</v>
      </c>
      <c r="C3427" s="217" t="s">
        <v>4527</v>
      </c>
      <c r="D3427" s="218" t="b">
        <v>0</v>
      </c>
      <c r="E3427" s="48" t="s">
        <v>99</v>
      </c>
      <c r="F3427" s="48" t="s">
        <v>4528</v>
      </c>
      <c r="G3427" s="48" t="s">
        <v>211</v>
      </c>
      <c r="H3427" s="48" t="s">
        <v>211</v>
      </c>
      <c r="I3427" s="48" t="s">
        <v>4529</v>
      </c>
      <c r="J3427" s="48" t="s">
        <v>2661</v>
      </c>
      <c r="K3427" s="217" t="s">
        <v>4989</v>
      </c>
      <c r="L3427" s="217" t="s">
        <v>297</v>
      </c>
      <c r="M3427" s="48" t="s">
        <v>3602</v>
      </c>
      <c r="N3427" s="217" t="s">
        <v>211</v>
      </c>
      <c r="O3427" s="48" t="s">
        <v>165</v>
      </c>
      <c r="P3427" s="48"/>
      <c r="Q3427" s="48" t="s">
        <v>4502</v>
      </c>
      <c r="R3427" s="217" t="s">
        <v>211</v>
      </c>
      <c r="S3427" s="48" t="b">
        <v>0</v>
      </c>
      <c r="T3427" s="48"/>
      <c r="U3427" s="178"/>
      <c r="V3427" s="178">
        <v>43733</v>
      </c>
      <c r="W3427" s="48" t="s">
        <v>211</v>
      </c>
      <c r="X3427" s="48"/>
      <c r="Y3427" s="48"/>
      <c r="Z3427" s="48" t="s">
        <v>211</v>
      </c>
      <c r="AA3427" s="48"/>
      <c r="AB3427" s="48"/>
      <c r="AC3427" s="217" t="s">
        <v>211</v>
      </c>
      <c r="AD3427" s="48"/>
      <c r="AE3427" s="217" t="s">
        <v>165</v>
      </c>
      <c r="AF3427" s="217" t="s">
        <v>211</v>
      </c>
      <c r="AG3427" s="217" t="s">
        <v>211</v>
      </c>
      <c r="AH3427" s="208">
        <v>43747</v>
      </c>
      <c r="AI3427" s="210" t="s">
        <v>4364</v>
      </c>
      <c r="AJ3427" s="115" t="str">
        <f t="shared" si="53"/>
        <v>FS</v>
      </c>
      <c r="AK3427" s="115" t="b">
        <f>ISNUMBER(SEARCH("IRT",Table1[[#This Row],[Current_Status]]))</f>
        <v>0</v>
      </c>
      <c r="AL3427" s="116">
        <f>YEAR(Table1[[#This Row],[Project_Initiated]])</f>
        <v>2019</v>
      </c>
      <c r="AM3427" s="53">
        <v>44136</v>
      </c>
      <c r="AN3427" s="53" t="str">
        <f>IF(AND(Table1[[#This Row],[Completed Date]]&gt;="07/01/2020"+0,Table1[[#This Row],[Completed Date]]&lt;="6/30/2021"+0),"FY 20-21",IF(AND(Table1[[#This Row],[Completed Date]]&gt;="07/01/2019"+0,Table1[[#This Row],[Completed Date]]&lt;="6/30/2020"+0),"FY 19-20",""))</f>
        <v>FY 19-20</v>
      </c>
      <c r="AO3427" s="116" t="str">
        <f>IFERROR(FIND("R",Table1[[#This Row],[FS_Priority]]),"")</f>
        <v/>
      </c>
    </row>
    <row r="3428" spans="1:41" x14ac:dyDescent="0.25">
      <c r="A3428" s="48" t="s">
        <v>4530</v>
      </c>
      <c r="B3428" s="217" t="s">
        <v>211</v>
      </c>
      <c r="C3428" s="217" t="s">
        <v>4530</v>
      </c>
      <c r="D3428" s="218" t="b">
        <v>0</v>
      </c>
      <c r="E3428" s="48" t="s">
        <v>99</v>
      </c>
      <c r="F3428" s="48" t="s">
        <v>4531</v>
      </c>
      <c r="G3428" s="48" t="s">
        <v>211</v>
      </c>
      <c r="H3428" s="48" t="s">
        <v>211</v>
      </c>
      <c r="I3428" s="48" t="s">
        <v>3658</v>
      </c>
      <c r="J3428" s="48" t="s">
        <v>2661</v>
      </c>
      <c r="K3428" s="217" t="s">
        <v>4989</v>
      </c>
      <c r="L3428" s="217" t="s">
        <v>297</v>
      </c>
      <c r="M3428" s="48" t="s">
        <v>3602</v>
      </c>
      <c r="N3428" s="217" t="s">
        <v>211</v>
      </c>
      <c r="O3428" s="48" t="s">
        <v>165</v>
      </c>
      <c r="P3428" s="48"/>
      <c r="Q3428" s="48" t="s">
        <v>4502</v>
      </c>
      <c r="R3428" s="217" t="s">
        <v>211</v>
      </c>
      <c r="S3428" s="48" t="b">
        <v>0</v>
      </c>
      <c r="T3428" s="48"/>
      <c r="U3428" s="178"/>
      <c r="V3428" s="178">
        <v>43734</v>
      </c>
      <c r="W3428" s="48" t="s">
        <v>211</v>
      </c>
      <c r="X3428" s="48"/>
      <c r="Y3428" s="48"/>
      <c r="Z3428" s="48" t="s">
        <v>211</v>
      </c>
      <c r="AA3428" s="48"/>
      <c r="AB3428" s="48"/>
      <c r="AC3428" s="217" t="s">
        <v>211</v>
      </c>
      <c r="AD3428" s="48"/>
      <c r="AE3428" s="217" t="s">
        <v>165</v>
      </c>
      <c r="AF3428" s="217" t="s">
        <v>211</v>
      </c>
      <c r="AG3428" s="217" t="s">
        <v>211</v>
      </c>
      <c r="AH3428" s="208">
        <v>43748</v>
      </c>
      <c r="AI3428" s="210" t="s">
        <v>4364</v>
      </c>
      <c r="AJ3428" s="115" t="str">
        <f t="shared" si="53"/>
        <v>FS</v>
      </c>
      <c r="AK3428" s="115" t="b">
        <f>ISNUMBER(SEARCH("IRT",Table1[[#This Row],[Current_Status]]))</f>
        <v>0</v>
      </c>
      <c r="AL3428" s="116">
        <f>YEAR(Table1[[#This Row],[Project_Initiated]])</f>
        <v>2019</v>
      </c>
      <c r="AM3428" s="53">
        <v>44136</v>
      </c>
      <c r="AN3428" s="53" t="str">
        <f>IF(AND(Table1[[#This Row],[Completed Date]]&gt;="07/01/2020"+0,Table1[[#This Row],[Completed Date]]&lt;="6/30/2021"+0),"FY 20-21",IF(AND(Table1[[#This Row],[Completed Date]]&gt;="07/01/2019"+0,Table1[[#This Row],[Completed Date]]&lt;="6/30/2020"+0),"FY 19-20",""))</f>
        <v>FY 19-20</v>
      </c>
      <c r="AO3428" s="116" t="str">
        <f>IFERROR(FIND("R",Table1[[#This Row],[FS_Priority]]),"")</f>
        <v/>
      </c>
    </row>
    <row r="3429" spans="1:41" x14ac:dyDescent="0.25">
      <c r="A3429" s="48" t="s">
        <v>4532</v>
      </c>
      <c r="B3429" s="217" t="s">
        <v>211</v>
      </c>
      <c r="C3429" s="217" t="s">
        <v>4532</v>
      </c>
      <c r="D3429" s="218" t="b">
        <v>0</v>
      </c>
      <c r="E3429" s="48" t="s">
        <v>99</v>
      </c>
      <c r="F3429" s="48" t="s">
        <v>4533</v>
      </c>
      <c r="G3429" s="48" t="s">
        <v>211</v>
      </c>
      <c r="H3429" s="48" t="s">
        <v>211</v>
      </c>
      <c r="I3429" s="48" t="s">
        <v>4534</v>
      </c>
      <c r="J3429" s="48" t="s">
        <v>2661</v>
      </c>
      <c r="K3429" s="217" t="s">
        <v>4989</v>
      </c>
      <c r="L3429" s="217" t="s">
        <v>297</v>
      </c>
      <c r="M3429" s="48" t="s">
        <v>3602</v>
      </c>
      <c r="N3429" s="217" t="s">
        <v>211</v>
      </c>
      <c r="O3429" s="48" t="s">
        <v>165</v>
      </c>
      <c r="P3429" s="48"/>
      <c r="Q3429" s="48" t="s">
        <v>4502</v>
      </c>
      <c r="R3429" s="217" t="s">
        <v>211</v>
      </c>
      <c r="S3429" s="48" t="b">
        <v>0</v>
      </c>
      <c r="T3429" s="48"/>
      <c r="U3429" s="178"/>
      <c r="V3429" s="178">
        <v>43734</v>
      </c>
      <c r="W3429" s="48" t="s">
        <v>211</v>
      </c>
      <c r="X3429" s="48"/>
      <c r="Y3429" s="48"/>
      <c r="Z3429" s="48" t="s">
        <v>211</v>
      </c>
      <c r="AA3429" s="48"/>
      <c r="AB3429" s="48"/>
      <c r="AC3429" s="217" t="s">
        <v>211</v>
      </c>
      <c r="AD3429" s="48"/>
      <c r="AE3429" s="217" t="s">
        <v>165</v>
      </c>
      <c r="AF3429" s="217" t="s">
        <v>211</v>
      </c>
      <c r="AG3429" s="217" t="s">
        <v>211</v>
      </c>
      <c r="AH3429" s="208">
        <v>43752</v>
      </c>
      <c r="AI3429" s="210" t="s">
        <v>4364</v>
      </c>
      <c r="AJ3429" s="115" t="str">
        <f t="shared" si="53"/>
        <v>FS</v>
      </c>
      <c r="AK3429" s="115" t="b">
        <f>ISNUMBER(SEARCH("IRT",Table1[[#This Row],[Current_Status]]))</f>
        <v>0</v>
      </c>
      <c r="AL3429" s="116">
        <f>YEAR(Table1[[#This Row],[Project_Initiated]])</f>
        <v>2019</v>
      </c>
      <c r="AM3429" s="53">
        <v>44136</v>
      </c>
      <c r="AN3429" s="53" t="str">
        <f>IF(AND(Table1[[#This Row],[Completed Date]]&gt;="07/01/2020"+0,Table1[[#This Row],[Completed Date]]&lt;="6/30/2021"+0),"FY 20-21",IF(AND(Table1[[#This Row],[Completed Date]]&gt;="07/01/2019"+0,Table1[[#This Row],[Completed Date]]&lt;="6/30/2020"+0),"FY 19-20",""))</f>
        <v>FY 19-20</v>
      </c>
      <c r="AO3429" s="116" t="str">
        <f>IFERROR(FIND("R",Table1[[#This Row],[FS_Priority]]),"")</f>
        <v/>
      </c>
    </row>
    <row r="3430" spans="1:41" x14ac:dyDescent="0.25">
      <c r="A3430" s="48" t="s">
        <v>4535</v>
      </c>
      <c r="B3430" s="217" t="s">
        <v>211</v>
      </c>
      <c r="C3430" s="217" t="s">
        <v>4535</v>
      </c>
      <c r="D3430" s="218" t="b">
        <v>0</v>
      </c>
      <c r="E3430" s="48" t="s">
        <v>99</v>
      </c>
      <c r="F3430" s="48" t="s">
        <v>4536</v>
      </c>
      <c r="G3430" s="48" t="s">
        <v>211</v>
      </c>
      <c r="H3430" s="48" t="s">
        <v>211</v>
      </c>
      <c r="I3430" s="48" t="s">
        <v>4537</v>
      </c>
      <c r="J3430" s="48" t="s">
        <v>2661</v>
      </c>
      <c r="K3430" s="217" t="s">
        <v>4989</v>
      </c>
      <c r="L3430" s="217" t="s">
        <v>297</v>
      </c>
      <c r="M3430" s="48" t="s">
        <v>3602</v>
      </c>
      <c r="N3430" s="217" t="s">
        <v>211</v>
      </c>
      <c r="O3430" s="48" t="s">
        <v>165</v>
      </c>
      <c r="P3430" s="48"/>
      <c r="Q3430" s="48" t="s">
        <v>4502</v>
      </c>
      <c r="R3430" s="217" t="s">
        <v>211</v>
      </c>
      <c r="S3430" s="48" t="b">
        <v>0</v>
      </c>
      <c r="T3430" s="48"/>
      <c r="U3430" s="178"/>
      <c r="V3430" s="178">
        <v>43734</v>
      </c>
      <c r="W3430" s="48" t="s">
        <v>211</v>
      </c>
      <c r="X3430" s="48"/>
      <c r="Y3430" s="48"/>
      <c r="Z3430" s="48" t="s">
        <v>211</v>
      </c>
      <c r="AA3430" s="48"/>
      <c r="AB3430" s="48"/>
      <c r="AC3430" s="217" t="s">
        <v>211</v>
      </c>
      <c r="AD3430" s="48"/>
      <c r="AE3430" s="217" t="s">
        <v>165</v>
      </c>
      <c r="AF3430" s="217" t="s">
        <v>211</v>
      </c>
      <c r="AG3430" s="217" t="s">
        <v>211</v>
      </c>
      <c r="AH3430" s="208">
        <v>43741</v>
      </c>
      <c r="AI3430" s="210" t="s">
        <v>4364</v>
      </c>
      <c r="AJ3430" s="115" t="str">
        <f t="shared" si="53"/>
        <v>FS</v>
      </c>
      <c r="AK3430" s="115" t="b">
        <f>ISNUMBER(SEARCH("IRT",Table1[[#This Row],[Current_Status]]))</f>
        <v>0</v>
      </c>
      <c r="AL3430" s="116">
        <f>YEAR(Table1[[#This Row],[Project_Initiated]])</f>
        <v>2019</v>
      </c>
      <c r="AM3430" s="53">
        <v>44136</v>
      </c>
      <c r="AN3430" s="53" t="str">
        <f>IF(AND(Table1[[#This Row],[Completed Date]]&gt;="07/01/2020"+0,Table1[[#This Row],[Completed Date]]&lt;="6/30/2021"+0),"FY 20-21",IF(AND(Table1[[#This Row],[Completed Date]]&gt;="07/01/2019"+0,Table1[[#This Row],[Completed Date]]&lt;="6/30/2020"+0),"FY 19-20",""))</f>
        <v>FY 19-20</v>
      </c>
      <c r="AO3430" s="116" t="str">
        <f>IFERROR(FIND("R",Table1[[#This Row],[FS_Priority]]),"")</f>
        <v/>
      </c>
    </row>
    <row r="3431" spans="1:41" x14ac:dyDescent="0.25">
      <c r="A3431" s="48" t="s">
        <v>4622</v>
      </c>
      <c r="B3431" s="217" t="s">
        <v>211</v>
      </c>
      <c r="C3431" s="217" t="s">
        <v>4622</v>
      </c>
      <c r="D3431" s="218" t="b">
        <v>0</v>
      </c>
      <c r="E3431" s="48" t="s">
        <v>107</v>
      </c>
      <c r="F3431" s="48" t="s">
        <v>4623</v>
      </c>
      <c r="G3431" s="48" t="s">
        <v>4818</v>
      </c>
      <c r="H3431" s="48" t="s">
        <v>211</v>
      </c>
      <c r="I3431" s="48" t="s">
        <v>4624</v>
      </c>
      <c r="J3431" s="48" t="s">
        <v>2648</v>
      </c>
      <c r="K3431" s="217" t="s">
        <v>3674</v>
      </c>
      <c r="L3431" s="217" t="s">
        <v>2636</v>
      </c>
      <c r="M3431" s="48" t="s">
        <v>3698</v>
      </c>
      <c r="N3431" s="217" t="s">
        <v>3689</v>
      </c>
      <c r="O3431" s="48" t="s">
        <v>183</v>
      </c>
      <c r="P3431" s="48"/>
      <c r="Q3431" s="48" t="s">
        <v>184</v>
      </c>
      <c r="R3431" s="217" t="s">
        <v>211</v>
      </c>
      <c r="S3431" s="48" t="b">
        <v>0</v>
      </c>
      <c r="T3431" s="48"/>
      <c r="U3431" s="178"/>
      <c r="V3431" s="178">
        <v>43734</v>
      </c>
      <c r="W3431" s="48" t="s">
        <v>211</v>
      </c>
      <c r="X3431" s="48"/>
      <c r="Y3431" s="48"/>
      <c r="Z3431" s="48" t="s">
        <v>211</v>
      </c>
      <c r="AA3431" s="48"/>
      <c r="AB3431" s="48"/>
      <c r="AC3431" s="217" t="s">
        <v>5116</v>
      </c>
      <c r="AD3431" s="219">
        <v>43879</v>
      </c>
      <c r="AE3431" s="217" t="s">
        <v>498</v>
      </c>
      <c r="AF3431" s="217" t="s">
        <v>4722</v>
      </c>
      <c r="AG3431" s="217" t="s">
        <v>2694</v>
      </c>
      <c r="AH3431" s="209"/>
      <c r="AI3431" s="210" t="s">
        <v>4364</v>
      </c>
      <c r="AJ3431" s="115" t="str">
        <f t="shared" si="53"/>
        <v>FS</v>
      </c>
      <c r="AK3431" s="115" t="b">
        <f>ISNUMBER(SEARCH("IRT",Table1[[#This Row],[Current_Status]]))</f>
        <v>0</v>
      </c>
      <c r="AL3431" s="116">
        <f>YEAR(Table1[[#This Row],[Project_Initiated]])</f>
        <v>2019</v>
      </c>
      <c r="AM3431" s="53">
        <v>44136</v>
      </c>
      <c r="AN3431" s="53" t="str">
        <f>IF(AND(Table1[[#This Row],[Completed Date]]&gt;="07/01/2020"+0,Table1[[#This Row],[Completed Date]]&lt;="6/30/2021"+0),"FY 20-21",IF(AND(Table1[[#This Row],[Completed Date]]&gt;="07/01/2019"+0,Table1[[#This Row],[Completed Date]]&lt;="6/30/2020"+0),"FY 19-20",""))</f>
        <v/>
      </c>
      <c r="AO3431" s="116" t="str">
        <f>IFERROR(FIND("R",Table1[[#This Row],[FS_Priority]]),"")</f>
        <v/>
      </c>
    </row>
    <row r="3432" spans="1:41" x14ac:dyDescent="0.25">
      <c r="A3432" s="48" t="s">
        <v>4549</v>
      </c>
      <c r="B3432" s="217" t="s">
        <v>211</v>
      </c>
      <c r="C3432" s="217" t="s">
        <v>4549</v>
      </c>
      <c r="D3432" s="218" t="b">
        <v>0</v>
      </c>
      <c r="E3432" s="48" t="s">
        <v>99</v>
      </c>
      <c r="F3432" s="48" t="s">
        <v>4550</v>
      </c>
      <c r="G3432" s="48" t="s">
        <v>211</v>
      </c>
      <c r="H3432" s="48" t="s">
        <v>211</v>
      </c>
      <c r="I3432" s="48" t="s">
        <v>4551</v>
      </c>
      <c r="J3432" s="48" t="s">
        <v>2661</v>
      </c>
      <c r="K3432" s="217" t="s">
        <v>4989</v>
      </c>
      <c r="L3432" s="217" t="s">
        <v>297</v>
      </c>
      <c r="M3432" s="48" t="s">
        <v>3631</v>
      </c>
      <c r="N3432" s="217" t="s">
        <v>211</v>
      </c>
      <c r="O3432" s="48" t="s">
        <v>165</v>
      </c>
      <c r="P3432" s="48"/>
      <c r="Q3432" s="48" t="s">
        <v>236</v>
      </c>
      <c r="R3432" s="217" t="s">
        <v>211</v>
      </c>
      <c r="S3432" s="48" t="b">
        <v>0</v>
      </c>
      <c r="T3432" s="48"/>
      <c r="U3432" s="178"/>
      <c r="V3432" s="178">
        <v>43733</v>
      </c>
      <c r="W3432" s="48" t="s">
        <v>211</v>
      </c>
      <c r="X3432" s="48"/>
      <c r="Y3432" s="48"/>
      <c r="Z3432" s="48" t="s">
        <v>211</v>
      </c>
      <c r="AA3432" s="48"/>
      <c r="AB3432" s="48"/>
      <c r="AC3432" s="217" t="s">
        <v>4770</v>
      </c>
      <c r="AD3432" s="48"/>
      <c r="AE3432" s="217" t="s">
        <v>165</v>
      </c>
      <c r="AF3432" s="217" t="s">
        <v>211</v>
      </c>
      <c r="AG3432" s="217" t="s">
        <v>211</v>
      </c>
      <c r="AH3432" s="208">
        <v>43838</v>
      </c>
      <c r="AI3432" s="210" t="s">
        <v>4364</v>
      </c>
      <c r="AJ3432" s="115" t="str">
        <f t="shared" si="53"/>
        <v>FS</v>
      </c>
      <c r="AK3432" s="115" t="b">
        <f>ISNUMBER(SEARCH("IRT",Table1[[#This Row],[Current_Status]]))</f>
        <v>0</v>
      </c>
      <c r="AL3432" s="116">
        <f>YEAR(Table1[[#This Row],[Project_Initiated]])</f>
        <v>2019</v>
      </c>
      <c r="AM3432" s="53">
        <v>44136</v>
      </c>
      <c r="AN3432" s="53" t="str">
        <f>IF(AND(Table1[[#This Row],[Completed Date]]&gt;="07/01/2020"+0,Table1[[#This Row],[Completed Date]]&lt;="6/30/2021"+0),"FY 20-21",IF(AND(Table1[[#This Row],[Completed Date]]&gt;="07/01/2019"+0,Table1[[#This Row],[Completed Date]]&lt;="6/30/2020"+0),"FY 19-20",""))</f>
        <v>FY 19-20</v>
      </c>
      <c r="AO3432" s="116" t="str">
        <f>IFERROR(FIND("R",Table1[[#This Row],[FS_Priority]]),"")</f>
        <v/>
      </c>
    </row>
    <row r="3433" spans="1:41" x14ac:dyDescent="0.25">
      <c r="A3433" s="48" t="s">
        <v>4700</v>
      </c>
      <c r="B3433" s="217" t="s">
        <v>211</v>
      </c>
      <c r="C3433" s="217" t="s">
        <v>4700</v>
      </c>
      <c r="D3433" s="218" t="b">
        <v>0</v>
      </c>
      <c r="E3433" s="48" t="s">
        <v>148</v>
      </c>
      <c r="F3433" s="48" t="s">
        <v>4701</v>
      </c>
      <c r="G3433" s="48" t="s">
        <v>211</v>
      </c>
      <c r="H3433" s="48" t="s">
        <v>211</v>
      </c>
      <c r="I3433" s="48" t="s">
        <v>3663</v>
      </c>
      <c r="J3433" s="48" t="s">
        <v>2661</v>
      </c>
      <c r="K3433" s="217" t="s">
        <v>4320</v>
      </c>
      <c r="L3433" s="217" t="s">
        <v>434</v>
      </c>
      <c r="M3433" s="48" t="s">
        <v>3879</v>
      </c>
      <c r="N3433" s="217" t="s">
        <v>211</v>
      </c>
      <c r="O3433" s="48" t="s">
        <v>165</v>
      </c>
      <c r="P3433" s="48"/>
      <c r="Q3433" s="48" t="s">
        <v>4502</v>
      </c>
      <c r="R3433" s="217" t="s">
        <v>211</v>
      </c>
      <c r="S3433" s="48" t="b">
        <v>0</v>
      </c>
      <c r="T3433" s="48"/>
      <c r="U3433" s="178"/>
      <c r="V3433" s="178">
        <v>43733</v>
      </c>
      <c r="W3433" s="48" t="s">
        <v>211</v>
      </c>
      <c r="X3433" s="48"/>
      <c r="Y3433" s="48"/>
      <c r="Z3433" s="48" t="s">
        <v>211</v>
      </c>
      <c r="AA3433" s="48"/>
      <c r="AB3433" s="48"/>
      <c r="AC3433" s="217" t="s">
        <v>211</v>
      </c>
      <c r="AD3433" s="48"/>
      <c r="AE3433" s="217" t="s">
        <v>165</v>
      </c>
      <c r="AF3433" s="217" t="s">
        <v>211</v>
      </c>
      <c r="AG3433" s="217" t="s">
        <v>211</v>
      </c>
      <c r="AH3433" s="208">
        <v>43738</v>
      </c>
      <c r="AI3433" s="210" t="s">
        <v>4364</v>
      </c>
      <c r="AJ3433" s="115" t="str">
        <f t="shared" si="53"/>
        <v>FS</v>
      </c>
      <c r="AK3433" s="115" t="b">
        <f>ISNUMBER(SEARCH("IRT",Table1[[#This Row],[Current_Status]]))</f>
        <v>0</v>
      </c>
      <c r="AL3433" s="116">
        <f>YEAR(Table1[[#This Row],[Project_Initiated]])</f>
        <v>2019</v>
      </c>
      <c r="AM3433" s="53">
        <v>44136</v>
      </c>
      <c r="AN3433" s="53" t="str">
        <f>IF(AND(Table1[[#This Row],[Completed Date]]&gt;="07/01/2020"+0,Table1[[#This Row],[Completed Date]]&lt;="6/30/2021"+0),"FY 20-21",IF(AND(Table1[[#This Row],[Completed Date]]&gt;="07/01/2019"+0,Table1[[#This Row],[Completed Date]]&lt;="6/30/2020"+0),"FY 19-20",""))</f>
        <v>FY 19-20</v>
      </c>
      <c r="AO3433" s="116" t="str">
        <f>IFERROR(FIND("R",Table1[[#This Row],[FS_Priority]]),"")</f>
        <v/>
      </c>
    </row>
    <row r="3434" spans="1:41" x14ac:dyDescent="0.25">
      <c r="A3434" s="48" t="s">
        <v>4698</v>
      </c>
      <c r="B3434" s="217" t="s">
        <v>211</v>
      </c>
      <c r="C3434" s="217" t="s">
        <v>4698</v>
      </c>
      <c r="D3434" s="218" t="b">
        <v>0</v>
      </c>
      <c r="E3434" s="48" t="s">
        <v>148</v>
      </c>
      <c r="F3434" s="48" t="s">
        <v>4699</v>
      </c>
      <c r="G3434" s="48" t="s">
        <v>211</v>
      </c>
      <c r="H3434" s="48" t="s">
        <v>211</v>
      </c>
      <c r="I3434" s="48" t="s">
        <v>3737</v>
      </c>
      <c r="J3434" s="48" t="s">
        <v>2661</v>
      </c>
      <c r="K3434" s="217" t="s">
        <v>4320</v>
      </c>
      <c r="L3434" s="217" t="s">
        <v>434</v>
      </c>
      <c r="M3434" s="48" t="s">
        <v>3879</v>
      </c>
      <c r="N3434" s="217" t="s">
        <v>211</v>
      </c>
      <c r="O3434" s="48" t="s">
        <v>165</v>
      </c>
      <c r="P3434" s="48"/>
      <c r="Q3434" s="48" t="s">
        <v>4502</v>
      </c>
      <c r="R3434" s="217" t="s">
        <v>211</v>
      </c>
      <c r="S3434" s="48" t="b">
        <v>0</v>
      </c>
      <c r="T3434" s="48"/>
      <c r="U3434" s="178"/>
      <c r="V3434" s="178">
        <v>43733</v>
      </c>
      <c r="W3434" s="48" t="s">
        <v>211</v>
      </c>
      <c r="X3434" s="48"/>
      <c r="Y3434" s="48"/>
      <c r="Z3434" s="48" t="s">
        <v>211</v>
      </c>
      <c r="AA3434" s="48"/>
      <c r="AB3434" s="48"/>
      <c r="AC3434" s="217" t="s">
        <v>211</v>
      </c>
      <c r="AD3434" s="48"/>
      <c r="AE3434" s="217" t="s">
        <v>165</v>
      </c>
      <c r="AF3434" s="217" t="s">
        <v>211</v>
      </c>
      <c r="AG3434" s="217" t="s">
        <v>211</v>
      </c>
      <c r="AH3434" s="208">
        <v>43810</v>
      </c>
      <c r="AI3434" s="210" t="s">
        <v>4364</v>
      </c>
      <c r="AJ3434" s="115" t="str">
        <f t="shared" si="53"/>
        <v>FS</v>
      </c>
      <c r="AK3434" s="115" t="b">
        <f>ISNUMBER(SEARCH("IRT",Table1[[#This Row],[Current_Status]]))</f>
        <v>0</v>
      </c>
      <c r="AL3434" s="116">
        <f>YEAR(Table1[[#This Row],[Project_Initiated]])</f>
        <v>2019</v>
      </c>
      <c r="AM3434" s="53">
        <v>44136</v>
      </c>
      <c r="AN3434" s="53" t="str">
        <f>IF(AND(Table1[[#This Row],[Completed Date]]&gt;="07/01/2020"+0,Table1[[#This Row],[Completed Date]]&lt;="6/30/2021"+0),"FY 20-21",IF(AND(Table1[[#This Row],[Completed Date]]&gt;="07/01/2019"+0,Table1[[#This Row],[Completed Date]]&lt;="6/30/2020"+0),"FY 19-20",""))</f>
        <v>FY 19-20</v>
      </c>
      <c r="AO3434" s="116" t="str">
        <f>IFERROR(FIND("R",Table1[[#This Row],[FS_Priority]]),"")</f>
        <v/>
      </c>
    </row>
    <row r="3435" spans="1:41" x14ac:dyDescent="0.25">
      <c r="A3435" s="48" t="s">
        <v>4680</v>
      </c>
      <c r="B3435" s="217" t="s">
        <v>211</v>
      </c>
      <c r="C3435" s="217" t="s">
        <v>4680</v>
      </c>
      <c r="D3435" s="218" t="b">
        <v>0</v>
      </c>
      <c r="E3435" s="48" t="s">
        <v>442</v>
      </c>
      <c r="F3435" s="48" t="s">
        <v>4681</v>
      </c>
      <c r="G3435" s="48" t="s">
        <v>211</v>
      </c>
      <c r="H3435" s="48" t="s">
        <v>211</v>
      </c>
      <c r="I3435" s="48" t="s">
        <v>3835</v>
      </c>
      <c r="J3435" s="48" t="s">
        <v>2661</v>
      </c>
      <c r="K3435" s="217" t="s">
        <v>3829</v>
      </c>
      <c r="L3435" s="217" t="s">
        <v>141</v>
      </c>
      <c r="M3435" s="48" t="s">
        <v>3830</v>
      </c>
      <c r="N3435" s="217" t="s">
        <v>211</v>
      </c>
      <c r="O3435" s="48" t="s">
        <v>165</v>
      </c>
      <c r="P3435" s="48"/>
      <c r="Q3435" s="48" t="s">
        <v>218</v>
      </c>
      <c r="R3435" s="217" t="s">
        <v>211</v>
      </c>
      <c r="S3435" s="48" t="b">
        <v>0</v>
      </c>
      <c r="T3435" s="48"/>
      <c r="U3435" s="178"/>
      <c r="V3435" s="178">
        <v>43738</v>
      </c>
      <c r="W3435" s="48" t="s">
        <v>211</v>
      </c>
      <c r="X3435" s="48"/>
      <c r="Y3435" s="48"/>
      <c r="Z3435" s="48" t="s">
        <v>211</v>
      </c>
      <c r="AA3435" s="48"/>
      <c r="AB3435" s="48"/>
      <c r="AC3435" s="217" t="s">
        <v>4913</v>
      </c>
      <c r="AD3435" s="48"/>
      <c r="AE3435" s="217" t="s">
        <v>165</v>
      </c>
      <c r="AF3435" s="217" t="s">
        <v>211</v>
      </c>
      <c r="AG3435" s="217" t="s">
        <v>211</v>
      </c>
      <c r="AH3435" s="208">
        <v>43868</v>
      </c>
      <c r="AI3435" s="210" t="s">
        <v>4364</v>
      </c>
      <c r="AJ3435" s="115" t="str">
        <f t="shared" si="53"/>
        <v>FS</v>
      </c>
      <c r="AK3435" s="115" t="b">
        <f>ISNUMBER(SEARCH("IRT",Table1[[#This Row],[Current_Status]]))</f>
        <v>0</v>
      </c>
      <c r="AL3435" s="116">
        <f>YEAR(Table1[[#This Row],[Project_Initiated]])</f>
        <v>2019</v>
      </c>
      <c r="AM3435" s="53">
        <v>44136</v>
      </c>
      <c r="AN3435" s="53" t="str">
        <f>IF(AND(Table1[[#This Row],[Completed Date]]&gt;="07/01/2020"+0,Table1[[#This Row],[Completed Date]]&lt;="6/30/2021"+0),"FY 20-21",IF(AND(Table1[[#This Row],[Completed Date]]&gt;="07/01/2019"+0,Table1[[#This Row],[Completed Date]]&lt;="6/30/2020"+0),"FY 19-20",""))</f>
        <v>FY 19-20</v>
      </c>
      <c r="AO3435" s="116" t="str">
        <f>IFERROR(FIND("R",Table1[[#This Row],[FS_Priority]]),"")</f>
        <v/>
      </c>
    </row>
    <row r="3436" spans="1:41" x14ac:dyDescent="0.25">
      <c r="A3436" s="48" t="s">
        <v>4686</v>
      </c>
      <c r="B3436" s="217" t="s">
        <v>211</v>
      </c>
      <c r="C3436" s="217" t="s">
        <v>4686</v>
      </c>
      <c r="D3436" s="218" t="b">
        <v>0</v>
      </c>
      <c r="E3436" s="48" t="s">
        <v>147</v>
      </c>
      <c r="F3436" s="48" t="s">
        <v>4687</v>
      </c>
      <c r="G3436" s="48" t="s">
        <v>211</v>
      </c>
      <c r="H3436" s="48" t="s">
        <v>211</v>
      </c>
      <c r="I3436" s="48" t="s">
        <v>4688</v>
      </c>
      <c r="J3436" s="48" t="s">
        <v>2661</v>
      </c>
      <c r="K3436" s="217" t="s">
        <v>3839</v>
      </c>
      <c r="L3436" s="217" t="s">
        <v>4330</v>
      </c>
      <c r="M3436" s="48" t="s">
        <v>3849</v>
      </c>
      <c r="N3436" s="217" t="s">
        <v>4689</v>
      </c>
      <c r="O3436" s="48" t="s">
        <v>165</v>
      </c>
      <c r="P3436" s="48"/>
      <c r="Q3436" s="48" t="s">
        <v>4502</v>
      </c>
      <c r="R3436" s="217" t="s">
        <v>211</v>
      </c>
      <c r="S3436" s="48" t="b">
        <v>0</v>
      </c>
      <c r="T3436" s="48"/>
      <c r="U3436" s="178"/>
      <c r="V3436" s="178">
        <v>43738</v>
      </c>
      <c r="W3436" s="48" t="s">
        <v>211</v>
      </c>
      <c r="X3436" s="48"/>
      <c r="Y3436" s="48"/>
      <c r="Z3436" s="48" t="s">
        <v>211</v>
      </c>
      <c r="AA3436" s="48"/>
      <c r="AB3436" s="48"/>
      <c r="AC3436" s="217" t="s">
        <v>211</v>
      </c>
      <c r="AD3436" s="48"/>
      <c r="AE3436" s="217" t="s">
        <v>165</v>
      </c>
      <c r="AF3436" s="217" t="s">
        <v>211</v>
      </c>
      <c r="AG3436" s="217" t="s">
        <v>211</v>
      </c>
      <c r="AH3436" s="208">
        <v>43741</v>
      </c>
      <c r="AI3436" s="210" t="s">
        <v>4364</v>
      </c>
      <c r="AJ3436" s="115" t="str">
        <f t="shared" si="53"/>
        <v>FS</v>
      </c>
      <c r="AK3436" s="115" t="b">
        <f>ISNUMBER(SEARCH("IRT",Table1[[#This Row],[Current_Status]]))</f>
        <v>0</v>
      </c>
      <c r="AL3436" s="116">
        <f>YEAR(Table1[[#This Row],[Project_Initiated]])</f>
        <v>2019</v>
      </c>
      <c r="AM3436" s="53">
        <v>44136</v>
      </c>
      <c r="AN3436" s="53" t="str">
        <f>IF(AND(Table1[[#This Row],[Completed Date]]&gt;="07/01/2020"+0,Table1[[#This Row],[Completed Date]]&lt;="6/30/2021"+0),"FY 20-21",IF(AND(Table1[[#This Row],[Completed Date]]&gt;="07/01/2019"+0,Table1[[#This Row],[Completed Date]]&lt;="6/30/2020"+0),"FY 19-20",""))</f>
        <v>FY 19-20</v>
      </c>
      <c r="AO3436" s="116" t="str">
        <f>IFERROR(FIND("R",Table1[[#This Row],[FS_Priority]]),"")</f>
        <v/>
      </c>
    </row>
    <row r="3437" spans="1:41" x14ac:dyDescent="0.25">
      <c r="A3437" s="48" t="s">
        <v>4646</v>
      </c>
      <c r="B3437" s="217" t="s">
        <v>211</v>
      </c>
      <c r="C3437" s="217" t="s">
        <v>4646</v>
      </c>
      <c r="D3437" s="218" t="b">
        <v>0</v>
      </c>
      <c r="E3437" s="48" t="s">
        <v>107</v>
      </c>
      <c r="F3437" s="48" t="s">
        <v>4647</v>
      </c>
      <c r="G3437" s="48" t="s">
        <v>211</v>
      </c>
      <c r="H3437" s="48" t="s">
        <v>211</v>
      </c>
      <c r="I3437" s="48" t="s">
        <v>23</v>
      </c>
      <c r="J3437" s="48" t="s">
        <v>2661</v>
      </c>
      <c r="K3437" s="217" t="s">
        <v>3674</v>
      </c>
      <c r="L3437" s="217" t="s">
        <v>2636</v>
      </c>
      <c r="M3437" s="48" t="s">
        <v>3698</v>
      </c>
      <c r="N3437" s="217" t="s">
        <v>211</v>
      </c>
      <c r="O3437" s="48" t="s">
        <v>165</v>
      </c>
      <c r="P3437" s="48"/>
      <c r="Q3437" s="48" t="s">
        <v>244</v>
      </c>
      <c r="R3437" s="217" t="s">
        <v>211</v>
      </c>
      <c r="S3437" s="48" t="b">
        <v>1</v>
      </c>
      <c r="T3437" s="48"/>
      <c r="U3437" s="178"/>
      <c r="V3437" s="178">
        <v>43739</v>
      </c>
      <c r="W3437" s="48" t="s">
        <v>211</v>
      </c>
      <c r="X3437" s="48"/>
      <c r="Y3437" s="48"/>
      <c r="Z3437" s="48" t="s">
        <v>211</v>
      </c>
      <c r="AA3437" s="48"/>
      <c r="AB3437" s="48"/>
      <c r="AC3437" s="217" t="s">
        <v>4771</v>
      </c>
      <c r="AD3437" s="48"/>
      <c r="AE3437" s="217" t="s">
        <v>165</v>
      </c>
      <c r="AF3437" s="217" t="s">
        <v>211</v>
      </c>
      <c r="AG3437" s="217" t="s">
        <v>211</v>
      </c>
      <c r="AH3437" s="208">
        <v>43860</v>
      </c>
      <c r="AI3437" s="210" t="s">
        <v>4364</v>
      </c>
      <c r="AJ3437" s="115" t="str">
        <f t="shared" si="53"/>
        <v>FS</v>
      </c>
      <c r="AK3437" s="115" t="b">
        <f>ISNUMBER(SEARCH("IRT",Table1[[#This Row],[Current_Status]]))</f>
        <v>0</v>
      </c>
      <c r="AL3437" s="116">
        <f>YEAR(Table1[[#This Row],[Project_Initiated]])</f>
        <v>2019</v>
      </c>
      <c r="AM3437" s="53">
        <v>44136</v>
      </c>
      <c r="AN3437" s="53" t="str">
        <f>IF(AND(Table1[[#This Row],[Completed Date]]&gt;="07/01/2020"+0,Table1[[#This Row],[Completed Date]]&lt;="6/30/2021"+0),"FY 20-21",IF(AND(Table1[[#This Row],[Completed Date]]&gt;="07/01/2019"+0,Table1[[#This Row],[Completed Date]]&lt;="6/30/2020"+0),"FY 19-20",""))</f>
        <v>FY 19-20</v>
      </c>
      <c r="AO3437" s="116" t="str">
        <f>IFERROR(FIND("R",Table1[[#This Row],[FS_Priority]]),"")</f>
        <v/>
      </c>
    </row>
    <row r="3438" spans="1:41" x14ac:dyDescent="0.25">
      <c r="A3438" s="48" t="s">
        <v>4712</v>
      </c>
      <c r="B3438" s="217" t="s">
        <v>211</v>
      </c>
      <c r="C3438" s="217" t="s">
        <v>4712</v>
      </c>
      <c r="D3438" s="218" t="b">
        <v>0</v>
      </c>
      <c r="E3438" s="48" t="s">
        <v>4313</v>
      </c>
      <c r="F3438" s="48" t="s">
        <v>4713</v>
      </c>
      <c r="G3438" s="48" t="s">
        <v>211</v>
      </c>
      <c r="H3438" s="48" t="s">
        <v>211</v>
      </c>
      <c r="I3438" s="48" t="s">
        <v>3591</v>
      </c>
      <c r="J3438" s="48" t="s">
        <v>2661</v>
      </c>
      <c r="K3438" s="217" t="s">
        <v>3883</v>
      </c>
      <c r="L3438" s="217" t="s">
        <v>437</v>
      </c>
      <c r="M3438" s="48" t="s">
        <v>4714</v>
      </c>
      <c r="N3438" s="217" t="s">
        <v>4715</v>
      </c>
      <c r="O3438" s="48" t="s">
        <v>165</v>
      </c>
      <c r="P3438" s="48"/>
      <c r="Q3438" s="48" t="s">
        <v>218</v>
      </c>
      <c r="R3438" s="217" t="s">
        <v>211</v>
      </c>
      <c r="S3438" s="48" t="b">
        <v>0</v>
      </c>
      <c r="T3438" s="48"/>
      <c r="U3438" s="178"/>
      <c r="V3438" s="178">
        <v>43740</v>
      </c>
      <c r="W3438" s="48" t="s">
        <v>211</v>
      </c>
      <c r="X3438" s="48"/>
      <c r="Y3438" s="48"/>
      <c r="Z3438" s="48" t="s">
        <v>211</v>
      </c>
      <c r="AA3438" s="48"/>
      <c r="AB3438" s="48"/>
      <c r="AC3438" s="217" t="s">
        <v>4835</v>
      </c>
      <c r="AD3438" s="48"/>
      <c r="AE3438" s="217" t="s">
        <v>165</v>
      </c>
      <c r="AF3438" s="217" t="s">
        <v>211</v>
      </c>
      <c r="AG3438" s="217" t="s">
        <v>211</v>
      </c>
      <c r="AH3438" s="208">
        <v>43861</v>
      </c>
      <c r="AI3438" s="210" t="s">
        <v>4364</v>
      </c>
      <c r="AJ3438" s="115" t="str">
        <f t="shared" si="53"/>
        <v>FS</v>
      </c>
      <c r="AK3438" s="115" t="b">
        <f>ISNUMBER(SEARCH("IRT",Table1[[#This Row],[Current_Status]]))</f>
        <v>0</v>
      </c>
      <c r="AL3438" s="116">
        <f>YEAR(Table1[[#This Row],[Project_Initiated]])</f>
        <v>2019</v>
      </c>
      <c r="AM3438" s="53">
        <v>44136</v>
      </c>
      <c r="AN3438" s="53" t="str">
        <f>IF(AND(Table1[[#This Row],[Completed Date]]&gt;="07/01/2020"+0,Table1[[#This Row],[Completed Date]]&lt;="6/30/2021"+0),"FY 20-21",IF(AND(Table1[[#This Row],[Completed Date]]&gt;="07/01/2019"+0,Table1[[#This Row],[Completed Date]]&lt;="6/30/2020"+0),"FY 19-20",""))</f>
        <v>FY 19-20</v>
      </c>
      <c r="AO3438" s="116" t="str">
        <f>IFERROR(FIND("R",Table1[[#This Row],[FS_Priority]]),"")</f>
        <v/>
      </c>
    </row>
    <row r="3439" spans="1:41" x14ac:dyDescent="0.25">
      <c r="A3439" s="48" t="s">
        <v>4657</v>
      </c>
      <c r="B3439" s="217" t="s">
        <v>211</v>
      </c>
      <c r="C3439" s="217" t="s">
        <v>4657</v>
      </c>
      <c r="D3439" s="218" t="b">
        <v>0</v>
      </c>
      <c r="E3439" s="48" t="s">
        <v>4299</v>
      </c>
      <c r="F3439" s="48" t="s">
        <v>4658</v>
      </c>
      <c r="G3439" s="48" t="s">
        <v>211</v>
      </c>
      <c r="H3439" s="48" t="s">
        <v>211</v>
      </c>
      <c r="I3439" s="48" t="s">
        <v>211</v>
      </c>
      <c r="J3439" s="48" t="s">
        <v>2661</v>
      </c>
      <c r="K3439" s="217" t="s">
        <v>3471</v>
      </c>
      <c r="L3439" s="217" t="s">
        <v>2636</v>
      </c>
      <c r="M3439" s="48" t="s">
        <v>3579</v>
      </c>
      <c r="N3439" s="217" t="s">
        <v>211</v>
      </c>
      <c r="O3439" s="48" t="s">
        <v>165</v>
      </c>
      <c r="P3439" s="48"/>
      <c r="Q3439" s="48" t="s">
        <v>4502</v>
      </c>
      <c r="R3439" s="217" t="s">
        <v>211</v>
      </c>
      <c r="S3439" s="48" t="b">
        <v>0</v>
      </c>
      <c r="T3439" s="48"/>
      <c r="U3439" s="178"/>
      <c r="V3439" s="178">
        <v>43741</v>
      </c>
      <c r="W3439" s="48" t="s">
        <v>211</v>
      </c>
      <c r="X3439" s="48"/>
      <c r="Y3439" s="48"/>
      <c r="Z3439" s="48" t="s">
        <v>211</v>
      </c>
      <c r="AA3439" s="48"/>
      <c r="AB3439" s="48"/>
      <c r="AC3439" s="217" t="s">
        <v>211</v>
      </c>
      <c r="AD3439" s="48"/>
      <c r="AE3439" s="217" t="s">
        <v>165</v>
      </c>
      <c r="AF3439" s="217" t="s">
        <v>211</v>
      </c>
      <c r="AG3439" s="217" t="s">
        <v>211</v>
      </c>
      <c r="AH3439" s="208">
        <v>43748</v>
      </c>
      <c r="AI3439" s="210" t="s">
        <v>4364</v>
      </c>
      <c r="AJ3439" s="115" t="str">
        <f t="shared" si="53"/>
        <v>FS</v>
      </c>
      <c r="AK3439" s="115" t="b">
        <f>ISNUMBER(SEARCH("IRT",Table1[[#This Row],[Current_Status]]))</f>
        <v>0</v>
      </c>
      <c r="AL3439" s="116">
        <f>YEAR(Table1[[#This Row],[Project_Initiated]])</f>
        <v>2019</v>
      </c>
      <c r="AM3439" s="53">
        <v>44136</v>
      </c>
      <c r="AN3439" s="53" t="str">
        <f>IF(AND(Table1[[#This Row],[Completed Date]]&gt;="07/01/2020"+0,Table1[[#This Row],[Completed Date]]&lt;="6/30/2021"+0),"FY 20-21",IF(AND(Table1[[#This Row],[Completed Date]]&gt;="07/01/2019"+0,Table1[[#This Row],[Completed Date]]&lt;="6/30/2020"+0),"FY 19-20",""))</f>
        <v>FY 19-20</v>
      </c>
      <c r="AO3439" s="116" t="str">
        <f>IFERROR(FIND("R",Table1[[#This Row],[FS_Priority]]),"")</f>
        <v/>
      </c>
    </row>
    <row r="3440" spans="1:41" x14ac:dyDescent="0.25">
      <c r="A3440" s="48" t="s">
        <v>4503</v>
      </c>
      <c r="B3440" s="217" t="s">
        <v>211</v>
      </c>
      <c r="C3440" s="217" t="s">
        <v>4503</v>
      </c>
      <c r="D3440" s="218" t="b">
        <v>0</v>
      </c>
      <c r="E3440" s="48" t="s">
        <v>53</v>
      </c>
      <c r="F3440" s="48" t="s">
        <v>4504</v>
      </c>
      <c r="G3440" s="48" t="s">
        <v>211</v>
      </c>
      <c r="H3440" s="48" t="s">
        <v>211</v>
      </c>
      <c r="I3440" s="48" t="s">
        <v>2852</v>
      </c>
      <c r="J3440" s="48" t="s">
        <v>2661</v>
      </c>
      <c r="K3440" s="217" t="s">
        <v>3514</v>
      </c>
      <c r="L3440" s="217" t="s">
        <v>2636</v>
      </c>
      <c r="M3440" s="48" t="s">
        <v>3530</v>
      </c>
      <c r="N3440" s="217" t="s">
        <v>211</v>
      </c>
      <c r="O3440" s="48" t="s">
        <v>165</v>
      </c>
      <c r="P3440" s="48"/>
      <c r="Q3440" s="48" t="s">
        <v>4502</v>
      </c>
      <c r="R3440" s="217" t="s">
        <v>211</v>
      </c>
      <c r="S3440" s="48" t="b">
        <v>0</v>
      </c>
      <c r="T3440" s="48"/>
      <c r="U3440" s="178"/>
      <c r="V3440" s="178">
        <v>43742</v>
      </c>
      <c r="W3440" s="48" t="s">
        <v>211</v>
      </c>
      <c r="X3440" s="48"/>
      <c r="Y3440" s="48"/>
      <c r="Z3440" s="48" t="s">
        <v>211</v>
      </c>
      <c r="AA3440" s="48"/>
      <c r="AB3440" s="48"/>
      <c r="AC3440" s="217" t="s">
        <v>211</v>
      </c>
      <c r="AD3440" s="48"/>
      <c r="AE3440" s="217" t="s">
        <v>165</v>
      </c>
      <c r="AF3440" s="217" t="s">
        <v>211</v>
      </c>
      <c r="AG3440" s="217" t="s">
        <v>211</v>
      </c>
      <c r="AH3440" s="208">
        <v>43810</v>
      </c>
      <c r="AI3440" s="210" t="s">
        <v>4364</v>
      </c>
      <c r="AJ3440" s="115" t="str">
        <f t="shared" si="53"/>
        <v>FS</v>
      </c>
      <c r="AK3440" s="115" t="b">
        <f>ISNUMBER(SEARCH("IRT",Table1[[#This Row],[Current_Status]]))</f>
        <v>0</v>
      </c>
      <c r="AL3440" s="116">
        <f>YEAR(Table1[[#This Row],[Project_Initiated]])</f>
        <v>2019</v>
      </c>
      <c r="AM3440" s="53">
        <v>44136</v>
      </c>
      <c r="AN3440" s="53" t="str">
        <f>IF(AND(Table1[[#This Row],[Completed Date]]&gt;="07/01/2020"+0,Table1[[#This Row],[Completed Date]]&lt;="6/30/2021"+0),"FY 20-21",IF(AND(Table1[[#This Row],[Completed Date]]&gt;="07/01/2019"+0,Table1[[#This Row],[Completed Date]]&lt;="6/30/2020"+0),"FY 19-20",""))</f>
        <v>FY 19-20</v>
      </c>
      <c r="AO3440" s="116" t="str">
        <f>IFERROR(FIND("R",Table1[[#This Row],[FS_Priority]]),"")</f>
        <v/>
      </c>
    </row>
    <row r="3441" spans="1:41" x14ac:dyDescent="0.25">
      <c r="A3441" s="48" t="s">
        <v>4673</v>
      </c>
      <c r="B3441" s="217" t="s">
        <v>211</v>
      </c>
      <c r="C3441" s="217" t="s">
        <v>4673</v>
      </c>
      <c r="D3441" s="218" t="b">
        <v>0</v>
      </c>
      <c r="E3441" s="48" t="s">
        <v>2771</v>
      </c>
      <c r="F3441" s="48" t="s">
        <v>4674</v>
      </c>
      <c r="G3441" s="48" t="s">
        <v>211</v>
      </c>
      <c r="H3441" s="48" t="s">
        <v>211</v>
      </c>
      <c r="I3441" s="48" t="s">
        <v>4675</v>
      </c>
      <c r="J3441" s="48" t="s">
        <v>2670</v>
      </c>
      <c r="K3441" s="217" t="s">
        <v>3786</v>
      </c>
      <c r="L3441" s="217" t="s">
        <v>2772</v>
      </c>
      <c r="M3441" s="48" t="s">
        <v>4676</v>
      </c>
      <c r="N3441" s="217" t="s">
        <v>211</v>
      </c>
      <c r="O3441" s="48" t="s">
        <v>165</v>
      </c>
      <c r="P3441" s="48"/>
      <c r="Q3441" s="48" t="s">
        <v>4502</v>
      </c>
      <c r="R3441" s="217" t="s">
        <v>211</v>
      </c>
      <c r="S3441" s="48" t="b">
        <v>0</v>
      </c>
      <c r="T3441" s="48"/>
      <c r="U3441" s="178"/>
      <c r="V3441" s="178">
        <v>43745</v>
      </c>
      <c r="W3441" s="48" t="s">
        <v>211</v>
      </c>
      <c r="X3441" s="48"/>
      <c r="Y3441" s="48"/>
      <c r="Z3441" s="48" t="s">
        <v>211</v>
      </c>
      <c r="AA3441" s="48"/>
      <c r="AB3441" s="48"/>
      <c r="AC3441" s="217" t="s">
        <v>211</v>
      </c>
      <c r="AD3441" s="48"/>
      <c r="AE3441" s="217" t="s">
        <v>165</v>
      </c>
      <c r="AF3441" s="217" t="s">
        <v>211</v>
      </c>
      <c r="AG3441" s="217" t="s">
        <v>211</v>
      </c>
      <c r="AH3441" s="208">
        <v>43752</v>
      </c>
      <c r="AI3441" s="210" t="s">
        <v>4364</v>
      </c>
      <c r="AJ3441" s="115" t="str">
        <f t="shared" si="53"/>
        <v>FS</v>
      </c>
      <c r="AK3441" s="115" t="b">
        <f>ISNUMBER(SEARCH("IRT",Table1[[#This Row],[Current_Status]]))</f>
        <v>0</v>
      </c>
      <c r="AL3441" s="116">
        <f>YEAR(Table1[[#This Row],[Project_Initiated]])</f>
        <v>2019</v>
      </c>
      <c r="AM3441" s="53">
        <v>44136</v>
      </c>
      <c r="AN3441" s="53" t="str">
        <f>IF(AND(Table1[[#This Row],[Completed Date]]&gt;="07/01/2020"+0,Table1[[#This Row],[Completed Date]]&lt;="6/30/2021"+0),"FY 20-21",IF(AND(Table1[[#This Row],[Completed Date]]&gt;="07/01/2019"+0,Table1[[#This Row],[Completed Date]]&lt;="6/30/2020"+0),"FY 19-20",""))</f>
        <v>FY 19-20</v>
      </c>
      <c r="AO3441" s="116" t="str">
        <f>IFERROR(FIND("R",Table1[[#This Row],[FS_Priority]]),"")</f>
        <v/>
      </c>
    </row>
    <row r="3442" spans="1:41" x14ac:dyDescent="0.25">
      <c r="A3442" s="48" t="s">
        <v>4505</v>
      </c>
      <c r="B3442" s="217" t="s">
        <v>211</v>
      </c>
      <c r="C3442" s="217" t="s">
        <v>4505</v>
      </c>
      <c r="D3442" s="218" t="b">
        <v>0</v>
      </c>
      <c r="E3442" s="48" t="s">
        <v>53</v>
      </c>
      <c r="F3442" s="48" t="s">
        <v>4506</v>
      </c>
      <c r="G3442" s="48" t="s">
        <v>211</v>
      </c>
      <c r="H3442" s="48" t="s">
        <v>211</v>
      </c>
      <c r="I3442" s="48" t="s">
        <v>4507</v>
      </c>
      <c r="J3442" s="48" t="s">
        <v>2661</v>
      </c>
      <c r="K3442" s="217" t="s">
        <v>3514</v>
      </c>
      <c r="L3442" s="217" t="s">
        <v>2636</v>
      </c>
      <c r="M3442" s="48" t="s">
        <v>4219</v>
      </c>
      <c r="N3442" s="217" t="s">
        <v>3914</v>
      </c>
      <c r="O3442" s="48" t="s">
        <v>165</v>
      </c>
      <c r="P3442" s="48"/>
      <c r="Q3442" s="48" t="s">
        <v>4502</v>
      </c>
      <c r="R3442" s="217" t="s">
        <v>211</v>
      </c>
      <c r="S3442" s="48" t="b">
        <v>0</v>
      </c>
      <c r="T3442" s="48"/>
      <c r="U3442" s="178"/>
      <c r="V3442" s="178">
        <v>43745</v>
      </c>
      <c r="W3442" s="48" t="s">
        <v>211</v>
      </c>
      <c r="X3442" s="48"/>
      <c r="Y3442" s="48"/>
      <c r="Z3442" s="48" t="s">
        <v>211</v>
      </c>
      <c r="AA3442" s="48"/>
      <c r="AB3442" s="48"/>
      <c r="AC3442" s="217" t="s">
        <v>211</v>
      </c>
      <c r="AD3442" s="48"/>
      <c r="AE3442" s="217" t="s">
        <v>165</v>
      </c>
      <c r="AF3442" s="217" t="s">
        <v>211</v>
      </c>
      <c r="AG3442" s="217" t="s">
        <v>211</v>
      </c>
      <c r="AH3442" s="208">
        <v>43794</v>
      </c>
      <c r="AI3442" s="210" t="s">
        <v>4364</v>
      </c>
      <c r="AJ3442" s="115" t="str">
        <f t="shared" si="53"/>
        <v>FS</v>
      </c>
      <c r="AK3442" s="115" t="b">
        <f>ISNUMBER(SEARCH("IRT",Table1[[#This Row],[Current_Status]]))</f>
        <v>0</v>
      </c>
      <c r="AL3442" s="116">
        <f>YEAR(Table1[[#This Row],[Project_Initiated]])</f>
        <v>2019</v>
      </c>
      <c r="AM3442" s="53">
        <v>44136</v>
      </c>
      <c r="AN3442" s="53" t="str">
        <f>IF(AND(Table1[[#This Row],[Completed Date]]&gt;="07/01/2020"+0,Table1[[#This Row],[Completed Date]]&lt;="6/30/2021"+0),"FY 20-21",IF(AND(Table1[[#This Row],[Completed Date]]&gt;="07/01/2019"+0,Table1[[#This Row],[Completed Date]]&lt;="6/30/2020"+0),"FY 19-20",""))</f>
        <v>FY 19-20</v>
      </c>
      <c r="AO3442" s="116" t="str">
        <f>IFERROR(FIND("R",Table1[[#This Row],[FS_Priority]]),"")</f>
        <v/>
      </c>
    </row>
    <row r="3443" spans="1:41" x14ac:dyDescent="0.25">
      <c r="A3443" s="48" t="s">
        <v>4653</v>
      </c>
      <c r="B3443" s="217" t="s">
        <v>211</v>
      </c>
      <c r="C3443" s="217" t="s">
        <v>4653</v>
      </c>
      <c r="D3443" s="218" t="b">
        <v>0</v>
      </c>
      <c r="E3443" s="48" t="s">
        <v>4299</v>
      </c>
      <c r="F3443" s="48" t="s">
        <v>4654</v>
      </c>
      <c r="G3443" s="48" t="s">
        <v>211</v>
      </c>
      <c r="H3443" s="48" t="s">
        <v>211</v>
      </c>
      <c r="I3443" s="48" t="s">
        <v>4655</v>
      </c>
      <c r="J3443" s="48" t="s">
        <v>2672</v>
      </c>
      <c r="K3443" s="217" t="s">
        <v>3471</v>
      </c>
      <c r="L3443" s="217" t="s">
        <v>2636</v>
      </c>
      <c r="M3443" s="48" t="s">
        <v>4656</v>
      </c>
      <c r="N3443" s="217" t="s">
        <v>211</v>
      </c>
      <c r="O3443" s="48" t="s">
        <v>534</v>
      </c>
      <c r="P3443" s="48"/>
      <c r="Q3443" s="48" t="s">
        <v>4502</v>
      </c>
      <c r="R3443" s="217" t="s">
        <v>211</v>
      </c>
      <c r="S3443" s="48" t="b">
        <v>0</v>
      </c>
      <c r="T3443" s="48"/>
      <c r="U3443" s="178"/>
      <c r="V3443" s="178">
        <v>43747</v>
      </c>
      <c r="W3443" s="48" t="s">
        <v>211</v>
      </c>
      <c r="X3443" s="48"/>
      <c r="Y3443" s="48"/>
      <c r="Z3443" s="48" t="s">
        <v>211</v>
      </c>
      <c r="AA3443" s="48"/>
      <c r="AB3443" s="48"/>
      <c r="AC3443" s="217" t="s">
        <v>211</v>
      </c>
      <c r="AD3443" s="48"/>
      <c r="AE3443" s="217" t="s">
        <v>178</v>
      </c>
      <c r="AF3443" s="217" t="s">
        <v>211</v>
      </c>
      <c r="AG3443" s="217" t="s">
        <v>211</v>
      </c>
      <c r="AH3443" s="208">
        <v>43775</v>
      </c>
      <c r="AI3443" s="210" t="s">
        <v>4364</v>
      </c>
      <c r="AJ3443" s="115" t="str">
        <f t="shared" si="53"/>
        <v>FS</v>
      </c>
      <c r="AK3443" s="115" t="b">
        <f>ISNUMBER(SEARCH("IRT",Table1[[#This Row],[Current_Status]]))</f>
        <v>0</v>
      </c>
      <c r="AL3443" s="116">
        <f>YEAR(Table1[[#This Row],[Project_Initiated]])</f>
        <v>2019</v>
      </c>
      <c r="AM3443" s="53">
        <v>44136</v>
      </c>
      <c r="AN3443" s="53" t="str">
        <f>IF(AND(Table1[[#This Row],[Completed Date]]&gt;="07/01/2020"+0,Table1[[#This Row],[Completed Date]]&lt;="6/30/2021"+0),"FY 20-21",IF(AND(Table1[[#This Row],[Completed Date]]&gt;="07/01/2019"+0,Table1[[#This Row],[Completed Date]]&lt;="6/30/2020"+0),"FY 19-20",""))</f>
        <v>FY 19-20</v>
      </c>
      <c r="AO3443" s="116" t="str">
        <f>IFERROR(FIND("R",Table1[[#This Row],[FS_Priority]]),"")</f>
        <v/>
      </c>
    </row>
    <row r="3444" spans="1:41" x14ac:dyDescent="0.25">
      <c r="A3444" s="48" t="s">
        <v>4565</v>
      </c>
      <c r="B3444" s="217" t="s">
        <v>211</v>
      </c>
      <c r="C3444" s="217" t="s">
        <v>4565</v>
      </c>
      <c r="D3444" s="218" t="b">
        <v>0</v>
      </c>
      <c r="E3444" s="48" t="s">
        <v>99</v>
      </c>
      <c r="F3444" s="48" t="s">
        <v>4566</v>
      </c>
      <c r="G3444" s="48" t="s">
        <v>211</v>
      </c>
      <c r="H3444" s="48" t="s">
        <v>211</v>
      </c>
      <c r="I3444" s="48" t="s">
        <v>4567</v>
      </c>
      <c r="J3444" s="48" t="s">
        <v>2661</v>
      </c>
      <c r="K3444" s="217" t="s">
        <v>4989</v>
      </c>
      <c r="L3444" s="217" t="s">
        <v>297</v>
      </c>
      <c r="M3444" s="48" t="s">
        <v>4568</v>
      </c>
      <c r="N3444" s="217" t="s">
        <v>211</v>
      </c>
      <c r="O3444" s="48" t="s">
        <v>165</v>
      </c>
      <c r="P3444" s="48"/>
      <c r="Q3444" s="48" t="s">
        <v>242</v>
      </c>
      <c r="R3444" s="217" t="s">
        <v>211</v>
      </c>
      <c r="S3444" s="48" t="b">
        <v>0</v>
      </c>
      <c r="T3444" s="48"/>
      <c r="U3444" s="178"/>
      <c r="V3444" s="178">
        <v>43748</v>
      </c>
      <c r="W3444" s="48" t="s">
        <v>211</v>
      </c>
      <c r="X3444" s="48"/>
      <c r="Y3444" s="48"/>
      <c r="Z3444" s="48" t="s">
        <v>211</v>
      </c>
      <c r="AA3444" s="48"/>
      <c r="AB3444" s="48"/>
      <c r="AC3444" s="217" t="s">
        <v>4772</v>
      </c>
      <c r="AD3444" s="48"/>
      <c r="AE3444" s="217" t="s">
        <v>165</v>
      </c>
      <c r="AF3444" s="217" t="s">
        <v>211</v>
      </c>
      <c r="AG3444" s="217" t="s">
        <v>211</v>
      </c>
      <c r="AH3444" s="208">
        <v>43833</v>
      </c>
      <c r="AI3444" s="210" t="s">
        <v>4364</v>
      </c>
      <c r="AJ3444" s="115" t="str">
        <f t="shared" si="53"/>
        <v>FS</v>
      </c>
      <c r="AK3444" s="115" t="b">
        <f>ISNUMBER(SEARCH("IRT",Table1[[#This Row],[Current_Status]]))</f>
        <v>0</v>
      </c>
      <c r="AL3444" s="116">
        <f>YEAR(Table1[[#This Row],[Project_Initiated]])</f>
        <v>2019</v>
      </c>
      <c r="AM3444" s="53">
        <v>44136</v>
      </c>
      <c r="AN3444" s="53" t="str">
        <f>IF(AND(Table1[[#This Row],[Completed Date]]&gt;="07/01/2020"+0,Table1[[#This Row],[Completed Date]]&lt;="6/30/2021"+0),"FY 20-21",IF(AND(Table1[[#This Row],[Completed Date]]&gt;="07/01/2019"+0,Table1[[#This Row],[Completed Date]]&lt;="6/30/2020"+0),"FY 19-20",""))</f>
        <v>FY 19-20</v>
      </c>
      <c r="AO3444" s="116" t="str">
        <f>IFERROR(FIND("R",Table1[[#This Row],[FS_Priority]]),"")</f>
        <v/>
      </c>
    </row>
    <row r="3445" spans="1:41" x14ac:dyDescent="0.25">
      <c r="A3445" s="48" t="s">
        <v>4560</v>
      </c>
      <c r="B3445" s="217" t="s">
        <v>211</v>
      </c>
      <c r="C3445" s="217" t="s">
        <v>4560</v>
      </c>
      <c r="D3445" s="218" t="b">
        <v>0</v>
      </c>
      <c r="E3445" s="48" t="s">
        <v>99</v>
      </c>
      <c r="F3445" s="48" t="s">
        <v>4561</v>
      </c>
      <c r="G3445" s="48" t="s">
        <v>211</v>
      </c>
      <c r="H3445" s="48" t="s">
        <v>211</v>
      </c>
      <c r="I3445" s="48" t="s">
        <v>4562</v>
      </c>
      <c r="J3445" s="48" t="s">
        <v>2661</v>
      </c>
      <c r="K3445" s="217" t="s">
        <v>4989</v>
      </c>
      <c r="L3445" s="217" t="s">
        <v>297</v>
      </c>
      <c r="M3445" s="48" t="s">
        <v>4563</v>
      </c>
      <c r="N3445" s="217" t="s">
        <v>4564</v>
      </c>
      <c r="O3445" s="48" t="s">
        <v>165</v>
      </c>
      <c r="P3445" s="48"/>
      <c r="Q3445" s="48" t="s">
        <v>240</v>
      </c>
      <c r="R3445" s="217" t="s">
        <v>211</v>
      </c>
      <c r="S3445" s="48" t="b">
        <v>0</v>
      </c>
      <c r="T3445" s="48"/>
      <c r="U3445" s="178"/>
      <c r="V3445" s="178">
        <v>43748</v>
      </c>
      <c r="W3445" s="48" t="s">
        <v>211</v>
      </c>
      <c r="X3445" s="48"/>
      <c r="Y3445" s="48"/>
      <c r="Z3445" s="48" t="s">
        <v>211</v>
      </c>
      <c r="AA3445" s="48"/>
      <c r="AB3445" s="48"/>
      <c r="AC3445" s="217" t="s">
        <v>4766</v>
      </c>
      <c r="AD3445" s="48"/>
      <c r="AE3445" s="217" t="s">
        <v>165</v>
      </c>
      <c r="AF3445" s="217" t="s">
        <v>211</v>
      </c>
      <c r="AG3445" s="217" t="s">
        <v>211</v>
      </c>
      <c r="AH3445" s="208">
        <v>43845</v>
      </c>
      <c r="AI3445" s="210" t="s">
        <v>4364</v>
      </c>
      <c r="AJ3445" s="115" t="str">
        <f t="shared" si="53"/>
        <v>FS</v>
      </c>
      <c r="AK3445" s="115" t="b">
        <f>ISNUMBER(SEARCH("IRT",Table1[[#This Row],[Current_Status]]))</f>
        <v>0</v>
      </c>
      <c r="AL3445" s="116">
        <f>YEAR(Table1[[#This Row],[Project_Initiated]])</f>
        <v>2019</v>
      </c>
      <c r="AM3445" s="53">
        <v>44136</v>
      </c>
      <c r="AN3445" s="53" t="str">
        <f>IF(AND(Table1[[#This Row],[Completed Date]]&gt;="07/01/2020"+0,Table1[[#This Row],[Completed Date]]&lt;="6/30/2021"+0),"FY 20-21",IF(AND(Table1[[#This Row],[Completed Date]]&gt;="07/01/2019"+0,Table1[[#This Row],[Completed Date]]&lt;="6/30/2020"+0),"FY 19-20",""))</f>
        <v>FY 19-20</v>
      </c>
      <c r="AO3445" s="116" t="str">
        <f>IFERROR(FIND("R",Table1[[#This Row],[FS_Priority]]),"")</f>
        <v/>
      </c>
    </row>
    <row r="3446" spans="1:41" x14ac:dyDescent="0.25">
      <c r="A3446" s="48" t="s">
        <v>4614</v>
      </c>
      <c r="B3446" s="217" t="s">
        <v>211</v>
      </c>
      <c r="C3446" s="217" t="s">
        <v>4614</v>
      </c>
      <c r="D3446" s="218" t="b">
        <v>0</v>
      </c>
      <c r="E3446" s="48" t="s">
        <v>107</v>
      </c>
      <c r="F3446" s="48" t="s">
        <v>4615</v>
      </c>
      <c r="G3446" s="48" t="s">
        <v>4800</v>
      </c>
      <c r="H3446" s="48" t="s">
        <v>211</v>
      </c>
      <c r="I3446" s="48" t="s">
        <v>4616</v>
      </c>
      <c r="J3446" s="48" t="s">
        <v>2657</v>
      </c>
      <c r="K3446" s="217" t="s">
        <v>3674</v>
      </c>
      <c r="L3446" s="217" t="s">
        <v>2636</v>
      </c>
      <c r="M3446" s="48" t="s">
        <v>3675</v>
      </c>
      <c r="N3446" s="217" t="s">
        <v>4166</v>
      </c>
      <c r="O3446" s="48" t="s">
        <v>183</v>
      </c>
      <c r="P3446" s="48"/>
      <c r="Q3446" s="48" t="s">
        <v>236</v>
      </c>
      <c r="R3446" s="217" t="s">
        <v>211</v>
      </c>
      <c r="S3446" s="48" t="b">
        <v>1</v>
      </c>
      <c r="T3446" s="48"/>
      <c r="U3446" s="178"/>
      <c r="V3446" s="178">
        <v>43749</v>
      </c>
      <c r="W3446" s="48" t="s">
        <v>211</v>
      </c>
      <c r="X3446" s="48"/>
      <c r="Y3446" s="48"/>
      <c r="Z3446" s="48" t="s">
        <v>211</v>
      </c>
      <c r="AA3446" s="48"/>
      <c r="AB3446" s="48"/>
      <c r="AC3446" s="217" t="s">
        <v>5025</v>
      </c>
      <c r="AD3446" s="219">
        <v>43861</v>
      </c>
      <c r="AE3446" s="217" t="s">
        <v>498</v>
      </c>
      <c r="AF3446" s="217" t="s">
        <v>4801</v>
      </c>
      <c r="AG3446" s="217" t="s">
        <v>2694</v>
      </c>
      <c r="AH3446" s="208"/>
      <c r="AI3446" s="210" t="s">
        <v>4364</v>
      </c>
      <c r="AJ3446" s="115" t="str">
        <f t="shared" si="53"/>
        <v>FS</v>
      </c>
      <c r="AK3446" s="115" t="b">
        <f>ISNUMBER(SEARCH("IRT",Table1[[#This Row],[Current_Status]]))</f>
        <v>0</v>
      </c>
      <c r="AL3446" s="116">
        <f>YEAR(Table1[[#This Row],[Project_Initiated]])</f>
        <v>2019</v>
      </c>
      <c r="AM3446" s="53">
        <v>44136</v>
      </c>
      <c r="AN3446" s="53" t="str">
        <f>IF(AND(Table1[[#This Row],[Completed Date]]&gt;="07/01/2020"+0,Table1[[#This Row],[Completed Date]]&lt;="6/30/2021"+0),"FY 20-21",IF(AND(Table1[[#This Row],[Completed Date]]&gt;="07/01/2019"+0,Table1[[#This Row],[Completed Date]]&lt;="6/30/2020"+0),"FY 19-20",""))</f>
        <v/>
      </c>
      <c r="AO3446" s="116" t="str">
        <f>IFERROR(FIND("R",Table1[[#This Row],[FS_Priority]]),"")</f>
        <v/>
      </c>
    </row>
    <row r="3447" spans="1:41" x14ac:dyDescent="0.25">
      <c r="A3447" s="48" t="s">
        <v>4500</v>
      </c>
      <c r="B3447" s="217" t="s">
        <v>211</v>
      </c>
      <c r="C3447" s="217" t="s">
        <v>4500</v>
      </c>
      <c r="D3447" s="218" t="b">
        <v>0</v>
      </c>
      <c r="E3447" s="48" t="s">
        <v>53</v>
      </c>
      <c r="F3447" s="48" t="s">
        <v>4501</v>
      </c>
      <c r="G3447" s="48" t="s">
        <v>211</v>
      </c>
      <c r="H3447" s="48" t="s">
        <v>211</v>
      </c>
      <c r="I3447" s="48" t="s">
        <v>2852</v>
      </c>
      <c r="J3447" s="48" t="s">
        <v>2661</v>
      </c>
      <c r="K3447" s="217" t="s">
        <v>3514</v>
      </c>
      <c r="L3447" s="217" t="s">
        <v>2636</v>
      </c>
      <c r="M3447" s="48" t="s">
        <v>3517</v>
      </c>
      <c r="N3447" s="217" t="s">
        <v>211</v>
      </c>
      <c r="O3447" s="48" t="s">
        <v>165</v>
      </c>
      <c r="P3447" s="48"/>
      <c r="Q3447" s="48" t="s">
        <v>4502</v>
      </c>
      <c r="R3447" s="217" t="s">
        <v>211</v>
      </c>
      <c r="S3447" s="48" t="b">
        <v>0</v>
      </c>
      <c r="T3447" s="48"/>
      <c r="U3447" s="178"/>
      <c r="V3447" s="178">
        <v>43749</v>
      </c>
      <c r="W3447" s="48" t="s">
        <v>211</v>
      </c>
      <c r="X3447" s="48"/>
      <c r="Y3447" s="48"/>
      <c r="Z3447" s="48" t="s">
        <v>211</v>
      </c>
      <c r="AA3447" s="48"/>
      <c r="AB3447" s="48"/>
      <c r="AC3447" s="217" t="s">
        <v>211</v>
      </c>
      <c r="AD3447" s="48"/>
      <c r="AE3447" s="217" t="s">
        <v>498</v>
      </c>
      <c r="AF3447" s="217" t="s">
        <v>4797</v>
      </c>
      <c r="AG3447" s="217" t="s">
        <v>211</v>
      </c>
      <c r="AH3447" s="208">
        <v>43810</v>
      </c>
      <c r="AI3447" s="210" t="s">
        <v>4364</v>
      </c>
      <c r="AJ3447" s="115" t="str">
        <f t="shared" si="53"/>
        <v>FS</v>
      </c>
      <c r="AK3447" s="115" t="b">
        <f>ISNUMBER(SEARCH("IRT",Table1[[#This Row],[Current_Status]]))</f>
        <v>0</v>
      </c>
      <c r="AL3447" s="116">
        <f>YEAR(Table1[[#This Row],[Project_Initiated]])</f>
        <v>2019</v>
      </c>
      <c r="AM3447" s="53">
        <v>44136</v>
      </c>
      <c r="AN3447" s="53" t="str">
        <f>IF(AND(Table1[[#This Row],[Completed Date]]&gt;="07/01/2020"+0,Table1[[#This Row],[Completed Date]]&lt;="6/30/2021"+0),"FY 20-21",IF(AND(Table1[[#This Row],[Completed Date]]&gt;="07/01/2019"+0,Table1[[#This Row],[Completed Date]]&lt;="6/30/2020"+0),"FY 19-20",""))</f>
        <v>FY 19-20</v>
      </c>
      <c r="AO3447" s="116" t="str">
        <f>IFERROR(FIND("R",Table1[[#This Row],[FS_Priority]]),"")</f>
        <v/>
      </c>
    </row>
    <row r="3448" spans="1:41" x14ac:dyDescent="0.25">
      <c r="A3448" s="48" t="s">
        <v>4582</v>
      </c>
      <c r="B3448" s="217" t="s">
        <v>211</v>
      </c>
      <c r="C3448" s="217" t="s">
        <v>4582</v>
      </c>
      <c r="D3448" s="218" t="b">
        <v>0</v>
      </c>
      <c r="E3448" s="48" t="s">
        <v>99</v>
      </c>
      <c r="F3448" s="48" t="s">
        <v>4583</v>
      </c>
      <c r="G3448" s="48" t="s">
        <v>4740</v>
      </c>
      <c r="H3448" s="48" t="s">
        <v>211</v>
      </c>
      <c r="I3448" s="48" t="s">
        <v>3940</v>
      </c>
      <c r="J3448" s="48" t="s">
        <v>2657</v>
      </c>
      <c r="K3448" s="217" t="s">
        <v>4989</v>
      </c>
      <c r="L3448" s="217" t="s">
        <v>297</v>
      </c>
      <c r="M3448" s="48" t="s">
        <v>3599</v>
      </c>
      <c r="N3448" s="217" t="s">
        <v>211</v>
      </c>
      <c r="O3448" s="48" t="s">
        <v>183</v>
      </c>
      <c r="P3448" s="48"/>
      <c r="Q3448" s="48" t="s">
        <v>3293</v>
      </c>
      <c r="R3448" s="217" t="s">
        <v>211</v>
      </c>
      <c r="S3448" s="48" t="b">
        <v>0</v>
      </c>
      <c r="T3448" s="48"/>
      <c r="U3448" s="178"/>
      <c r="V3448" s="178">
        <v>43756</v>
      </c>
      <c r="W3448" s="48" t="s">
        <v>211</v>
      </c>
      <c r="X3448" s="48"/>
      <c r="Y3448" s="48"/>
      <c r="Z3448" s="48" t="s">
        <v>211</v>
      </c>
      <c r="AA3448" s="48"/>
      <c r="AB3448" s="48"/>
      <c r="AC3448" s="217" t="s">
        <v>5008</v>
      </c>
      <c r="AD3448" s="219">
        <v>43782</v>
      </c>
      <c r="AE3448" s="217" t="s">
        <v>178</v>
      </c>
      <c r="AF3448" s="217" t="s">
        <v>4741</v>
      </c>
      <c r="AG3448" s="217" t="s">
        <v>2694</v>
      </c>
      <c r="AH3448" s="208"/>
      <c r="AI3448" s="210" t="s">
        <v>4364</v>
      </c>
      <c r="AJ3448" s="115" t="str">
        <f t="shared" si="53"/>
        <v>FS</v>
      </c>
      <c r="AK3448" s="115" t="b">
        <f>ISNUMBER(SEARCH("IRT",Table1[[#This Row],[Current_Status]]))</f>
        <v>0</v>
      </c>
      <c r="AL3448" s="116">
        <f>YEAR(Table1[[#This Row],[Project_Initiated]])</f>
        <v>2019</v>
      </c>
      <c r="AM3448" s="53">
        <v>44136</v>
      </c>
      <c r="AN3448" s="53" t="str">
        <f>IF(AND(Table1[[#This Row],[Completed Date]]&gt;="07/01/2020"+0,Table1[[#This Row],[Completed Date]]&lt;="6/30/2021"+0),"FY 20-21",IF(AND(Table1[[#This Row],[Completed Date]]&gt;="07/01/2019"+0,Table1[[#This Row],[Completed Date]]&lt;="6/30/2020"+0),"FY 19-20",""))</f>
        <v/>
      </c>
      <c r="AO3448" s="116">
        <f>IFERROR(FIND("R",Table1[[#This Row],[FS_Priority]]),"")</f>
        <v>1</v>
      </c>
    </row>
    <row r="3449" spans="1:41" x14ac:dyDescent="0.25">
      <c r="A3449" s="48" t="s">
        <v>4752</v>
      </c>
      <c r="B3449" s="217" t="s">
        <v>211</v>
      </c>
      <c r="C3449" s="217" t="s">
        <v>4752</v>
      </c>
      <c r="D3449" s="218" t="b">
        <v>0</v>
      </c>
      <c r="E3449" s="48" t="s">
        <v>4313</v>
      </c>
      <c r="F3449" s="48" t="s">
        <v>4788</v>
      </c>
      <c r="G3449" s="48" t="s">
        <v>4789</v>
      </c>
      <c r="H3449" s="48" t="s">
        <v>211</v>
      </c>
      <c r="I3449" s="48" t="s">
        <v>4790</v>
      </c>
      <c r="J3449" s="48" t="s">
        <v>2672</v>
      </c>
      <c r="K3449" s="217" t="s">
        <v>3883</v>
      </c>
      <c r="L3449" s="217" t="s">
        <v>437</v>
      </c>
      <c r="M3449" s="48" t="s">
        <v>4791</v>
      </c>
      <c r="N3449" s="217" t="s">
        <v>211</v>
      </c>
      <c r="O3449" s="48" t="s">
        <v>183</v>
      </c>
      <c r="P3449" s="48"/>
      <c r="Q3449" s="48" t="s">
        <v>3291</v>
      </c>
      <c r="R3449" s="217" t="s">
        <v>211</v>
      </c>
      <c r="S3449" s="48" t="b">
        <v>0</v>
      </c>
      <c r="T3449" s="48"/>
      <c r="U3449" s="178"/>
      <c r="V3449" s="178">
        <v>43755</v>
      </c>
      <c r="W3449" s="48" t="s">
        <v>211</v>
      </c>
      <c r="X3449" s="48"/>
      <c r="Y3449" s="48"/>
      <c r="Z3449" s="48" t="s">
        <v>211</v>
      </c>
      <c r="AA3449" s="48"/>
      <c r="AB3449" s="48"/>
      <c r="AC3449" s="217" t="s">
        <v>4810</v>
      </c>
      <c r="AD3449" s="219">
        <v>43774</v>
      </c>
      <c r="AE3449" s="217" t="s">
        <v>178</v>
      </c>
      <c r="AF3449" s="217" t="s">
        <v>4811</v>
      </c>
      <c r="AG3449" s="217" t="s">
        <v>2694</v>
      </c>
      <c r="AH3449" s="208">
        <v>43868</v>
      </c>
      <c r="AI3449" s="210" t="s">
        <v>4364</v>
      </c>
      <c r="AJ3449" s="115" t="str">
        <f t="shared" si="53"/>
        <v>FS</v>
      </c>
      <c r="AK3449" s="115" t="b">
        <f>ISNUMBER(SEARCH("IRT",Table1[[#This Row],[Current_Status]]))</f>
        <v>0</v>
      </c>
      <c r="AL3449" s="116">
        <f>YEAR(Table1[[#This Row],[Project_Initiated]])</f>
        <v>2019</v>
      </c>
      <c r="AM3449" s="53">
        <v>44136</v>
      </c>
      <c r="AN3449" s="53" t="str">
        <f>IF(AND(Table1[[#This Row],[Completed Date]]&gt;="07/01/2020"+0,Table1[[#This Row],[Completed Date]]&lt;="6/30/2021"+0),"FY 20-21",IF(AND(Table1[[#This Row],[Completed Date]]&gt;="07/01/2019"+0,Table1[[#This Row],[Completed Date]]&lt;="6/30/2020"+0),"FY 19-20",""))</f>
        <v>FY 19-20</v>
      </c>
      <c r="AO3449" s="116">
        <f>IFERROR(FIND("R",Table1[[#This Row],[FS_Priority]]),"")</f>
        <v>1</v>
      </c>
    </row>
    <row r="3450" spans="1:41" x14ac:dyDescent="0.25">
      <c r="A3450" s="48" t="s">
        <v>4591</v>
      </c>
      <c r="B3450" s="217" t="s">
        <v>211</v>
      </c>
      <c r="C3450" s="217" t="s">
        <v>4591</v>
      </c>
      <c r="D3450" s="218" t="b">
        <v>0</v>
      </c>
      <c r="E3450" s="48" t="s">
        <v>107</v>
      </c>
      <c r="F3450" s="48" t="s">
        <v>4592</v>
      </c>
      <c r="G3450" s="48" t="s">
        <v>211</v>
      </c>
      <c r="H3450" s="48" t="s">
        <v>211</v>
      </c>
      <c r="I3450" s="48" t="s">
        <v>4590</v>
      </c>
      <c r="J3450" s="48" t="s">
        <v>2670</v>
      </c>
      <c r="K3450" s="217" t="s">
        <v>3674</v>
      </c>
      <c r="L3450" s="217" t="s">
        <v>2636</v>
      </c>
      <c r="M3450" s="48" t="s">
        <v>3687</v>
      </c>
      <c r="N3450" s="217" t="s">
        <v>3724</v>
      </c>
      <c r="O3450" s="48" t="s">
        <v>165</v>
      </c>
      <c r="P3450" s="48"/>
      <c r="Q3450" s="48" t="s">
        <v>4502</v>
      </c>
      <c r="R3450" s="217" t="s">
        <v>211</v>
      </c>
      <c r="S3450" s="48" t="b">
        <v>0</v>
      </c>
      <c r="T3450" s="48"/>
      <c r="U3450" s="178"/>
      <c r="V3450" s="178">
        <v>43756</v>
      </c>
      <c r="W3450" s="48" t="s">
        <v>211</v>
      </c>
      <c r="X3450" s="48"/>
      <c r="Y3450" s="48"/>
      <c r="Z3450" s="48" t="s">
        <v>211</v>
      </c>
      <c r="AA3450" s="48"/>
      <c r="AB3450" s="48"/>
      <c r="AC3450" s="217" t="s">
        <v>4723</v>
      </c>
      <c r="AD3450" s="48"/>
      <c r="AE3450" s="217" t="s">
        <v>165</v>
      </c>
      <c r="AF3450" s="217" t="s">
        <v>211</v>
      </c>
      <c r="AG3450" s="217" t="s">
        <v>211</v>
      </c>
      <c r="AH3450" s="208">
        <v>43770</v>
      </c>
      <c r="AI3450" s="210" t="s">
        <v>4364</v>
      </c>
      <c r="AJ3450" s="115" t="str">
        <f t="shared" si="53"/>
        <v>FS</v>
      </c>
      <c r="AK3450" s="115" t="b">
        <f>ISNUMBER(SEARCH("IRT",Table1[[#This Row],[Current_Status]]))</f>
        <v>0</v>
      </c>
      <c r="AL3450" s="116">
        <f>YEAR(Table1[[#This Row],[Project_Initiated]])</f>
        <v>2019</v>
      </c>
      <c r="AM3450" s="53">
        <v>44136</v>
      </c>
      <c r="AN3450" s="53" t="str">
        <f>IF(AND(Table1[[#This Row],[Completed Date]]&gt;="07/01/2020"+0,Table1[[#This Row],[Completed Date]]&lt;="6/30/2021"+0),"FY 20-21",IF(AND(Table1[[#This Row],[Completed Date]]&gt;="07/01/2019"+0,Table1[[#This Row],[Completed Date]]&lt;="6/30/2020"+0),"FY 19-20",""))</f>
        <v>FY 19-20</v>
      </c>
      <c r="AO3450" s="116" t="str">
        <f>IFERROR(FIND("R",Table1[[#This Row],[FS_Priority]]),"")</f>
        <v/>
      </c>
    </row>
    <row r="3451" spans="1:41" x14ac:dyDescent="0.25">
      <c r="A3451" s="48" t="s">
        <v>4588</v>
      </c>
      <c r="B3451" s="217" t="s">
        <v>211</v>
      </c>
      <c r="C3451" s="217" t="s">
        <v>4588</v>
      </c>
      <c r="D3451" s="218" t="b">
        <v>0</v>
      </c>
      <c r="E3451" s="48" t="s">
        <v>107</v>
      </c>
      <c r="F3451" s="48" t="s">
        <v>4589</v>
      </c>
      <c r="G3451" s="48" t="s">
        <v>211</v>
      </c>
      <c r="H3451" s="48" t="s">
        <v>211</v>
      </c>
      <c r="I3451" s="48" t="s">
        <v>4590</v>
      </c>
      <c r="J3451" s="48" t="s">
        <v>2661</v>
      </c>
      <c r="K3451" s="217" t="s">
        <v>3674</v>
      </c>
      <c r="L3451" s="217" t="s">
        <v>2636</v>
      </c>
      <c r="M3451" s="48" t="s">
        <v>3687</v>
      </c>
      <c r="N3451" s="217" t="s">
        <v>3724</v>
      </c>
      <c r="O3451" s="48" t="s">
        <v>165</v>
      </c>
      <c r="P3451" s="48"/>
      <c r="Q3451" s="48" t="s">
        <v>4502</v>
      </c>
      <c r="R3451" s="217" t="s">
        <v>211</v>
      </c>
      <c r="S3451" s="48" t="b">
        <v>0</v>
      </c>
      <c r="T3451" s="48"/>
      <c r="U3451" s="178"/>
      <c r="V3451" s="178">
        <v>43761</v>
      </c>
      <c r="W3451" s="48" t="s">
        <v>211</v>
      </c>
      <c r="X3451" s="48"/>
      <c r="Y3451" s="48"/>
      <c r="Z3451" s="48" t="s">
        <v>211</v>
      </c>
      <c r="AA3451" s="48"/>
      <c r="AB3451" s="48"/>
      <c r="AC3451" s="217" t="s">
        <v>211</v>
      </c>
      <c r="AD3451" s="48"/>
      <c r="AE3451" s="217" t="s">
        <v>165</v>
      </c>
      <c r="AF3451" s="217" t="s">
        <v>211</v>
      </c>
      <c r="AG3451" s="217" t="s">
        <v>211</v>
      </c>
      <c r="AH3451" s="208">
        <v>43774</v>
      </c>
      <c r="AI3451" s="210" t="s">
        <v>4364</v>
      </c>
      <c r="AJ3451" s="115" t="str">
        <f t="shared" si="53"/>
        <v>FS</v>
      </c>
      <c r="AK3451" s="115" t="b">
        <f>ISNUMBER(SEARCH("IRT",Table1[[#This Row],[Current_Status]]))</f>
        <v>0</v>
      </c>
      <c r="AL3451" s="116">
        <f>YEAR(Table1[[#This Row],[Project_Initiated]])</f>
        <v>2019</v>
      </c>
      <c r="AM3451" s="53">
        <v>44136</v>
      </c>
      <c r="AN3451" s="53" t="str">
        <f>IF(AND(Table1[[#This Row],[Completed Date]]&gt;="07/01/2020"+0,Table1[[#This Row],[Completed Date]]&lt;="6/30/2021"+0),"FY 20-21",IF(AND(Table1[[#This Row],[Completed Date]]&gt;="07/01/2019"+0,Table1[[#This Row],[Completed Date]]&lt;="6/30/2020"+0),"FY 19-20",""))</f>
        <v>FY 19-20</v>
      </c>
      <c r="AO3451" s="116" t="str">
        <f>IFERROR(FIND("R",Table1[[#This Row],[FS_Priority]]),"")</f>
        <v/>
      </c>
    </row>
    <row r="3452" spans="1:41" x14ac:dyDescent="0.25">
      <c r="A3452" s="48" t="s">
        <v>4651</v>
      </c>
      <c r="B3452" s="217" t="s">
        <v>211</v>
      </c>
      <c r="C3452" s="217" t="s">
        <v>4651</v>
      </c>
      <c r="D3452" s="218" t="b">
        <v>0</v>
      </c>
      <c r="E3452" s="48" t="s">
        <v>131</v>
      </c>
      <c r="F3452" s="48" t="s">
        <v>4652</v>
      </c>
      <c r="G3452" s="48" t="s">
        <v>211</v>
      </c>
      <c r="H3452" s="48" t="s">
        <v>292</v>
      </c>
      <c r="I3452" s="48" t="s">
        <v>3945</v>
      </c>
      <c r="J3452" s="48" t="s">
        <v>2657</v>
      </c>
      <c r="K3452" s="217" t="s">
        <v>3802</v>
      </c>
      <c r="L3452" s="217" t="s">
        <v>2770</v>
      </c>
      <c r="M3452" s="48" t="s">
        <v>3803</v>
      </c>
      <c r="N3452" s="217" t="s">
        <v>211</v>
      </c>
      <c r="O3452" s="48" t="s">
        <v>183</v>
      </c>
      <c r="P3452" s="48"/>
      <c r="Q3452" s="48" t="s">
        <v>218</v>
      </c>
      <c r="R3452" s="217" t="s">
        <v>211</v>
      </c>
      <c r="S3452" s="48" t="b">
        <v>0</v>
      </c>
      <c r="T3452" s="48"/>
      <c r="U3452" s="178"/>
      <c r="V3452" s="178">
        <v>43761</v>
      </c>
      <c r="W3452" s="48" t="s">
        <v>211</v>
      </c>
      <c r="X3452" s="48"/>
      <c r="Y3452" s="48"/>
      <c r="Z3452" s="48" t="s">
        <v>211</v>
      </c>
      <c r="AA3452" s="48"/>
      <c r="AB3452" s="48"/>
      <c r="AC3452" s="217" t="s">
        <v>5039</v>
      </c>
      <c r="AD3452" s="179"/>
      <c r="AE3452" s="217" t="s">
        <v>178</v>
      </c>
      <c r="AF3452" s="217" t="s">
        <v>211</v>
      </c>
      <c r="AG3452" s="217" t="s">
        <v>211</v>
      </c>
      <c r="AH3452" s="208"/>
      <c r="AI3452" s="210" t="s">
        <v>4364</v>
      </c>
      <c r="AJ3452" s="115" t="str">
        <f t="shared" si="53"/>
        <v>FS</v>
      </c>
      <c r="AK3452" s="115" t="b">
        <f>ISNUMBER(SEARCH("IRT",Table1[[#This Row],[Current_Status]]))</f>
        <v>0</v>
      </c>
      <c r="AL3452" s="116">
        <f>YEAR(Table1[[#This Row],[Project_Initiated]])</f>
        <v>2019</v>
      </c>
      <c r="AM3452" s="53">
        <v>44136</v>
      </c>
      <c r="AN3452" s="53" t="str">
        <f>IF(AND(Table1[[#This Row],[Completed Date]]&gt;="07/01/2020"+0,Table1[[#This Row],[Completed Date]]&lt;="6/30/2021"+0),"FY 20-21",IF(AND(Table1[[#This Row],[Completed Date]]&gt;="07/01/2019"+0,Table1[[#This Row],[Completed Date]]&lt;="6/30/2020"+0),"FY 19-20",""))</f>
        <v/>
      </c>
      <c r="AO3452" s="116" t="str">
        <f>IFERROR(FIND("R",Table1[[#This Row],[FS_Priority]]),"")</f>
        <v/>
      </c>
    </row>
    <row r="3453" spans="1:41" x14ac:dyDescent="0.25">
      <c r="A3453" s="48" t="s">
        <v>4617</v>
      </c>
      <c r="B3453" s="217" t="s">
        <v>211</v>
      </c>
      <c r="C3453" s="217" t="s">
        <v>4617</v>
      </c>
      <c r="D3453" s="218" t="b">
        <v>0</v>
      </c>
      <c r="E3453" s="48" t="s">
        <v>107</v>
      </c>
      <c r="F3453" s="48" t="s">
        <v>4618</v>
      </c>
      <c r="G3453" s="48" t="s">
        <v>211</v>
      </c>
      <c r="H3453" s="48" t="s">
        <v>211</v>
      </c>
      <c r="I3453" s="48" t="s">
        <v>4619</v>
      </c>
      <c r="J3453" s="48" t="s">
        <v>2661</v>
      </c>
      <c r="K3453" s="217" t="s">
        <v>3674</v>
      </c>
      <c r="L3453" s="217" t="s">
        <v>2636</v>
      </c>
      <c r="M3453" s="48" t="s">
        <v>4620</v>
      </c>
      <c r="N3453" s="217" t="s">
        <v>4621</v>
      </c>
      <c r="O3453" s="48" t="s">
        <v>165</v>
      </c>
      <c r="P3453" s="48"/>
      <c r="Q3453" s="48" t="s">
        <v>236</v>
      </c>
      <c r="R3453" s="217" t="s">
        <v>211</v>
      </c>
      <c r="S3453" s="48" t="b">
        <v>0</v>
      </c>
      <c r="T3453" s="48"/>
      <c r="U3453" s="178"/>
      <c r="V3453" s="178">
        <v>43761</v>
      </c>
      <c r="W3453" s="48" t="s">
        <v>211</v>
      </c>
      <c r="X3453" s="48"/>
      <c r="Y3453" s="48"/>
      <c r="Z3453" s="48" t="s">
        <v>211</v>
      </c>
      <c r="AA3453" s="48"/>
      <c r="AB3453" s="48"/>
      <c r="AC3453" s="217" t="s">
        <v>4773</v>
      </c>
      <c r="AD3453" s="48"/>
      <c r="AE3453" s="217" t="s">
        <v>165</v>
      </c>
      <c r="AF3453" s="217" t="s">
        <v>211</v>
      </c>
      <c r="AG3453" s="217" t="s">
        <v>211</v>
      </c>
      <c r="AH3453" s="208">
        <v>43858</v>
      </c>
      <c r="AI3453" s="210" t="s">
        <v>4364</v>
      </c>
      <c r="AJ3453" s="115" t="str">
        <f t="shared" si="53"/>
        <v>FS</v>
      </c>
      <c r="AK3453" s="115" t="b">
        <f>ISNUMBER(SEARCH("IRT",Table1[[#This Row],[Current_Status]]))</f>
        <v>0</v>
      </c>
      <c r="AL3453" s="116">
        <f>YEAR(Table1[[#This Row],[Project_Initiated]])</f>
        <v>2019</v>
      </c>
      <c r="AM3453" s="53">
        <v>44136</v>
      </c>
      <c r="AN3453" s="53" t="str">
        <f>IF(AND(Table1[[#This Row],[Completed Date]]&gt;="07/01/2020"+0,Table1[[#This Row],[Completed Date]]&lt;="6/30/2021"+0),"FY 20-21",IF(AND(Table1[[#This Row],[Completed Date]]&gt;="07/01/2019"+0,Table1[[#This Row],[Completed Date]]&lt;="6/30/2020"+0),"FY 19-20",""))</f>
        <v>FY 19-20</v>
      </c>
      <c r="AO3453" s="116" t="str">
        <f>IFERROR(FIND("R",Table1[[#This Row],[FS_Priority]]),"")</f>
        <v/>
      </c>
    </row>
    <row r="3454" spans="1:41" x14ac:dyDescent="0.25">
      <c r="A3454" s="48" t="s">
        <v>4682</v>
      </c>
      <c r="B3454" s="217" t="s">
        <v>211</v>
      </c>
      <c r="C3454" s="217" t="s">
        <v>4682</v>
      </c>
      <c r="D3454" s="218" t="b">
        <v>0</v>
      </c>
      <c r="E3454" s="48" t="s">
        <v>442</v>
      </c>
      <c r="F3454" s="48" t="s">
        <v>4683</v>
      </c>
      <c r="G3454" s="48" t="s">
        <v>211</v>
      </c>
      <c r="H3454" s="48" t="s">
        <v>211</v>
      </c>
      <c r="I3454" s="48" t="s">
        <v>4249</v>
      </c>
      <c r="J3454" s="48" t="s">
        <v>2670</v>
      </c>
      <c r="K3454" s="217" t="s">
        <v>3829</v>
      </c>
      <c r="L3454" s="217" t="s">
        <v>141</v>
      </c>
      <c r="M3454" s="48" t="s">
        <v>3830</v>
      </c>
      <c r="N3454" s="217" t="s">
        <v>211</v>
      </c>
      <c r="O3454" s="48" t="s">
        <v>165</v>
      </c>
      <c r="P3454" s="48"/>
      <c r="Q3454" s="48" t="s">
        <v>236</v>
      </c>
      <c r="R3454" s="217" t="s">
        <v>211</v>
      </c>
      <c r="S3454" s="48" t="b">
        <v>0</v>
      </c>
      <c r="T3454" s="48"/>
      <c r="U3454" s="178"/>
      <c r="V3454" s="178">
        <v>43761</v>
      </c>
      <c r="W3454" s="48" t="s">
        <v>211</v>
      </c>
      <c r="X3454" s="48"/>
      <c r="Y3454" s="48"/>
      <c r="Z3454" s="48" t="s">
        <v>211</v>
      </c>
      <c r="AA3454" s="48"/>
      <c r="AB3454" s="48"/>
      <c r="AC3454" s="217" t="s">
        <v>4736</v>
      </c>
      <c r="AD3454" s="179"/>
      <c r="AE3454" s="217" t="s">
        <v>165</v>
      </c>
      <c r="AF3454" s="217" t="s">
        <v>211</v>
      </c>
      <c r="AG3454" s="217" t="s">
        <v>211</v>
      </c>
      <c r="AH3454" s="208">
        <v>43837</v>
      </c>
      <c r="AI3454" s="210" t="s">
        <v>4364</v>
      </c>
      <c r="AJ3454" s="115" t="str">
        <f t="shared" ref="AJ3454:AJ3520" si="54">IF(LEN(A3454)&gt;6,"FS","PD&amp;C")</f>
        <v>FS</v>
      </c>
      <c r="AK3454" s="115" t="b">
        <f>ISNUMBER(SEARCH("IRT",Table1[[#This Row],[Current_Status]]))</f>
        <v>0</v>
      </c>
      <c r="AL3454" s="116">
        <f>YEAR(Table1[[#This Row],[Project_Initiated]])</f>
        <v>2019</v>
      </c>
      <c r="AM3454" s="53">
        <v>44136</v>
      </c>
      <c r="AN3454" s="53" t="str">
        <f>IF(AND(Table1[[#This Row],[Completed Date]]&gt;="07/01/2020"+0,Table1[[#This Row],[Completed Date]]&lt;="6/30/2021"+0),"FY 20-21",IF(AND(Table1[[#This Row],[Completed Date]]&gt;="07/01/2019"+0,Table1[[#This Row],[Completed Date]]&lt;="6/30/2020"+0),"FY 19-20",""))</f>
        <v>FY 19-20</v>
      </c>
      <c r="AO3454" s="116" t="str">
        <f>IFERROR(FIND("R",Table1[[#This Row],[FS_Priority]]),"")</f>
        <v/>
      </c>
    </row>
    <row r="3455" spans="1:41" x14ac:dyDescent="0.25">
      <c r="A3455" s="48" t="s">
        <v>4684</v>
      </c>
      <c r="B3455" s="217" t="s">
        <v>211</v>
      </c>
      <c r="C3455" s="217" t="s">
        <v>4684</v>
      </c>
      <c r="D3455" s="218" t="b">
        <v>0</v>
      </c>
      <c r="E3455" s="48" t="s">
        <v>442</v>
      </c>
      <c r="F3455" s="48" t="s">
        <v>4683</v>
      </c>
      <c r="G3455" s="48" t="s">
        <v>211</v>
      </c>
      <c r="H3455" s="48" t="s">
        <v>211</v>
      </c>
      <c r="I3455" s="48" t="s">
        <v>4685</v>
      </c>
      <c r="J3455" s="48" t="s">
        <v>2661</v>
      </c>
      <c r="K3455" s="217" t="s">
        <v>3829</v>
      </c>
      <c r="L3455" s="217" t="s">
        <v>141</v>
      </c>
      <c r="M3455" s="48" t="s">
        <v>3830</v>
      </c>
      <c r="N3455" s="217" t="s">
        <v>211</v>
      </c>
      <c r="O3455" s="48" t="s">
        <v>165</v>
      </c>
      <c r="P3455" s="48"/>
      <c r="Q3455" s="48" t="s">
        <v>184</v>
      </c>
      <c r="R3455" s="217" t="s">
        <v>211</v>
      </c>
      <c r="S3455" s="48" t="b">
        <v>0</v>
      </c>
      <c r="T3455" s="48"/>
      <c r="U3455" s="178"/>
      <c r="V3455" s="178">
        <v>43761</v>
      </c>
      <c r="W3455" s="48" t="s">
        <v>211</v>
      </c>
      <c r="X3455" s="48"/>
      <c r="Y3455" s="48"/>
      <c r="Z3455" s="48" t="s">
        <v>211</v>
      </c>
      <c r="AA3455" s="48"/>
      <c r="AB3455" s="48"/>
      <c r="AC3455" s="217" t="s">
        <v>4774</v>
      </c>
      <c r="AD3455" s="48"/>
      <c r="AE3455" s="217" t="s">
        <v>165</v>
      </c>
      <c r="AF3455" s="217" t="s">
        <v>211</v>
      </c>
      <c r="AG3455" s="217" t="s">
        <v>211</v>
      </c>
      <c r="AH3455" s="208">
        <v>43832</v>
      </c>
      <c r="AI3455" s="210" t="s">
        <v>4364</v>
      </c>
      <c r="AJ3455" s="115" t="str">
        <f t="shared" si="54"/>
        <v>FS</v>
      </c>
      <c r="AK3455" s="115" t="b">
        <f>ISNUMBER(SEARCH("IRT",Table1[[#This Row],[Current_Status]]))</f>
        <v>0</v>
      </c>
      <c r="AL3455" s="116">
        <f>YEAR(Table1[[#This Row],[Project_Initiated]])</f>
        <v>2019</v>
      </c>
      <c r="AM3455" s="53">
        <v>44136</v>
      </c>
      <c r="AN3455" s="53" t="str">
        <f>IF(AND(Table1[[#This Row],[Completed Date]]&gt;="07/01/2020"+0,Table1[[#This Row],[Completed Date]]&lt;="6/30/2021"+0),"FY 20-21",IF(AND(Table1[[#This Row],[Completed Date]]&gt;="07/01/2019"+0,Table1[[#This Row],[Completed Date]]&lt;="6/30/2020"+0),"FY 19-20",""))</f>
        <v>FY 19-20</v>
      </c>
      <c r="AO3455" s="116" t="str">
        <f>IFERROR(FIND("R",Table1[[#This Row],[FS_Priority]]),"")</f>
        <v/>
      </c>
    </row>
    <row r="3456" spans="1:41" x14ac:dyDescent="0.25">
      <c r="A3456" s="48" t="s">
        <v>4541</v>
      </c>
      <c r="B3456" s="217" t="s">
        <v>211</v>
      </c>
      <c r="C3456" s="217" t="s">
        <v>4541</v>
      </c>
      <c r="D3456" s="218" t="b">
        <v>0</v>
      </c>
      <c r="E3456" s="48" t="s">
        <v>99</v>
      </c>
      <c r="F3456" s="48" t="s">
        <v>4542</v>
      </c>
      <c r="G3456" s="48" t="s">
        <v>211</v>
      </c>
      <c r="H3456" s="48" t="s">
        <v>211</v>
      </c>
      <c r="I3456" s="48" t="s">
        <v>4543</v>
      </c>
      <c r="J3456" s="48" t="s">
        <v>2661</v>
      </c>
      <c r="K3456" s="217" t="s">
        <v>4989</v>
      </c>
      <c r="L3456" s="217" t="s">
        <v>297</v>
      </c>
      <c r="M3456" s="48" t="s">
        <v>3927</v>
      </c>
      <c r="N3456" s="217" t="s">
        <v>211</v>
      </c>
      <c r="O3456" s="48" t="s">
        <v>165</v>
      </c>
      <c r="P3456" s="48"/>
      <c r="Q3456" s="48" t="s">
        <v>218</v>
      </c>
      <c r="R3456" s="217" t="s">
        <v>211</v>
      </c>
      <c r="S3456" s="48" t="b">
        <v>1</v>
      </c>
      <c r="T3456" s="48"/>
      <c r="U3456" s="178"/>
      <c r="V3456" s="178">
        <v>43755</v>
      </c>
      <c r="W3456" s="48" t="s">
        <v>211</v>
      </c>
      <c r="X3456" s="48"/>
      <c r="Y3456" s="48"/>
      <c r="Z3456" s="48" t="s">
        <v>211</v>
      </c>
      <c r="AA3456" s="48"/>
      <c r="AB3456" s="48"/>
      <c r="AC3456" s="217" t="s">
        <v>4775</v>
      </c>
      <c r="AD3456" s="48"/>
      <c r="AE3456" s="217" t="s">
        <v>165</v>
      </c>
      <c r="AF3456" s="217" t="s">
        <v>211</v>
      </c>
      <c r="AG3456" s="217" t="s">
        <v>211</v>
      </c>
      <c r="AH3456" s="208">
        <v>43839</v>
      </c>
      <c r="AI3456" s="210" t="s">
        <v>4364</v>
      </c>
      <c r="AJ3456" s="115" t="str">
        <f t="shared" si="54"/>
        <v>FS</v>
      </c>
      <c r="AK3456" s="115" t="b">
        <f>ISNUMBER(SEARCH("IRT",Table1[[#This Row],[Current_Status]]))</f>
        <v>0</v>
      </c>
      <c r="AL3456" s="116">
        <f>YEAR(Table1[[#This Row],[Project_Initiated]])</f>
        <v>2019</v>
      </c>
      <c r="AM3456" s="53">
        <v>44136</v>
      </c>
      <c r="AN3456" s="53" t="str">
        <f>IF(AND(Table1[[#This Row],[Completed Date]]&gt;="07/01/2020"+0,Table1[[#This Row],[Completed Date]]&lt;="6/30/2021"+0),"FY 20-21",IF(AND(Table1[[#This Row],[Completed Date]]&gt;="07/01/2019"+0,Table1[[#This Row],[Completed Date]]&lt;="6/30/2020"+0),"FY 19-20",""))</f>
        <v>FY 19-20</v>
      </c>
      <c r="AO3456" s="116" t="str">
        <f>IFERROR(FIND("R",Table1[[#This Row],[FS_Priority]]),"")</f>
        <v/>
      </c>
    </row>
    <row r="3457" spans="1:41" x14ac:dyDescent="0.25">
      <c r="A3457" s="48" t="s">
        <v>4538</v>
      </c>
      <c r="B3457" s="217" t="s">
        <v>211</v>
      </c>
      <c r="C3457" s="217" t="s">
        <v>4538</v>
      </c>
      <c r="D3457" s="218" t="b">
        <v>0</v>
      </c>
      <c r="E3457" s="48" t="s">
        <v>99</v>
      </c>
      <c r="F3457" s="48" t="s">
        <v>4539</v>
      </c>
      <c r="G3457" s="48" t="s">
        <v>211</v>
      </c>
      <c r="H3457" s="48" t="s">
        <v>211</v>
      </c>
      <c r="I3457" s="48" t="s">
        <v>4540</v>
      </c>
      <c r="J3457" s="48" t="s">
        <v>2661</v>
      </c>
      <c r="K3457" s="217" t="s">
        <v>4989</v>
      </c>
      <c r="L3457" s="217" t="s">
        <v>297</v>
      </c>
      <c r="M3457" s="48" t="s">
        <v>3599</v>
      </c>
      <c r="N3457" s="217" t="s">
        <v>211</v>
      </c>
      <c r="O3457" s="48" t="s">
        <v>165</v>
      </c>
      <c r="P3457" s="48"/>
      <c r="Q3457" s="48" t="s">
        <v>4502</v>
      </c>
      <c r="R3457" s="217" t="s">
        <v>211</v>
      </c>
      <c r="S3457" s="48" t="b">
        <v>0</v>
      </c>
      <c r="T3457" s="48"/>
      <c r="U3457" s="178"/>
      <c r="V3457" s="178">
        <v>43762</v>
      </c>
      <c r="W3457" s="48" t="s">
        <v>211</v>
      </c>
      <c r="X3457" s="48"/>
      <c r="Y3457" s="48"/>
      <c r="Z3457" s="48" t="s">
        <v>211</v>
      </c>
      <c r="AA3457" s="48"/>
      <c r="AB3457" s="48"/>
      <c r="AC3457" s="217" t="s">
        <v>211</v>
      </c>
      <c r="AD3457" s="48"/>
      <c r="AE3457" s="217" t="s">
        <v>165</v>
      </c>
      <c r="AF3457" s="217" t="s">
        <v>211</v>
      </c>
      <c r="AG3457" s="217" t="s">
        <v>211</v>
      </c>
      <c r="AH3457" s="208">
        <v>43775</v>
      </c>
      <c r="AI3457" s="210" t="s">
        <v>4364</v>
      </c>
      <c r="AJ3457" s="115" t="str">
        <f t="shared" si="54"/>
        <v>FS</v>
      </c>
      <c r="AK3457" s="115" t="b">
        <f>ISNUMBER(SEARCH("IRT",Table1[[#This Row],[Current_Status]]))</f>
        <v>0</v>
      </c>
      <c r="AL3457" s="116">
        <f>YEAR(Table1[[#This Row],[Project_Initiated]])</f>
        <v>2019</v>
      </c>
      <c r="AM3457" s="53">
        <v>44136</v>
      </c>
      <c r="AN3457" s="53" t="str">
        <f>IF(AND(Table1[[#This Row],[Completed Date]]&gt;="07/01/2020"+0,Table1[[#This Row],[Completed Date]]&lt;="6/30/2021"+0),"FY 20-21",IF(AND(Table1[[#This Row],[Completed Date]]&gt;="07/01/2019"+0,Table1[[#This Row],[Completed Date]]&lt;="6/30/2020"+0),"FY 19-20",""))</f>
        <v>FY 19-20</v>
      </c>
      <c r="AO3457" s="116" t="str">
        <f>IFERROR(FIND("R",Table1[[#This Row],[FS_Priority]]),"")</f>
        <v/>
      </c>
    </row>
    <row r="3458" spans="1:41" x14ac:dyDescent="0.25">
      <c r="A3458" s="48" t="s">
        <v>4753</v>
      </c>
      <c r="B3458" s="217" t="s">
        <v>211</v>
      </c>
      <c r="C3458" s="217" t="s">
        <v>4753</v>
      </c>
      <c r="D3458" s="218" t="b">
        <v>0</v>
      </c>
      <c r="E3458" s="48" t="s">
        <v>4313</v>
      </c>
      <c r="F3458" s="48" t="s">
        <v>4792</v>
      </c>
      <c r="G3458" s="48" t="s">
        <v>4793</v>
      </c>
      <c r="H3458" s="48" t="s">
        <v>211</v>
      </c>
      <c r="I3458" s="48" t="s">
        <v>211</v>
      </c>
      <c r="J3458" s="48" t="s">
        <v>2657</v>
      </c>
      <c r="K3458" s="217" t="s">
        <v>3883</v>
      </c>
      <c r="L3458" s="217" t="s">
        <v>437</v>
      </c>
      <c r="M3458" s="48" t="s">
        <v>4791</v>
      </c>
      <c r="N3458" s="217" t="s">
        <v>211</v>
      </c>
      <c r="O3458" s="48" t="s">
        <v>183</v>
      </c>
      <c r="P3458" s="48"/>
      <c r="Q3458" s="48" t="s">
        <v>3293</v>
      </c>
      <c r="R3458" s="217" t="s">
        <v>211</v>
      </c>
      <c r="S3458" s="48" t="b">
        <v>0</v>
      </c>
      <c r="T3458" s="48"/>
      <c r="U3458" s="178"/>
      <c r="V3458" s="178">
        <v>43762</v>
      </c>
      <c r="W3458" s="48" t="s">
        <v>211</v>
      </c>
      <c r="X3458" s="48"/>
      <c r="Y3458" s="48"/>
      <c r="Z3458" s="48" t="s">
        <v>211</v>
      </c>
      <c r="AA3458" s="48"/>
      <c r="AB3458" s="48"/>
      <c r="AC3458" s="217" t="s">
        <v>5008</v>
      </c>
      <c r="AD3458" s="48"/>
      <c r="AE3458" s="217" t="s">
        <v>178</v>
      </c>
      <c r="AF3458" s="217" t="s">
        <v>211</v>
      </c>
      <c r="AG3458" s="217" t="s">
        <v>211</v>
      </c>
      <c r="AH3458" s="208"/>
      <c r="AI3458" s="210" t="s">
        <v>4364</v>
      </c>
      <c r="AJ3458" s="115" t="str">
        <f t="shared" si="54"/>
        <v>FS</v>
      </c>
      <c r="AK3458" s="115" t="b">
        <f>ISNUMBER(SEARCH("IRT",Table1[[#This Row],[Current_Status]]))</f>
        <v>0</v>
      </c>
      <c r="AL3458" s="116">
        <f>YEAR(Table1[[#This Row],[Project_Initiated]])</f>
        <v>2019</v>
      </c>
      <c r="AM3458" s="53">
        <v>44136</v>
      </c>
      <c r="AN3458" s="53" t="str">
        <f>IF(AND(Table1[[#This Row],[Completed Date]]&gt;="07/01/2020"+0,Table1[[#This Row],[Completed Date]]&lt;="6/30/2021"+0),"FY 20-21",IF(AND(Table1[[#This Row],[Completed Date]]&gt;="07/01/2019"+0,Table1[[#This Row],[Completed Date]]&lt;="6/30/2020"+0),"FY 19-20",""))</f>
        <v/>
      </c>
      <c r="AO3458" s="116">
        <f>IFERROR(FIND("R",Table1[[#This Row],[FS_Priority]]),"")</f>
        <v>1</v>
      </c>
    </row>
    <row r="3459" spans="1:41" x14ac:dyDescent="0.25">
      <c r="A3459" s="48" t="s">
        <v>4707</v>
      </c>
      <c r="B3459" s="217" t="s">
        <v>211</v>
      </c>
      <c r="C3459" s="217" t="s">
        <v>4707</v>
      </c>
      <c r="D3459" s="218" t="b">
        <v>0</v>
      </c>
      <c r="E3459" s="48" t="s">
        <v>148</v>
      </c>
      <c r="F3459" s="48" t="s">
        <v>4708</v>
      </c>
      <c r="G3459" s="48" t="s">
        <v>211</v>
      </c>
      <c r="H3459" s="48" t="s">
        <v>211</v>
      </c>
      <c r="I3459" s="48" t="s">
        <v>3740</v>
      </c>
      <c r="J3459" s="48" t="s">
        <v>2657</v>
      </c>
      <c r="K3459" s="217" t="s">
        <v>4320</v>
      </c>
      <c r="L3459" s="217" t="s">
        <v>434</v>
      </c>
      <c r="M3459" s="48" t="s">
        <v>3871</v>
      </c>
      <c r="N3459" s="217" t="s">
        <v>211</v>
      </c>
      <c r="O3459" s="48" t="s">
        <v>183</v>
      </c>
      <c r="P3459" s="48"/>
      <c r="Q3459" s="48" t="s">
        <v>236</v>
      </c>
      <c r="R3459" s="217" t="s">
        <v>211</v>
      </c>
      <c r="S3459" s="48" t="b">
        <v>0</v>
      </c>
      <c r="T3459" s="48"/>
      <c r="U3459" s="178"/>
      <c r="V3459" s="178">
        <v>43762</v>
      </c>
      <c r="W3459" s="48" t="s">
        <v>211</v>
      </c>
      <c r="X3459" s="48"/>
      <c r="Y3459" s="48"/>
      <c r="Z3459" s="48" t="s">
        <v>211</v>
      </c>
      <c r="AA3459" s="48"/>
      <c r="AB3459" s="48"/>
      <c r="AC3459" s="217" t="s">
        <v>5008</v>
      </c>
      <c r="AD3459" s="48"/>
      <c r="AE3459" s="217" t="s">
        <v>178</v>
      </c>
      <c r="AF3459" s="217" t="s">
        <v>211</v>
      </c>
      <c r="AG3459" s="217" t="s">
        <v>211</v>
      </c>
      <c r="AH3459" s="208"/>
      <c r="AI3459" s="210" t="s">
        <v>4364</v>
      </c>
      <c r="AJ3459" s="115" t="str">
        <f t="shared" si="54"/>
        <v>FS</v>
      </c>
      <c r="AK3459" s="115" t="b">
        <f>ISNUMBER(SEARCH("IRT",Table1[[#This Row],[Current_Status]]))</f>
        <v>0</v>
      </c>
      <c r="AL3459" s="116">
        <f>YEAR(Table1[[#This Row],[Project_Initiated]])</f>
        <v>2019</v>
      </c>
      <c r="AM3459" s="53">
        <v>44136</v>
      </c>
      <c r="AN3459" s="53" t="str">
        <f>IF(AND(Table1[[#This Row],[Completed Date]]&gt;="07/01/2020"+0,Table1[[#This Row],[Completed Date]]&lt;="6/30/2021"+0),"FY 20-21",IF(AND(Table1[[#This Row],[Completed Date]]&gt;="07/01/2019"+0,Table1[[#This Row],[Completed Date]]&lt;="6/30/2020"+0),"FY 19-20",""))</f>
        <v/>
      </c>
      <c r="AO3459" s="116" t="str">
        <f>IFERROR(FIND("R",Table1[[#This Row],[FS_Priority]]),"")</f>
        <v/>
      </c>
    </row>
    <row r="3460" spans="1:41" x14ac:dyDescent="0.25">
      <c r="A3460" s="48" t="s">
        <v>4677</v>
      </c>
      <c r="B3460" s="217" t="s">
        <v>211</v>
      </c>
      <c r="C3460" s="217" t="s">
        <v>4677</v>
      </c>
      <c r="D3460" s="218" t="b">
        <v>0</v>
      </c>
      <c r="E3460" s="48" t="s">
        <v>442</v>
      </c>
      <c r="F3460" s="48" t="s">
        <v>4678</v>
      </c>
      <c r="G3460" s="48" t="s">
        <v>211</v>
      </c>
      <c r="H3460" s="48" t="s">
        <v>211</v>
      </c>
      <c r="I3460" s="48" t="s">
        <v>236</v>
      </c>
      <c r="J3460" s="48" t="s">
        <v>2672</v>
      </c>
      <c r="K3460" s="217" t="s">
        <v>3829</v>
      </c>
      <c r="L3460" s="217" t="s">
        <v>141</v>
      </c>
      <c r="M3460" s="48" t="s">
        <v>3830</v>
      </c>
      <c r="N3460" s="217" t="s">
        <v>4679</v>
      </c>
      <c r="O3460" s="48" t="s">
        <v>183</v>
      </c>
      <c r="P3460" s="48"/>
      <c r="Q3460" s="48" t="s">
        <v>4502</v>
      </c>
      <c r="R3460" s="217" t="s">
        <v>211</v>
      </c>
      <c r="S3460" s="48" t="b">
        <v>0</v>
      </c>
      <c r="T3460" s="48"/>
      <c r="U3460" s="178"/>
      <c r="V3460" s="178">
        <v>43763</v>
      </c>
      <c r="W3460" s="48" t="s">
        <v>211</v>
      </c>
      <c r="X3460" s="48"/>
      <c r="Y3460" s="48"/>
      <c r="Z3460" s="48" t="s">
        <v>211</v>
      </c>
      <c r="AA3460" s="48"/>
      <c r="AB3460" s="48"/>
      <c r="AC3460" s="217" t="s">
        <v>211</v>
      </c>
      <c r="AD3460" s="48"/>
      <c r="AE3460" s="217" t="s">
        <v>178</v>
      </c>
      <c r="AF3460" s="217" t="s">
        <v>211</v>
      </c>
      <c r="AG3460" s="217" t="s">
        <v>211</v>
      </c>
      <c r="AH3460" s="209">
        <v>43783</v>
      </c>
      <c r="AI3460" s="210" t="s">
        <v>4364</v>
      </c>
      <c r="AJ3460" s="115" t="str">
        <f t="shared" si="54"/>
        <v>FS</v>
      </c>
      <c r="AK3460" s="115" t="b">
        <f>ISNUMBER(SEARCH("IRT",Table1[[#This Row],[Current_Status]]))</f>
        <v>0</v>
      </c>
      <c r="AL3460" s="116">
        <f>YEAR(Table1[[#This Row],[Project_Initiated]])</f>
        <v>2019</v>
      </c>
      <c r="AM3460" s="53">
        <v>44136</v>
      </c>
      <c r="AN3460" s="53" t="str">
        <f>IF(AND(Table1[[#This Row],[Completed Date]]&gt;="07/01/2020"+0,Table1[[#This Row],[Completed Date]]&lt;="6/30/2021"+0),"FY 20-21",IF(AND(Table1[[#This Row],[Completed Date]]&gt;="07/01/2019"+0,Table1[[#This Row],[Completed Date]]&lt;="6/30/2020"+0),"FY 19-20",""))</f>
        <v>FY 19-20</v>
      </c>
      <c r="AO3460" s="116" t="str">
        <f>IFERROR(FIND("R",Table1[[#This Row],[FS_Priority]]),"")</f>
        <v/>
      </c>
    </row>
    <row r="3461" spans="1:41" x14ac:dyDescent="0.25">
      <c r="A3461" s="48" t="s">
        <v>4609</v>
      </c>
      <c r="B3461" s="217" t="s">
        <v>211</v>
      </c>
      <c r="C3461" s="217" t="s">
        <v>4609</v>
      </c>
      <c r="D3461" s="218" t="b">
        <v>0</v>
      </c>
      <c r="E3461" s="48" t="s">
        <v>107</v>
      </c>
      <c r="F3461" s="48" t="s">
        <v>4610</v>
      </c>
      <c r="G3461" s="48" t="s">
        <v>211</v>
      </c>
      <c r="H3461" s="48" t="s">
        <v>211</v>
      </c>
      <c r="I3461" s="48" t="s">
        <v>4611</v>
      </c>
      <c r="J3461" s="48" t="s">
        <v>2661</v>
      </c>
      <c r="K3461" s="217" t="s">
        <v>3674</v>
      </c>
      <c r="L3461" s="217" t="s">
        <v>2636</v>
      </c>
      <c r="M3461" s="48" t="s">
        <v>3687</v>
      </c>
      <c r="N3461" s="217" t="s">
        <v>211</v>
      </c>
      <c r="O3461" s="48" t="s">
        <v>165</v>
      </c>
      <c r="P3461" s="48"/>
      <c r="Q3461" s="48" t="s">
        <v>231</v>
      </c>
      <c r="R3461" s="217" t="s">
        <v>211</v>
      </c>
      <c r="S3461" s="48" t="b">
        <v>0</v>
      </c>
      <c r="T3461" s="48"/>
      <c r="U3461" s="178"/>
      <c r="V3461" s="178">
        <v>43767</v>
      </c>
      <c r="W3461" s="48" t="s">
        <v>211</v>
      </c>
      <c r="X3461" s="48"/>
      <c r="Y3461" s="48"/>
      <c r="Z3461" s="48" t="s">
        <v>211</v>
      </c>
      <c r="AA3461" s="48"/>
      <c r="AB3461" s="48"/>
      <c r="AC3461" s="217" t="s">
        <v>4836</v>
      </c>
      <c r="AD3461" s="48"/>
      <c r="AE3461" s="217" t="s">
        <v>165</v>
      </c>
      <c r="AF3461" s="217" t="s">
        <v>211</v>
      </c>
      <c r="AG3461" s="217" t="s">
        <v>211</v>
      </c>
      <c r="AH3461" s="209">
        <v>43867</v>
      </c>
      <c r="AI3461" s="210" t="s">
        <v>4364</v>
      </c>
      <c r="AJ3461" s="115" t="str">
        <f t="shared" si="54"/>
        <v>FS</v>
      </c>
      <c r="AK3461" s="115" t="b">
        <f>ISNUMBER(SEARCH("IRT",Table1[[#This Row],[Current_Status]]))</f>
        <v>0</v>
      </c>
      <c r="AL3461" s="116">
        <f>YEAR(Table1[[#This Row],[Project_Initiated]])</f>
        <v>2019</v>
      </c>
      <c r="AM3461" s="53">
        <v>44136</v>
      </c>
      <c r="AN3461" s="53" t="str">
        <f>IF(AND(Table1[[#This Row],[Completed Date]]&gt;="07/01/2020"+0,Table1[[#This Row],[Completed Date]]&lt;="6/30/2021"+0),"FY 20-21",IF(AND(Table1[[#This Row],[Completed Date]]&gt;="07/01/2019"+0,Table1[[#This Row],[Completed Date]]&lt;="6/30/2020"+0),"FY 19-20",""))</f>
        <v>FY 19-20</v>
      </c>
      <c r="AO3461" s="116" t="str">
        <f>IFERROR(FIND("R",Table1[[#This Row],[FS_Priority]]),"")</f>
        <v/>
      </c>
    </row>
    <row r="3462" spans="1:41" x14ac:dyDescent="0.25">
      <c r="A3462" s="48" t="s">
        <v>4593</v>
      </c>
      <c r="B3462" s="217" t="s">
        <v>211</v>
      </c>
      <c r="C3462" s="217" t="s">
        <v>4593</v>
      </c>
      <c r="D3462" s="218" t="b">
        <v>0</v>
      </c>
      <c r="E3462" s="48" t="s">
        <v>107</v>
      </c>
      <c r="F3462" s="48" t="s">
        <v>4724</v>
      </c>
      <c r="G3462" s="48" t="s">
        <v>4744</v>
      </c>
      <c r="H3462" s="48" t="s">
        <v>211</v>
      </c>
      <c r="I3462" s="48" t="s">
        <v>4594</v>
      </c>
      <c r="J3462" s="48" t="s">
        <v>2661</v>
      </c>
      <c r="K3462" s="217" t="s">
        <v>3674</v>
      </c>
      <c r="L3462" s="217" t="s">
        <v>2636</v>
      </c>
      <c r="M3462" s="48" t="s">
        <v>3701</v>
      </c>
      <c r="N3462" s="217" t="s">
        <v>4595</v>
      </c>
      <c r="O3462" s="48" t="s">
        <v>183</v>
      </c>
      <c r="P3462" s="48"/>
      <c r="Q3462" s="48" t="s">
        <v>218</v>
      </c>
      <c r="R3462" s="217" t="s">
        <v>211</v>
      </c>
      <c r="S3462" s="48" t="b">
        <v>0</v>
      </c>
      <c r="T3462" s="48"/>
      <c r="U3462" s="178"/>
      <c r="V3462" s="178">
        <v>43768</v>
      </c>
      <c r="W3462" s="48" t="s">
        <v>211</v>
      </c>
      <c r="X3462" s="48"/>
      <c r="Y3462" s="48"/>
      <c r="Z3462" s="48" t="s">
        <v>211</v>
      </c>
      <c r="AA3462" s="48"/>
      <c r="AB3462" s="48"/>
      <c r="AC3462" s="217" t="s">
        <v>5146</v>
      </c>
      <c r="AD3462" s="48"/>
      <c r="AE3462" s="217" t="s">
        <v>498</v>
      </c>
      <c r="AF3462" s="217" t="s">
        <v>4725</v>
      </c>
      <c r="AG3462" s="217" t="s">
        <v>211</v>
      </c>
      <c r="AH3462" s="208">
        <v>44104</v>
      </c>
      <c r="AI3462" s="210" t="s">
        <v>4364</v>
      </c>
      <c r="AJ3462" s="115" t="str">
        <f t="shared" si="54"/>
        <v>FS</v>
      </c>
      <c r="AK3462" s="115" t="b">
        <f>ISNUMBER(SEARCH("IRT",Table1[[#This Row],[Current_Status]]))</f>
        <v>0</v>
      </c>
      <c r="AL3462" s="116">
        <f>YEAR(Table1[[#This Row],[Project_Initiated]])</f>
        <v>2019</v>
      </c>
      <c r="AM3462" s="53">
        <v>44136</v>
      </c>
      <c r="AN3462" s="53" t="str">
        <f>IF(AND(Table1[[#This Row],[Completed Date]]&gt;="07/01/2020"+0,Table1[[#This Row],[Completed Date]]&lt;="6/30/2021"+0),"FY 20-21",IF(AND(Table1[[#This Row],[Completed Date]]&gt;="07/01/2019"+0,Table1[[#This Row],[Completed Date]]&lt;="6/30/2020"+0),"FY 19-20",""))</f>
        <v>FY 20-21</v>
      </c>
      <c r="AO3462" s="116" t="str">
        <f>IFERROR(FIND("R",Table1[[#This Row],[FS_Priority]]),"")</f>
        <v/>
      </c>
    </row>
    <row r="3463" spans="1:41" x14ac:dyDescent="0.25">
      <c r="A3463" s="48" t="s">
        <v>4569</v>
      </c>
      <c r="B3463" s="217" t="s">
        <v>211</v>
      </c>
      <c r="C3463" s="217" t="s">
        <v>4569</v>
      </c>
      <c r="D3463" s="218" t="b">
        <v>0</v>
      </c>
      <c r="E3463" s="48" t="s">
        <v>99</v>
      </c>
      <c r="F3463" s="48" t="s">
        <v>4570</v>
      </c>
      <c r="G3463" s="48" t="s">
        <v>211</v>
      </c>
      <c r="H3463" s="48" t="s">
        <v>211</v>
      </c>
      <c r="I3463" s="48" t="s">
        <v>4571</v>
      </c>
      <c r="J3463" s="48" t="s">
        <v>2661</v>
      </c>
      <c r="K3463" s="217" t="s">
        <v>4989</v>
      </c>
      <c r="L3463" s="217" t="s">
        <v>297</v>
      </c>
      <c r="M3463" s="48" t="s">
        <v>4572</v>
      </c>
      <c r="N3463" s="217" t="s">
        <v>211</v>
      </c>
      <c r="O3463" s="48" t="s">
        <v>165</v>
      </c>
      <c r="P3463" s="48"/>
      <c r="Q3463" s="48" t="s">
        <v>243</v>
      </c>
      <c r="R3463" s="217" t="s">
        <v>211</v>
      </c>
      <c r="S3463" s="48" t="b">
        <v>0</v>
      </c>
      <c r="T3463" s="48"/>
      <c r="U3463" s="178"/>
      <c r="V3463" s="178">
        <v>43769</v>
      </c>
      <c r="W3463" s="48" t="s">
        <v>211</v>
      </c>
      <c r="X3463" s="48"/>
      <c r="Y3463" s="48"/>
      <c r="Z3463" s="48" t="s">
        <v>211</v>
      </c>
      <c r="AA3463" s="48"/>
      <c r="AB3463" s="48"/>
      <c r="AC3463" s="217" t="s">
        <v>4776</v>
      </c>
      <c r="AD3463" s="179"/>
      <c r="AE3463" s="217" t="s">
        <v>165</v>
      </c>
      <c r="AF3463" s="217" t="s">
        <v>211</v>
      </c>
      <c r="AG3463" s="217" t="s">
        <v>211</v>
      </c>
      <c r="AH3463" s="208">
        <v>43819</v>
      </c>
      <c r="AI3463" s="210" t="s">
        <v>4364</v>
      </c>
      <c r="AJ3463" s="115" t="str">
        <f t="shared" si="54"/>
        <v>FS</v>
      </c>
      <c r="AK3463" s="115" t="b">
        <f>ISNUMBER(SEARCH("IRT",Table1[[#This Row],[Current_Status]]))</f>
        <v>0</v>
      </c>
      <c r="AL3463" s="116">
        <f>YEAR(Table1[[#This Row],[Project_Initiated]])</f>
        <v>2019</v>
      </c>
      <c r="AM3463" s="53">
        <v>44136</v>
      </c>
      <c r="AN3463" s="53" t="str">
        <f>IF(AND(Table1[[#This Row],[Completed Date]]&gt;="07/01/2020"+0,Table1[[#This Row],[Completed Date]]&lt;="6/30/2021"+0),"FY 20-21",IF(AND(Table1[[#This Row],[Completed Date]]&gt;="07/01/2019"+0,Table1[[#This Row],[Completed Date]]&lt;="6/30/2020"+0),"FY 19-20",""))</f>
        <v>FY 19-20</v>
      </c>
      <c r="AO3463" s="116" t="str">
        <f>IFERROR(FIND("R",Table1[[#This Row],[FS_Priority]]),"")</f>
        <v/>
      </c>
    </row>
    <row r="3464" spans="1:41" x14ac:dyDescent="0.25">
      <c r="A3464" s="48" t="s">
        <v>4662</v>
      </c>
      <c r="B3464" s="217" t="s">
        <v>211</v>
      </c>
      <c r="C3464" s="217" t="s">
        <v>4662</v>
      </c>
      <c r="D3464" s="218" t="b">
        <v>0</v>
      </c>
      <c r="E3464" s="48" t="s">
        <v>4299</v>
      </c>
      <c r="F3464" s="48" t="s">
        <v>4663</v>
      </c>
      <c r="G3464" s="48" t="s">
        <v>4749</v>
      </c>
      <c r="H3464" s="48" t="s">
        <v>211</v>
      </c>
      <c r="I3464" s="48" t="s">
        <v>4664</v>
      </c>
      <c r="J3464" s="48" t="s">
        <v>2661</v>
      </c>
      <c r="K3464" s="217" t="s">
        <v>3471</v>
      </c>
      <c r="L3464" s="217" t="s">
        <v>2636</v>
      </c>
      <c r="M3464" s="48" t="s">
        <v>4242</v>
      </c>
      <c r="N3464" s="217" t="s">
        <v>4665</v>
      </c>
      <c r="O3464" s="48" t="s">
        <v>534</v>
      </c>
      <c r="P3464" s="48"/>
      <c r="Q3464" s="48" t="s">
        <v>3293</v>
      </c>
      <c r="R3464" s="217" t="s">
        <v>211</v>
      </c>
      <c r="S3464" s="48" t="b">
        <v>0</v>
      </c>
      <c r="T3464" s="48"/>
      <c r="U3464" s="178"/>
      <c r="V3464" s="178">
        <v>43770</v>
      </c>
      <c r="W3464" s="48" t="s">
        <v>211</v>
      </c>
      <c r="X3464" s="48"/>
      <c r="Y3464" s="48"/>
      <c r="Z3464" s="48" t="s">
        <v>211</v>
      </c>
      <c r="AA3464" s="48"/>
      <c r="AB3464" s="48"/>
      <c r="AC3464" s="217" t="s">
        <v>4993</v>
      </c>
      <c r="AD3464" s="48"/>
      <c r="AE3464" s="217" t="s">
        <v>534</v>
      </c>
      <c r="AF3464" s="217" t="s">
        <v>211</v>
      </c>
      <c r="AG3464" s="217" t="s">
        <v>211</v>
      </c>
      <c r="AH3464" s="208">
        <v>43831</v>
      </c>
      <c r="AI3464" s="210" t="s">
        <v>4364</v>
      </c>
      <c r="AJ3464" s="115" t="str">
        <f t="shared" si="54"/>
        <v>FS</v>
      </c>
      <c r="AK3464" s="115" t="b">
        <f>ISNUMBER(SEARCH("IRT",Table1[[#This Row],[Current_Status]]))</f>
        <v>0</v>
      </c>
      <c r="AL3464" s="116">
        <f>YEAR(Table1[[#This Row],[Project_Initiated]])</f>
        <v>2019</v>
      </c>
      <c r="AM3464" s="53">
        <v>44136</v>
      </c>
      <c r="AN3464" s="53" t="str">
        <f>IF(AND(Table1[[#This Row],[Completed Date]]&gt;="07/01/2020"+0,Table1[[#This Row],[Completed Date]]&lt;="6/30/2021"+0),"FY 20-21",IF(AND(Table1[[#This Row],[Completed Date]]&gt;="07/01/2019"+0,Table1[[#This Row],[Completed Date]]&lt;="6/30/2020"+0),"FY 19-20",""))</f>
        <v>FY 19-20</v>
      </c>
      <c r="AO3464" s="116">
        <f>IFERROR(FIND("R",Table1[[#This Row],[FS_Priority]]),"")</f>
        <v>1</v>
      </c>
    </row>
    <row r="3465" spans="1:41" x14ac:dyDescent="0.25">
      <c r="A3465" s="48" t="s">
        <v>4709</v>
      </c>
      <c r="B3465" s="217" t="s">
        <v>211</v>
      </c>
      <c r="C3465" s="217" t="s">
        <v>4709</v>
      </c>
      <c r="D3465" s="218" t="b">
        <v>0</v>
      </c>
      <c r="E3465" s="48" t="s">
        <v>4313</v>
      </c>
      <c r="F3465" s="48" t="s">
        <v>4710</v>
      </c>
      <c r="G3465" s="48" t="s">
        <v>211</v>
      </c>
      <c r="H3465" s="48" t="s">
        <v>211</v>
      </c>
      <c r="I3465" s="48" t="s">
        <v>4711</v>
      </c>
      <c r="J3465" s="48" t="s">
        <v>2672</v>
      </c>
      <c r="K3465" s="217" t="s">
        <v>3883</v>
      </c>
      <c r="L3465" s="217" t="s">
        <v>437</v>
      </c>
      <c r="M3465" s="48" t="s">
        <v>3888</v>
      </c>
      <c r="N3465" s="217" t="s">
        <v>211</v>
      </c>
      <c r="O3465" s="48" t="s">
        <v>183</v>
      </c>
      <c r="P3465" s="48"/>
      <c r="Q3465" s="48" t="s">
        <v>4502</v>
      </c>
      <c r="R3465" s="217" t="s">
        <v>211</v>
      </c>
      <c r="S3465" s="48" t="b">
        <v>0</v>
      </c>
      <c r="T3465" s="48"/>
      <c r="U3465" s="178"/>
      <c r="V3465" s="178">
        <v>43770</v>
      </c>
      <c r="W3465" s="48" t="s">
        <v>211</v>
      </c>
      <c r="X3465" s="48"/>
      <c r="Y3465" s="48"/>
      <c r="Z3465" s="48" t="s">
        <v>211</v>
      </c>
      <c r="AA3465" s="48"/>
      <c r="AB3465" s="48"/>
      <c r="AC3465" s="217" t="s">
        <v>211</v>
      </c>
      <c r="AD3465" s="48"/>
      <c r="AE3465" s="217" t="s">
        <v>178</v>
      </c>
      <c r="AF3465" s="217" t="s">
        <v>211</v>
      </c>
      <c r="AG3465" s="217" t="s">
        <v>211</v>
      </c>
      <c r="AH3465" s="208">
        <v>43775</v>
      </c>
      <c r="AI3465" s="210" t="s">
        <v>4364</v>
      </c>
      <c r="AJ3465" s="115" t="str">
        <f t="shared" si="54"/>
        <v>FS</v>
      </c>
      <c r="AK3465" s="115" t="b">
        <f>ISNUMBER(SEARCH("IRT",Table1[[#This Row],[Current_Status]]))</f>
        <v>0</v>
      </c>
      <c r="AL3465" s="116">
        <f>YEAR(Table1[[#This Row],[Project_Initiated]])</f>
        <v>2019</v>
      </c>
      <c r="AM3465" s="53">
        <v>44136</v>
      </c>
      <c r="AN3465" s="53" t="str">
        <f>IF(AND(Table1[[#This Row],[Completed Date]]&gt;="07/01/2020"+0,Table1[[#This Row],[Completed Date]]&lt;="6/30/2021"+0),"FY 20-21",IF(AND(Table1[[#This Row],[Completed Date]]&gt;="07/01/2019"+0,Table1[[#This Row],[Completed Date]]&lt;="6/30/2020"+0),"FY 19-20",""))</f>
        <v>FY 19-20</v>
      </c>
      <c r="AO3465" s="116" t="str">
        <f>IFERROR(FIND("R",Table1[[#This Row],[FS_Priority]]),"")</f>
        <v/>
      </c>
    </row>
    <row r="3466" spans="1:41" x14ac:dyDescent="0.25">
      <c r="A3466" s="48" t="s">
        <v>4625</v>
      </c>
      <c r="B3466" s="217" t="s">
        <v>211</v>
      </c>
      <c r="C3466" s="217" t="s">
        <v>4625</v>
      </c>
      <c r="D3466" s="218" t="b">
        <v>0</v>
      </c>
      <c r="E3466" s="48" t="s">
        <v>107</v>
      </c>
      <c r="F3466" s="48" t="s">
        <v>4626</v>
      </c>
      <c r="G3466" s="48" t="s">
        <v>211</v>
      </c>
      <c r="H3466" s="48" t="s">
        <v>211</v>
      </c>
      <c r="I3466" s="48" t="s">
        <v>3617</v>
      </c>
      <c r="J3466" s="48" t="s">
        <v>2661</v>
      </c>
      <c r="K3466" s="217" t="s">
        <v>3674</v>
      </c>
      <c r="L3466" s="217" t="s">
        <v>2636</v>
      </c>
      <c r="M3466" s="48" t="s">
        <v>3675</v>
      </c>
      <c r="N3466" s="217" t="s">
        <v>4166</v>
      </c>
      <c r="O3466" s="48" t="s">
        <v>165</v>
      </c>
      <c r="P3466" s="48"/>
      <c r="Q3466" s="48" t="s">
        <v>184</v>
      </c>
      <c r="R3466" s="217" t="s">
        <v>211</v>
      </c>
      <c r="S3466" s="48" t="b">
        <v>0</v>
      </c>
      <c r="T3466" s="48"/>
      <c r="U3466" s="178"/>
      <c r="V3466" s="178">
        <v>43773</v>
      </c>
      <c r="W3466" s="48" t="s">
        <v>211</v>
      </c>
      <c r="X3466" s="48"/>
      <c r="Y3466" s="48"/>
      <c r="Z3466" s="48" t="s">
        <v>211</v>
      </c>
      <c r="AA3466" s="48"/>
      <c r="AB3466" s="48"/>
      <c r="AC3466" s="217" t="s">
        <v>4886</v>
      </c>
      <c r="AD3466" s="179"/>
      <c r="AE3466" s="217" t="s">
        <v>165</v>
      </c>
      <c r="AF3466" s="217" t="s">
        <v>211</v>
      </c>
      <c r="AG3466" s="217" t="s">
        <v>211</v>
      </c>
      <c r="AH3466" s="208">
        <v>43865</v>
      </c>
      <c r="AI3466" s="210" t="s">
        <v>4364</v>
      </c>
      <c r="AJ3466" s="115" t="str">
        <f t="shared" si="54"/>
        <v>FS</v>
      </c>
      <c r="AK3466" s="115" t="b">
        <f>ISNUMBER(SEARCH("IRT",Table1[[#This Row],[Current_Status]]))</f>
        <v>0</v>
      </c>
      <c r="AL3466" s="116">
        <f>YEAR(Table1[[#This Row],[Project_Initiated]])</f>
        <v>2019</v>
      </c>
      <c r="AM3466" s="53">
        <v>44136</v>
      </c>
      <c r="AN3466" s="53" t="str">
        <f>IF(AND(Table1[[#This Row],[Completed Date]]&gt;="07/01/2020"+0,Table1[[#This Row],[Completed Date]]&lt;="6/30/2021"+0),"FY 20-21",IF(AND(Table1[[#This Row],[Completed Date]]&gt;="07/01/2019"+0,Table1[[#This Row],[Completed Date]]&lt;="6/30/2020"+0),"FY 19-20",""))</f>
        <v>FY 19-20</v>
      </c>
      <c r="AO3466" s="116" t="str">
        <f>IFERROR(FIND("R",Table1[[#This Row],[FS_Priority]]),"")</f>
        <v/>
      </c>
    </row>
    <row r="3467" spans="1:41" x14ac:dyDescent="0.25">
      <c r="A3467" s="48" t="s">
        <v>4497</v>
      </c>
      <c r="B3467" s="217" t="s">
        <v>211</v>
      </c>
      <c r="C3467" s="217" t="s">
        <v>4497</v>
      </c>
      <c r="D3467" s="218" t="b">
        <v>0</v>
      </c>
      <c r="E3467" s="48" t="s">
        <v>21</v>
      </c>
      <c r="F3467" s="48" t="s">
        <v>4498</v>
      </c>
      <c r="G3467" s="48" t="s">
        <v>4735</v>
      </c>
      <c r="H3467" s="48" t="s">
        <v>211</v>
      </c>
      <c r="I3467" s="48" t="s">
        <v>386</v>
      </c>
      <c r="J3467" s="48" t="s">
        <v>2648</v>
      </c>
      <c r="K3467" s="217" t="s">
        <v>3455</v>
      </c>
      <c r="L3467" s="217" t="s">
        <v>4315</v>
      </c>
      <c r="M3467" s="48" t="s">
        <v>3456</v>
      </c>
      <c r="N3467" s="217" t="s">
        <v>4499</v>
      </c>
      <c r="O3467" s="48" t="s">
        <v>183</v>
      </c>
      <c r="P3467" s="48"/>
      <c r="Q3467" s="48" t="s">
        <v>218</v>
      </c>
      <c r="R3467" s="217" t="s">
        <v>211</v>
      </c>
      <c r="S3467" s="48" t="b">
        <v>0</v>
      </c>
      <c r="T3467" s="48"/>
      <c r="U3467" s="178"/>
      <c r="V3467" s="178">
        <v>43773</v>
      </c>
      <c r="W3467" s="48" t="s">
        <v>211</v>
      </c>
      <c r="X3467" s="48"/>
      <c r="Y3467" s="48"/>
      <c r="Z3467" s="48" t="s">
        <v>211</v>
      </c>
      <c r="AA3467" s="48"/>
      <c r="AB3467" s="48"/>
      <c r="AC3467" s="217" t="s">
        <v>5112</v>
      </c>
      <c r="AD3467" s="48"/>
      <c r="AE3467" s="217" t="s">
        <v>183</v>
      </c>
      <c r="AF3467" s="217" t="s">
        <v>211</v>
      </c>
      <c r="AG3467" s="217" t="s">
        <v>211</v>
      </c>
      <c r="AH3467" s="208"/>
      <c r="AI3467" s="210" t="s">
        <v>4364</v>
      </c>
      <c r="AJ3467" s="115" t="str">
        <f t="shared" si="54"/>
        <v>FS</v>
      </c>
      <c r="AK3467" s="115" t="b">
        <f>ISNUMBER(SEARCH("IRT",Table1[[#This Row],[Current_Status]]))</f>
        <v>0</v>
      </c>
      <c r="AL3467" s="116">
        <f>YEAR(Table1[[#This Row],[Project_Initiated]])</f>
        <v>2019</v>
      </c>
      <c r="AM3467" s="53">
        <v>44136</v>
      </c>
      <c r="AN3467" s="53" t="str">
        <f>IF(AND(Table1[[#This Row],[Completed Date]]&gt;="07/01/2020"+0,Table1[[#This Row],[Completed Date]]&lt;="6/30/2021"+0),"FY 20-21",IF(AND(Table1[[#This Row],[Completed Date]]&gt;="07/01/2019"+0,Table1[[#This Row],[Completed Date]]&lt;="6/30/2020"+0),"FY 19-20",""))</f>
        <v/>
      </c>
      <c r="AO3467" s="116" t="str">
        <f>IFERROR(FIND("R",Table1[[#This Row],[FS_Priority]]),"")</f>
        <v/>
      </c>
    </row>
    <row r="3468" spans="1:41" x14ac:dyDescent="0.25">
      <c r="A3468" s="48" t="s">
        <v>4519</v>
      </c>
      <c r="B3468" s="217" t="s">
        <v>211</v>
      </c>
      <c r="C3468" s="217" t="s">
        <v>4519</v>
      </c>
      <c r="D3468" s="218" t="b">
        <v>0</v>
      </c>
      <c r="E3468" s="48" t="s">
        <v>53</v>
      </c>
      <c r="F3468" s="48" t="s">
        <v>4520</v>
      </c>
      <c r="G3468" s="48" t="s">
        <v>4814</v>
      </c>
      <c r="H3468" s="48" t="s">
        <v>211</v>
      </c>
      <c r="I3468" s="48" t="s">
        <v>4190</v>
      </c>
      <c r="J3468" s="48" t="s">
        <v>2657</v>
      </c>
      <c r="K3468" s="217" t="s">
        <v>3514</v>
      </c>
      <c r="L3468" s="217" t="s">
        <v>2636</v>
      </c>
      <c r="M3468" s="48" t="s">
        <v>3530</v>
      </c>
      <c r="N3468" s="217" t="s">
        <v>211</v>
      </c>
      <c r="O3468" s="48" t="s">
        <v>183</v>
      </c>
      <c r="P3468" s="48"/>
      <c r="Q3468" s="48" t="s">
        <v>236</v>
      </c>
      <c r="R3468" s="217" t="s">
        <v>211</v>
      </c>
      <c r="S3468" s="48" t="b">
        <v>0</v>
      </c>
      <c r="T3468" s="48"/>
      <c r="U3468" s="178"/>
      <c r="V3468" s="178">
        <v>43774</v>
      </c>
      <c r="W3468" s="48" t="s">
        <v>211</v>
      </c>
      <c r="X3468" s="48"/>
      <c r="Y3468" s="48"/>
      <c r="Z3468" s="48" t="s">
        <v>211</v>
      </c>
      <c r="AA3468" s="48"/>
      <c r="AB3468" s="48"/>
      <c r="AC3468" s="217" t="s">
        <v>5008</v>
      </c>
      <c r="AD3468" s="219">
        <v>43872</v>
      </c>
      <c r="AE3468" s="217" t="s">
        <v>498</v>
      </c>
      <c r="AF3468" s="217" t="s">
        <v>4815</v>
      </c>
      <c r="AG3468" s="217" t="s">
        <v>2694</v>
      </c>
      <c r="AH3468" s="208"/>
      <c r="AI3468" s="210" t="s">
        <v>4364</v>
      </c>
      <c r="AJ3468" s="115" t="str">
        <f t="shared" si="54"/>
        <v>FS</v>
      </c>
      <c r="AK3468" s="115" t="b">
        <f>ISNUMBER(SEARCH("IRT",Table1[[#This Row],[Current_Status]]))</f>
        <v>0</v>
      </c>
      <c r="AL3468" s="116">
        <f>YEAR(Table1[[#This Row],[Project_Initiated]])</f>
        <v>2019</v>
      </c>
      <c r="AM3468" s="53">
        <v>44136</v>
      </c>
      <c r="AN3468" s="53" t="str">
        <f>IF(AND(Table1[[#This Row],[Completed Date]]&gt;="07/01/2020"+0,Table1[[#This Row],[Completed Date]]&lt;="6/30/2021"+0),"FY 20-21",IF(AND(Table1[[#This Row],[Completed Date]]&gt;="07/01/2019"+0,Table1[[#This Row],[Completed Date]]&lt;="6/30/2020"+0),"FY 19-20",""))</f>
        <v/>
      </c>
      <c r="AO3468" s="116" t="str">
        <f>IFERROR(FIND("R",Table1[[#This Row],[FS_Priority]]),"")</f>
        <v/>
      </c>
    </row>
    <row r="3469" spans="1:41" x14ac:dyDescent="0.25">
      <c r="A3469" s="48" t="s">
        <v>4584</v>
      </c>
      <c r="B3469" s="217" t="s">
        <v>211</v>
      </c>
      <c r="C3469" s="217" t="s">
        <v>4584</v>
      </c>
      <c r="D3469" s="218" t="b">
        <v>0</v>
      </c>
      <c r="E3469" s="48" t="s">
        <v>99</v>
      </c>
      <c r="F3469" s="48" t="s">
        <v>4585</v>
      </c>
      <c r="G3469" s="48" t="s">
        <v>4805</v>
      </c>
      <c r="H3469" s="48" t="s">
        <v>211</v>
      </c>
      <c r="I3469" s="48" t="s">
        <v>4540</v>
      </c>
      <c r="J3469" s="48" t="s">
        <v>2657</v>
      </c>
      <c r="K3469" s="217" t="s">
        <v>4989</v>
      </c>
      <c r="L3469" s="217" t="s">
        <v>297</v>
      </c>
      <c r="M3469" s="48" t="s">
        <v>3599</v>
      </c>
      <c r="N3469" s="217" t="s">
        <v>211</v>
      </c>
      <c r="O3469" s="48" t="s">
        <v>183</v>
      </c>
      <c r="P3469" s="48"/>
      <c r="Q3469" s="48" t="s">
        <v>3429</v>
      </c>
      <c r="R3469" s="217" t="s">
        <v>211</v>
      </c>
      <c r="S3469" s="48" t="b">
        <v>0</v>
      </c>
      <c r="T3469" s="48"/>
      <c r="U3469" s="178"/>
      <c r="V3469" s="178">
        <v>43776</v>
      </c>
      <c r="W3469" s="48" t="s">
        <v>211</v>
      </c>
      <c r="X3469" s="48"/>
      <c r="Y3469" s="48"/>
      <c r="Z3469" s="48" t="s">
        <v>211</v>
      </c>
      <c r="AA3469" s="48"/>
      <c r="AB3469" s="48"/>
      <c r="AC3469" s="217" t="s">
        <v>5008</v>
      </c>
      <c r="AD3469" s="219">
        <v>43850</v>
      </c>
      <c r="AE3469" s="217" t="s">
        <v>178</v>
      </c>
      <c r="AF3469" s="217" t="s">
        <v>4806</v>
      </c>
      <c r="AG3469" s="217" t="s">
        <v>2694</v>
      </c>
      <c r="AH3469" s="209"/>
      <c r="AI3469" s="210" t="s">
        <v>4364</v>
      </c>
      <c r="AJ3469" s="115" t="str">
        <f t="shared" si="54"/>
        <v>FS</v>
      </c>
      <c r="AK3469" s="115" t="b">
        <f>ISNUMBER(SEARCH("IRT",Table1[[#This Row],[Current_Status]]))</f>
        <v>0</v>
      </c>
      <c r="AL3469" s="116">
        <f>YEAR(Table1[[#This Row],[Project_Initiated]])</f>
        <v>2019</v>
      </c>
      <c r="AM3469" s="53">
        <v>44136</v>
      </c>
      <c r="AN3469" s="53" t="str">
        <f>IF(AND(Table1[[#This Row],[Completed Date]]&gt;="07/01/2020"+0,Table1[[#This Row],[Completed Date]]&lt;="6/30/2021"+0),"FY 20-21",IF(AND(Table1[[#This Row],[Completed Date]]&gt;="07/01/2019"+0,Table1[[#This Row],[Completed Date]]&lt;="6/30/2020"+0),"FY 19-20",""))</f>
        <v/>
      </c>
      <c r="AO3469" s="116">
        <f>IFERROR(FIND("R",Table1[[#This Row],[FS_Priority]]),"")</f>
        <v>1</v>
      </c>
    </row>
    <row r="3470" spans="1:41" x14ac:dyDescent="0.25">
      <c r="A3470" s="48" t="s">
        <v>4525</v>
      </c>
      <c r="B3470" s="217" t="s">
        <v>211</v>
      </c>
      <c r="C3470" s="217" t="s">
        <v>4525</v>
      </c>
      <c r="D3470" s="218" t="b">
        <v>0</v>
      </c>
      <c r="E3470" s="48" t="s">
        <v>53</v>
      </c>
      <c r="F3470" s="48" t="s">
        <v>4526</v>
      </c>
      <c r="G3470" s="48" t="s">
        <v>4987</v>
      </c>
      <c r="H3470" s="48" t="s">
        <v>211</v>
      </c>
      <c r="I3470" s="48" t="s">
        <v>3917</v>
      </c>
      <c r="J3470" s="48" t="s">
        <v>2657</v>
      </c>
      <c r="K3470" s="217" t="s">
        <v>3514</v>
      </c>
      <c r="L3470" s="217" t="s">
        <v>2636</v>
      </c>
      <c r="M3470" s="48" t="s">
        <v>3530</v>
      </c>
      <c r="N3470" s="217" t="s">
        <v>211</v>
      </c>
      <c r="O3470" s="48" t="s">
        <v>183</v>
      </c>
      <c r="P3470" s="48"/>
      <c r="Q3470" s="48" t="s">
        <v>3291</v>
      </c>
      <c r="R3470" s="217" t="s">
        <v>211</v>
      </c>
      <c r="S3470" s="48" t="b">
        <v>0</v>
      </c>
      <c r="T3470" s="48"/>
      <c r="U3470" s="178"/>
      <c r="V3470" s="178">
        <v>43774</v>
      </c>
      <c r="W3470" s="48" t="s">
        <v>211</v>
      </c>
      <c r="X3470" s="48"/>
      <c r="Y3470" s="48"/>
      <c r="Z3470" s="48" t="s">
        <v>211</v>
      </c>
      <c r="AA3470" s="48"/>
      <c r="AB3470" s="48"/>
      <c r="AC3470" s="217" t="s">
        <v>5012</v>
      </c>
      <c r="AD3470" s="48"/>
      <c r="AE3470" s="217" t="s">
        <v>498</v>
      </c>
      <c r="AF3470" s="217" t="s">
        <v>4988</v>
      </c>
      <c r="AG3470" s="217" t="s">
        <v>211</v>
      </c>
      <c r="AH3470" s="208"/>
      <c r="AI3470" s="210" t="s">
        <v>4364</v>
      </c>
      <c r="AJ3470" s="115" t="str">
        <f t="shared" si="54"/>
        <v>FS</v>
      </c>
      <c r="AK3470" s="115" t="b">
        <f>ISNUMBER(SEARCH("IRT",Table1[[#This Row],[Current_Status]]))</f>
        <v>0</v>
      </c>
      <c r="AL3470" s="116">
        <f>YEAR(Table1[[#This Row],[Project_Initiated]])</f>
        <v>2019</v>
      </c>
      <c r="AM3470" s="53">
        <v>44136</v>
      </c>
      <c r="AN3470" s="53" t="str">
        <f>IF(AND(Table1[[#This Row],[Completed Date]]&gt;="07/01/2020"+0,Table1[[#This Row],[Completed Date]]&lt;="6/30/2021"+0),"FY 20-21",IF(AND(Table1[[#This Row],[Completed Date]]&gt;="07/01/2019"+0,Table1[[#This Row],[Completed Date]]&lt;="6/30/2020"+0),"FY 19-20",""))</f>
        <v/>
      </c>
      <c r="AO3470" s="116">
        <f>IFERROR(FIND("R",Table1[[#This Row],[FS_Priority]]),"")</f>
        <v>1</v>
      </c>
    </row>
    <row r="3471" spans="1:41" x14ac:dyDescent="0.25">
      <c r="A3471" s="48" t="s">
        <v>4579</v>
      </c>
      <c r="B3471" s="217" t="s">
        <v>211</v>
      </c>
      <c r="C3471" s="217" t="s">
        <v>4579</v>
      </c>
      <c r="D3471" s="218" t="b">
        <v>0</v>
      </c>
      <c r="E3471" s="48" t="s">
        <v>99</v>
      </c>
      <c r="F3471" s="48" t="s">
        <v>4580</v>
      </c>
      <c r="G3471" s="48" t="s">
        <v>211</v>
      </c>
      <c r="H3471" s="48" t="s">
        <v>211</v>
      </c>
      <c r="I3471" s="48" t="s">
        <v>4581</v>
      </c>
      <c r="J3471" s="48" t="s">
        <v>2661</v>
      </c>
      <c r="K3471" s="217" t="s">
        <v>4989</v>
      </c>
      <c r="L3471" s="217" t="s">
        <v>297</v>
      </c>
      <c r="M3471" s="48" t="s">
        <v>3599</v>
      </c>
      <c r="N3471" s="217" t="s">
        <v>211</v>
      </c>
      <c r="O3471" s="48" t="s">
        <v>183</v>
      </c>
      <c r="P3471" s="48"/>
      <c r="Q3471" s="48" t="s">
        <v>3291</v>
      </c>
      <c r="R3471" s="217" t="s">
        <v>211</v>
      </c>
      <c r="S3471" s="48" t="b">
        <v>0</v>
      </c>
      <c r="T3471" s="48"/>
      <c r="U3471" s="178"/>
      <c r="V3471" s="178">
        <v>43777</v>
      </c>
      <c r="W3471" s="48" t="s">
        <v>211</v>
      </c>
      <c r="X3471" s="48"/>
      <c r="Y3471" s="48"/>
      <c r="Z3471" s="48" t="s">
        <v>211</v>
      </c>
      <c r="AA3471" s="48"/>
      <c r="AB3471" s="48"/>
      <c r="AC3471" s="217" t="s">
        <v>5019</v>
      </c>
      <c r="AD3471" s="48"/>
      <c r="AE3471" s="217" t="s">
        <v>178</v>
      </c>
      <c r="AF3471" s="217" t="s">
        <v>211</v>
      </c>
      <c r="AG3471" s="217" t="s">
        <v>211</v>
      </c>
      <c r="AH3471" s="208">
        <v>44048</v>
      </c>
      <c r="AI3471" s="210" t="s">
        <v>4364</v>
      </c>
      <c r="AJ3471" s="115" t="str">
        <f t="shared" si="54"/>
        <v>FS</v>
      </c>
      <c r="AK3471" s="115" t="b">
        <f>ISNUMBER(SEARCH("IRT",Table1[[#This Row],[Current_Status]]))</f>
        <v>0</v>
      </c>
      <c r="AL3471" s="116">
        <f>YEAR(Table1[[#This Row],[Project_Initiated]])</f>
        <v>2019</v>
      </c>
      <c r="AM3471" s="53">
        <v>44136</v>
      </c>
      <c r="AN3471" s="53" t="str">
        <f>IF(AND(Table1[[#This Row],[Completed Date]]&gt;="07/01/2020"+0,Table1[[#This Row],[Completed Date]]&lt;="6/30/2021"+0),"FY 20-21",IF(AND(Table1[[#This Row],[Completed Date]]&gt;="07/01/2019"+0,Table1[[#This Row],[Completed Date]]&lt;="6/30/2020"+0),"FY 19-20",""))</f>
        <v>FY 20-21</v>
      </c>
      <c r="AO3471" s="116">
        <f>IFERROR(FIND("R",Table1[[#This Row],[FS_Priority]]),"")</f>
        <v>1</v>
      </c>
    </row>
    <row r="3472" spans="1:41" x14ac:dyDescent="0.25">
      <c r="A3472" s="48" t="s">
        <v>4546</v>
      </c>
      <c r="B3472" s="217" t="s">
        <v>211</v>
      </c>
      <c r="C3472" s="217" t="s">
        <v>4546</v>
      </c>
      <c r="D3472" s="218" t="b">
        <v>0</v>
      </c>
      <c r="E3472" s="48" t="s">
        <v>99</v>
      </c>
      <c r="F3472" s="48" t="s">
        <v>4547</v>
      </c>
      <c r="G3472" s="48" t="s">
        <v>4738</v>
      </c>
      <c r="H3472" s="48" t="s">
        <v>211</v>
      </c>
      <c r="I3472" s="48" t="s">
        <v>4244</v>
      </c>
      <c r="J3472" s="48" t="s">
        <v>2661</v>
      </c>
      <c r="K3472" s="217" t="s">
        <v>4989</v>
      </c>
      <c r="L3472" s="217" t="s">
        <v>297</v>
      </c>
      <c r="M3472" s="48" t="s">
        <v>4548</v>
      </c>
      <c r="N3472" s="217" t="s">
        <v>211</v>
      </c>
      <c r="O3472" s="48" t="s">
        <v>183</v>
      </c>
      <c r="P3472" s="48"/>
      <c r="Q3472" s="48" t="s">
        <v>236</v>
      </c>
      <c r="R3472" s="217" t="s">
        <v>211</v>
      </c>
      <c r="S3472" s="48" t="b">
        <v>0</v>
      </c>
      <c r="T3472" s="48"/>
      <c r="U3472" s="178"/>
      <c r="V3472" s="178">
        <v>43776</v>
      </c>
      <c r="W3472" s="48" t="s">
        <v>211</v>
      </c>
      <c r="X3472" s="48"/>
      <c r="Y3472" s="48"/>
      <c r="Z3472" s="48" t="s">
        <v>211</v>
      </c>
      <c r="AA3472" s="48"/>
      <c r="AB3472" s="48"/>
      <c r="AC3472" s="217" t="s">
        <v>5084</v>
      </c>
      <c r="AD3472" s="219">
        <v>43840</v>
      </c>
      <c r="AE3472" s="217" t="s">
        <v>178</v>
      </c>
      <c r="AF3472" s="217" t="s">
        <v>4739</v>
      </c>
      <c r="AG3472" s="217" t="s">
        <v>2694</v>
      </c>
      <c r="AH3472" s="208">
        <v>44104</v>
      </c>
      <c r="AI3472" s="210" t="s">
        <v>4364</v>
      </c>
      <c r="AJ3472" s="115" t="str">
        <f t="shared" si="54"/>
        <v>FS</v>
      </c>
      <c r="AK3472" s="115" t="b">
        <f>ISNUMBER(SEARCH("IRT",Table1[[#This Row],[Current_Status]]))</f>
        <v>0</v>
      </c>
      <c r="AL3472" s="116">
        <f>YEAR(Table1[[#This Row],[Project_Initiated]])</f>
        <v>2019</v>
      </c>
      <c r="AM3472" s="53">
        <v>44136</v>
      </c>
      <c r="AN3472" s="53" t="str">
        <f>IF(AND(Table1[[#This Row],[Completed Date]]&gt;="07/01/2020"+0,Table1[[#This Row],[Completed Date]]&lt;="6/30/2021"+0),"FY 20-21",IF(AND(Table1[[#This Row],[Completed Date]]&gt;="07/01/2019"+0,Table1[[#This Row],[Completed Date]]&lt;="6/30/2020"+0),"FY 19-20",""))</f>
        <v>FY 20-21</v>
      </c>
      <c r="AO3472" s="116" t="str">
        <f>IFERROR(FIND("R",Table1[[#This Row],[FS_Priority]]),"")</f>
        <v/>
      </c>
    </row>
    <row r="3473" spans="1:41" x14ac:dyDescent="0.25">
      <c r="A3473" s="48" t="s">
        <v>4555</v>
      </c>
      <c r="B3473" s="217" t="s">
        <v>211</v>
      </c>
      <c r="C3473" s="217" t="s">
        <v>4555</v>
      </c>
      <c r="D3473" s="218" t="b">
        <v>0</v>
      </c>
      <c r="E3473" s="48" t="s">
        <v>99</v>
      </c>
      <c r="F3473" s="48" t="s">
        <v>4556</v>
      </c>
      <c r="G3473" s="48" t="s">
        <v>4837</v>
      </c>
      <c r="H3473" s="48" t="s">
        <v>211</v>
      </c>
      <c r="I3473" s="48" t="s">
        <v>4228</v>
      </c>
      <c r="J3473" s="48" t="s">
        <v>2648</v>
      </c>
      <c r="K3473" s="217" t="s">
        <v>4989</v>
      </c>
      <c r="L3473" s="217" t="s">
        <v>297</v>
      </c>
      <c r="M3473" s="48" t="s">
        <v>4548</v>
      </c>
      <c r="N3473" s="217" t="s">
        <v>211</v>
      </c>
      <c r="O3473" s="48" t="s">
        <v>183</v>
      </c>
      <c r="P3473" s="48"/>
      <c r="Q3473" s="48" t="s">
        <v>184</v>
      </c>
      <c r="R3473" s="217" t="s">
        <v>211</v>
      </c>
      <c r="S3473" s="48" t="b">
        <v>0</v>
      </c>
      <c r="T3473" s="48"/>
      <c r="U3473" s="178"/>
      <c r="V3473" s="178">
        <v>43776</v>
      </c>
      <c r="W3473" s="48" t="s">
        <v>211</v>
      </c>
      <c r="X3473" s="48"/>
      <c r="Y3473" s="48"/>
      <c r="Z3473" s="48" t="s">
        <v>211</v>
      </c>
      <c r="AA3473" s="48"/>
      <c r="AB3473" s="48"/>
      <c r="AC3473" s="217" t="s">
        <v>5114</v>
      </c>
      <c r="AD3473" s="219">
        <v>43885</v>
      </c>
      <c r="AE3473" s="217" t="s">
        <v>178</v>
      </c>
      <c r="AF3473" s="217" t="s">
        <v>4838</v>
      </c>
      <c r="AG3473" s="217" t="s">
        <v>2694</v>
      </c>
      <c r="AH3473" s="208"/>
      <c r="AI3473" s="210" t="s">
        <v>4364</v>
      </c>
      <c r="AJ3473" s="115" t="str">
        <f t="shared" si="54"/>
        <v>FS</v>
      </c>
      <c r="AK3473" s="115" t="b">
        <f>ISNUMBER(SEARCH("IRT",Table1[[#This Row],[Current_Status]]))</f>
        <v>0</v>
      </c>
      <c r="AL3473" s="116">
        <f>YEAR(Table1[[#This Row],[Project_Initiated]])</f>
        <v>2019</v>
      </c>
      <c r="AM3473" s="53">
        <v>44136</v>
      </c>
      <c r="AN3473" s="53" t="str">
        <f>IF(AND(Table1[[#This Row],[Completed Date]]&gt;="07/01/2020"+0,Table1[[#This Row],[Completed Date]]&lt;="6/30/2021"+0),"FY 20-21",IF(AND(Table1[[#This Row],[Completed Date]]&gt;="07/01/2019"+0,Table1[[#This Row],[Completed Date]]&lt;="6/30/2020"+0),"FY 19-20",""))</f>
        <v/>
      </c>
      <c r="AO3473" s="116" t="str">
        <f>IFERROR(FIND("R",Table1[[#This Row],[FS_Priority]]),"")</f>
        <v/>
      </c>
    </row>
    <row r="3474" spans="1:41" x14ac:dyDescent="0.25">
      <c r="A3474" s="48" t="s">
        <v>4586</v>
      </c>
      <c r="B3474" s="217" t="s">
        <v>211</v>
      </c>
      <c r="C3474" s="217" t="s">
        <v>4586</v>
      </c>
      <c r="D3474" s="218" t="b">
        <v>0</v>
      </c>
      <c r="E3474" s="48" t="s">
        <v>107</v>
      </c>
      <c r="F3474" s="48" t="s">
        <v>4587</v>
      </c>
      <c r="G3474" s="48" t="s">
        <v>211</v>
      </c>
      <c r="H3474" s="48" t="s">
        <v>211</v>
      </c>
      <c r="I3474" s="48" t="s">
        <v>211</v>
      </c>
      <c r="J3474" s="48" t="s">
        <v>2672</v>
      </c>
      <c r="K3474" s="217" t="s">
        <v>3674</v>
      </c>
      <c r="L3474" s="217" t="s">
        <v>2636</v>
      </c>
      <c r="M3474" s="48" t="s">
        <v>3561</v>
      </c>
      <c r="N3474" s="217" t="s">
        <v>211</v>
      </c>
      <c r="O3474" s="48" t="s">
        <v>183</v>
      </c>
      <c r="P3474" s="48"/>
      <c r="Q3474" s="48" t="s">
        <v>4502</v>
      </c>
      <c r="R3474" s="217" t="s">
        <v>211</v>
      </c>
      <c r="S3474" s="48" t="b">
        <v>0</v>
      </c>
      <c r="T3474" s="48"/>
      <c r="U3474" s="178"/>
      <c r="V3474" s="178">
        <v>43783</v>
      </c>
      <c r="W3474" s="48" t="s">
        <v>211</v>
      </c>
      <c r="X3474" s="48"/>
      <c r="Y3474" s="48"/>
      <c r="Z3474" s="48" t="s">
        <v>211</v>
      </c>
      <c r="AA3474" s="48"/>
      <c r="AB3474" s="48"/>
      <c r="AC3474" s="217" t="s">
        <v>211</v>
      </c>
      <c r="AD3474" s="48"/>
      <c r="AE3474" s="217" t="s">
        <v>498</v>
      </c>
      <c r="AF3474" s="217" t="s">
        <v>211</v>
      </c>
      <c r="AG3474" s="217" t="s">
        <v>211</v>
      </c>
      <c r="AH3474" s="208">
        <v>43791</v>
      </c>
      <c r="AI3474" s="210" t="s">
        <v>4364</v>
      </c>
      <c r="AJ3474" s="115" t="str">
        <f t="shared" si="54"/>
        <v>FS</v>
      </c>
      <c r="AK3474" s="115" t="b">
        <f>ISNUMBER(SEARCH("IRT",Table1[[#This Row],[Current_Status]]))</f>
        <v>0</v>
      </c>
      <c r="AL3474" s="116">
        <f>YEAR(Table1[[#This Row],[Project_Initiated]])</f>
        <v>2019</v>
      </c>
      <c r="AM3474" s="53">
        <v>44136</v>
      </c>
      <c r="AN3474" s="53" t="str">
        <f>IF(AND(Table1[[#This Row],[Completed Date]]&gt;="07/01/2020"+0,Table1[[#This Row],[Completed Date]]&lt;="6/30/2021"+0),"FY 20-21",IF(AND(Table1[[#This Row],[Completed Date]]&gt;="07/01/2019"+0,Table1[[#This Row],[Completed Date]]&lt;="6/30/2020"+0),"FY 19-20",""))</f>
        <v>FY 19-20</v>
      </c>
      <c r="AO3474" s="116" t="str">
        <f>IFERROR(FIND("R",Table1[[#This Row],[FS_Priority]]),"")</f>
        <v/>
      </c>
    </row>
    <row r="3475" spans="1:41" x14ac:dyDescent="0.25">
      <c r="A3475" s="48" t="s">
        <v>4521</v>
      </c>
      <c r="B3475" s="217" t="s">
        <v>211</v>
      </c>
      <c r="C3475" s="217" t="s">
        <v>4521</v>
      </c>
      <c r="D3475" s="218" t="b">
        <v>0</v>
      </c>
      <c r="E3475" s="48" t="s">
        <v>53</v>
      </c>
      <c r="F3475" s="48" t="s">
        <v>4522</v>
      </c>
      <c r="G3475" s="48" t="s">
        <v>4839</v>
      </c>
      <c r="H3475" s="48" t="s">
        <v>285</v>
      </c>
      <c r="I3475" s="48" t="s">
        <v>4523</v>
      </c>
      <c r="J3475" s="48" t="s">
        <v>2648</v>
      </c>
      <c r="K3475" s="217" t="s">
        <v>3514</v>
      </c>
      <c r="L3475" s="217" t="s">
        <v>2636</v>
      </c>
      <c r="M3475" s="48" t="s">
        <v>3678</v>
      </c>
      <c r="N3475" s="217" t="s">
        <v>4524</v>
      </c>
      <c r="O3475" s="48" t="s">
        <v>183</v>
      </c>
      <c r="P3475" s="48"/>
      <c r="Q3475" s="48" t="s">
        <v>184</v>
      </c>
      <c r="R3475" s="217" t="s">
        <v>211</v>
      </c>
      <c r="S3475" s="48" t="b">
        <v>0</v>
      </c>
      <c r="T3475" s="48"/>
      <c r="U3475" s="178"/>
      <c r="V3475" s="178">
        <v>43784</v>
      </c>
      <c r="W3475" s="48" t="s">
        <v>211</v>
      </c>
      <c r="X3475" s="48"/>
      <c r="Y3475" s="48"/>
      <c r="Z3475" s="48" t="s">
        <v>211</v>
      </c>
      <c r="AA3475" s="48"/>
      <c r="AB3475" s="48"/>
      <c r="AC3475" s="217" t="s">
        <v>5113</v>
      </c>
      <c r="AD3475" s="219">
        <v>43886</v>
      </c>
      <c r="AE3475" s="217" t="s">
        <v>498</v>
      </c>
      <c r="AF3475" s="217" t="s">
        <v>4986</v>
      </c>
      <c r="AG3475" s="217" t="s">
        <v>2694</v>
      </c>
      <c r="AH3475" s="208"/>
      <c r="AI3475" s="210" t="s">
        <v>4364</v>
      </c>
      <c r="AJ3475" s="115" t="str">
        <f t="shared" si="54"/>
        <v>FS</v>
      </c>
      <c r="AK3475" s="115" t="b">
        <f>ISNUMBER(SEARCH("IRT",Table1[[#This Row],[Current_Status]]))</f>
        <v>0</v>
      </c>
      <c r="AL3475" s="116">
        <f>YEAR(Table1[[#This Row],[Project_Initiated]])</f>
        <v>2019</v>
      </c>
      <c r="AM3475" s="53">
        <v>44136</v>
      </c>
      <c r="AN3475" s="53" t="str">
        <f>IF(AND(Table1[[#This Row],[Completed Date]]&gt;="07/01/2020"+0,Table1[[#This Row],[Completed Date]]&lt;="6/30/2021"+0),"FY 20-21",IF(AND(Table1[[#This Row],[Completed Date]]&gt;="07/01/2019"+0,Table1[[#This Row],[Completed Date]]&lt;="6/30/2020"+0),"FY 19-20",""))</f>
        <v/>
      </c>
      <c r="AO3475" s="116" t="str">
        <f>IFERROR(FIND("R",Table1[[#This Row],[FS_Priority]]),"")</f>
        <v/>
      </c>
    </row>
    <row r="3476" spans="1:41" x14ac:dyDescent="0.25">
      <c r="A3476" s="48" t="s">
        <v>4666</v>
      </c>
      <c r="B3476" s="217" t="s">
        <v>211</v>
      </c>
      <c r="C3476" s="217" t="s">
        <v>4666</v>
      </c>
      <c r="D3476" s="218" t="b">
        <v>0</v>
      </c>
      <c r="E3476" s="48" t="s">
        <v>4299</v>
      </c>
      <c r="F3476" s="48" t="s">
        <v>4667</v>
      </c>
      <c r="G3476" s="48" t="s">
        <v>4750</v>
      </c>
      <c r="H3476" s="48" t="s">
        <v>211</v>
      </c>
      <c r="I3476" s="48" t="s">
        <v>4668</v>
      </c>
      <c r="J3476" s="48" t="s">
        <v>2661</v>
      </c>
      <c r="K3476" s="217" t="s">
        <v>3471</v>
      </c>
      <c r="L3476" s="217" t="s">
        <v>2636</v>
      </c>
      <c r="M3476" s="48" t="s">
        <v>4242</v>
      </c>
      <c r="N3476" s="217" t="s">
        <v>4665</v>
      </c>
      <c r="O3476" s="48" t="s">
        <v>534</v>
      </c>
      <c r="P3476" s="48"/>
      <c r="Q3476" s="48" t="s">
        <v>3429</v>
      </c>
      <c r="R3476" s="217" t="s">
        <v>211</v>
      </c>
      <c r="S3476" s="48" t="b">
        <v>0</v>
      </c>
      <c r="T3476" s="48"/>
      <c r="U3476" s="178"/>
      <c r="V3476" s="178">
        <v>43784</v>
      </c>
      <c r="W3476" s="48" t="s">
        <v>211</v>
      </c>
      <c r="X3476" s="48"/>
      <c r="Y3476" s="48"/>
      <c r="Z3476" s="48" t="s">
        <v>211</v>
      </c>
      <c r="AA3476" s="48"/>
      <c r="AB3476" s="48"/>
      <c r="AC3476" s="217" t="s">
        <v>4994</v>
      </c>
      <c r="AD3476" s="48"/>
      <c r="AE3476" s="217" t="s">
        <v>534</v>
      </c>
      <c r="AF3476" s="217" t="s">
        <v>211</v>
      </c>
      <c r="AG3476" s="217" t="s">
        <v>211</v>
      </c>
      <c r="AH3476" s="208">
        <v>43709</v>
      </c>
      <c r="AI3476" s="210" t="s">
        <v>4364</v>
      </c>
      <c r="AJ3476" s="115" t="str">
        <f t="shared" si="54"/>
        <v>FS</v>
      </c>
      <c r="AK3476" s="115" t="b">
        <f>ISNUMBER(SEARCH("IRT",Table1[[#This Row],[Current_Status]]))</f>
        <v>0</v>
      </c>
      <c r="AL3476" s="116">
        <f>YEAR(Table1[[#This Row],[Project_Initiated]])</f>
        <v>2019</v>
      </c>
      <c r="AM3476" s="53">
        <v>44136</v>
      </c>
      <c r="AN3476" s="53" t="str">
        <f>IF(AND(Table1[[#This Row],[Completed Date]]&gt;="07/01/2020"+0,Table1[[#This Row],[Completed Date]]&lt;="6/30/2021"+0),"FY 20-21",IF(AND(Table1[[#This Row],[Completed Date]]&gt;="07/01/2019"+0,Table1[[#This Row],[Completed Date]]&lt;="6/30/2020"+0),"FY 19-20",""))</f>
        <v>FY 19-20</v>
      </c>
      <c r="AO3476" s="116">
        <f>IFERROR(FIND("R",Table1[[#This Row],[FS_Priority]]),"")</f>
        <v>1</v>
      </c>
    </row>
    <row r="3477" spans="1:41" x14ac:dyDescent="0.25">
      <c r="A3477" s="48" t="s">
        <v>4717</v>
      </c>
      <c r="B3477" s="217" t="s">
        <v>211</v>
      </c>
      <c r="C3477" s="217" t="s">
        <v>4717</v>
      </c>
      <c r="D3477" s="218" t="b">
        <v>0</v>
      </c>
      <c r="E3477" s="48" t="s">
        <v>4257</v>
      </c>
      <c r="F3477" s="48" t="s">
        <v>4718</v>
      </c>
      <c r="G3477" s="48" t="s">
        <v>4756</v>
      </c>
      <c r="H3477" s="48" t="s">
        <v>211</v>
      </c>
      <c r="I3477" s="48" t="s">
        <v>4719</v>
      </c>
      <c r="J3477" s="48" t="s">
        <v>2672</v>
      </c>
      <c r="K3477" s="217" t="s">
        <v>3901</v>
      </c>
      <c r="L3477" s="217" t="s">
        <v>439</v>
      </c>
      <c r="M3477" s="48" t="s">
        <v>3903</v>
      </c>
      <c r="N3477" s="217" t="s">
        <v>4720</v>
      </c>
      <c r="O3477" s="48" t="s">
        <v>183</v>
      </c>
      <c r="P3477" s="48"/>
      <c r="Q3477" s="48" t="s">
        <v>218</v>
      </c>
      <c r="R3477" s="217" t="s">
        <v>211</v>
      </c>
      <c r="S3477" s="48" t="b">
        <v>0</v>
      </c>
      <c r="T3477" s="48"/>
      <c r="U3477" s="178"/>
      <c r="V3477" s="178">
        <v>43784</v>
      </c>
      <c r="W3477" s="48" t="s">
        <v>211</v>
      </c>
      <c r="X3477" s="48"/>
      <c r="Y3477" s="48"/>
      <c r="Z3477" s="48" t="s">
        <v>211</v>
      </c>
      <c r="AA3477" s="48"/>
      <c r="AB3477" s="48"/>
      <c r="AC3477" s="217" t="s">
        <v>4757</v>
      </c>
      <c r="AD3477" s="219">
        <v>43852</v>
      </c>
      <c r="AE3477" s="217" t="s">
        <v>178</v>
      </c>
      <c r="AF3477" s="217" t="s">
        <v>211</v>
      </c>
      <c r="AG3477" s="217" t="s">
        <v>2694</v>
      </c>
      <c r="AH3477" s="209">
        <v>43852</v>
      </c>
      <c r="AI3477" s="210" t="s">
        <v>4364</v>
      </c>
      <c r="AJ3477" s="115" t="str">
        <f t="shared" si="54"/>
        <v>FS</v>
      </c>
      <c r="AK3477" s="115" t="b">
        <f>ISNUMBER(SEARCH("IRT",Table1[[#This Row],[Current_Status]]))</f>
        <v>0</v>
      </c>
      <c r="AL3477" s="116">
        <f>YEAR(Table1[[#This Row],[Project_Initiated]])</f>
        <v>2019</v>
      </c>
      <c r="AM3477" s="53">
        <v>44136</v>
      </c>
      <c r="AN3477" s="53" t="str">
        <f>IF(AND(Table1[[#This Row],[Completed Date]]&gt;="07/01/2020"+0,Table1[[#This Row],[Completed Date]]&lt;="6/30/2021"+0),"FY 20-21",IF(AND(Table1[[#This Row],[Completed Date]]&gt;="07/01/2019"+0,Table1[[#This Row],[Completed Date]]&lt;="6/30/2020"+0),"FY 19-20",""))</f>
        <v>FY 19-20</v>
      </c>
      <c r="AO3477" s="116" t="str">
        <f>IFERROR(FIND("R",Table1[[#This Row],[FS_Priority]]),"")</f>
        <v/>
      </c>
    </row>
    <row r="3478" spans="1:41" x14ac:dyDescent="0.25">
      <c r="A3478" s="48" t="s">
        <v>4573</v>
      </c>
      <c r="B3478" s="217" t="s">
        <v>211</v>
      </c>
      <c r="C3478" s="217" t="s">
        <v>4573</v>
      </c>
      <c r="D3478" s="218" t="b">
        <v>0</v>
      </c>
      <c r="E3478" s="48" t="s">
        <v>99</v>
      </c>
      <c r="F3478" s="48" t="s">
        <v>4574</v>
      </c>
      <c r="G3478" s="48" t="s">
        <v>211</v>
      </c>
      <c r="H3478" s="48" t="s">
        <v>211</v>
      </c>
      <c r="I3478" s="48" t="s">
        <v>65</v>
      </c>
      <c r="J3478" s="48" t="s">
        <v>2661</v>
      </c>
      <c r="K3478" s="217" t="s">
        <v>4989</v>
      </c>
      <c r="L3478" s="217" t="s">
        <v>297</v>
      </c>
      <c r="M3478" s="48" t="s">
        <v>4159</v>
      </c>
      <c r="N3478" s="217" t="s">
        <v>4575</v>
      </c>
      <c r="O3478" s="48" t="s">
        <v>165</v>
      </c>
      <c r="P3478" s="48"/>
      <c r="Q3478" s="48" t="s">
        <v>244</v>
      </c>
      <c r="R3478" s="217" t="s">
        <v>211</v>
      </c>
      <c r="S3478" s="48" t="b">
        <v>1</v>
      </c>
      <c r="T3478" s="48"/>
      <c r="U3478" s="178"/>
      <c r="V3478" s="178">
        <v>43787</v>
      </c>
      <c r="W3478" s="48" t="s">
        <v>211</v>
      </c>
      <c r="X3478" s="48"/>
      <c r="Y3478" s="48"/>
      <c r="Z3478" s="48" t="s">
        <v>211</v>
      </c>
      <c r="AA3478" s="48"/>
      <c r="AB3478" s="48"/>
      <c r="AC3478" s="217" t="s">
        <v>4840</v>
      </c>
      <c r="AD3478" s="48"/>
      <c r="AE3478" s="217" t="s">
        <v>165</v>
      </c>
      <c r="AF3478" s="217" t="s">
        <v>211</v>
      </c>
      <c r="AG3478" s="217" t="s">
        <v>211</v>
      </c>
      <c r="AH3478" s="208">
        <v>43864</v>
      </c>
      <c r="AI3478" s="210" t="s">
        <v>4364</v>
      </c>
      <c r="AJ3478" s="115" t="str">
        <f t="shared" si="54"/>
        <v>FS</v>
      </c>
      <c r="AK3478" s="115" t="b">
        <f>ISNUMBER(SEARCH("IRT",Table1[[#This Row],[Current_Status]]))</f>
        <v>0</v>
      </c>
      <c r="AL3478" s="116">
        <f>YEAR(Table1[[#This Row],[Project_Initiated]])</f>
        <v>2019</v>
      </c>
      <c r="AM3478" s="53">
        <v>44136</v>
      </c>
      <c r="AN3478" s="53" t="str">
        <f>IF(AND(Table1[[#This Row],[Completed Date]]&gt;="07/01/2020"+0,Table1[[#This Row],[Completed Date]]&lt;="6/30/2021"+0),"FY 20-21",IF(AND(Table1[[#This Row],[Completed Date]]&gt;="07/01/2019"+0,Table1[[#This Row],[Completed Date]]&lt;="6/30/2020"+0),"FY 19-20",""))</f>
        <v>FY 19-20</v>
      </c>
      <c r="AO3478" s="116" t="str">
        <f>IFERROR(FIND("R",Table1[[#This Row],[FS_Priority]]),"")</f>
        <v/>
      </c>
    </row>
    <row r="3479" spans="1:41" x14ac:dyDescent="0.25">
      <c r="A3479" s="48" t="s">
        <v>4702</v>
      </c>
      <c r="B3479" s="217" t="s">
        <v>211</v>
      </c>
      <c r="C3479" s="217" t="s">
        <v>4702</v>
      </c>
      <c r="D3479" s="218" t="b">
        <v>0</v>
      </c>
      <c r="E3479" s="48" t="s">
        <v>148</v>
      </c>
      <c r="F3479" s="48" t="s">
        <v>4703</v>
      </c>
      <c r="G3479" s="48" t="s">
        <v>4786</v>
      </c>
      <c r="H3479" s="48" t="s">
        <v>211</v>
      </c>
      <c r="I3479" s="48" t="s">
        <v>4704</v>
      </c>
      <c r="J3479" s="48" t="s">
        <v>2680</v>
      </c>
      <c r="K3479" s="217" t="s">
        <v>4320</v>
      </c>
      <c r="L3479" s="217" t="s">
        <v>434</v>
      </c>
      <c r="M3479" s="48" t="s">
        <v>4705</v>
      </c>
      <c r="N3479" s="217" t="s">
        <v>4706</v>
      </c>
      <c r="O3479" s="48" t="s">
        <v>183</v>
      </c>
      <c r="P3479" s="48"/>
      <c r="Q3479" s="48" t="s">
        <v>218</v>
      </c>
      <c r="R3479" s="217" t="s">
        <v>211</v>
      </c>
      <c r="S3479" s="48" t="b">
        <v>0</v>
      </c>
      <c r="T3479" s="48"/>
      <c r="U3479" s="178"/>
      <c r="V3479" s="178">
        <v>43787</v>
      </c>
      <c r="W3479" s="48" t="s">
        <v>211</v>
      </c>
      <c r="X3479" s="48"/>
      <c r="Y3479" s="48"/>
      <c r="Z3479" s="48" t="s">
        <v>211</v>
      </c>
      <c r="AA3479" s="48"/>
      <c r="AB3479" s="48"/>
      <c r="AC3479" s="217" t="s">
        <v>5137</v>
      </c>
      <c r="AD3479" s="220">
        <v>43853</v>
      </c>
      <c r="AE3479" s="217" t="s">
        <v>498</v>
      </c>
      <c r="AF3479" s="217" t="s">
        <v>4787</v>
      </c>
      <c r="AG3479" s="217" t="s">
        <v>2694</v>
      </c>
      <c r="AH3479" s="208"/>
      <c r="AI3479" s="210" t="s">
        <v>4364</v>
      </c>
      <c r="AJ3479" s="115" t="str">
        <f t="shared" si="54"/>
        <v>FS</v>
      </c>
      <c r="AK3479" s="115" t="b">
        <f>ISNUMBER(SEARCH("IRT",Table1[[#This Row],[Current_Status]]))</f>
        <v>0</v>
      </c>
      <c r="AL3479" s="116">
        <f>YEAR(Table1[[#This Row],[Project_Initiated]])</f>
        <v>2019</v>
      </c>
      <c r="AM3479" s="53">
        <v>44136</v>
      </c>
      <c r="AN3479" s="53" t="str">
        <f>IF(AND(Table1[[#This Row],[Completed Date]]&gt;="07/01/2020"+0,Table1[[#This Row],[Completed Date]]&lt;="6/30/2021"+0),"FY 20-21",IF(AND(Table1[[#This Row],[Completed Date]]&gt;="07/01/2019"+0,Table1[[#This Row],[Completed Date]]&lt;="6/30/2020"+0),"FY 19-20",""))</f>
        <v/>
      </c>
      <c r="AO3479" s="116" t="str">
        <f>IFERROR(FIND("R",Table1[[#This Row],[FS_Priority]]),"")</f>
        <v/>
      </c>
    </row>
    <row r="3480" spans="1:41" x14ac:dyDescent="0.25">
      <c r="A3480" s="48" t="s">
        <v>4544</v>
      </c>
      <c r="B3480" s="217" t="s">
        <v>211</v>
      </c>
      <c r="C3480" s="217" t="s">
        <v>4544</v>
      </c>
      <c r="D3480" s="218" t="b">
        <v>0</v>
      </c>
      <c r="E3480" s="48" t="s">
        <v>99</v>
      </c>
      <c r="F3480" s="48" t="s">
        <v>4545</v>
      </c>
      <c r="G3480" s="48" t="s">
        <v>4726</v>
      </c>
      <c r="H3480" s="48" t="s">
        <v>211</v>
      </c>
      <c r="I3480" s="48" t="s">
        <v>4540</v>
      </c>
      <c r="J3480" s="48" t="s">
        <v>2657</v>
      </c>
      <c r="K3480" s="217" t="s">
        <v>4989</v>
      </c>
      <c r="L3480" s="217" t="s">
        <v>297</v>
      </c>
      <c r="M3480" s="48" t="s">
        <v>3599</v>
      </c>
      <c r="N3480" s="217" t="s">
        <v>211</v>
      </c>
      <c r="O3480" s="48" t="s">
        <v>183</v>
      </c>
      <c r="P3480" s="48"/>
      <c r="Q3480" s="48" t="s">
        <v>218</v>
      </c>
      <c r="R3480" s="217" t="s">
        <v>211</v>
      </c>
      <c r="S3480" s="48" t="b">
        <v>0</v>
      </c>
      <c r="T3480" s="48"/>
      <c r="U3480" s="178"/>
      <c r="V3480" s="178">
        <v>43788</v>
      </c>
      <c r="W3480" s="48" t="s">
        <v>211</v>
      </c>
      <c r="X3480" s="48"/>
      <c r="Y3480" s="48"/>
      <c r="Z3480" s="48" t="s">
        <v>211</v>
      </c>
      <c r="AA3480" s="48"/>
      <c r="AB3480" s="48"/>
      <c r="AC3480" s="217" t="s">
        <v>5015</v>
      </c>
      <c r="AD3480" s="219">
        <v>43790</v>
      </c>
      <c r="AE3480" s="217" t="s">
        <v>178</v>
      </c>
      <c r="AF3480" s="217" t="s">
        <v>4727</v>
      </c>
      <c r="AG3480" s="217" t="s">
        <v>2694</v>
      </c>
      <c r="AH3480" s="208"/>
      <c r="AI3480" s="210" t="s">
        <v>4364</v>
      </c>
      <c r="AJ3480" s="115" t="str">
        <f t="shared" si="54"/>
        <v>FS</v>
      </c>
      <c r="AK3480" s="115" t="b">
        <f>ISNUMBER(SEARCH("IRT",Table1[[#This Row],[Current_Status]]))</f>
        <v>0</v>
      </c>
      <c r="AL3480" s="116">
        <f>YEAR(Table1[[#This Row],[Project_Initiated]])</f>
        <v>2019</v>
      </c>
      <c r="AM3480" s="53">
        <v>44136</v>
      </c>
      <c r="AN3480" s="53" t="str">
        <f>IF(AND(Table1[[#This Row],[Completed Date]]&gt;="07/01/2020"+0,Table1[[#This Row],[Completed Date]]&lt;="6/30/2021"+0),"FY 20-21",IF(AND(Table1[[#This Row],[Completed Date]]&gt;="07/01/2019"+0,Table1[[#This Row],[Completed Date]]&lt;="6/30/2020"+0),"FY 19-20",""))</f>
        <v/>
      </c>
      <c r="AO3480" s="116" t="str">
        <f>IFERROR(FIND("R",Table1[[#This Row],[FS_Priority]]),"")</f>
        <v/>
      </c>
    </row>
    <row r="3481" spans="1:41" x14ac:dyDescent="0.25">
      <c r="A3481" s="48" t="s">
        <v>4576</v>
      </c>
      <c r="B3481" s="217" t="s">
        <v>211</v>
      </c>
      <c r="C3481" s="217" t="s">
        <v>4576</v>
      </c>
      <c r="D3481" s="218" t="b">
        <v>0</v>
      </c>
      <c r="E3481" s="48" t="s">
        <v>99</v>
      </c>
      <c r="F3481" s="48" t="s">
        <v>4577</v>
      </c>
      <c r="G3481" s="48" t="s">
        <v>211</v>
      </c>
      <c r="H3481" s="48" t="s">
        <v>211</v>
      </c>
      <c r="I3481" s="48" t="s">
        <v>4578</v>
      </c>
      <c r="J3481" s="48" t="s">
        <v>2661</v>
      </c>
      <c r="K3481" s="217" t="s">
        <v>4989</v>
      </c>
      <c r="L3481" s="217" t="s">
        <v>297</v>
      </c>
      <c r="M3481" s="48" t="s">
        <v>4234</v>
      </c>
      <c r="N3481" s="217" t="s">
        <v>211</v>
      </c>
      <c r="O3481" s="48" t="s">
        <v>165</v>
      </c>
      <c r="P3481" s="48"/>
      <c r="Q3481" s="48" t="s">
        <v>108</v>
      </c>
      <c r="R3481" s="217" t="s">
        <v>211</v>
      </c>
      <c r="S3481" s="48" t="b">
        <v>0</v>
      </c>
      <c r="T3481" s="48"/>
      <c r="U3481" s="178"/>
      <c r="V3481" s="178">
        <v>43789</v>
      </c>
      <c r="W3481" s="48" t="s">
        <v>211</v>
      </c>
      <c r="X3481" s="48"/>
      <c r="Y3481" s="48"/>
      <c r="Z3481" s="48" t="s">
        <v>211</v>
      </c>
      <c r="AA3481" s="48"/>
      <c r="AB3481" s="48"/>
      <c r="AC3481" s="217" t="s">
        <v>4767</v>
      </c>
      <c r="AD3481" s="48"/>
      <c r="AE3481" s="217" t="s">
        <v>165</v>
      </c>
      <c r="AF3481" s="217" t="s">
        <v>211</v>
      </c>
      <c r="AG3481" s="217" t="s">
        <v>211</v>
      </c>
      <c r="AH3481" s="208">
        <v>43812</v>
      </c>
      <c r="AI3481" s="210" t="s">
        <v>4364</v>
      </c>
      <c r="AJ3481" s="115" t="str">
        <f t="shared" si="54"/>
        <v>FS</v>
      </c>
      <c r="AK3481" s="115" t="b">
        <f>ISNUMBER(SEARCH("IRT",Table1[[#This Row],[Current_Status]]))</f>
        <v>0</v>
      </c>
      <c r="AL3481" s="116">
        <f>YEAR(Table1[[#This Row],[Project_Initiated]])</f>
        <v>2019</v>
      </c>
      <c r="AM3481" s="53">
        <v>44136</v>
      </c>
      <c r="AN3481" s="53" t="str">
        <f>IF(AND(Table1[[#This Row],[Completed Date]]&gt;="07/01/2020"+0,Table1[[#This Row],[Completed Date]]&lt;="6/30/2021"+0),"FY 20-21",IF(AND(Table1[[#This Row],[Completed Date]]&gt;="07/01/2019"+0,Table1[[#This Row],[Completed Date]]&lt;="6/30/2020"+0),"FY 19-20",""))</f>
        <v>FY 19-20</v>
      </c>
      <c r="AO3481" s="116" t="str">
        <f>IFERROR(FIND("R",Table1[[#This Row],[FS_Priority]]),"")</f>
        <v/>
      </c>
    </row>
    <row r="3482" spans="1:41" x14ac:dyDescent="0.25">
      <c r="A3482" s="48" t="s">
        <v>4516</v>
      </c>
      <c r="B3482" s="217" t="s">
        <v>211</v>
      </c>
      <c r="C3482" s="217" t="s">
        <v>4516</v>
      </c>
      <c r="D3482" s="218" t="b">
        <v>0</v>
      </c>
      <c r="E3482" s="48" t="s">
        <v>53</v>
      </c>
      <c r="F3482" s="48" t="s">
        <v>4517</v>
      </c>
      <c r="G3482" s="48" t="s">
        <v>211</v>
      </c>
      <c r="H3482" s="48" t="s">
        <v>211</v>
      </c>
      <c r="I3482" s="48" t="s">
        <v>4518</v>
      </c>
      <c r="J3482" s="48" t="s">
        <v>2670</v>
      </c>
      <c r="K3482" s="217" t="s">
        <v>3514</v>
      </c>
      <c r="L3482" s="217" t="s">
        <v>2636</v>
      </c>
      <c r="M3482" s="48" t="s">
        <v>3517</v>
      </c>
      <c r="N3482" s="217" t="s">
        <v>211</v>
      </c>
      <c r="O3482" s="48" t="s">
        <v>165</v>
      </c>
      <c r="P3482" s="48"/>
      <c r="Q3482" s="48" t="s">
        <v>236</v>
      </c>
      <c r="R3482" s="217" t="s">
        <v>211</v>
      </c>
      <c r="S3482" s="48" t="b">
        <v>0</v>
      </c>
      <c r="T3482" s="48"/>
      <c r="U3482" s="178"/>
      <c r="V3482" s="178">
        <v>43791</v>
      </c>
      <c r="W3482" s="48" t="s">
        <v>211</v>
      </c>
      <c r="X3482" s="48"/>
      <c r="Y3482" s="48"/>
      <c r="Z3482" s="48" t="s">
        <v>211</v>
      </c>
      <c r="AA3482" s="48"/>
      <c r="AB3482" s="48"/>
      <c r="AC3482" s="217" t="s">
        <v>4736</v>
      </c>
      <c r="AD3482" s="179"/>
      <c r="AE3482" s="217" t="s">
        <v>165</v>
      </c>
      <c r="AF3482" s="217" t="s">
        <v>211</v>
      </c>
      <c r="AG3482" s="217" t="s">
        <v>211</v>
      </c>
      <c r="AH3482" s="209">
        <v>43837</v>
      </c>
      <c r="AI3482" s="210" t="s">
        <v>4364</v>
      </c>
      <c r="AJ3482" s="115" t="str">
        <f t="shared" si="54"/>
        <v>FS</v>
      </c>
      <c r="AK3482" s="115" t="b">
        <f>ISNUMBER(SEARCH("IRT",Table1[[#This Row],[Current_Status]]))</f>
        <v>0</v>
      </c>
      <c r="AL3482" s="116">
        <f>YEAR(Table1[[#This Row],[Project_Initiated]])</f>
        <v>2019</v>
      </c>
      <c r="AM3482" s="53">
        <v>44136</v>
      </c>
      <c r="AN3482" s="53" t="str">
        <f>IF(AND(Table1[[#This Row],[Completed Date]]&gt;="07/01/2020"+0,Table1[[#This Row],[Completed Date]]&lt;="6/30/2021"+0),"FY 20-21",IF(AND(Table1[[#This Row],[Completed Date]]&gt;="07/01/2019"+0,Table1[[#This Row],[Completed Date]]&lt;="6/30/2020"+0),"FY 19-20",""))</f>
        <v>FY 19-20</v>
      </c>
      <c r="AO3482" s="116" t="str">
        <f>IFERROR(FIND("R",Table1[[#This Row],[FS_Priority]]),"")</f>
        <v/>
      </c>
    </row>
    <row r="3483" spans="1:41" x14ac:dyDescent="0.25">
      <c r="A3483" s="48" t="s">
        <v>4630</v>
      </c>
      <c r="B3483" s="217" t="s">
        <v>211</v>
      </c>
      <c r="C3483" s="217" t="s">
        <v>4630</v>
      </c>
      <c r="D3483" s="218" t="b">
        <v>0</v>
      </c>
      <c r="E3483" s="48" t="s">
        <v>107</v>
      </c>
      <c r="F3483" s="48" t="s">
        <v>4631</v>
      </c>
      <c r="G3483" s="48" t="s">
        <v>211</v>
      </c>
      <c r="H3483" s="48" t="s">
        <v>211</v>
      </c>
      <c r="I3483" s="48" t="s">
        <v>4632</v>
      </c>
      <c r="J3483" s="48" t="s">
        <v>2661</v>
      </c>
      <c r="K3483" s="217" t="s">
        <v>3674</v>
      </c>
      <c r="L3483" s="217" t="s">
        <v>2636</v>
      </c>
      <c r="M3483" s="48" t="s">
        <v>3697</v>
      </c>
      <c r="N3483" s="217" t="s">
        <v>3701</v>
      </c>
      <c r="O3483" s="48" t="s">
        <v>165</v>
      </c>
      <c r="P3483" s="48"/>
      <c r="Q3483" s="48" t="s">
        <v>239</v>
      </c>
      <c r="R3483" s="217" t="s">
        <v>211</v>
      </c>
      <c r="S3483" s="48" t="b">
        <v>1</v>
      </c>
      <c r="T3483" s="48"/>
      <c r="U3483" s="178"/>
      <c r="V3483" s="178">
        <v>43794</v>
      </c>
      <c r="W3483" s="48" t="s">
        <v>211</v>
      </c>
      <c r="X3483" s="48"/>
      <c r="Y3483" s="48"/>
      <c r="Z3483" s="48" t="s">
        <v>211</v>
      </c>
      <c r="AA3483" s="48"/>
      <c r="AB3483" s="48"/>
      <c r="AC3483" s="217" t="s">
        <v>4777</v>
      </c>
      <c r="AD3483" s="48"/>
      <c r="AE3483" s="217" t="s">
        <v>165</v>
      </c>
      <c r="AF3483" s="217" t="s">
        <v>211</v>
      </c>
      <c r="AG3483" s="217" t="s">
        <v>211</v>
      </c>
      <c r="AH3483" s="208">
        <v>43816</v>
      </c>
      <c r="AI3483" s="210" t="s">
        <v>4364</v>
      </c>
      <c r="AJ3483" s="115" t="str">
        <f t="shared" si="54"/>
        <v>FS</v>
      </c>
      <c r="AK3483" s="115" t="b">
        <f>ISNUMBER(SEARCH("IRT",Table1[[#This Row],[Current_Status]]))</f>
        <v>0</v>
      </c>
      <c r="AL3483" s="116">
        <f>YEAR(Table1[[#This Row],[Project_Initiated]])</f>
        <v>2019</v>
      </c>
      <c r="AM3483" s="53">
        <v>44136</v>
      </c>
      <c r="AN3483" s="53" t="str">
        <f>IF(AND(Table1[[#This Row],[Completed Date]]&gt;="07/01/2020"+0,Table1[[#This Row],[Completed Date]]&lt;="6/30/2021"+0),"FY 20-21",IF(AND(Table1[[#This Row],[Completed Date]]&gt;="07/01/2019"+0,Table1[[#This Row],[Completed Date]]&lt;="6/30/2020"+0),"FY 19-20",""))</f>
        <v>FY 19-20</v>
      </c>
      <c r="AO3483" s="116" t="str">
        <f>IFERROR(FIND("R",Table1[[#This Row],[FS_Priority]]),"")</f>
        <v/>
      </c>
    </row>
    <row r="3484" spans="1:41" x14ac:dyDescent="0.25">
      <c r="A3484" s="48" t="s">
        <v>4633</v>
      </c>
      <c r="B3484" s="217" t="s">
        <v>211</v>
      </c>
      <c r="C3484" s="217" t="s">
        <v>4633</v>
      </c>
      <c r="D3484" s="218" t="b">
        <v>0</v>
      </c>
      <c r="E3484" s="48" t="s">
        <v>107</v>
      </c>
      <c r="F3484" s="48" t="s">
        <v>4634</v>
      </c>
      <c r="G3484" s="48" t="s">
        <v>211</v>
      </c>
      <c r="H3484" s="48" t="s">
        <v>211</v>
      </c>
      <c r="I3484" s="48" t="s">
        <v>4635</v>
      </c>
      <c r="J3484" s="48" t="s">
        <v>2661</v>
      </c>
      <c r="K3484" s="217" t="s">
        <v>3674</v>
      </c>
      <c r="L3484" s="217" t="s">
        <v>2636</v>
      </c>
      <c r="M3484" s="48" t="s">
        <v>3697</v>
      </c>
      <c r="N3484" s="217" t="s">
        <v>3701</v>
      </c>
      <c r="O3484" s="48" t="s">
        <v>165</v>
      </c>
      <c r="P3484" s="48"/>
      <c r="Q3484" s="48" t="s">
        <v>240</v>
      </c>
      <c r="R3484" s="217" t="s">
        <v>211</v>
      </c>
      <c r="S3484" s="48" t="b">
        <v>1</v>
      </c>
      <c r="T3484" s="48"/>
      <c r="U3484" s="178"/>
      <c r="V3484" s="178">
        <v>43794</v>
      </c>
      <c r="W3484" s="48" t="s">
        <v>211</v>
      </c>
      <c r="X3484" s="48"/>
      <c r="Y3484" s="48"/>
      <c r="Z3484" s="48" t="s">
        <v>211</v>
      </c>
      <c r="AA3484" s="48"/>
      <c r="AB3484" s="48"/>
      <c r="AC3484" s="217" t="s">
        <v>4777</v>
      </c>
      <c r="AD3484" s="48"/>
      <c r="AE3484" s="217" t="s">
        <v>165</v>
      </c>
      <c r="AF3484" s="217" t="s">
        <v>211</v>
      </c>
      <c r="AG3484" s="217" t="s">
        <v>211</v>
      </c>
      <c r="AH3484" s="208">
        <v>43816</v>
      </c>
      <c r="AI3484" s="210" t="s">
        <v>4364</v>
      </c>
      <c r="AJ3484" s="115" t="str">
        <f t="shared" si="54"/>
        <v>FS</v>
      </c>
      <c r="AK3484" s="115" t="b">
        <f>ISNUMBER(SEARCH("IRT",Table1[[#This Row],[Current_Status]]))</f>
        <v>0</v>
      </c>
      <c r="AL3484" s="116">
        <f>YEAR(Table1[[#This Row],[Project_Initiated]])</f>
        <v>2019</v>
      </c>
      <c r="AM3484" s="53">
        <v>44136</v>
      </c>
      <c r="AN3484" s="53" t="str">
        <f>IF(AND(Table1[[#This Row],[Completed Date]]&gt;="07/01/2020"+0,Table1[[#This Row],[Completed Date]]&lt;="6/30/2021"+0),"FY 20-21",IF(AND(Table1[[#This Row],[Completed Date]]&gt;="07/01/2019"+0,Table1[[#This Row],[Completed Date]]&lt;="6/30/2020"+0),"FY 19-20",""))</f>
        <v>FY 19-20</v>
      </c>
      <c r="AO3484" s="116" t="str">
        <f>IFERROR(FIND("R",Table1[[#This Row],[FS_Priority]]),"")</f>
        <v/>
      </c>
    </row>
    <row r="3485" spans="1:41" x14ac:dyDescent="0.25">
      <c r="A3485" s="48" t="s">
        <v>4868</v>
      </c>
      <c r="B3485" s="217" t="s">
        <v>211</v>
      </c>
      <c r="C3485" s="217" t="s">
        <v>4868</v>
      </c>
      <c r="D3485" s="218" t="b">
        <v>0</v>
      </c>
      <c r="E3485" s="48" t="s">
        <v>99</v>
      </c>
      <c r="F3485" s="48" t="s">
        <v>4869</v>
      </c>
      <c r="G3485" s="48" t="s">
        <v>211</v>
      </c>
      <c r="H3485" s="48" t="s">
        <v>4870</v>
      </c>
      <c r="I3485" s="48" t="s">
        <v>4871</v>
      </c>
      <c r="J3485" s="48" t="s">
        <v>2661</v>
      </c>
      <c r="K3485" s="217" t="s">
        <v>4989</v>
      </c>
      <c r="L3485" s="217" t="s">
        <v>297</v>
      </c>
      <c r="M3485" s="48" t="s">
        <v>4872</v>
      </c>
      <c r="N3485" s="217" t="s">
        <v>211</v>
      </c>
      <c r="O3485" s="48" t="s">
        <v>4852</v>
      </c>
      <c r="P3485" s="48"/>
      <c r="Q3485" s="48" t="s">
        <v>218</v>
      </c>
      <c r="R3485" s="217" t="s">
        <v>211</v>
      </c>
      <c r="S3485" s="48" t="b">
        <v>0</v>
      </c>
      <c r="T3485" s="48"/>
      <c r="U3485" s="178"/>
      <c r="V3485" s="178">
        <v>43791</v>
      </c>
      <c r="W3485" s="48" t="s">
        <v>211</v>
      </c>
      <c r="X3485" s="48"/>
      <c r="Y3485" s="48"/>
      <c r="Z3485" s="48" t="s">
        <v>211</v>
      </c>
      <c r="AA3485" s="48"/>
      <c r="AB3485" s="48"/>
      <c r="AC3485" s="217" t="s">
        <v>211</v>
      </c>
      <c r="AD3485" s="48"/>
      <c r="AE3485" s="217" t="s">
        <v>4852</v>
      </c>
      <c r="AF3485" s="217" t="s">
        <v>5016</v>
      </c>
      <c r="AG3485" s="217" t="s">
        <v>211</v>
      </c>
      <c r="AH3485" s="208">
        <v>43875</v>
      </c>
      <c r="AI3485" s="210" t="s">
        <v>4360</v>
      </c>
      <c r="AJ3485" s="115" t="str">
        <f t="shared" si="54"/>
        <v>FS</v>
      </c>
      <c r="AK3485" s="115" t="b">
        <f>ISNUMBER(SEARCH("IRT",Table1[[#This Row],[Current_Status]]))</f>
        <v>0</v>
      </c>
      <c r="AL3485" s="116">
        <f>YEAR(Table1[[#This Row],[Project_Initiated]])</f>
        <v>2019</v>
      </c>
      <c r="AM3485" s="53">
        <v>44136</v>
      </c>
      <c r="AN3485" s="53" t="str">
        <f>IF(AND(Table1[[#This Row],[Completed Date]]&gt;="07/01/2020"+0,Table1[[#This Row],[Completed Date]]&lt;="6/30/2021"+0),"FY 20-21",IF(AND(Table1[[#This Row],[Completed Date]]&gt;="07/01/2019"+0,Table1[[#This Row],[Completed Date]]&lt;="6/30/2020"+0),"FY 19-20",""))</f>
        <v>FY 19-20</v>
      </c>
      <c r="AO3485" s="116" t="str">
        <f>IFERROR(FIND("R",Table1[[#This Row],[FS_Priority]]),"")</f>
        <v/>
      </c>
    </row>
    <row r="3486" spans="1:41" x14ac:dyDescent="0.25">
      <c r="A3486" s="48" t="s">
        <v>4608</v>
      </c>
      <c r="B3486" s="217" t="s">
        <v>211</v>
      </c>
      <c r="C3486" s="217" t="s">
        <v>4608</v>
      </c>
      <c r="D3486" s="218" t="b">
        <v>0</v>
      </c>
      <c r="E3486" s="48" t="s">
        <v>107</v>
      </c>
      <c r="F3486" s="48" t="s">
        <v>4597</v>
      </c>
      <c r="G3486" s="48" t="s">
        <v>211</v>
      </c>
      <c r="H3486" s="48" t="s">
        <v>211</v>
      </c>
      <c r="I3486" s="48" t="s">
        <v>4598</v>
      </c>
      <c r="J3486" s="48" t="s">
        <v>2670</v>
      </c>
      <c r="K3486" s="217" t="s">
        <v>3674</v>
      </c>
      <c r="L3486" s="217" t="s">
        <v>2636</v>
      </c>
      <c r="M3486" s="48" t="s">
        <v>3697</v>
      </c>
      <c r="N3486" s="217" t="s">
        <v>3701</v>
      </c>
      <c r="O3486" s="48" t="s">
        <v>165</v>
      </c>
      <c r="P3486" s="48"/>
      <c r="Q3486" s="48" t="s">
        <v>229</v>
      </c>
      <c r="R3486" s="217" t="s">
        <v>211</v>
      </c>
      <c r="S3486" s="48" t="b">
        <v>1</v>
      </c>
      <c r="T3486" s="48"/>
      <c r="U3486" s="178"/>
      <c r="V3486" s="178">
        <v>43794</v>
      </c>
      <c r="W3486" s="48" t="s">
        <v>211</v>
      </c>
      <c r="X3486" s="48"/>
      <c r="Y3486" s="48"/>
      <c r="Z3486" s="48" t="s">
        <v>211</v>
      </c>
      <c r="AA3486" s="48"/>
      <c r="AB3486" s="48"/>
      <c r="AC3486" s="217" t="s">
        <v>4728</v>
      </c>
      <c r="AD3486" s="48"/>
      <c r="AE3486" s="217" t="s">
        <v>165</v>
      </c>
      <c r="AF3486" s="217" t="s">
        <v>211</v>
      </c>
      <c r="AG3486" s="217" t="s">
        <v>211</v>
      </c>
      <c r="AH3486" s="209">
        <v>43812</v>
      </c>
      <c r="AI3486" s="210" t="s">
        <v>4364</v>
      </c>
      <c r="AJ3486" s="115" t="str">
        <f t="shared" si="54"/>
        <v>FS</v>
      </c>
      <c r="AK3486" s="115" t="b">
        <f>ISNUMBER(SEARCH("IRT",Table1[[#This Row],[Current_Status]]))</f>
        <v>0</v>
      </c>
      <c r="AL3486" s="116">
        <f>YEAR(Table1[[#This Row],[Project_Initiated]])</f>
        <v>2019</v>
      </c>
      <c r="AM3486" s="53">
        <v>44136</v>
      </c>
      <c r="AN3486" s="53" t="str">
        <f>IF(AND(Table1[[#This Row],[Completed Date]]&gt;="07/01/2020"+0,Table1[[#This Row],[Completed Date]]&lt;="6/30/2021"+0),"FY 20-21",IF(AND(Table1[[#This Row],[Completed Date]]&gt;="07/01/2019"+0,Table1[[#This Row],[Completed Date]]&lt;="6/30/2020"+0),"FY 19-20",""))</f>
        <v>FY 19-20</v>
      </c>
      <c r="AO3486" s="116" t="str">
        <f>IFERROR(FIND("R",Table1[[#This Row],[FS_Priority]]),"")</f>
        <v/>
      </c>
    </row>
    <row r="3487" spans="1:41" x14ac:dyDescent="0.25">
      <c r="A3487" s="48" t="s">
        <v>4599</v>
      </c>
      <c r="B3487" s="217" t="s">
        <v>211</v>
      </c>
      <c r="C3487" s="217" t="s">
        <v>4599</v>
      </c>
      <c r="D3487" s="218" t="b">
        <v>0</v>
      </c>
      <c r="E3487" s="48" t="s">
        <v>107</v>
      </c>
      <c r="F3487" s="48" t="s">
        <v>4600</v>
      </c>
      <c r="G3487" s="48" t="s">
        <v>211</v>
      </c>
      <c r="H3487" s="48" t="s">
        <v>211</v>
      </c>
      <c r="I3487" s="48" t="s">
        <v>4601</v>
      </c>
      <c r="J3487" s="48" t="s">
        <v>2661</v>
      </c>
      <c r="K3487" s="217" t="s">
        <v>3674</v>
      </c>
      <c r="L3487" s="217" t="s">
        <v>2636</v>
      </c>
      <c r="M3487" s="48" t="s">
        <v>3697</v>
      </c>
      <c r="N3487" s="217" t="s">
        <v>3701</v>
      </c>
      <c r="O3487" s="48" t="s">
        <v>165</v>
      </c>
      <c r="P3487" s="48"/>
      <c r="Q3487" s="48" t="s">
        <v>223</v>
      </c>
      <c r="R3487" s="217" t="s">
        <v>211</v>
      </c>
      <c r="S3487" s="48" t="b">
        <v>0</v>
      </c>
      <c r="T3487" s="48"/>
      <c r="U3487" s="178"/>
      <c r="V3487" s="178">
        <v>43794</v>
      </c>
      <c r="W3487" s="48" t="s">
        <v>211</v>
      </c>
      <c r="X3487" s="48"/>
      <c r="Y3487" s="48"/>
      <c r="Z3487" s="48" t="s">
        <v>211</v>
      </c>
      <c r="AA3487" s="48"/>
      <c r="AB3487" s="48"/>
      <c r="AC3487" s="217" t="s">
        <v>4778</v>
      </c>
      <c r="AD3487" s="179"/>
      <c r="AE3487" s="217" t="s">
        <v>165</v>
      </c>
      <c r="AF3487" s="217" t="s">
        <v>211</v>
      </c>
      <c r="AG3487" s="217" t="s">
        <v>211</v>
      </c>
      <c r="AH3487" s="209">
        <v>43837</v>
      </c>
      <c r="AI3487" s="210" t="s">
        <v>4364</v>
      </c>
      <c r="AJ3487" s="115" t="str">
        <f t="shared" si="54"/>
        <v>FS</v>
      </c>
      <c r="AK3487" s="115" t="b">
        <f>ISNUMBER(SEARCH("IRT",Table1[[#This Row],[Current_Status]]))</f>
        <v>0</v>
      </c>
      <c r="AL3487" s="116">
        <f>YEAR(Table1[[#This Row],[Project_Initiated]])</f>
        <v>2019</v>
      </c>
      <c r="AM3487" s="53">
        <v>44136</v>
      </c>
      <c r="AN3487" s="53" t="str">
        <f>IF(AND(Table1[[#This Row],[Completed Date]]&gt;="07/01/2020"+0,Table1[[#This Row],[Completed Date]]&lt;="6/30/2021"+0),"FY 20-21",IF(AND(Table1[[#This Row],[Completed Date]]&gt;="07/01/2019"+0,Table1[[#This Row],[Completed Date]]&lt;="6/30/2020"+0),"FY 19-20",""))</f>
        <v>FY 19-20</v>
      </c>
      <c r="AO3487" s="116" t="str">
        <f>IFERROR(FIND("R",Table1[[#This Row],[FS_Priority]]),"")</f>
        <v/>
      </c>
    </row>
    <row r="3488" spans="1:41" x14ac:dyDescent="0.25">
      <c r="A3488" s="48" t="s">
        <v>4602</v>
      </c>
      <c r="B3488" s="217" t="s">
        <v>211</v>
      </c>
      <c r="C3488" s="217" t="s">
        <v>4602</v>
      </c>
      <c r="D3488" s="218" t="b">
        <v>0</v>
      </c>
      <c r="E3488" s="48" t="s">
        <v>107</v>
      </c>
      <c r="F3488" s="48" t="s">
        <v>4603</v>
      </c>
      <c r="G3488" s="48" t="s">
        <v>211</v>
      </c>
      <c r="H3488" s="48" t="s">
        <v>211</v>
      </c>
      <c r="I3488" s="48" t="s">
        <v>4604</v>
      </c>
      <c r="J3488" s="48" t="s">
        <v>2661</v>
      </c>
      <c r="K3488" s="217" t="s">
        <v>3674</v>
      </c>
      <c r="L3488" s="217" t="s">
        <v>2636</v>
      </c>
      <c r="M3488" s="48" t="s">
        <v>3697</v>
      </c>
      <c r="N3488" s="217" t="s">
        <v>3701</v>
      </c>
      <c r="O3488" s="48" t="s">
        <v>165</v>
      </c>
      <c r="P3488" s="48"/>
      <c r="Q3488" s="48" t="s">
        <v>225</v>
      </c>
      <c r="R3488" s="217" t="s">
        <v>211</v>
      </c>
      <c r="S3488" s="48" t="b">
        <v>0</v>
      </c>
      <c r="T3488" s="48"/>
      <c r="U3488" s="178"/>
      <c r="V3488" s="178">
        <v>43794</v>
      </c>
      <c r="W3488" s="48" t="s">
        <v>211</v>
      </c>
      <c r="X3488" s="48"/>
      <c r="Y3488" s="48"/>
      <c r="Z3488" s="48" t="s">
        <v>211</v>
      </c>
      <c r="AA3488" s="48"/>
      <c r="AB3488" s="48"/>
      <c r="AC3488" s="217" t="s">
        <v>4778</v>
      </c>
      <c r="AD3488" s="179"/>
      <c r="AE3488" s="217" t="s">
        <v>165</v>
      </c>
      <c r="AF3488" s="217" t="s">
        <v>211</v>
      </c>
      <c r="AG3488" s="217" t="s">
        <v>211</v>
      </c>
      <c r="AH3488" s="209">
        <v>43837</v>
      </c>
      <c r="AI3488" s="210" t="s">
        <v>4364</v>
      </c>
      <c r="AJ3488" s="115" t="str">
        <f t="shared" si="54"/>
        <v>FS</v>
      </c>
      <c r="AK3488" s="115" t="b">
        <f>ISNUMBER(SEARCH("IRT",Table1[[#This Row],[Current_Status]]))</f>
        <v>0</v>
      </c>
      <c r="AL3488" s="116">
        <f>YEAR(Table1[[#This Row],[Project_Initiated]])</f>
        <v>2019</v>
      </c>
      <c r="AM3488" s="53">
        <v>44136</v>
      </c>
      <c r="AN3488" s="53" t="str">
        <f>IF(AND(Table1[[#This Row],[Completed Date]]&gt;="07/01/2020"+0,Table1[[#This Row],[Completed Date]]&lt;="6/30/2021"+0),"FY 20-21",IF(AND(Table1[[#This Row],[Completed Date]]&gt;="07/01/2019"+0,Table1[[#This Row],[Completed Date]]&lt;="6/30/2020"+0),"FY 19-20",""))</f>
        <v>FY 19-20</v>
      </c>
      <c r="AO3488" s="116" t="str">
        <f>IFERROR(FIND("R",Table1[[#This Row],[FS_Priority]]),"")</f>
        <v/>
      </c>
    </row>
    <row r="3489" spans="1:41" x14ac:dyDescent="0.25">
      <c r="A3489" s="48" t="s">
        <v>4605</v>
      </c>
      <c r="B3489" s="217" t="s">
        <v>211</v>
      </c>
      <c r="C3489" s="217" t="s">
        <v>4605</v>
      </c>
      <c r="D3489" s="218" t="b">
        <v>0</v>
      </c>
      <c r="E3489" s="48" t="s">
        <v>107</v>
      </c>
      <c r="F3489" s="48" t="s">
        <v>4606</v>
      </c>
      <c r="G3489" s="48" t="s">
        <v>211</v>
      </c>
      <c r="H3489" s="48" t="s">
        <v>211</v>
      </c>
      <c r="I3489" s="48" t="s">
        <v>4607</v>
      </c>
      <c r="J3489" s="48" t="s">
        <v>2661</v>
      </c>
      <c r="K3489" s="217" t="s">
        <v>3674</v>
      </c>
      <c r="L3489" s="217" t="s">
        <v>2636</v>
      </c>
      <c r="M3489" s="48" t="s">
        <v>3697</v>
      </c>
      <c r="N3489" s="217" t="s">
        <v>3701</v>
      </c>
      <c r="O3489" s="48" t="s">
        <v>165</v>
      </c>
      <c r="P3489" s="48"/>
      <c r="Q3489" s="48" t="s">
        <v>227</v>
      </c>
      <c r="R3489" s="217" t="s">
        <v>211</v>
      </c>
      <c r="S3489" s="48" t="b">
        <v>0</v>
      </c>
      <c r="T3489" s="48"/>
      <c r="U3489" s="178"/>
      <c r="V3489" s="178">
        <v>43794</v>
      </c>
      <c r="W3489" s="48" t="s">
        <v>211</v>
      </c>
      <c r="X3489" s="48"/>
      <c r="Y3489" s="48"/>
      <c r="Z3489" s="48" t="s">
        <v>211</v>
      </c>
      <c r="AA3489" s="48"/>
      <c r="AB3489" s="48"/>
      <c r="AC3489" s="217" t="s">
        <v>4778</v>
      </c>
      <c r="AD3489" s="48"/>
      <c r="AE3489" s="217" t="s">
        <v>165</v>
      </c>
      <c r="AF3489" s="217" t="s">
        <v>211</v>
      </c>
      <c r="AG3489" s="217" t="s">
        <v>211</v>
      </c>
      <c r="AH3489" s="208">
        <v>43837</v>
      </c>
      <c r="AI3489" s="210" t="s">
        <v>4364</v>
      </c>
      <c r="AJ3489" s="115" t="str">
        <f t="shared" si="54"/>
        <v>FS</v>
      </c>
      <c r="AK3489" s="115" t="b">
        <f>ISNUMBER(SEARCH("IRT",Table1[[#This Row],[Current_Status]]))</f>
        <v>0</v>
      </c>
      <c r="AL3489" s="116">
        <f>YEAR(Table1[[#This Row],[Project_Initiated]])</f>
        <v>2019</v>
      </c>
      <c r="AM3489" s="53">
        <v>44136</v>
      </c>
      <c r="AN3489" s="53" t="str">
        <f>IF(AND(Table1[[#This Row],[Completed Date]]&gt;="07/01/2020"+0,Table1[[#This Row],[Completed Date]]&lt;="6/30/2021"+0),"FY 20-21",IF(AND(Table1[[#This Row],[Completed Date]]&gt;="07/01/2019"+0,Table1[[#This Row],[Completed Date]]&lt;="6/30/2020"+0),"FY 19-20",""))</f>
        <v>FY 19-20</v>
      </c>
      <c r="AO3489" s="116" t="str">
        <f>IFERROR(FIND("R",Table1[[#This Row],[FS_Priority]]),"")</f>
        <v/>
      </c>
    </row>
    <row r="3490" spans="1:41" x14ac:dyDescent="0.25">
      <c r="A3490" s="48" t="s">
        <v>4596</v>
      </c>
      <c r="B3490" s="217" t="s">
        <v>211</v>
      </c>
      <c r="C3490" s="217" t="s">
        <v>4596</v>
      </c>
      <c r="D3490" s="218" t="b">
        <v>0</v>
      </c>
      <c r="E3490" s="48" t="s">
        <v>107</v>
      </c>
      <c r="F3490" s="48" t="s">
        <v>4597</v>
      </c>
      <c r="G3490" s="48" t="s">
        <v>211</v>
      </c>
      <c r="H3490" s="48" t="s">
        <v>211</v>
      </c>
      <c r="I3490" s="48" t="s">
        <v>4598</v>
      </c>
      <c r="J3490" s="48" t="s">
        <v>2670</v>
      </c>
      <c r="K3490" s="217" t="s">
        <v>3674</v>
      </c>
      <c r="L3490" s="217" t="s">
        <v>2636</v>
      </c>
      <c r="M3490" s="48" t="s">
        <v>3697</v>
      </c>
      <c r="N3490" s="217" t="s">
        <v>3701</v>
      </c>
      <c r="O3490" s="48" t="s">
        <v>165</v>
      </c>
      <c r="P3490" s="48"/>
      <c r="Q3490" s="48" t="s">
        <v>221</v>
      </c>
      <c r="R3490" s="217" t="s">
        <v>211</v>
      </c>
      <c r="S3490" s="48" t="b">
        <v>1</v>
      </c>
      <c r="T3490" s="48"/>
      <c r="U3490" s="178"/>
      <c r="V3490" s="178">
        <v>43794</v>
      </c>
      <c r="W3490" s="48" t="s">
        <v>211</v>
      </c>
      <c r="X3490" s="48"/>
      <c r="Y3490" s="48"/>
      <c r="Z3490" s="48" t="s">
        <v>211</v>
      </c>
      <c r="AA3490" s="48"/>
      <c r="AB3490" s="48"/>
      <c r="AC3490" s="217" t="s">
        <v>4728</v>
      </c>
      <c r="AD3490" s="48"/>
      <c r="AE3490" s="217" t="s">
        <v>165</v>
      </c>
      <c r="AF3490" s="217" t="s">
        <v>211</v>
      </c>
      <c r="AG3490" s="217" t="s">
        <v>211</v>
      </c>
      <c r="AH3490" s="209">
        <v>43812</v>
      </c>
      <c r="AI3490" s="210" t="s">
        <v>4364</v>
      </c>
      <c r="AJ3490" s="115" t="str">
        <f t="shared" si="54"/>
        <v>FS</v>
      </c>
      <c r="AK3490" s="115" t="b">
        <f>ISNUMBER(SEARCH("IRT",Table1[[#This Row],[Current_Status]]))</f>
        <v>0</v>
      </c>
      <c r="AL3490" s="116">
        <f>YEAR(Table1[[#This Row],[Project_Initiated]])</f>
        <v>2019</v>
      </c>
      <c r="AM3490" s="53">
        <v>44136</v>
      </c>
      <c r="AN3490" s="53" t="str">
        <f>IF(AND(Table1[[#This Row],[Completed Date]]&gt;="07/01/2020"+0,Table1[[#This Row],[Completed Date]]&lt;="6/30/2021"+0),"FY 20-21",IF(AND(Table1[[#This Row],[Completed Date]]&gt;="07/01/2019"+0,Table1[[#This Row],[Completed Date]]&lt;="6/30/2020"+0),"FY 19-20",""))</f>
        <v>FY 19-20</v>
      </c>
      <c r="AO3490" s="116" t="str">
        <f>IFERROR(FIND("R",Table1[[#This Row],[FS_Priority]]),"")</f>
        <v/>
      </c>
    </row>
    <row r="3491" spans="1:41" x14ac:dyDescent="0.25">
      <c r="A3491" s="48" t="s">
        <v>4669</v>
      </c>
      <c r="B3491" s="217" t="s">
        <v>211</v>
      </c>
      <c r="C3491" s="217" t="s">
        <v>4669</v>
      </c>
      <c r="D3491" s="218" t="b">
        <v>0</v>
      </c>
      <c r="E3491" s="48" t="s">
        <v>4299</v>
      </c>
      <c r="F3491" s="48" t="s">
        <v>4670</v>
      </c>
      <c r="G3491" s="48" t="s">
        <v>4751</v>
      </c>
      <c r="H3491" s="48" t="s">
        <v>211</v>
      </c>
      <c r="I3491" s="48" t="s">
        <v>4671</v>
      </c>
      <c r="J3491" s="48" t="s">
        <v>2661</v>
      </c>
      <c r="K3491" s="217" t="s">
        <v>3471</v>
      </c>
      <c r="L3491" s="217" t="s">
        <v>2636</v>
      </c>
      <c r="M3491" s="48" t="s">
        <v>4672</v>
      </c>
      <c r="N3491" s="217" t="s">
        <v>211</v>
      </c>
      <c r="O3491" s="48" t="s">
        <v>534</v>
      </c>
      <c r="P3491" s="48"/>
      <c r="Q3491" s="48" t="s">
        <v>3431</v>
      </c>
      <c r="R3491" s="217" t="s">
        <v>211</v>
      </c>
      <c r="S3491" s="48" t="b">
        <v>0</v>
      </c>
      <c r="T3491" s="48"/>
      <c r="U3491" s="178"/>
      <c r="V3491" s="178">
        <v>43785</v>
      </c>
      <c r="W3491" s="48" t="s">
        <v>211</v>
      </c>
      <c r="X3491" s="48"/>
      <c r="Y3491" s="48"/>
      <c r="Z3491" s="48" t="s">
        <v>211</v>
      </c>
      <c r="AA3491" s="48"/>
      <c r="AB3491" s="48"/>
      <c r="AC3491" s="217" t="s">
        <v>4995</v>
      </c>
      <c r="AD3491" s="48"/>
      <c r="AE3491" s="217" t="s">
        <v>534</v>
      </c>
      <c r="AF3491" s="217" t="s">
        <v>211</v>
      </c>
      <c r="AG3491" s="217" t="s">
        <v>211</v>
      </c>
      <c r="AH3491" s="208">
        <v>43983</v>
      </c>
      <c r="AI3491" s="210" t="s">
        <v>4364</v>
      </c>
      <c r="AJ3491" s="115" t="str">
        <f t="shared" si="54"/>
        <v>FS</v>
      </c>
      <c r="AK3491" s="115" t="b">
        <f>ISNUMBER(SEARCH("IRT",Table1[[#This Row],[Current_Status]]))</f>
        <v>0</v>
      </c>
      <c r="AL3491" s="116">
        <f>YEAR(Table1[[#This Row],[Project_Initiated]])</f>
        <v>2019</v>
      </c>
      <c r="AM3491" s="53">
        <v>44136</v>
      </c>
      <c r="AN3491" s="53" t="str">
        <f>IF(AND(Table1[[#This Row],[Completed Date]]&gt;="07/01/2020"+0,Table1[[#This Row],[Completed Date]]&lt;="6/30/2021"+0),"FY 20-21",IF(AND(Table1[[#This Row],[Completed Date]]&gt;="07/01/2019"+0,Table1[[#This Row],[Completed Date]]&lt;="6/30/2020"+0),"FY 19-20",""))</f>
        <v>FY 19-20</v>
      </c>
      <c r="AO3491" s="116">
        <f>IFERROR(FIND("R",Table1[[#This Row],[FS_Priority]]),"")</f>
        <v>1</v>
      </c>
    </row>
    <row r="3492" spans="1:41" x14ac:dyDescent="0.25">
      <c r="A3492" s="48" t="s">
        <v>4648</v>
      </c>
      <c r="B3492" s="217" t="s">
        <v>211</v>
      </c>
      <c r="C3492" s="217" t="s">
        <v>4648</v>
      </c>
      <c r="D3492" s="218" t="b">
        <v>0</v>
      </c>
      <c r="E3492" s="48" t="s">
        <v>107</v>
      </c>
      <c r="F3492" s="48" t="s">
        <v>4649</v>
      </c>
      <c r="G3492" s="48" t="s">
        <v>211</v>
      </c>
      <c r="H3492" s="48" t="s">
        <v>211</v>
      </c>
      <c r="I3492" s="48" t="s">
        <v>3663</v>
      </c>
      <c r="J3492" s="48" t="s">
        <v>2671</v>
      </c>
      <c r="K3492" s="217" t="s">
        <v>3674</v>
      </c>
      <c r="L3492" s="217" t="s">
        <v>2636</v>
      </c>
      <c r="M3492" s="48" t="s">
        <v>3697</v>
      </c>
      <c r="N3492" s="217" t="s">
        <v>3701</v>
      </c>
      <c r="O3492" s="48" t="s">
        <v>165</v>
      </c>
      <c r="P3492" s="48"/>
      <c r="Q3492" s="48" t="s">
        <v>108</v>
      </c>
      <c r="R3492" s="217" t="s">
        <v>211</v>
      </c>
      <c r="S3492" s="48" t="b">
        <v>1</v>
      </c>
      <c r="T3492" s="48"/>
      <c r="U3492" s="178"/>
      <c r="V3492" s="178">
        <v>43794</v>
      </c>
      <c r="W3492" s="48" t="s">
        <v>211</v>
      </c>
      <c r="X3492" s="48"/>
      <c r="Y3492" s="48"/>
      <c r="Z3492" s="48" t="s">
        <v>211</v>
      </c>
      <c r="AA3492" s="48"/>
      <c r="AB3492" s="48"/>
      <c r="AC3492" s="217" t="s">
        <v>4951</v>
      </c>
      <c r="AD3492" s="48"/>
      <c r="AE3492" s="217" t="s">
        <v>165</v>
      </c>
      <c r="AF3492" s="217" t="s">
        <v>211</v>
      </c>
      <c r="AG3492" s="217" t="s">
        <v>211</v>
      </c>
      <c r="AH3492" s="208"/>
      <c r="AI3492" s="210" t="s">
        <v>4364</v>
      </c>
      <c r="AJ3492" s="115" t="str">
        <f t="shared" si="54"/>
        <v>FS</v>
      </c>
      <c r="AK3492" s="115" t="b">
        <f>ISNUMBER(SEARCH("IRT",Table1[[#This Row],[Current_Status]]))</f>
        <v>0</v>
      </c>
      <c r="AL3492" s="116">
        <f>YEAR(Table1[[#This Row],[Project_Initiated]])</f>
        <v>2019</v>
      </c>
      <c r="AM3492" s="53">
        <v>44136</v>
      </c>
      <c r="AN3492" s="53" t="str">
        <f>IF(AND(Table1[[#This Row],[Completed Date]]&gt;="07/01/2020"+0,Table1[[#This Row],[Completed Date]]&lt;="6/30/2021"+0),"FY 20-21",IF(AND(Table1[[#This Row],[Completed Date]]&gt;="07/01/2019"+0,Table1[[#This Row],[Completed Date]]&lt;="6/30/2020"+0),"FY 19-20",""))</f>
        <v/>
      </c>
      <c r="AO3492" s="116" t="str">
        <f>IFERROR(FIND("R",Table1[[#This Row],[FS_Priority]]),"")</f>
        <v/>
      </c>
    </row>
    <row r="3493" spans="1:41" x14ac:dyDescent="0.25">
      <c r="A3493" s="48" t="s">
        <v>4850</v>
      </c>
      <c r="B3493" s="217" t="s">
        <v>211</v>
      </c>
      <c r="C3493" s="217" t="s">
        <v>4850</v>
      </c>
      <c r="D3493" s="218" t="b">
        <v>0</v>
      </c>
      <c r="E3493" s="48" t="s">
        <v>53</v>
      </c>
      <c r="F3493" s="48" t="s">
        <v>4851</v>
      </c>
      <c r="G3493" s="48" t="s">
        <v>211</v>
      </c>
      <c r="H3493" s="48" t="s">
        <v>440</v>
      </c>
      <c r="I3493" s="48" t="s">
        <v>3591</v>
      </c>
      <c r="J3493" s="48" t="s">
        <v>2661</v>
      </c>
      <c r="K3493" s="217" t="s">
        <v>3514</v>
      </c>
      <c r="L3493" s="217" t="s">
        <v>2636</v>
      </c>
      <c r="M3493" s="48" t="s">
        <v>3554</v>
      </c>
      <c r="N3493" s="217" t="s">
        <v>211</v>
      </c>
      <c r="O3493" s="48" t="s">
        <v>4852</v>
      </c>
      <c r="P3493" s="48"/>
      <c r="Q3493" s="48" t="s">
        <v>218</v>
      </c>
      <c r="R3493" s="217" t="s">
        <v>211</v>
      </c>
      <c r="S3493" s="48" t="b">
        <v>0</v>
      </c>
      <c r="T3493" s="48"/>
      <c r="U3493" s="178"/>
      <c r="V3493" s="178">
        <v>43794</v>
      </c>
      <c r="W3493" s="48" t="s">
        <v>211</v>
      </c>
      <c r="X3493" s="48"/>
      <c r="Y3493" s="48"/>
      <c r="Z3493" s="48" t="s">
        <v>211</v>
      </c>
      <c r="AA3493" s="48"/>
      <c r="AB3493" s="48"/>
      <c r="AC3493" s="217" t="s">
        <v>4931</v>
      </c>
      <c r="AD3493" s="48"/>
      <c r="AE3493" s="217" t="s">
        <v>4852</v>
      </c>
      <c r="AF3493" s="217" t="s">
        <v>211</v>
      </c>
      <c r="AG3493" s="217" t="s">
        <v>211</v>
      </c>
      <c r="AH3493" s="208">
        <v>43903</v>
      </c>
      <c r="AI3493" s="210" t="s">
        <v>4360</v>
      </c>
      <c r="AJ3493" s="115" t="str">
        <f t="shared" si="54"/>
        <v>FS</v>
      </c>
      <c r="AK3493" s="115" t="b">
        <f>ISNUMBER(SEARCH("IRT",Table1[[#This Row],[Current_Status]]))</f>
        <v>0</v>
      </c>
      <c r="AL3493" s="116">
        <f>YEAR(Table1[[#This Row],[Project_Initiated]])</f>
        <v>2019</v>
      </c>
      <c r="AM3493" s="53">
        <v>44136</v>
      </c>
      <c r="AN3493" s="53" t="str">
        <f>IF(AND(Table1[[#This Row],[Completed Date]]&gt;="07/01/2020"+0,Table1[[#This Row],[Completed Date]]&lt;="6/30/2021"+0),"FY 20-21",IF(AND(Table1[[#This Row],[Completed Date]]&gt;="07/01/2019"+0,Table1[[#This Row],[Completed Date]]&lt;="6/30/2020"+0),"FY 19-20",""))</f>
        <v>FY 19-20</v>
      </c>
      <c r="AO3493" s="116" t="str">
        <f>IFERROR(FIND("R",Table1[[#This Row],[FS_Priority]]),"")</f>
        <v/>
      </c>
    </row>
    <row r="3494" spans="1:41" x14ac:dyDescent="0.25">
      <c r="A3494" s="48" t="s">
        <v>4636</v>
      </c>
      <c r="B3494" s="217" t="s">
        <v>211</v>
      </c>
      <c r="C3494" s="217" t="s">
        <v>4636</v>
      </c>
      <c r="D3494" s="218" t="b">
        <v>0</v>
      </c>
      <c r="E3494" s="48" t="s">
        <v>107</v>
      </c>
      <c r="F3494" s="48" t="s">
        <v>4637</v>
      </c>
      <c r="G3494" s="48" t="s">
        <v>4941</v>
      </c>
      <c r="H3494" s="48" t="s">
        <v>211</v>
      </c>
      <c r="I3494" s="48" t="s">
        <v>4638</v>
      </c>
      <c r="J3494" s="48" t="s">
        <v>2648</v>
      </c>
      <c r="K3494" s="217" t="s">
        <v>3674</v>
      </c>
      <c r="L3494" s="217" t="s">
        <v>2636</v>
      </c>
      <c r="M3494" s="48" t="s">
        <v>3561</v>
      </c>
      <c r="N3494" s="217" t="s">
        <v>4639</v>
      </c>
      <c r="O3494" s="48" t="s">
        <v>183</v>
      </c>
      <c r="P3494" s="48"/>
      <c r="Q3494" s="48" t="s">
        <v>242</v>
      </c>
      <c r="R3494" s="217" t="s">
        <v>211</v>
      </c>
      <c r="S3494" s="48" t="b">
        <v>1</v>
      </c>
      <c r="T3494" s="48"/>
      <c r="U3494" s="178"/>
      <c r="V3494" s="178">
        <v>43796</v>
      </c>
      <c r="W3494" s="48" t="s">
        <v>211</v>
      </c>
      <c r="X3494" s="48"/>
      <c r="Y3494" s="48"/>
      <c r="Z3494" s="48" t="s">
        <v>211</v>
      </c>
      <c r="AA3494" s="48"/>
      <c r="AB3494" s="48"/>
      <c r="AC3494" s="217" t="s">
        <v>5117</v>
      </c>
      <c r="AD3494" s="219">
        <v>43938</v>
      </c>
      <c r="AE3494" s="217" t="s">
        <v>498</v>
      </c>
      <c r="AF3494" s="217" t="s">
        <v>4942</v>
      </c>
      <c r="AG3494" s="217" t="s">
        <v>2694</v>
      </c>
      <c r="AH3494" s="208"/>
      <c r="AI3494" s="210" t="s">
        <v>4364</v>
      </c>
      <c r="AJ3494" s="115" t="str">
        <f t="shared" si="54"/>
        <v>FS</v>
      </c>
      <c r="AK3494" s="115" t="b">
        <f>ISNUMBER(SEARCH("IRT",Table1[[#This Row],[Current_Status]]))</f>
        <v>0</v>
      </c>
      <c r="AL3494" s="116">
        <f>YEAR(Table1[[#This Row],[Project_Initiated]])</f>
        <v>2019</v>
      </c>
      <c r="AM3494" s="53">
        <v>44136</v>
      </c>
      <c r="AN3494" s="53" t="str">
        <f>IF(AND(Table1[[#This Row],[Completed Date]]&gt;="07/01/2020"+0,Table1[[#This Row],[Completed Date]]&lt;="6/30/2021"+0),"FY 20-21",IF(AND(Table1[[#This Row],[Completed Date]]&gt;="07/01/2019"+0,Table1[[#This Row],[Completed Date]]&lt;="6/30/2020"+0),"FY 19-20",""))</f>
        <v/>
      </c>
      <c r="AO3494" s="116" t="str">
        <f>IFERROR(FIND("R",Table1[[#This Row],[FS_Priority]]),"")</f>
        <v/>
      </c>
    </row>
    <row r="3495" spans="1:41" x14ac:dyDescent="0.25">
      <c r="A3495" s="48" t="s">
        <v>4627</v>
      </c>
      <c r="B3495" s="217" t="s">
        <v>211</v>
      </c>
      <c r="C3495" s="217" t="s">
        <v>4627</v>
      </c>
      <c r="D3495" s="218" t="b">
        <v>0</v>
      </c>
      <c r="E3495" s="48" t="s">
        <v>107</v>
      </c>
      <c r="F3495" s="48" t="s">
        <v>4628</v>
      </c>
      <c r="G3495" s="48" t="s">
        <v>211</v>
      </c>
      <c r="H3495" s="48" t="s">
        <v>211</v>
      </c>
      <c r="I3495" s="48" t="s">
        <v>4629</v>
      </c>
      <c r="J3495" s="48" t="s">
        <v>2657</v>
      </c>
      <c r="K3495" s="217" t="s">
        <v>3674</v>
      </c>
      <c r="L3495" s="217" t="s">
        <v>2636</v>
      </c>
      <c r="M3495" s="48" t="s">
        <v>3724</v>
      </c>
      <c r="N3495" s="217" t="s">
        <v>3533</v>
      </c>
      <c r="O3495" s="48" t="s">
        <v>183</v>
      </c>
      <c r="P3495" s="48"/>
      <c r="Q3495" s="48" t="s">
        <v>239</v>
      </c>
      <c r="R3495" s="217" t="s">
        <v>211</v>
      </c>
      <c r="S3495" s="48" t="b">
        <v>0</v>
      </c>
      <c r="T3495" s="48"/>
      <c r="U3495" s="178"/>
      <c r="V3495" s="178">
        <v>43796</v>
      </c>
      <c r="W3495" s="48" t="s">
        <v>211</v>
      </c>
      <c r="X3495" s="48"/>
      <c r="Y3495" s="48"/>
      <c r="Z3495" s="48" t="s">
        <v>211</v>
      </c>
      <c r="AA3495" s="48"/>
      <c r="AB3495" s="48"/>
      <c r="AC3495" s="217" t="s">
        <v>5028</v>
      </c>
      <c r="AD3495" s="48"/>
      <c r="AE3495" s="217" t="s">
        <v>498</v>
      </c>
      <c r="AF3495" s="217" t="s">
        <v>4725</v>
      </c>
      <c r="AG3495" s="217" t="s">
        <v>211</v>
      </c>
      <c r="AH3495" s="208"/>
      <c r="AI3495" s="210" t="s">
        <v>4364</v>
      </c>
      <c r="AJ3495" s="115" t="str">
        <f t="shared" si="54"/>
        <v>FS</v>
      </c>
      <c r="AK3495" s="115" t="b">
        <f>ISNUMBER(SEARCH("IRT",Table1[[#This Row],[Current_Status]]))</f>
        <v>0</v>
      </c>
      <c r="AL3495" s="116">
        <f>YEAR(Table1[[#This Row],[Project_Initiated]])</f>
        <v>2019</v>
      </c>
      <c r="AM3495" s="53">
        <v>44136</v>
      </c>
      <c r="AN3495" s="53" t="str">
        <f>IF(AND(Table1[[#This Row],[Completed Date]]&gt;="07/01/2020"+0,Table1[[#This Row],[Completed Date]]&lt;="6/30/2021"+0),"FY 20-21",IF(AND(Table1[[#This Row],[Completed Date]]&gt;="07/01/2019"+0,Table1[[#This Row],[Completed Date]]&lt;="6/30/2020"+0),"FY 19-20",""))</f>
        <v/>
      </c>
      <c r="AO3495" s="116" t="str">
        <f>IFERROR(FIND("R",Table1[[#This Row],[FS_Priority]]),"")</f>
        <v/>
      </c>
    </row>
    <row r="3496" spans="1:41" x14ac:dyDescent="0.25">
      <c r="A3496" s="48" t="s">
        <v>4883</v>
      </c>
      <c r="B3496" s="217" t="s">
        <v>211</v>
      </c>
      <c r="C3496" s="217" t="s">
        <v>4883</v>
      </c>
      <c r="D3496" s="218" t="b">
        <v>0</v>
      </c>
      <c r="E3496" s="48" t="s">
        <v>107</v>
      </c>
      <c r="F3496" s="48" t="s">
        <v>4884</v>
      </c>
      <c r="G3496" s="48" t="s">
        <v>211</v>
      </c>
      <c r="H3496" s="48" t="s">
        <v>472</v>
      </c>
      <c r="I3496" s="48" t="s">
        <v>4885</v>
      </c>
      <c r="J3496" s="48" t="s">
        <v>2661</v>
      </c>
      <c r="K3496" s="217" t="s">
        <v>3674</v>
      </c>
      <c r="L3496" s="217" t="s">
        <v>2636</v>
      </c>
      <c r="M3496" s="48" t="s">
        <v>3568</v>
      </c>
      <c r="N3496" s="217" t="s">
        <v>4879</v>
      </c>
      <c r="O3496" s="48" t="s">
        <v>4852</v>
      </c>
      <c r="P3496" s="48"/>
      <c r="Q3496" s="48" t="s">
        <v>184</v>
      </c>
      <c r="R3496" s="217" t="s">
        <v>211</v>
      </c>
      <c r="S3496" s="48" t="b">
        <v>0</v>
      </c>
      <c r="T3496" s="48"/>
      <c r="U3496" s="178"/>
      <c r="V3496" s="178">
        <v>43818</v>
      </c>
      <c r="W3496" s="48" t="s">
        <v>211</v>
      </c>
      <c r="X3496" s="48"/>
      <c r="Y3496" s="48"/>
      <c r="Z3496" s="48" t="s">
        <v>211</v>
      </c>
      <c r="AA3496" s="48"/>
      <c r="AB3496" s="48"/>
      <c r="AC3496" s="217" t="s">
        <v>211</v>
      </c>
      <c r="AD3496" s="48"/>
      <c r="AE3496" s="217" t="s">
        <v>4852</v>
      </c>
      <c r="AF3496" s="217" t="s">
        <v>4933</v>
      </c>
      <c r="AG3496" s="217" t="s">
        <v>211</v>
      </c>
      <c r="AH3496" s="208">
        <v>43893</v>
      </c>
      <c r="AI3496" s="210" t="s">
        <v>4360</v>
      </c>
      <c r="AJ3496" s="115" t="str">
        <f t="shared" si="54"/>
        <v>FS</v>
      </c>
      <c r="AK3496" s="115" t="b">
        <f>ISNUMBER(SEARCH("IRT",Table1[[#This Row],[Current_Status]]))</f>
        <v>0</v>
      </c>
      <c r="AL3496" s="116">
        <f>YEAR(Table1[[#This Row],[Project_Initiated]])</f>
        <v>2019</v>
      </c>
      <c r="AM3496" s="53">
        <v>44136</v>
      </c>
      <c r="AN3496" s="53" t="str">
        <f>IF(AND(Table1[[#This Row],[Completed Date]]&gt;="07/01/2020"+0,Table1[[#This Row],[Completed Date]]&lt;="6/30/2021"+0),"FY 20-21",IF(AND(Table1[[#This Row],[Completed Date]]&gt;="07/01/2019"+0,Table1[[#This Row],[Completed Date]]&lt;="6/30/2020"+0),"FY 19-20",""))</f>
        <v>FY 19-20</v>
      </c>
      <c r="AO3496" s="116" t="str">
        <f>IFERROR(FIND("R",Table1[[#This Row],[FS_Priority]]),"")</f>
        <v/>
      </c>
    </row>
    <row r="3497" spans="1:41" x14ac:dyDescent="0.25">
      <c r="A3497" s="48" t="s">
        <v>4887</v>
      </c>
      <c r="B3497" s="217" t="s">
        <v>211</v>
      </c>
      <c r="C3497" s="217" t="s">
        <v>4887</v>
      </c>
      <c r="D3497" s="218" t="b">
        <v>0</v>
      </c>
      <c r="E3497" s="48" t="s">
        <v>107</v>
      </c>
      <c r="F3497" s="48" t="s">
        <v>4888</v>
      </c>
      <c r="G3497" s="48" t="s">
        <v>211</v>
      </c>
      <c r="H3497" s="48" t="s">
        <v>472</v>
      </c>
      <c r="I3497" s="48" t="s">
        <v>4889</v>
      </c>
      <c r="J3497" s="48" t="s">
        <v>2661</v>
      </c>
      <c r="K3497" s="217" t="s">
        <v>3674</v>
      </c>
      <c r="L3497" s="217" t="s">
        <v>2636</v>
      </c>
      <c r="M3497" s="48" t="s">
        <v>3568</v>
      </c>
      <c r="N3497" s="217" t="s">
        <v>4879</v>
      </c>
      <c r="O3497" s="48" t="s">
        <v>4852</v>
      </c>
      <c r="P3497" s="48"/>
      <c r="Q3497" s="48" t="s">
        <v>239</v>
      </c>
      <c r="R3497" s="217" t="s">
        <v>211</v>
      </c>
      <c r="S3497" s="48" t="b">
        <v>0</v>
      </c>
      <c r="T3497" s="48"/>
      <c r="U3497" s="178"/>
      <c r="V3497" s="178">
        <v>43818</v>
      </c>
      <c r="W3497" s="48" t="s">
        <v>211</v>
      </c>
      <c r="X3497" s="48"/>
      <c r="Y3497" s="48"/>
      <c r="Z3497" s="48" t="s">
        <v>211</v>
      </c>
      <c r="AA3497" s="48"/>
      <c r="AB3497" s="48"/>
      <c r="AC3497" s="217" t="s">
        <v>211</v>
      </c>
      <c r="AD3497" s="48"/>
      <c r="AE3497" s="217" t="s">
        <v>4852</v>
      </c>
      <c r="AF3497" s="217" t="s">
        <v>4934</v>
      </c>
      <c r="AG3497" s="217" t="s">
        <v>211</v>
      </c>
      <c r="AH3497" s="208">
        <v>43894</v>
      </c>
      <c r="AI3497" s="210" t="s">
        <v>4360</v>
      </c>
      <c r="AJ3497" s="115" t="str">
        <f t="shared" si="54"/>
        <v>FS</v>
      </c>
      <c r="AK3497" s="115" t="b">
        <f>ISNUMBER(SEARCH("IRT",Table1[[#This Row],[Current_Status]]))</f>
        <v>0</v>
      </c>
      <c r="AL3497" s="116">
        <f>YEAR(Table1[[#This Row],[Project_Initiated]])</f>
        <v>2019</v>
      </c>
      <c r="AM3497" s="53">
        <v>44136</v>
      </c>
      <c r="AN3497" s="53" t="str">
        <f>IF(AND(Table1[[#This Row],[Completed Date]]&gt;="07/01/2020"+0,Table1[[#This Row],[Completed Date]]&lt;="6/30/2021"+0),"FY 20-21",IF(AND(Table1[[#This Row],[Completed Date]]&gt;="07/01/2019"+0,Table1[[#This Row],[Completed Date]]&lt;="6/30/2020"+0),"FY 19-20",""))</f>
        <v>FY 19-20</v>
      </c>
      <c r="AO3497" s="116" t="str">
        <f>IFERROR(FIND("R",Table1[[#This Row],[FS_Priority]]),"")</f>
        <v/>
      </c>
    </row>
    <row r="3498" spans="1:41" x14ac:dyDescent="0.25">
      <c r="A3498" s="48" t="s">
        <v>4890</v>
      </c>
      <c r="B3498" s="217" t="s">
        <v>211</v>
      </c>
      <c r="C3498" s="217" t="s">
        <v>4890</v>
      </c>
      <c r="D3498" s="218" t="b">
        <v>0</v>
      </c>
      <c r="E3498" s="48" t="s">
        <v>107</v>
      </c>
      <c r="F3498" s="48" t="s">
        <v>4891</v>
      </c>
      <c r="G3498" s="48" t="s">
        <v>211</v>
      </c>
      <c r="H3498" s="48" t="s">
        <v>472</v>
      </c>
      <c r="I3498" s="48" t="s">
        <v>4892</v>
      </c>
      <c r="J3498" s="48" t="s">
        <v>2661</v>
      </c>
      <c r="K3498" s="217" t="s">
        <v>3674</v>
      </c>
      <c r="L3498" s="217" t="s">
        <v>2636</v>
      </c>
      <c r="M3498" s="48" t="s">
        <v>3568</v>
      </c>
      <c r="N3498" s="217" t="s">
        <v>4879</v>
      </c>
      <c r="O3498" s="48" t="s">
        <v>4852</v>
      </c>
      <c r="P3498" s="48"/>
      <c r="Q3498" s="48" t="s">
        <v>240</v>
      </c>
      <c r="R3498" s="217" t="s">
        <v>211</v>
      </c>
      <c r="S3498" s="48" t="b">
        <v>0</v>
      </c>
      <c r="T3498" s="48"/>
      <c r="U3498" s="178"/>
      <c r="V3498" s="178">
        <v>43818</v>
      </c>
      <c r="W3498" s="48" t="s">
        <v>211</v>
      </c>
      <c r="X3498" s="48"/>
      <c r="Y3498" s="48"/>
      <c r="Z3498" s="48" t="s">
        <v>211</v>
      </c>
      <c r="AA3498" s="48"/>
      <c r="AB3498" s="48"/>
      <c r="AC3498" s="217" t="s">
        <v>4933</v>
      </c>
      <c r="AD3498" s="48"/>
      <c r="AE3498" s="217" t="s">
        <v>4852</v>
      </c>
      <c r="AF3498" s="217" t="s">
        <v>211</v>
      </c>
      <c r="AG3498" s="217" t="s">
        <v>211</v>
      </c>
      <c r="AH3498" s="208">
        <v>43893</v>
      </c>
      <c r="AI3498" s="210" t="s">
        <v>4360</v>
      </c>
      <c r="AJ3498" s="115" t="str">
        <f t="shared" si="54"/>
        <v>FS</v>
      </c>
      <c r="AK3498" s="115" t="b">
        <f>ISNUMBER(SEARCH("IRT",Table1[[#This Row],[Current_Status]]))</f>
        <v>0</v>
      </c>
      <c r="AL3498" s="116">
        <f>YEAR(Table1[[#This Row],[Project_Initiated]])</f>
        <v>2019</v>
      </c>
      <c r="AM3498" s="53">
        <v>44136</v>
      </c>
      <c r="AN3498" s="53" t="str">
        <f>IF(AND(Table1[[#This Row],[Completed Date]]&gt;="07/01/2020"+0,Table1[[#This Row],[Completed Date]]&lt;="6/30/2021"+0),"FY 20-21",IF(AND(Table1[[#This Row],[Completed Date]]&gt;="07/01/2019"+0,Table1[[#This Row],[Completed Date]]&lt;="6/30/2020"+0),"FY 19-20",""))</f>
        <v>FY 19-20</v>
      </c>
      <c r="AO3498" s="116" t="str">
        <f>IFERROR(FIND("R",Table1[[#This Row],[FS_Priority]]),"")</f>
        <v/>
      </c>
    </row>
    <row r="3499" spans="1:41" x14ac:dyDescent="0.25">
      <c r="A3499" s="48" t="s">
        <v>4893</v>
      </c>
      <c r="B3499" s="217" t="s">
        <v>211</v>
      </c>
      <c r="C3499" s="217" t="s">
        <v>4893</v>
      </c>
      <c r="D3499" s="218" t="b">
        <v>0</v>
      </c>
      <c r="E3499" s="48" t="s">
        <v>107</v>
      </c>
      <c r="F3499" s="48" t="s">
        <v>4894</v>
      </c>
      <c r="G3499" s="48" t="s">
        <v>211</v>
      </c>
      <c r="H3499" s="48" t="s">
        <v>472</v>
      </c>
      <c r="I3499" s="48" t="s">
        <v>4895</v>
      </c>
      <c r="J3499" s="48" t="s">
        <v>2661</v>
      </c>
      <c r="K3499" s="217" t="s">
        <v>3674</v>
      </c>
      <c r="L3499" s="217" t="s">
        <v>2636</v>
      </c>
      <c r="M3499" s="48" t="s">
        <v>3568</v>
      </c>
      <c r="N3499" s="217" t="s">
        <v>4879</v>
      </c>
      <c r="O3499" s="48" t="s">
        <v>4852</v>
      </c>
      <c r="P3499" s="48"/>
      <c r="Q3499" s="48" t="s">
        <v>242</v>
      </c>
      <c r="R3499" s="217" t="s">
        <v>211</v>
      </c>
      <c r="S3499" s="48" t="b">
        <v>0</v>
      </c>
      <c r="T3499" s="48"/>
      <c r="U3499" s="178"/>
      <c r="V3499" s="178">
        <v>43818</v>
      </c>
      <c r="W3499" s="48" t="s">
        <v>211</v>
      </c>
      <c r="X3499" s="48"/>
      <c r="Y3499" s="48"/>
      <c r="Z3499" s="48" t="s">
        <v>211</v>
      </c>
      <c r="AA3499" s="48"/>
      <c r="AB3499" s="48"/>
      <c r="AC3499" s="217" t="s">
        <v>4935</v>
      </c>
      <c r="AD3499" s="48"/>
      <c r="AE3499" s="217" t="s">
        <v>4852</v>
      </c>
      <c r="AF3499" s="217" t="s">
        <v>211</v>
      </c>
      <c r="AG3499" s="217" t="s">
        <v>211</v>
      </c>
      <c r="AH3499" s="208">
        <v>43895</v>
      </c>
      <c r="AI3499" s="210" t="s">
        <v>4360</v>
      </c>
      <c r="AJ3499" s="115" t="str">
        <f t="shared" si="54"/>
        <v>FS</v>
      </c>
      <c r="AK3499" s="115" t="b">
        <f>ISNUMBER(SEARCH("IRT",Table1[[#This Row],[Current_Status]]))</f>
        <v>0</v>
      </c>
      <c r="AL3499" s="116">
        <f>YEAR(Table1[[#This Row],[Project_Initiated]])</f>
        <v>2019</v>
      </c>
      <c r="AM3499" s="53">
        <v>44136</v>
      </c>
      <c r="AN3499" s="53" t="str">
        <f>IF(AND(Table1[[#This Row],[Completed Date]]&gt;="07/01/2020"+0,Table1[[#This Row],[Completed Date]]&lt;="6/30/2021"+0),"FY 20-21",IF(AND(Table1[[#This Row],[Completed Date]]&gt;="07/01/2019"+0,Table1[[#This Row],[Completed Date]]&lt;="6/30/2020"+0),"FY 19-20",""))</f>
        <v>FY 19-20</v>
      </c>
      <c r="AO3499" s="116" t="str">
        <f>IFERROR(FIND("R",Table1[[#This Row],[FS_Priority]]),"")</f>
        <v/>
      </c>
    </row>
    <row r="3500" spans="1:41" x14ac:dyDescent="0.25">
      <c r="A3500" s="48" t="s">
        <v>4896</v>
      </c>
      <c r="B3500" s="217" t="s">
        <v>211</v>
      </c>
      <c r="C3500" s="217" t="s">
        <v>4896</v>
      </c>
      <c r="D3500" s="218" t="b">
        <v>0</v>
      </c>
      <c r="E3500" s="48" t="s">
        <v>107</v>
      </c>
      <c r="F3500" s="48" t="s">
        <v>4897</v>
      </c>
      <c r="G3500" s="48" t="s">
        <v>211</v>
      </c>
      <c r="H3500" s="48" t="s">
        <v>472</v>
      </c>
      <c r="I3500" s="48" t="s">
        <v>4898</v>
      </c>
      <c r="J3500" s="48" t="s">
        <v>2661</v>
      </c>
      <c r="K3500" s="217" t="s">
        <v>3674</v>
      </c>
      <c r="L3500" s="217" t="s">
        <v>2636</v>
      </c>
      <c r="M3500" s="48" t="s">
        <v>3568</v>
      </c>
      <c r="N3500" s="217" t="s">
        <v>4879</v>
      </c>
      <c r="O3500" s="48" t="s">
        <v>4852</v>
      </c>
      <c r="P3500" s="48"/>
      <c r="Q3500" s="48" t="s">
        <v>243</v>
      </c>
      <c r="R3500" s="217" t="s">
        <v>211</v>
      </c>
      <c r="S3500" s="48" t="b">
        <v>0</v>
      </c>
      <c r="T3500" s="48"/>
      <c r="U3500" s="178"/>
      <c r="V3500" s="178">
        <v>43818</v>
      </c>
      <c r="W3500" s="48" t="s">
        <v>211</v>
      </c>
      <c r="X3500" s="48"/>
      <c r="Y3500" s="48"/>
      <c r="Z3500" s="48" t="s">
        <v>211</v>
      </c>
      <c r="AA3500" s="48"/>
      <c r="AB3500" s="48"/>
      <c r="AC3500" s="217" t="s">
        <v>4933</v>
      </c>
      <c r="AD3500" s="48"/>
      <c r="AE3500" s="217" t="s">
        <v>4852</v>
      </c>
      <c r="AF3500" s="217" t="s">
        <v>211</v>
      </c>
      <c r="AG3500" s="217" t="s">
        <v>211</v>
      </c>
      <c r="AH3500" s="208">
        <v>43893</v>
      </c>
      <c r="AI3500" s="210" t="s">
        <v>4360</v>
      </c>
      <c r="AJ3500" s="115" t="str">
        <f t="shared" si="54"/>
        <v>FS</v>
      </c>
      <c r="AK3500" s="115" t="b">
        <f>ISNUMBER(SEARCH("IRT",Table1[[#This Row],[Current_Status]]))</f>
        <v>0</v>
      </c>
      <c r="AL3500" s="116">
        <f>YEAR(Table1[[#This Row],[Project_Initiated]])</f>
        <v>2019</v>
      </c>
      <c r="AM3500" s="53">
        <v>44136</v>
      </c>
      <c r="AN3500" s="53" t="str">
        <f>IF(AND(Table1[[#This Row],[Completed Date]]&gt;="07/01/2020"+0,Table1[[#This Row],[Completed Date]]&lt;="6/30/2021"+0),"FY 20-21",IF(AND(Table1[[#This Row],[Completed Date]]&gt;="07/01/2019"+0,Table1[[#This Row],[Completed Date]]&lt;="6/30/2020"+0),"FY 19-20",""))</f>
        <v>FY 19-20</v>
      </c>
      <c r="AO3500" s="116" t="str">
        <f>IFERROR(FIND("R",Table1[[#This Row],[FS_Priority]]),"")</f>
        <v/>
      </c>
    </row>
    <row r="3501" spans="1:41" x14ac:dyDescent="0.25">
      <c r="A3501" s="48" t="s">
        <v>4899</v>
      </c>
      <c r="B3501" s="217" t="s">
        <v>211</v>
      </c>
      <c r="C3501" s="217" t="s">
        <v>4899</v>
      </c>
      <c r="D3501" s="218" t="b">
        <v>0</v>
      </c>
      <c r="E3501" s="48" t="s">
        <v>107</v>
      </c>
      <c r="F3501" s="48" t="s">
        <v>4900</v>
      </c>
      <c r="G3501" s="48" t="s">
        <v>211</v>
      </c>
      <c r="H3501" s="48" t="s">
        <v>472</v>
      </c>
      <c r="I3501" s="48" t="s">
        <v>4901</v>
      </c>
      <c r="J3501" s="48" t="s">
        <v>2661</v>
      </c>
      <c r="K3501" s="217" t="s">
        <v>3674</v>
      </c>
      <c r="L3501" s="217" t="s">
        <v>2636</v>
      </c>
      <c r="M3501" s="48" t="s">
        <v>3568</v>
      </c>
      <c r="N3501" s="217" t="s">
        <v>4879</v>
      </c>
      <c r="O3501" s="48" t="s">
        <v>4852</v>
      </c>
      <c r="P3501" s="48"/>
      <c r="Q3501" s="48" t="s">
        <v>244</v>
      </c>
      <c r="R3501" s="217" t="s">
        <v>211</v>
      </c>
      <c r="S3501" s="48" t="b">
        <v>0</v>
      </c>
      <c r="T3501" s="48"/>
      <c r="U3501" s="178"/>
      <c r="V3501" s="178">
        <v>43818</v>
      </c>
      <c r="W3501" s="48" t="s">
        <v>211</v>
      </c>
      <c r="X3501" s="48"/>
      <c r="Y3501" s="48"/>
      <c r="Z3501" s="48" t="s">
        <v>211</v>
      </c>
      <c r="AA3501" s="48"/>
      <c r="AB3501" s="48"/>
      <c r="AC3501" s="217" t="s">
        <v>4936</v>
      </c>
      <c r="AD3501" s="48"/>
      <c r="AE3501" s="217" t="s">
        <v>4852</v>
      </c>
      <c r="AF3501" s="217" t="s">
        <v>211</v>
      </c>
      <c r="AG3501" s="217" t="s">
        <v>211</v>
      </c>
      <c r="AH3501" s="208">
        <v>43896</v>
      </c>
      <c r="AI3501" s="210" t="s">
        <v>4360</v>
      </c>
      <c r="AJ3501" s="115" t="str">
        <f t="shared" si="54"/>
        <v>FS</v>
      </c>
      <c r="AK3501" s="115" t="b">
        <f>ISNUMBER(SEARCH("IRT",Table1[[#This Row],[Current_Status]]))</f>
        <v>0</v>
      </c>
      <c r="AL3501" s="116">
        <f>YEAR(Table1[[#This Row],[Project_Initiated]])</f>
        <v>2019</v>
      </c>
      <c r="AM3501" s="53">
        <v>44136</v>
      </c>
      <c r="AN3501" s="53" t="str">
        <f>IF(AND(Table1[[#This Row],[Completed Date]]&gt;="07/01/2020"+0,Table1[[#This Row],[Completed Date]]&lt;="6/30/2021"+0),"FY 20-21",IF(AND(Table1[[#This Row],[Completed Date]]&gt;="07/01/2019"+0,Table1[[#This Row],[Completed Date]]&lt;="6/30/2020"+0),"FY 19-20",""))</f>
        <v>FY 19-20</v>
      </c>
      <c r="AO3501" s="116" t="str">
        <f>IFERROR(FIND("R",Table1[[#This Row],[FS_Priority]]),"")</f>
        <v/>
      </c>
    </row>
    <row r="3502" spans="1:41" x14ac:dyDescent="0.25">
      <c r="A3502" s="48" t="s">
        <v>4909</v>
      </c>
      <c r="B3502" s="217" t="s">
        <v>211</v>
      </c>
      <c r="C3502" s="217" t="s">
        <v>4909</v>
      </c>
      <c r="D3502" s="218" t="b">
        <v>0</v>
      </c>
      <c r="E3502" s="48" t="s">
        <v>4299</v>
      </c>
      <c r="F3502" s="48" t="s">
        <v>4910</v>
      </c>
      <c r="G3502" s="48" t="s">
        <v>211</v>
      </c>
      <c r="H3502" s="48" t="s">
        <v>272</v>
      </c>
      <c r="I3502" s="48" t="s">
        <v>3482</v>
      </c>
      <c r="J3502" s="48" t="s">
        <v>2657</v>
      </c>
      <c r="K3502" s="217" t="s">
        <v>3471</v>
      </c>
      <c r="L3502" s="217" t="s">
        <v>2636</v>
      </c>
      <c r="M3502" s="48" t="s">
        <v>4911</v>
      </c>
      <c r="N3502" s="217" t="s">
        <v>4912</v>
      </c>
      <c r="O3502" s="48" t="s">
        <v>4852</v>
      </c>
      <c r="P3502" s="48"/>
      <c r="Q3502" s="48" t="s">
        <v>218</v>
      </c>
      <c r="R3502" s="217" t="s">
        <v>211</v>
      </c>
      <c r="S3502" s="48" t="b">
        <v>0</v>
      </c>
      <c r="T3502" s="48"/>
      <c r="U3502" s="178"/>
      <c r="V3502" s="178">
        <v>43803</v>
      </c>
      <c r="W3502" s="48" t="s">
        <v>211</v>
      </c>
      <c r="X3502" s="48"/>
      <c r="Y3502" s="48"/>
      <c r="Z3502" s="48" t="s">
        <v>211</v>
      </c>
      <c r="AA3502" s="48"/>
      <c r="AB3502" s="48"/>
      <c r="AC3502" s="217" t="s">
        <v>5006</v>
      </c>
      <c r="AD3502" s="48"/>
      <c r="AE3502" s="217" t="s">
        <v>4852</v>
      </c>
      <c r="AF3502" s="217" t="s">
        <v>211</v>
      </c>
      <c r="AG3502" s="217" t="s">
        <v>211</v>
      </c>
      <c r="AH3502" s="209"/>
      <c r="AI3502" s="210" t="s">
        <v>4360</v>
      </c>
      <c r="AJ3502" s="115" t="str">
        <f t="shared" si="54"/>
        <v>FS</v>
      </c>
      <c r="AK3502" s="115" t="b">
        <f>ISNUMBER(SEARCH("IRT",Table1[[#This Row],[Current_Status]]))</f>
        <v>0</v>
      </c>
      <c r="AL3502" s="116">
        <f>YEAR(Table1[[#This Row],[Project_Initiated]])</f>
        <v>2019</v>
      </c>
      <c r="AM3502" s="53">
        <v>44136</v>
      </c>
      <c r="AN3502" s="53" t="str">
        <f>IF(AND(Table1[[#This Row],[Completed Date]]&gt;="07/01/2020"+0,Table1[[#This Row],[Completed Date]]&lt;="6/30/2021"+0),"FY 20-21",IF(AND(Table1[[#This Row],[Completed Date]]&gt;="07/01/2019"+0,Table1[[#This Row],[Completed Date]]&lt;="6/30/2020"+0),"FY 19-20",""))</f>
        <v/>
      </c>
      <c r="AO3502" s="116" t="str">
        <f>IFERROR(FIND("R",Table1[[#This Row],[FS_Priority]]),"")</f>
        <v/>
      </c>
    </row>
    <row r="3503" spans="1:41" x14ac:dyDescent="0.25">
      <c r="A3503" s="48" t="s">
        <v>4925</v>
      </c>
      <c r="B3503" s="217" t="s">
        <v>211</v>
      </c>
      <c r="C3503" s="217" t="s">
        <v>4925</v>
      </c>
      <c r="D3503" s="218" t="b">
        <v>0</v>
      </c>
      <c r="E3503" s="48" t="s">
        <v>4257</v>
      </c>
      <c r="F3503" s="48" t="s">
        <v>4926</v>
      </c>
      <c r="G3503" s="48" t="s">
        <v>211</v>
      </c>
      <c r="H3503" s="48" t="s">
        <v>2260</v>
      </c>
      <c r="I3503" s="48" t="s">
        <v>3743</v>
      </c>
      <c r="J3503" s="48" t="s">
        <v>2657</v>
      </c>
      <c r="K3503" s="217" t="s">
        <v>3901</v>
      </c>
      <c r="L3503" s="217" t="s">
        <v>439</v>
      </c>
      <c r="M3503" s="48" t="s">
        <v>4927</v>
      </c>
      <c r="N3503" s="217" t="s">
        <v>211</v>
      </c>
      <c r="O3503" s="48" t="s">
        <v>4852</v>
      </c>
      <c r="P3503" s="48"/>
      <c r="Q3503" s="48" t="s">
        <v>218</v>
      </c>
      <c r="R3503" s="217" t="s">
        <v>211</v>
      </c>
      <c r="S3503" s="48" t="b">
        <v>0</v>
      </c>
      <c r="T3503" s="48"/>
      <c r="U3503" s="178"/>
      <c r="V3503" s="178">
        <v>43840</v>
      </c>
      <c r="W3503" s="48" t="s">
        <v>211</v>
      </c>
      <c r="X3503" s="48"/>
      <c r="Y3503" s="48"/>
      <c r="Z3503" s="48" t="s">
        <v>211</v>
      </c>
      <c r="AA3503" s="48"/>
      <c r="AB3503" s="48"/>
      <c r="AC3503" s="217" t="s">
        <v>5006</v>
      </c>
      <c r="AD3503" s="48"/>
      <c r="AE3503" s="217" t="s">
        <v>4852</v>
      </c>
      <c r="AF3503" s="217" t="s">
        <v>211</v>
      </c>
      <c r="AG3503" s="217" t="s">
        <v>211</v>
      </c>
      <c r="AH3503" s="208"/>
      <c r="AI3503" s="210" t="s">
        <v>4360</v>
      </c>
      <c r="AJ3503" s="115" t="str">
        <f t="shared" si="54"/>
        <v>FS</v>
      </c>
      <c r="AK3503" s="115" t="b">
        <f>ISNUMBER(SEARCH("IRT",Table1[[#This Row],[Current_Status]]))</f>
        <v>0</v>
      </c>
      <c r="AL3503" s="116">
        <f>YEAR(Table1[[#This Row],[Project_Initiated]])</f>
        <v>2020</v>
      </c>
      <c r="AM3503" s="53">
        <v>44136</v>
      </c>
      <c r="AN3503" s="53" t="str">
        <f>IF(AND(Table1[[#This Row],[Completed Date]]&gt;="07/01/2020"+0,Table1[[#This Row],[Completed Date]]&lt;="6/30/2021"+0),"FY 20-21",IF(AND(Table1[[#This Row],[Completed Date]]&gt;="07/01/2019"+0,Table1[[#This Row],[Completed Date]]&lt;="6/30/2020"+0),"FY 19-20",""))</f>
        <v/>
      </c>
      <c r="AO3503" s="116" t="str">
        <f>IFERROR(FIND("R",Table1[[#This Row],[FS_Priority]]),"")</f>
        <v/>
      </c>
    </row>
    <row r="3504" spans="1:41" x14ac:dyDescent="0.25">
      <c r="A3504" s="48" t="s">
        <v>4853</v>
      </c>
      <c r="B3504" s="217" t="s">
        <v>211</v>
      </c>
      <c r="C3504" s="217" t="s">
        <v>4853</v>
      </c>
      <c r="D3504" s="218" t="b">
        <v>0</v>
      </c>
      <c r="E3504" s="48" t="s">
        <v>53</v>
      </c>
      <c r="F3504" s="48" t="s">
        <v>4854</v>
      </c>
      <c r="G3504" s="48" t="s">
        <v>211</v>
      </c>
      <c r="H3504" s="48" t="s">
        <v>285</v>
      </c>
      <c r="I3504" s="48" t="s">
        <v>4855</v>
      </c>
      <c r="J3504" s="48" t="s">
        <v>2657</v>
      </c>
      <c r="K3504" s="217" t="s">
        <v>3514</v>
      </c>
      <c r="L3504" s="217" t="s">
        <v>2636</v>
      </c>
      <c r="M3504" s="48" t="s">
        <v>3517</v>
      </c>
      <c r="N3504" s="217" t="s">
        <v>211</v>
      </c>
      <c r="O3504" s="48" t="s">
        <v>4852</v>
      </c>
      <c r="P3504" s="48"/>
      <c r="Q3504" s="48" t="s">
        <v>236</v>
      </c>
      <c r="R3504" s="217" t="s">
        <v>211</v>
      </c>
      <c r="S3504" s="48" t="b">
        <v>0</v>
      </c>
      <c r="T3504" s="48"/>
      <c r="U3504" s="178"/>
      <c r="V3504" s="178">
        <v>43840</v>
      </c>
      <c r="W3504" s="48" t="s">
        <v>211</v>
      </c>
      <c r="X3504" s="48"/>
      <c r="Y3504" s="48"/>
      <c r="Z3504" s="48" t="s">
        <v>211</v>
      </c>
      <c r="AA3504" s="48"/>
      <c r="AB3504" s="48"/>
      <c r="AC3504" s="217" t="s">
        <v>5006</v>
      </c>
      <c r="AD3504" s="48"/>
      <c r="AE3504" s="217" t="s">
        <v>4852</v>
      </c>
      <c r="AF3504" s="217" t="s">
        <v>211</v>
      </c>
      <c r="AG3504" s="217" t="s">
        <v>211</v>
      </c>
      <c r="AH3504" s="208"/>
      <c r="AI3504" s="210" t="s">
        <v>4360</v>
      </c>
      <c r="AJ3504" s="115" t="str">
        <f t="shared" si="54"/>
        <v>FS</v>
      </c>
      <c r="AK3504" s="115" t="b">
        <f>ISNUMBER(SEARCH("IRT",Table1[[#This Row],[Current_Status]]))</f>
        <v>0</v>
      </c>
      <c r="AL3504" s="116">
        <f>YEAR(Table1[[#This Row],[Project_Initiated]])</f>
        <v>2020</v>
      </c>
      <c r="AM3504" s="53">
        <v>44136</v>
      </c>
      <c r="AN3504" s="53" t="str">
        <f>IF(AND(Table1[[#This Row],[Completed Date]]&gt;="07/01/2020"+0,Table1[[#This Row],[Completed Date]]&lt;="6/30/2021"+0),"FY 20-21",IF(AND(Table1[[#This Row],[Completed Date]]&gt;="07/01/2019"+0,Table1[[#This Row],[Completed Date]]&lt;="6/30/2020"+0),"FY 19-20",""))</f>
        <v/>
      </c>
      <c r="AO3504" s="116" t="str">
        <f>IFERROR(FIND("R",Table1[[#This Row],[FS_Priority]]),"")</f>
        <v/>
      </c>
    </row>
    <row r="3505" spans="1:41" x14ac:dyDescent="0.25">
      <c r="A3505" s="48" t="s">
        <v>4873</v>
      </c>
      <c r="B3505" s="217" t="s">
        <v>211</v>
      </c>
      <c r="C3505" s="217" t="s">
        <v>4873</v>
      </c>
      <c r="D3505" s="218" t="b">
        <v>0</v>
      </c>
      <c r="E3505" s="48" t="s">
        <v>107</v>
      </c>
      <c r="F3505" s="48" t="s">
        <v>4874</v>
      </c>
      <c r="G3505" s="48" t="s">
        <v>211</v>
      </c>
      <c r="H3505" s="48" t="s">
        <v>460</v>
      </c>
      <c r="I3505" s="48" t="s">
        <v>4875</v>
      </c>
      <c r="J3505" s="48" t="s">
        <v>2672</v>
      </c>
      <c r="K3505" s="217" t="s">
        <v>3674</v>
      </c>
      <c r="L3505" s="217" t="s">
        <v>2636</v>
      </c>
      <c r="M3505" s="48" t="s">
        <v>3679</v>
      </c>
      <c r="N3505" s="217" t="s">
        <v>211</v>
      </c>
      <c r="O3505" s="48" t="s">
        <v>4852</v>
      </c>
      <c r="P3505" s="48"/>
      <c r="Q3505" s="48" t="s">
        <v>218</v>
      </c>
      <c r="R3505" s="217" t="s">
        <v>211</v>
      </c>
      <c r="S3505" s="48" t="b">
        <v>0</v>
      </c>
      <c r="T3505" s="48"/>
      <c r="U3505" s="178"/>
      <c r="V3505" s="178">
        <v>43852</v>
      </c>
      <c r="W3505" s="48" t="s">
        <v>211</v>
      </c>
      <c r="X3505" s="48"/>
      <c r="Y3505" s="48"/>
      <c r="Z3505" s="48" t="s">
        <v>211</v>
      </c>
      <c r="AA3505" s="48"/>
      <c r="AB3505" s="48"/>
      <c r="AC3505" s="217" t="s">
        <v>5006</v>
      </c>
      <c r="AD3505" s="48"/>
      <c r="AE3505" s="217" t="s">
        <v>4852</v>
      </c>
      <c r="AF3505" s="217" t="s">
        <v>5021</v>
      </c>
      <c r="AG3505" s="217" t="s">
        <v>211</v>
      </c>
      <c r="AH3505" s="208">
        <v>43973</v>
      </c>
      <c r="AI3505" s="210" t="s">
        <v>4360</v>
      </c>
      <c r="AJ3505" s="115" t="str">
        <f t="shared" si="54"/>
        <v>FS</v>
      </c>
      <c r="AK3505" s="115" t="b">
        <f>ISNUMBER(SEARCH("IRT",Table1[[#This Row],[Current_Status]]))</f>
        <v>0</v>
      </c>
      <c r="AL3505" s="116">
        <f>YEAR(Table1[[#This Row],[Project_Initiated]])</f>
        <v>2020</v>
      </c>
      <c r="AM3505" s="53">
        <v>44136</v>
      </c>
      <c r="AN3505" s="53" t="str">
        <f>IF(AND(Table1[[#This Row],[Completed Date]]&gt;="07/01/2020"+0,Table1[[#This Row],[Completed Date]]&lt;="6/30/2021"+0),"FY 20-21",IF(AND(Table1[[#This Row],[Completed Date]]&gt;="07/01/2019"+0,Table1[[#This Row],[Completed Date]]&lt;="6/30/2020"+0),"FY 19-20",""))</f>
        <v>FY 19-20</v>
      </c>
      <c r="AO3505" s="116" t="str">
        <f>IFERROR(FIND("R",Table1[[#This Row],[FS_Priority]]),"")</f>
        <v/>
      </c>
    </row>
    <row r="3506" spans="1:41" x14ac:dyDescent="0.25">
      <c r="A3506" s="48" t="s">
        <v>4904</v>
      </c>
      <c r="B3506" s="217" t="s">
        <v>211</v>
      </c>
      <c r="C3506" s="217" t="s">
        <v>4904</v>
      </c>
      <c r="D3506" s="218" t="b">
        <v>0</v>
      </c>
      <c r="E3506" s="48" t="s">
        <v>2651</v>
      </c>
      <c r="F3506" s="48" t="s">
        <v>4905</v>
      </c>
      <c r="G3506" s="48" t="s">
        <v>211</v>
      </c>
      <c r="H3506" s="48" t="s">
        <v>447</v>
      </c>
      <c r="I3506" s="48" t="s">
        <v>4906</v>
      </c>
      <c r="J3506" s="48" t="s">
        <v>2657</v>
      </c>
      <c r="K3506" s="217" t="s">
        <v>3773</v>
      </c>
      <c r="L3506" s="217" t="s">
        <v>2636</v>
      </c>
      <c r="M3506" s="48" t="s">
        <v>4907</v>
      </c>
      <c r="N3506" s="217" t="s">
        <v>4908</v>
      </c>
      <c r="O3506" s="48" t="s">
        <v>4852</v>
      </c>
      <c r="P3506" s="48"/>
      <c r="Q3506" s="48" t="s">
        <v>218</v>
      </c>
      <c r="R3506" s="217" t="s">
        <v>211</v>
      </c>
      <c r="S3506" s="48" t="b">
        <v>0</v>
      </c>
      <c r="T3506" s="48"/>
      <c r="U3506" s="178"/>
      <c r="V3506" s="178">
        <v>43852</v>
      </c>
      <c r="W3506" s="48" t="s">
        <v>211</v>
      </c>
      <c r="X3506" s="48"/>
      <c r="Y3506" s="48"/>
      <c r="Z3506" s="48" t="s">
        <v>211</v>
      </c>
      <c r="AA3506" s="48"/>
      <c r="AB3506" s="48"/>
      <c r="AC3506" s="217" t="s">
        <v>5006</v>
      </c>
      <c r="AD3506" s="48"/>
      <c r="AE3506" s="217" t="s">
        <v>4852</v>
      </c>
      <c r="AF3506" s="217" t="s">
        <v>211</v>
      </c>
      <c r="AG3506" s="217" t="s">
        <v>211</v>
      </c>
      <c r="AH3506" s="208"/>
      <c r="AI3506" s="210" t="s">
        <v>4360</v>
      </c>
      <c r="AJ3506" s="115" t="str">
        <f t="shared" si="54"/>
        <v>FS</v>
      </c>
      <c r="AK3506" s="115" t="b">
        <f>ISNUMBER(SEARCH("IRT",Table1[[#This Row],[Current_Status]]))</f>
        <v>0</v>
      </c>
      <c r="AL3506" s="116">
        <f>YEAR(Table1[[#This Row],[Project_Initiated]])</f>
        <v>2020</v>
      </c>
      <c r="AM3506" s="53">
        <v>44136</v>
      </c>
      <c r="AN3506" s="53" t="str">
        <f>IF(AND(Table1[[#This Row],[Completed Date]]&gt;="07/01/2020"+0,Table1[[#This Row],[Completed Date]]&lt;="6/30/2021"+0),"FY 20-21",IF(AND(Table1[[#This Row],[Completed Date]]&gt;="07/01/2019"+0,Table1[[#This Row],[Completed Date]]&lt;="6/30/2020"+0),"FY 19-20",""))</f>
        <v/>
      </c>
      <c r="AO3506" s="116" t="str">
        <f>IFERROR(FIND("R",Table1[[#This Row],[FS_Priority]]),"")</f>
        <v/>
      </c>
    </row>
    <row r="3507" spans="1:41" x14ac:dyDescent="0.25">
      <c r="A3507" s="48" t="s">
        <v>4923</v>
      </c>
      <c r="B3507" s="217" t="s">
        <v>211</v>
      </c>
      <c r="C3507" s="217" t="s">
        <v>4923</v>
      </c>
      <c r="D3507" s="218" t="b">
        <v>0</v>
      </c>
      <c r="E3507" s="48" t="s">
        <v>4313</v>
      </c>
      <c r="F3507" s="48" t="s">
        <v>4924</v>
      </c>
      <c r="G3507" s="48" t="s">
        <v>211</v>
      </c>
      <c r="H3507" s="48" t="s">
        <v>461</v>
      </c>
      <c r="I3507" s="48" t="s">
        <v>4601</v>
      </c>
      <c r="J3507" s="48" t="s">
        <v>2661</v>
      </c>
      <c r="K3507" s="217" t="s">
        <v>3883</v>
      </c>
      <c r="L3507" s="217" t="s">
        <v>437</v>
      </c>
      <c r="M3507" s="48" t="s">
        <v>3884</v>
      </c>
      <c r="N3507" s="217" t="s">
        <v>211</v>
      </c>
      <c r="O3507" s="48" t="s">
        <v>4852</v>
      </c>
      <c r="P3507" s="48"/>
      <c r="Q3507" s="48" t="s">
        <v>218</v>
      </c>
      <c r="R3507" s="217" t="s">
        <v>211</v>
      </c>
      <c r="S3507" s="48" t="b">
        <v>0</v>
      </c>
      <c r="T3507" s="48"/>
      <c r="U3507" s="178"/>
      <c r="V3507" s="178">
        <v>43853</v>
      </c>
      <c r="W3507" s="48" t="s">
        <v>211</v>
      </c>
      <c r="X3507" s="48"/>
      <c r="Y3507" s="48"/>
      <c r="Z3507" s="48" t="s">
        <v>211</v>
      </c>
      <c r="AA3507" s="48"/>
      <c r="AB3507" s="48"/>
      <c r="AC3507" s="217" t="s">
        <v>5049</v>
      </c>
      <c r="AD3507" s="48"/>
      <c r="AE3507" s="217" t="s">
        <v>4852</v>
      </c>
      <c r="AF3507" s="217" t="s">
        <v>211</v>
      </c>
      <c r="AG3507" s="217" t="s">
        <v>211</v>
      </c>
      <c r="AH3507" s="208">
        <v>43872</v>
      </c>
      <c r="AI3507" s="210" t="s">
        <v>4360</v>
      </c>
      <c r="AJ3507" s="115" t="str">
        <f t="shared" si="54"/>
        <v>FS</v>
      </c>
      <c r="AK3507" s="115" t="b">
        <f>ISNUMBER(SEARCH("IRT",Table1[[#This Row],[Current_Status]]))</f>
        <v>0</v>
      </c>
      <c r="AL3507" s="116">
        <f>YEAR(Table1[[#This Row],[Project_Initiated]])</f>
        <v>2020</v>
      </c>
      <c r="AM3507" s="53">
        <v>44136</v>
      </c>
      <c r="AN3507" s="53" t="str">
        <f>IF(AND(Table1[[#This Row],[Completed Date]]&gt;="07/01/2020"+0,Table1[[#This Row],[Completed Date]]&lt;="6/30/2021"+0),"FY 20-21",IF(AND(Table1[[#This Row],[Completed Date]]&gt;="07/01/2019"+0,Table1[[#This Row],[Completed Date]]&lt;="6/30/2020"+0),"FY 19-20",""))</f>
        <v>FY 19-20</v>
      </c>
      <c r="AO3507" s="116" t="str">
        <f>IFERROR(FIND("R",Table1[[#This Row],[FS_Priority]]),"")</f>
        <v/>
      </c>
    </row>
    <row r="3508" spans="1:41" x14ac:dyDescent="0.25">
      <c r="A3508" s="48" t="s">
        <v>4921</v>
      </c>
      <c r="B3508" s="217" t="s">
        <v>211</v>
      </c>
      <c r="C3508" s="217" t="s">
        <v>4921</v>
      </c>
      <c r="D3508" s="218" t="b">
        <v>0</v>
      </c>
      <c r="E3508" s="48" t="s">
        <v>148</v>
      </c>
      <c r="F3508" s="48" t="s">
        <v>4922</v>
      </c>
      <c r="G3508" s="48" t="s">
        <v>211</v>
      </c>
      <c r="H3508" s="48" t="s">
        <v>457</v>
      </c>
      <c r="I3508" s="48" t="s">
        <v>3743</v>
      </c>
      <c r="J3508" s="48" t="s">
        <v>2657</v>
      </c>
      <c r="K3508" s="217" t="s">
        <v>4320</v>
      </c>
      <c r="L3508" s="217" t="s">
        <v>434</v>
      </c>
      <c r="M3508" s="48" t="s">
        <v>3854</v>
      </c>
      <c r="N3508" s="217" t="s">
        <v>211</v>
      </c>
      <c r="O3508" s="48" t="s">
        <v>4852</v>
      </c>
      <c r="P3508" s="48"/>
      <c r="Q3508" s="48" t="s">
        <v>218</v>
      </c>
      <c r="R3508" s="217" t="s">
        <v>211</v>
      </c>
      <c r="S3508" s="48" t="b">
        <v>0</v>
      </c>
      <c r="T3508" s="48"/>
      <c r="U3508" s="178"/>
      <c r="V3508" s="178">
        <v>43868</v>
      </c>
      <c r="W3508" s="48" t="s">
        <v>211</v>
      </c>
      <c r="X3508" s="48"/>
      <c r="Y3508" s="48"/>
      <c r="Z3508" s="48" t="s">
        <v>211</v>
      </c>
      <c r="AA3508" s="48"/>
      <c r="AB3508" s="48"/>
      <c r="AC3508" s="217" t="s">
        <v>5006</v>
      </c>
      <c r="AD3508" s="179"/>
      <c r="AE3508" s="217" t="s">
        <v>4852</v>
      </c>
      <c r="AF3508" s="217" t="s">
        <v>211</v>
      </c>
      <c r="AG3508" s="217" t="s">
        <v>211</v>
      </c>
      <c r="AH3508" s="208"/>
      <c r="AI3508" s="210" t="s">
        <v>4360</v>
      </c>
      <c r="AJ3508" s="115" t="str">
        <f t="shared" si="54"/>
        <v>FS</v>
      </c>
      <c r="AK3508" s="115" t="b">
        <f>ISNUMBER(SEARCH("IRT",Table1[[#This Row],[Current_Status]]))</f>
        <v>0</v>
      </c>
      <c r="AL3508" s="116">
        <f>YEAR(Table1[[#This Row],[Project_Initiated]])</f>
        <v>2020</v>
      </c>
      <c r="AM3508" s="53">
        <v>44136</v>
      </c>
      <c r="AN3508" s="53" t="str">
        <f>IF(AND(Table1[[#This Row],[Completed Date]]&gt;="07/01/2020"+0,Table1[[#This Row],[Completed Date]]&lt;="6/30/2021"+0),"FY 20-21",IF(AND(Table1[[#This Row],[Completed Date]]&gt;="07/01/2019"+0,Table1[[#This Row],[Completed Date]]&lt;="6/30/2020"+0),"FY 19-20",""))</f>
        <v/>
      </c>
      <c r="AO3508" s="116" t="str">
        <f>IFERROR(FIND("R",Table1[[#This Row],[FS_Priority]]),"")</f>
        <v/>
      </c>
    </row>
    <row r="3509" spans="1:41" x14ac:dyDescent="0.25">
      <c r="A3509" s="48" t="s">
        <v>4880</v>
      </c>
      <c r="B3509" s="217" t="s">
        <v>211</v>
      </c>
      <c r="C3509" s="217" t="s">
        <v>4880</v>
      </c>
      <c r="D3509" s="218" t="b">
        <v>0</v>
      </c>
      <c r="E3509" s="48" t="s">
        <v>107</v>
      </c>
      <c r="F3509" s="48" t="s">
        <v>4881</v>
      </c>
      <c r="G3509" s="48" t="s">
        <v>211</v>
      </c>
      <c r="H3509" s="48" t="s">
        <v>472</v>
      </c>
      <c r="I3509" s="48" t="s">
        <v>4882</v>
      </c>
      <c r="J3509" s="48" t="s">
        <v>2661</v>
      </c>
      <c r="K3509" s="217" t="s">
        <v>3674</v>
      </c>
      <c r="L3509" s="217" t="s">
        <v>2636</v>
      </c>
      <c r="M3509" s="48" t="s">
        <v>3568</v>
      </c>
      <c r="N3509" s="217" t="s">
        <v>3731</v>
      </c>
      <c r="O3509" s="48" t="s">
        <v>4852</v>
      </c>
      <c r="P3509" s="48"/>
      <c r="Q3509" s="48" t="s">
        <v>236</v>
      </c>
      <c r="R3509" s="217" t="s">
        <v>211</v>
      </c>
      <c r="S3509" s="48" t="b">
        <v>0</v>
      </c>
      <c r="T3509" s="48"/>
      <c r="U3509" s="178"/>
      <c r="V3509" s="178">
        <v>43870</v>
      </c>
      <c r="W3509" s="48" t="s">
        <v>211</v>
      </c>
      <c r="X3509" s="48"/>
      <c r="Y3509" s="48"/>
      <c r="Z3509" s="48" t="s">
        <v>211</v>
      </c>
      <c r="AA3509" s="48"/>
      <c r="AB3509" s="48"/>
      <c r="AC3509" s="217" t="s">
        <v>211</v>
      </c>
      <c r="AD3509" s="179"/>
      <c r="AE3509" s="217" t="s">
        <v>4852</v>
      </c>
      <c r="AF3509" s="217" t="s">
        <v>5024</v>
      </c>
      <c r="AG3509" s="217" t="s">
        <v>211</v>
      </c>
      <c r="AH3509" s="208">
        <v>43903</v>
      </c>
      <c r="AI3509" s="210" t="s">
        <v>4360</v>
      </c>
      <c r="AJ3509" s="115" t="str">
        <f t="shared" si="54"/>
        <v>FS</v>
      </c>
      <c r="AK3509" s="115" t="b">
        <f>ISNUMBER(SEARCH("IRT",Table1[[#This Row],[Current_Status]]))</f>
        <v>0</v>
      </c>
      <c r="AL3509" s="116">
        <f>YEAR(Table1[[#This Row],[Project_Initiated]])</f>
        <v>2020</v>
      </c>
      <c r="AM3509" s="53">
        <v>44136</v>
      </c>
      <c r="AN3509" s="53" t="str">
        <f>IF(AND(Table1[[#This Row],[Completed Date]]&gt;="07/01/2020"+0,Table1[[#This Row],[Completed Date]]&lt;="6/30/2021"+0),"FY 20-21",IF(AND(Table1[[#This Row],[Completed Date]]&gt;="07/01/2019"+0,Table1[[#This Row],[Completed Date]]&lt;="6/30/2020"+0),"FY 19-20",""))</f>
        <v>FY 19-20</v>
      </c>
      <c r="AO3509" s="116" t="str">
        <f>IFERROR(FIND("R",Table1[[#This Row],[FS_Priority]]),"")</f>
        <v/>
      </c>
    </row>
    <row r="3510" spans="1:41" x14ac:dyDescent="0.25">
      <c r="A3510" s="48" t="s">
        <v>4856</v>
      </c>
      <c r="B3510" s="217" t="s">
        <v>211</v>
      </c>
      <c r="C3510" s="217" t="s">
        <v>4856</v>
      </c>
      <c r="D3510" s="218" t="b">
        <v>0</v>
      </c>
      <c r="E3510" s="48" t="s">
        <v>53</v>
      </c>
      <c r="F3510" s="48" t="s">
        <v>4857</v>
      </c>
      <c r="G3510" s="48" t="s">
        <v>211</v>
      </c>
      <c r="H3510" s="48" t="s">
        <v>932</v>
      </c>
      <c r="I3510" s="48" t="s">
        <v>4858</v>
      </c>
      <c r="J3510" s="48" t="s">
        <v>2657</v>
      </c>
      <c r="K3510" s="217" t="s">
        <v>3514</v>
      </c>
      <c r="L3510" s="217" t="s">
        <v>2636</v>
      </c>
      <c r="M3510" s="48" t="s">
        <v>4859</v>
      </c>
      <c r="N3510" s="217" t="s">
        <v>4860</v>
      </c>
      <c r="O3510" s="48" t="s">
        <v>4852</v>
      </c>
      <c r="P3510" s="48"/>
      <c r="Q3510" s="48" t="s">
        <v>184</v>
      </c>
      <c r="R3510" s="217" t="s">
        <v>211</v>
      </c>
      <c r="S3510" s="48" t="b">
        <v>0</v>
      </c>
      <c r="T3510" s="48"/>
      <c r="U3510" s="178"/>
      <c r="V3510" s="178">
        <v>43874</v>
      </c>
      <c r="W3510" s="48" t="s">
        <v>211</v>
      </c>
      <c r="X3510" s="48"/>
      <c r="Y3510" s="48"/>
      <c r="Z3510" s="48" t="s">
        <v>211</v>
      </c>
      <c r="AA3510" s="48"/>
      <c r="AB3510" s="48"/>
      <c r="AC3510" s="217" t="s">
        <v>5006</v>
      </c>
      <c r="AD3510" s="179"/>
      <c r="AE3510" s="217" t="s">
        <v>4852</v>
      </c>
      <c r="AF3510" s="217" t="s">
        <v>211</v>
      </c>
      <c r="AG3510" s="217" t="s">
        <v>211</v>
      </c>
      <c r="AH3510" s="208"/>
      <c r="AI3510" s="210" t="s">
        <v>4360</v>
      </c>
      <c r="AJ3510" s="115" t="str">
        <f t="shared" si="54"/>
        <v>FS</v>
      </c>
      <c r="AK3510" s="115" t="b">
        <f>ISNUMBER(SEARCH("IRT",Table1[[#This Row],[Current_Status]]))</f>
        <v>0</v>
      </c>
      <c r="AL3510" s="116">
        <f>YEAR(Table1[[#This Row],[Project_Initiated]])</f>
        <v>2020</v>
      </c>
      <c r="AM3510" s="53">
        <v>44136</v>
      </c>
      <c r="AN3510" s="53" t="str">
        <f>IF(AND(Table1[[#This Row],[Completed Date]]&gt;="07/01/2020"+0,Table1[[#This Row],[Completed Date]]&lt;="6/30/2021"+0),"FY 20-21",IF(AND(Table1[[#This Row],[Completed Date]]&gt;="07/01/2019"+0,Table1[[#This Row],[Completed Date]]&lt;="6/30/2020"+0),"FY 19-20",""))</f>
        <v/>
      </c>
      <c r="AO3510" s="116" t="str">
        <f>IFERROR(FIND("R",Table1[[#This Row],[FS_Priority]]),"")</f>
        <v/>
      </c>
    </row>
    <row r="3511" spans="1:41" x14ac:dyDescent="0.25">
      <c r="A3511" s="48" t="s">
        <v>4902</v>
      </c>
      <c r="B3511" s="217" t="s">
        <v>211</v>
      </c>
      <c r="C3511" s="217" t="s">
        <v>4902</v>
      </c>
      <c r="D3511" s="218" t="b">
        <v>0</v>
      </c>
      <c r="E3511" s="48" t="s">
        <v>107</v>
      </c>
      <c r="F3511" s="48" t="s">
        <v>4903</v>
      </c>
      <c r="G3511" s="48" t="s">
        <v>211</v>
      </c>
      <c r="H3511" s="48" t="s">
        <v>473</v>
      </c>
      <c r="I3511" s="48" t="s">
        <v>3555</v>
      </c>
      <c r="J3511" s="48" t="s">
        <v>2657</v>
      </c>
      <c r="K3511" s="217" t="s">
        <v>3674</v>
      </c>
      <c r="L3511" s="217" t="s">
        <v>2636</v>
      </c>
      <c r="M3511" s="48" t="s">
        <v>3568</v>
      </c>
      <c r="N3511" s="217" t="s">
        <v>4879</v>
      </c>
      <c r="O3511" s="48" t="s">
        <v>4852</v>
      </c>
      <c r="P3511" s="48"/>
      <c r="Q3511" s="48" t="s">
        <v>108</v>
      </c>
      <c r="R3511" s="217" t="s">
        <v>211</v>
      </c>
      <c r="S3511" s="48" t="b">
        <v>0</v>
      </c>
      <c r="T3511" s="48"/>
      <c r="U3511" s="178"/>
      <c r="V3511" s="178">
        <v>43880</v>
      </c>
      <c r="W3511" s="48" t="s">
        <v>211</v>
      </c>
      <c r="X3511" s="48"/>
      <c r="Y3511" s="48"/>
      <c r="Z3511" s="48" t="s">
        <v>211</v>
      </c>
      <c r="AA3511" s="48"/>
      <c r="AB3511" s="48"/>
      <c r="AC3511" s="217" t="s">
        <v>5006</v>
      </c>
      <c r="AD3511" s="48"/>
      <c r="AE3511" s="217" t="s">
        <v>4852</v>
      </c>
      <c r="AF3511" s="217" t="s">
        <v>211</v>
      </c>
      <c r="AG3511" s="217" t="s">
        <v>211</v>
      </c>
      <c r="AH3511" s="209"/>
      <c r="AI3511" s="210" t="s">
        <v>4360</v>
      </c>
      <c r="AJ3511" s="115" t="str">
        <f t="shared" si="54"/>
        <v>FS</v>
      </c>
      <c r="AK3511" s="115" t="b">
        <f>ISNUMBER(SEARCH("IRT",Table1[[#This Row],[Current_Status]]))</f>
        <v>0</v>
      </c>
      <c r="AL3511" s="116">
        <f>YEAR(Table1[[#This Row],[Project_Initiated]])</f>
        <v>2020</v>
      </c>
      <c r="AM3511" s="53">
        <v>44136</v>
      </c>
      <c r="AN3511" s="53" t="str">
        <f>IF(AND(Table1[[#This Row],[Completed Date]]&gt;="07/01/2020"+0,Table1[[#This Row],[Completed Date]]&lt;="6/30/2021"+0),"FY 20-21",IF(AND(Table1[[#This Row],[Completed Date]]&gt;="07/01/2019"+0,Table1[[#This Row],[Completed Date]]&lt;="6/30/2020"+0),"FY 19-20",""))</f>
        <v/>
      </c>
      <c r="AO3511" s="116" t="str">
        <f>IFERROR(FIND("R",Table1[[#This Row],[FS_Priority]]),"")</f>
        <v/>
      </c>
    </row>
    <row r="3512" spans="1:41" x14ac:dyDescent="0.25">
      <c r="A3512" s="48" t="s">
        <v>4876</v>
      </c>
      <c r="B3512" s="217" t="s">
        <v>211</v>
      </c>
      <c r="C3512" s="217" t="s">
        <v>4876</v>
      </c>
      <c r="D3512" s="218" t="b">
        <v>0</v>
      </c>
      <c r="E3512" s="48" t="s">
        <v>107</v>
      </c>
      <c r="F3512" s="48" t="s">
        <v>4877</v>
      </c>
      <c r="G3512" s="48" t="s">
        <v>211</v>
      </c>
      <c r="H3512" s="48" t="s">
        <v>473</v>
      </c>
      <c r="I3512" s="48" t="s">
        <v>4878</v>
      </c>
      <c r="J3512" s="48" t="s">
        <v>2657</v>
      </c>
      <c r="K3512" s="217" t="s">
        <v>3674</v>
      </c>
      <c r="L3512" s="217" t="s">
        <v>2636</v>
      </c>
      <c r="M3512" s="48" t="s">
        <v>3568</v>
      </c>
      <c r="N3512" s="217" t="s">
        <v>4879</v>
      </c>
      <c r="O3512" s="48" t="s">
        <v>4852</v>
      </c>
      <c r="P3512" s="48"/>
      <c r="Q3512" s="48" t="s">
        <v>221</v>
      </c>
      <c r="R3512" s="217" t="s">
        <v>211</v>
      </c>
      <c r="S3512" s="48" t="b">
        <v>0</v>
      </c>
      <c r="T3512" s="48"/>
      <c r="U3512" s="178"/>
      <c r="V3512" s="178">
        <v>43879</v>
      </c>
      <c r="W3512" s="48" t="s">
        <v>211</v>
      </c>
      <c r="X3512" s="48"/>
      <c r="Y3512" s="48"/>
      <c r="Z3512" s="48" t="s">
        <v>211</v>
      </c>
      <c r="AA3512" s="48"/>
      <c r="AB3512" s="48"/>
      <c r="AC3512" s="217" t="s">
        <v>5006</v>
      </c>
      <c r="AD3512" s="48"/>
      <c r="AE3512" s="217" t="s">
        <v>4852</v>
      </c>
      <c r="AF3512" s="217" t="s">
        <v>211</v>
      </c>
      <c r="AG3512" s="217" t="s">
        <v>211</v>
      </c>
      <c r="AH3512" s="209"/>
      <c r="AI3512" s="210" t="s">
        <v>4360</v>
      </c>
      <c r="AJ3512" s="115" t="str">
        <f t="shared" si="54"/>
        <v>FS</v>
      </c>
      <c r="AK3512" s="115" t="b">
        <f>ISNUMBER(SEARCH("IRT",Table1[[#This Row],[Current_Status]]))</f>
        <v>0</v>
      </c>
      <c r="AL3512" s="116">
        <f>YEAR(Table1[[#This Row],[Project_Initiated]])</f>
        <v>2020</v>
      </c>
      <c r="AM3512" s="53">
        <v>44136</v>
      </c>
      <c r="AN3512" s="53" t="str">
        <f>IF(AND(Table1[[#This Row],[Completed Date]]&gt;="07/01/2020"+0,Table1[[#This Row],[Completed Date]]&lt;="6/30/2021"+0),"FY 20-21",IF(AND(Table1[[#This Row],[Completed Date]]&gt;="07/01/2019"+0,Table1[[#This Row],[Completed Date]]&lt;="6/30/2020"+0),"FY 19-20",""))</f>
        <v/>
      </c>
      <c r="AO3512" s="116" t="str">
        <f>IFERROR(FIND("R",Table1[[#This Row],[FS_Priority]]),"")</f>
        <v/>
      </c>
    </row>
    <row r="3513" spans="1:41" x14ac:dyDescent="0.25">
      <c r="A3513" s="48" t="s">
        <v>4010</v>
      </c>
      <c r="B3513" s="217" t="s">
        <v>4010</v>
      </c>
      <c r="C3513" s="217" t="s">
        <v>211</v>
      </c>
      <c r="D3513" s="218" t="b">
        <v>0</v>
      </c>
      <c r="E3513" s="48" t="s">
        <v>4285</v>
      </c>
      <c r="F3513" s="48" t="s">
        <v>4961</v>
      </c>
      <c r="G3513" s="48" t="s">
        <v>93</v>
      </c>
      <c r="H3513" s="48" t="s">
        <v>211</v>
      </c>
      <c r="I3513" s="48" t="s">
        <v>211</v>
      </c>
      <c r="J3513" s="48" t="s">
        <v>3504</v>
      </c>
      <c r="K3513" s="217" t="s">
        <v>59</v>
      </c>
      <c r="L3513" s="217" t="s">
        <v>28</v>
      </c>
      <c r="M3513" s="48" t="s">
        <v>63</v>
      </c>
      <c r="N3513" s="217" t="s">
        <v>211</v>
      </c>
      <c r="O3513" s="48" t="s">
        <v>67</v>
      </c>
      <c r="P3513" s="48">
        <v>13</v>
      </c>
      <c r="Q3513" s="48" t="s">
        <v>211</v>
      </c>
      <c r="R3513" s="217" t="s">
        <v>211</v>
      </c>
      <c r="S3513" s="48" t="b">
        <v>0</v>
      </c>
      <c r="T3513" s="48"/>
      <c r="U3513" s="178"/>
      <c r="V3513" s="178">
        <v>42340</v>
      </c>
      <c r="W3513" s="48" t="s">
        <v>31</v>
      </c>
      <c r="X3513" s="48">
        <v>44136</v>
      </c>
      <c r="Y3513" s="48">
        <v>44197</v>
      </c>
      <c r="Z3513" s="48" t="s">
        <v>211</v>
      </c>
      <c r="AA3513" s="48"/>
      <c r="AB3513" s="48"/>
      <c r="AC3513" s="217" t="s">
        <v>211</v>
      </c>
      <c r="AD3513" s="48"/>
      <c r="AE3513" s="217" t="s">
        <v>211</v>
      </c>
      <c r="AF3513" s="217" t="s">
        <v>211</v>
      </c>
      <c r="AG3513" s="217" t="s">
        <v>211</v>
      </c>
      <c r="AH3513" s="209"/>
      <c r="AI3513" s="210" t="s">
        <v>211</v>
      </c>
      <c r="AJ3513" s="115" t="str">
        <f t="shared" si="54"/>
        <v>PD&amp;C</v>
      </c>
      <c r="AK3513" s="115" t="b">
        <f>ISNUMBER(SEARCH("IRT",Table1[[#This Row],[Current_Status]]))</f>
        <v>0</v>
      </c>
      <c r="AL3513" s="116">
        <f>YEAR(Table1[[#This Row],[Project_Initiated]])</f>
        <v>2015</v>
      </c>
      <c r="AM3513" s="53">
        <v>44136</v>
      </c>
      <c r="AN3513" s="53" t="str">
        <f>IF(AND(Table1[[#This Row],[Completed Date]]&gt;="07/01/2020"+0,Table1[[#This Row],[Completed Date]]&lt;="6/30/2021"+0),"FY 20-21",IF(AND(Table1[[#This Row],[Completed Date]]&gt;="07/01/2019"+0,Table1[[#This Row],[Completed Date]]&lt;="6/30/2020"+0),"FY 19-20",""))</f>
        <v/>
      </c>
      <c r="AO3513" s="116" t="str">
        <f>IFERROR(FIND("R",Table1[[#This Row],[FS_Priority]]),"")</f>
        <v/>
      </c>
    </row>
    <row r="3514" spans="1:41" x14ac:dyDescent="0.25">
      <c r="A3514" s="48" t="s">
        <v>4011</v>
      </c>
      <c r="B3514" s="217" t="s">
        <v>4011</v>
      </c>
      <c r="C3514" s="217" t="s">
        <v>211</v>
      </c>
      <c r="D3514" s="218" t="b">
        <v>0</v>
      </c>
      <c r="E3514" s="48" t="s">
        <v>4285</v>
      </c>
      <c r="F3514" s="48" t="s">
        <v>4961</v>
      </c>
      <c r="G3514" s="48" t="s">
        <v>93</v>
      </c>
      <c r="H3514" s="48" t="s">
        <v>211</v>
      </c>
      <c r="I3514" s="48" t="s">
        <v>211</v>
      </c>
      <c r="J3514" s="48" t="s">
        <v>3508</v>
      </c>
      <c r="K3514" s="217" t="s">
        <v>59</v>
      </c>
      <c r="L3514" s="217" t="s">
        <v>28</v>
      </c>
      <c r="M3514" s="48" t="s">
        <v>63</v>
      </c>
      <c r="N3514" s="217" t="s">
        <v>211</v>
      </c>
      <c r="O3514" s="48" t="s">
        <v>67</v>
      </c>
      <c r="P3514" s="48">
        <v>13</v>
      </c>
      <c r="Q3514" s="48" t="s">
        <v>211</v>
      </c>
      <c r="R3514" s="217" t="s">
        <v>211</v>
      </c>
      <c r="S3514" s="48" t="b">
        <v>0</v>
      </c>
      <c r="T3514" s="48"/>
      <c r="U3514" s="178"/>
      <c r="V3514" s="178">
        <v>42340</v>
      </c>
      <c r="W3514" s="48" t="s">
        <v>50</v>
      </c>
      <c r="X3514" s="48"/>
      <c r="Y3514" s="48"/>
      <c r="Z3514" s="48" t="s">
        <v>211</v>
      </c>
      <c r="AA3514" s="48"/>
      <c r="AB3514" s="48"/>
      <c r="AC3514" s="217" t="s">
        <v>211</v>
      </c>
      <c r="AD3514" s="48"/>
      <c r="AE3514" s="217" t="s">
        <v>211</v>
      </c>
      <c r="AF3514" s="217" t="s">
        <v>211</v>
      </c>
      <c r="AG3514" s="217" t="s">
        <v>211</v>
      </c>
      <c r="AH3514" s="209"/>
      <c r="AI3514" s="210" t="s">
        <v>211</v>
      </c>
      <c r="AJ3514" s="115" t="str">
        <f t="shared" si="54"/>
        <v>PD&amp;C</v>
      </c>
      <c r="AK3514" s="115" t="b">
        <f>ISNUMBER(SEARCH("IRT",Table1[[#This Row],[Current_Status]]))</f>
        <v>0</v>
      </c>
      <c r="AL3514" s="116">
        <f>YEAR(Table1[[#This Row],[Project_Initiated]])</f>
        <v>2015</v>
      </c>
      <c r="AM3514" s="53">
        <v>44136</v>
      </c>
      <c r="AN3514" s="53" t="str">
        <f>IF(AND(Table1[[#This Row],[Completed Date]]&gt;="07/01/2020"+0,Table1[[#This Row],[Completed Date]]&lt;="6/30/2021"+0),"FY 20-21",IF(AND(Table1[[#This Row],[Completed Date]]&gt;="07/01/2019"+0,Table1[[#This Row],[Completed Date]]&lt;="6/30/2020"+0),"FY 19-20",""))</f>
        <v/>
      </c>
      <c r="AO3514" s="116" t="str">
        <f>IFERROR(FIND("R",Table1[[#This Row],[FS_Priority]]),"")</f>
        <v/>
      </c>
    </row>
    <row r="3515" spans="1:41" x14ac:dyDescent="0.25">
      <c r="A3515" s="48" t="s">
        <v>119</v>
      </c>
      <c r="B3515" s="217" t="s">
        <v>119</v>
      </c>
      <c r="C3515" s="217" t="s">
        <v>211</v>
      </c>
      <c r="D3515" s="218" t="b">
        <v>0</v>
      </c>
      <c r="E3515" s="48" t="s">
        <v>187</v>
      </c>
      <c r="F3515" s="48" t="s">
        <v>4490</v>
      </c>
      <c r="G3515" s="48" t="s">
        <v>3779</v>
      </c>
      <c r="H3515" s="48" t="s">
        <v>474</v>
      </c>
      <c r="I3515" s="48" t="s">
        <v>211</v>
      </c>
      <c r="J3515" s="48" t="s">
        <v>3501</v>
      </c>
      <c r="K3515" s="217" t="s">
        <v>30</v>
      </c>
      <c r="L3515" s="217" t="s">
        <v>394</v>
      </c>
      <c r="M3515" s="48" t="s">
        <v>77</v>
      </c>
      <c r="N3515" s="217" t="s">
        <v>211</v>
      </c>
      <c r="O3515" s="48" t="s">
        <v>120</v>
      </c>
      <c r="P3515" s="48">
        <v>8</v>
      </c>
      <c r="Q3515" s="48" t="s">
        <v>211</v>
      </c>
      <c r="R3515" s="217" t="s">
        <v>211</v>
      </c>
      <c r="S3515" s="48" t="b">
        <v>0</v>
      </c>
      <c r="T3515" s="48">
        <v>432510</v>
      </c>
      <c r="U3515" s="178"/>
      <c r="V3515" s="178">
        <v>42425</v>
      </c>
      <c r="W3515" s="48" t="s">
        <v>51</v>
      </c>
      <c r="X3515" s="48">
        <v>44256</v>
      </c>
      <c r="Y3515" s="48">
        <v>44287</v>
      </c>
      <c r="Z3515" s="48" t="s">
        <v>211</v>
      </c>
      <c r="AA3515" s="48"/>
      <c r="AB3515" s="48"/>
      <c r="AC3515" s="217" t="s">
        <v>211</v>
      </c>
      <c r="AD3515" s="48"/>
      <c r="AE3515" s="217" t="s">
        <v>211</v>
      </c>
      <c r="AF3515" s="217" t="s">
        <v>211</v>
      </c>
      <c r="AG3515" s="217" t="s">
        <v>211</v>
      </c>
      <c r="AH3515" s="209"/>
      <c r="AI3515" s="210" t="s">
        <v>211</v>
      </c>
      <c r="AJ3515" s="115" t="str">
        <f t="shared" si="54"/>
        <v>PD&amp;C</v>
      </c>
      <c r="AK3515" s="115" t="b">
        <f>ISNUMBER(SEARCH("IRT",Table1[[#This Row],[Current_Status]]))</f>
        <v>0</v>
      </c>
      <c r="AL3515" s="116">
        <f>YEAR(Table1[[#This Row],[Project_Initiated]])</f>
        <v>2016</v>
      </c>
      <c r="AM3515" s="53">
        <v>44136</v>
      </c>
      <c r="AN3515" s="53" t="str">
        <f>IF(AND(Table1[[#This Row],[Completed Date]]&gt;="07/01/2020"+0,Table1[[#This Row],[Completed Date]]&lt;="6/30/2021"+0),"FY 20-21",IF(AND(Table1[[#This Row],[Completed Date]]&gt;="07/01/2019"+0,Table1[[#This Row],[Completed Date]]&lt;="6/30/2020"+0),"FY 19-20",""))</f>
        <v/>
      </c>
      <c r="AO3515" s="116" t="str">
        <f>IFERROR(FIND("R",Table1[[#This Row],[FS_Priority]]),"")</f>
        <v/>
      </c>
    </row>
    <row r="3516" spans="1:41" x14ac:dyDescent="0.25">
      <c r="A3516" s="48" t="s">
        <v>5171</v>
      </c>
      <c r="B3516" s="217" t="s">
        <v>5171</v>
      </c>
      <c r="C3516" s="217" t="s">
        <v>211</v>
      </c>
      <c r="D3516" s="218" t="b">
        <v>0</v>
      </c>
      <c r="E3516" s="48" t="s">
        <v>107</v>
      </c>
      <c r="F3516" s="48" t="s">
        <v>5172</v>
      </c>
      <c r="G3516" s="48" t="s">
        <v>5173</v>
      </c>
      <c r="H3516" s="48" t="s">
        <v>211</v>
      </c>
      <c r="I3516" s="48" t="s">
        <v>211</v>
      </c>
      <c r="J3516" s="48" t="s">
        <v>5174</v>
      </c>
      <c r="K3516" s="217" t="s">
        <v>3674</v>
      </c>
      <c r="L3516" s="217" t="s">
        <v>2636</v>
      </c>
      <c r="M3516" s="48" t="s">
        <v>3769</v>
      </c>
      <c r="N3516" s="217" t="s">
        <v>211</v>
      </c>
      <c r="O3516" s="48" t="s">
        <v>120</v>
      </c>
      <c r="P3516" s="48"/>
      <c r="Q3516" s="48" t="s">
        <v>211</v>
      </c>
      <c r="R3516" s="217" t="s">
        <v>211</v>
      </c>
      <c r="S3516" s="48" t="b">
        <v>0</v>
      </c>
      <c r="T3516" s="48"/>
      <c r="U3516" s="178"/>
      <c r="V3516" s="178">
        <v>42710</v>
      </c>
      <c r="W3516" s="48" t="s">
        <v>5175</v>
      </c>
      <c r="X3516" s="48">
        <v>44348</v>
      </c>
      <c r="Y3516" s="48">
        <v>44409</v>
      </c>
      <c r="Z3516" s="48" t="s">
        <v>211</v>
      </c>
      <c r="AA3516" s="48"/>
      <c r="AB3516" s="48"/>
      <c r="AC3516" s="217" t="s">
        <v>211</v>
      </c>
      <c r="AD3516" s="48"/>
      <c r="AE3516" s="217" t="s">
        <v>211</v>
      </c>
      <c r="AF3516" s="217" t="s">
        <v>211</v>
      </c>
      <c r="AG3516" s="217" t="s">
        <v>211</v>
      </c>
      <c r="AH3516" s="208"/>
      <c r="AI3516" s="210" t="s">
        <v>211</v>
      </c>
      <c r="AJ3516" s="115" t="str">
        <f t="shared" si="54"/>
        <v>PD&amp;C</v>
      </c>
      <c r="AK3516" s="115" t="b">
        <f>ISNUMBER(SEARCH("IRT",Table1[[#This Row],[Current_Status]]))</f>
        <v>0</v>
      </c>
      <c r="AL3516" s="116">
        <f>YEAR(Table1[[#This Row],[Project_Initiated]])</f>
        <v>2016</v>
      </c>
      <c r="AM3516" s="53">
        <v>44136</v>
      </c>
      <c r="AN3516" s="53" t="str">
        <f>IF(AND(Table1[[#This Row],[Completed Date]]&gt;="07/01/2020"+0,Table1[[#This Row],[Completed Date]]&lt;="6/30/2021"+0),"FY 20-21",IF(AND(Table1[[#This Row],[Completed Date]]&gt;="07/01/2019"+0,Table1[[#This Row],[Completed Date]]&lt;="6/30/2020"+0),"FY 19-20",""))</f>
        <v/>
      </c>
      <c r="AO3516" s="116" t="str">
        <f>IFERROR(FIND("R",Table1[[#This Row],[FS_Priority]]),"")</f>
        <v/>
      </c>
    </row>
    <row r="3517" spans="1:41" x14ac:dyDescent="0.25">
      <c r="A3517" s="48" t="s">
        <v>4388</v>
      </c>
      <c r="B3517" s="217" t="s">
        <v>4388</v>
      </c>
      <c r="C3517" s="217" t="s">
        <v>211</v>
      </c>
      <c r="D3517" s="218" t="b">
        <v>0</v>
      </c>
      <c r="E3517" s="48" t="s">
        <v>4299</v>
      </c>
      <c r="F3517" s="48" t="s">
        <v>4960</v>
      </c>
      <c r="G3517" s="48" t="s">
        <v>4251</v>
      </c>
      <c r="H3517" s="48" t="s">
        <v>211</v>
      </c>
      <c r="I3517" s="48" t="s">
        <v>211</v>
      </c>
      <c r="J3517" s="48" t="s">
        <v>3501</v>
      </c>
      <c r="K3517" s="217" t="s">
        <v>3471</v>
      </c>
      <c r="L3517" s="217" t="s">
        <v>2636</v>
      </c>
      <c r="M3517" s="48" t="s">
        <v>3777</v>
      </c>
      <c r="N3517" s="217" t="s">
        <v>211</v>
      </c>
      <c r="O3517" s="48" t="s">
        <v>3974</v>
      </c>
      <c r="P3517" s="48">
        <v>2</v>
      </c>
      <c r="Q3517" s="48" t="s">
        <v>211</v>
      </c>
      <c r="R3517" s="217" t="s">
        <v>211</v>
      </c>
      <c r="S3517" s="48" t="b">
        <v>0</v>
      </c>
      <c r="T3517" s="48"/>
      <c r="U3517" s="178"/>
      <c r="V3517" s="178">
        <v>43532</v>
      </c>
      <c r="W3517" s="48" t="s">
        <v>5176</v>
      </c>
      <c r="X3517" s="48">
        <v>44166</v>
      </c>
      <c r="Y3517" s="48">
        <v>44317</v>
      </c>
      <c r="Z3517" s="48" t="s">
        <v>211</v>
      </c>
      <c r="AA3517" s="48"/>
      <c r="AB3517" s="48"/>
      <c r="AC3517" s="217" t="s">
        <v>211</v>
      </c>
      <c r="AD3517" s="179"/>
      <c r="AE3517" s="217" t="s">
        <v>211</v>
      </c>
      <c r="AF3517" s="217" t="s">
        <v>211</v>
      </c>
      <c r="AG3517" s="217" t="s">
        <v>211</v>
      </c>
      <c r="AH3517" s="208"/>
      <c r="AI3517" s="210" t="s">
        <v>211</v>
      </c>
      <c r="AJ3517" s="115" t="str">
        <f t="shared" si="54"/>
        <v>PD&amp;C</v>
      </c>
      <c r="AK3517" s="115" t="b">
        <f>ISNUMBER(SEARCH("IRT",Table1[[#This Row],[Current_Status]]))</f>
        <v>0</v>
      </c>
      <c r="AL3517" s="116">
        <f>YEAR(Table1[[#This Row],[Project_Initiated]])</f>
        <v>2019</v>
      </c>
      <c r="AM3517" s="53">
        <v>44136</v>
      </c>
      <c r="AN3517" s="53" t="str">
        <f>IF(AND(Table1[[#This Row],[Completed Date]]&gt;="07/01/2020"+0,Table1[[#This Row],[Completed Date]]&lt;="6/30/2021"+0),"FY 20-21",IF(AND(Table1[[#This Row],[Completed Date]]&gt;="07/01/2019"+0,Table1[[#This Row],[Completed Date]]&lt;="6/30/2020"+0),"FY 19-20",""))</f>
        <v/>
      </c>
      <c r="AO3517" s="116" t="str">
        <f>IFERROR(FIND("R",Table1[[#This Row],[FS_Priority]]),"")</f>
        <v/>
      </c>
    </row>
    <row r="3518" spans="1:41" x14ac:dyDescent="0.25">
      <c r="A3518" s="48" t="s">
        <v>4387</v>
      </c>
      <c r="B3518" s="217" t="s">
        <v>4387</v>
      </c>
      <c r="C3518" s="217" t="s">
        <v>211</v>
      </c>
      <c r="D3518" s="218" t="b">
        <v>0</v>
      </c>
      <c r="E3518" s="48" t="s">
        <v>4299</v>
      </c>
      <c r="F3518" s="48" t="s">
        <v>4960</v>
      </c>
      <c r="G3518" s="48" t="s">
        <v>4251</v>
      </c>
      <c r="H3518" s="48" t="s">
        <v>211</v>
      </c>
      <c r="I3518" s="48" t="s">
        <v>211</v>
      </c>
      <c r="J3518" s="48" t="s">
        <v>51</v>
      </c>
      <c r="K3518" s="217" t="s">
        <v>3471</v>
      </c>
      <c r="L3518" s="217" t="s">
        <v>2636</v>
      </c>
      <c r="M3518" s="48" t="s">
        <v>3777</v>
      </c>
      <c r="N3518" s="217" t="s">
        <v>211</v>
      </c>
      <c r="O3518" s="48" t="s">
        <v>3974</v>
      </c>
      <c r="P3518" s="48">
        <v>2</v>
      </c>
      <c r="Q3518" s="48" t="s">
        <v>211</v>
      </c>
      <c r="R3518" s="217" t="s">
        <v>211</v>
      </c>
      <c r="S3518" s="48" t="b">
        <v>0</v>
      </c>
      <c r="T3518" s="48"/>
      <c r="U3518" s="178"/>
      <c r="V3518" s="178">
        <v>43532</v>
      </c>
      <c r="W3518" s="48" t="s">
        <v>27</v>
      </c>
      <c r="X3518" s="48">
        <v>44166</v>
      </c>
      <c r="Y3518" s="48">
        <v>44348</v>
      </c>
      <c r="Z3518" s="48" t="s">
        <v>211</v>
      </c>
      <c r="AA3518" s="48"/>
      <c r="AB3518" s="48"/>
      <c r="AC3518" s="217" t="s">
        <v>211</v>
      </c>
      <c r="AD3518" s="48"/>
      <c r="AE3518" s="217" t="s">
        <v>211</v>
      </c>
      <c r="AF3518" s="217" t="s">
        <v>211</v>
      </c>
      <c r="AG3518" s="217" t="s">
        <v>211</v>
      </c>
      <c r="AH3518" s="209"/>
      <c r="AI3518" s="210" t="s">
        <v>211</v>
      </c>
      <c r="AJ3518" s="115" t="str">
        <f t="shared" si="54"/>
        <v>PD&amp;C</v>
      </c>
      <c r="AK3518" s="115" t="b">
        <f>ISNUMBER(SEARCH("IRT",Table1[[#This Row],[Current_Status]]))</f>
        <v>0</v>
      </c>
      <c r="AL3518" s="116">
        <f>YEAR(Table1[[#This Row],[Project_Initiated]])</f>
        <v>2019</v>
      </c>
      <c r="AM3518" s="53">
        <v>44136</v>
      </c>
      <c r="AN3518" s="53" t="str">
        <f>IF(AND(Table1[[#This Row],[Completed Date]]&gt;="07/01/2020"+0,Table1[[#This Row],[Completed Date]]&lt;="6/30/2021"+0),"FY 20-21",IF(AND(Table1[[#This Row],[Completed Date]]&gt;="07/01/2019"+0,Table1[[#This Row],[Completed Date]]&lt;="6/30/2020"+0),"FY 19-20",""))</f>
        <v/>
      </c>
      <c r="AO3518" s="116" t="str">
        <f>IFERROR(FIND("R",Table1[[#This Row],[FS_Priority]]),"")</f>
        <v/>
      </c>
    </row>
    <row r="3519" spans="1:41" x14ac:dyDescent="0.25">
      <c r="A3519" s="48" t="s">
        <v>4965</v>
      </c>
      <c r="B3519" s="217" t="s">
        <v>4965</v>
      </c>
      <c r="C3519" s="217" t="s">
        <v>211</v>
      </c>
      <c r="D3519" s="218" t="b">
        <v>0</v>
      </c>
      <c r="E3519" s="48" t="s">
        <v>187</v>
      </c>
      <c r="F3519" s="48" t="s">
        <v>4952</v>
      </c>
      <c r="G3519" s="48" t="s">
        <v>4953</v>
      </c>
      <c r="H3519" s="48" t="s">
        <v>211</v>
      </c>
      <c r="I3519" s="48" t="s">
        <v>211</v>
      </c>
      <c r="J3519" s="48" t="s">
        <v>4991</v>
      </c>
      <c r="K3519" s="217" t="s">
        <v>30</v>
      </c>
      <c r="L3519" s="217" t="s">
        <v>394</v>
      </c>
      <c r="M3519" s="48" t="s">
        <v>4954</v>
      </c>
      <c r="N3519" s="217" t="s">
        <v>211</v>
      </c>
      <c r="O3519" s="48" t="s">
        <v>120</v>
      </c>
      <c r="P3519" s="48">
        <v>4</v>
      </c>
      <c r="Q3519" s="48" t="s">
        <v>211</v>
      </c>
      <c r="R3519" s="217" t="s">
        <v>211</v>
      </c>
      <c r="S3519" s="48" t="b">
        <v>0</v>
      </c>
      <c r="T3519" s="48">
        <v>2178000</v>
      </c>
      <c r="U3519" s="178"/>
      <c r="V3519" s="178">
        <v>43920</v>
      </c>
      <c r="W3519" s="48" t="s">
        <v>4991</v>
      </c>
      <c r="X3519" s="48"/>
      <c r="Y3519" s="48"/>
      <c r="Z3519" s="48" t="s">
        <v>211</v>
      </c>
      <c r="AA3519" s="48"/>
      <c r="AB3519" s="48"/>
      <c r="AC3519" s="217" t="s">
        <v>211</v>
      </c>
      <c r="AD3519" s="48"/>
      <c r="AE3519" s="217" t="s">
        <v>211</v>
      </c>
      <c r="AF3519" s="217" t="s">
        <v>211</v>
      </c>
      <c r="AG3519" s="217" t="s">
        <v>211</v>
      </c>
      <c r="AH3519" s="208"/>
      <c r="AI3519" s="210" t="s">
        <v>211</v>
      </c>
      <c r="AJ3519" s="115" t="str">
        <f t="shared" si="54"/>
        <v>PD&amp;C</v>
      </c>
      <c r="AK3519" s="115" t="b">
        <f>ISNUMBER(SEARCH("IRT",Table1[[#This Row],[Current_Status]]))</f>
        <v>0</v>
      </c>
      <c r="AL3519" s="116">
        <f>YEAR(Table1[[#This Row],[Project_Initiated]])</f>
        <v>2020</v>
      </c>
      <c r="AM3519" s="53">
        <v>44136</v>
      </c>
      <c r="AN3519" s="53" t="str">
        <f>IF(AND(Table1[[#This Row],[Completed Date]]&gt;="07/01/2020"+0,Table1[[#This Row],[Completed Date]]&lt;="6/30/2021"+0),"FY 20-21",IF(AND(Table1[[#This Row],[Completed Date]]&gt;="07/01/2019"+0,Table1[[#This Row],[Completed Date]]&lt;="6/30/2020"+0),"FY 19-20",""))</f>
        <v/>
      </c>
      <c r="AO3519" s="116" t="str">
        <f>IFERROR(FIND("R",Table1[[#This Row],[FS_Priority]]),"")</f>
        <v/>
      </c>
    </row>
    <row r="3520" spans="1:41" x14ac:dyDescent="0.25">
      <c r="A3520" s="180" t="s">
        <v>4966</v>
      </c>
      <c r="B3520" s="221" t="s">
        <v>4966</v>
      </c>
      <c r="C3520" s="221" t="s">
        <v>211</v>
      </c>
      <c r="D3520" s="222" t="b">
        <v>0</v>
      </c>
      <c r="E3520" s="180" t="s">
        <v>4299</v>
      </c>
      <c r="F3520" s="180" t="s">
        <v>4956</v>
      </c>
      <c r="G3520" s="180" t="s">
        <v>4956</v>
      </c>
      <c r="H3520" s="180" t="s">
        <v>441</v>
      </c>
      <c r="I3520" s="180" t="s">
        <v>211</v>
      </c>
      <c r="J3520" s="180" t="s">
        <v>50</v>
      </c>
      <c r="K3520" s="221" t="s">
        <v>3471</v>
      </c>
      <c r="L3520" s="221" t="s">
        <v>2636</v>
      </c>
      <c r="M3520" s="180" t="s">
        <v>4957</v>
      </c>
      <c r="N3520" s="221" t="s">
        <v>211</v>
      </c>
      <c r="O3520" s="180" t="s">
        <v>118</v>
      </c>
      <c r="P3520" s="180">
        <v>4</v>
      </c>
      <c r="Q3520" s="180" t="s">
        <v>211</v>
      </c>
      <c r="R3520" s="221" t="s">
        <v>211</v>
      </c>
      <c r="S3520" s="180" t="b">
        <v>0</v>
      </c>
      <c r="T3520" s="180"/>
      <c r="U3520" s="181"/>
      <c r="V3520" s="181">
        <v>43796</v>
      </c>
      <c r="W3520" s="180" t="s">
        <v>5177</v>
      </c>
      <c r="X3520" s="180">
        <v>44256</v>
      </c>
      <c r="Y3520" s="180">
        <v>44348</v>
      </c>
      <c r="Z3520" s="180" t="s">
        <v>211</v>
      </c>
      <c r="AA3520" s="180"/>
      <c r="AB3520" s="180"/>
      <c r="AC3520" s="221" t="s">
        <v>211</v>
      </c>
      <c r="AD3520" s="180"/>
      <c r="AE3520" s="221" t="s">
        <v>211</v>
      </c>
      <c r="AF3520" s="221" t="s">
        <v>211</v>
      </c>
      <c r="AG3520" s="221" t="s">
        <v>211</v>
      </c>
      <c r="AH3520" s="213"/>
      <c r="AI3520" s="214" t="s">
        <v>211</v>
      </c>
      <c r="AJ3520" s="164" t="str">
        <f t="shared" si="54"/>
        <v>PD&amp;C</v>
      </c>
      <c r="AK3520" s="164" t="b">
        <f>ISNUMBER(SEARCH("IRT",Table1[[#This Row],[Current_Status]]))</f>
        <v>0</v>
      </c>
      <c r="AL3520" s="165">
        <f>YEAR(Table1[[#This Row],[Project_Initiated]])</f>
        <v>2019</v>
      </c>
      <c r="AM3520" s="53">
        <v>44136</v>
      </c>
      <c r="AN3520" s="53" t="str">
        <f>IF(AND(Table1[[#This Row],[Completed Date]]&gt;="07/01/2020"+0,Table1[[#This Row],[Completed Date]]&lt;="6/30/2021"+0),"FY 20-21",IF(AND(Table1[[#This Row],[Completed Date]]&gt;="07/01/2019"+0,Table1[[#This Row],[Completed Date]]&lt;="6/30/2020"+0),"FY 19-20",""))</f>
        <v/>
      </c>
      <c r="AO3520" s="116" t="str">
        <f>IFERROR(FIND("R",Table1[[#This Row],[FS_Priority]]),"")</f>
        <v/>
      </c>
    </row>
    <row r="3521" spans="1:1" x14ac:dyDescent="0.25">
      <c r="A3521" s="3"/>
    </row>
    <row r="3522" spans="1:1" x14ac:dyDescent="0.25">
      <c r="A3522" s="3"/>
    </row>
    <row r="3523" spans="1:1" x14ac:dyDescent="0.25">
      <c r="A3523" s="3"/>
    </row>
    <row r="3524" spans="1:1" x14ac:dyDescent="0.25">
      <c r="A3524" s="3"/>
    </row>
    <row r="3525" spans="1:1" x14ac:dyDescent="0.25">
      <c r="A3525" s="3"/>
    </row>
    <row r="3526" spans="1:1" x14ac:dyDescent="0.25">
      <c r="A3526" s="3"/>
    </row>
    <row r="3527" spans="1:1" x14ac:dyDescent="0.25">
      <c r="A3527" s="3"/>
    </row>
    <row r="3528" spans="1:1" x14ac:dyDescent="0.25">
      <c r="A3528" s="3"/>
    </row>
    <row r="3529" spans="1:1" x14ac:dyDescent="0.25">
      <c r="A3529" s="3"/>
    </row>
    <row r="3530" spans="1:1" x14ac:dyDescent="0.25">
      <c r="A3530" s="3"/>
    </row>
    <row r="3531" spans="1:1" x14ac:dyDescent="0.25">
      <c r="A3531" s="3"/>
    </row>
    <row r="3532" spans="1:1" x14ac:dyDescent="0.25">
      <c r="A3532" s="3"/>
    </row>
    <row r="3533" spans="1:1" x14ac:dyDescent="0.25">
      <c r="A3533" s="3"/>
    </row>
    <row r="3534" spans="1:1" x14ac:dyDescent="0.25">
      <c r="A3534" s="3"/>
    </row>
    <row r="3535" spans="1:1" x14ac:dyDescent="0.25">
      <c r="A3535" s="3"/>
    </row>
    <row r="3536" spans="1:1" x14ac:dyDescent="0.25">
      <c r="A3536" s="3"/>
    </row>
    <row r="3537" spans="1:1" x14ac:dyDescent="0.25">
      <c r="A3537" s="3"/>
    </row>
    <row r="3538" spans="1:1" x14ac:dyDescent="0.25">
      <c r="A3538" s="3"/>
    </row>
    <row r="3539" spans="1:1" x14ac:dyDescent="0.25">
      <c r="A3539" s="3"/>
    </row>
    <row r="3540" spans="1:1" x14ac:dyDescent="0.25">
      <c r="A3540" s="3"/>
    </row>
    <row r="3541" spans="1:1" x14ac:dyDescent="0.25">
      <c r="A3541" s="3"/>
    </row>
    <row r="3542" spans="1:1" x14ac:dyDescent="0.25">
      <c r="A3542" s="3"/>
    </row>
    <row r="3543" spans="1:1" x14ac:dyDescent="0.25">
      <c r="A3543" s="3"/>
    </row>
    <row r="3544" spans="1:1" x14ac:dyDescent="0.25">
      <c r="A3544" s="3"/>
    </row>
    <row r="3545" spans="1:1" x14ac:dyDescent="0.25">
      <c r="A3545" s="3"/>
    </row>
    <row r="3546" spans="1:1" x14ac:dyDescent="0.25">
      <c r="A3546" s="3"/>
    </row>
    <row r="3547" spans="1:1" x14ac:dyDescent="0.25">
      <c r="A3547" s="3"/>
    </row>
    <row r="3548" spans="1:1" x14ac:dyDescent="0.25">
      <c r="A3548" s="3"/>
    </row>
    <row r="3549" spans="1:1" x14ac:dyDescent="0.25">
      <c r="A3549" s="3"/>
    </row>
    <row r="3550" spans="1:1" x14ac:dyDescent="0.25">
      <c r="A3550" s="3"/>
    </row>
    <row r="3551" spans="1:1" x14ac:dyDescent="0.25">
      <c r="A3551" s="3"/>
    </row>
    <row r="3552" spans="1:1" x14ac:dyDescent="0.25">
      <c r="A3552" s="3"/>
    </row>
    <row r="3553" spans="1:1" x14ac:dyDescent="0.25">
      <c r="A3553" s="3"/>
    </row>
    <row r="3554" spans="1:1" x14ac:dyDescent="0.25">
      <c r="A3554" s="3"/>
    </row>
    <row r="3555" spans="1:1" x14ac:dyDescent="0.25">
      <c r="A3555" s="3"/>
    </row>
    <row r="3556" spans="1:1" x14ac:dyDescent="0.25">
      <c r="A3556" s="3"/>
    </row>
    <row r="3557" spans="1:1" x14ac:dyDescent="0.25">
      <c r="A3557" s="3"/>
    </row>
    <row r="3558" spans="1:1" x14ac:dyDescent="0.25">
      <c r="A3558" s="3"/>
    </row>
    <row r="3559" spans="1:1" x14ac:dyDescent="0.25">
      <c r="A3559" s="3"/>
    </row>
    <row r="3560" spans="1:1" x14ac:dyDescent="0.25">
      <c r="A3560" s="3"/>
    </row>
    <row r="3561" spans="1:1" x14ac:dyDescent="0.25">
      <c r="A3561" s="3"/>
    </row>
    <row r="3562" spans="1:1" x14ac:dyDescent="0.25">
      <c r="A3562" s="3"/>
    </row>
    <row r="3563" spans="1:1" x14ac:dyDescent="0.25">
      <c r="A3563" s="3"/>
    </row>
    <row r="3564" spans="1:1" x14ac:dyDescent="0.25">
      <c r="A3564" s="3"/>
    </row>
    <row r="3565" spans="1:1" x14ac:dyDescent="0.25">
      <c r="A3565" s="3"/>
    </row>
    <row r="3566" spans="1:1" x14ac:dyDescent="0.25">
      <c r="A3566" s="3"/>
    </row>
    <row r="3567" spans="1:1" x14ac:dyDescent="0.25">
      <c r="A3567" s="3"/>
    </row>
    <row r="3568" spans="1:1" x14ac:dyDescent="0.25">
      <c r="A3568" s="3"/>
    </row>
    <row r="3569" spans="1:1" x14ac:dyDescent="0.25">
      <c r="A3569" s="3"/>
    </row>
    <row r="3570" spans="1:1" x14ac:dyDescent="0.25">
      <c r="A3570" s="3"/>
    </row>
    <row r="3571" spans="1:1" x14ac:dyDescent="0.25">
      <c r="A3571" s="3"/>
    </row>
    <row r="3572" spans="1:1" x14ac:dyDescent="0.25">
      <c r="A3572" s="3"/>
    </row>
    <row r="3573" spans="1:1" x14ac:dyDescent="0.25">
      <c r="A3573" s="3"/>
    </row>
    <row r="3574" spans="1:1" x14ac:dyDescent="0.25">
      <c r="A3574" s="3"/>
    </row>
    <row r="3575" spans="1:1" x14ac:dyDescent="0.25">
      <c r="A3575" s="3"/>
    </row>
    <row r="3576" spans="1:1" x14ac:dyDescent="0.25">
      <c r="A3576" s="3"/>
    </row>
    <row r="3577" spans="1:1" x14ac:dyDescent="0.25">
      <c r="A3577" s="3"/>
    </row>
    <row r="3578" spans="1:1" x14ac:dyDescent="0.25">
      <c r="A3578" s="3"/>
    </row>
    <row r="3579" spans="1:1" x14ac:dyDescent="0.25">
      <c r="A3579" s="3"/>
    </row>
    <row r="3580" spans="1:1" x14ac:dyDescent="0.25">
      <c r="A3580" s="3"/>
    </row>
    <row r="3581" spans="1:1" x14ac:dyDescent="0.25">
      <c r="A3581" s="3"/>
    </row>
    <row r="3582" spans="1:1" x14ac:dyDescent="0.25">
      <c r="A3582" s="3"/>
    </row>
    <row r="3583" spans="1:1" x14ac:dyDescent="0.25">
      <c r="A3583" s="3"/>
    </row>
    <row r="3584" spans="1:1" x14ac:dyDescent="0.25">
      <c r="A3584" s="3"/>
    </row>
    <row r="3585" spans="1:1" x14ac:dyDescent="0.25">
      <c r="A3585" s="3"/>
    </row>
    <row r="3586" spans="1:1" x14ac:dyDescent="0.25">
      <c r="A3586" s="3"/>
    </row>
    <row r="3587" spans="1:1" x14ac:dyDescent="0.25">
      <c r="A3587" s="3"/>
    </row>
    <row r="3588" spans="1:1" x14ac:dyDescent="0.25">
      <c r="A3588" s="3"/>
    </row>
    <row r="3589" spans="1:1" x14ac:dyDescent="0.25">
      <c r="A3589" s="3"/>
    </row>
    <row r="3590" spans="1:1" x14ac:dyDescent="0.25">
      <c r="A3590" s="3"/>
    </row>
    <row r="3591" spans="1:1" x14ac:dyDescent="0.25">
      <c r="A3591" s="3"/>
    </row>
    <row r="3592" spans="1:1" x14ac:dyDescent="0.25">
      <c r="A3592" s="3"/>
    </row>
    <row r="3593" spans="1:1" x14ac:dyDescent="0.25">
      <c r="A3593" s="3"/>
    </row>
    <row r="3594" spans="1:1" x14ac:dyDescent="0.25">
      <c r="A3594" s="3"/>
    </row>
    <row r="3595" spans="1:1" x14ac:dyDescent="0.25">
      <c r="A3595" s="3"/>
    </row>
    <row r="3596" spans="1:1" x14ac:dyDescent="0.25">
      <c r="A3596" s="3"/>
    </row>
    <row r="3597" spans="1:1" x14ac:dyDescent="0.25">
      <c r="A3597" s="3"/>
    </row>
    <row r="3598" spans="1:1" x14ac:dyDescent="0.25">
      <c r="A3598" s="3"/>
    </row>
    <row r="3599" spans="1:1" x14ac:dyDescent="0.25">
      <c r="A3599" s="3"/>
    </row>
    <row r="3600" spans="1:1" x14ac:dyDescent="0.25">
      <c r="A3600" s="3"/>
    </row>
    <row r="3601" spans="1:1" x14ac:dyDescent="0.25">
      <c r="A3601" s="3"/>
    </row>
    <row r="3602" spans="1:1" x14ac:dyDescent="0.25">
      <c r="A3602" s="3"/>
    </row>
    <row r="3603" spans="1:1" x14ac:dyDescent="0.25">
      <c r="A3603" s="3"/>
    </row>
    <row r="3604" spans="1:1" x14ac:dyDescent="0.25">
      <c r="A3604" s="3"/>
    </row>
    <row r="3605" spans="1:1" x14ac:dyDescent="0.25">
      <c r="A3605" s="3"/>
    </row>
    <row r="3606" spans="1:1" x14ac:dyDescent="0.25">
      <c r="A3606" s="3"/>
    </row>
    <row r="3607" spans="1:1" x14ac:dyDescent="0.25">
      <c r="A3607" s="3"/>
    </row>
    <row r="3608" spans="1:1" x14ac:dyDescent="0.25">
      <c r="A3608" s="3"/>
    </row>
    <row r="3609" spans="1:1" x14ac:dyDescent="0.25">
      <c r="A3609" s="3"/>
    </row>
    <row r="3610" spans="1:1" x14ac:dyDescent="0.25">
      <c r="A3610" s="3"/>
    </row>
    <row r="3611" spans="1:1" x14ac:dyDescent="0.25">
      <c r="A3611" s="3"/>
    </row>
    <row r="3612" spans="1:1" x14ac:dyDescent="0.25">
      <c r="A3612" s="3"/>
    </row>
    <row r="3613" spans="1:1" x14ac:dyDescent="0.25">
      <c r="A3613" s="3"/>
    </row>
    <row r="3614" spans="1:1" x14ac:dyDescent="0.25">
      <c r="A3614" s="3"/>
    </row>
    <row r="3615" spans="1:1" x14ac:dyDescent="0.25">
      <c r="A3615" s="3"/>
    </row>
    <row r="3616" spans="1:1" x14ac:dyDescent="0.25">
      <c r="A3616" s="3"/>
    </row>
    <row r="3617" spans="1:1" x14ac:dyDescent="0.25">
      <c r="A3617" s="3"/>
    </row>
    <row r="3618" spans="1:1" x14ac:dyDescent="0.25">
      <c r="A3618" s="3"/>
    </row>
    <row r="3619" spans="1:1" x14ac:dyDescent="0.25">
      <c r="A3619" s="3"/>
    </row>
    <row r="3620" spans="1:1" x14ac:dyDescent="0.25">
      <c r="A3620" s="3"/>
    </row>
    <row r="3621" spans="1:1" x14ac:dyDescent="0.25">
      <c r="A3621" s="3"/>
    </row>
    <row r="3622" spans="1:1" x14ac:dyDescent="0.25">
      <c r="A3622" s="3"/>
    </row>
    <row r="3623" spans="1:1" x14ac:dyDescent="0.25">
      <c r="A3623" s="3"/>
    </row>
    <row r="3624" spans="1:1" x14ac:dyDescent="0.25">
      <c r="A3624" s="3"/>
    </row>
    <row r="3625" spans="1:1" x14ac:dyDescent="0.25">
      <c r="A3625" s="3"/>
    </row>
    <row r="3626" spans="1:1" x14ac:dyDescent="0.25">
      <c r="A3626" s="3"/>
    </row>
    <row r="3627" spans="1:1" x14ac:dyDescent="0.25">
      <c r="A3627" s="3"/>
    </row>
    <row r="3628" spans="1:1" x14ac:dyDescent="0.25">
      <c r="A3628" s="3"/>
    </row>
    <row r="3629" spans="1:1" x14ac:dyDescent="0.25">
      <c r="A3629" s="3"/>
    </row>
    <row r="3630" spans="1:1" x14ac:dyDescent="0.25">
      <c r="A3630" s="3"/>
    </row>
    <row r="3631" spans="1:1" x14ac:dyDescent="0.25">
      <c r="A3631" s="3"/>
    </row>
    <row r="3632" spans="1:1" x14ac:dyDescent="0.25">
      <c r="A3632" s="3"/>
    </row>
    <row r="3633" spans="1:1" x14ac:dyDescent="0.25">
      <c r="A3633" s="3"/>
    </row>
    <row r="3634" spans="1:1" x14ac:dyDescent="0.25">
      <c r="A3634" s="3"/>
    </row>
    <row r="3635" spans="1:1" x14ac:dyDescent="0.25">
      <c r="A3635" s="3"/>
    </row>
    <row r="3636" spans="1:1" x14ac:dyDescent="0.25">
      <c r="A3636" s="3"/>
    </row>
    <row r="3637" spans="1:1" x14ac:dyDescent="0.25">
      <c r="A3637" s="3"/>
    </row>
    <row r="3638" spans="1:1" x14ac:dyDescent="0.25">
      <c r="A3638" s="3"/>
    </row>
    <row r="3639" spans="1:1" x14ac:dyDescent="0.25">
      <c r="A3639" s="3"/>
    </row>
    <row r="3640" spans="1:1" x14ac:dyDescent="0.25">
      <c r="A3640" s="3"/>
    </row>
    <row r="3641" spans="1:1" x14ac:dyDescent="0.25">
      <c r="A3641" s="3"/>
    </row>
    <row r="3642" spans="1:1" x14ac:dyDescent="0.25">
      <c r="A3642" s="3"/>
    </row>
    <row r="3643" spans="1:1" x14ac:dyDescent="0.25">
      <c r="A3643" s="3"/>
    </row>
    <row r="3644" spans="1:1" x14ac:dyDescent="0.25">
      <c r="A3644" s="3"/>
    </row>
    <row r="3645" spans="1:1" x14ac:dyDescent="0.25">
      <c r="A3645" s="3"/>
    </row>
    <row r="3646" spans="1:1" x14ac:dyDescent="0.25">
      <c r="A3646" s="3"/>
    </row>
    <row r="3647" spans="1:1" x14ac:dyDescent="0.25">
      <c r="A3647" s="3"/>
    </row>
    <row r="3648" spans="1:1" x14ac:dyDescent="0.25">
      <c r="A3648" s="3"/>
    </row>
    <row r="3649" spans="1:1" x14ac:dyDescent="0.25">
      <c r="A3649" s="3"/>
    </row>
    <row r="3650" spans="1:1" x14ac:dyDescent="0.25">
      <c r="A3650" s="3"/>
    </row>
    <row r="3651" spans="1:1" x14ac:dyDescent="0.25">
      <c r="A3651" s="3"/>
    </row>
    <row r="3652" spans="1:1" x14ac:dyDescent="0.25">
      <c r="A3652" s="3"/>
    </row>
    <row r="3653" spans="1:1" x14ac:dyDescent="0.25">
      <c r="A3653" s="3"/>
    </row>
    <row r="3654" spans="1:1" x14ac:dyDescent="0.25">
      <c r="A3654" s="3"/>
    </row>
    <row r="3655" spans="1:1" x14ac:dyDescent="0.25">
      <c r="A3655" s="3"/>
    </row>
    <row r="3656" spans="1:1" x14ac:dyDescent="0.25">
      <c r="A3656" s="3"/>
    </row>
    <row r="3657" spans="1:1" x14ac:dyDescent="0.25">
      <c r="A3657" s="3"/>
    </row>
    <row r="3658" spans="1:1" x14ac:dyDescent="0.25">
      <c r="A3658" s="3"/>
    </row>
    <row r="3659" spans="1:1" x14ac:dyDescent="0.25">
      <c r="A3659" s="3"/>
    </row>
    <row r="3660" spans="1:1" x14ac:dyDescent="0.25">
      <c r="A3660" s="3"/>
    </row>
    <row r="3661" spans="1:1" x14ac:dyDescent="0.25">
      <c r="A3661" s="3"/>
    </row>
    <row r="3662" spans="1:1" x14ac:dyDescent="0.25">
      <c r="A3662" s="3"/>
    </row>
    <row r="3663" spans="1:1" x14ac:dyDescent="0.25">
      <c r="A3663" s="3"/>
    </row>
    <row r="3664" spans="1:1" x14ac:dyDescent="0.25">
      <c r="A3664" s="3"/>
    </row>
    <row r="3665" spans="1:1" x14ac:dyDescent="0.25">
      <c r="A3665" s="3"/>
    </row>
    <row r="3666" spans="1:1" x14ac:dyDescent="0.25">
      <c r="A3666" s="3"/>
    </row>
    <row r="3667" spans="1:1" x14ac:dyDescent="0.25">
      <c r="A3667" s="3"/>
    </row>
    <row r="3668" spans="1:1" x14ac:dyDescent="0.25">
      <c r="A3668" s="3"/>
    </row>
    <row r="3669" spans="1:1" x14ac:dyDescent="0.25">
      <c r="A3669" s="3"/>
    </row>
    <row r="3670" spans="1:1" x14ac:dyDescent="0.25">
      <c r="A3670" s="3"/>
    </row>
    <row r="3671" spans="1:1" x14ac:dyDescent="0.25">
      <c r="A3671" s="3"/>
    </row>
    <row r="3672" spans="1:1" x14ac:dyDescent="0.25">
      <c r="A3672" s="3"/>
    </row>
    <row r="3673" spans="1:1" x14ac:dyDescent="0.25">
      <c r="A3673" s="3"/>
    </row>
    <row r="3674" spans="1:1" x14ac:dyDescent="0.25">
      <c r="A3674" s="3"/>
    </row>
    <row r="3675" spans="1:1" x14ac:dyDescent="0.25">
      <c r="A3675" s="3"/>
    </row>
    <row r="3676" spans="1:1" x14ac:dyDescent="0.25">
      <c r="A3676" s="3"/>
    </row>
    <row r="3677" spans="1:1" x14ac:dyDescent="0.25">
      <c r="A3677" s="3"/>
    </row>
    <row r="3678" spans="1:1" x14ac:dyDescent="0.25">
      <c r="A3678" s="3"/>
    </row>
    <row r="3679" spans="1:1" x14ac:dyDescent="0.25">
      <c r="A3679" s="3"/>
    </row>
    <row r="3680" spans="1:1" x14ac:dyDescent="0.25">
      <c r="A3680" s="3"/>
    </row>
    <row r="3681" spans="1:1" x14ac:dyDescent="0.25">
      <c r="A3681" s="3"/>
    </row>
    <row r="3682" spans="1:1" x14ac:dyDescent="0.25">
      <c r="A3682" s="3"/>
    </row>
    <row r="3683" spans="1:1" x14ac:dyDescent="0.25">
      <c r="A3683" s="3"/>
    </row>
    <row r="3684" spans="1:1" x14ac:dyDescent="0.25">
      <c r="A3684" s="3"/>
    </row>
    <row r="3685" spans="1:1" x14ac:dyDescent="0.25">
      <c r="A3685" s="3"/>
    </row>
    <row r="3686" spans="1:1" x14ac:dyDescent="0.25">
      <c r="A3686" s="3"/>
    </row>
    <row r="3687" spans="1:1" x14ac:dyDescent="0.25">
      <c r="A3687" s="3"/>
    </row>
    <row r="3688" spans="1:1" x14ac:dyDescent="0.25">
      <c r="A3688" s="3"/>
    </row>
    <row r="3689" spans="1:1" x14ac:dyDescent="0.25">
      <c r="A3689" s="3"/>
    </row>
    <row r="3690" spans="1:1" x14ac:dyDescent="0.25">
      <c r="A3690" s="3"/>
    </row>
    <row r="3691" spans="1:1" x14ac:dyDescent="0.25">
      <c r="A3691" s="3"/>
    </row>
    <row r="3692" spans="1:1" x14ac:dyDescent="0.25">
      <c r="A3692" s="3"/>
    </row>
    <row r="3693" spans="1:1" x14ac:dyDescent="0.25">
      <c r="A3693" s="3"/>
    </row>
    <row r="3694" spans="1:1" x14ac:dyDescent="0.25">
      <c r="A3694" s="3"/>
    </row>
    <row r="3695" spans="1:1" x14ac:dyDescent="0.25">
      <c r="A3695" s="3"/>
    </row>
    <row r="3696" spans="1:1" x14ac:dyDescent="0.25">
      <c r="A3696" s="3"/>
    </row>
    <row r="3697" spans="1:1" x14ac:dyDescent="0.25">
      <c r="A3697" s="3"/>
    </row>
    <row r="3698" spans="1:1" x14ac:dyDescent="0.25">
      <c r="A3698" s="3"/>
    </row>
    <row r="3699" spans="1:1" x14ac:dyDescent="0.25">
      <c r="A3699" s="3"/>
    </row>
    <row r="3700" spans="1:1" x14ac:dyDescent="0.25">
      <c r="A3700" s="3"/>
    </row>
    <row r="3701" spans="1:1" x14ac:dyDescent="0.25">
      <c r="A3701" s="3"/>
    </row>
    <row r="3702" spans="1:1" x14ac:dyDescent="0.25">
      <c r="A3702" s="3"/>
    </row>
    <row r="3703" spans="1:1" x14ac:dyDescent="0.25">
      <c r="A3703" s="3"/>
    </row>
    <row r="3704" spans="1:1" x14ac:dyDescent="0.25">
      <c r="A3704" s="3"/>
    </row>
    <row r="3705" spans="1:1" x14ac:dyDescent="0.25">
      <c r="A3705" s="3"/>
    </row>
    <row r="3706" spans="1:1" x14ac:dyDescent="0.25">
      <c r="A3706" s="3"/>
    </row>
    <row r="3707" spans="1:1" x14ac:dyDescent="0.25">
      <c r="A3707" s="3"/>
    </row>
    <row r="3708" spans="1:1" x14ac:dyDescent="0.25">
      <c r="A3708" s="3"/>
    </row>
    <row r="3709" spans="1:1" x14ac:dyDescent="0.25">
      <c r="A3709" s="3"/>
    </row>
    <row r="3710" spans="1:1" x14ac:dyDescent="0.25">
      <c r="A3710" s="3"/>
    </row>
    <row r="3711" spans="1:1" x14ac:dyDescent="0.25">
      <c r="A3711" s="3"/>
    </row>
    <row r="3712" spans="1:1" x14ac:dyDescent="0.25">
      <c r="A3712" s="3"/>
    </row>
    <row r="3713" spans="1:1" x14ac:dyDescent="0.25">
      <c r="A3713" s="3"/>
    </row>
    <row r="3714" spans="1:1" x14ac:dyDescent="0.25">
      <c r="A3714" s="3"/>
    </row>
    <row r="3715" spans="1:1" x14ac:dyDescent="0.25">
      <c r="A3715" s="3"/>
    </row>
    <row r="3716" spans="1:1" x14ac:dyDescent="0.25">
      <c r="A3716" s="3"/>
    </row>
    <row r="3717" spans="1:1" x14ac:dyDescent="0.25">
      <c r="A3717" s="3"/>
    </row>
    <row r="3718" spans="1:1" x14ac:dyDescent="0.25">
      <c r="A3718" s="3"/>
    </row>
    <row r="3719" spans="1:1" x14ac:dyDescent="0.25">
      <c r="A3719" s="3"/>
    </row>
    <row r="3720" spans="1:1" x14ac:dyDescent="0.25">
      <c r="A3720" s="3"/>
    </row>
    <row r="3721" spans="1:1" x14ac:dyDescent="0.25">
      <c r="A3721" s="3"/>
    </row>
    <row r="3722" spans="1:1" x14ac:dyDescent="0.25">
      <c r="A3722" s="3"/>
    </row>
    <row r="3723" spans="1:1" x14ac:dyDescent="0.25">
      <c r="A3723" s="3"/>
    </row>
    <row r="3724" spans="1:1" x14ac:dyDescent="0.25">
      <c r="A3724" s="3"/>
    </row>
    <row r="3725" spans="1:1" x14ac:dyDescent="0.25">
      <c r="A3725" s="3"/>
    </row>
    <row r="3726" spans="1:1" x14ac:dyDescent="0.25">
      <c r="A3726" s="3"/>
    </row>
    <row r="3727" spans="1:1" x14ac:dyDescent="0.25">
      <c r="A3727" s="3"/>
    </row>
    <row r="3728" spans="1:1" x14ac:dyDescent="0.25">
      <c r="A3728" s="3"/>
    </row>
    <row r="3729" spans="1:1" x14ac:dyDescent="0.25">
      <c r="A3729" s="3"/>
    </row>
    <row r="3730" spans="1:1" x14ac:dyDescent="0.25">
      <c r="A3730" s="3"/>
    </row>
    <row r="3731" spans="1:1" x14ac:dyDescent="0.25">
      <c r="A3731" s="3"/>
    </row>
    <row r="3732" spans="1:1" x14ac:dyDescent="0.25">
      <c r="A3732" s="3"/>
    </row>
    <row r="3733" spans="1:1" x14ac:dyDescent="0.25">
      <c r="A3733" s="3"/>
    </row>
    <row r="3734" spans="1:1" x14ac:dyDescent="0.25">
      <c r="A3734" s="3"/>
    </row>
    <row r="3735" spans="1:1" x14ac:dyDescent="0.25">
      <c r="A3735" s="3"/>
    </row>
    <row r="3736" spans="1:1" x14ac:dyDescent="0.25">
      <c r="A3736" s="3"/>
    </row>
    <row r="3737" spans="1:1" x14ac:dyDescent="0.25">
      <c r="A3737" s="3"/>
    </row>
    <row r="3738" spans="1:1" x14ac:dyDescent="0.25">
      <c r="A3738" s="3"/>
    </row>
    <row r="3739" spans="1:1" x14ac:dyDescent="0.25">
      <c r="A3739" s="3"/>
    </row>
    <row r="3740" spans="1:1" x14ac:dyDescent="0.25">
      <c r="A3740" s="3"/>
    </row>
    <row r="3741" spans="1:1" x14ac:dyDescent="0.25">
      <c r="A3741" s="3"/>
    </row>
    <row r="3742" spans="1:1" x14ac:dyDescent="0.25">
      <c r="A3742" s="3"/>
    </row>
    <row r="3743" spans="1:1" x14ac:dyDescent="0.25">
      <c r="A3743" s="3"/>
    </row>
    <row r="3744" spans="1:1" x14ac:dyDescent="0.25">
      <c r="A3744" s="3"/>
    </row>
    <row r="3745" spans="1:1" x14ac:dyDescent="0.25">
      <c r="A3745" s="3"/>
    </row>
    <row r="3746" spans="1:1" x14ac:dyDescent="0.25">
      <c r="A3746" s="3"/>
    </row>
    <row r="3747" spans="1:1" x14ac:dyDescent="0.25">
      <c r="A3747" s="3"/>
    </row>
    <row r="3748" spans="1:1" x14ac:dyDescent="0.25">
      <c r="A3748" s="3"/>
    </row>
    <row r="3749" spans="1:1" x14ac:dyDescent="0.25">
      <c r="A3749" s="3"/>
    </row>
    <row r="3750" spans="1:1" x14ac:dyDescent="0.25">
      <c r="A3750" s="3"/>
    </row>
    <row r="3751" spans="1:1" x14ac:dyDescent="0.25">
      <c r="A3751" s="3"/>
    </row>
    <row r="3752" spans="1:1" x14ac:dyDescent="0.25">
      <c r="A3752" s="3"/>
    </row>
    <row r="3753" spans="1:1" x14ac:dyDescent="0.25">
      <c r="A3753" s="3"/>
    </row>
    <row r="3754" spans="1:1" x14ac:dyDescent="0.25">
      <c r="A3754" s="3"/>
    </row>
    <row r="3755" spans="1:1" x14ac:dyDescent="0.25">
      <c r="A3755" s="3"/>
    </row>
    <row r="3756" spans="1:1" x14ac:dyDescent="0.25">
      <c r="A3756" s="3"/>
    </row>
    <row r="3757" spans="1:1" x14ac:dyDescent="0.25">
      <c r="A3757" s="3"/>
    </row>
    <row r="3758" spans="1:1" x14ac:dyDescent="0.25">
      <c r="A3758" s="3"/>
    </row>
    <row r="3759" spans="1:1" x14ac:dyDescent="0.25">
      <c r="A3759" s="3"/>
    </row>
    <row r="3760" spans="1:1" x14ac:dyDescent="0.25">
      <c r="A3760" s="3"/>
    </row>
    <row r="3761" spans="1:1" x14ac:dyDescent="0.25">
      <c r="A3761" s="3"/>
    </row>
    <row r="3762" spans="1:1" x14ac:dyDescent="0.25">
      <c r="A3762" s="3"/>
    </row>
    <row r="3763" spans="1:1" x14ac:dyDescent="0.25">
      <c r="A3763" s="3"/>
    </row>
    <row r="3764" spans="1:1" x14ac:dyDescent="0.25">
      <c r="A3764" s="3"/>
    </row>
    <row r="3765" spans="1:1" x14ac:dyDescent="0.25">
      <c r="A3765" s="3"/>
    </row>
    <row r="3766" spans="1:1" x14ac:dyDescent="0.25">
      <c r="A3766" s="3"/>
    </row>
    <row r="3767" spans="1:1" x14ac:dyDescent="0.25">
      <c r="A3767" s="3"/>
    </row>
    <row r="3768" spans="1:1" x14ac:dyDescent="0.25">
      <c r="A3768" s="3"/>
    </row>
    <row r="3769" spans="1:1" x14ac:dyDescent="0.25">
      <c r="A3769" s="3"/>
    </row>
    <row r="3770" spans="1:1" x14ac:dyDescent="0.25">
      <c r="A3770" s="3"/>
    </row>
    <row r="3771" spans="1:1" x14ac:dyDescent="0.25">
      <c r="A3771" s="3"/>
    </row>
    <row r="3772" spans="1:1" x14ac:dyDescent="0.25">
      <c r="A3772" s="3"/>
    </row>
    <row r="3773" spans="1:1" x14ac:dyDescent="0.25">
      <c r="A3773" s="3"/>
    </row>
    <row r="3774" spans="1:1" x14ac:dyDescent="0.25">
      <c r="A3774" s="3"/>
    </row>
    <row r="3775" spans="1:1" x14ac:dyDescent="0.25">
      <c r="A3775" s="3"/>
    </row>
    <row r="3776" spans="1:1" x14ac:dyDescent="0.25">
      <c r="A3776" s="3"/>
    </row>
    <row r="3777" spans="1:1" x14ac:dyDescent="0.25">
      <c r="A3777" s="3"/>
    </row>
    <row r="3778" spans="1:1" x14ac:dyDescent="0.25">
      <c r="A3778" s="3"/>
    </row>
    <row r="3779" spans="1:1" x14ac:dyDescent="0.25">
      <c r="A3779" s="3"/>
    </row>
    <row r="3780" spans="1:1" x14ac:dyDescent="0.25">
      <c r="A3780" s="3"/>
    </row>
    <row r="3781" spans="1:1" x14ac:dyDescent="0.25">
      <c r="A3781" s="3"/>
    </row>
    <row r="3782" spans="1:1" x14ac:dyDescent="0.25">
      <c r="A3782" s="3"/>
    </row>
    <row r="3783" spans="1:1" x14ac:dyDescent="0.25">
      <c r="A3783" s="3"/>
    </row>
    <row r="3784" spans="1:1" x14ac:dyDescent="0.25">
      <c r="A3784" s="3"/>
    </row>
    <row r="3785" spans="1:1" x14ac:dyDescent="0.25">
      <c r="A3785" s="3"/>
    </row>
    <row r="3786" spans="1:1" x14ac:dyDescent="0.25">
      <c r="A3786" s="3"/>
    </row>
    <row r="3787" spans="1:1" x14ac:dyDescent="0.25">
      <c r="A3787" s="3"/>
    </row>
    <row r="3788" spans="1:1" x14ac:dyDescent="0.25">
      <c r="A3788" s="3"/>
    </row>
    <row r="3789" spans="1:1" x14ac:dyDescent="0.25">
      <c r="A3789" s="3"/>
    </row>
    <row r="3790" spans="1:1" x14ac:dyDescent="0.25">
      <c r="A3790" s="3"/>
    </row>
    <row r="3791" spans="1:1" x14ac:dyDescent="0.25">
      <c r="A3791" s="3"/>
    </row>
    <row r="3792" spans="1:1" x14ac:dyDescent="0.25">
      <c r="A3792" s="3"/>
    </row>
    <row r="3793" spans="1:1" x14ac:dyDescent="0.25">
      <c r="A3793" s="3"/>
    </row>
    <row r="3794" spans="1:1" x14ac:dyDescent="0.25">
      <c r="A3794" s="3"/>
    </row>
    <row r="3795" spans="1:1" x14ac:dyDescent="0.25">
      <c r="A3795" s="3"/>
    </row>
    <row r="3796" spans="1:1" x14ac:dyDescent="0.25">
      <c r="A3796" s="3"/>
    </row>
    <row r="3797" spans="1:1" x14ac:dyDescent="0.25">
      <c r="A3797" s="3"/>
    </row>
    <row r="3798" spans="1:1" x14ac:dyDescent="0.25">
      <c r="A3798" s="3"/>
    </row>
    <row r="3799" spans="1:1" x14ac:dyDescent="0.25">
      <c r="A3799" s="3"/>
    </row>
    <row r="3800" spans="1:1" x14ac:dyDescent="0.25">
      <c r="A3800" s="3"/>
    </row>
    <row r="3801" spans="1:1" x14ac:dyDescent="0.25">
      <c r="A3801" s="3"/>
    </row>
    <row r="3802" spans="1:1" x14ac:dyDescent="0.25">
      <c r="A3802" s="3"/>
    </row>
    <row r="3803" spans="1:1" x14ac:dyDescent="0.25">
      <c r="A3803" s="3"/>
    </row>
    <row r="3804" spans="1:1" x14ac:dyDescent="0.25">
      <c r="A3804" s="3"/>
    </row>
    <row r="3805" spans="1:1" x14ac:dyDescent="0.25">
      <c r="A3805" s="3"/>
    </row>
    <row r="3806" spans="1:1" x14ac:dyDescent="0.25">
      <c r="A3806" s="3"/>
    </row>
    <row r="3807" spans="1:1" x14ac:dyDescent="0.25">
      <c r="A3807" s="3"/>
    </row>
    <row r="3808" spans="1:1" x14ac:dyDescent="0.25">
      <c r="A3808" s="3"/>
    </row>
    <row r="3809" spans="1:1" x14ac:dyDescent="0.25">
      <c r="A3809" s="3"/>
    </row>
    <row r="3810" spans="1:1" x14ac:dyDescent="0.25">
      <c r="A3810" s="3"/>
    </row>
    <row r="3811" spans="1:1" x14ac:dyDescent="0.25">
      <c r="A3811" s="3"/>
    </row>
    <row r="3812" spans="1:1" x14ac:dyDescent="0.25">
      <c r="A3812" s="3"/>
    </row>
    <row r="3813" spans="1:1" x14ac:dyDescent="0.25">
      <c r="A3813" s="3"/>
    </row>
    <row r="3814" spans="1:1" x14ac:dyDescent="0.25">
      <c r="A3814" s="3"/>
    </row>
    <row r="3815" spans="1:1" x14ac:dyDescent="0.25">
      <c r="A3815" s="3"/>
    </row>
    <row r="3816" spans="1:1" x14ac:dyDescent="0.25">
      <c r="A3816" s="3"/>
    </row>
    <row r="3817" spans="1:1" x14ac:dyDescent="0.25">
      <c r="A3817" s="3"/>
    </row>
    <row r="3818" spans="1:1" x14ac:dyDescent="0.25">
      <c r="A3818" s="3"/>
    </row>
    <row r="3819" spans="1:1" x14ac:dyDescent="0.25">
      <c r="A3819" s="3"/>
    </row>
    <row r="3820" spans="1:1" x14ac:dyDescent="0.25">
      <c r="A3820" s="3"/>
    </row>
    <row r="3821" spans="1:1" x14ac:dyDescent="0.25">
      <c r="A3821" s="3"/>
    </row>
    <row r="3822" spans="1:1" x14ac:dyDescent="0.25">
      <c r="A3822" s="3"/>
    </row>
    <row r="3823" spans="1:1" x14ac:dyDescent="0.25">
      <c r="A3823" s="3"/>
    </row>
    <row r="3824" spans="1:1" x14ac:dyDescent="0.25">
      <c r="A3824" s="3"/>
    </row>
    <row r="3825" spans="1:1" x14ac:dyDescent="0.25">
      <c r="A3825" s="3"/>
    </row>
    <row r="3826" spans="1:1" x14ac:dyDescent="0.25">
      <c r="A3826" s="3"/>
    </row>
    <row r="3827" spans="1:1" x14ac:dyDescent="0.25">
      <c r="A3827" s="3"/>
    </row>
    <row r="3828" spans="1:1" x14ac:dyDescent="0.25">
      <c r="A3828" s="3"/>
    </row>
    <row r="3829" spans="1:1" x14ac:dyDescent="0.25">
      <c r="A3829" s="3"/>
    </row>
    <row r="3830" spans="1:1" x14ac:dyDescent="0.25">
      <c r="A3830" s="3"/>
    </row>
    <row r="3831" spans="1:1" x14ac:dyDescent="0.25">
      <c r="A3831" s="3"/>
    </row>
    <row r="3832" spans="1:1" x14ac:dyDescent="0.25">
      <c r="A3832" s="3"/>
    </row>
    <row r="3833" spans="1:1" x14ac:dyDescent="0.25">
      <c r="A3833" s="3"/>
    </row>
    <row r="3834" spans="1:1" x14ac:dyDescent="0.25">
      <c r="A3834" s="3"/>
    </row>
    <row r="3835" spans="1:1" x14ac:dyDescent="0.25">
      <c r="A3835" s="3"/>
    </row>
    <row r="3836" spans="1:1" x14ac:dyDescent="0.25">
      <c r="A3836" s="3"/>
    </row>
    <row r="3837" spans="1:1" x14ac:dyDescent="0.25">
      <c r="A3837" s="3"/>
    </row>
    <row r="3838" spans="1:1" x14ac:dyDescent="0.25">
      <c r="A3838" s="3"/>
    </row>
    <row r="3839" spans="1:1" x14ac:dyDescent="0.25">
      <c r="A3839" s="3"/>
    </row>
    <row r="3840" spans="1:1" x14ac:dyDescent="0.25">
      <c r="A3840" s="3"/>
    </row>
    <row r="3841" spans="1:1" x14ac:dyDescent="0.25">
      <c r="A3841" s="3"/>
    </row>
    <row r="3842" spans="1:1" x14ac:dyDescent="0.25">
      <c r="A3842" s="3"/>
    </row>
    <row r="3843" spans="1:1" x14ac:dyDescent="0.25">
      <c r="A3843" s="3"/>
    </row>
    <row r="3844" spans="1:1" x14ac:dyDescent="0.25">
      <c r="A3844" s="3"/>
    </row>
    <row r="3845" spans="1:1" x14ac:dyDescent="0.25">
      <c r="A3845" s="3"/>
    </row>
    <row r="3846" spans="1:1" x14ac:dyDescent="0.25">
      <c r="A3846" s="3"/>
    </row>
    <row r="3847" spans="1:1" x14ac:dyDescent="0.25">
      <c r="A3847" s="3"/>
    </row>
    <row r="3848" spans="1:1" x14ac:dyDescent="0.25">
      <c r="A3848" s="3"/>
    </row>
    <row r="3849" spans="1:1" x14ac:dyDescent="0.25">
      <c r="A3849" s="3"/>
    </row>
    <row r="3850" spans="1:1" x14ac:dyDescent="0.25">
      <c r="A3850" s="3"/>
    </row>
    <row r="3851" spans="1:1" x14ac:dyDescent="0.25">
      <c r="A3851" s="3"/>
    </row>
    <row r="3852" spans="1:1" x14ac:dyDescent="0.25">
      <c r="A3852" s="3"/>
    </row>
    <row r="3853" spans="1:1" x14ac:dyDescent="0.25">
      <c r="A3853" s="3"/>
    </row>
    <row r="3854" spans="1:1" x14ac:dyDescent="0.25">
      <c r="A3854" s="3"/>
    </row>
    <row r="3855" spans="1:1" x14ac:dyDescent="0.25">
      <c r="A3855" s="3"/>
    </row>
    <row r="3856" spans="1:1" x14ac:dyDescent="0.25">
      <c r="A3856" s="3"/>
    </row>
    <row r="3857" spans="1:1" x14ac:dyDescent="0.25">
      <c r="A3857" s="3"/>
    </row>
    <row r="3858" spans="1:1" x14ac:dyDescent="0.25">
      <c r="A3858" s="3"/>
    </row>
    <row r="3859" spans="1:1" x14ac:dyDescent="0.25">
      <c r="A3859" s="3"/>
    </row>
    <row r="3860" spans="1:1" x14ac:dyDescent="0.25">
      <c r="A3860" s="3"/>
    </row>
    <row r="3861" spans="1:1" x14ac:dyDescent="0.25">
      <c r="A3861" s="3"/>
    </row>
    <row r="3862" spans="1:1" x14ac:dyDescent="0.25">
      <c r="A3862" s="3"/>
    </row>
    <row r="3863" spans="1:1" x14ac:dyDescent="0.25">
      <c r="A3863" s="3"/>
    </row>
    <row r="3864" spans="1:1" x14ac:dyDescent="0.25">
      <c r="A3864" s="3"/>
    </row>
    <row r="3865" spans="1:1" x14ac:dyDescent="0.25">
      <c r="A3865" s="3"/>
    </row>
    <row r="3866" spans="1:1" x14ac:dyDescent="0.25">
      <c r="A3866" s="3"/>
    </row>
    <row r="3867" spans="1:1" x14ac:dyDescent="0.25">
      <c r="A3867" s="3"/>
    </row>
    <row r="3868" spans="1:1" x14ac:dyDescent="0.25">
      <c r="A3868" s="3"/>
    </row>
    <row r="3869" spans="1:1" x14ac:dyDescent="0.25">
      <c r="A3869" s="3"/>
    </row>
    <row r="3870" spans="1:1" x14ac:dyDescent="0.25">
      <c r="A3870" s="3"/>
    </row>
    <row r="3871" spans="1:1" x14ac:dyDescent="0.25">
      <c r="A3871" s="3"/>
    </row>
    <row r="3872" spans="1:1" x14ac:dyDescent="0.25">
      <c r="A3872" s="3"/>
    </row>
    <row r="3873" spans="1:1" x14ac:dyDescent="0.25">
      <c r="A3873" s="3"/>
    </row>
    <row r="3874" spans="1:1" x14ac:dyDescent="0.25">
      <c r="A3874" s="3"/>
    </row>
    <row r="3875" spans="1:1" x14ac:dyDescent="0.25">
      <c r="A3875" s="3"/>
    </row>
    <row r="3876" spans="1:1" x14ac:dyDescent="0.25">
      <c r="A3876" s="3"/>
    </row>
    <row r="3877" spans="1:1" x14ac:dyDescent="0.25">
      <c r="A3877" s="3"/>
    </row>
    <row r="3878" spans="1:1" x14ac:dyDescent="0.25">
      <c r="A3878" s="3"/>
    </row>
    <row r="3879" spans="1:1" x14ac:dyDescent="0.25">
      <c r="A3879" s="3"/>
    </row>
    <row r="3880" spans="1:1" x14ac:dyDescent="0.25">
      <c r="A3880" s="3"/>
    </row>
    <row r="3881" spans="1:1" x14ac:dyDescent="0.25">
      <c r="A3881" s="3"/>
    </row>
    <row r="3882" spans="1:1" x14ac:dyDescent="0.25">
      <c r="A3882" s="3"/>
    </row>
    <row r="3883" spans="1:1" x14ac:dyDescent="0.25">
      <c r="A3883" s="3"/>
    </row>
    <row r="3884" spans="1:1" x14ac:dyDescent="0.25">
      <c r="A3884" s="3"/>
    </row>
    <row r="3885" spans="1:1" x14ac:dyDescent="0.25">
      <c r="A3885" s="3"/>
    </row>
    <row r="3886" spans="1:1" x14ac:dyDescent="0.25">
      <c r="A3886" s="3"/>
    </row>
    <row r="3887" spans="1:1" x14ac:dyDescent="0.25">
      <c r="A3887" s="3"/>
    </row>
    <row r="3888" spans="1:1" x14ac:dyDescent="0.25">
      <c r="A3888" s="3"/>
    </row>
    <row r="3889" spans="1:1" x14ac:dyDescent="0.25">
      <c r="A3889" s="3"/>
    </row>
    <row r="3890" spans="1:1" x14ac:dyDescent="0.25">
      <c r="A3890" s="3"/>
    </row>
    <row r="3891" spans="1:1" x14ac:dyDescent="0.25">
      <c r="A3891" s="3"/>
    </row>
    <row r="3892" spans="1:1" x14ac:dyDescent="0.25">
      <c r="A3892" s="3"/>
    </row>
    <row r="3893" spans="1:1" x14ac:dyDescent="0.25">
      <c r="A3893" s="3"/>
    </row>
    <row r="3894" spans="1:1" x14ac:dyDescent="0.25">
      <c r="A3894" s="3"/>
    </row>
    <row r="3895" spans="1:1" x14ac:dyDescent="0.25">
      <c r="A3895" s="3"/>
    </row>
    <row r="3896" spans="1:1" x14ac:dyDescent="0.25">
      <c r="A3896" s="3"/>
    </row>
    <row r="3897" spans="1:1" x14ac:dyDescent="0.25">
      <c r="A3897" s="3"/>
    </row>
    <row r="3898" spans="1:1" x14ac:dyDescent="0.25">
      <c r="A3898" s="3"/>
    </row>
    <row r="3899" spans="1:1" x14ac:dyDescent="0.25">
      <c r="A3899" s="3"/>
    </row>
    <row r="3900" spans="1:1" x14ac:dyDescent="0.25">
      <c r="A3900" s="3"/>
    </row>
    <row r="3901" spans="1:1" x14ac:dyDescent="0.25">
      <c r="A3901" s="3"/>
    </row>
    <row r="3902" spans="1:1" x14ac:dyDescent="0.25">
      <c r="A3902" s="3"/>
    </row>
    <row r="3903" spans="1:1" x14ac:dyDescent="0.25">
      <c r="A3903" s="3"/>
    </row>
    <row r="3904" spans="1:1" x14ac:dyDescent="0.25">
      <c r="A3904" s="3"/>
    </row>
    <row r="3905" spans="1:1" x14ac:dyDescent="0.25">
      <c r="A3905" s="3"/>
    </row>
    <row r="3906" spans="1:1" x14ac:dyDescent="0.25">
      <c r="A3906" s="3"/>
    </row>
    <row r="3907" spans="1:1" x14ac:dyDescent="0.25">
      <c r="A3907" s="3"/>
    </row>
    <row r="3908" spans="1:1" x14ac:dyDescent="0.25">
      <c r="A3908" s="3"/>
    </row>
    <row r="3909" spans="1:1" x14ac:dyDescent="0.25">
      <c r="A3909" s="3"/>
    </row>
    <row r="3910" spans="1:1" x14ac:dyDescent="0.25">
      <c r="A3910" s="3"/>
    </row>
    <row r="3911" spans="1:1" x14ac:dyDescent="0.25">
      <c r="A3911" s="3"/>
    </row>
    <row r="3912" spans="1:1" x14ac:dyDescent="0.25">
      <c r="A3912" s="3"/>
    </row>
    <row r="3913" spans="1:1" x14ac:dyDescent="0.25">
      <c r="A3913" s="3"/>
    </row>
    <row r="3914" spans="1:1" x14ac:dyDescent="0.25">
      <c r="A3914" s="3"/>
    </row>
    <row r="3915" spans="1:1" x14ac:dyDescent="0.25">
      <c r="A3915" s="3"/>
    </row>
    <row r="3916" spans="1:1" x14ac:dyDescent="0.25">
      <c r="A3916" s="3"/>
    </row>
    <row r="3917" spans="1:1" x14ac:dyDescent="0.25">
      <c r="A3917" s="3"/>
    </row>
    <row r="3918" spans="1:1" x14ac:dyDescent="0.25">
      <c r="A3918" s="3"/>
    </row>
    <row r="3919" spans="1:1" x14ac:dyDescent="0.25">
      <c r="A3919" s="3"/>
    </row>
    <row r="3920" spans="1:1" x14ac:dyDescent="0.25">
      <c r="A3920" s="3"/>
    </row>
    <row r="3921" spans="1:1" x14ac:dyDescent="0.25">
      <c r="A3921" s="3"/>
    </row>
    <row r="3922" spans="1:1" x14ac:dyDescent="0.25">
      <c r="A3922" s="3"/>
    </row>
    <row r="3923" spans="1:1" x14ac:dyDescent="0.25">
      <c r="A3923" s="3"/>
    </row>
    <row r="3924" spans="1:1" x14ac:dyDescent="0.25">
      <c r="A3924" s="3"/>
    </row>
    <row r="3925" spans="1:1" x14ac:dyDescent="0.25">
      <c r="A3925" s="3"/>
    </row>
    <row r="3926" spans="1:1" x14ac:dyDescent="0.25">
      <c r="A3926" s="3"/>
    </row>
    <row r="3927" spans="1:1" x14ac:dyDescent="0.25">
      <c r="A3927" s="3"/>
    </row>
    <row r="3928" spans="1:1" x14ac:dyDescent="0.25">
      <c r="A3928" s="3"/>
    </row>
    <row r="3929" spans="1:1" x14ac:dyDescent="0.25">
      <c r="A3929" s="3"/>
    </row>
    <row r="3930" spans="1:1" x14ac:dyDescent="0.25">
      <c r="A3930" s="3"/>
    </row>
    <row r="3931" spans="1:1" x14ac:dyDescent="0.25">
      <c r="A3931" s="3"/>
    </row>
    <row r="3932" spans="1:1" x14ac:dyDescent="0.25">
      <c r="A3932" s="3"/>
    </row>
    <row r="3933" spans="1:1" x14ac:dyDescent="0.25">
      <c r="A3933" s="3"/>
    </row>
    <row r="3934" spans="1:1" x14ac:dyDescent="0.25">
      <c r="A3934" s="3"/>
    </row>
    <row r="3935" spans="1:1" x14ac:dyDescent="0.25">
      <c r="A3935" s="3"/>
    </row>
    <row r="3936" spans="1:1" x14ac:dyDescent="0.25">
      <c r="A3936" s="3"/>
    </row>
    <row r="3937" spans="1:1" x14ac:dyDescent="0.25">
      <c r="A3937" s="3"/>
    </row>
    <row r="3938" spans="1:1" x14ac:dyDescent="0.25">
      <c r="A3938" s="3"/>
    </row>
    <row r="3939" spans="1:1" x14ac:dyDescent="0.25">
      <c r="A3939" s="3"/>
    </row>
    <row r="3940" spans="1:1" x14ac:dyDescent="0.25">
      <c r="A3940" s="3"/>
    </row>
    <row r="3941" spans="1:1" x14ac:dyDescent="0.25">
      <c r="A3941" s="3"/>
    </row>
    <row r="3942" spans="1:1" x14ac:dyDescent="0.25">
      <c r="A3942" s="3"/>
    </row>
    <row r="3943" spans="1:1" x14ac:dyDescent="0.25">
      <c r="A3943" s="3"/>
    </row>
    <row r="3944" spans="1:1" x14ac:dyDescent="0.25">
      <c r="A3944" s="3"/>
    </row>
    <row r="3945" spans="1:1" x14ac:dyDescent="0.25">
      <c r="A3945" s="3"/>
    </row>
    <row r="3946" spans="1:1" x14ac:dyDescent="0.25">
      <c r="A3946" s="3"/>
    </row>
    <row r="3947" spans="1:1" x14ac:dyDescent="0.25">
      <c r="A3947" s="3"/>
    </row>
    <row r="3948" spans="1:1" x14ac:dyDescent="0.25">
      <c r="A3948" s="3"/>
    </row>
    <row r="3949" spans="1:1" x14ac:dyDescent="0.25">
      <c r="A3949" s="3"/>
    </row>
    <row r="3950" spans="1:1" x14ac:dyDescent="0.25">
      <c r="A3950" s="3"/>
    </row>
    <row r="3951" spans="1:1" x14ac:dyDescent="0.25">
      <c r="A3951" s="3"/>
    </row>
    <row r="3952" spans="1:1" x14ac:dyDescent="0.25">
      <c r="A3952" s="3"/>
    </row>
    <row r="3953" spans="1:1" x14ac:dyDescent="0.25">
      <c r="A3953" s="3"/>
    </row>
    <row r="3954" spans="1:1" x14ac:dyDescent="0.25">
      <c r="A3954" s="3"/>
    </row>
    <row r="3955" spans="1:1" x14ac:dyDescent="0.25">
      <c r="A3955" s="3"/>
    </row>
    <row r="3956" spans="1:1" x14ac:dyDescent="0.25">
      <c r="A3956" s="3"/>
    </row>
    <row r="3957" spans="1:1" x14ac:dyDescent="0.25">
      <c r="A3957" s="3"/>
    </row>
    <row r="3958" spans="1:1" x14ac:dyDescent="0.25">
      <c r="A3958" s="3"/>
    </row>
    <row r="3959" spans="1:1" x14ac:dyDescent="0.25">
      <c r="A3959" s="3"/>
    </row>
    <row r="3960" spans="1:1" x14ac:dyDescent="0.25">
      <c r="A3960" s="3"/>
    </row>
    <row r="3961" spans="1:1" x14ac:dyDescent="0.25">
      <c r="A3961" s="3"/>
    </row>
    <row r="3962" spans="1:1" x14ac:dyDescent="0.25">
      <c r="A3962" s="3"/>
    </row>
    <row r="3963" spans="1:1" x14ac:dyDescent="0.25">
      <c r="A3963" s="3"/>
    </row>
    <row r="3964" spans="1:1" x14ac:dyDescent="0.25">
      <c r="A3964" s="3"/>
    </row>
    <row r="3965" spans="1:1" x14ac:dyDescent="0.25">
      <c r="A3965" s="3"/>
    </row>
    <row r="3966" spans="1:1" x14ac:dyDescent="0.25">
      <c r="A3966" s="3"/>
    </row>
    <row r="3967" spans="1:1" x14ac:dyDescent="0.25">
      <c r="A3967" s="3"/>
    </row>
    <row r="3968" spans="1:1" x14ac:dyDescent="0.25">
      <c r="A3968" s="3"/>
    </row>
    <row r="3969" spans="1:1" x14ac:dyDescent="0.25">
      <c r="A3969" s="3"/>
    </row>
    <row r="3970" spans="1:1" x14ac:dyDescent="0.25">
      <c r="A3970" s="3"/>
    </row>
    <row r="3971" spans="1:1" x14ac:dyDescent="0.25">
      <c r="A3971" s="3"/>
    </row>
    <row r="3972" spans="1:1" x14ac:dyDescent="0.25">
      <c r="A3972" s="3"/>
    </row>
    <row r="3973" spans="1:1" x14ac:dyDescent="0.25">
      <c r="A3973" s="3"/>
    </row>
    <row r="3974" spans="1:1" x14ac:dyDescent="0.25">
      <c r="A3974" s="3"/>
    </row>
    <row r="3975" spans="1:1" x14ac:dyDescent="0.25">
      <c r="A3975" s="3"/>
    </row>
    <row r="3976" spans="1:1" x14ac:dyDescent="0.25">
      <c r="A3976" s="3"/>
    </row>
    <row r="3977" spans="1:1" x14ac:dyDescent="0.25">
      <c r="A3977" s="3"/>
    </row>
    <row r="3978" spans="1:1" x14ac:dyDescent="0.25">
      <c r="A3978" s="3"/>
    </row>
    <row r="3979" spans="1:1" x14ac:dyDescent="0.25">
      <c r="A3979" s="3"/>
    </row>
    <row r="3980" spans="1:1" x14ac:dyDescent="0.25">
      <c r="A3980" s="3"/>
    </row>
    <row r="3981" spans="1:1" x14ac:dyDescent="0.25">
      <c r="A3981" s="3"/>
    </row>
    <row r="3982" spans="1:1" x14ac:dyDescent="0.25">
      <c r="A3982" s="3"/>
    </row>
    <row r="3983" spans="1:1" x14ac:dyDescent="0.25">
      <c r="A3983" s="3"/>
    </row>
    <row r="3984" spans="1:1" x14ac:dyDescent="0.25">
      <c r="A3984" s="3"/>
    </row>
    <row r="3985" spans="1:1" x14ac:dyDescent="0.25">
      <c r="A3985" s="3"/>
    </row>
    <row r="3986" spans="1:1" x14ac:dyDescent="0.25">
      <c r="A3986" s="3"/>
    </row>
    <row r="3987" spans="1:1" x14ac:dyDescent="0.25">
      <c r="A3987" s="3"/>
    </row>
    <row r="3988" spans="1:1" x14ac:dyDescent="0.25">
      <c r="A3988" s="3"/>
    </row>
    <row r="3989" spans="1:1" x14ac:dyDescent="0.25">
      <c r="A3989" s="3"/>
    </row>
    <row r="3990" spans="1:1" x14ac:dyDescent="0.25">
      <c r="A3990" s="3"/>
    </row>
    <row r="3991" spans="1:1" x14ac:dyDescent="0.25">
      <c r="A3991" s="3"/>
    </row>
    <row r="3992" spans="1:1" x14ac:dyDescent="0.25">
      <c r="A3992" s="3"/>
    </row>
    <row r="3993" spans="1:1" x14ac:dyDescent="0.25">
      <c r="A3993" s="3"/>
    </row>
    <row r="3994" spans="1:1" x14ac:dyDescent="0.25">
      <c r="A3994" s="3"/>
    </row>
    <row r="3995" spans="1:1" x14ac:dyDescent="0.25">
      <c r="A3995" s="3"/>
    </row>
    <row r="3996" spans="1:1" x14ac:dyDescent="0.25">
      <c r="A3996" s="3"/>
    </row>
    <row r="3997" spans="1:1" x14ac:dyDescent="0.25">
      <c r="A3997" s="3"/>
    </row>
    <row r="3998" spans="1:1" x14ac:dyDescent="0.25">
      <c r="A3998" s="3"/>
    </row>
    <row r="3999" spans="1:1" x14ac:dyDescent="0.25">
      <c r="A3999" s="3"/>
    </row>
    <row r="4000" spans="1:1" x14ac:dyDescent="0.25">
      <c r="A4000" s="3"/>
    </row>
    <row r="4001" spans="1:1" x14ac:dyDescent="0.25">
      <c r="A4001" s="3"/>
    </row>
    <row r="4002" spans="1:1" x14ac:dyDescent="0.25">
      <c r="A4002" s="3"/>
    </row>
    <row r="4003" spans="1:1" x14ac:dyDescent="0.25">
      <c r="A4003" s="3"/>
    </row>
    <row r="4004" spans="1:1" x14ac:dyDescent="0.25">
      <c r="A4004" s="3"/>
    </row>
    <row r="4005" spans="1:1" x14ac:dyDescent="0.25">
      <c r="A4005" s="3"/>
    </row>
    <row r="4006" spans="1:1" x14ac:dyDescent="0.25">
      <c r="A4006" s="3"/>
    </row>
    <row r="4007" spans="1:1" x14ac:dyDescent="0.25">
      <c r="A4007" s="3"/>
    </row>
    <row r="4008" spans="1:1" x14ac:dyDescent="0.25">
      <c r="A4008" s="3"/>
    </row>
    <row r="4009" spans="1:1" x14ac:dyDescent="0.25">
      <c r="A4009" s="3"/>
    </row>
    <row r="4010" spans="1:1" x14ac:dyDescent="0.25">
      <c r="A4010" s="3"/>
    </row>
    <row r="4011" spans="1:1" x14ac:dyDescent="0.25">
      <c r="A4011" s="3"/>
    </row>
    <row r="4012" spans="1:1" x14ac:dyDescent="0.25">
      <c r="A4012" s="3"/>
    </row>
    <row r="4013" spans="1:1" x14ac:dyDescent="0.25">
      <c r="A4013" s="3"/>
    </row>
    <row r="4014" spans="1:1" x14ac:dyDescent="0.25">
      <c r="A4014" s="3"/>
    </row>
    <row r="4015" spans="1:1" x14ac:dyDescent="0.25">
      <c r="A4015" s="3"/>
    </row>
    <row r="4016" spans="1:1" x14ac:dyDescent="0.25">
      <c r="A4016" s="3"/>
    </row>
    <row r="4017" spans="1:1" x14ac:dyDescent="0.25">
      <c r="A4017" s="3"/>
    </row>
    <row r="4018" spans="1:1" x14ac:dyDescent="0.25">
      <c r="A4018" s="3"/>
    </row>
    <row r="4019" spans="1:1" x14ac:dyDescent="0.25">
      <c r="A4019" s="3"/>
    </row>
    <row r="4020" spans="1:1" x14ac:dyDescent="0.25">
      <c r="A4020" s="3"/>
    </row>
    <row r="4021" spans="1:1" x14ac:dyDescent="0.25">
      <c r="A4021" s="3"/>
    </row>
    <row r="4022" spans="1:1" x14ac:dyDescent="0.25">
      <c r="A4022" s="3"/>
    </row>
    <row r="4023" spans="1:1" x14ac:dyDescent="0.25">
      <c r="A4023" s="3"/>
    </row>
    <row r="4024" spans="1:1" x14ac:dyDescent="0.25">
      <c r="A4024" s="3"/>
    </row>
    <row r="4025" spans="1:1" x14ac:dyDescent="0.25">
      <c r="A4025" s="3"/>
    </row>
    <row r="4026" spans="1:1" x14ac:dyDescent="0.25">
      <c r="A4026" s="3"/>
    </row>
    <row r="4027" spans="1:1" x14ac:dyDescent="0.25">
      <c r="A4027" s="3"/>
    </row>
    <row r="4028" spans="1:1" x14ac:dyDescent="0.25">
      <c r="A4028" s="3"/>
    </row>
    <row r="4029" spans="1:1" x14ac:dyDescent="0.25">
      <c r="A4029" s="3"/>
    </row>
    <row r="4030" spans="1:1" x14ac:dyDescent="0.25">
      <c r="A4030" s="3"/>
    </row>
    <row r="4031" spans="1:1" x14ac:dyDescent="0.25">
      <c r="A4031" s="3"/>
    </row>
    <row r="4032" spans="1:1" x14ac:dyDescent="0.25">
      <c r="A4032" s="3"/>
    </row>
    <row r="4033" spans="1:1" x14ac:dyDescent="0.25">
      <c r="A4033" s="3"/>
    </row>
    <row r="4034" spans="1:1" x14ac:dyDescent="0.25">
      <c r="A4034" s="3"/>
    </row>
    <row r="4035" spans="1:1" x14ac:dyDescent="0.25">
      <c r="A4035" s="3"/>
    </row>
    <row r="4036" spans="1:1" x14ac:dyDescent="0.25">
      <c r="A4036" s="3"/>
    </row>
    <row r="4037" spans="1:1" x14ac:dyDescent="0.25">
      <c r="A4037" s="3"/>
    </row>
    <row r="4038" spans="1:1" x14ac:dyDescent="0.25">
      <c r="A4038" s="3"/>
    </row>
    <row r="4039" spans="1:1" x14ac:dyDescent="0.25">
      <c r="A4039" s="3"/>
    </row>
    <row r="4040" spans="1:1" x14ac:dyDescent="0.25">
      <c r="A4040" s="3"/>
    </row>
    <row r="4041" spans="1:1" x14ac:dyDescent="0.25">
      <c r="A4041" s="3"/>
    </row>
    <row r="4042" spans="1:1" x14ac:dyDescent="0.25">
      <c r="A4042" s="3"/>
    </row>
    <row r="4043" spans="1:1" x14ac:dyDescent="0.25">
      <c r="A4043" s="3"/>
    </row>
    <row r="4044" spans="1:1" x14ac:dyDescent="0.25">
      <c r="A4044" s="3"/>
    </row>
    <row r="4045" spans="1:1" x14ac:dyDescent="0.25">
      <c r="A4045" s="3"/>
    </row>
    <row r="4046" spans="1:1" x14ac:dyDescent="0.25">
      <c r="A4046" s="3"/>
    </row>
    <row r="4047" spans="1:1" x14ac:dyDescent="0.25">
      <c r="A4047" s="3"/>
    </row>
    <row r="4048" spans="1:1" x14ac:dyDescent="0.25">
      <c r="A4048" s="3"/>
    </row>
    <row r="4049" spans="1:1" x14ac:dyDescent="0.25">
      <c r="A4049" s="3"/>
    </row>
    <row r="4050" spans="1:1" x14ac:dyDescent="0.25">
      <c r="A4050" s="3"/>
    </row>
    <row r="4051" spans="1:1" x14ac:dyDescent="0.25">
      <c r="A4051" s="3"/>
    </row>
    <row r="4052" spans="1:1" x14ac:dyDescent="0.25">
      <c r="A4052" s="3"/>
    </row>
    <row r="4053" spans="1:1" x14ac:dyDescent="0.25">
      <c r="A4053" s="3"/>
    </row>
    <row r="4054" spans="1:1" x14ac:dyDescent="0.25">
      <c r="A4054" s="3"/>
    </row>
    <row r="4055" spans="1:1" x14ac:dyDescent="0.25">
      <c r="A4055" s="3"/>
    </row>
    <row r="4056" spans="1:1" x14ac:dyDescent="0.25">
      <c r="A4056" s="3"/>
    </row>
    <row r="4057" spans="1:1" x14ac:dyDescent="0.25">
      <c r="A4057" s="3"/>
    </row>
    <row r="4058" spans="1:1" x14ac:dyDescent="0.25">
      <c r="A4058" s="3"/>
    </row>
    <row r="4059" spans="1:1" x14ac:dyDescent="0.25">
      <c r="A4059" s="3"/>
    </row>
    <row r="4060" spans="1:1" x14ac:dyDescent="0.25">
      <c r="A4060" s="3"/>
    </row>
    <row r="4061" spans="1:1" x14ac:dyDescent="0.25">
      <c r="A4061" s="3"/>
    </row>
    <row r="4062" spans="1:1" x14ac:dyDescent="0.25">
      <c r="A4062" s="3"/>
    </row>
    <row r="4063" spans="1:1" x14ac:dyDescent="0.25">
      <c r="A4063" s="3"/>
    </row>
    <row r="4064" spans="1:1" x14ac:dyDescent="0.25">
      <c r="A4064" s="3"/>
    </row>
    <row r="4065" spans="1:1" x14ac:dyDescent="0.25">
      <c r="A4065" s="3"/>
    </row>
    <row r="4066" spans="1:1" x14ac:dyDescent="0.25">
      <c r="A4066" s="3"/>
    </row>
    <row r="4067" spans="1:1" x14ac:dyDescent="0.25">
      <c r="A4067" s="3"/>
    </row>
    <row r="4068" spans="1:1" x14ac:dyDescent="0.25">
      <c r="A4068" s="3"/>
    </row>
    <row r="4069" spans="1:1" x14ac:dyDescent="0.25">
      <c r="A4069" s="3"/>
    </row>
    <row r="4070" spans="1:1" x14ac:dyDescent="0.25">
      <c r="A4070" s="3"/>
    </row>
    <row r="4071" spans="1:1" x14ac:dyDescent="0.25">
      <c r="A4071" s="3"/>
    </row>
    <row r="4072" spans="1:1" x14ac:dyDescent="0.25">
      <c r="A4072" s="3"/>
    </row>
    <row r="4073" spans="1:1" x14ac:dyDescent="0.25">
      <c r="A4073" s="3"/>
    </row>
    <row r="4074" spans="1:1" x14ac:dyDescent="0.25">
      <c r="A4074" s="3"/>
    </row>
    <row r="4075" spans="1:1" x14ac:dyDescent="0.25">
      <c r="A4075" s="3"/>
    </row>
    <row r="4076" spans="1:1" x14ac:dyDescent="0.25">
      <c r="A4076" s="3"/>
    </row>
    <row r="4077" spans="1:1" x14ac:dyDescent="0.25">
      <c r="A4077" s="3"/>
    </row>
    <row r="4078" spans="1:1" x14ac:dyDescent="0.25">
      <c r="A4078" s="3"/>
    </row>
    <row r="4079" spans="1:1" x14ac:dyDescent="0.25">
      <c r="A4079" s="3"/>
    </row>
    <row r="4080" spans="1:1" x14ac:dyDescent="0.25">
      <c r="A4080" s="3"/>
    </row>
    <row r="4081" spans="1:1" x14ac:dyDescent="0.25">
      <c r="A4081" s="3"/>
    </row>
    <row r="4082" spans="1:1" x14ac:dyDescent="0.25">
      <c r="A4082" s="3"/>
    </row>
    <row r="4083" spans="1:1" x14ac:dyDescent="0.25">
      <c r="A4083" s="3"/>
    </row>
    <row r="4084" spans="1:1" x14ac:dyDescent="0.25">
      <c r="A4084" s="3"/>
    </row>
    <row r="4085" spans="1:1" x14ac:dyDescent="0.25">
      <c r="A4085" s="3"/>
    </row>
    <row r="4086" spans="1:1" x14ac:dyDescent="0.25">
      <c r="A4086" s="3"/>
    </row>
    <row r="4087" spans="1:1" x14ac:dyDescent="0.25">
      <c r="A4087" s="3"/>
    </row>
    <row r="4088" spans="1:1" x14ac:dyDescent="0.25">
      <c r="A4088" s="3"/>
    </row>
    <row r="4089" spans="1:1" x14ac:dyDescent="0.25">
      <c r="A4089" s="3"/>
    </row>
    <row r="4090" spans="1:1" x14ac:dyDescent="0.25">
      <c r="A4090" s="3"/>
    </row>
    <row r="4091" spans="1:1" x14ac:dyDescent="0.25">
      <c r="A4091" s="3"/>
    </row>
    <row r="4092" spans="1:1" x14ac:dyDescent="0.25">
      <c r="A4092" s="3"/>
    </row>
    <row r="4093" spans="1:1" x14ac:dyDescent="0.25">
      <c r="A4093" s="3"/>
    </row>
    <row r="4094" spans="1:1" x14ac:dyDescent="0.25">
      <c r="A4094" s="3"/>
    </row>
    <row r="4095" spans="1:1" x14ac:dyDescent="0.25">
      <c r="A4095" s="3"/>
    </row>
    <row r="4096" spans="1:1" x14ac:dyDescent="0.25">
      <c r="A4096" s="3"/>
    </row>
    <row r="4097" spans="1:1" x14ac:dyDescent="0.25">
      <c r="A4097" s="3"/>
    </row>
    <row r="4098" spans="1:1" x14ac:dyDescent="0.25">
      <c r="A4098" s="3"/>
    </row>
    <row r="4099" spans="1:1" x14ac:dyDescent="0.25">
      <c r="A4099" s="3"/>
    </row>
    <row r="4100" spans="1:1" x14ac:dyDescent="0.25">
      <c r="A4100" s="3"/>
    </row>
    <row r="4101" spans="1:1" x14ac:dyDescent="0.25">
      <c r="A4101" s="3"/>
    </row>
    <row r="4102" spans="1:1" x14ac:dyDescent="0.25">
      <c r="A4102" s="3"/>
    </row>
    <row r="4103" spans="1:1" x14ac:dyDescent="0.25">
      <c r="A4103" s="3"/>
    </row>
    <row r="4104" spans="1:1" x14ac:dyDescent="0.25">
      <c r="A4104" s="3"/>
    </row>
    <row r="4105" spans="1:1" x14ac:dyDescent="0.25">
      <c r="A4105" s="3"/>
    </row>
    <row r="4106" spans="1:1" x14ac:dyDescent="0.25">
      <c r="A4106" s="3"/>
    </row>
    <row r="4107" spans="1:1" x14ac:dyDescent="0.25">
      <c r="A4107" s="3"/>
    </row>
    <row r="4108" spans="1:1" x14ac:dyDescent="0.25">
      <c r="A4108" s="3"/>
    </row>
    <row r="4109" spans="1:1" x14ac:dyDescent="0.25">
      <c r="A4109" s="3"/>
    </row>
    <row r="4110" spans="1:1" x14ac:dyDescent="0.25">
      <c r="A4110" s="3"/>
    </row>
    <row r="4111" spans="1:1" x14ac:dyDescent="0.25">
      <c r="A4111" s="3"/>
    </row>
    <row r="4112" spans="1:1" x14ac:dyDescent="0.25">
      <c r="A4112" s="3"/>
    </row>
    <row r="4113" spans="1:1" x14ac:dyDescent="0.25">
      <c r="A4113" s="3"/>
    </row>
    <row r="4114" spans="1:1" x14ac:dyDescent="0.25">
      <c r="A4114" s="3"/>
    </row>
    <row r="4115" spans="1:1" x14ac:dyDescent="0.25">
      <c r="A4115" s="3"/>
    </row>
    <row r="4116" spans="1:1" x14ac:dyDescent="0.25">
      <c r="A4116" s="3"/>
    </row>
    <row r="4117" spans="1:1" x14ac:dyDescent="0.25">
      <c r="A4117" s="3"/>
    </row>
    <row r="4118" spans="1:1" x14ac:dyDescent="0.25">
      <c r="A4118" s="3"/>
    </row>
    <row r="4119" spans="1:1" x14ac:dyDescent="0.25">
      <c r="A4119" s="3"/>
    </row>
    <row r="4120" spans="1:1" x14ac:dyDescent="0.25">
      <c r="A4120" s="3"/>
    </row>
    <row r="4121" spans="1:1" x14ac:dyDescent="0.25">
      <c r="A4121" s="3"/>
    </row>
    <row r="4122" spans="1:1" x14ac:dyDescent="0.25">
      <c r="A4122" s="3"/>
    </row>
    <row r="4123" spans="1:1" x14ac:dyDescent="0.25">
      <c r="A4123" s="3"/>
    </row>
    <row r="4124" spans="1:1" x14ac:dyDescent="0.25">
      <c r="A4124" s="3"/>
    </row>
    <row r="4125" spans="1:1" x14ac:dyDescent="0.25">
      <c r="A4125" s="3"/>
    </row>
    <row r="4126" spans="1:1" x14ac:dyDescent="0.25">
      <c r="A4126" s="3"/>
    </row>
    <row r="4127" spans="1:1" x14ac:dyDescent="0.25">
      <c r="A4127" s="3"/>
    </row>
    <row r="4128" spans="1:1" x14ac:dyDescent="0.25">
      <c r="A4128" s="3"/>
    </row>
    <row r="4129" spans="1:1" x14ac:dyDescent="0.25">
      <c r="A4129" s="3"/>
    </row>
    <row r="4130" spans="1:1" x14ac:dyDescent="0.25">
      <c r="A4130" s="3"/>
    </row>
    <row r="4131" spans="1:1" x14ac:dyDescent="0.25">
      <c r="A4131" s="3"/>
    </row>
    <row r="4132" spans="1:1" x14ac:dyDescent="0.25">
      <c r="A4132" s="3"/>
    </row>
    <row r="4133" spans="1:1" x14ac:dyDescent="0.25">
      <c r="A4133" s="3"/>
    </row>
    <row r="4134" spans="1:1" x14ac:dyDescent="0.25">
      <c r="A4134" s="3"/>
    </row>
    <row r="4135" spans="1:1" x14ac:dyDescent="0.25">
      <c r="A4135" s="3"/>
    </row>
    <row r="4136" spans="1:1" x14ac:dyDescent="0.25">
      <c r="A4136" s="3"/>
    </row>
    <row r="4137" spans="1:1" x14ac:dyDescent="0.25">
      <c r="A4137" s="3"/>
    </row>
    <row r="4138" spans="1:1" x14ac:dyDescent="0.25">
      <c r="A4138" s="3"/>
    </row>
    <row r="4139" spans="1:1" x14ac:dyDescent="0.25">
      <c r="A4139" s="3"/>
    </row>
    <row r="4140" spans="1:1" x14ac:dyDescent="0.25">
      <c r="A4140" s="3"/>
    </row>
    <row r="4141" spans="1:1" x14ac:dyDescent="0.25">
      <c r="A4141" s="3"/>
    </row>
    <row r="4142" spans="1:1" x14ac:dyDescent="0.25">
      <c r="A4142" s="3"/>
    </row>
    <row r="4143" spans="1:1" x14ac:dyDescent="0.25">
      <c r="A4143" s="3"/>
    </row>
    <row r="4144" spans="1:1" x14ac:dyDescent="0.25">
      <c r="A4144" s="3"/>
    </row>
    <row r="4145" spans="1:1" x14ac:dyDescent="0.25">
      <c r="A4145" s="3"/>
    </row>
    <row r="4146" spans="1:1" x14ac:dyDescent="0.25">
      <c r="A4146" s="3"/>
    </row>
    <row r="4147" spans="1:1" x14ac:dyDescent="0.25">
      <c r="A4147" s="3"/>
    </row>
    <row r="4148" spans="1:1" x14ac:dyDescent="0.25">
      <c r="A4148" s="3"/>
    </row>
    <row r="4149" spans="1:1" x14ac:dyDescent="0.25">
      <c r="A4149" s="3"/>
    </row>
    <row r="4150" spans="1:1" x14ac:dyDescent="0.25">
      <c r="A4150" s="3"/>
    </row>
    <row r="4151" spans="1:1" x14ac:dyDescent="0.25">
      <c r="A4151" s="3"/>
    </row>
    <row r="4152" spans="1:1" x14ac:dyDescent="0.25">
      <c r="A4152" s="3"/>
    </row>
    <row r="4153" spans="1:1" x14ac:dyDescent="0.25">
      <c r="A4153" s="3"/>
    </row>
    <row r="4154" spans="1:1" x14ac:dyDescent="0.25">
      <c r="A4154" s="3"/>
    </row>
    <row r="4155" spans="1:1" x14ac:dyDescent="0.25">
      <c r="A4155" s="3"/>
    </row>
    <row r="4156" spans="1:1" x14ac:dyDescent="0.25">
      <c r="A4156" s="3"/>
    </row>
    <row r="4157" spans="1:1" x14ac:dyDescent="0.25">
      <c r="A4157" s="3"/>
    </row>
    <row r="4158" spans="1:1" x14ac:dyDescent="0.25">
      <c r="A4158" s="3"/>
    </row>
    <row r="4159" spans="1:1" x14ac:dyDescent="0.25">
      <c r="A4159" s="3"/>
    </row>
    <row r="4160" spans="1:1" x14ac:dyDescent="0.25">
      <c r="A4160" s="3"/>
    </row>
    <row r="4161" spans="1:1" x14ac:dyDescent="0.25">
      <c r="A4161" s="3"/>
    </row>
    <row r="4162" spans="1:1" x14ac:dyDescent="0.25">
      <c r="A4162" s="3"/>
    </row>
    <row r="4163" spans="1:1" x14ac:dyDescent="0.25">
      <c r="A4163" s="3"/>
    </row>
    <row r="4164" spans="1:1" x14ac:dyDescent="0.25">
      <c r="A4164" s="3"/>
    </row>
    <row r="4165" spans="1:1" x14ac:dyDescent="0.25">
      <c r="A4165" s="3"/>
    </row>
    <row r="4166" spans="1:1" x14ac:dyDescent="0.25">
      <c r="A4166" s="3"/>
    </row>
    <row r="4167" spans="1:1" x14ac:dyDescent="0.25">
      <c r="A4167" s="3"/>
    </row>
    <row r="4168" spans="1:1" x14ac:dyDescent="0.25">
      <c r="A4168" s="3"/>
    </row>
    <row r="4169" spans="1:1" x14ac:dyDescent="0.25">
      <c r="A4169" s="3"/>
    </row>
    <row r="4170" spans="1:1" x14ac:dyDescent="0.25">
      <c r="A4170" s="3"/>
    </row>
    <row r="4171" spans="1:1" x14ac:dyDescent="0.25">
      <c r="A4171" s="3"/>
    </row>
    <row r="4172" spans="1:1" x14ac:dyDescent="0.25">
      <c r="A4172" s="3"/>
    </row>
    <row r="4173" spans="1:1" x14ac:dyDescent="0.25">
      <c r="A4173" s="3"/>
    </row>
    <row r="4174" spans="1:1" x14ac:dyDescent="0.25">
      <c r="A4174" s="3"/>
    </row>
    <row r="4175" spans="1:1" x14ac:dyDescent="0.25">
      <c r="A4175" s="3"/>
    </row>
    <row r="4176" spans="1:1" x14ac:dyDescent="0.25">
      <c r="A4176" s="3"/>
    </row>
    <row r="4177" spans="1:1" x14ac:dyDescent="0.25">
      <c r="A4177" s="3"/>
    </row>
    <row r="4178" spans="1:1" x14ac:dyDescent="0.25">
      <c r="A4178" s="3"/>
    </row>
    <row r="4179" spans="1:1" x14ac:dyDescent="0.25">
      <c r="A4179" s="3"/>
    </row>
    <row r="4180" spans="1:1" x14ac:dyDescent="0.25">
      <c r="A4180" s="3"/>
    </row>
    <row r="4181" spans="1:1" x14ac:dyDescent="0.25">
      <c r="A4181" s="3"/>
    </row>
    <row r="4182" spans="1:1" x14ac:dyDescent="0.25">
      <c r="A4182" s="3"/>
    </row>
    <row r="4183" spans="1:1" x14ac:dyDescent="0.25">
      <c r="A4183" s="3"/>
    </row>
    <row r="4184" spans="1:1" x14ac:dyDescent="0.25">
      <c r="A4184" s="3"/>
    </row>
    <row r="4185" spans="1:1" x14ac:dyDescent="0.25">
      <c r="A4185" s="3"/>
    </row>
    <row r="4186" spans="1:1" x14ac:dyDescent="0.25">
      <c r="A4186" s="3"/>
    </row>
    <row r="4187" spans="1:1" x14ac:dyDescent="0.25">
      <c r="A4187" s="3"/>
    </row>
    <row r="4188" spans="1:1" x14ac:dyDescent="0.25">
      <c r="A4188" s="3"/>
    </row>
    <row r="4189" spans="1:1" x14ac:dyDescent="0.25">
      <c r="A4189" s="3"/>
    </row>
    <row r="4190" spans="1:1" x14ac:dyDescent="0.25">
      <c r="A4190" s="3"/>
    </row>
    <row r="4191" spans="1:1" x14ac:dyDescent="0.25">
      <c r="A4191" s="3"/>
    </row>
    <row r="4192" spans="1:1" x14ac:dyDescent="0.25">
      <c r="A4192" s="3"/>
    </row>
    <row r="4193" spans="1:1" x14ac:dyDescent="0.25">
      <c r="A4193" s="3"/>
    </row>
    <row r="4194" spans="1:1" x14ac:dyDescent="0.25">
      <c r="A4194" s="3"/>
    </row>
    <row r="4195" spans="1:1" x14ac:dyDescent="0.25">
      <c r="A4195" s="3"/>
    </row>
    <row r="4196" spans="1:1" x14ac:dyDescent="0.25">
      <c r="A4196" s="3"/>
    </row>
    <row r="4197" spans="1:1" x14ac:dyDescent="0.25">
      <c r="A4197" s="3"/>
    </row>
    <row r="4198" spans="1:1" x14ac:dyDescent="0.25">
      <c r="A4198" s="3"/>
    </row>
    <row r="4199" spans="1:1" x14ac:dyDescent="0.25">
      <c r="A4199" s="3"/>
    </row>
    <row r="4200" spans="1:1" x14ac:dyDescent="0.25">
      <c r="A4200" s="3"/>
    </row>
    <row r="4201" spans="1:1" x14ac:dyDescent="0.25">
      <c r="A4201" s="3"/>
    </row>
    <row r="4202" spans="1:1" x14ac:dyDescent="0.25">
      <c r="A4202" s="3"/>
    </row>
    <row r="4203" spans="1:1" x14ac:dyDescent="0.25">
      <c r="A4203" s="3"/>
    </row>
    <row r="4204" spans="1:1" x14ac:dyDescent="0.25">
      <c r="A4204" s="3"/>
    </row>
    <row r="4205" spans="1:1" x14ac:dyDescent="0.25">
      <c r="A4205" s="3"/>
    </row>
    <row r="4206" spans="1:1" x14ac:dyDescent="0.25">
      <c r="A4206" s="3"/>
    </row>
    <row r="4207" spans="1:1" x14ac:dyDescent="0.25">
      <c r="A4207" s="3"/>
    </row>
    <row r="4208" spans="1:1" x14ac:dyDescent="0.25">
      <c r="A4208" s="3"/>
    </row>
    <row r="4209" spans="1:1" x14ac:dyDescent="0.25">
      <c r="A4209" s="3"/>
    </row>
    <row r="4210" spans="1:1" x14ac:dyDescent="0.25">
      <c r="A4210" s="3"/>
    </row>
    <row r="4211" spans="1:1" x14ac:dyDescent="0.25">
      <c r="A4211" s="3"/>
    </row>
    <row r="4212" spans="1:1" x14ac:dyDescent="0.25">
      <c r="A4212" s="3"/>
    </row>
    <row r="4213" spans="1:1" x14ac:dyDescent="0.25">
      <c r="A4213" s="3"/>
    </row>
    <row r="4214" spans="1:1" x14ac:dyDescent="0.25">
      <c r="A4214" s="3"/>
    </row>
    <row r="4215" spans="1:1" x14ac:dyDescent="0.25">
      <c r="A4215" s="3"/>
    </row>
    <row r="4216" spans="1:1" x14ac:dyDescent="0.25">
      <c r="A4216" s="3"/>
    </row>
    <row r="4217" spans="1:1" x14ac:dyDescent="0.25">
      <c r="A4217" s="3"/>
    </row>
    <row r="4218" spans="1:1" x14ac:dyDescent="0.25">
      <c r="A4218" s="3"/>
    </row>
    <row r="4219" spans="1:1" x14ac:dyDescent="0.25">
      <c r="A4219" s="3"/>
    </row>
    <row r="4220" spans="1:1" x14ac:dyDescent="0.25">
      <c r="A4220" s="3"/>
    </row>
    <row r="4221" spans="1:1" x14ac:dyDescent="0.25">
      <c r="A4221" s="3"/>
    </row>
    <row r="4222" spans="1:1" x14ac:dyDescent="0.25">
      <c r="A4222" s="3"/>
    </row>
    <row r="4223" spans="1:1" x14ac:dyDescent="0.25">
      <c r="A4223" s="3"/>
    </row>
    <row r="4224" spans="1:1" x14ac:dyDescent="0.25">
      <c r="A4224" s="3"/>
    </row>
    <row r="4225" spans="1:1" x14ac:dyDescent="0.25">
      <c r="A4225" s="3"/>
    </row>
    <row r="4226" spans="1:1" x14ac:dyDescent="0.25">
      <c r="A4226" s="3"/>
    </row>
    <row r="4227" spans="1:1" x14ac:dyDescent="0.25">
      <c r="A4227" s="3"/>
    </row>
    <row r="4228" spans="1:1" x14ac:dyDescent="0.25">
      <c r="A4228" s="3"/>
    </row>
    <row r="4229" spans="1:1" x14ac:dyDescent="0.25">
      <c r="A4229" s="3"/>
    </row>
    <row r="4230" spans="1:1" x14ac:dyDescent="0.25">
      <c r="A4230" s="3"/>
    </row>
    <row r="4231" spans="1:1" x14ac:dyDescent="0.25">
      <c r="A4231" s="3"/>
    </row>
    <row r="4232" spans="1:1" x14ac:dyDescent="0.25">
      <c r="A4232" s="3"/>
    </row>
    <row r="4233" spans="1:1" x14ac:dyDescent="0.25">
      <c r="A4233" s="3"/>
    </row>
    <row r="4234" spans="1:1" x14ac:dyDescent="0.25">
      <c r="A4234" s="3"/>
    </row>
    <row r="4235" spans="1:1" x14ac:dyDescent="0.25">
      <c r="A4235" s="3"/>
    </row>
    <row r="4236" spans="1:1" x14ac:dyDescent="0.25">
      <c r="A4236" s="3"/>
    </row>
    <row r="4237" spans="1:1" x14ac:dyDescent="0.25">
      <c r="A4237" s="3"/>
    </row>
    <row r="4238" spans="1:1" x14ac:dyDescent="0.25">
      <c r="A4238" s="3"/>
    </row>
    <row r="4239" spans="1:1" x14ac:dyDescent="0.25">
      <c r="A4239" s="3"/>
    </row>
    <row r="4240" spans="1:1" x14ac:dyDescent="0.25">
      <c r="A4240" s="3"/>
    </row>
    <row r="4241" spans="1:1" x14ac:dyDescent="0.25">
      <c r="A4241" s="3"/>
    </row>
    <row r="4242" spans="1:1" x14ac:dyDescent="0.25">
      <c r="A4242" s="3"/>
    </row>
    <row r="4243" spans="1:1" x14ac:dyDescent="0.25">
      <c r="A4243" s="3"/>
    </row>
    <row r="4244" spans="1:1" x14ac:dyDescent="0.25">
      <c r="A4244" s="3"/>
    </row>
    <row r="4245" spans="1:1" x14ac:dyDescent="0.25">
      <c r="A4245" s="3"/>
    </row>
    <row r="4246" spans="1:1" x14ac:dyDescent="0.25">
      <c r="A4246" s="3"/>
    </row>
    <row r="4247" spans="1:1" x14ac:dyDescent="0.25">
      <c r="A4247" s="3"/>
    </row>
    <row r="4248" spans="1:1" x14ac:dyDescent="0.25">
      <c r="A4248" s="3"/>
    </row>
    <row r="4249" spans="1:1" x14ac:dyDescent="0.25">
      <c r="A4249" s="3"/>
    </row>
    <row r="4250" spans="1:1" x14ac:dyDescent="0.25">
      <c r="A4250" s="3"/>
    </row>
    <row r="4251" spans="1:1" x14ac:dyDescent="0.25">
      <c r="A4251" s="3"/>
    </row>
    <row r="4252" spans="1:1" x14ac:dyDescent="0.25">
      <c r="A4252" s="3"/>
    </row>
    <row r="4253" spans="1:1" x14ac:dyDescent="0.25">
      <c r="A4253" s="3"/>
    </row>
    <row r="4254" spans="1:1" x14ac:dyDescent="0.25">
      <c r="A4254" s="3"/>
    </row>
    <row r="4255" spans="1:1" x14ac:dyDescent="0.25">
      <c r="A4255" s="3"/>
    </row>
    <row r="4256" spans="1:1" x14ac:dyDescent="0.25">
      <c r="A4256" s="3"/>
    </row>
    <row r="4257" spans="1:1" x14ac:dyDescent="0.25">
      <c r="A4257" s="3"/>
    </row>
    <row r="4258" spans="1:1" x14ac:dyDescent="0.25">
      <c r="A4258" s="3"/>
    </row>
    <row r="4259" spans="1:1" x14ac:dyDescent="0.25">
      <c r="A4259" s="3"/>
    </row>
    <row r="4260" spans="1:1" x14ac:dyDescent="0.25">
      <c r="A4260" s="3"/>
    </row>
    <row r="4261" spans="1:1" x14ac:dyDescent="0.25">
      <c r="A4261" s="3"/>
    </row>
    <row r="4262" spans="1:1" x14ac:dyDescent="0.25">
      <c r="A4262" s="3"/>
    </row>
    <row r="4263" spans="1:1" x14ac:dyDescent="0.25">
      <c r="A4263" s="3"/>
    </row>
    <row r="4264" spans="1:1" x14ac:dyDescent="0.25">
      <c r="A4264" s="3"/>
    </row>
    <row r="4265" spans="1:1" x14ac:dyDescent="0.25">
      <c r="A4265" s="3"/>
    </row>
    <row r="4266" spans="1:1" x14ac:dyDescent="0.25">
      <c r="A4266" s="3"/>
    </row>
    <row r="4267" spans="1:1" x14ac:dyDescent="0.25">
      <c r="A4267" s="3"/>
    </row>
    <row r="4268" spans="1:1" x14ac:dyDescent="0.25">
      <c r="A4268" s="3"/>
    </row>
    <row r="4269" spans="1:1" x14ac:dyDescent="0.25">
      <c r="A4269" s="3"/>
    </row>
    <row r="4270" spans="1:1" x14ac:dyDescent="0.25">
      <c r="A4270" s="3"/>
    </row>
    <row r="4271" spans="1:1" x14ac:dyDescent="0.25">
      <c r="A4271" s="3"/>
    </row>
    <row r="4272" spans="1:1" x14ac:dyDescent="0.25">
      <c r="A4272" s="3"/>
    </row>
    <row r="4273" spans="1:1" x14ac:dyDescent="0.25">
      <c r="A4273" s="3"/>
    </row>
    <row r="4274" spans="1:1" x14ac:dyDescent="0.25">
      <c r="A4274" s="3"/>
    </row>
    <row r="4275" spans="1:1" x14ac:dyDescent="0.25">
      <c r="A4275" s="3"/>
    </row>
    <row r="4276" spans="1:1" x14ac:dyDescent="0.25">
      <c r="A4276" s="3"/>
    </row>
    <row r="4277" spans="1:1" x14ac:dyDescent="0.25">
      <c r="A4277" s="3"/>
    </row>
    <row r="4278" spans="1:1" x14ac:dyDescent="0.25">
      <c r="A4278" s="3"/>
    </row>
    <row r="4279" spans="1:1" x14ac:dyDescent="0.25">
      <c r="A4279" s="3"/>
    </row>
    <row r="4280" spans="1:1" x14ac:dyDescent="0.25">
      <c r="A4280" s="3"/>
    </row>
    <row r="4281" spans="1:1" x14ac:dyDescent="0.25">
      <c r="A4281" s="3"/>
    </row>
    <row r="4282" spans="1:1" x14ac:dyDescent="0.25">
      <c r="A4282" s="3"/>
    </row>
    <row r="4283" spans="1:1" x14ac:dyDescent="0.25">
      <c r="A4283" s="3"/>
    </row>
    <row r="4284" spans="1:1" x14ac:dyDescent="0.25">
      <c r="A4284" s="3"/>
    </row>
    <row r="4285" spans="1:1" x14ac:dyDescent="0.25">
      <c r="A4285" s="3"/>
    </row>
    <row r="4286" spans="1:1" x14ac:dyDescent="0.25">
      <c r="A4286" s="3"/>
    </row>
    <row r="4287" spans="1:1" x14ac:dyDescent="0.25">
      <c r="A4287" s="3"/>
    </row>
    <row r="4288" spans="1:1" x14ac:dyDescent="0.25">
      <c r="A4288" s="3"/>
    </row>
    <row r="4289" spans="1:1" x14ac:dyDescent="0.25">
      <c r="A4289" s="3"/>
    </row>
    <row r="4290" spans="1:1" x14ac:dyDescent="0.25">
      <c r="A4290" s="3"/>
    </row>
    <row r="4291" spans="1:1" x14ac:dyDescent="0.25">
      <c r="A4291" s="3"/>
    </row>
    <row r="4292" spans="1:1" x14ac:dyDescent="0.25">
      <c r="A4292" s="3"/>
    </row>
    <row r="4293" spans="1:1" x14ac:dyDescent="0.25">
      <c r="A4293" s="3"/>
    </row>
    <row r="4294" spans="1:1" x14ac:dyDescent="0.25">
      <c r="A4294" s="3"/>
    </row>
    <row r="4295" spans="1:1" x14ac:dyDescent="0.25">
      <c r="A4295" s="3"/>
    </row>
    <row r="4296" spans="1:1" x14ac:dyDescent="0.25">
      <c r="A4296" s="3"/>
    </row>
    <row r="4297" spans="1:1" x14ac:dyDescent="0.25">
      <c r="A4297" s="3"/>
    </row>
    <row r="4298" spans="1:1" x14ac:dyDescent="0.25">
      <c r="A4298" s="3"/>
    </row>
    <row r="4299" spans="1:1" x14ac:dyDescent="0.25">
      <c r="A4299" s="3"/>
    </row>
    <row r="4300" spans="1:1" x14ac:dyDescent="0.25">
      <c r="A4300" s="3"/>
    </row>
    <row r="4301" spans="1:1" x14ac:dyDescent="0.25">
      <c r="A4301" s="3"/>
    </row>
    <row r="4302" spans="1:1" x14ac:dyDescent="0.25">
      <c r="A4302" s="3"/>
    </row>
    <row r="4303" spans="1:1" x14ac:dyDescent="0.25">
      <c r="A4303" s="3"/>
    </row>
    <row r="4304" spans="1:1" x14ac:dyDescent="0.25">
      <c r="A4304" s="3"/>
    </row>
    <row r="4305" spans="1:1" x14ac:dyDescent="0.25">
      <c r="A4305" s="3"/>
    </row>
    <row r="4306" spans="1:1" x14ac:dyDescent="0.25">
      <c r="A4306" s="3"/>
    </row>
    <row r="4307" spans="1:1" x14ac:dyDescent="0.25">
      <c r="A4307" s="3"/>
    </row>
    <row r="4308" spans="1:1" x14ac:dyDescent="0.25">
      <c r="A4308" s="3"/>
    </row>
    <row r="4309" spans="1:1" x14ac:dyDescent="0.25">
      <c r="A4309" s="3"/>
    </row>
    <row r="4310" spans="1:1" x14ac:dyDescent="0.25">
      <c r="A4310" s="3"/>
    </row>
    <row r="4311" spans="1:1" x14ac:dyDescent="0.25">
      <c r="A4311" s="3"/>
    </row>
    <row r="4312" spans="1:1" x14ac:dyDescent="0.25">
      <c r="A4312" s="3"/>
    </row>
    <row r="4313" spans="1:1" x14ac:dyDescent="0.25">
      <c r="A4313" s="3"/>
    </row>
    <row r="4314" spans="1:1" x14ac:dyDescent="0.25">
      <c r="A4314" s="3"/>
    </row>
    <row r="4315" spans="1:1" x14ac:dyDescent="0.25">
      <c r="A4315" s="3"/>
    </row>
    <row r="4316" spans="1:1" x14ac:dyDescent="0.25">
      <c r="A4316" s="3"/>
    </row>
    <row r="4317" spans="1:1" x14ac:dyDescent="0.25">
      <c r="A4317" s="3"/>
    </row>
    <row r="4318" spans="1:1" x14ac:dyDescent="0.25">
      <c r="A4318" s="3"/>
    </row>
    <row r="4319" spans="1:1" x14ac:dyDescent="0.25">
      <c r="A4319" s="3"/>
    </row>
    <row r="4320" spans="1:1" x14ac:dyDescent="0.25">
      <c r="A4320" s="3"/>
    </row>
    <row r="4321" spans="1:1" x14ac:dyDescent="0.25">
      <c r="A4321" s="3"/>
    </row>
    <row r="4322" spans="1:1" x14ac:dyDescent="0.25">
      <c r="A4322" s="3"/>
    </row>
    <row r="4323" spans="1:1" x14ac:dyDescent="0.25">
      <c r="A4323" s="3"/>
    </row>
    <row r="4324" spans="1:1" x14ac:dyDescent="0.25">
      <c r="A4324" s="3"/>
    </row>
    <row r="4325" spans="1:1" x14ac:dyDescent="0.25">
      <c r="A4325" s="3"/>
    </row>
    <row r="4326" spans="1:1" x14ac:dyDescent="0.25">
      <c r="A4326" s="3"/>
    </row>
    <row r="4327" spans="1:1" x14ac:dyDescent="0.25">
      <c r="A4327" s="3"/>
    </row>
    <row r="4328" spans="1:1" x14ac:dyDescent="0.25">
      <c r="A4328" s="3"/>
    </row>
    <row r="4329" spans="1:1" x14ac:dyDescent="0.25">
      <c r="A4329" s="3"/>
    </row>
    <row r="4330" spans="1:1" x14ac:dyDescent="0.25">
      <c r="A4330" s="3"/>
    </row>
    <row r="4331" spans="1:1" x14ac:dyDescent="0.25">
      <c r="A4331" s="3"/>
    </row>
    <row r="4332" spans="1:1" x14ac:dyDescent="0.25">
      <c r="A4332" s="3"/>
    </row>
    <row r="4333" spans="1:1" x14ac:dyDescent="0.25">
      <c r="A4333" s="3"/>
    </row>
    <row r="4334" spans="1:1" x14ac:dyDescent="0.25">
      <c r="A4334" s="3"/>
    </row>
    <row r="4335" spans="1:1" x14ac:dyDescent="0.25">
      <c r="A4335" s="3"/>
    </row>
    <row r="4336" spans="1:1" x14ac:dyDescent="0.25">
      <c r="A4336" s="3"/>
    </row>
    <row r="4337" spans="1:1" x14ac:dyDescent="0.25">
      <c r="A4337" s="3"/>
    </row>
    <row r="4338" spans="1:1" x14ac:dyDescent="0.25">
      <c r="A4338" s="3"/>
    </row>
    <row r="4339" spans="1:1" x14ac:dyDescent="0.25">
      <c r="A4339" s="3"/>
    </row>
    <row r="4340" spans="1:1" x14ac:dyDescent="0.25">
      <c r="A4340" s="3"/>
    </row>
    <row r="4341" spans="1:1" x14ac:dyDescent="0.25">
      <c r="A4341" s="3"/>
    </row>
    <row r="4342" spans="1:1" x14ac:dyDescent="0.25">
      <c r="A4342" s="3"/>
    </row>
    <row r="4343" spans="1:1" x14ac:dyDescent="0.25">
      <c r="A4343" s="3"/>
    </row>
    <row r="4344" spans="1:1" x14ac:dyDescent="0.25">
      <c r="A4344" s="3"/>
    </row>
    <row r="4345" spans="1:1" x14ac:dyDescent="0.25">
      <c r="A4345" s="3"/>
    </row>
    <row r="4346" spans="1:1" x14ac:dyDescent="0.25">
      <c r="A4346" s="3"/>
    </row>
    <row r="4347" spans="1:1" x14ac:dyDescent="0.25">
      <c r="A4347" s="3"/>
    </row>
    <row r="4348" spans="1:1" x14ac:dyDescent="0.25">
      <c r="A4348" s="3"/>
    </row>
    <row r="4349" spans="1:1" x14ac:dyDescent="0.25">
      <c r="A4349" s="3"/>
    </row>
    <row r="4350" spans="1:1" x14ac:dyDescent="0.25">
      <c r="A4350" s="3"/>
    </row>
    <row r="4351" spans="1:1" x14ac:dyDescent="0.25">
      <c r="A4351" s="3"/>
    </row>
    <row r="4352" spans="1:1" x14ac:dyDescent="0.25">
      <c r="A4352" s="3"/>
    </row>
    <row r="4353" spans="1:1" x14ac:dyDescent="0.25">
      <c r="A4353" s="3"/>
    </row>
    <row r="4354" spans="1:1" x14ac:dyDescent="0.25">
      <c r="A4354" s="3"/>
    </row>
    <row r="4355" spans="1:1" x14ac:dyDescent="0.25">
      <c r="A4355" s="3"/>
    </row>
    <row r="4356" spans="1:1" x14ac:dyDescent="0.25">
      <c r="A4356" s="3"/>
    </row>
    <row r="4357" spans="1:1" x14ac:dyDescent="0.25">
      <c r="A4357" s="3"/>
    </row>
    <row r="4358" spans="1:1" x14ac:dyDescent="0.25">
      <c r="A4358" s="3"/>
    </row>
    <row r="4359" spans="1:1" x14ac:dyDescent="0.25">
      <c r="A4359" s="3"/>
    </row>
    <row r="4360" spans="1:1" x14ac:dyDescent="0.25">
      <c r="A4360" s="3"/>
    </row>
    <row r="4361" spans="1:1" x14ac:dyDescent="0.25">
      <c r="A4361" s="3"/>
    </row>
    <row r="4362" spans="1:1" x14ac:dyDescent="0.25">
      <c r="A4362" s="3"/>
    </row>
    <row r="4363" spans="1:1" x14ac:dyDescent="0.25">
      <c r="A4363" s="3"/>
    </row>
    <row r="4364" spans="1:1" x14ac:dyDescent="0.25">
      <c r="A4364" s="3"/>
    </row>
    <row r="4365" spans="1:1" x14ac:dyDescent="0.25">
      <c r="A4365" s="3"/>
    </row>
    <row r="4366" spans="1:1" x14ac:dyDescent="0.25">
      <c r="A4366" s="3"/>
    </row>
    <row r="4367" spans="1:1" x14ac:dyDescent="0.25">
      <c r="A4367" s="3"/>
    </row>
    <row r="4368" spans="1:1" x14ac:dyDescent="0.25">
      <c r="A4368" s="3"/>
    </row>
    <row r="4369" spans="1:1" x14ac:dyDescent="0.25">
      <c r="A4369" s="3"/>
    </row>
    <row r="4370" spans="1:1" x14ac:dyDescent="0.25">
      <c r="A4370" s="3"/>
    </row>
    <row r="4371" spans="1:1" x14ac:dyDescent="0.25">
      <c r="A4371" s="3"/>
    </row>
    <row r="4372" spans="1:1" x14ac:dyDescent="0.25">
      <c r="A4372" s="3"/>
    </row>
    <row r="4373" spans="1:1" x14ac:dyDescent="0.25">
      <c r="A4373" s="3"/>
    </row>
    <row r="4374" spans="1:1" x14ac:dyDescent="0.25">
      <c r="A4374" s="3"/>
    </row>
    <row r="4375" spans="1:1" x14ac:dyDescent="0.25">
      <c r="A4375" s="3"/>
    </row>
    <row r="4376" spans="1:1" x14ac:dyDescent="0.25">
      <c r="A4376" s="3"/>
    </row>
    <row r="4377" spans="1:1" x14ac:dyDescent="0.25">
      <c r="A4377" s="3"/>
    </row>
    <row r="4378" spans="1:1" x14ac:dyDescent="0.25">
      <c r="A4378" s="3"/>
    </row>
    <row r="4379" spans="1:1" x14ac:dyDescent="0.25">
      <c r="A4379" s="3"/>
    </row>
    <row r="4380" spans="1:1" x14ac:dyDescent="0.25">
      <c r="A4380" s="3"/>
    </row>
    <row r="4381" spans="1:1" x14ac:dyDescent="0.25">
      <c r="A4381" s="3"/>
    </row>
    <row r="4382" spans="1:1" x14ac:dyDescent="0.25">
      <c r="A4382" s="3"/>
    </row>
    <row r="4383" spans="1:1" x14ac:dyDescent="0.25">
      <c r="A4383" s="3"/>
    </row>
    <row r="4384" spans="1:1" x14ac:dyDescent="0.25">
      <c r="A4384" s="3"/>
    </row>
    <row r="4385" spans="1:1" x14ac:dyDescent="0.25">
      <c r="A4385" s="3"/>
    </row>
    <row r="4386" spans="1:1" x14ac:dyDescent="0.25">
      <c r="A4386" s="3"/>
    </row>
    <row r="4387" spans="1:1" x14ac:dyDescent="0.25">
      <c r="A4387" s="3"/>
    </row>
    <row r="4388" spans="1:1" x14ac:dyDescent="0.25">
      <c r="A4388" s="3"/>
    </row>
    <row r="4389" spans="1:1" x14ac:dyDescent="0.25">
      <c r="A4389" s="3"/>
    </row>
    <row r="4390" spans="1:1" x14ac:dyDescent="0.25">
      <c r="A4390" s="3"/>
    </row>
    <row r="4391" spans="1:1" x14ac:dyDescent="0.25">
      <c r="A4391" s="3"/>
    </row>
    <row r="4392" spans="1:1" x14ac:dyDescent="0.25">
      <c r="A4392" s="3"/>
    </row>
    <row r="4393" spans="1:1" x14ac:dyDescent="0.25">
      <c r="A4393" s="3"/>
    </row>
    <row r="4394" spans="1:1" x14ac:dyDescent="0.25">
      <c r="A4394" s="3"/>
    </row>
    <row r="4395" spans="1:1" x14ac:dyDescent="0.25">
      <c r="A4395" s="3"/>
    </row>
    <row r="4396" spans="1:1" x14ac:dyDescent="0.25">
      <c r="A4396" s="3"/>
    </row>
    <row r="4397" spans="1:1" x14ac:dyDescent="0.25">
      <c r="A4397" s="3"/>
    </row>
    <row r="4398" spans="1:1" x14ac:dyDescent="0.25">
      <c r="A4398" s="3"/>
    </row>
    <row r="4399" spans="1:1" x14ac:dyDescent="0.25">
      <c r="A4399" s="3"/>
    </row>
    <row r="4400" spans="1:1" x14ac:dyDescent="0.25">
      <c r="A4400" s="3"/>
    </row>
    <row r="4401" spans="1:1" x14ac:dyDescent="0.25">
      <c r="A4401" s="3"/>
    </row>
    <row r="4402" spans="1:1" x14ac:dyDescent="0.25">
      <c r="A4402" s="3"/>
    </row>
    <row r="4403" spans="1:1" x14ac:dyDescent="0.25">
      <c r="A4403" s="3"/>
    </row>
    <row r="4404" spans="1:1" x14ac:dyDescent="0.25">
      <c r="A4404" s="3"/>
    </row>
    <row r="4405" spans="1:1" x14ac:dyDescent="0.25">
      <c r="A4405" s="3"/>
    </row>
    <row r="4406" spans="1:1" x14ac:dyDescent="0.25">
      <c r="A4406" s="3"/>
    </row>
    <row r="4407" spans="1:1" x14ac:dyDescent="0.25">
      <c r="A4407" s="3"/>
    </row>
    <row r="4408" spans="1:1" x14ac:dyDescent="0.25">
      <c r="A4408" s="3"/>
    </row>
    <row r="4409" spans="1:1" x14ac:dyDescent="0.25">
      <c r="A4409" s="3"/>
    </row>
    <row r="4410" spans="1:1" x14ac:dyDescent="0.25">
      <c r="A4410" s="3"/>
    </row>
    <row r="4411" spans="1:1" x14ac:dyDescent="0.25">
      <c r="A4411" s="3"/>
    </row>
    <row r="4412" spans="1:1" x14ac:dyDescent="0.25">
      <c r="A4412" s="3"/>
    </row>
    <row r="4413" spans="1:1" x14ac:dyDescent="0.25">
      <c r="A4413" s="3"/>
    </row>
    <row r="4414" spans="1:1" x14ac:dyDescent="0.25">
      <c r="A4414" s="3"/>
    </row>
    <row r="4415" spans="1:1" x14ac:dyDescent="0.25">
      <c r="A4415" s="3"/>
    </row>
    <row r="4416" spans="1:1" x14ac:dyDescent="0.25">
      <c r="A4416" s="3"/>
    </row>
    <row r="4417" spans="1:1" x14ac:dyDescent="0.25">
      <c r="A4417" s="3"/>
    </row>
    <row r="4418" spans="1:1" x14ac:dyDescent="0.25">
      <c r="A4418" s="3"/>
    </row>
    <row r="4419" spans="1:1" x14ac:dyDescent="0.25">
      <c r="A4419" s="3"/>
    </row>
    <row r="4420" spans="1:1" x14ac:dyDescent="0.25">
      <c r="A4420" s="3"/>
    </row>
    <row r="4421" spans="1:1" x14ac:dyDescent="0.25">
      <c r="A4421" s="3"/>
    </row>
    <row r="4422" spans="1:1" x14ac:dyDescent="0.25">
      <c r="A4422" s="3"/>
    </row>
    <row r="4423" spans="1:1" x14ac:dyDescent="0.25">
      <c r="A4423" s="3"/>
    </row>
    <row r="4424" spans="1:1" x14ac:dyDescent="0.25">
      <c r="A4424" s="3"/>
    </row>
    <row r="4425" spans="1:1" x14ac:dyDescent="0.25">
      <c r="A4425" s="3"/>
    </row>
    <row r="4426" spans="1:1" x14ac:dyDescent="0.25">
      <c r="A4426" s="3"/>
    </row>
    <row r="4427" spans="1:1" x14ac:dyDescent="0.25">
      <c r="A4427" s="3"/>
    </row>
    <row r="4428" spans="1:1" x14ac:dyDescent="0.25">
      <c r="A4428" s="3"/>
    </row>
    <row r="4429" spans="1:1" x14ac:dyDescent="0.25">
      <c r="A4429" s="3"/>
    </row>
    <row r="4430" spans="1:1" x14ac:dyDescent="0.25">
      <c r="A4430" s="3"/>
    </row>
    <row r="4431" spans="1:1" x14ac:dyDescent="0.25">
      <c r="A4431" s="3"/>
    </row>
    <row r="4432" spans="1:1" x14ac:dyDescent="0.25">
      <c r="A4432" s="3"/>
    </row>
    <row r="4433" spans="1:1" x14ac:dyDescent="0.25">
      <c r="A4433" s="3"/>
    </row>
    <row r="4434" spans="1:1" x14ac:dyDescent="0.25">
      <c r="A4434" s="3"/>
    </row>
    <row r="4435" spans="1:1" x14ac:dyDescent="0.25">
      <c r="A4435" s="3"/>
    </row>
    <row r="4436" spans="1:1" x14ac:dyDescent="0.25">
      <c r="A4436" s="3"/>
    </row>
    <row r="4437" spans="1:1" x14ac:dyDescent="0.25">
      <c r="A4437" s="3"/>
    </row>
    <row r="4438" spans="1:1" x14ac:dyDescent="0.25">
      <c r="A4438" s="3"/>
    </row>
    <row r="4439" spans="1:1" x14ac:dyDescent="0.25">
      <c r="A4439" s="3"/>
    </row>
    <row r="4440" spans="1:1" x14ac:dyDescent="0.25">
      <c r="A4440" s="3"/>
    </row>
    <row r="4441" spans="1:1" x14ac:dyDescent="0.25">
      <c r="A4441" s="3"/>
    </row>
    <row r="4442" spans="1:1" x14ac:dyDescent="0.25">
      <c r="A4442" s="3"/>
    </row>
    <row r="4443" spans="1:1" x14ac:dyDescent="0.25">
      <c r="A4443" s="3"/>
    </row>
    <row r="4444" spans="1:1" x14ac:dyDescent="0.25">
      <c r="A4444" s="3"/>
    </row>
    <row r="4445" spans="1:1" x14ac:dyDescent="0.25">
      <c r="A4445" s="3"/>
    </row>
    <row r="4446" spans="1:1" x14ac:dyDescent="0.25">
      <c r="A4446" s="3"/>
    </row>
    <row r="4447" spans="1:1" x14ac:dyDescent="0.25">
      <c r="A4447" s="3"/>
    </row>
    <row r="4448" spans="1:1" x14ac:dyDescent="0.25">
      <c r="A4448" s="3"/>
    </row>
    <row r="4449" spans="1:1" x14ac:dyDescent="0.25">
      <c r="A4449" s="3"/>
    </row>
    <row r="4450" spans="1:1" x14ac:dyDescent="0.25">
      <c r="A4450" s="3"/>
    </row>
    <row r="4451" spans="1:1" x14ac:dyDescent="0.25">
      <c r="A4451" s="3"/>
    </row>
    <row r="4452" spans="1:1" x14ac:dyDescent="0.25">
      <c r="A4452" s="3"/>
    </row>
    <row r="4453" spans="1:1" x14ac:dyDescent="0.25">
      <c r="A4453" s="3"/>
    </row>
    <row r="4454" spans="1:1" x14ac:dyDescent="0.25">
      <c r="A4454" s="3"/>
    </row>
    <row r="4455" spans="1:1" x14ac:dyDescent="0.25">
      <c r="A4455" s="3"/>
    </row>
    <row r="4456" spans="1:1" x14ac:dyDescent="0.25">
      <c r="A4456" s="3"/>
    </row>
    <row r="4457" spans="1:1" x14ac:dyDescent="0.25">
      <c r="A4457" s="3"/>
    </row>
    <row r="4458" spans="1:1" x14ac:dyDescent="0.25">
      <c r="A4458" s="3"/>
    </row>
    <row r="4459" spans="1:1" x14ac:dyDescent="0.25">
      <c r="A4459" s="3"/>
    </row>
    <row r="4460" spans="1:1" x14ac:dyDescent="0.25">
      <c r="A4460" s="3"/>
    </row>
    <row r="4461" spans="1:1" x14ac:dyDescent="0.25">
      <c r="A4461" s="3"/>
    </row>
    <row r="4462" spans="1:1" x14ac:dyDescent="0.25">
      <c r="A4462" s="3"/>
    </row>
    <row r="4463" spans="1:1" x14ac:dyDescent="0.25">
      <c r="A4463" s="3"/>
    </row>
    <row r="4464" spans="1:1" x14ac:dyDescent="0.25">
      <c r="A4464" s="3"/>
    </row>
    <row r="4465" spans="1:1" x14ac:dyDescent="0.25">
      <c r="A4465" s="3"/>
    </row>
    <row r="4466" spans="1:1" x14ac:dyDescent="0.25">
      <c r="A4466" s="3"/>
    </row>
    <row r="4467" spans="1:1" x14ac:dyDescent="0.25">
      <c r="A4467" s="3"/>
    </row>
    <row r="4468" spans="1:1" x14ac:dyDescent="0.25">
      <c r="A4468" s="3"/>
    </row>
    <row r="4469" spans="1:1" x14ac:dyDescent="0.25">
      <c r="A4469" s="3"/>
    </row>
    <row r="4470" spans="1:1" x14ac:dyDescent="0.25">
      <c r="A4470" s="3"/>
    </row>
    <row r="4471" spans="1:1" x14ac:dyDescent="0.25">
      <c r="A4471" s="3"/>
    </row>
    <row r="4472" spans="1:1" x14ac:dyDescent="0.25">
      <c r="A4472" s="3"/>
    </row>
    <row r="4473" spans="1:1" x14ac:dyDescent="0.25">
      <c r="A4473" s="3"/>
    </row>
    <row r="4474" spans="1:1" x14ac:dyDescent="0.25">
      <c r="A4474" s="3"/>
    </row>
    <row r="4475" spans="1:1" x14ac:dyDescent="0.25">
      <c r="A4475" s="3"/>
    </row>
    <row r="4476" spans="1:1" x14ac:dyDescent="0.25">
      <c r="A4476" s="3"/>
    </row>
    <row r="4477" spans="1:1" x14ac:dyDescent="0.25">
      <c r="A4477" s="3"/>
    </row>
    <row r="4478" spans="1:1" x14ac:dyDescent="0.25">
      <c r="A4478" s="3"/>
    </row>
    <row r="4479" spans="1:1" x14ac:dyDescent="0.25">
      <c r="A4479" s="3"/>
    </row>
    <row r="4480" spans="1:1" x14ac:dyDescent="0.25">
      <c r="A4480" s="3"/>
    </row>
    <row r="4481" spans="1:1" x14ac:dyDescent="0.25">
      <c r="A4481" s="3"/>
    </row>
    <row r="4482" spans="1:1" x14ac:dyDescent="0.25">
      <c r="A4482" s="3"/>
    </row>
    <row r="4483" spans="1:1" x14ac:dyDescent="0.25">
      <c r="A4483" s="3"/>
    </row>
    <row r="4484" spans="1:1" x14ac:dyDescent="0.25">
      <c r="A4484" s="3"/>
    </row>
    <row r="4485" spans="1:1" x14ac:dyDescent="0.25">
      <c r="A4485" s="3"/>
    </row>
    <row r="4486" spans="1:1" x14ac:dyDescent="0.25">
      <c r="A4486" s="3"/>
    </row>
    <row r="4487" spans="1:1" x14ac:dyDescent="0.25">
      <c r="A4487" s="3"/>
    </row>
    <row r="4488" spans="1:1" x14ac:dyDescent="0.25">
      <c r="A4488" s="3"/>
    </row>
    <row r="4489" spans="1:1" x14ac:dyDescent="0.25">
      <c r="A4489" s="3"/>
    </row>
    <row r="4490" spans="1:1" x14ac:dyDescent="0.25">
      <c r="A4490" s="3"/>
    </row>
    <row r="4491" spans="1:1" x14ac:dyDescent="0.25">
      <c r="A4491" s="3"/>
    </row>
    <row r="4492" spans="1:1" x14ac:dyDescent="0.25">
      <c r="A4492" s="3"/>
    </row>
    <row r="4493" spans="1:1" x14ac:dyDescent="0.25">
      <c r="A4493" s="3"/>
    </row>
    <row r="4494" spans="1:1" x14ac:dyDescent="0.25">
      <c r="A4494" s="3"/>
    </row>
    <row r="4495" spans="1:1" x14ac:dyDescent="0.25">
      <c r="A4495" s="3"/>
    </row>
    <row r="4496" spans="1:1" x14ac:dyDescent="0.25">
      <c r="A4496" s="3"/>
    </row>
    <row r="4497" spans="1:1" x14ac:dyDescent="0.25">
      <c r="A4497" s="3"/>
    </row>
    <row r="4498" spans="1:1" x14ac:dyDescent="0.25">
      <c r="A4498" s="3"/>
    </row>
    <row r="4499" spans="1:1" x14ac:dyDescent="0.25">
      <c r="A4499" s="3"/>
    </row>
    <row r="4500" spans="1:1" x14ac:dyDescent="0.25">
      <c r="A4500" s="3"/>
    </row>
    <row r="4501" spans="1:1" x14ac:dyDescent="0.25">
      <c r="A4501" s="3"/>
    </row>
    <row r="4502" spans="1:1" x14ac:dyDescent="0.25">
      <c r="A4502" s="3"/>
    </row>
    <row r="4503" spans="1:1" x14ac:dyDescent="0.25">
      <c r="A4503" s="3"/>
    </row>
    <row r="4504" spans="1:1" x14ac:dyDescent="0.25">
      <c r="A4504" s="3"/>
    </row>
    <row r="4505" spans="1:1" x14ac:dyDescent="0.25">
      <c r="A4505" s="3"/>
    </row>
    <row r="4506" spans="1:1" x14ac:dyDescent="0.25">
      <c r="A4506" s="3"/>
    </row>
    <row r="4507" spans="1:1" x14ac:dyDescent="0.25">
      <c r="A4507" s="3"/>
    </row>
    <row r="4508" spans="1:1" x14ac:dyDescent="0.25">
      <c r="A4508" s="3"/>
    </row>
    <row r="4509" spans="1:1" x14ac:dyDescent="0.25">
      <c r="A4509" s="3"/>
    </row>
    <row r="4510" spans="1:1" x14ac:dyDescent="0.25">
      <c r="A4510" s="3"/>
    </row>
    <row r="4511" spans="1:1" x14ac:dyDescent="0.25">
      <c r="A4511" s="3"/>
    </row>
    <row r="4512" spans="1:1" x14ac:dyDescent="0.25">
      <c r="A4512" s="3"/>
    </row>
    <row r="4513" spans="1:1" x14ac:dyDescent="0.25">
      <c r="A4513" s="3"/>
    </row>
    <row r="4514" spans="1:1" x14ac:dyDescent="0.25">
      <c r="A4514" s="3"/>
    </row>
    <row r="4515" spans="1:1" x14ac:dyDescent="0.25">
      <c r="A4515" s="3"/>
    </row>
    <row r="4516" spans="1:1" x14ac:dyDescent="0.25">
      <c r="A4516" s="3"/>
    </row>
    <row r="4517" spans="1:1" x14ac:dyDescent="0.25">
      <c r="A4517" s="3"/>
    </row>
    <row r="4518" spans="1:1" x14ac:dyDescent="0.25">
      <c r="A4518" s="3"/>
    </row>
    <row r="4519" spans="1:1" x14ac:dyDescent="0.25">
      <c r="A4519" s="3"/>
    </row>
    <row r="4520" spans="1:1" x14ac:dyDescent="0.25">
      <c r="A4520" s="3"/>
    </row>
    <row r="4521" spans="1:1" x14ac:dyDescent="0.25">
      <c r="A4521" s="3"/>
    </row>
    <row r="4522" spans="1:1" x14ac:dyDescent="0.25">
      <c r="A4522" s="3"/>
    </row>
    <row r="4523" spans="1:1" x14ac:dyDescent="0.25">
      <c r="A4523" s="3"/>
    </row>
    <row r="4524" spans="1:1" x14ac:dyDescent="0.25">
      <c r="A4524" s="3"/>
    </row>
    <row r="4525" spans="1:1" x14ac:dyDescent="0.25">
      <c r="A4525" s="3"/>
    </row>
    <row r="4526" spans="1:1" x14ac:dyDescent="0.25">
      <c r="A4526" s="3"/>
    </row>
    <row r="4527" spans="1:1" x14ac:dyDescent="0.25">
      <c r="A4527" s="3"/>
    </row>
    <row r="4528" spans="1:1" x14ac:dyDescent="0.25">
      <c r="A4528" s="3"/>
    </row>
    <row r="4529" spans="1:1" x14ac:dyDescent="0.25">
      <c r="A4529" s="3"/>
    </row>
    <row r="4530" spans="1:1" x14ac:dyDescent="0.25">
      <c r="A4530" s="3"/>
    </row>
    <row r="4531" spans="1:1" x14ac:dyDescent="0.25">
      <c r="A4531" s="3"/>
    </row>
    <row r="4532" spans="1:1" x14ac:dyDescent="0.25">
      <c r="A4532" s="3"/>
    </row>
    <row r="4533" spans="1:1" x14ac:dyDescent="0.25">
      <c r="A4533" s="3"/>
    </row>
    <row r="4534" spans="1:1" x14ac:dyDescent="0.25">
      <c r="A4534" s="3"/>
    </row>
    <row r="4535" spans="1:1" x14ac:dyDescent="0.25">
      <c r="A4535" s="3"/>
    </row>
    <row r="4536" spans="1:1" x14ac:dyDescent="0.25">
      <c r="A4536" s="3"/>
    </row>
    <row r="4537" spans="1:1" x14ac:dyDescent="0.25">
      <c r="A4537" s="3"/>
    </row>
    <row r="4538" spans="1:1" x14ac:dyDescent="0.25">
      <c r="A4538" s="3"/>
    </row>
    <row r="4539" spans="1:1" x14ac:dyDescent="0.25">
      <c r="A4539" s="3"/>
    </row>
    <row r="4540" spans="1:1" x14ac:dyDescent="0.25">
      <c r="A4540" s="3"/>
    </row>
    <row r="4541" spans="1:1" x14ac:dyDescent="0.25">
      <c r="A4541" s="3"/>
    </row>
    <row r="4542" spans="1:1" x14ac:dyDescent="0.25">
      <c r="A4542" s="3"/>
    </row>
    <row r="4543" spans="1:1" x14ac:dyDescent="0.25">
      <c r="A4543" s="3"/>
    </row>
    <row r="4544" spans="1:1" x14ac:dyDescent="0.25">
      <c r="A4544" s="3"/>
    </row>
    <row r="4545" spans="1:1" x14ac:dyDescent="0.25">
      <c r="A4545" s="3"/>
    </row>
    <row r="4546" spans="1:1" x14ac:dyDescent="0.25">
      <c r="A4546" s="3"/>
    </row>
    <row r="4547" spans="1:1" x14ac:dyDescent="0.25">
      <c r="A4547" s="3"/>
    </row>
    <row r="4548" spans="1:1" x14ac:dyDescent="0.25">
      <c r="A4548" s="3"/>
    </row>
    <row r="4549" spans="1:1" x14ac:dyDescent="0.25">
      <c r="A4549" s="3"/>
    </row>
    <row r="4550" spans="1:1" x14ac:dyDescent="0.25">
      <c r="A4550" s="3"/>
    </row>
    <row r="4551" spans="1:1" x14ac:dyDescent="0.25">
      <c r="A4551" s="3"/>
    </row>
    <row r="4552" spans="1:1" x14ac:dyDescent="0.25">
      <c r="A4552" s="3"/>
    </row>
    <row r="4553" spans="1:1" x14ac:dyDescent="0.25">
      <c r="A4553" s="3"/>
    </row>
    <row r="4554" spans="1:1" x14ac:dyDescent="0.25">
      <c r="A4554" s="3"/>
    </row>
    <row r="4555" spans="1:1" x14ac:dyDescent="0.25">
      <c r="A4555" s="3"/>
    </row>
    <row r="4556" spans="1:1" x14ac:dyDescent="0.25">
      <c r="A4556" s="3"/>
    </row>
    <row r="4557" spans="1:1" x14ac:dyDescent="0.25">
      <c r="A4557" s="3"/>
    </row>
    <row r="4558" spans="1:1" x14ac:dyDescent="0.25">
      <c r="A4558" s="3"/>
    </row>
    <row r="4559" spans="1:1" x14ac:dyDescent="0.25">
      <c r="A4559" s="3"/>
    </row>
    <row r="4560" spans="1:1" x14ac:dyDescent="0.25">
      <c r="A4560" s="3"/>
    </row>
    <row r="4561" spans="1:1" x14ac:dyDescent="0.25">
      <c r="A4561" s="3"/>
    </row>
    <row r="4562" spans="1:1" x14ac:dyDescent="0.25">
      <c r="A4562" s="3"/>
    </row>
    <row r="4563" spans="1:1" x14ac:dyDescent="0.25">
      <c r="A4563" s="3"/>
    </row>
    <row r="4564" spans="1:1" x14ac:dyDescent="0.25">
      <c r="A4564" s="3"/>
    </row>
    <row r="4565" spans="1:1" x14ac:dyDescent="0.25">
      <c r="A4565" s="3"/>
    </row>
    <row r="4566" spans="1:1" x14ac:dyDescent="0.25">
      <c r="A4566" s="3"/>
    </row>
    <row r="4567" spans="1:1" x14ac:dyDescent="0.25">
      <c r="A4567" s="3"/>
    </row>
    <row r="4568" spans="1:1" x14ac:dyDescent="0.25">
      <c r="A4568" s="3"/>
    </row>
    <row r="4569" spans="1:1" x14ac:dyDescent="0.25">
      <c r="A4569" s="3"/>
    </row>
    <row r="4570" spans="1:1" x14ac:dyDescent="0.25">
      <c r="A4570" s="3"/>
    </row>
    <row r="4571" spans="1:1" x14ac:dyDescent="0.25">
      <c r="A4571" s="3"/>
    </row>
    <row r="4572" spans="1:1" x14ac:dyDescent="0.25">
      <c r="A4572" s="3"/>
    </row>
    <row r="4573" spans="1:1" x14ac:dyDescent="0.25">
      <c r="A4573" s="3"/>
    </row>
    <row r="4574" spans="1:1" x14ac:dyDescent="0.25">
      <c r="A4574" s="3"/>
    </row>
    <row r="4575" spans="1:1" x14ac:dyDescent="0.25">
      <c r="A4575" s="3"/>
    </row>
    <row r="4576" spans="1:1" x14ac:dyDescent="0.25">
      <c r="A4576" s="3"/>
    </row>
    <row r="4577" spans="1:1" x14ac:dyDescent="0.25">
      <c r="A4577" s="3"/>
    </row>
    <row r="4578" spans="1:1" x14ac:dyDescent="0.25">
      <c r="A4578" s="3"/>
    </row>
    <row r="4579" spans="1:1" x14ac:dyDescent="0.25">
      <c r="A4579" s="3"/>
    </row>
    <row r="4580" spans="1:1" x14ac:dyDescent="0.25">
      <c r="A4580" s="3"/>
    </row>
    <row r="4581" spans="1:1" x14ac:dyDescent="0.25">
      <c r="A4581" s="3"/>
    </row>
    <row r="4582" spans="1:1" x14ac:dyDescent="0.25">
      <c r="A4582" s="3"/>
    </row>
    <row r="4583" spans="1:1" x14ac:dyDescent="0.25">
      <c r="A4583" s="3"/>
    </row>
    <row r="4584" spans="1:1" x14ac:dyDescent="0.25">
      <c r="A4584" s="3"/>
    </row>
    <row r="4585" spans="1:1" x14ac:dyDescent="0.25">
      <c r="A4585" s="3"/>
    </row>
    <row r="4586" spans="1:1" x14ac:dyDescent="0.25">
      <c r="A4586" s="3"/>
    </row>
    <row r="4587" spans="1:1" x14ac:dyDescent="0.25">
      <c r="A4587" s="3"/>
    </row>
    <row r="4588" spans="1:1" x14ac:dyDescent="0.25">
      <c r="A4588" s="3"/>
    </row>
    <row r="4589" spans="1:1" x14ac:dyDescent="0.25">
      <c r="A4589" s="3"/>
    </row>
    <row r="4590" spans="1:1" x14ac:dyDescent="0.25">
      <c r="A4590" s="3"/>
    </row>
    <row r="4591" spans="1:1" x14ac:dyDescent="0.25">
      <c r="A4591" s="3"/>
    </row>
    <row r="4592" spans="1:1" x14ac:dyDescent="0.25">
      <c r="A4592" s="3"/>
    </row>
    <row r="4593" spans="1:1" x14ac:dyDescent="0.25">
      <c r="A4593" s="3"/>
    </row>
    <row r="4594" spans="1:1" x14ac:dyDescent="0.25">
      <c r="A4594" s="3"/>
    </row>
    <row r="4595" spans="1:1" x14ac:dyDescent="0.25">
      <c r="A4595" s="3"/>
    </row>
    <row r="4596" spans="1:1" x14ac:dyDescent="0.25">
      <c r="A4596" s="3"/>
    </row>
    <row r="4597" spans="1:1" x14ac:dyDescent="0.25">
      <c r="A4597" s="3"/>
    </row>
    <row r="4598" spans="1:1" x14ac:dyDescent="0.25">
      <c r="A4598" s="3"/>
    </row>
    <row r="4599" spans="1:1" x14ac:dyDescent="0.25">
      <c r="A4599" s="3"/>
    </row>
    <row r="4600" spans="1:1" x14ac:dyDescent="0.25">
      <c r="A4600" s="3"/>
    </row>
    <row r="4601" spans="1:1" x14ac:dyDescent="0.25">
      <c r="A4601" s="3"/>
    </row>
    <row r="4602" spans="1:1" x14ac:dyDescent="0.25">
      <c r="A4602" s="3"/>
    </row>
    <row r="4603" spans="1:1" x14ac:dyDescent="0.25">
      <c r="A4603" s="3"/>
    </row>
    <row r="4604" spans="1:1" x14ac:dyDescent="0.25">
      <c r="A4604" s="3"/>
    </row>
    <row r="4605" spans="1:1" x14ac:dyDescent="0.25">
      <c r="A4605" s="3"/>
    </row>
    <row r="4606" spans="1:1" x14ac:dyDescent="0.25">
      <c r="A4606" s="3"/>
    </row>
    <row r="4607" spans="1:1" x14ac:dyDescent="0.25">
      <c r="A4607" s="3"/>
    </row>
    <row r="4608" spans="1:1" x14ac:dyDescent="0.25">
      <c r="A4608" s="3"/>
    </row>
    <row r="4609" spans="1:1" x14ac:dyDescent="0.25">
      <c r="A4609" s="3"/>
    </row>
    <row r="4610" spans="1:1" x14ac:dyDescent="0.25">
      <c r="A4610" s="3"/>
    </row>
    <row r="4611" spans="1:1" x14ac:dyDescent="0.25">
      <c r="A4611" s="3"/>
    </row>
    <row r="4612" spans="1:1" x14ac:dyDescent="0.25">
      <c r="A4612" s="3"/>
    </row>
    <row r="4613" spans="1:1" x14ac:dyDescent="0.25">
      <c r="A4613" s="3"/>
    </row>
    <row r="4614" spans="1:1" x14ac:dyDescent="0.25">
      <c r="A4614" s="3"/>
    </row>
    <row r="4615" spans="1:1" x14ac:dyDescent="0.25">
      <c r="A4615" s="3"/>
    </row>
    <row r="4616" spans="1:1" x14ac:dyDescent="0.25">
      <c r="A4616" s="3"/>
    </row>
    <row r="4617" spans="1:1" x14ac:dyDescent="0.25">
      <c r="A4617" s="3"/>
    </row>
    <row r="4618" spans="1:1" x14ac:dyDescent="0.25">
      <c r="A4618" s="3"/>
    </row>
    <row r="4619" spans="1:1" x14ac:dyDescent="0.25">
      <c r="A4619" s="3"/>
    </row>
    <row r="4620" spans="1:1" x14ac:dyDescent="0.25">
      <c r="A4620" s="3"/>
    </row>
    <row r="4621" spans="1:1" x14ac:dyDescent="0.25">
      <c r="A4621" s="3"/>
    </row>
    <row r="4622" spans="1:1" x14ac:dyDescent="0.25">
      <c r="A4622" s="3"/>
    </row>
    <row r="4623" spans="1:1" x14ac:dyDescent="0.25">
      <c r="A4623" s="3"/>
    </row>
    <row r="4624" spans="1:1" x14ac:dyDescent="0.25">
      <c r="A4624" s="3"/>
    </row>
    <row r="4625" spans="1:1" x14ac:dyDescent="0.25">
      <c r="A4625" s="3"/>
    </row>
    <row r="4626" spans="1:1" x14ac:dyDescent="0.25">
      <c r="A4626" s="3"/>
    </row>
    <row r="4627" spans="1:1" x14ac:dyDescent="0.25">
      <c r="A4627" s="3"/>
    </row>
    <row r="4628" spans="1:1" x14ac:dyDescent="0.25">
      <c r="A4628" s="3"/>
    </row>
    <row r="4629" spans="1:1" x14ac:dyDescent="0.25">
      <c r="A4629" s="3"/>
    </row>
    <row r="4630" spans="1:1" x14ac:dyDescent="0.25">
      <c r="A4630" s="3"/>
    </row>
    <row r="4631" spans="1:1" x14ac:dyDescent="0.25">
      <c r="A4631" s="3"/>
    </row>
    <row r="4632" spans="1:1" x14ac:dyDescent="0.25">
      <c r="A4632" s="3"/>
    </row>
    <row r="4633" spans="1:1" x14ac:dyDescent="0.25">
      <c r="A4633" s="3"/>
    </row>
    <row r="4634" spans="1:1" x14ac:dyDescent="0.25">
      <c r="A4634" s="3"/>
    </row>
    <row r="4635" spans="1:1" x14ac:dyDescent="0.25">
      <c r="A4635" s="3"/>
    </row>
    <row r="4636" spans="1:1" x14ac:dyDescent="0.25">
      <c r="A4636" s="3"/>
    </row>
    <row r="4637" spans="1:1" x14ac:dyDescent="0.25">
      <c r="A4637" s="3"/>
    </row>
    <row r="4638" spans="1:1" x14ac:dyDescent="0.25">
      <c r="A4638" s="3"/>
    </row>
    <row r="4639" spans="1:1" x14ac:dyDescent="0.25">
      <c r="A4639" s="3"/>
    </row>
    <row r="4640" spans="1:1" x14ac:dyDescent="0.25">
      <c r="A4640" s="3"/>
    </row>
    <row r="4641" spans="1:1" x14ac:dyDescent="0.25">
      <c r="A4641" s="3"/>
    </row>
    <row r="4642" spans="1:1" x14ac:dyDescent="0.25">
      <c r="A4642" s="3"/>
    </row>
    <row r="4643" spans="1:1" x14ac:dyDescent="0.25">
      <c r="A4643" s="3"/>
    </row>
    <row r="4644" spans="1:1" x14ac:dyDescent="0.25">
      <c r="A4644" s="3"/>
    </row>
    <row r="4645" spans="1:1" x14ac:dyDescent="0.25">
      <c r="A4645" s="3"/>
    </row>
    <row r="4646" spans="1:1" x14ac:dyDescent="0.25">
      <c r="A4646" s="3"/>
    </row>
    <row r="4647" spans="1:1" x14ac:dyDescent="0.25">
      <c r="A4647" s="3"/>
    </row>
    <row r="4648" spans="1:1" x14ac:dyDescent="0.25">
      <c r="A4648" s="3"/>
    </row>
    <row r="4649" spans="1:1" x14ac:dyDescent="0.25">
      <c r="A4649" s="3"/>
    </row>
    <row r="4650" spans="1:1" x14ac:dyDescent="0.25">
      <c r="A4650" s="3"/>
    </row>
    <row r="4651" spans="1:1" x14ac:dyDescent="0.25">
      <c r="A4651" s="3"/>
    </row>
    <row r="4652" spans="1:1" x14ac:dyDescent="0.25">
      <c r="A4652" s="3"/>
    </row>
    <row r="4653" spans="1:1" x14ac:dyDescent="0.25">
      <c r="A4653" s="3"/>
    </row>
    <row r="4654" spans="1:1" x14ac:dyDescent="0.25">
      <c r="A4654" s="3"/>
    </row>
    <row r="4655" spans="1:1" x14ac:dyDescent="0.25">
      <c r="A4655" s="3"/>
    </row>
    <row r="4656" spans="1:1" x14ac:dyDescent="0.25">
      <c r="A4656" s="3"/>
    </row>
    <row r="4657" spans="1:1" x14ac:dyDescent="0.25">
      <c r="A4657" s="3"/>
    </row>
    <row r="4658" spans="1:1" x14ac:dyDescent="0.25">
      <c r="A4658" s="3"/>
    </row>
    <row r="4659" spans="1:1" x14ac:dyDescent="0.25">
      <c r="A4659" s="3"/>
    </row>
    <row r="4660" spans="1:1" x14ac:dyDescent="0.25">
      <c r="A4660" s="3"/>
    </row>
    <row r="4661" spans="1:1" x14ac:dyDescent="0.25">
      <c r="A4661" s="3"/>
    </row>
    <row r="4662" spans="1:1" x14ac:dyDescent="0.25">
      <c r="A4662" s="3"/>
    </row>
    <row r="4663" spans="1:1" x14ac:dyDescent="0.25">
      <c r="A4663" s="3"/>
    </row>
    <row r="4664" spans="1:1" x14ac:dyDescent="0.25">
      <c r="A4664" s="3"/>
    </row>
    <row r="4665" spans="1:1" x14ac:dyDescent="0.25">
      <c r="A4665" s="3"/>
    </row>
    <row r="4666" spans="1:1" x14ac:dyDescent="0.25">
      <c r="A4666" s="3"/>
    </row>
    <row r="4667" spans="1:1" x14ac:dyDescent="0.25">
      <c r="A4667" s="3"/>
    </row>
    <row r="4668" spans="1:1" x14ac:dyDescent="0.25">
      <c r="A4668" s="3"/>
    </row>
    <row r="4669" spans="1:1" x14ac:dyDescent="0.25">
      <c r="A4669" s="3"/>
    </row>
    <row r="4670" spans="1:1" x14ac:dyDescent="0.25">
      <c r="A4670" s="3"/>
    </row>
    <row r="4671" spans="1:1" x14ac:dyDescent="0.25">
      <c r="A4671" s="3"/>
    </row>
    <row r="4672" spans="1:1" x14ac:dyDescent="0.25">
      <c r="A4672" s="3"/>
    </row>
    <row r="4673" spans="1:1" x14ac:dyDescent="0.25">
      <c r="A4673" s="3"/>
    </row>
    <row r="4674" spans="1:1" x14ac:dyDescent="0.25">
      <c r="A4674" s="3"/>
    </row>
    <row r="4675" spans="1:1" x14ac:dyDescent="0.25">
      <c r="A4675" s="3"/>
    </row>
    <row r="4676" spans="1:1" x14ac:dyDescent="0.25">
      <c r="A4676" s="3"/>
    </row>
    <row r="4677" spans="1:1" x14ac:dyDescent="0.25">
      <c r="A4677" s="3"/>
    </row>
    <row r="4678" spans="1:1" x14ac:dyDescent="0.25">
      <c r="A4678" s="3"/>
    </row>
    <row r="4679" spans="1:1" x14ac:dyDescent="0.25">
      <c r="A4679" s="3"/>
    </row>
    <row r="4680" spans="1:1" x14ac:dyDescent="0.25">
      <c r="A4680" s="3"/>
    </row>
    <row r="4681" spans="1:1" x14ac:dyDescent="0.25">
      <c r="A4681" s="3"/>
    </row>
    <row r="4682" spans="1:1" x14ac:dyDescent="0.25">
      <c r="A4682" s="3"/>
    </row>
    <row r="4683" spans="1:1" x14ac:dyDescent="0.25">
      <c r="A4683" s="3"/>
    </row>
    <row r="4684" spans="1:1" x14ac:dyDescent="0.25">
      <c r="A4684" s="3"/>
    </row>
    <row r="4685" spans="1:1" x14ac:dyDescent="0.25">
      <c r="A4685" s="3"/>
    </row>
    <row r="4686" spans="1:1" x14ac:dyDescent="0.25">
      <c r="A4686" s="3"/>
    </row>
    <row r="4687" spans="1:1" x14ac:dyDescent="0.25">
      <c r="A4687" s="3"/>
    </row>
    <row r="4688" spans="1:1" x14ac:dyDescent="0.25">
      <c r="A4688" s="3"/>
    </row>
    <row r="4689" spans="1:1" x14ac:dyDescent="0.25">
      <c r="A4689" s="3"/>
    </row>
    <row r="4690" spans="1:1" x14ac:dyDescent="0.25">
      <c r="A4690" s="3"/>
    </row>
    <row r="4691" spans="1:1" x14ac:dyDescent="0.25">
      <c r="A4691" s="3"/>
    </row>
    <row r="4692" spans="1:1" x14ac:dyDescent="0.25">
      <c r="A4692" s="3"/>
    </row>
    <row r="4693" spans="1:1" x14ac:dyDescent="0.25">
      <c r="A4693" s="3"/>
    </row>
    <row r="4694" spans="1:1" x14ac:dyDescent="0.25">
      <c r="A4694" s="3"/>
    </row>
    <row r="4695" spans="1:1" x14ac:dyDescent="0.25">
      <c r="A4695" s="3"/>
    </row>
    <row r="4696" spans="1:1" x14ac:dyDescent="0.25">
      <c r="A4696" s="3"/>
    </row>
    <row r="4697" spans="1:1" x14ac:dyDescent="0.25">
      <c r="A4697" s="3"/>
    </row>
    <row r="4698" spans="1:1" x14ac:dyDescent="0.25">
      <c r="A4698" s="3"/>
    </row>
    <row r="4699" spans="1:1" x14ac:dyDescent="0.25">
      <c r="A4699" s="3"/>
    </row>
    <row r="4700" spans="1:1" x14ac:dyDescent="0.25">
      <c r="A4700" s="3"/>
    </row>
    <row r="4701" spans="1:1" x14ac:dyDescent="0.25">
      <c r="A4701" s="3"/>
    </row>
    <row r="4702" spans="1:1" x14ac:dyDescent="0.25">
      <c r="A4702" s="3"/>
    </row>
    <row r="4703" spans="1:1" x14ac:dyDescent="0.25">
      <c r="A4703" s="3"/>
    </row>
    <row r="4704" spans="1:1" x14ac:dyDescent="0.25">
      <c r="A4704" s="3"/>
    </row>
    <row r="4705" spans="1:1" x14ac:dyDescent="0.25">
      <c r="A4705" s="3"/>
    </row>
    <row r="4706" spans="1:1" x14ac:dyDescent="0.25">
      <c r="A4706" s="3"/>
    </row>
    <row r="4707" spans="1:1" x14ac:dyDescent="0.25">
      <c r="A4707" s="3"/>
    </row>
    <row r="4708" spans="1:1" x14ac:dyDescent="0.25">
      <c r="A4708" s="3"/>
    </row>
    <row r="4709" spans="1:1" x14ac:dyDescent="0.25">
      <c r="A4709" s="3"/>
    </row>
    <row r="4710" spans="1:1" x14ac:dyDescent="0.25">
      <c r="A4710" s="3"/>
    </row>
    <row r="4711" spans="1:1" x14ac:dyDescent="0.25">
      <c r="A4711" s="3"/>
    </row>
    <row r="4712" spans="1:1" x14ac:dyDescent="0.25">
      <c r="A4712" s="3"/>
    </row>
    <row r="4713" spans="1:1" x14ac:dyDescent="0.25">
      <c r="A4713" s="3"/>
    </row>
    <row r="4714" spans="1:1" x14ac:dyDescent="0.25">
      <c r="A4714" s="3"/>
    </row>
    <row r="4715" spans="1:1" x14ac:dyDescent="0.25">
      <c r="A4715" s="3"/>
    </row>
    <row r="4716" spans="1:1" x14ac:dyDescent="0.25">
      <c r="A4716" s="3"/>
    </row>
    <row r="4717" spans="1:1" x14ac:dyDescent="0.25">
      <c r="A4717" s="3"/>
    </row>
    <row r="4718" spans="1:1" x14ac:dyDescent="0.25">
      <c r="A4718" s="3"/>
    </row>
    <row r="4719" spans="1:1" x14ac:dyDescent="0.25">
      <c r="A4719" s="3"/>
    </row>
    <row r="4720" spans="1:1" x14ac:dyDescent="0.25">
      <c r="A4720" s="3"/>
    </row>
    <row r="4721" spans="1:1" x14ac:dyDescent="0.25">
      <c r="A4721" s="3"/>
    </row>
    <row r="4722" spans="1:1" x14ac:dyDescent="0.25">
      <c r="A4722" s="3"/>
    </row>
    <row r="4723" spans="1:1" x14ac:dyDescent="0.25">
      <c r="A4723" s="3"/>
    </row>
    <row r="4724" spans="1:1" x14ac:dyDescent="0.25">
      <c r="A4724" s="3"/>
    </row>
    <row r="4725" spans="1:1" x14ac:dyDescent="0.25">
      <c r="A4725" s="3"/>
    </row>
    <row r="4726" spans="1:1" x14ac:dyDescent="0.25">
      <c r="A4726" s="3"/>
    </row>
    <row r="4727" spans="1:1" x14ac:dyDescent="0.25">
      <c r="A4727" s="3"/>
    </row>
    <row r="4728" spans="1:1" x14ac:dyDescent="0.25">
      <c r="A4728" s="3"/>
    </row>
    <row r="4729" spans="1:1" x14ac:dyDescent="0.25">
      <c r="A4729" s="3"/>
    </row>
    <row r="4730" spans="1:1" x14ac:dyDescent="0.25">
      <c r="A4730" s="3"/>
    </row>
    <row r="4731" spans="1:1" x14ac:dyDescent="0.25">
      <c r="A4731" s="3"/>
    </row>
    <row r="4732" spans="1:1" x14ac:dyDescent="0.25">
      <c r="A4732" s="3"/>
    </row>
    <row r="4733" spans="1:1" x14ac:dyDescent="0.25">
      <c r="A4733" s="3"/>
    </row>
    <row r="4734" spans="1:1" x14ac:dyDescent="0.25">
      <c r="A4734" s="3"/>
    </row>
    <row r="4735" spans="1:1" x14ac:dyDescent="0.25">
      <c r="A4735" s="3"/>
    </row>
    <row r="4736" spans="1:1" x14ac:dyDescent="0.25">
      <c r="A4736" s="3"/>
    </row>
    <row r="4737" spans="1:1" x14ac:dyDescent="0.25">
      <c r="A4737" s="3"/>
    </row>
    <row r="4738" spans="1:1" x14ac:dyDescent="0.25">
      <c r="A4738" s="3"/>
    </row>
    <row r="4739" spans="1:1" x14ac:dyDescent="0.25">
      <c r="A4739" s="3"/>
    </row>
    <row r="4740" spans="1:1" x14ac:dyDescent="0.25">
      <c r="A4740" s="3"/>
    </row>
    <row r="4741" spans="1:1" x14ac:dyDescent="0.25">
      <c r="A4741" s="3"/>
    </row>
    <row r="4742" spans="1:1" x14ac:dyDescent="0.25">
      <c r="A4742" s="3"/>
    </row>
    <row r="4743" spans="1:1" x14ac:dyDescent="0.25">
      <c r="A4743" s="3"/>
    </row>
    <row r="4744" spans="1:1" x14ac:dyDescent="0.25">
      <c r="A4744" s="3"/>
    </row>
    <row r="4745" spans="1:1" x14ac:dyDescent="0.25">
      <c r="A4745" s="3"/>
    </row>
    <row r="4746" spans="1:1" x14ac:dyDescent="0.25">
      <c r="A4746" s="3"/>
    </row>
    <row r="4747" spans="1:1" x14ac:dyDescent="0.25">
      <c r="A4747" s="3"/>
    </row>
    <row r="4748" spans="1:1" x14ac:dyDescent="0.25">
      <c r="A4748" s="3"/>
    </row>
    <row r="4749" spans="1:1" x14ac:dyDescent="0.25">
      <c r="A4749" s="3"/>
    </row>
    <row r="4750" spans="1:1" x14ac:dyDescent="0.25">
      <c r="A4750" s="3"/>
    </row>
    <row r="4751" spans="1:1" x14ac:dyDescent="0.25">
      <c r="A4751" s="3"/>
    </row>
    <row r="4752" spans="1:1" x14ac:dyDescent="0.25">
      <c r="A4752" s="3"/>
    </row>
    <row r="4753" spans="1:1" x14ac:dyDescent="0.25">
      <c r="A4753" s="3"/>
    </row>
    <row r="4754" spans="1:1" x14ac:dyDescent="0.25">
      <c r="A4754" s="3"/>
    </row>
    <row r="4755" spans="1:1" x14ac:dyDescent="0.25">
      <c r="A4755" s="3"/>
    </row>
    <row r="4756" spans="1:1" x14ac:dyDescent="0.25">
      <c r="A4756" s="3"/>
    </row>
    <row r="4757" spans="1:1" x14ac:dyDescent="0.25">
      <c r="A4757" s="3"/>
    </row>
    <row r="4758" spans="1:1" x14ac:dyDescent="0.25">
      <c r="A4758" s="3"/>
    </row>
    <row r="4759" spans="1:1" x14ac:dyDescent="0.25">
      <c r="A4759" s="3"/>
    </row>
    <row r="4760" spans="1:1" x14ac:dyDescent="0.25">
      <c r="A4760" s="3"/>
    </row>
    <row r="4761" spans="1:1" x14ac:dyDescent="0.25">
      <c r="A4761" s="3"/>
    </row>
    <row r="4762" spans="1:1" x14ac:dyDescent="0.25">
      <c r="A4762" s="3"/>
    </row>
    <row r="4763" spans="1:1" x14ac:dyDescent="0.25">
      <c r="A4763" s="3"/>
    </row>
    <row r="4764" spans="1:1" x14ac:dyDescent="0.25">
      <c r="A4764" s="3"/>
    </row>
    <row r="4765" spans="1:1" x14ac:dyDescent="0.25">
      <c r="A4765" s="3"/>
    </row>
    <row r="4766" spans="1:1" x14ac:dyDescent="0.25">
      <c r="A4766" s="3"/>
    </row>
    <row r="4767" spans="1:1" x14ac:dyDescent="0.25">
      <c r="A4767" s="3"/>
    </row>
    <row r="4768" spans="1:1" x14ac:dyDescent="0.25">
      <c r="A4768" s="3"/>
    </row>
    <row r="4769" spans="1:1" x14ac:dyDescent="0.25">
      <c r="A4769" s="3"/>
    </row>
    <row r="4770" spans="1:1" x14ac:dyDescent="0.25">
      <c r="A4770" s="3"/>
    </row>
    <row r="4771" spans="1:1" x14ac:dyDescent="0.25">
      <c r="A4771" s="3"/>
    </row>
    <row r="4772" spans="1:1" x14ac:dyDescent="0.25">
      <c r="A4772" s="3"/>
    </row>
    <row r="4773" spans="1:1" x14ac:dyDescent="0.25">
      <c r="A4773" s="3"/>
    </row>
    <row r="4774" spans="1:1" x14ac:dyDescent="0.25">
      <c r="A4774" s="3"/>
    </row>
    <row r="4775" spans="1:1" x14ac:dyDescent="0.25">
      <c r="A4775" s="3"/>
    </row>
    <row r="4776" spans="1:1" x14ac:dyDescent="0.25">
      <c r="A4776" s="3"/>
    </row>
    <row r="4777" spans="1:1" x14ac:dyDescent="0.25">
      <c r="A4777" s="3"/>
    </row>
    <row r="4778" spans="1:1" x14ac:dyDescent="0.25">
      <c r="A4778" s="3"/>
    </row>
    <row r="4779" spans="1:1" x14ac:dyDescent="0.25">
      <c r="A4779" s="3"/>
    </row>
    <row r="4780" spans="1:1" x14ac:dyDescent="0.25">
      <c r="A4780" s="3"/>
    </row>
    <row r="4781" spans="1:1" x14ac:dyDescent="0.25">
      <c r="A4781" s="3"/>
    </row>
    <row r="4782" spans="1:1" x14ac:dyDescent="0.25">
      <c r="A4782" s="3"/>
    </row>
    <row r="4783" spans="1:1" x14ac:dyDescent="0.25">
      <c r="A4783" s="3"/>
    </row>
    <row r="4784" spans="1:1" x14ac:dyDescent="0.25">
      <c r="A4784" s="3"/>
    </row>
    <row r="4785" spans="1:1" x14ac:dyDescent="0.25">
      <c r="A4785" s="3"/>
    </row>
    <row r="4786" spans="1:1" x14ac:dyDescent="0.25">
      <c r="A4786" s="3"/>
    </row>
    <row r="4787" spans="1:1" x14ac:dyDescent="0.25">
      <c r="A4787" s="3"/>
    </row>
    <row r="4788" spans="1:1" x14ac:dyDescent="0.25">
      <c r="A4788" s="3"/>
    </row>
    <row r="4789" spans="1:1" x14ac:dyDescent="0.25">
      <c r="A4789" s="3"/>
    </row>
    <row r="4790" spans="1:1" x14ac:dyDescent="0.25">
      <c r="A4790" s="3"/>
    </row>
    <row r="4791" spans="1:1" x14ac:dyDescent="0.25">
      <c r="A4791" s="3"/>
    </row>
    <row r="4792" spans="1:1" x14ac:dyDescent="0.25">
      <c r="A4792" s="3"/>
    </row>
    <row r="4793" spans="1:1" x14ac:dyDescent="0.25">
      <c r="A4793" s="3"/>
    </row>
    <row r="4794" spans="1:1" x14ac:dyDescent="0.25">
      <c r="A4794" s="3"/>
    </row>
    <row r="4795" spans="1:1" x14ac:dyDescent="0.25">
      <c r="A4795" s="3"/>
    </row>
    <row r="4796" spans="1:1" x14ac:dyDescent="0.25">
      <c r="A4796" s="3"/>
    </row>
    <row r="4797" spans="1:1" x14ac:dyDescent="0.25">
      <c r="A4797" s="3"/>
    </row>
    <row r="4798" spans="1:1" x14ac:dyDescent="0.25">
      <c r="A4798" s="3"/>
    </row>
    <row r="4799" spans="1:1" x14ac:dyDescent="0.25">
      <c r="A4799" s="3"/>
    </row>
    <row r="4800" spans="1:1" x14ac:dyDescent="0.25">
      <c r="A4800" s="3"/>
    </row>
    <row r="4801" spans="1:1" x14ac:dyDescent="0.25">
      <c r="A4801" s="3"/>
    </row>
    <row r="4802" spans="1:1" x14ac:dyDescent="0.25">
      <c r="A4802" s="3"/>
    </row>
    <row r="4803" spans="1:1" x14ac:dyDescent="0.25">
      <c r="A4803" s="3"/>
    </row>
    <row r="4804" spans="1:1" x14ac:dyDescent="0.25">
      <c r="A4804" s="3"/>
    </row>
    <row r="4805" spans="1:1" x14ac:dyDescent="0.25">
      <c r="A4805" s="3"/>
    </row>
    <row r="4806" spans="1:1" x14ac:dyDescent="0.25">
      <c r="A4806" s="3"/>
    </row>
    <row r="4807" spans="1:1" x14ac:dyDescent="0.25">
      <c r="A4807" s="3"/>
    </row>
    <row r="4808" spans="1:1" x14ac:dyDescent="0.25">
      <c r="A4808" s="3"/>
    </row>
    <row r="4809" spans="1:1" x14ac:dyDescent="0.25">
      <c r="A4809" s="3"/>
    </row>
    <row r="4810" spans="1:1" x14ac:dyDescent="0.25">
      <c r="A4810" s="3"/>
    </row>
    <row r="4811" spans="1:1" x14ac:dyDescent="0.25">
      <c r="A4811" s="3"/>
    </row>
    <row r="4812" spans="1:1" x14ac:dyDescent="0.25">
      <c r="A4812" s="3"/>
    </row>
    <row r="4813" spans="1:1" x14ac:dyDescent="0.25">
      <c r="A4813" s="3"/>
    </row>
    <row r="4814" spans="1:1" x14ac:dyDescent="0.25">
      <c r="A4814" s="3"/>
    </row>
    <row r="4815" spans="1:1" x14ac:dyDescent="0.25">
      <c r="A4815" s="3"/>
    </row>
    <row r="4816" spans="1:1" x14ac:dyDescent="0.25">
      <c r="A4816" s="3"/>
    </row>
    <row r="4817" spans="1:1" x14ac:dyDescent="0.25">
      <c r="A4817" s="3"/>
    </row>
    <row r="4818" spans="1:1" x14ac:dyDescent="0.25">
      <c r="A4818" s="3"/>
    </row>
    <row r="4819" spans="1:1" x14ac:dyDescent="0.25">
      <c r="A4819" s="3"/>
    </row>
    <row r="4820" spans="1:1" x14ac:dyDescent="0.25">
      <c r="A4820" s="3"/>
    </row>
    <row r="4821" spans="1:1" x14ac:dyDescent="0.25">
      <c r="A4821" s="3"/>
    </row>
    <row r="4822" spans="1:1" x14ac:dyDescent="0.25">
      <c r="A4822" s="3"/>
    </row>
    <row r="4823" spans="1:1" x14ac:dyDescent="0.25">
      <c r="A4823" s="3"/>
    </row>
    <row r="4824" spans="1:1" x14ac:dyDescent="0.25">
      <c r="A4824" s="3"/>
    </row>
    <row r="4825" spans="1:1" x14ac:dyDescent="0.25">
      <c r="A4825" s="3"/>
    </row>
    <row r="4826" spans="1:1" x14ac:dyDescent="0.25">
      <c r="A4826" s="3"/>
    </row>
    <row r="4827" spans="1:1" x14ac:dyDescent="0.25">
      <c r="A4827" s="3"/>
    </row>
    <row r="4828" spans="1:1" x14ac:dyDescent="0.25">
      <c r="A4828" s="3"/>
    </row>
    <row r="4829" spans="1:1" x14ac:dyDescent="0.25">
      <c r="A4829" s="3"/>
    </row>
    <row r="4830" spans="1:1" x14ac:dyDescent="0.25">
      <c r="A4830" s="3"/>
    </row>
    <row r="4831" spans="1:1" x14ac:dyDescent="0.25">
      <c r="A4831" s="3"/>
    </row>
    <row r="4832" spans="1:1" x14ac:dyDescent="0.25">
      <c r="A4832" s="3"/>
    </row>
    <row r="4833" spans="1:1" x14ac:dyDescent="0.25">
      <c r="A4833" s="3"/>
    </row>
    <row r="4834" spans="1:1" x14ac:dyDescent="0.25">
      <c r="A4834" s="3"/>
    </row>
    <row r="4835" spans="1:1" x14ac:dyDescent="0.25">
      <c r="A4835" s="3"/>
    </row>
    <row r="4836" spans="1:1" x14ac:dyDescent="0.25">
      <c r="A4836" s="3"/>
    </row>
    <row r="4837" spans="1:1" x14ac:dyDescent="0.25">
      <c r="A4837" s="3"/>
    </row>
    <row r="4838" spans="1:1" x14ac:dyDescent="0.25">
      <c r="A4838" s="3"/>
    </row>
    <row r="4839" spans="1:1" x14ac:dyDescent="0.25">
      <c r="A4839" s="3"/>
    </row>
    <row r="4840" spans="1:1" x14ac:dyDescent="0.25">
      <c r="A4840" s="3"/>
    </row>
    <row r="4841" spans="1:1" x14ac:dyDescent="0.25">
      <c r="A4841" s="3"/>
    </row>
    <row r="4842" spans="1:1" x14ac:dyDescent="0.25">
      <c r="A4842" s="3"/>
    </row>
    <row r="4843" spans="1:1" x14ac:dyDescent="0.25">
      <c r="A4843" s="3"/>
    </row>
    <row r="4844" spans="1:1" x14ac:dyDescent="0.25">
      <c r="A4844" s="3"/>
    </row>
    <row r="4845" spans="1:1" x14ac:dyDescent="0.25">
      <c r="A4845" s="3"/>
    </row>
    <row r="4846" spans="1:1" x14ac:dyDescent="0.25">
      <c r="A4846" s="3"/>
    </row>
    <row r="4847" spans="1:1" x14ac:dyDescent="0.25">
      <c r="A4847" s="3"/>
    </row>
    <row r="4848" spans="1:1" x14ac:dyDescent="0.25">
      <c r="A4848" s="3"/>
    </row>
    <row r="4849" spans="1:1" x14ac:dyDescent="0.25">
      <c r="A4849" s="3"/>
    </row>
    <row r="4850" spans="1:1" x14ac:dyDescent="0.25">
      <c r="A4850" s="3"/>
    </row>
    <row r="4851" spans="1:1" x14ac:dyDescent="0.25">
      <c r="A4851" s="3"/>
    </row>
    <row r="4852" spans="1:1" x14ac:dyDescent="0.25">
      <c r="A4852" s="3"/>
    </row>
    <row r="4853" spans="1:1" x14ac:dyDescent="0.25">
      <c r="A4853" s="3"/>
    </row>
    <row r="4854" spans="1:1" x14ac:dyDescent="0.25">
      <c r="A4854" s="3"/>
    </row>
    <row r="4855" spans="1:1" x14ac:dyDescent="0.25">
      <c r="A4855" s="3"/>
    </row>
    <row r="4856" spans="1:1" x14ac:dyDescent="0.25">
      <c r="A4856" s="3"/>
    </row>
    <row r="4857" spans="1:1" x14ac:dyDescent="0.25">
      <c r="A4857" s="3"/>
    </row>
    <row r="4858" spans="1:1" x14ac:dyDescent="0.25">
      <c r="A4858" s="3"/>
    </row>
    <row r="4859" spans="1:1" x14ac:dyDescent="0.25">
      <c r="A4859" s="3"/>
    </row>
    <row r="4860" spans="1:1" x14ac:dyDescent="0.25">
      <c r="A4860" s="3"/>
    </row>
    <row r="4861" spans="1:1" x14ac:dyDescent="0.25">
      <c r="A4861" s="3"/>
    </row>
    <row r="4862" spans="1:1" x14ac:dyDescent="0.25">
      <c r="A4862" s="3"/>
    </row>
    <row r="4863" spans="1:1" x14ac:dyDescent="0.25">
      <c r="A4863" s="3"/>
    </row>
    <row r="4864" spans="1:1" x14ac:dyDescent="0.25">
      <c r="A4864" s="3"/>
    </row>
    <row r="4865" spans="1:1" x14ac:dyDescent="0.25">
      <c r="A4865" s="3"/>
    </row>
    <row r="4866" spans="1:1" x14ac:dyDescent="0.25">
      <c r="A4866" s="3"/>
    </row>
    <row r="4867" spans="1:1" x14ac:dyDescent="0.25">
      <c r="A4867" s="3"/>
    </row>
    <row r="4868" spans="1:1" x14ac:dyDescent="0.25">
      <c r="A4868" s="3"/>
    </row>
    <row r="4869" spans="1:1" x14ac:dyDescent="0.25">
      <c r="A4869" s="3"/>
    </row>
    <row r="4870" spans="1:1" x14ac:dyDescent="0.25">
      <c r="A4870" s="3"/>
    </row>
    <row r="4871" spans="1:1" x14ac:dyDescent="0.25">
      <c r="A4871" s="3"/>
    </row>
    <row r="4872" spans="1:1" x14ac:dyDescent="0.25">
      <c r="A4872" s="3"/>
    </row>
    <row r="4873" spans="1:1" x14ac:dyDescent="0.25">
      <c r="A4873" s="3"/>
    </row>
    <row r="4874" spans="1:1" x14ac:dyDescent="0.25">
      <c r="A4874" s="3"/>
    </row>
    <row r="4875" spans="1:1" x14ac:dyDescent="0.25">
      <c r="A4875" s="3"/>
    </row>
    <row r="4876" spans="1:1" x14ac:dyDescent="0.25">
      <c r="A4876" s="3"/>
    </row>
    <row r="4877" spans="1:1" x14ac:dyDescent="0.25">
      <c r="A4877" s="3"/>
    </row>
    <row r="4878" spans="1:1" x14ac:dyDescent="0.25">
      <c r="A4878" s="3"/>
    </row>
    <row r="4879" spans="1:1" x14ac:dyDescent="0.25">
      <c r="A4879" s="3"/>
    </row>
    <row r="4880" spans="1:1" x14ac:dyDescent="0.25">
      <c r="A4880" s="3"/>
    </row>
    <row r="4881" spans="1:1" x14ac:dyDescent="0.25">
      <c r="A4881" s="3"/>
    </row>
    <row r="4882" spans="1:1" x14ac:dyDescent="0.25">
      <c r="A4882" s="3"/>
    </row>
    <row r="4883" spans="1:1" x14ac:dyDescent="0.25">
      <c r="A4883" s="3"/>
    </row>
    <row r="4884" spans="1:1" x14ac:dyDescent="0.25">
      <c r="A4884" s="3"/>
    </row>
    <row r="4885" spans="1:1" x14ac:dyDescent="0.25">
      <c r="A4885" s="3"/>
    </row>
    <row r="4886" spans="1:1" x14ac:dyDescent="0.25">
      <c r="A4886" s="3"/>
    </row>
    <row r="4887" spans="1:1" x14ac:dyDescent="0.25">
      <c r="A4887" s="3"/>
    </row>
    <row r="4888" spans="1:1" x14ac:dyDescent="0.25">
      <c r="A4888" s="3"/>
    </row>
    <row r="4889" spans="1:1" x14ac:dyDescent="0.25">
      <c r="A4889" s="3"/>
    </row>
    <row r="4890" spans="1:1" x14ac:dyDescent="0.25">
      <c r="A4890" s="3"/>
    </row>
    <row r="4891" spans="1:1" x14ac:dyDescent="0.25">
      <c r="A4891" s="3"/>
    </row>
    <row r="4892" spans="1:1" x14ac:dyDescent="0.25">
      <c r="A4892" s="3"/>
    </row>
    <row r="4893" spans="1:1" x14ac:dyDescent="0.25">
      <c r="A4893" s="3"/>
    </row>
    <row r="4894" spans="1:1" x14ac:dyDescent="0.25">
      <c r="A4894" s="3"/>
    </row>
    <row r="4895" spans="1:1" x14ac:dyDescent="0.25">
      <c r="A4895" s="3"/>
    </row>
    <row r="4896" spans="1:1" x14ac:dyDescent="0.25">
      <c r="A4896" s="3"/>
    </row>
    <row r="4897" spans="1:1" x14ac:dyDescent="0.25">
      <c r="A4897" s="3"/>
    </row>
    <row r="4898" spans="1:1" x14ac:dyDescent="0.25">
      <c r="A4898" s="3"/>
    </row>
    <row r="4899" spans="1:1" x14ac:dyDescent="0.25">
      <c r="A4899" s="3"/>
    </row>
    <row r="4900" spans="1:1" x14ac:dyDescent="0.25">
      <c r="A4900" s="3"/>
    </row>
    <row r="4901" spans="1:1" x14ac:dyDescent="0.25">
      <c r="A4901" s="3"/>
    </row>
    <row r="4902" spans="1:1" x14ac:dyDescent="0.25">
      <c r="A4902" s="3"/>
    </row>
    <row r="4903" spans="1:1" x14ac:dyDescent="0.25">
      <c r="A4903" s="3"/>
    </row>
    <row r="4904" spans="1:1" x14ac:dyDescent="0.25">
      <c r="A4904" s="3"/>
    </row>
    <row r="4905" spans="1:1" x14ac:dyDescent="0.25">
      <c r="A4905" s="3"/>
    </row>
    <row r="4906" spans="1:1" x14ac:dyDescent="0.25">
      <c r="A4906" s="3"/>
    </row>
    <row r="4907" spans="1:1" x14ac:dyDescent="0.25">
      <c r="A4907" s="3"/>
    </row>
    <row r="4908" spans="1:1" x14ac:dyDescent="0.25">
      <c r="A4908" s="3"/>
    </row>
    <row r="4909" spans="1:1" x14ac:dyDescent="0.25">
      <c r="A4909" s="3"/>
    </row>
    <row r="4910" spans="1:1" x14ac:dyDescent="0.25">
      <c r="A4910" s="3"/>
    </row>
    <row r="4911" spans="1:1" x14ac:dyDescent="0.25">
      <c r="A4911" s="3"/>
    </row>
    <row r="4912" spans="1:1" x14ac:dyDescent="0.25">
      <c r="A4912" s="3"/>
    </row>
    <row r="4913" spans="1:1" x14ac:dyDescent="0.25">
      <c r="A4913" s="3"/>
    </row>
    <row r="4914" spans="1:1" x14ac:dyDescent="0.25">
      <c r="A4914" s="3"/>
    </row>
    <row r="4915" spans="1:1" x14ac:dyDescent="0.25">
      <c r="A4915" s="3"/>
    </row>
    <row r="4916" spans="1:1" x14ac:dyDescent="0.25">
      <c r="A4916" s="3"/>
    </row>
    <row r="4917" spans="1:1" x14ac:dyDescent="0.25">
      <c r="A4917" s="3"/>
    </row>
    <row r="4918" spans="1:1" x14ac:dyDescent="0.25">
      <c r="A4918" s="3"/>
    </row>
    <row r="4919" spans="1:1" x14ac:dyDescent="0.25">
      <c r="A4919" s="3"/>
    </row>
    <row r="4920" spans="1:1" x14ac:dyDescent="0.25">
      <c r="A4920" s="3"/>
    </row>
    <row r="4921" spans="1:1" x14ac:dyDescent="0.25">
      <c r="A4921" s="3"/>
    </row>
    <row r="4922" spans="1:1" x14ac:dyDescent="0.25">
      <c r="A4922" s="3"/>
    </row>
    <row r="4923" spans="1:1" x14ac:dyDescent="0.25">
      <c r="A4923" s="3"/>
    </row>
    <row r="4924" spans="1:1" x14ac:dyDescent="0.25">
      <c r="A4924" s="3"/>
    </row>
    <row r="4925" spans="1:1" x14ac:dyDescent="0.25">
      <c r="A4925" s="3"/>
    </row>
    <row r="4926" spans="1:1" x14ac:dyDescent="0.25">
      <c r="A4926" s="3"/>
    </row>
    <row r="4927" spans="1:1" x14ac:dyDescent="0.25">
      <c r="A4927" s="3"/>
    </row>
    <row r="4928" spans="1:1" x14ac:dyDescent="0.25">
      <c r="A4928" s="3"/>
    </row>
    <row r="4929" spans="1:1" x14ac:dyDescent="0.25">
      <c r="A4929" s="3"/>
    </row>
    <row r="4930" spans="1:1" x14ac:dyDescent="0.25">
      <c r="A4930" s="3"/>
    </row>
    <row r="4931" spans="1:1" x14ac:dyDescent="0.25">
      <c r="A4931" s="3"/>
    </row>
    <row r="4932" spans="1:1" x14ac:dyDescent="0.25">
      <c r="A4932" s="3"/>
    </row>
    <row r="4933" spans="1:1" x14ac:dyDescent="0.25">
      <c r="A4933" s="3"/>
    </row>
    <row r="4934" spans="1:1" x14ac:dyDescent="0.25">
      <c r="A4934" s="3"/>
    </row>
    <row r="4935" spans="1:1" x14ac:dyDescent="0.25">
      <c r="A4935" s="3"/>
    </row>
    <row r="4936" spans="1:1" x14ac:dyDescent="0.25">
      <c r="A4936" s="3"/>
    </row>
    <row r="4937" spans="1:1" x14ac:dyDescent="0.25">
      <c r="A4937" s="3"/>
    </row>
    <row r="4938" spans="1:1" x14ac:dyDescent="0.25">
      <c r="A4938" s="3"/>
    </row>
    <row r="4939" spans="1:1" x14ac:dyDescent="0.25">
      <c r="A4939" s="3"/>
    </row>
    <row r="4940" spans="1:1" x14ac:dyDescent="0.25">
      <c r="A4940" s="3"/>
    </row>
    <row r="4941" spans="1:1" x14ac:dyDescent="0.25">
      <c r="A4941" s="3"/>
    </row>
    <row r="4942" spans="1:1" x14ac:dyDescent="0.25">
      <c r="A4942" s="3"/>
    </row>
    <row r="4943" spans="1:1" x14ac:dyDescent="0.25">
      <c r="A4943" s="3"/>
    </row>
    <row r="4944" spans="1:1" x14ac:dyDescent="0.25">
      <c r="A4944" s="3"/>
    </row>
    <row r="4945" spans="1:1" x14ac:dyDescent="0.25">
      <c r="A4945" s="3"/>
    </row>
    <row r="4946" spans="1:1" x14ac:dyDescent="0.25">
      <c r="A4946" s="3"/>
    </row>
    <row r="4947" spans="1:1" x14ac:dyDescent="0.25">
      <c r="A4947" s="3"/>
    </row>
    <row r="4948" spans="1:1" x14ac:dyDescent="0.25">
      <c r="A4948" s="3"/>
    </row>
    <row r="4949" spans="1:1" x14ac:dyDescent="0.25">
      <c r="A4949" s="3"/>
    </row>
    <row r="4950" spans="1:1" x14ac:dyDescent="0.25">
      <c r="A4950" s="3"/>
    </row>
    <row r="4951" spans="1:1" x14ac:dyDescent="0.25">
      <c r="A4951" s="3"/>
    </row>
    <row r="4952" spans="1:1" x14ac:dyDescent="0.25">
      <c r="A4952" s="3"/>
    </row>
    <row r="4953" spans="1:1" x14ac:dyDescent="0.25">
      <c r="A4953" s="3"/>
    </row>
    <row r="4954" spans="1:1" x14ac:dyDescent="0.25">
      <c r="A4954" s="3"/>
    </row>
    <row r="4955" spans="1:1" x14ac:dyDescent="0.25">
      <c r="A4955" s="3"/>
    </row>
    <row r="4956" spans="1:1" x14ac:dyDescent="0.25">
      <c r="A4956" s="3"/>
    </row>
    <row r="4957" spans="1:1" x14ac:dyDescent="0.25">
      <c r="A4957" s="3"/>
    </row>
    <row r="4958" spans="1:1" x14ac:dyDescent="0.25">
      <c r="A4958" s="3"/>
    </row>
    <row r="4959" spans="1:1" x14ac:dyDescent="0.25">
      <c r="A4959" s="3"/>
    </row>
    <row r="4960" spans="1:1" x14ac:dyDescent="0.25">
      <c r="A4960" s="3"/>
    </row>
    <row r="4961" spans="1:1" x14ac:dyDescent="0.25">
      <c r="A4961" s="3"/>
    </row>
    <row r="4962" spans="1:1" x14ac:dyDescent="0.25">
      <c r="A4962" s="3"/>
    </row>
    <row r="4963" spans="1:1" x14ac:dyDescent="0.25">
      <c r="A4963" s="3"/>
    </row>
    <row r="4964" spans="1:1" x14ac:dyDescent="0.25">
      <c r="A4964" s="3"/>
    </row>
    <row r="4965" spans="1:1" x14ac:dyDescent="0.25">
      <c r="A4965" s="3"/>
    </row>
    <row r="4966" spans="1:1" x14ac:dyDescent="0.25">
      <c r="A4966" s="3"/>
    </row>
    <row r="4967" spans="1:1" x14ac:dyDescent="0.25">
      <c r="A4967" s="3"/>
    </row>
    <row r="4968" spans="1:1" x14ac:dyDescent="0.25">
      <c r="A4968" s="3"/>
    </row>
    <row r="4969" spans="1:1" x14ac:dyDescent="0.25">
      <c r="A4969" s="3"/>
    </row>
    <row r="4970" spans="1:1" x14ac:dyDescent="0.25">
      <c r="A4970" s="3"/>
    </row>
    <row r="4971" spans="1:1" x14ac:dyDescent="0.25">
      <c r="A4971" s="3"/>
    </row>
    <row r="4972" spans="1:1" x14ac:dyDescent="0.25">
      <c r="A4972" s="3"/>
    </row>
    <row r="4973" spans="1:1" x14ac:dyDescent="0.25">
      <c r="A4973" s="3"/>
    </row>
    <row r="4974" spans="1:1" x14ac:dyDescent="0.25">
      <c r="A4974" s="3"/>
    </row>
    <row r="4975" spans="1:1" x14ac:dyDescent="0.25">
      <c r="A4975" s="3"/>
    </row>
    <row r="4976" spans="1:1" x14ac:dyDescent="0.25">
      <c r="A4976" s="3"/>
    </row>
    <row r="4977" spans="1:1" x14ac:dyDescent="0.25">
      <c r="A4977" s="3"/>
    </row>
    <row r="4978" spans="1:1" x14ac:dyDescent="0.25">
      <c r="A4978" s="3"/>
    </row>
    <row r="4979" spans="1:1" x14ac:dyDescent="0.25">
      <c r="A4979" s="3"/>
    </row>
    <row r="4980" spans="1:1" x14ac:dyDescent="0.25">
      <c r="A4980" s="3"/>
    </row>
    <row r="4981" spans="1:1" x14ac:dyDescent="0.25">
      <c r="A4981" s="3"/>
    </row>
    <row r="4982" spans="1:1" x14ac:dyDescent="0.25">
      <c r="A4982" s="3"/>
    </row>
    <row r="4983" spans="1:1" x14ac:dyDescent="0.25">
      <c r="A4983" s="3"/>
    </row>
    <row r="4984" spans="1:1" x14ac:dyDescent="0.25">
      <c r="A4984" s="3"/>
    </row>
    <row r="4985" spans="1:1" x14ac:dyDescent="0.25">
      <c r="A4985" s="3"/>
    </row>
    <row r="4986" spans="1:1" x14ac:dyDescent="0.25">
      <c r="A4986" s="3"/>
    </row>
    <row r="4987" spans="1:1" x14ac:dyDescent="0.25">
      <c r="A4987" s="3"/>
    </row>
    <row r="4988" spans="1:1" x14ac:dyDescent="0.25">
      <c r="A4988" s="3"/>
    </row>
    <row r="4989" spans="1:1" x14ac:dyDescent="0.25">
      <c r="A4989" s="3"/>
    </row>
    <row r="4990" spans="1:1" x14ac:dyDescent="0.25">
      <c r="A4990" s="3"/>
    </row>
    <row r="4991" spans="1:1" x14ac:dyDescent="0.25">
      <c r="A4991" s="3"/>
    </row>
    <row r="4992" spans="1:1" x14ac:dyDescent="0.25">
      <c r="A4992" s="3"/>
    </row>
    <row r="4993" spans="1:1" x14ac:dyDescent="0.25">
      <c r="A4993" s="3"/>
    </row>
    <row r="4994" spans="1:1" x14ac:dyDescent="0.25">
      <c r="A4994" s="3"/>
    </row>
    <row r="4995" spans="1:1" x14ac:dyDescent="0.25">
      <c r="A4995" s="3"/>
    </row>
    <row r="4996" spans="1:1" x14ac:dyDescent="0.25">
      <c r="A4996" s="3"/>
    </row>
    <row r="4997" spans="1:1" x14ac:dyDescent="0.25">
      <c r="A4997" s="3"/>
    </row>
    <row r="4998" spans="1:1" x14ac:dyDescent="0.25">
      <c r="A4998" s="3"/>
    </row>
    <row r="4999" spans="1:1" x14ac:dyDescent="0.25">
      <c r="A4999" s="3"/>
    </row>
    <row r="5000" spans="1:1" x14ac:dyDescent="0.25">
      <c r="A5000" s="3"/>
    </row>
    <row r="5001" spans="1:1" x14ac:dyDescent="0.25">
      <c r="A5001" s="3"/>
    </row>
    <row r="5002" spans="1:1" x14ac:dyDescent="0.25">
      <c r="A5002" s="3"/>
    </row>
    <row r="5003" spans="1:1" x14ac:dyDescent="0.25">
      <c r="A5003" s="3"/>
    </row>
    <row r="5004" spans="1:1" x14ac:dyDescent="0.25">
      <c r="A5004" s="3"/>
    </row>
    <row r="5005" spans="1:1" x14ac:dyDescent="0.25">
      <c r="A5005" s="3"/>
    </row>
    <row r="5006" spans="1:1" x14ac:dyDescent="0.25">
      <c r="A5006" s="3"/>
    </row>
    <row r="5007" spans="1:1" x14ac:dyDescent="0.25">
      <c r="A5007" s="3"/>
    </row>
    <row r="5008" spans="1:1" x14ac:dyDescent="0.25">
      <c r="A5008" s="3"/>
    </row>
    <row r="5009" spans="1:1" x14ac:dyDescent="0.25">
      <c r="A5009" s="3"/>
    </row>
    <row r="5010" spans="1:1" x14ac:dyDescent="0.25">
      <c r="A5010" s="3"/>
    </row>
    <row r="5011" spans="1:1" x14ac:dyDescent="0.25">
      <c r="A5011" s="3"/>
    </row>
    <row r="5012" spans="1:1" x14ac:dyDescent="0.25">
      <c r="A5012" s="3"/>
    </row>
    <row r="5013" spans="1:1" x14ac:dyDescent="0.25">
      <c r="A5013" s="3"/>
    </row>
    <row r="5014" spans="1:1" x14ac:dyDescent="0.25">
      <c r="A5014" s="3"/>
    </row>
    <row r="5015" spans="1:1" x14ac:dyDescent="0.25">
      <c r="A5015" s="3"/>
    </row>
    <row r="5016" spans="1:1" x14ac:dyDescent="0.25">
      <c r="A5016" s="3"/>
    </row>
    <row r="5017" spans="1:1" x14ac:dyDescent="0.25">
      <c r="A5017" s="3"/>
    </row>
    <row r="5018" spans="1:1" x14ac:dyDescent="0.25">
      <c r="A5018" s="3"/>
    </row>
    <row r="5019" spans="1:1" x14ac:dyDescent="0.25">
      <c r="A5019" s="3"/>
    </row>
    <row r="5020" spans="1:1" x14ac:dyDescent="0.25">
      <c r="A5020" s="3"/>
    </row>
    <row r="5021" spans="1:1" x14ac:dyDescent="0.25">
      <c r="A5021" s="3"/>
    </row>
    <row r="5022" spans="1:1" x14ac:dyDescent="0.25">
      <c r="A5022" s="3"/>
    </row>
    <row r="5023" spans="1:1" x14ac:dyDescent="0.25">
      <c r="A5023" s="3"/>
    </row>
    <row r="5024" spans="1:1" x14ac:dyDescent="0.25">
      <c r="A5024" s="3"/>
    </row>
    <row r="5025" spans="1:1" x14ac:dyDescent="0.25">
      <c r="A5025" s="3"/>
    </row>
    <row r="5026" spans="1:1" x14ac:dyDescent="0.25">
      <c r="A5026" s="3"/>
    </row>
    <row r="5027" spans="1:1" x14ac:dyDescent="0.25">
      <c r="A5027" s="3"/>
    </row>
    <row r="5028" spans="1:1" x14ac:dyDescent="0.25">
      <c r="A5028" s="3"/>
    </row>
    <row r="5029" spans="1:1" x14ac:dyDescent="0.25">
      <c r="A5029" s="3"/>
    </row>
    <row r="5030" spans="1:1" x14ac:dyDescent="0.25">
      <c r="A5030" s="3"/>
    </row>
    <row r="5031" spans="1:1" x14ac:dyDescent="0.25">
      <c r="A5031" s="3"/>
    </row>
    <row r="5032" spans="1:1" x14ac:dyDescent="0.25">
      <c r="A5032" s="3"/>
    </row>
    <row r="5033" spans="1:1" x14ac:dyDescent="0.25">
      <c r="A5033" s="3"/>
    </row>
    <row r="5034" spans="1:1" x14ac:dyDescent="0.25">
      <c r="A5034" s="3"/>
    </row>
    <row r="5035" spans="1:1" x14ac:dyDescent="0.25">
      <c r="A5035" s="3"/>
    </row>
    <row r="5036" spans="1:1" x14ac:dyDescent="0.25">
      <c r="A5036" s="3"/>
    </row>
    <row r="5037" spans="1:1" x14ac:dyDescent="0.25">
      <c r="A5037" s="3"/>
    </row>
    <row r="5038" spans="1:1" x14ac:dyDescent="0.25">
      <c r="A5038" s="3"/>
    </row>
    <row r="5039" spans="1:1" x14ac:dyDescent="0.25">
      <c r="A5039" s="3"/>
    </row>
    <row r="5040" spans="1:1" x14ac:dyDescent="0.25">
      <c r="A5040" s="3"/>
    </row>
    <row r="5041" spans="1:1" x14ac:dyDescent="0.25">
      <c r="A5041" s="3"/>
    </row>
    <row r="5042" spans="1:1" x14ac:dyDescent="0.25">
      <c r="A5042" s="3"/>
    </row>
    <row r="5043" spans="1:1" x14ac:dyDescent="0.25">
      <c r="A5043" s="3"/>
    </row>
    <row r="5044" spans="1:1" x14ac:dyDescent="0.25">
      <c r="A5044" s="3"/>
    </row>
    <row r="5045" spans="1:1" x14ac:dyDescent="0.25">
      <c r="A5045" s="3"/>
    </row>
    <row r="5046" spans="1:1" x14ac:dyDescent="0.25">
      <c r="A5046" s="3"/>
    </row>
    <row r="5047" spans="1:1" x14ac:dyDescent="0.25">
      <c r="A5047" s="3"/>
    </row>
    <row r="5048" spans="1:1" x14ac:dyDescent="0.25">
      <c r="A5048" s="3"/>
    </row>
    <row r="5049" spans="1:1" x14ac:dyDescent="0.25">
      <c r="A5049" s="3"/>
    </row>
    <row r="5050" spans="1:1" x14ac:dyDescent="0.25">
      <c r="A5050" s="3"/>
    </row>
    <row r="5051" spans="1:1" x14ac:dyDescent="0.25">
      <c r="A5051" s="3"/>
    </row>
    <row r="5052" spans="1:1" x14ac:dyDescent="0.25">
      <c r="A5052" s="3"/>
    </row>
    <row r="5053" spans="1:1" x14ac:dyDescent="0.25">
      <c r="A5053" s="3"/>
    </row>
    <row r="5054" spans="1:1" x14ac:dyDescent="0.25">
      <c r="A5054" s="3"/>
    </row>
    <row r="5055" spans="1:1" x14ac:dyDescent="0.25">
      <c r="A5055" s="3"/>
    </row>
    <row r="5056" spans="1:1" x14ac:dyDescent="0.25">
      <c r="A5056" s="3"/>
    </row>
    <row r="5057" spans="1:1" x14ac:dyDescent="0.25">
      <c r="A5057" s="3"/>
    </row>
    <row r="5058" spans="1:1" x14ac:dyDescent="0.25">
      <c r="A5058" s="3"/>
    </row>
    <row r="5059" spans="1:1" x14ac:dyDescent="0.25">
      <c r="A5059" s="3"/>
    </row>
    <row r="5060" spans="1:1" x14ac:dyDescent="0.25">
      <c r="A5060" s="3"/>
    </row>
    <row r="5061" spans="1:1" x14ac:dyDescent="0.25">
      <c r="A5061" s="3"/>
    </row>
    <row r="5062" spans="1:1" x14ac:dyDescent="0.25">
      <c r="A5062" s="3"/>
    </row>
    <row r="5063" spans="1:1" x14ac:dyDescent="0.25">
      <c r="A5063" s="3"/>
    </row>
    <row r="5064" spans="1:1" x14ac:dyDescent="0.25">
      <c r="A5064" s="3"/>
    </row>
    <row r="5065" spans="1:1" x14ac:dyDescent="0.25">
      <c r="A5065" s="3"/>
    </row>
    <row r="5066" spans="1:1" x14ac:dyDescent="0.25">
      <c r="A5066" s="3"/>
    </row>
    <row r="5067" spans="1:1" x14ac:dyDescent="0.25">
      <c r="A5067" s="3"/>
    </row>
    <row r="5068" spans="1:1" x14ac:dyDescent="0.25">
      <c r="A5068" s="3"/>
    </row>
    <row r="5069" spans="1:1" x14ac:dyDescent="0.25">
      <c r="A5069" s="3"/>
    </row>
    <row r="5070" spans="1:1" x14ac:dyDescent="0.25">
      <c r="A5070" s="3"/>
    </row>
    <row r="5071" spans="1:1" x14ac:dyDescent="0.25">
      <c r="A5071" s="3"/>
    </row>
    <row r="5072" spans="1:1" x14ac:dyDescent="0.25">
      <c r="A5072" s="3"/>
    </row>
    <row r="5073" spans="1:1" x14ac:dyDescent="0.25">
      <c r="A5073" s="3"/>
    </row>
    <row r="5074" spans="1:1" x14ac:dyDescent="0.25">
      <c r="A5074" s="3"/>
    </row>
    <row r="5075" spans="1:1" x14ac:dyDescent="0.25">
      <c r="A5075" s="3"/>
    </row>
    <row r="5076" spans="1:1" x14ac:dyDescent="0.25">
      <c r="A5076" s="3"/>
    </row>
    <row r="5077" spans="1:1" x14ac:dyDescent="0.25">
      <c r="A5077" s="3"/>
    </row>
    <row r="5078" spans="1:1" x14ac:dyDescent="0.25">
      <c r="A5078" s="3"/>
    </row>
    <row r="5079" spans="1:1" x14ac:dyDescent="0.25">
      <c r="A5079" s="3"/>
    </row>
    <row r="5080" spans="1:1" x14ac:dyDescent="0.25">
      <c r="A5080" s="3"/>
    </row>
    <row r="5081" spans="1:1" x14ac:dyDescent="0.25">
      <c r="A5081" s="3"/>
    </row>
    <row r="5082" spans="1:1" x14ac:dyDescent="0.25">
      <c r="A5082" s="3"/>
    </row>
    <row r="5083" spans="1:1" x14ac:dyDescent="0.25">
      <c r="A5083" s="3"/>
    </row>
    <row r="5084" spans="1:1" x14ac:dyDescent="0.25">
      <c r="A5084" s="3"/>
    </row>
    <row r="5085" spans="1:1" x14ac:dyDescent="0.25">
      <c r="A5085" s="3"/>
    </row>
    <row r="5086" spans="1:1" x14ac:dyDescent="0.25">
      <c r="A5086" s="3"/>
    </row>
    <row r="5087" spans="1:1" x14ac:dyDescent="0.25">
      <c r="A5087" s="3"/>
    </row>
    <row r="5088" spans="1:1" x14ac:dyDescent="0.25">
      <c r="A5088" s="3"/>
    </row>
    <row r="5089" spans="1:1" x14ac:dyDescent="0.25">
      <c r="A5089" s="3"/>
    </row>
    <row r="5090" spans="1:1" x14ac:dyDescent="0.25">
      <c r="A5090" s="3"/>
    </row>
    <row r="5091" spans="1:1" x14ac:dyDescent="0.25">
      <c r="A5091" s="3"/>
    </row>
    <row r="5092" spans="1:1" x14ac:dyDescent="0.25">
      <c r="A5092" s="3"/>
    </row>
    <row r="5093" spans="1:1" x14ac:dyDescent="0.25">
      <c r="A5093" s="3"/>
    </row>
    <row r="5094" spans="1:1" x14ac:dyDescent="0.25">
      <c r="A5094" s="3"/>
    </row>
    <row r="5095" spans="1:1" x14ac:dyDescent="0.25">
      <c r="A5095" s="3"/>
    </row>
    <row r="5096" spans="1:1" x14ac:dyDescent="0.25">
      <c r="A5096" s="3"/>
    </row>
    <row r="5097" spans="1:1" x14ac:dyDescent="0.25">
      <c r="A5097" s="3"/>
    </row>
    <row r="5098" spans="1:1" x14ac:dyDescent="0.25">
      <c r="A5098" s="3"/>
    </row>
    <row r="5099" spans="1:1" x14ac:dyDescent="0.25">
      <c r="A5099" s="3"/>
    </row>
    <row r="5100" spans="1:1" x14ac:dyDescent="0.25">
      <c r="A5100" s="3"/>
    </row>
    <row r="5101" spans="1:1" x14ac:dyDescent="0.25">
      <c r="A5101" s="3"/>
    </row>
    <row r="5102" spans="1:1" x14ac:dyDescent="0.25">
      <c r="A5102" s="3"/>
    </row>
    <row r="5103" spans="1:1" x14ac:dyDescent="0.25">
      <c r="A5103" s="3"/>
    </row>
    <row r="5104" spans="1:1" x14ac:dyDescent="0.25">
      <c r="A5104" s="3"/>
    </row>
    <row r="5105" spans="1:1" x14ac:dyDescent="0.25">
      <c r="A5105" s="3"/>
    </row>
    <row r="5106" spans="1:1" x14ac:dyDescent="0.25">
      <c r="A5106" s="3"/>
    </row>
    <row r="5107" spans="1:1" x14ac:dyDescent="0.25">
      <c r="A5107" s="3"/>
    </row>
    <row r="5108" spans="1:1" x14ac:dyDescent="0.25">
      <c r="A5108" s="3"/>
    </row>
    <row r="5109" spans="1:1" x14ac:dyDescent="0.25">
      <c r="A5109" s="3"/>
    </row>
    <row r="5110" spans="1:1" x14ac:dyDescent="0.25">
      <c r="A5110" s="3"/>
    </row>
    <row r="5111" spans="1:1" x14ac:dyDescent="0.25">
      <c r="A5111" s="3"/>
    </row>
    <row r="5112" spans="1:1" x14ac:dyDescent="0.25">
      <c r="A5112" s="3"/>
    </row>
    <row r="5113" spans="1:1" x14ac:dyDescent="0.25">
      <c r="A5113" s="3"/>
    </row>
    <row r="5114" spans="1:1" x14ac:dyDescent="0.25">
      <c r="A5114" s="3"/>
    </row>
    <row r="5115" spans="1:1" x14ac:dyDescent="0.25">
      <c r="A5115" s="3"/>
    </row>
    <row r="5116" spans="1:1" x14ac:dyDescent="0.25">
      <c r="A5116" s="3"/>
    </row>
    <row r="5117" spans="1:1" x14ac:dyDescent="0.25">
      <c r="A5117" s="3"/>
    </row>
    <row r="5118" spans="1:1" x14ac:dyDescent="0.25">
      <c r="A5118" s="3"/>
    </row>
    <row r="5119" spans="1:1" x14ac:dyDescent="0.25">
      <c r="A5119" s="3"/>
    </row>
    <row r="5120" spans="1:1" x14ac:dyDescent="0.25">
      <c r="A5120" s="3"/>
    </row>
    <row r="5121" spans="1:1" x14ac:dyDescent="0.25">
      <c r="A5121" s="3"/>
    </row>
    <row r="5122" spans="1:1" x14ac:dyDescent="0.25">
      <c r="A5122" s="3"/>
    </row>
    <row r="5123" spans="1:1" x14ac:dyDescent="0.25">
      <c r="A5123" s="3"/>
    </row>
    <row r="5124" spans="1:1" x14ac:dyDescent="0.25">
      <c r="A5124" s="3"/>
    </row>
    <row r="5125" spans="1:1" x14ac:dyDescent="0.25">
      <c r="A5125" s="3"/>
    </row>
    <row r="5126" spans="1:1" x14ac:dyDescent="0.25">
      <c r="A5126" s="3"/>
    </row>
    <row r="5127" spans="1:1" x14ac:dyDescent="0.25">
      <c r="A5127" s="3"/>
    </row>
    <row r="5128" spans="1:1" x14ac:dyDescent="0.25">
      <c r="A5128" s="3"/>
    </row>
    <row r="5129" spans="1:1" x14ac:dyDescent="0.25">
      <c r="A5129" s="3"/>
    </row>
    <row r="5130" spans="1:1" x14ac:dyDescent="0.25">
      <c r="A5130" s="3"/>
    </row>
    <row r="5131" spans="1:1" x14ac:dyDescent="0.25">
      <c r="A5131" s="3"/>
    </row>
    <row r="5132" spans="1:1" x14ac:dyDescent="0.25">
      <c r="A5132" s="3"/>
    </row>
    <row r="5133" spans="1:1" x14ac:dyDescent="0.25">
      <c r="A5133" s="3"/>
    </row>
    <row r="5134" spans="1:1" x14ac:dyDescent="0.25">
      <c r="A5134" s="3"/>
    </row>
    <row r="5135" spans="1:1" x14ac:dyDescent="0.25">
      <c r="A5135" s="3"/>
    </row>
    <row r="5136" spans="1:1" x14ac:dyDescent="0.25">
      <c r="A5136" s="3"/>
    </row>
    <row r="5137" spans="1:1" x14ac:dyDescent="0.25">
      <c r="A5137" s="3"/>
    </row>
    <row r="5138" spans="1:1" x14ac:dyDescent="0.25">
      <c r="A5138" s="3"/>
    </row>
    <row r="5139" spans="1:1" x14ac:dyDescent="0.25">
      <c r="A5139" s="3"/>
    </row>
    <row r="5140" spans="1:1" x14ac:dyDescent="0.25">
      <c r="A5140" s="3"/>
    </row>
    <row r="5141" spans="1:1" x14ac:dyDescent="0.25">
      <c r="A5141" s="3"/>
    </row>
    <row r="5142" spans="1:1" x14ac:dyDescent="0.25">
      <c r="A5142" s="3"/>
    </row>
    <row r="5143" spans="1:1" x14ac:dyDescent="0.25">
      <c r="A5143" s="3"/>
    </row>
    <row r="5144" spans="1:1" x14ac:dyDescent="0.25">
      <c r="A5144" s="3"/>
    </row>
    <row r="5145" spans="1:1" x14ac:dyDescent="0.25">
      <c r="A5145" s="3"/>
    </row>
    <row r="5146" spans="1:1" x14ac:dyDescent="0.25">
      <c r="A5146" s="3"/>
    </row>
    <row r="5147" spans="1:1" x14ac:dyDescent="0.25">
      <c r="A5147" s="3"/>
    </row>
    <row r="5148" spans="1:1" x14ac:dyDescent="0.25">
      <c r="A5148" s="3"/>
    </row>
    <row r="5149" spans="1:1" x14ac:dyDescent="0.25">
      <c r="A5149" s="3"/>
    </row>
    <row r="5150" spans="1:1" x14ac:dyDescent="0.25">
      <c r="A5150" s="3"/>
    </row>
    <row r="5151" spans="1:1" x14ac:dyDescent="0.25">
      <c r="A5151" s="3"/>
    </row>
    <row r="5152" spans="1:1" x14ac:dyDescent="0.25">
      <c r="A5152" s="3"/>
    </row>
    <row r="5153" spans="1:1" x14ac:dyDescent="0.25">
      <c r="A5153" s="3"/>
    </row>
    <row r="5154" spans="1:1" x14ac:dyDescent="0.25">
      <c r="A5154" s="3"/>
    </row>
    <row r="5155" spans="1:1" x14ac:dyDescent="0.25">
      <c r="A5155" s="3"/>
    </row>
    <row r="5156" spans="1:1" x14ac:dyDescent="0.25">
      <c r="A5156" s="3"/>
    </row>
    <row r="5157" spans="1:1" x14ac:dyDescent="0.25">
      <c r="A5157" s="3"/>
    </row>
    <row r="5158" spans="1:1" x14ac:dyDescent="0.25">
      <c r="A5158" s="3"/>
    </row>
    <row r="5159" spans="1:1" x14ac:dyDescent="0.25">
      <c r="A5159" s="3"/>
    </row>
    <row r="5160" spans="1:1" x14ac:dyDescent="0.25">
      <c r="A5160" s="3"/>
    </row>
    <row r="5161" spans="1:1" x14ac:dyDescent="0.25">
      <c r="A5161" s="3"/>
    </row>
    <row r="5162" spans="1:1" x14ac:dyDescent="0.25">
      <c r="A5162" s="3"/>
    </row>
    <row r="5163" spans="1:1" x14ac:dyDescent="0.25">
      <c r="A5163" s="3"/>
    </row>
    <row r="5164" spans="1:1" x14ac:dyDescent="0.25">
      <c r="A5164" s="3"/>
    </row>
    <row r="5165" spans="1:1" x14ac:dyDescent="0.25">
      <c r="A5165" s="3"/>
    </row>
    <row r="5166" spans="1:1" x14ac:dyDescent="0.25">
      <c r="A5166" s="3"/>
    </row>
    <row r="5167" spans="1:1" x14ac:dyDescent="0.25">
      <c r="A5167" s="3"/>
    </row>
    <row r="5168" spans="1:1" x14ac:dyDescent="0.25">
      <c r="A5168" s="3"/>
    </row>
    <row r="5169" spans="1:1" x14ac:dyDescent="0.25">
      <c r="A5169" s="3"/>
    </row>
    <row r="5170" spans="1:1" x14ac:dyDescent="0.25">
      <c r="A5170" s="3"/>
    </row>
    <row r="5171" spans="1:1" x14ac:dyDescent="0.25">
      <c r="A5171" s="3"/>
    </row>
    <row r="5172" spans="1:1" x14ac:dyDescent="0.25">
      <c r="A5172" s="3"/>
    </row>
    <row r="5173" spans="1:1" x14ac:dyDescent="0.25">
      <c r="A5173" s="3"/>
    </row>
    <row r="5174" spans="1:1" x14ac:dyDescent="0.25">
      <c r="A5174" s="3"/>
    </row>
    <row r="5175" spans="1:1" x14ac:dyDescent="0.25">
      <c r="A5175" s="3"/>
    </row>
    <row r="5176" spans="1:1" x14ac:dyDescent="0.25">
      <c r="A5176" s="3"/>
    </row>
    <row r="5177" spans="1:1" x14ac:dyDescent="0.25">
      <c r="A5177" s="3"/>
    </row>
    <row r="5178" spans="1:1" x14ac:dyDescent="0.25">
      <c r="A5178" s="3"/>
    </row>
    <row r="5179" spans="1:1" x14ac:dyDescent="0.25">
      <c r="A5179" s="3"/>
    </row>
    <row r="5180" spans="1:1" x14ac:dyDescent="0.25">
      <c r="A5180" s="3"/>
    </row>
    <row r="5181" spans="1:1" x14ac:dyDescent="0.25">
      <c r="A5181" s="3"/>
    </row>
    <row r="5182" spans="1:1" x14ac:dyDescent="0.25">
      <c r="A5182" s="3"/>
    </row>
    <row r="5183" spans="1:1" x14ac:dyDescent="0.25">
      <c r="A5183" s="3"/>
    </row>
    <row r="5184" spans="1:1" x14ac:dyDescent="0.25">
      <c r="A5184" s="3"/>
    </row>
    <row r="5185" spans="1:1" x14ac:dyDescent="0.25">
      <c r="A5185" s="3"/>
    </row>
    <row r="5186" spans="1:1" x14ac:dyDescent="0.25">
      <c r="A5186" s="3"/>
    </row>
    <row r="5187" spans="1:1" x14ac:dyDescent="0.25">
      <c r="A5187" s="3"/>
    </row>
    <row r="5188" spans="1:1" x14ac:dyDescent="0.25">
      <c r="A5188" s="3"/>
    </row>
    <row r="5189" spans="1:1" x14ac:dyDescent="0.25">
      <c r="A5189" s="3"/>
    </row>
    <row r="5190" spans="1:1" x14ac:dyDescent="0.25">
      <c r="A5190" s="3"/>
    </row>
    <row r="5191" spans="1:1" x14ac:dyDescent="0.25">
      <c r="A5191" s="3"/>
    </row>
    <row r="5192" spans="1:1" x14ac:dyDescent="0.25">
      <c r="A5192" s="3"/>
    </row>
    <row r="5193" spans="1:1" x14ac:dyDescent="0.25">
      <c r="A5193" s="3"/>
    </row>
    <row r="5194" spans="1:1" x14ac:dyDescent="0.25">
      <c r="A5194" s="3"/>
    </row>
    <row r="5195" spans="1:1" x14ac:dyDescent="0.25">
      <c r="A5195" s="3"/>
    </row>
    <row r="5196" spans="1:1" x14ac:dyDescent="0.25">
      <c r="A5196" s="3"/>
    </row>
    <row r="5197" spans="1:1" x14ac:dyDescent="0.25">
      <c r="A5197" s="3"/>
    </row>
    <row r="5198" spans="1:1" x14ac:dyDescent="0.25">
      <c r="A5198" s="3"/>
    </row>
    <row r="5199" spans="1:1" x14ac:dyDescent="0.25">
      <c r="A5199" s="3"/>
    </row>
    <row r="5200" spans="1:1" x14ac:dyDescent="0.25">
      <c r="A5200" s="3"/>
    </row>
    <row r="5201" spans="1:1" x14ac:dyDescent="0.25">
      <c r="A5201" s="3"/>
    </row>
    <row r="5202" spans="1:1" x14ac:dyDescent="0.25">
      <c r="A5202" s="3"/>
    </row>
    <row r="5203" spans="1:1" x14ac:dyDescent="0.25">
      <c r="A5203" s="3"/>
    </row>
    <row r="5204" spans="1:1" x14ac:dyDescent="0.25">
      <c r="A5204" s="3"/>
    </row>
    <row r="5205" spans="1:1" x14ac:dyDescent="0.25">
      <c r="A5205" s="3"/>
    </row>
    <row r="5206" spans="1:1" x14ac:dyDescent="0.25">
      <c r="A5206" s="3"/>
    </row>
    <row r="5207" spans="1:1" x14ac:dyDescent="0.25">
      <c r="A5207" s="3"/>
    </row>
    <row r="5208" spans="1:1" x14ac:dyDescent="0.25">
      <c r="A5208" s="3"/>
    </row>
    <row r="5209" spans="1:1" x14ac:dyDescent="0.25">
      <c r="A5209" s="3"/>
    </row>
    <row r="5210" spans="1:1" x14ac:dyDescent="0.25">
      <c r="A5210" s="3"/>
    </row>
    <row r="5211" spans="1:1" x14ac:dyDescent="0.25">
      <c r="A5211" s="3"/>
    </row>
    <row r="5212" spans="1:1" x14ac:dyDescent="0.25">
      <c r="A5212" s="3"/>
    </row>
    <row r="5213" spans="1:1" x14ac:dyDescent="0.25">
      <c r="A5213" s="3"/>
    </row>
    <row r="5214" spans="1:1" x14ac:dyDescent="0.25">
      <c r="A5214" s="3"/>
    </row>
    <row r="5215" spans="1:1" x14ac:dyDescent="0.25">
      <c r="A5215" s="3"/>
    </row>
    <row r="5216" spans="1:1" x14ac:dyDescent="0.25">
      <c r="A5216" s="3"/>
    </row>
    <row r="5217" spans="1:1" x14ac:dyDescent="0.25">
      <c r="A5217" s="3"/>
    </row>
    <row r="5218" spans="1:1" x14ac:dyDescent="0.25">
      <c r="A5218" s="3"/>
    </row>
    <row r="5219" spans="1:1" x14ac:dyDescent="0.25">
      <c r="A5219" s="3"/>
    </row>
    <row r="5220" spans="1:1" x14ac:dyDescent="0.25">
      <c r="A5220" s="3"/>
    </row>
    <row r="5221" spans="1:1" x14ac:dyDescent="0.25">
      <c r="A5221" s="3"/>
    </row>
    <row r="5222" spans="1:1" x14ac:dyDescent="0.25">
      <c r="A5222" s="3"/>
    </row>
    <row r="5223" spans="1:1" x14ac:dyDescent="0.25">
      <c r="A5223" s="3"/>
    </row>
    <row r="5224" spans="1:1" x14ac:dyDescent="0.25">
      <c r="A5224" s="3"/>
    </row>
    <row r="5225" spans="1:1" x14ac:dyDescent="0.25">
      <c r="A5225" s="3"/>
    </row>
    <row r="5226" spans="1:1" x14ac:dyDescent="0.25">
      <c r="A5226" s="3"/>
    </row>
    <row r="5227" spans="1:1" x14ac:dyDescent="0.25">
      <c r="A5227" s="3"/>
    </row>
    <row r="5228" spans="1:1" x14ac:dyDescent="0.25">
      <c r="A5228" s="3"/>
    </row>
    <row r="5229" spans="1:1" x14ac:dyDescent="0.25">
      <c r="A5229" s="3"/>
    </row>
    <row r="5230" spans="1:1" x14ac:dyDescent="0.25">
      <c r="A5230" s="3"/>
    </row>
    <row r="5231" spans="1:1" x14ac:dyDescent="0.25">
      <c r="A5231" s="3"/>
    </row>
    <row r="5232" spans="1:1" x14ac:dyDescent="0.25">
      <c r="A5232" s="3"/>
    </row>
    <row r="5233" spans="1:1" x14ac:dyDescent="0.25">
      <c r="A5233" s="3"/>
    </row>
    <row r="5234" spans="1:1" x14ac:dyDescent="0.25">
      <c r="A5234" s="3"/>
    </row>
    <row r="5235" spans="1:1" x14ac:dyDescent="0.25">
      <c r="A5235" s="3"/>
    </row>
    <row r="5236" spans="1:1" x14ac:dyDescent="0.25">
      <c r="A5236" s="3"/>
    </row>
    <row r="5237" spans="1:1" x14ac:dyDescent="0.25">
      <c r="A5237" s="3"/>
    </row>
    <row r="5238" spans="1:1" x14ac:dyDescent="0.25">
      <c r="A5238" s="3"/>
    </row>
    <row r="5239" spans="1:1" x14ac:dyDescent="0.25">
      <c r="A5239" s="3"/>
    </row>
    <row r="5240" spans="1:1" x14ac:dyDescent="0.25">
      <c r="A5240" s="3"/>
    </row>
    <row r="5241" spans="1:1" x14ac:dyDescent="0.25">
      <c r="A5241" s="3"/>
    </row>
    <row r="5242" spans="1:1" x14ac:dyDescent="0.25">
      <c r="A5242" s="3"/>
    </row>
    <row r="5243" spans="1:1" x14ac:dyDescent="0.25">
      <c r="A5243" s="3"/>
    </row>
    <row r="5244" spans="1:1" x14ac:dyDescent="0.25">
      <c r="A5244" s="3"/>
    </row>
    <row r="5245" spans="1:1" x14ac:dyDescent="0.25">
      <c r="A5245" s="3"/>
    </row>
    <row r="5246" spans="1:1" x14ac:dyDescent="0.25">
      <c r="A5246" s="3"/>
    </row>
    <row r="5247" spans="1:1" x14ac:dyDescent="0.25">
      <c r="A5247" s="3"/>
    </row>
    <row r="5248" spans="1:1" x14ac:dyDescent="0.25">
      <c r="A5248" s="3"/>
    </row>
    <row r="5249" spans="1:1" x14ac:dyDescent="0.25">
      <c r="A5249" s="3"/>
    </row>
    <row r="5250" spans="1:1" x14ac:dyDescent="0.25">
      <c r="A5250" s="3"/>
    </row>
    <row r="5251" spans="1:1" x14ac:dyDescent="0.25">
      <c r="A5251" s="3"/>
    </row>
    <row r="5252" spans="1:1" x14ac:dyDescent="0.25">
      <c r="A5252" s="3"/>
    </row>
    <row r="5253" spans="1:1" x14ac:dyDescent="0.25">
      <c r="A5253" s="3"/>
    </row>
    <row r="5254" spans="1:1" x14ac:dyDescent="0.25">
      <c r="A5254" s="3"/>
    </row>
    <row r="5255" spans="1:1" x14ac:dyDescent="0.25">
      <c r="A5255" s="3"/>
    </row>
    <row r="5256" spans="1:1" x14ac:dyDescent="0.25">
      <c r="A5256" s="3"/>
    </row>
    <row r="5257" spans="1:1" x14ac:dyDescent="0.25">
      <c r="A5257" s="3"/>
    </row>
    <row r="5258" spans="1:1" x14ac:dyDescent="0.25">
      <c r="A5258" s="3"/>
    </row>
    <row r="5259" spans="1:1" x14ac:dyDescent="0.25">
      <c r="A5259" s="3"/>
    </row>
    <row r="5260" spans="1:1" x14ac:dyDescent="0.25">
      <c r="A5260" s="3"/>
    </row>
    <row r="5261" spans="1:1" x14ac:dyDescent="0.25">
      <c r="A5261" s="3"/>
    </row>
    <row r="5262" spans="1:1" x14ac:dyDescent="0.25">
      <c r="A5262" s="3"/>
    </row>
    <row r="5263" spans="1:1" x14ac:dyDescent="0.25">
      <c r="A5263" s="3"/>
    </row>
    <row r="5264" spans="1:1" x14ac:dyDescent="0.25">
      <c r="A5264" s="3"/>
    </row>
    <row r="5265" spans="1:1" x14ac:dyDescent="0.25">
      <c r="A5265" s="3"/>
    </row>
    <row r="5266" spans="1:1" x14ac:dyDescent="0.25">
      <c r="A5266" s="3"/>
    </row>
    <row r="5267" spans="1:1" x14ac:dyDescent="0.25">
      <c r="A5267" s="3"/>
    </row>
    <row r="5268" spans="1:1" x14ac:dyDescent="0.25">
      <c r="A5268" s="3"/>
    </row>
    <row r="5269" spans="1:1" x14ac:dyDescent="0.25">
      <c r="A5269" s="3"/>
    </row>
    <row r="5270" spans="1:1" x14ac:dyDescent="0.25">
      <c r="A5270" s="3"/>
    </row>
    <row r="5271" spans="1:1" x14ac:dyDescent="0.25">
      <c r="A5271" s="3"/>
    </row>
    <row r="5272" spans="1:1" x14ac:dyDescent="0.25">
      <c r="A5272" s="3"/>
    </row>
    <row r="5273" spans="1:1" x14ac:dyDescent="0.25">
      <c r="A5273" s="3"/>
    </row>
    <row r="5274" spans="1:1" x14ac:dyDescent="0.25">
      <c r="A5274" s="3"/>
    </row>
    <row r="5275" spans="1:1" x14ac:dyDescent="0.25">
      <c r="A5275" s="3"/>
    </row>
    <row r="5276" spans="1:1" x14ac:dyDescent="0.25">
      <c r="A5276" s="3"/>
    </row>
    <row r="5277" spans="1:1" x14ac:dyDescent="0.25">
      <c r="A5277" s="3"/>
    </row>
    <row r="5278" spans="1:1" x14ac:dyDescent="0.25">
      <c r="A5278" s="3"/>
    </row>
    <row r="5279" spans="1:1" x14ac:dyDescent="0.25">
      <c r="A5279" s="3"/>
    </row>
    <row r="5280" spans="1:1" x14ac:dyDescent="0.25">
      <c r="A5280" s="3"/>
    </row>
    <row r="5281" spans="1:1" x14ac:dyDescent="0.25">
      <c r="A5281" s="3"/>
    </row>
    <row r="5282" spans="1:1" x14ac:dyDescent="0.25">
      <c r="A5282" s="3"/>
    </row>
    <row r="5283" spans="1:1" x14ac:dyDescent="0.25">
      <c r="A5283" s="3"/>
    </row>
    <row r="5284" spans="1:1" x14ac:dyDescent="0.25">
      <c r="A5284" s="3"/>
    </row>
    <row r="5285" spans="1:1" x14ac:dyDescent="0.25">
      <c r="A5285" s="3"/>
    </row>
    <row r="5286" spans="1:1" x14ac:dyDescent="0.25">
      <c r="A5286" s="3"/>
    </row>
    <row r="5287" spans="1:1" x14ac:dyDescent="0.25">
      <c r="A5287" s="3"/>
    </row>
    <row r="5288" spans="1:1" x14ac:dyDescent="0.25">
      <c r="A5288" s="3"/>
    </row>
    <row r="5289" spans="1:1" x14ac:dyDescent="0.25">
      <c r="A5289" s="3"/>
    </row>
    <row r="5290" spans="1:1" x14ac:dyDescent="0.25">
      <c r="A5290" s="3"/>
    </row>
    <row r="5291" spans="1:1" x14ac:dyDescent="0.25">
      <c r="A5291" s="3"/>
    </row>
    <row r="5292" spans="1:1" x14ac:dyDescent="0.25">
      <c r="A5292" s="3"/>
    </row>
    <row r="5293" spans="1:1" x14ac:dyDescent="0.25">
      <c r="A5293" s="3"/>
    </row>
    <row r="5294" spans="1:1" x14ac:dyDescent="0.25">
      <c r="A5294" s="3"/>
    </row>
    <row r="5295" spans="1:1" x14ac:dyDescent="0.25">
      <c r="A5295" s="3"/>
    </row>
    <row r="5296" spans="1:1" x14ac:dyDescent="0.25">
      <c r="A5296" s="3"/>
    </row>
    <row r="5297" spans="1:1" x14ac:dyDescent="0.25">
      <c r="A5297" s="3"/>
    </row>
    <row r="5298" spans="1:1" x14ac:dyDescent="0.25">
      <c r="A5298" s="3"/>
    </row>
    <row r="5299" spans="1:1" x14ac:dyDescent="0.25">
      <c r="A5299" s="3"/>
    </row>
    <row r="5300" spans="1:1" x14ac:dyDescent="0.25">
      <c r="A5300" s="3"/>
    </row>
    <row r="5301" spans="1:1" x14ac:dyDescent="0.25">
      <c r="A5301" s="3"/>
    </row>
    <row r="5302" spans="1:1" x14ac:dyDescent="0.25">
      <c r="A5302" s="3"/>
    </row>
    <row r="5303" spans="1:1" x14ac:dyDescent="0.25">
      <c r="A5303" s="3"/>
    </row>
    <row r="5304" spans="1:1" x14ac:dyDescent="0.25">
      <c r="A5304" s="3"/>
    </row>
    <row r="5305" spans="1:1" x14ac:dyDescent="0.25">
      <c r="A5305" s="3"/>
    </row>
    <row r="5306" spans="1:1" x14ac:dyDescent="0.25">
      <c r="A5306" s="3"/>
    </row>
    <row r="5307" spans="1:1" x14ac:dyDescent="0.25">
      <c r="A5307" s="3"/>
    </row>
    <row r="5308" spans="1:1" x14ac:dyDescent="0.25">
      <c r="A5308" s="3"/>
    </row>
    <row r="5309" spans="1:1" x14ac:dyDescent="0.25">
      <c r="A5309" s="3"/>
    </row>
    <row r="5310" spans="1:1" x14ac:dyDescent="0.25">
      <c r="A5310" s="3"/>
    </row>
    <row r="5311" spans="1:1" x14ac:dyDescent="0.25">
      <c r="A5311" s="3"/>
    </row>
    <row r="5312" spans="1:1" x14ac:dyDescent="0.25">
      <c r="A5312" s="3"/>
    </row>
    <row r="5313" spans="1:1" x14ac:dyDescent="0.25">
      <c r="A5313" s="3"/>
    </row>
    <row r="5314" spans="1:1" x14ac:dyDescent="0.25">
      <c r="A5314" s="3"/>
    </row>
    <row r="5315" spans="1:1" x14ac:dyDescent="0.25">
      <c r="A5315" s="3"/>
    </row>
    <row r="5316" spans="1:1" x14ac:dyDescent="0.25">
      <c r="A5316" s="3"/>
    </row>
    <row r="5317" spans="1:1" x14ac:dyDescent="0.25">
      <c r="A5317" s="3"/>
    </row>
    <row r="5318" spans="1:1" x14ac:dyDescent="0.25">
      <c r="A5318" s="3"/>
    </row>
    <row r="5319" spans="1:1" x14ac:dyDescent="0.25">
      <c r="A5319" s="3"/>
    </row>
    <row r="5320" spans="1:1" x14ac:dyDescent="0.25">
      <c r="A5320" s="3"/>
    </row>
    <row r="5321" spans="1:1" x14ac:dyDescent="0.25">
      <c r="A5321" s="3"/>
    </row>
    <row r="5322" spans="1:1" x14ac:dyDescent="0.25">
      <c r="A5322" s="3"/>
    </row>
    <row r="5323" spans="1:1" x14ac:dyDescent="0.25">
      <c r="A5323" s="3"/>
    </row>
    <row r="5324" spans="1:1" x14ac:dyDescent="0.25">
      <c r="A5324" s="3"/>
    </row>
    <row r="5325" spans="1:1" x14ac:dyDescent="0.25">
      <c r="A5325" s="3"/>
    </row>
    <row r="5326" spans="1:1" x14ac:dyDescent="0.25">
      <c r="A5326" s="3"/>
    </row>
    <row r="5327" spans="1:1" x14ac:dyDescent="0.25">
      <c r="A5327" s="3"/>
    </row>
    <row r="5328" spans="1:1" x14ac:dyDescent="0.25">
      <c r="A5328" s="3"/>
    </row>
    <row r="5329" spans="1:1" x14ac:dyDescent="0.25">
      <c r="A5329" s="3"/>
    </row>
    <row r="5330" spans="1:1" x14ac:dyDescent="0.25">
      <c r="A5330" s="3"/>
    </row>
    <row r="5331" spans="1:1" x14ac:dyDescent="0.25">
      <c r="A5331" s="3"/>
    </row>
    <row r="5332" spans="1:1" x14ac:dyDescent="0.25">
      <c r="A5332" s="3"/>
    </row>
    <row r="5333" spans="1:1" x14ac:dyDescent="0.25">
      <c r="A5333" s="3"/>
    </row>
    <row r="5334" spans="1:1" x14ac:dyDescent="0.25">
      <c r="A5334" s="3"/>
    </row>
    <row r="5335" spans="1:1" x14ac:dyDescent="0.25">
      <c r="A5335" s="3"/>
    </row>
    <row r="5336" spans="1:1" x14ac:dyDescent="0.25">
      <c r="A5336" s="3"/>
    </row>
    <row r="5337" spans="1:1" x14ac:dyDescent="0.25">
      <c r="A5337" s="3"/>
    </row>
    <row r="5338" spans="1:1" x14ac:dyDescent="0.25">
      <c r="A5338" s="3"/>
    </row>
    <row r="5339" spans="1:1" x14ac:dyDescent="0.25">
      <c r="A5339" s="3"/>
    </row>
    <row r="5340" spans="1:1" x14ac:dyDescent="0.25">
      <c r="A5340" s="3"/>
    </row>
    <row r="5341" spans="1:1" x14ac:dyDescent="0.25">
      <c r="A5341" s="3"/>
    </row>
    <row r="5342" spans="1:1" x14ac:dyDescent="0.25">
      <c r="A5342" s="3"/>
    </row>
    <row r="5343" spans="1:1" x14ac:dyDescent="0.25">
      <c r="A5343" s="3"/>
    </row>
    <row r="5344" spans="1:1" x14ac:dyDescent="0.25">
      <c r="A5344" s="3"/>
    </row>
    <row r="5345" spans="1:1" x14ac:dyDescent="0.25">
      <c r="A5345" s="3"/>
    </row>
    <row r="5346" spans="1:1" x14ac:dyDescent="0.25">
      <c r="A5346" s="3"/>
    </row>
    <row r="5347" spans="1:1" x14ac:dyDescent="0.25">
      <c r="A5347" s="3"/>
    </row>
    <row r="5348" spans="1:1" x14ac:dyDescent="0.25">
      <c r="A5348" s="3"/>
    </row>
    <row r="5349" spans="1:1" x14ac:dyDescent="0.25">
      <c r="A5349" s="3"/>
    </row>
    <row r="5350" spans="1:1" x14ac:dyDescent="0.25">
      <c r="A5350" s="3"/>
    </row>
    <row r="5351" spans="1:1" x14ac:dyDescent="0.25">
      <c r="A5351" s="3"/>
    </row>
    <row r="5352" spans="1:1" x14ac:dyDescent="0.25">
      <c r="A5352" s="3"/>
    </row>
    <row r="5353" spans="1:1" x14ac:dyDescent="0.25">
      <c r="A5353" s="3"/>
    </row>
    <row r="5354" spans="1:1" x14ac:dyDescent="0.25">
      <c r="A5354" s="3"/>
    </row>
    <row r="5355" spans="1:1" x14ac:dyDescent="0.25">
      <c r="A5355" s="3"/>
    </row>
    <row r="5356" spans="1:1" x14ac:dyDescent="0.25">
      <c r="A5356" s="3"/>
    </row>
    <row r="5357" spans="1:1" x14ac:dyDescent="0.25">
      <c r="A5357" s="3"/>
    </row>
    <row r="5358" spans="1:1" x14ac:dyDescent="0.25">
      <c r="A5358" s="3"/>
    </row>
    <row r="5359" spans="1:1" x14ac:dyDescent="0.25">
      <c r="A5359" s="3"/>
    </row>
    <row r="5360" spans="1:1" x14ac:dyDescent="0.25">
      <c r="A5360" s="3"/>
    </row>
    <row r="5361" spans="1:1" x14ac:dyDescent="0.25">
      <c r="A5361" s="3"/>
    </row>
    <row r="5362" spans="1:1" x14ac:dyDescent="0.25">
      <c r="A5362" s="3"/>
    </row>
    <row r="5363" spans="1:1" x14ac:dyDescent="0.25">
      <c r="A5363" s="3"/>
    </row>
    <row r="5364" spans="1:1" x14ac:dyDescent="0.25">
      <c r="A5364" s="3"/>
    </row>
    <row r="5365" spans="1:1" x14ac:dyDescent="0.25">
      <c r="A5365" s="3"/>
    </row>
    <row r="5366" spans="1:1" x14ac:dyDescent="0.25">
      <c r="A5366" s="3"/>
    </row>
    <row r="5367" spans="1:1" x14ac:dyDescent="0.25">
      <c r="A5367" s="3"/>
    </row>
    <row r="5368" spans="1:1" x14ac:dyDescent="0.25">
      <c r="A5368" s="3"/>
    </row>
    <row r="5369" spans="1:1" x14ac:dyDescent="0.25">
      <c r="A5369" s="3"/>
    </row>
    <row r="5370" spans="1:1" x14ac:dyDescent="0.25">
      <c r="A5370" s="3"/>
    </row>
    <row r="5371" spans="1:1" x14ac:dyDescent="0.25">
      <c r="A5371" s="3"/>
    </row>
    <row r="5372" spans="1:1" x14ac:dyDescent="0.25">
      <c r="A5372" s="3"/>
    </row>
    <row r="5373" spans="1:1" x14ac:dyDescent="0.25">
      <c r="A5373" s="3"/>
    </row>
    <row r="5374" spans="1:1" x14ac:dyDescent="0.25">
      <c r="A5374" s="3"/>
    </row>
    <row r="5375" spans="1:1" x14ac:dyDescent="0.25">
      <c r="A5375" s="3"/>
    </row>
    <row r="5376" spans="1:1" x14ac:dyDescent="0.25">
      <c r="A5376" s="3"/>
    </row>
    <row r="5377" spans="1:1" x14ac:dyDescent="0.25">
      <c r="A5377" s="3"/>
    </row>
    <row r="5378" spans="1:1" x14ac:dyDescent="0.25">
      <c r="A5378" s="3"/>
    </row>
    <row r="5379" spans="1:1" x14ac:dyDescent="0.25">
      <c r="A5379" s="3"/>
    </row>
    <row r="5380" spans="1:1" x14ac:dyDescent="0.25">
      <c r="A5380" s="3"/>
    </row>
    <row r="5381" spans="1:1" x14ac:dyDescent="0.25">
      <c r="A5381" s="3"/>
    </row>
    <row r="5382" spans="1:1" x14ac:dyDescent="0.25">
      <c r="A5382" s="3"/>
    </row>
    <row r="5383" spans="1:1" x14ac:dyDescent="0.25">
      <c r="A5383" s="3"/>
    </row>
    <row r="5384" spans="1:1" x14ac:dyDescent="0.25">
      <c r="A5384" s="3"/>
    </row>
    <row r="5385" spans="1:1" x14ac:dyDescent="0.25">
      <c r="A5385" s="3"/>
    </row>
    <row r="5386" spans="1:1" x14ac:dyDescent="0.25">
      <c r="A5386" s="3"/>
    </row>
    <row r="5387" spans="1:1" x14ac:dyDescent="0.25">
      <c r="A5387" s="3"/>
    </row>
    <row r="5388" spans="1:1" x14ac:dyDescent="0.25">
      <c r="A5388" s="3"/>
    </row>
    <row r="5389" spans="1:1" x14ac:dyDescent="0.25">
      <c r="A5389" s="3"/>
    </row>
    <row r="5390" spans="1:1" x14ac:dyDescent="0.25">
      <c r="A5390" s="3"/>
    </row>
    <row r="5391" spans="1:1" x14ac:dyDescent="0.25">
      <c r="A5391" s="3"/>
    </row>
    <row r="5392" spans="1:1" x14ac:dyDescent="0.25">
      <c r="A5392" s="3"/>
    </row>
    <row r="5393" spans="1:1" x14ac:dyDescent="0.25">
      <c r="A5393" s="3"/>
    </row>
    <row r="5394" spans="1:1" x14ac:dyDescent="0.25">
      <c r="A5394" s="3"/>
    </row>
    <row r="5395" spans="1:1" x14ac:dyDescent="0.25">
      <c r="A5395" s="3"/>
    </row>
    <row r="5396" spans="1:1" x14ac:dyDescent="0.25">
      <c r="A5396" s="3"/>
    </row>
    <row r="5397" spans="1:1" x14ac:dyDescent="0.25">
      <c r="A5397" s="3"/>
    </row>
    <row r="5398" spans="1:1" x14ac:dyDescent="0.25">
      <c r="A5398" s="3"/>
    </row>
    <row r="5399" spans="1:1" x14ac:dyDescent="0.25">
      <c r="A5399" s="3"/>
    </row>
    <row r="5400" spans="1:1" x14ac:dyDescent="0.25">
      <c r="A5400" s="3"/>
    </row>
    <row r="5401" spans="1:1" x14ac:dyDescent="0.25">
      <c r="A5401" s="3"/>
    </row>
    <row r="5402" spans="1:1" x14ac:dyDescent="0.25">
      <c r="A5402" s="3"/>
    </row>
    <row r="5403" spans="1:1" x14ac:dyDescent="0.25">
      <c r="A5403" s="3"/>
    </row>
    <row r="5404" spans="1:1" x14ac:dyDescent="0.25">
      <c r="A5404" s="3"/>
    </row>
    <row r="5405" spans="1:1" x14ac:dyDescent="0.25">
      <c r="A5405" s="3"/>
    </row>
    <row r="5406" spans="1:1" x14ac:dyDescent="0.25">
      <c r="A5406" s="3"/>
    </row>
    <row r="5407" spans="1:1" x14ac:dyDescent="0.25">
      <c r="A5407" s="3"/>
    </row>
    <row r="5408" spans="1:1" x14ac:dyDescent="0.25">
      <c r="A5408" s="3"/>
    </row>
    <row r="5409" spans="1:1" x14ac:dyDescent="0.25">
      <c r="A5409" s="3"/>
    </row>
    <row r="5410" spans="1:1" x14ac:dyDescent="0.25">
      <c r="A5410" s="3"/>
    </row>
    <row r="5411" spans="1:1" x14ac:dyDescent="0.25">
      <c r="A5411" s="3"/>
    </row>
    <row r="5412" spans="1:1" x14ac:dyDescent="0.25">
      <c r="A5412" s="3"/>
    </row>
    <row r="5413" spans="1:1" x14ac:dyDescent="0.25">
      <c r="A5413" s="3"/>
    </row>
    <row r="5414" spans="1:1" x14ac:dyDescent="0.25">
      <c r="A5414" s="3"/>
    </row>
    <row r="5415" spans="1:1" x14ac:dyDescent="0.25">
      <c r="A5415" s="3"/>
    </row>
    <row r="5416" spans="1:1" x14ac:dyDescent="0.25">
      <c r="A5416" s="3"/>
    </row>
    <row r="5417" spans="1:1" x14ac:dyDescent="0.25">
      <c r="A5417" s="3"/>
    </row>
    <row r="5418" spans="1:1" x14ac:dyDescent="0.25">
      <c r="A5418" s="3"/>
    </row>
    <row r="5419" spans="1:1" x14ac:dyDescent="0.25">
      <c r="A5419" s="3"/>
    </row>
    <row r="5420" spans="1:1" x14ac:dyDescent="0.25">
      <c r="A5420" s="3"/>
    </row>
    <row r="5421" spans="1:1" x14ac:dyDescent="0.25">
      <c r="A5421" s="3"/>
    </row>
    <row r="5422" spans="1:1" x14ac:dyDescent="0.25">
      <c r="A5422" s="3"/>
    </row>
    <row r="5423" spans="1:1" x14ac:dyDescent="0.25">
      <c r="A5423" s="3"/>
    </row>
    <row r="5424" spans="1:1" x14ac:dyDescent="0.25">
      <c r="A5424" s="3"/>
    </row>
    <row r="5425" spans="1:1" x14ac:dyDescent="0.25">
      <c r="A5425" s="3"/>
    </row>
    <row r="5426" spans="1:1" x14ac:dyDescent="0.25">
      <c r="A5426" s="3"/>
    </row>
    <row r="5427" spans="1:1" x14ac:dyDescent="0.25">
      <c r="A5427" s="3"/>
    </row>
    <row r="5428" spans="1:1" x14ac:dyDescent="0.25">
      <c r="A5428" s="3"/>
    </row>
    <row r="5429" spans="1:1" x14ac:dyDescent="0.25">
      <c r="A5429" s="3"/>
    </row>
    <row r="5430" spans="1:1" x14ac:dyDescent="0.25">
      <c r="A5430" s="3"/>
    </row>
    <row r="5431" spans="1:1" x14ac:dyDescent="0.25">
      <c r="A5431" s="3"/>
    </row>
    <row r="5432" spans="1:1" x14ac:dyDescent="0.25">
      <c r="A5432" s="3"/>
    </row>
    <row r="5433" spans="1:1" x14ac:dyDescent="0.25">
      <c r="A5433" s="3"/>
    </row>
    <row r="5434" spans="1:1" x14ac:dyDescent="0.25">
      <c r="A5434" s="3"/>
    </row>
    <row r="5435" spans="1:1" x14ac:dyDescent="0.25">
      <c r="A5435" s="3"/>
    </row>
    <row r="5436" spans="1:1" x14ac:dyDescent="0.25">
      <c r="A5436" s="3"/>
    </row>
    <row r="5437" spans="1:1" x14ac:dyDescent="0.25">
      <c r="A5437" s="3"/>
    </row>
    <row r="5438" spans="1:1" x14ac:dyDescent="0.25">
      <c r="A5438" s="3"/>
    </row>
    <row r="5439" spans="1:1" x14ac:dyDescent="0.25">
      <c r="A5439" s="3"/>
    </row>
    <row r="5440" spans="1:1" x14ac:dyDescent="0.25">
      <c r="A5440" s="3"/>
    </row>
    <row r="5441" spans="1:1" x14ac:dyDescent="0.25">
      <c r="A5441" s="3"/>
    </row>
    <row r="5442" spans="1:1" x14ac:dyDescent="0.25">
      <c r="A5442" s="3"/>
    </row>
    <row r="5443" spans="1:1" x14ac:dyDescent="0.25">
      <c r="A5443" s="3"/>
    </row>
    <row r="5444" spans="1:1" x14ac:dyDescent="0.25">
      <c r="A5444" s="3"/>
    </row>
    <row r="5445" spans="1:1" x14ac:dyDescent="0.25">
      <c r="A5445" s="3"/>
    </row>
    <row r="5446" spans="1:1" x14ac:dyDescent="0.25">
      <c r="A5446" s="3"/>
    </row>
    <row r="5447" spans="1:1" x14ac:dyDescent="0.25">
      <c r="A5447" s="3"/>
    </row>
    <row r="5448" spans="1:1" x14ac:dyDescent="0.25">
      <c r="A5448" s="3"/>
    </row>
    <row r="5449" spans="1:1" x14ac:dyDescent="0.25">
      <c r="A5449" s="3"/>
    </row>
    <row r="5450" spans="1:1" x14ac:dyDescent="0.25">
      <c r="A5450" s="3"/>
    </row>
    <row r="5451" spans="1:1" x14ac:dyDescent="0.25">
      <c r="A5451" s="3"/>
    </row>
    <row r="5452" spans="1:1" x14ac:dyDescent="0.25">
      <c r="A5452" s="3"/>
    </row>
    <row r="5453" spans="1:1" x14ac:dyDescent="0.25">
      <c r="A5453" s="3"/>
    </row>
    <row r="5454" spans="1:1" x14ac:dyDescent="0.25">
      <c r="A5454" s="3"/>
    </row>
    <row r="5455" spans="1:1" x14ac:dyDescent="0.25">
      <c r="A5455" s="3"/>
    </row>
    <row r="5456" spans="1:1" x14ac:dyDescent="0.25">
      <c r="A5456" s="3"/>
    </row>
    <row r="5457" spans="1:1" x14ac:dyDescent="0.25">
      <c r="A5457" s="3"/>
    </row>
    <row r="5458" spans="1:1" x14ac:dyDescent="0.25">
      <c r="A5458" s="3"/>
    </row>
    <row r="5459" spans="1:1" x14ac:dyDescent="0.25">
      <c r="A5459" s="3"/>
    </row>
    <row r="5460" spans="1:1" x14ac:dyDescent="0.25">
      <c r="A5460" s="3"/>
    </row>
    <row r="5461" spans="1:1" x14ac:dyDescent="0.25">
      <c r="A5461" s="3"/>
    </row>
    <row r="5462" spans="1:1" x14ac:dyDescent="0.25">
      <c r="A5462" s="3"/>
    </row>
    <row r="5463" spans="1:1" x14ac:dyDescent="0.25">
      <c r="A5463" s="3"/>
    </row>
    <row r="5464" spans="1:1" x14ac:dyDescent="0.25">
      <c r="A5464" s="3"/>
    </row>
    <row r="5465" spans="1:1" x14ac:dyDescent="0.25">
      <c r="A5465" s="3"/>
    </row>
    <row r="5466" spans="1:1" x14ac:dyDescent="0.25">
      <c r="A5466" s="3"/>
    </row>
    <row r="5467" spans="1:1" x14ac:dyDescent="0.25">
      <c r="A5467" s="3"/>
    </row>
    <row r="5468" spans="1:1" x14ac:dyDescent="0.25">
      <c r="A5468" s="3"/>
    </row>
    <row r="5469" spans="1:1" x14ac:dyDescent="0.25">
      <c r="A5469" s="3"/>
    </row>
    <row r="5470" spans="1:1" x14ac:dyDescent="0.25">
      <c r="A5470" s="3"/>
    </row>
    <row r="5471" spans="1:1" x14ac:dyDescent="0.25">
      <c r="A5471" s="3"/>
    </row>
    <row r="5472" spans="1:1" x14ac:dyDescent="0.25">
      <c r="A5472" s="3"/>
    </row>
    <row r="5473" spans="1:1" x14ac:dyDescent="0.25">
      <c r="A5473" s="3"/>
    </row>
    <row r="5474" spans="1:1" x14ac:dyDescent="0.25">
      <c r="A5474" s="3"/>
    </row>
    <row r="5475" spans="1:1" x14ac:dyDescent="0.25">
      <c r="A5475" s="3"/>
    </row>
    <row r="5476" spans="1:1" x14ac:dyDescent="0.25">
      <c r="A5476" s="3"/>
    </row>
    <row r="5477" spans="1:1" x14ac:dyDescent="0.25">
      <c r="A5477" s="3"/>
    </row>
    <row r="5478" spans="1:1" x14ac:dyDescent="0.25">
      <c r="A5478" s="3"/>
    </row>
    <row r="5479" spans="1:1" x14ac:dyDescent="0.25">
      <c r="A5479" s="3"/>
    </row>
    <row r="5480" spans="1:1" x14ac:dyDescent="0.25">
      <c r="A5480" s="3"/>
    </row>
    <row r="5481" spans="1:1" x14ac:dyDescent="0.25">
      <c r="A5481" s="3"/>
    </row>
    <row r="5482" spans="1:1" x14ac:dyDescent="0.25">
      <c r="A5482" s="3"/>
    </row>
    <row r="5483" spans="1:1" x14ac:dyDescent="0.25">
      <c r="A5483" s="3"/>
    </row>
    <row r="5484" spans="1:1" x14ac:dyDescent="0.25">
      <c r="A5484" s="3"/>
    </row>
    <row r="5485" spans="1:1" x14ac:dyDescent="0.25">
      <c r="A5485" s="3"/>
    </row>
    <row r="5486" spans="1:1" x14ac:dyDescent="0.25">
      <c r="A5486" s="3"/>
    </row>
    <row r="5487" spans="1:1" x14ac:dyDescent="0.25">
      <c r="A5487" s="3"/>
    </row>
    <row r="5488" spans="1:1" x14ac:dyDescent="0.25">
      <c r="A5488" s="3"/>
    </row>
    <row r="5489" spans="1:1" x14ac:dyDescent="0.25">
      <c r="A5489" s="3"/>
    </row>
    <row r="5490" spans="1:1" x14ac:dyDescent="0.25">
      <c r="A5490" s="3"/>
    </row>
    <row r="5491" spans="1:1" x14ac:dyDescent="0.25">
      <c r="A5491" s="3"/>
    </row>
    <row r="5492" spans="1:1" x14ac:dyDescent="0.25">
      <c r="A5492" s="3"/>
    </row>
    <row r="5493" spans="1:1" x14ac:dyDescent="0.25">
      <c r="A5493" s="3"/>
    </row>
    <row r="5494" spans="1:1" x14ac:dyDescent="0.25">
      <c r="A5494" s="3"/>
    </row>
    <row r="5495" spans="1:1" x14ac:dyDescent="0.25">
      <c r="A5495" s="3"/>
    </row>
    <row r="5496" spans="1:1" x14ac:dyDescent="0.25">
      <c r="A5496" s="3"/>
    </row>
    <row r="5497" spans="1:1" x14ac:dyDescent="0.25">
      <c r="A5497" s="3"/>
    </row>
    <row r="5498" spans="1:1" x14ac:dyDescent="0.25">
      <c r="A5498" s="3"/>
    </row>
    <row r="5499" spans="1:1" x14ac:dyDescent="0.25">
      <c r="A5499" s="3"/>
    </row>
    <row r="5500" spans="1:1" x14ac:dyDescent="0.25">
      <c r="A5500" s="3"/>
    </row>
    <row r="5501" spans="1:1" x14ac:dyDescent="0.25">
      <c r="A5501" s="3"/>
    </row>
    <row r="5502" spans="1:1" x14ac:dyDescent="0.25">
      <c r="A5502" s="3"/>
    </row>
    <row r="5503" spans="1:1" x14ac:dyDescent="0.25">
      <c r="A5503" s="3"/>
    </row>
    <row r="5504" spans="1:1" x14ac:dyDescent="0.25">
      <c r="A5504" s="3"/>
    </row>
    <row r="5505" spans="1:1" x14ac:dyDescent="0.25">
      <c r="A5505" s="3"/>
    </row>
    <row r="5506" spans="1:1" x14ac:dyDescent="0.25">
      <c r="A5506" s="3"/>
    </row>
    <row r="5507" spans="1:1" x14ac:dyDescent="0.25">
      <c r="A5507" s="3"/>
    </row>
    <row r="5508" spans="1:1" x14ac:dyDescent="0.25">
      <c r="A5508" s="3"/>
    </row>
    <row r="5509" spans="1:1" x14ac:dyDescent="0.25">
      <c r="A5509" s="3"/>
    </row>
    <row r="5510" spans="1:1" x14ac:dyDescent="0.25">
      <c r="A5510" s="3"/>
    </row>
    <row r="5511" spans="1:1" x14ac:dyDescent="0.25">
      <c r="A5511" s="3"/>
    </row>
    <row r="5512" spans="1:1" x14ac:dyDescent="0.25">
      <c r="A5512" s="3"/>
    </row>
    <row r="5513" spans="1:1" x14ac:dyDescent="0.25">
      <c r="A5513" s="3"/>
    </row>
    <row r="5514" spans="1:1" x14ac:dyDescent="0.25">
      <c r="A5514" s="3"/>
    </row>
    <row r="5515" spans="1:1" x14ac:dyDescent="0.25">
      <c r="A5515" s="3"/>
    </row>
    <row r="5516" spans="1:1" x14ac:dyDescent="0.25">
      <c r="A5516" s="3"/>
    </row>
    <row r="5517" spans="1:1" x14ac:dyDescent="0.25">
      <c r="A5517" s="3"/>
    </row>
    <row r="5518" spans="1:1" x14ac:dyDescent="0.25">
      <c r="A5518" s="3"/>
    </row>
    <row r="5519" spans="1:1" x14ac:dyDescent="0.25">
      <c r="A5519" s="3"/>
    </row>
    <row r="5520" spans="1:1" x14ac:dyDescent="0.25">
      <c r="A5520" s="3"/>
    </row>
    <row r="5521" spans="1:1" x14ac:dyDescent="0.25">
      <c r="A5521" s="3"/>
    </row>
    <row r="5522" spans="1:1" x14ac:dyDescent="0.25">
      <c r="A5522" s="3"/>
    </row>
    <row r="5523" spans="1:1" x14ac:dyDescent="0.25">
      <c r="A5523" s="3"/>
    </row>
    <row r="5524" spans="1:1" x14ac:dyDescent="0.25">
      <c r="A5524" s="3"/>
    </row>
    <row r="5525" spans="1:1" x14ac:dyDescent="0.25">
      <c r="A5525" s="3"/>
    </row>
    <row r="5526" spans="1:1" x14ac:dyDescent="0.25">
      <c r="A5526" s="3"/>
    </row>
    <row r="5527" spans="1:1" x14ac:dyDescent="0.25">
      <c r="A5527" s="3"/>
    </row>
    <row r="5528" spans="1:1" x14ac:dyDescent="0.25">
      <c r="A5528" s="3"/>
    </row>
    <row r="5529" spans="1:1" x14ac:dyDescent="0.25">
      <c r="A5529" s="3"/>
    </row>
    <row r="5530" spans="1:1" x14ac:dyDescent="0.25">
      <c r="A5530" s="3"/>
    </row>
    <row r="5531" spans="1:1" x14ac:dyDescent="0.25">
      <c r="A5531" s="3"/>
    </row>
    <row r="5532" spans="1:1" x14ac:dyDescent="0.25">
      <c r="A5532" s="3"/>
    </row>
    <row r="5533" spans="1:1" x14ac:dyDescent="0.25">
      <c r="A5533" s="3"/>
    </row>
    <row r="5534" spans="1:1" x14ac:dyDescent="0.25">
      <c r="A5534" s="3"/>
    </row>
    <row r="5535" spans="1:1" x14ac:dyDescent="0.25">
      <c r="A5535" s="3"/>
    </row>
    <row r="5536" spans="1:1" x14ac:dyDescent="0.25">
      <c r="A5536" s="3"/>
    </row>
    <row r="5537" spans="1:1" x14ac:dyDescent="0.25">
      <c r="A5537" s="3"/>
    </row>
    <row r="5538" spans="1:1" x14ac:dyDescent="0.25">
      <c r="A5538" s="3"/>
    </row>
    <row r="5539" spans="1:1" x14ac:dyDescent="0.25">
      <c r="A5539" s="3"/>
    </row>
    <row r="5540" spans="1:1" x14ac:dyDescent="0.25">
      <c r="A5540" s="3"/>
    </row>
    <row r="5541" spans="1:1" x14ac:dyDescent="0.25">
      <c r="A5541" s="3"/>
    </row>
    <row r="5542" spans="1:1" x14ac:dyDescent="0.25">
      <c r="A5542" s="3"/>
    </row>
    <row r="5543" spans="1:1" x14ac:dyDescent="0.25">
      <c r="A5543" s="3"/>
    </row>
    <row r="5544" spans="1:1" x14ac:dyDescent="0.25">
      <c r="A5544" s="3"/>
    </row>
    <row r="5545" spans="1:1" x14ac:dyDescent="0.25">
      <c r="A5545" s="3"/>
    </row>
    <row r="5546" spans="1:1" x14ac:dyDescent="0.25">
      <c r="A5546" s="3"/>
    </row>
    <row r="5547" spans="1:1" x14ac:dyDescent="0.25">
      <c r="A5547" s="3"/>
    </row>
    <row r="5548" spans="1:1" x14ac:dyDescent="0.25">
      <c r="A5548" s="3"/>
    </row>
    <row r="5549" spans="1:1" x14ac:dyDescent="0.25">
      <c r="A5549" s="3"/>
    </row>
    <row r="5550" spans="1:1" x14ac:dyDescent="0.25">
      <c r="A5550" s="3"/>
    </row>
    <row r="5551" spans="1:1" x14ac:dyDescent="0.25">
      <c r="A5551" s="3"/>
    </row>
    <row r="5552" spans="1:1" x14ac:dyDescent="0.25">
      <c r="A5552" s="3"/>
    </row>
    <row r="5553" spans="1:1" x14ac:dyDescent="0.25">
      <c r="A5553" s="3"/>
    </row>
    <row r="5554" spans="1:1" x14ac:dyDescent="0.25">
      <c r="A5554" s="3"/>
    </row>
    <row r="5555" spans="1:1" x14ac:dyDescent="0.25">
      <c r="A5555" s="3"/>
    </row>
    <row r="5556" spans="1:1" x14ac:dyDescent="0.25">
      <c r="A5556" s="3"/>
    </row>
    <row r="5557" spans="1:1" x14ac:dyDescent="0.25">
      <c r="A5557" s="3"/>
    </row>
    <row r="5558" spans="1:1" x14ac:dyDescent="0.25">
      <c r="A5558" s="3"/>
    </row>
    <row r="5559" spans="1:1" x14ac:dyDescent="0.25">
      <c r="A5559" s="3"/>
    </row>
    <row r="5560" spans="1:1" x14ac:dyDescent="0.25">
      <c r="A5560" s="3"/>
    </row>
    <row r="5561" spans="1:1" x14ac:dyDescent="0.25">
      <c r="A5561" s="3"/>
    </row>
    <row r="5562" spans="1:1" x14ac:dyDescent="0.25">
      <c r="A5562" s="3"/>
    </row>
    <row r="5563" spans="1:1" x14ac:dyDescent="0.25">
      <c r="A5563" s="3"/>
    </row>
    <row r="5564" spans="1:1" x14ac:dyDescent="0.25">
      <c r="A5564" s="3"/>
    </row>
    <row r="5565" spans="1:1" x14ac:dyDescent="0.25">
      <c r="A5565" s="3"/>
    </row>
    <row r="5566" spans="1:1" x14ac:dyDescent="0.25">
      <c r="A5566" s="3"/>
    </row>
    <row r="5567" spans="1:1" x14ac:dyDescent="0.25">
      <c r="A5567" s="3"/>
    </row>
    <row r="5568" spans="1:1" x14ac:dyDescent="0.25">
      <c r="A5568" s="3"/>
    </row>
    <row r="5569" spans="1:1" x14ac:dyDescent="0.25">
      <c r="A5569" s="3"/>
    </row>
    <row r="5570" spans="1:1" x14ac:dyDescent="0.25">
      <c r="A5570" s="3"/>
    </row>
    <row r="5571" spans="1:1" x14ac:dyDescent="0.25">
      <c r="A5571" s="3"/>
    </row>
    <row r="5572" spans="1:1" x14ac:dyDescent="0.25">
      <c r="A5572" s="3"/>
    </row>
    <row r="5573" spans="1:1" x14ac:dyDescent="0.25">
      <c r="A5573" s="3"/>
    </row>
    <row r="5574" spans="1:1" x14ac:dyDescent="0.25">
      <c r="A5574" s="3"/>
    </row>
    <row r="5575" spans="1:1" x14ac:dyDescent="0.25">
      <c r="A5575" s="3"/>
    </row>
    <row r="5576" spans="1:1" x14ac:dyDescent="0.25">
      <c r="A5576" s="3"/>
    </row>
    <row r="5577" spans="1:1" x14ac:dyDescent="0.25">
      <c r="A5577" s="3"/>
    </row>
    <row r="5578" spans="1:1" x14ac:dyDescent="0.25">
      <c r="A5578" s="3"/>
    </row>
    <row r="5579" spans="1:1" x14ac:dyDescent="0.25">
      <c r="A5579" s="3"/>
    </row>
    <row r="5580" spans="1:1" x14ac:dyDescent="0.25">
      <c r="A5580" s="3"/>
    </row>
    <row r="5581" spans="1:1" x14ac:dyDescent="0.25">
      <c r="A5581" s="3"/>
    </row>
    <row r="5582" spans="1:1" x14ac:dyDescent="0.25">
      <c r="A5582" s="3"/>
    </row>
    <row r="5583" spans="1:1" x14ac:dyDescent="0.25">
      <c r="A5583" s="3"/>
    </row>
    <row r="5584" spans="1:1" x14ac:dyDescent="0.25">
      <c r="A5584" s="3"/>
    </row>
    <row r="5585" spans="1:1" x14ac:dyDescent="0.25">
      <c r="A5585" s="3"/>
    </row>
    <row r="5586" spans="1:1" x14ac:dyDescent="0.25">
      <c r="A5586" s="3"/>
    </row>
    <row r="5587" spans="1:1" x14ac:dyDescent="0.25">
      <c r="A5587" s="3"/>
    </row>
    <row r="5588" spans="1:1" x14ac:dyDescent="0.25">
      <c r="A5588" s="3"/>
    </row>
    <row r="5589" spans="1:1" x14ac:dyDescent="0.25">
      <c r="A5589" s="3"/>
    </row>
    <row r="5590" spans="1:1" x14ac:dyDescent="0.25">
      <c r="A5590" s="3"/>
    </row>
    <row r="5591" spans="1:1" x14ac:dyDescent="0.25">
      <c r="A5591" s="3"/>
    </row>
    <row r="5592" spans="1:1" x14ac:dyDescent="0.25">
      <c r="A5592" s="3"/>
    </row>
    <row r="5593" spans="1:1" x14ac:dyDescent="0.25">
      <c r="A5593" s="3"/>
    </row>
    <row r="5594" spans="1:1" x14ac:dyDescent="0.25">
      <c r="A5594" s="3"/>
    </row>
    <row r="5595" spans="1:1" x14ac:dyDescent="0.25">
      <c r="A5595" s="3"/>
    </row>
    <row r="5596" spans="1:1" x14ac:dyDescent="0.25">
      <c r="A5596" s="3"/>
    </row>
    <row r="5597" spans="1:1" x14ac:dyDescent="0.25">
      <c r="A5597" s="3"/>
    </row>
    <row r="5598" spans="1:1" x14ac:dyDescent="0.25">
      <c r="A5598" s="3"/>
    </row>
    <row r="5599" spans="1:1" x14ac:dyDescent="0.25">
      <c r="A5599" s="3"/>
    </row>
    <row r="5600" spans="1:1" x14ac:dyDescent="0.25">
      <c r="A5600" s="3"/>
    </row>
    <row r="5601" spans="1:1" x14ac:dyDescent="0.25">
      <c r="A5601" s="3"/>
    </row>
    <row r="5602" spans="1:1" x14ac:dyDescent="0.25">
      <c r="A5602" s="3"/>
    </row>
    <row r="5603" spans="1:1" x14ac:dyDescent="0.25">
      <c r="A5603" s="3"/>
    </row>
    <row r="5604" spans="1:1" x14ac:dyDescent="0.25">
      <c r="A5604" s="3"/>
    </row>
    <row r="5605" spans="1:1" x14ac:dyDescent="0.25">
      <c r="A5605" s="3"/>
    </row>
    <row r="5606" spans="1:1" x14ac:dyDescent="0.25">
      <c r="A5606" s="3"/>
    </row>
    <row r="5607" spans="1:1" x14ac:dyDescent="0.25">
      <c r="A5607" s="3"/>
    </row>
    <row r="5608" spans="1:1" x14ac:dyDescent="0.25">
      <c r="A5608" s="3"/>
    </row>
    <row r="5609" spans="1:1" x14ac:dyDescent="0.25">
      <c r="A5609" s="3"/>
    </row>
    <row r="5610" spans="1:1" x14ac:dyDescent="0.25">
      <c r="A5610" s="3"/>
    </row>
    <row r="5611" spans="1:1" x14ac:dyDescent="0.25">
      <c r="A5611" s="3"/>
    </row>
    <row r="5612" spans="1:1" x14ac:dyDescent="0.25">
      <c r="A5612" s="3"/>
    </row>
    <row r="5613" spans="1:1" x14ac:dyDescent="0.25">
      <c r="A5613" s="3"/>
    </row>
    <row r="5614" spans="1:1" x14ac:dyDescent="0.25">
      <c r="A5614" s="3"/>
    </row>
    <row r="5615" spans="1:1" x14ac:dyDescent="0.25">
      <c r="A5615" s="3"/>
    </row>
    <row r="5616" spans="1:1" x14ac:dyDescent="0.25">
      <c r="A5616" s="3"/>
    </row>
    <row r="5617" spans="1:1" x14ac:dyDescent="0.25">
      <c r="A5617" s="3"/>
    </row>
    <row r="5618" spans="1:1" x14ac:dyDescent="0.25">
      <c r="A5618" s="3"/>
    </row>
    <row r="5619" spans="1:1" x14ac:dyDescent="0.25">
      <c r="A5619" s="3"/>
    </row>
    <row r="5620" spans="1:1" x14ac:dyDescent="0.25">
      <c r="A5620" s="3"/>
    </row>
    <row r="5621" spans="1:1" x14ac:dyDescent="0.25">
      <c r="A5621" s="3"/>
    </row>
    <row r="5622" spans="1:1" x14ac:dyDescent="0.25">
      <c r="A5622" s="3"/>
    </row>
    <row r="5623" spans="1:1" x14ac:dyDescent="0.25">
      <c r="A5623" s="3"/>
    </row>
    <row r="5624" spans="1:1" x14ac:dyDescent="0.25">
      <c r="A5624" s="3"/>
    </row>
    <row r="5625" spans="1:1" x14ac:dyDescent="0.25">
      <c r="A5625" s="3"/>
    </row>
    <row r="5626" spans="1:1" x14ac:dyDescent="0.25">
      <c r="A5626" s="3"/>
    </row>
    <row r="5627" spans="1:1" x14ac:dyDescent="0.25">
      <c r="A5627" s="3"/>
    </row>
    <row r="5628" spans="1:1" x14ac:dyDescent="0.25">
      <c r="A5628" s="3"/>
    </row>
    <row r="5629" spans="1:1" x14ac:dyDescent="0.25">
      <c r="A5629" s="3"/>
    </row>
    <row r="5630" spans="1:1" x14ac:dyDescent="0.25">
      <c r="A5630" s="3"/>
    </row>
    <row r="5631" spans="1:1" x14ac:dyDescent="0.25">
      <c r="A5631" s="3"/>
    </row>
    <row r="5632" spans="1:1" x14ac:dyDescent="0.25">
      <c r="A5632" s="3"/>
    </row>
    <row r="5633" spans="1:1" x14ac:dyDescent="0.25">
      <c r="A5633" s="3"/>
    </row>
    <row r="5634" spans="1:1" x14ac:dyDescent="0.25">
      <c r="A5634" s="3"/>
    </row>
    <row r="5635" spans="1:1" x14ac:dyDescent="0.25">
      <c r="A5635" s="3"/>
    </row>
    <row r="5636" spans="1:1" x14ac:dyDescent="0.25">
      <c r="A5636" s="3"/>
    </row>
    <row r="5637" spans="1:1" x14ac:dyDescent="0.25">
      <c r="A5637" s="3"/>
    </row>
    <row r="5638" spans="1:1" x14ac:dyDescent="0.25">
      <c r="A5638" s="3"/>
    </row>
    <row r="5639" spans="1:1" x14ac:dyDescent="0.25">
      <c r="A5639" s="3"/>
    </row>
    <row r="5640" spans="1:1" x14ac:dyDescent="0.25">
      <c r="A5640" s="3"/>
    </row>
    <row r="5641" spans="1:1" x14ac:dyDescent="0.25">
      <c r="A5641" s="3"/>
    </row>
    <row r="5642" spans="1:1" x14ac:dyDescent="0.25">
      <c r="A5642" s="3"/>
    </row>
    <row r="5643" spans="1:1" x14ac:dyDescent="0.25">
      <c r="A5643" s="3"/>
    </row>
    <row r="5644" spans="1:1" x14ac:dyDescent="0.25">
      <c r="A5644" s="3"/>
    </row>
    <row r="5645" spans="1:1" x14ac:dyDescent="0.25">
      <c r="A5645" s="3"/>
    </row>
    <row r="5646" spans="1:1" x14ac:dyDescent="0.25">
      <c r="A5646" s="3"/>
    </row>
    <row r="5647" spans="1:1" x14ac:dyDescent="0.25">
      <c r="A5647" s="3"/>
    </row>
    <row r="5648" spans="1:1" x14ac:dyDescent="0.25">
      <c r="A5648" s="3"/>
    </row>
    <row r="5649" spans="1:1" x14ac:dyDescent="0.25">
      <c r="A5649" s="3"/>
    </row>
    <row r="5650" spans="1:1" x14ac:dyDescent="0.25">
      <c r="A5650" s="3"/>
    </row>
    <row r="5651" spans="1:1" x14ac:dyDescent="0.25">
      <c r="A5651" s="3"/>
    </row>
    <row r="5652" spans="1:1" x14ac:dyDescent="0.25">
      <c r="A5652" s="3"/>
    </row>
    <row r="5653" spans="1:1" x14ac:dyDescent="0.25">
      <c r="A5653" s="3"/>
    </row>
    <row r="5654" spans="1:1" x14ac:dyDescent="0.25">
      <c r="A5654" s="3"/>
    </row>
    <row r="5655" spans="1:1" x14ac:dyDescent="0.25">
      <c r="A5655" s="3"/>
    </row>
    <row r="5656" spans="1:1" x14ac:dyDescent="0.25">
      <c r="A5656" s="3"/>
    </row>
    <row r="5657" spans="1:1" x14ac:dyDescent="0.25">
      <c r="A5657" s="3"/>
    </row>
    <row r="5658" spans="1:1" x14ac:dyDescent="0.25">
      <c r="A5658" s="3"/>
    </row>
    <row r="5659" spans="1:1" x14ac:dyDescent="0.25">
      <c r="A5659" s="3"/>
    </row>
    <row r="5660" spans="1:1" x14ac:dyDescent="0.25">
      <c r="A5660" s="3"/>
    </row>
    <row r="5661" spans="1:1" x14ac:dyDescent="0.25">
      <c r="A5661" s="3"/>
    </row>
    <row r="5662" spans="1:1" x14ac:dyDescent="0.25">
      <c r="A5662" s="3"/>
    </row>
    <row r="5663" spans="1:1" x14ac:dyDescent="0.25">
      <c r="A5663" s="3"/>
    </row>
    <row r="5664" spans="1:1" x14ac:dyDescent="0.25">
      <c r="A5664" s="3"/>
    </row>
    <row r="5665" spans="1:1" x14ac:dyDescent="0.25">
      <c r="A5665" s="3"/>
    </row>
    <row r="5666" spans="1:1" x14ac:dyDescent="0.25">
      <c r="A5666" s="3"/>
    </row>
    <row r="5667" spans="1:1" x14ac:dyDescent="0.25">
      <c r="A5667" s="3"/>
    </row>
    <row r="5668" spans="1:1" x14ac:dyDescent="0.25">
      <c r="A5668" s="3"/>
    </row>
    <row r="5669" spans="1:1" x14ac:dyDescent="0.25">
      <c r="A5669" s="3"/>
    </row>
    <row r="5670" spans="1:1" x14ac:dyDescent="0.25">
      <c r="A5670" s="3"/>
    </row>
    <row r="5671" spans="1:1" x14ac:dyDescent="0.25">
      <c r="A5671" s="3"/>
    </row>
    <row r="5672" spans="1:1" x14ac:dyDescent="0.25">
      <c r="A5672" s="3"/>
    </row>
    <row r="5673" spans="1:1" x14ac:dyDescent="0.25">
      <c r="A5673" s="3"/>
    </row>
    <row r="5674" spans="1:1" x14ac:dyDescent="0.25">
      <c r="A5674" s="3"/>
    </row>
    <row r="5675" spans="1:1" x14ac:dyDescent="0.25">
      <c r="A5675" s="3"/>
    </row>
    <row r="5676" spans="1:1" x14ac:dyDescent="0.25">
      <c r="A5676" s="3"/>
    </row>
    <row r="5677" spans="1:1" x14ac:dyDescent="0.25">
      <c r="A5677" s="3"/>
    </row>
    <row r="5678" spans="1:1" x14ac:dyDescent="0.25">
      <c r="A5678" s="3"/>
    </row>
    <row r="5679" spans="1:1" x14ac:dyDescent="0.25">
      <c r="A5679" s="3"/>
    </row>
    <row r="5680" spans="1:1" x14ac:dyDescent="0.25">
      <c r="A5680" s="3"/>
    </row>
    <row r="5681" spans="1:1" x14ac:dyDescent="0.25">
      <c r="A5681" s="3"/>
    </row>
    <row r="5682" spans="1:1" x14ac:dyDescent="0.25">
      <c r="A5682" s="3"/>
    </row>
    <row r="5683" spans="1:1" x14ac:dyDescent="0.25">
      <c r="A5683" s="3"/>
    </row>
    <row r="5684" spans="1:1" x14ac:dyDescent="0.25">
      <c r="A5684" s="3"/>
    </row>
    <row r="5685" spans="1:1" x14ac:dyDescent="0.25">
      <c r="A5685" s="3"/>
    </row>
    <row r="5686" spans="1:1" x14ac:dyDescent="0.25">
      <c r="A5686" s="3"/>
    </row>
    <row r="5687" spans="1:1" x14ac:dyDescent="0.25">
      <c r="A5687" s="3"/>
    </row>
    <row r="5688" spans="1:1" x14ac:dyDescent="0.25">
      <c r="A5688" s="3"/>
    </row>
    <row r="5689" spans="1:1" x14ac:dyDescent="0.25">
      <c r="A5689" s="3"/>
    </row>
    <row r="5690" spans="1:1" x14ac:dyDescent="0.25">
      <c r="A5690" s="3"/>
    </row>
    <row r="5691" spans="1:1" x14ac:dyDescent="0.25">
      <c r="A5691" s="3"/>
    </row>
    <row r="5692" spans="1:1" x14ac:dyDescent="0.25">
      <c r="A5692" s="3"/>
    </row>
    <row r="5693" spans="1:1" x14ac:dyDescent="0.25">
      <c r="A5693" s="3"/>
    </row>
    <row r="5694" spans="1:1" x14ac:dyDescent="0.25">
      <c r="A5694" s="3"/>
    </row>
    <row r="5695" spans="1:1" x14ac:dyDescent="0.25">
      <c r="A5695" s="3"/>
    </row>
    <row r="5696" spans="1:1" x14ac:dyDescent="0.25">
      <c r="A5696" s="3"/>
    </row>
    <row r="5697" spans="1:1" x14ac:dyDescent="0.25">
      <c r="A5697" s="3"/>
    </row>
    <row r="5698" spans="1:1" x14ac:dyDescent="0.25">
      <c r="A5698" s="3"/>
    </row>
    <row r="5699" spans="1:1" x14ac:dyDescent="0.25">
      <c r="A5699" s="3"/>
    </row>
    <row r="5700" spans="1:1" x14ac:dyDescent="0.25">
      <c r="A5700" s="3"/>
    </row>
    <row r="5701" spans="1:1" x14ac:dyDescent="0.25">
      <c r="A5701" s="3"/>
    </row>
    <row r="5702" spans="1:1" x14ac:dyDescent="0.25">
      <c r="A5702" s="3"/>
    </row>
    <row r="5703" spans="1:1" x14ac:dyDescent="0.25">
      <c r="A5703" s="3"/>
    </row>
    <row r="5704" spans="1:1" x14ac:dyDescent="0.25">
      <c r="A5704" s="3"/>
    </row>
    <row r="5705" spans="1:1" x14ac:dyDescent="0.25">
      <c r="A5705" s="3"/>
    </row>
    <row r="5706" spans="1:1" x14ac:dyDescent="0.25">
      <c r="A5706" s="3"/>
    </row>
    <row r="5707" spans="1:1" x14ac:dyDescent="0.25">
      <c r="A5707" s="3"/>
    </row>
    <row r="5708" spans="1:1" x14ac:dyDescent="0.25">
      <c r="A5708" s="3"/>
    </row>
    <row r="5709" spans="1:1" x14ac:dyDescent="0.25">
      <c r="A5709" s="3"/>
    </row>
    <row r="5710" spans="1:1" x14ac:dyDescent="0.25">
      <c r="A5710" s="3"/>
    </row>
    <row r="5711" spans="1:1" x14ac:dyDescent="0.25">
      <c r="A5711" s="3"/>
    </row>
    <row r="5712" spans="1:1" x14ac:dyDescent="0.25">
      <c r="A5712" s="3"/>
    </row>
    <row r="5713" spans="1:1" x14ac:dyDescent="0.25">
      <c r="A5713" s="3"/>
    </row>
    <row r="5714" spans="1:1" x14ac:dyDescent="0.25">
      <c r="A5714" s="3"/>
    </row>
    <row r="5715" spans="1:1" x14ac:dyDescent="0.25">
      <c r="A5715" s="3"/>
    </row>
    <row r="5716" spans="1:1" x14ac:dyDescent="0.25">
      <c r="A5716" s="3"/>
    </row>
    <row r="5717" spans="1:1" x14ac:dyDescent="0.25">
      <c r="A5717" s="3"/>
    </row>
    <row r="5718" spans="1:1" x14ac:dyDescent="0.25">
      <c r="A5718" s="3"/>
    </row>
    <row r="5719" spans="1:1" x14ac:dyDescent="0.25">
      <c r="A5719" s="3"/>
    </row>
    <row r="5720" spans="1:1" x14ac:dyDescent="0.25">
      <c r="A5720" s="3"/>
    </row>
    <row r="5721" spans="1:1" x14ac:dyDescent="0.25">
      <c r="A5721" s="3"/>
    </row>
    <row r="5722" spans="1:1" x14ac:dyDescent="0.25">
      <c r="A5722" s="3"/>
    </row>
    <row r="5723" spans="1:1" x14ac:dyDescent="0.25">
      <c r="A5723" s="3"/>
    </row>
    <row r="5724" spans="1:1" x14ac:dyDescent="0.25">
      <c r="A5724" s="3"/>
    </row>
    <row r="5725" spans="1:1" x14ac:dyDescent="0.25">
      <c r="A5725" s="3"/>
    </row>
    <row r="5726" spans="1:1" x14ac:dyDescent="0.25">
      <c r="A5726" s="3"/>
    </row>
    <row r="5727" spans="1:1" x14ac:dyDescent="0.25">
      <c r="A5727" s="3"/>
    </row>
    <row r="5728" spans="1:1" x14ac:dyDescent="0.25">
      <c r="A5728" s="3"/>
    </row>
    <row r="5729" spans="1:1" x14ac:dyDescent="0.25">
      <c r="A5729" s="3"/>
    </row>
    <row r="5730" spans="1:1" x14ac:dyDescent="0.25">
      <c r="A5730" s="3"/>
    </row>
    <row r="5731" spans="1:1" x14ac:dyDescent="0.25">
      <c r="A5731" s="3"/>
    </row>
    <row r="5732" spans="1:1" x14ac:dyDescent="0.25">
      <c r="A5732" s="3"/>
    </row>
    <row r="5733" spans="1:1" x14ac:dyDescent="0.25">
      <c r="A5733" s="3"/>
    </row>
    <row r="5734" spans="1:1" x14ac:dyDescent="0.25">
      <c r="A5734" s="3"/>
    </row>
    <row r="5735" spans="1:1" x14ac:dyDescent="0.25">
      <c r="A5735" s="3"/>
    </row>
    <row r="5736" spans="1:1" x14ac:dyDescent="0.25">
      <c r="A5736" s="3"/>
    </row>
    <row r="5737" spans="1:1" x14ac:dyDescent="0.25">
      <c r="A5737" s="3"/>
    </row>
    <row r="5738" spans="1:1" x14ac:dyDescent="0.25">
      <c r="A5738" s="3"/>
    </row>
    <row r="5739" spans="1:1" x14ac:dyDescent="0.25">
      <c r="A5739" s="3"/>
    </row>
    <row r="5740" spans="1:1" x14ac:dyDescent="0.25">
      <c r="A5740" s="3"/>
    </row>
    <row r="5741" spans="1:1" x14ac:dyDescent="0.25">
      <c r="A5741" s="3"/>
    </row>
    <row r="5742" spans="1:1" x14ac:dyDescent="0.25">
      <c r="A5742" s="3"/>
    </row>
    <row r="5743" spans="1:1" x14ac:dyDescent="0.25">
      <c r="A5743" s="3"/>
    </row>
    <row r="5744" spans="1:1" x14ac:dyDescent="0.25">
      <c r="A5744" s="3"/>
    </row>
    <row r="5745" spans="1:1" x14ac:dyDescent="0.25">
      <c r="A5745" s="3"/>
    </row>
    <row r="5746" spans="1:1" x14ac:dyDescent="0.25">
      <c r="A5746" s="3"/>
    </row>
    <row r="5747" spans="1:1" x14ac:dyDescent="0.25">
      <c r="A5747" s="3"/>
    </row>
    <row r="5748" spans="1:1" x14ac:dyDescent="0.25">
      <c r="A5748" s="3"/>
    </row>
    <row r="5749" spans="1:1" x14ac:dyDescent="0.25">
      <c r="A5749" s="3"/>
    </row>
    <row r="5750" spans="1:1" x14ac:dyDescent="0.25">
      <c r="A5750" s="3"/>
    </row>
    <row r="5751" spans="1:1" x14ac:dyDescent="0.25">
      <c r="A5751" s="3"/>
    </row>
    <row r="5752" spans="1:1" x14ac:dyDescent="0.25">
      <c r="A5752" s="3"/>
    </row>
    <row r="5753" spans="1:1" x14ac:dyDescent="0.25">
      <c r="A5753" s="3"/>
    </row>
    <row r="5754" spans="1:1" x14ac:dyDescent="0.25">
      <c r="A5754" s="3"/>
    </row>
    <row r="5755" spans="1:1" x14ac:dyDescent="0.25">
      <c r="A5755" s="3"/>
    </row>
    <row r="5756" spans="1:1" x14ac:dyDescent="0.25">
      <c r="A5756" s="3"/>
    </row>
    <row r="5757" spans="1:1" x14ac:dyDescent="0.25">
      <c r="A5757" s="3"/>
    </row>
    <row r="5758" spans="1:1" x14ac:dyDescent="0.25">
      <c r="A5758" s="3"/>
    </row>
    <row r="5759" spans="1:1" x14ac:dyDescent="0.25">
      <c r="A5759" s="3"/>
    </row>
    <row r="5760" spans="1:1" x14ac:dyDescent="0.25">
      <c r="A5760" s="3"/>
    </row>
    <row r="5761" spans="1:1" x14ac:dyDescent="0.25">
      <c r="A5761" s="3"/>
    </row>
    <row r="5762" spans="1:1" x14ac:dyDescent="0.25">
      <c r="A5762" s="3"/>
    </row>
    <row r="5763" spans="1:1" x14ac:dyDescent="0.25">
      <c r="A5763" s="3"/>
    </row>
    <row r="5764" spans="1:1" x14ac:dyDescent="0.25">
      <c r="A5764" s="3"/>
    </row>
    <row r="5765" spans="1:1" x14ac:dyDescent="0.25">
      <c r="A5765" s="3"/>
    </row>
    <row r="5766" spans="1:1" x14ac:dyDescent="0.25">
      <c r="A5766" s="3"/>
    </row>
    <row r="5767" spans="1:1" x14ac:dyDescent="0.25">
      <c r="A5767" s="3"/>
    </row>
    <row r="5768" spans="1:1" x14ac:dyDescent="0.25">
      <c r="A5768" s="3"/>
    </row>
    <row r="5769" spans="1:1" x14ac:dyDescent="0.25">
      <c r="A5769" s="3"/>
    </row>
    <row r="5770" spans="1:1" x14ac:dyDescent="0.25">
      <c r="A5770" s="3"/>
    </row>
    <row r="5771" spans="1:1" x14ac:dyDescent="0.25">
      <c r="A5771" s="3"/>
    </row>
    <row r="5772" spans="1:1" x14ac:dyDescent="0.25">
      <c r="A5772" s="3"/>
    </row>
    <row r="5773" spans="1:1" x14ac:dyDescent="0.25">
      <c r="A5773" s="3"/>
    </row>
    <row r="5774" spans="1:1" x14ac:dyDescent="0.25">
      <c r="A5774" s="3"/>
    </row>
    <row r="5775" spans="1:1" x14ac:dyDescent="0.25">
      <c r="A5775" s="3"/>
    </row>
    <row r="5776" spans="1:1" x14ac:dyDescent="0.25">
      <c r="A5776" s="3"/>
    </row>
    <row r="5777" spans="1:1" x14ac:dyDescent="0.25">
      <c r="A5777" s="3"/>
    </row>
    <row r="5778" spans="1:1" x14ac:dyDescent="0.25">
      <c r="A5778" s="3"/>
    </row>
    <row r="5779" spans="1:1" x14ac:dyDescent="0.25">
      <c r="A5779" s="3"/>
    </row>
    <row r="5780" spans="1:1" x14ac:dyDescent="0.25">
      <c r="A5780" s="3"/>
    </row>
    <row r="5781" spans="1:1" x14ac:dyDescent="0.25">
      <c r="A5781" s="3"/>
    </row>
    <row r="5782" spans="1:1" x14ac:dyDescent="0.25">
      <c r="A5782" s="3"/>
    </row>
    <row r="5783" spans="1:1" x14ac:dyDescent="0.25">
      <c r="A5783" s="3"/>
    </row>
    <row r="5784" spans="1:1" x14ac:dyDescent="0.25">
      <c r="A5784" s="3"/>
    </row>
    <row r="5785" spans="1:1" x14ac:dyDescent="0.25">
      <c r="A5785" s="3"/>
    </row>
    <row r="5786" spans="1:1" x14ac:dyDescent="0.25">
      <c r="A5786" s="3"/>
    </row>
    <row r="5787" spans="1:1" x14ac:dyDescent="0.25">
      <c r="A5787" s="3"/>
    </row>
    <row r="5788" spans="1:1" x14ac:dyDescent="0.25">
      <c r="A5788" s="3"/>
    </row>
    <row r="5789" spans="1:1" x14ac:dyDescent="0.25">
      <c r="A5789" s="3"/>
    </row>
    <row r="5790" spans="1:1" x14ac:dyDescent="0.25">
      <c r="A5790" s="3"/>
    </row>
    <row r="5791" spans="1:1" x14ac:dyDescent="0.25">
      <c r="A5791" s="3"/>
    </row>
    <row r="5792" spans="1:1" x14ac:dyDescent="0.25">
      <c r="A5792" s="3"/>
    </row>
    <row r="5793" spans="1:1" x14ac:dyDescent="0.25">
      <c r="A5793" s="3"/>
    </row>
    <row r="5794" spans="1:1" x14ac:dyDescent="0.25">
      <c r="A5794" s="3"/>
    </row>
    <row r="5795" spans="1:1" x14ac:dyDescent="0.25">
      <c r="A5795" s="3"/>
    </row>
    <row r="5796" spans="1:1" x14ac:dyDescent="0.25">
      <c r="A5796" s="3"/>
    </row>
    <row r="5797" spans="1:1" x14ac:dyDescent="0.25">
      <c r="A5797" s="3"/>
    </row>
    <row r="5798" spans="1:1" x14ac:dyDescent="0.25">
      <c r="A5798" s="3"/>
    </row>
    <row r="5799" spans="1:1" x14ac:dyDescent="0.25">
      <c r="A5799" s="3"/>
    </row>
    <row r="5800" spans="1:1" x14ac:dyDescent="0.25">
      <c r="A5800" s="3"/>
    </row>
    <row r="5801" spans="1:1" x14ac:dyDescent="0.25">
      <c r="A5801" s="3"/>
    </row>
    <row r="5802" spans="1:1" x14ac:dyDescent="0.25">
      <c r="A5802" s="3"/>
    </row>
    <row r="5803" spans="1:1" x14ac:dyDescent="0.25">
      <c r="A5803" s="3"/>
    </row>
    <row r="5804" spans="1:1" x14ac:dyDescent="0.25">
      <c r="A5804" s="3"/>
    </row>
    <row r="5805" spans="1:1" x14ac:dyDescent="0.25">
      <c r="A5805" s="3"/>
    </row>
    <row r="5806" spans="1:1" x14ac:dyDescent="0.25">
      <c r="A5806" s="3"/>
    </row>
    <row r="5807" spans="1:1" x14ac:dyDescent="0.25">
      <c r="A5807" s="3"/>
    </row>
    <row r="5808" spans="1:1" x14ac:dyDescent="0.25">
      <c r="A5808" s="3"/>
    </row>
    <row r="5809" spans="1:1" x14ac:dyDescent="0.25">
      <c r="A5809" s="3"/>
    </row>
    <row r="5810" spans="1:1" x14ac:dyDescent="0.25">
      <c r="A5810" s="3"/>
    </row>
    <row r="5811" spans="1:1" x14ac:dyDescent="0.25">
      <c r="A5811" s="3"/>
    </row>
    <row r="5812" spans="1:1" x14ac:dyDescent="0.25">
      <c r="A5812" s="3"/>
    </row>
    <row r="5813" spans="1:1" x14ac:dyDescent="0.25">
      <c r="A5813" s="3"/>
    </row>
    <row r="5814" spans="1:1" x14ac:dyDescent="0.25">
      <c r="A5814" s="3"/>
    </row>
    <row r="5815" spans="1:1" x14ac:dyDescent="0.25">
      <c r="A5815" s="3"/>
    </row>
    <row r="5816" spans="1:1" x14ac:dyDescent="0.25">
      <c r="A5816" s="3"/>
    </row>
    <row r="5817" spans="1:1" x14ac:dyDescent="0.25">
      <c r="A5817" s="3"/>
    </row>
    <row r="5818" spans="1:1" x14ac:dyDescent="0.25">
      <c r="A5818" s="3"/>
    </row>
    <row r="5819" spans="1:1" x14ac:dyDescent="0.25">
      <c r="A5819" s="3"/>
    </row>
    <row r="5820" spans="1:1" x14ac:dyDescent="0.25">
      <c r="A5820" s="3"/>
    </row>
    <row r="5821" spans="1:1" x14ac:dyDescent="0.25">
      <c r="A5821" s="3"/>
    </row>
    <row r="5822" spans="1:1" x14ac:dyDescent="0.25">
      <c r="A5822" s="3"/>
    </row>
    <row r="5823" spans="1:1" x14ac:dyDescent="0.25">
      <c r="A5823" s="3"/>
    </row>
    <row r="5824" spans="1:1" x14ac:dyDescent="0.25">
      <c r="A5824" s="3"/>
    </row>
    <row r="5825" spans="1:1" x14ac:dyDescent="0.25">
      <c r="A5825" s="3"/>
    </row>
    <row r="5826" spans="1:1" x14ac:dyDescent="0.25">
      <c r="A5826" s="3"/>
    </row>
    <row r="5827" spans="1:1" x14ac:dyDescent="0.25">
      <c r="A5827" s="3"/>
    </row>
    <row r="5828" spans="1:1" x14ac:dyDescent="0.25">
      <c r="A5828" s="3"/>
    </row>
    <row r="5829" spans="1:1" x14ac:dyDescent="0.25">
      <c r="A5829" s="3"/>
    </row>
    <row r="5830" spans="1:1" x14ac:dyDescent="0.25">
      <c r="A5830" s="3"/>
    </row>
    <row r="5831" spans="1:1" x14ac:dyDescent="0.25">
      <c r="A5831" s="3"/>
    </row>
    <row r="5832" spans="1:1" x14ac:dyDescent="0.25">
      <c r="A5832" s="3"/>
    </row>
    <row r="5833" spans="1:1" x14ac:dyDescent="0.25">
      <c r="A5833" s="3"/>
    </row>
    <row r="5834" spans="1:1" x14ac:dyDescent="0.25">
      <c r="A5834" s="3"/>
    </row>
    <row r="5835" spans="1:1" x14ac:dyDescent="0.25">
      <c r="A5835" s="3"/>
    </row>
    <row r="5836" spans="1:1" x14ac:dyDescent="0.25">
      <c r="A5836" s="3"/>
    </row>
    <row r="5837" spans="1:1" x14ac:dyDescent="0.25">
      <c r="A5837" s="3"/>
    </row>
    <row r="5838" spans="1:1" x14ac:dyDescent="0.25">
      <c r="A5838" s="3"/>
    </row>
    <row r="5839" spans="1:1" x14ac:dyDescent="0.25">
      <c r="A5839" s="3"/>
    </row>
    <row r="5840" spans="1:1" x14ac:dyDescent="0.25">
      <c r="A5840" s="3"/>
    </row>
    <row r="5841" spans="1:1" x14ac:dyDescent="0.25">
      <c r="A5841" s="3"/>
    </row>
    <row r="5842" spans="1:1" x14ac:dyDescent="0.25">
      <c r="A5842" s="3"/>
    </row>
    <row r="5843" spans="1:1" x14ac:dyDescent="0.25">
      <c r="A5843" s="3"/>
    </row>
    <row r="5844" spans="1:1" x14ac:dyDescent="0.25">
      <c r="A5844" s="3"/>
    </row>
    <row r="5845" spans="1:1" x14ac:dyDescent="0.25">
      <c r="A5845" s="3"/>
    </row>
    <row r="5846" spans="1:1" x14ac:dyDescent="0.25">
      <c r="A5846" s="3"/>
    </row>
    <row r="5847" spans="1:1" x14ac:dyDescent="0.25">
      <c r="A5847" s="3"/>
    </row>
    <row r="5848" spans="1:1" x14ac:dyDescent="0.25">
      <c r="A5848" s="3"/>
    </row>
    <row r="5849" spans="1:1" x14ac:dyDescent="0.25">
      <c r="A5849" s="3"/>
    </row>
    <row r="5850" spans="1:1" x14ac:dyDescent="0.25">
      <c r="A5850" s="3"/>
    </row>
    <row r="5851" spans="1:1" x14ac:dyDescent="0.25">
      <c r="A5851" s="3"/>
    </row>
    <row r="5852" spans="1:1" x14ac:dyDescent="0.25">
      <c r="A5852" s="3"/>
    </row>
    <row r="5853" spans="1:1" x14ac:dyDescent="0.25">
      <c r="A5853" s="3"/>
    </row>
    <row r="5854" spans="1:1" x14ac:dyDescent="0.25">
      <c r="A5854" s="3"/>
    </row>
    <row r="5855" spans="1:1" x14ac:dyDescent="0.25">
      <c r="A5855" s="3"/>
    </row>
    <row r="5856" spans="1:1" x14ac:dyDescent="0.25">
      <c r="A5856" s="3"/>
    </row>
    <row r="5857" spans="1:1" x14ac:dyDescent="0.25">
      <c r="A5857" s="3"/>
    </row>
    <row r="5858" spans="1:1" x14ac:dyDescent="0.25">
      <c r="A5858" s="3"/>
    </row>
    <row r="5859" spans="1:1" x14ac:dyDescent="0.25">
      <c r="A5859" s="3"/>
    </row>
    <row r="5860" spans="1:1" x14ac:dyDescent="0.25">
      <c r="A5860" s="3"/>
    </row>
    <row r="5861" spans="1:1" x14ac:dyDescent="0.25">
      <c r="A5861" s="3"/>
    </row>
    <row r="5862" spans="1:1" x14ac:dyDescent="0.25">
      <c r="A5862" s="3"/>
    </row>
    <row r="5863" spans="1:1" x14ac:dyDescent="0.25">
      <c r="A5863" s="3"/>
    </row>
    <row r="5864" spans="1:1" x14ac:dyDescent="0.25">
      <c r="A5864" s="3"/>
    </row>
    <row r="5865" spans="1:1" x14ac:dyDescent="0.25">
      <c r="A5865" s="3"/>
    </row>
    <row r="5866" spans="1:1" x14ac:dyDescent="0.25">
      <c r="A5866" s="3"/>
    </row>
    <row r="5867" spans="1:1" x14ac:dyDescent="0.25">
      <c r="A5867" s="3"/>
    </row>
    <row r="5868" spans="1:1" x14ac:dyDescent="0.25">
      <c r="A5868" s="3"/>
    </row>
    <row r="5869" spans="1:1" x14ac:dyDescent="0.25">
      <c r="A5869" s="3"/>
    </row>
    <row r="5870" spans="1:1" x14ac:dyDescent="0.25">
      <c r="A5870" s="3"/>
    </row>
    <row r="5871" spans="1:1" x14ac:dyDescent="0.25">
      <c r="A5871" s="3"/>
    </row>
    <row r="5872" spans="1:1" x14ac:dyDescent="0.25">
      <c r="A5872" s="3"/>
    </row>
    <row r="5873" spans="1:1" x14ac:dyDescent="0.25">
      <c r="A5873" s="3"/>
    </row>
    <row r="5874" spans="1:1" x14ac:dyDescent="0.25">
      <c r="A5874" s="3"/>
    </row>
    <row r="5875" spans="1:1" x14ac:dyDescent="0.25">
      <c r="A5875" s="3"/>
    </row>
    <row r="5876" spans="1:1" x14ac:dyDescent="0.25">
      <c r="A5876" s="3"/>
    </row>
    <row r="5877" spans="1:1" x14ac:dyDescent="0.25">
      <c r="A5877" s="3"/>
    </row>
    <row r="5878" spans="1:1" x14ac:dyDescent="0.25">
      <c r="A5878" s="3"/>
    </row>
    <row r="5879" spans="1:1" x14ac:dyDescent="0.25">
      <c r="A5879" s="3"/>
    </row>
    <row r="5880" spans="1:1" x14ac:dyDescent="0.25">
      <c r="A5880" s="3"/>
    </row>
    <row r="5881" spans="1:1" x14ac:dyDescent="0.25">
      <c r="A5881" s="3"/>
    </row>
    <row r="5882" spans="1:1" x14ac:dyDescent="0.25">
      <c r="A5882" s="3"/>
    </row>
    <row r="5883" spans="1:1" x14ac:dyDescent="0.25">
      <c r="A5883" s="3"/>
    </row>
    <row r="5884" spans="1:1" x14ac:dyDescent="0.25">
      <c r="A5884" s="3"/>
    </row>
    <row r="5885" spans="1:1" x14ac:dyDescent="0.25">
      <c r="A5885" s="3"/>
    </row>
    <row r="5886" spans="1:1" x14ac:dyDescent="0.25">
      <c r="A5886" s="3"/>
    </row>
    <row r="5887" spans="1:1" x14ac:dyDescent="0.25">
      <c r="A5887" s="3"/>
    </row>
    <row r="5888" spans="1:1" x14ac:dyDescent="0.25">
      <c r="A5888" s="3"/>
    </row>
    <row r="5889" spans="1:1" x14ac:dyDescent="0.25">
      <c r="A5889" s="3"/>
    </row>
    <row r="5890" spans="1:1" x14ac:dyDescent="0.25">
      <c r="A5890" s="3"/>
    </row>
    <row r="5891" spans="1:1" x14ac:dyDescent="0.25">
      <c r="A5891" s="3"/>
    </row>
    <row r="5892" spans="1:1" x14ac:dyDescent="0.25">
      <c r="A5892" s="3"/>
    </row>
    <row r="5893" spans="1:1" x14ac:dyDescent="0.25">
      <c r="A5893" s="3"/>
    </row>
    <row r="5894" spans="1:1" x14ac:dyDescent="0.25">
      <c r="A5894" s="3"/>
    </row>
    <row r="5895" spans="1:1" x14ac:dyDescent="0.25">
      <c r="A5895" s="3"/>
    </row>
    <row r="5896" spans="1:1" x14ac:dyDescent="0.25">
      <c r="A5896" s="3"/>
    </row>
    <row r="5897" spans="1:1" x14ac:dyDescent="0.25">
      <c r="A5897" s="3"/>
    </row>
    <row r="5898" spans="1:1" x14ac:dyDescent="0.25">
      <c r="A5898" s="3"/>
    </row>
    <row r="5899" spans="1:1" x14ac:dyDescent="0.25">
      <c r="A5899" s="3"/>
    </row>
    <row r="5900" spans="1:1" x14ac:dyDescent="0.25">
      <c r="A5900" s="3"/>
    </row>
    <row r="5901" spans="1:1" x14ac:dyDescent="0.25">
      <c r="A5901" s="3"/>
    </row>
    <row r="5902" spans="1:1" x14ac:dyDescent="0.25">
      <c r="A5902" s="3"/>
    </row>
    <row r="5903" spans="1:1" x14ac:dyDescent="0.25">
      <c r="A5903" s="3"/>
    </row>
    <row r="5904" spans="1:1" x14ac:dyDescent="0.25">
      <c r="A5904" s="3"/>
    </row>
    <row r="5905" spans="1:1" x14ac:dyDescent="0.25">
      <c r="A5905" s="3"/>
    </row>
    <row r="5906" spans="1:1" x14ac:dyDescent="0.25">
      <c r="A5906" s="3"/>
    </row>
    <row r="5907" spans="1:1" x14ac:dyDescent="0.25">
      <c r="A5907" s="3"/>
    </row>
    <row r="5908" spans="1:1" x14ac:dyDescent="0.25">
      <c r="A5908" s="3"/>
    </row>
    <row r="5909" spans="1:1" x14ac:dyDescent="0.25">
      <c r="A5909" s="3"/>
    </row>
    <row r="5910" spans="1:1" x14ac:dyDescent="0.25">
      <c r="A5910" s="3"/>
    </row>
    <row r="5911" spans="1:1" x14ac:dyDescent="0.25">
      <c r="A5911" s="3"/>
    </row>
    <row r="5912" spans="1:1" x14ac:dyDescent="0.25">
      <c r="A5912" s="3"/>
    </row>
    <row r="5913" spans="1:1" x14ac:dyDescent="0.25">
      <c r="A5913" s="3"/>
    </row>
    <row r="5914" spans="1:1" x14ac:dyDescent="0.25">
      <c r="A5914" s="3"/>
    </row>
    <row r="5915" spans="1:1" x14ac:dyDescent="0.25">
      <c r="A5915" s="3"/>
    </row>
    <row r="5916" spans="1:1" x14ac:dyDescent="0.25">
      <c r="A5916" s="3"/>
    </row>
    <row r="5917" spans="1:1" x14ac:dyDescent="0.25">
      <c r="A5917" s="3"/>
    </row>
    <row r="5918" spans="1:1" x14ac:dyDescent="0.25">
      <c r="A5918" s="3"/>
    </row>
    <row r="5919" spans="1:1" x14ac:dyDescent="0.25">
      <c r="A5919" s="3"/>
    </row>
    <row r="5920" spans="1:1" x14ac:dyDescent="0.25">
      <c r="A5920" s="3"/>
    </row>
    <row r="5921" spans="1:1" x14ac:dyDescent="0.25">
      <c r="A5921" s="3"/>
    </row>
    <row r="5922" spans="1:1" x14ac:dyDescent="0.25">
      <c r="A5922" s="3"/>
    </row>
    <row r="5923" spans="1:1" x14ac:dyDescent="0.25">
      <c r="A5923" s="3"/>
    </row>
    <row r="5924" spans="1:1" x14ac:dyDescent="0.25">
      <c r="A5924" s="3"/>
    </row>
    <row r="5925" spans="1:1" x14ac:dyDescent="0.25">
      <c r="A5925" s="3"/>
    </row>
    <row r="5926" spans="1:1" x14ac:dyDescent="0.25">
      <c r="A5926" s="3"/>
    </row>
    <row r="5927" spans="1:1" x14ac:dyDescent="0.25">
      <c r="A5927" s="3"/>
    </row>
    <row r="5928" spans="1:1" x14ac:dyDescent="0.25">
      <c r="A5928" s="3"/>
    </row>
    <row r="5929" spans="1:1" x14ac:dyDescent="0.25">
      <c r="A5929" s="3"/>
    </row>
    <row r="5930" spans="1:1" x14ac:dyDescent="0.25">
      <c r="A5930" s="3"/>
    </row>
    <row r="5931" spans="1:1" x14ac:dyDescent="0.25">
      <c r="A5931" s="3"/>
    </row>
    <row r="5932" spans="1:1" x14ac:dyDescent="0.25">
      <c r="A5932" s="3"/>
    </row>
    <row r="5933" spans="1:1" x14ac:dyDescent="0.25">
      <c r="A5933" s="3"/>
    </row>
    <row r="5934" spans="1:1" x14ac:dyDescent="0.25">
      <c r="A5934" s="3"/>
    </row>
    <row r="5935" spans="1:1" x14ac:dyDescent="0.25">
      <c r="A5935" s="3"/>
    </row>
    <row r="5936" spans="1:1" x14ac:dyDescent="0.25">
      <c r="A5936" s="3"/>
    </row>
    <row r="5937" spans="1:1" x14ac:dyDescent="0.25">
      <c r="A5937" s="3"/>
    </row>
    <row r="5938" spans="1:1" x14ac:dyDescent="0.25">
      <c r="A5938" s="3"/>
    </row>
    <row r="5939" spans="1:1" x14ac:dyDescent="0.25">
      <c r="A5939" s="3"/>
    </row>
    <row r="5940" spans="1:1" x14ac:dyDescent="0.25">
      <c r="A5940" s="3"/>
    </row>
    <row r="5941" spans="1:1" x14ac:dyDescent="0.25">
      <c r="A5941" s="3"/>
    </row>
    <row r="5942" spans="1:1" x14ac:dyDescent="0.25">
      <c r="A5942" s="3"/>
    </row>
    <row r="5943" spans="1:1" x14ac:dyDescent="0.25">
      <c r="A5943" s="3"/>
    </row>
    <row r="5944" spans="1:1" x14ac:dyDescent="0.25">
      <c r="A5944" s="3"/>
    </row>
    <row r="5945" spans="1:1" x14ac:dyDescent="0.25">
      <c r="A5945" s="3"/>
    </row>
    <row r="5946" spans="1:1" x14ac:dyDescent="0.25">
      <c r="A5946" s="3"/>
    </row>
    <row r="5947" spans="1:1" x14ac:dyDescent="0.25">
      <c r="A5947" s="3"/>
    </row>
    <row r="5948" spans="1:1" x14ac:dyDescent="0.25">
      <c r="A5948" s="3"/>
    </row>
    <row r="5949" spans="1:1" x14ac:dyDescent="0.25">
      <c r="A5949" s="3"/>
    </row>
    <row r="5950" spans="1:1" x14ac:dyDescent="0.25">
      <c r="A5950" s="3"/>
    </row>
    <row r="5951" spans="1:1" x14ac:dyDescent="0.25">
      <c r="A5951" s="3"/>
    </row>
    <row r="5952" spans="1:1" x14ac:dyDescent="0.25">
      <c r="A5952" s="3"/>
    </row>
    <row r="5953" spans="1:1" x14ac:dyDescent="0.25">
      <c r="A5953" s="3"/>
    </row>
    <row r="5954" spans="1:1" x14ac:dyDescent="0.25">
      <c r="A5954" s="3"/>
    </row>
    <row r="5955" spans="1:1" x14ac:dyDescent="0.25">
      <c r="A5955" s="3"/>
    </row>
    <row r="5956" spans="1:1" x14ac:dyDescent="0.25">
      <c r="A5956" s="3"/>
    </row>
    <row r="5957" spans="1:1" x14ac:dyDescent="0.25">
      <c r="A5957" s="3"/>
    </row>
    <row r="5958" spans="1:1" x14ac:dyDescent="0.25">
      <c r="A5958" s="3"/>
    </row>
    <row r="5959" spans="1:1" x14ac:dyDescent="0.25">
      <c r="A5959" s="3"/>
    </row>
    <row r="5960" spans="1:1" x14ac:dyDescent="0.25">
      <c r="A5960" s="3"/>
    </row>
    <row r="5961" spans="1:1" x14ac:dyDescent="0.25">
      <c r="A5961" s="3"/>
    </row>
    <row r="5962" spans="1:1" x14ac:dyDescent="0.25">
      <c r="A5962" s="3"/>
    </row>
    <row r="5963" spans="1:1" x14ac:dyDescent="0.25">
      <c r="A5963" s="3"/>
    </row>
    <row r="5964" spans="1:1" x14ac:dyDescent="0.25">
      <c r="A5964" s="3"/>
    </row>
    <row r="5965" spans="1:1" x14ac:dyDescent="0.25">
      <c r="A5965" s="3"/>
    </row>
    <row r="5966" spans="1:1" x14ac:dyDescent="0.25">
      <c r="A5966" s="3"/>
    </row>
    <row r="5967" spans="1:1" x14ac:dyDescent="0.25">
      <c r="A5967" s="3"/>
    </row>
    <row r="5968" spans="1:1" x14ac:dyDescent="0.25">
      <c r="A5968" s="3"/>
    </row>
    <row r="5969" spans="1:1" x14ac:dyDescent="0.25">
      <c r="A5969" s="3"/>
    </row>
    <row r="5970" spans="1:1" x14ac:dyDescent="0.25">
      <c r="A5970" s="3"/>
    </row>
    <row r="5971" spans="1:1" x14ac:dyDescent="0.25">
      <c r="A5971" s="3"/>
    </row>
    <row r="5972" spans="1:1" x14ac:dyDescent="0.25">
      <c r="A5972" s="3"/>
    </row>
    <row r="5973" spans="1:1" x14ac:dyDescent="0.25">
      <c r="A5973" s="3"/>
    </row>
    <row r="5974" spans="1:1" x14ac:dyDescent="0.25">
      <c r="A5974" s="3"/>
    </row>
    <row r="5975" spans="1:1" x14ac:dyDescent="0.25">
      <c r="A5975" s="3"/>
    </row>
    <row r="5976" spans="1:1" x14ac:dyDescent="0.25">
      <c r="A5976" s="3"/>
    </row>
    <row r="5977" spans="1:1" x14ac:dyDescent="0.25">
      <c r="A5977" s="3"/>
    </row>
    <row r="5978" spans="1:1" x14ac:dyDescent="0.25">
      <c r="A5978" s="3"/>
    </row>
    <row r="5979" spans="1:1" x14ac:dyDescent="0.25">
      <c r="A5979" s="3"/>
    </row>
    <row r="5980" spans="1:1" x14ac:dyDescent="0.25">
      <c r="A5980" s="3"/>
    </row>
    <row r="5981" spans="1:1" x14ac:dyDescent="0.25">
      <c r="A5981" s="3"/>
    </row>
    <row r="5982" spans="1:1" x14ac:dyDescent="0.25">
      <c r="A5982" s="3"/>
    </row>
    <row r="5983" spans="1:1" x14ac:dyDescent="0.25">
      <c r="A5983" s="3"/>
    </row>
    <row r="5984" spans="1:1" x14ac:dyDescent="0.25">
      <c r="A5984" s="3"/>
    </row>
    <row r="5985" spans="1:1" x14ac:dyDescent="0.25">
      <c r="A5985" s="3"/>
    </row>
    <row r="5986" spans="1:1" x14ac:dyDescent="0.25">
      <c r="A5986" s="3"/>
    </row>
    <row r="5987" spans="1:1" x14ac:dyDescent="0.25">
      <c r="A5987" s="3"/>
    </row>
    <row r="5988" spans="1:1" x14ac:dyDescent="0.25">
      <c r="A5988" s="3"/>
    </row>
    <row r="5989" spans="1:1" x14ac:dyDescent="0.25">
      <c r="A5989" s="3"/>
    </row>
    <row r="5990" spans="1:1" x14ac:dyDescent="0.25">
      <c r="A5990" s="3"/>
    </row>
    <row r="5991" spans="1:1" x14ac:dyDescent="0.25">
      <c r="A5991" s="3"/>
    </row>
    <row r="5992" spans="1:1" x14ac:dyDescent="0.25">
      <c r="A5992" s="3"/>
    </row>
    <row r="5993" spans="1:1" x14ac:dyDescent="0.25">
      <c r="A5993" s="3"/>
    </row>
    <row r="5994" spans="1:1" x14ac:dyDescent="0.25">
      <c r="A5994" s="3"/>
    </row>
    <row r="5995" spans="1:1" x14ac:dyDescent="0.25">
      <c r="A5995" s="3"/>
    </row>
    <row r="5996" spans="1:1" x14ac:dyDescent="0.25">
      <c r="A5996" s="3"/>
    </row>
    <row r="5997" spans="1:1" x14ac:dyDescent="0.25">
      <c r="A5997" s="3"/>
    </row>
    <row r="5998" spans="1:1" x14ac:dyDescent="0.25">
      <c r="A5998" s="3"/>
    </row>
    <row r="5999" spans="1:1" x14ac:dyDescent="0.25">
      <c r="A5999" s="3"/>
    </row>
    <row r="6000" spans="1:1" x14ac:dyDescent="0.25">
      <c r="A6000" s="3"/>
    </row>
    <row r="6001" spans="1:1" x14ac:dyDescent="0.25">
      <c r="A6001" s="3"/>
    </row>
    <row r="6002" spans="1:1" x14ac:dyDescent="0.25">
      <c r="A6002" s="3"/>
    </row>
    <row r="6003" spans="1:1" x14ac:dyDescent="0.25">
      <c r="A6003" s="3"/>
    </row>
    <row r="6004" spans="1:1" x14ac:dyDescent="0.25">
      <c r="A6004" s="3"/>
    </row>
    <row r="6005" spans="1:1" x14ac:dyDescent="0.25">
      <c r="A6005" s="3"/>
    </row>
    <row r="6006" spans="1:1" x14ac:dyDescent="0.25">
      <c r="A6006" s="3"/>
    </row>
    <row r="6007" spans="1:1" x14ac:dyDescent="0.25">
      <c r="A6007" s="3"/>
    </row>
    <row r="6008" spans="1:1" x14ac:dyDescent="0.25">
      <c r="A6008" s="3"/>
    </row>
    <row r="6009" spans="1:1" x14ac:dyDescent="0.25">
      <c r="A6009" s="3"/>
    </row>
    <row r="6010" spans="1:1" x14ac:dyDescent="0.25">
      <c r="A6010" s="3"/>
    </row>
    <row r="6011" spans="1:1" x14ac:dyDescent="0.25">
      <c r="A6011" s="3"/>
    </row>
    <row r="6012" spans="1:1" x14ac:dyDescent="0.25">
      <c r="A6012" s="3"/>
    </row>
    <row r="6013" spans="1:1" x14ac:dyDescent="0.25">
      <c r="A6013" s="3"/>
    </row>
    <row r="6014" spans="1:1" x14ac:dyDescent="0.25">
      <c r="A6014" s="3"/>
    </row>
    <row r="6015" spans="1:1" x14ac:dyDescent="0.25">
      <c r="A6015" s="3"/>
    </row>
    <row r="6016" spans="1:1" x14ac:dyDescent="0.25">
      <c r="A6016" s="3"/>
    </row>
    <row r="6017" spans="1:1" x14ac:dyDescent="0.25">
      <c r="A6017" s="3"/>
    </row>
    <row r="6018" spans="1:1" x14ac:dyDescent="0.25">
      <c r="A6018" s="3"/>
    </row>
    <row r="6019" spans="1:1" x14ac:dyDescent="0.25">
      <c r="A6019" s="3"/>
    </row>
    <row r="6020" spans="1:1" x14ac:dyDescent="0.25">
      <c r="A6020" s="3"/>
    </row>
    <row r="6021" spans="1:1" x14ac:dyDescent="0.25">
      <c r="A6021" s="3"/>
    </row>
    <row r="6022" spans="1:1" x14ac:dyDescent="0.25">
      <c r="A6022" s="3"/>
    </row>
    <row r="6023" spans="1:1" x14ac:dyDescent="0.25">
      <c r="A6023" s="3"/>
    </row>
    <row r="6024" spans="1:1" x14ac:dyDescent="0.25">
      <c r="A6024" s="3"/>
    </row>
    <row r="6025" spans="1:1" x14ac:dyDescent="0.25">
      <c r="A6025" s="3"/>
    </row>
    <row r="6026" spans="1:1" x14ac:dyDescent="0.25">
      <c r="A6026" s="3"/>
    </row>
    <row r="6027" spans="1:1" x14ac:dyDescent="0.25">
      <c r="A6027" s="3"/>
    </row>
    <row r="6028" spans="1:1" x14ac:dyDescent="0.25">
      <c r="A6028" s="3"/>
    </row>
    <row r="6029" spans="1:1" x14ac:dyDescent="0.25">
      <c r="A6029" s="3"/>
    </row>
    <row r="6030" spans="1:1" x14ac:dyDescent="0.25">
      <c r="A6030" s="3"/>
    </row>
    <row r="6031" spans="1:1" x14ac:dyDescent="0.25">
      <c r="A6031" s="3"/>
    </row>
    <row r="6032" spans="1:1" x14ac:dyDescent="0.25">
      <c r="A6032" s="3"/>
    </row>
    <row r="6033" spans="1:1" x14ac:dyDescent="0.25">
      <c r="A6033" s="3"/>
    </row>
    <row r="6034" spans="1:1" x14ac:dyDescent="0.25">
      <c r="A6034" s="3"/>
    </row>
    <row r="6035" spans="1:1" x14ac:dyDescent="0.25">
      <c r="A6035" s="3"/>
    </row>
    <row r="6036" spans="1:1" x14ac:dyDescent="0.25">
      <c r="A6036" s="3"/>
    </row>
    <row r="6037" spans="1:1" x14ac:dyDescent="0.25">
      <c r="A6037" s="3"/>
    </row>
    <row r="6038" spans="1:1" x14ac:dyDescent="0.25">
      <c r="A6038" s="3"/>
    </row>
    <row r="6039" spans="1:1" x14ac:dyDescent="0.25">
      <c r="A6039" s="3"/>
    </row>
    <row r="6040" spans="1:1" x14ac:dyDescent="0.25">
      <c r="A6040" s="3"/>
    </row>
    <row r="6041" spans="1:1" x14ac:dyDescent="0.25">
      <c r="A6041" s="3"/>
    </row>
    <row r="6042" spans="1:1" x14ac:dyDescent="0.25">
      <c r="A6042" s="3"/>
    </row>
    <row r="6043" spans="1:1" x14ac:dyDescent="0.25">
      <c r="A6043" s="3"/>
    </row>
    <row r="6044" spans="1:1" x14ac:dyDescent="0.25">
      <c r="A6044" s="3"/>
    </row>
    <row r="6045" spans="1:1" x14ac:dyDescent="0.25">
      <c r="A6045" s="3"/>
    </row>
    <row r="6046" spans="1:1" x14ac:dyDescent="0.25">
      <c r="A6046" s="3"/>
    </row>
    <row r="6047" spans="1:1" x14ac:dyDescent="0.25">
      <c r="A6047" s="3"/>
    </row>
    <row r="6048" spans="1:1" x14ac:dyDescent="0.25">
      <c r="A6048" s="3"/>
    </row>
    <row r="6049" spans="1:1" x14ac:dyDescent="0.25">
      <c r="A6049" s="3"/>
    </row>
    <row r="6050" spans="1:1" x14ac:dyDescent="0.25">
      <c r="A6050" s="3"/>
    </row>
    <row r="6051" spans="1:1" x14ac:dyDescent="0.25">
      <c r="A6051" s="3"/>
    </row>
    <row r="6052" spans="1:1" x14ac:dyDescent="0.25">
      <c r="A6052" s="3"/>
    </row>
    <row r="6053" spans="1:1" x14ac:dyDescent="0.25">
      <c r="A6053" s="3"/>
    </row>
    <row r="6054" spans="1:1" x14ac:dyDescent="0.25">
      <c r="A6054" s="3"/>
    </row>
    <row r="6055" spans="1:1" x14ac:dyDescent="0.25">
      <c r="A6055" s="3"/>
    </row>
    <row r="6056" spans="1:1" x14ac:dyDescent="0.25">
      <c r="A6056" s="3"/>
    </row>
    <row r="6057" spans="1:1" x14ac:dyDescent="0.25">
      <c r="A6057" s="3"/>
    </row>
    <row r="6058" spans="1:1" x14ac:dyDescent="0.25">
      <c r="A6058" s="3"/>
    </row>
    <row r="6059" spans="1:1" x14ac:dyDescent="0.25">
      <c r="A6059" s="3"/>
    </row>
    <row r="6060" spans="1:1" x14ac:dyDescent="0.25">
      <c r="A6060" s="3"/>
    </row>
    <row r="6061" spans="1:1" x14ac:dyDescent="0.25">
      <c r="A6061" s="3"/>
    </row>
    <row r="6062" spans="1:1" x14ac:dyDescent="0.25">
      <c r="A6062" s="3"/>
    </row>
    <row r="6063" spans="1:1" x14ac:dyDescent="0.25">
      <c r="A6063" s="3"/>
    </row>
    <row r="6064" spans="1:1" x14ac:dyDescent="0.25">
      <c r="A6064" s="3"/>
    </row>
    <row r="6065" spans="1:1" x14ac:dyDescent="0.25">
      <c r="A6065" s="3"/>
    </row>
    <row r="6066" spans="1:1" x14ac:dyDescent="0.25">
      <c r="A6066" s="3"/>
    </row>
    <row r="6067" spans="1:1" x14ac:dyDescent="0.25">
      <c r="A6067" s="3"/>
    </row>
    <row r="6068" spans="1:1" x14ac:dyDescent="0.25">
      <c r="A6068" s="3"/>
    </row>
    <row r="6069" spans="1:1" x14ac:dyDescent="0.25">
      <c r="A6069" s="3"/>
    </row>
    <row r="6070" spans="1:1" x14ac:dyDescent="0.25">
      <c r="A6070" s="3"/>
    </row>
    <row r="6071" spans="1:1" x14ac:dyDescent="0.25">
      <c r="A6071" s="3"/>
    </row>
    <row r="6072" spans="1:1" x14ac:dyDescent="0.25">
      <c r="A6072" s="3"/>
    </row>
    <row r="6073" spans="1:1" x14ac:dyDescent="0.25">
      <c r="A6073" s="3"/>
    </row>
    <row r="6074" spans="1:1" x14ac:dyDescent="0.25">
      <c r="A6074" s="3"/>
    </row>
    <row r="6075" spans="1:1" x14ac:dyDescent="0.25">
      <c r="A6075" s="3"/>
    </row>
    <row r="6076" spans="1:1" x14ac:dyDescent="0.25">
      <c r="A6076" s="3"/>
    </row>
    <row r="6077" spans="1:1" x14ac:dyDescent="0.25">
      <c r="A6077" s="3"/>
    </row>
    <row r="6078" spans="1:1" x14ac:dyDescent="0.25">
      <c r="A6078" s="3"/>
    </row>
    <row r="6079" spans="1:1" x14ac:dyDescent="0.25">
      <c r="A6079" s="3"/>
    </row>
    <row r="6080" spans="1:1" x14ac:dyDescent="0.25">
      <c r="A6080" s="3"/>
    </row>
    <row r="6081" spans="1:1" x14ac:dyDescent="0.25">
      <c r="A6081" s="3"/>
    </row>
    <row r="6082" spans="1:1" x14ac:dyDescent="0.25">
      <c r="A6082" s="3"/>
    </row>
    <row r="6083" spans="1:1" x14ac:dyDescent="0.25">
      <c r="A6083" s="3"/>
    </row>
    <row r="6084" spans="1:1" x14ac:dyDescent="0.25">
      <c r="A6084" s="3"/>
    </row>
    <row r="6085" spans="1:1" x14ac:dyDescent="0.25">
      <c r="A6085" s="3"/>
    </row>
    <row r="6086" spans="1:1" x14ac:dyDescent="0.25">
      <c r="A6086" s="3"/>
    </row>
    <row r="6087" spans="1:1" x14ac:dyDescent="0.25">
      <c r="A6087" s="3"/>
    </row>
    <row r="6088" spans="1:1" x14ac:dyDescent="0.25">
      <c r="A6088" s="3"/>
    </row>
    <row r="6089" spans="1:1" x14ac:dyDescent="0.25">
      <c r="A6089" s="3"/>
    </row>
    <row r="6090" spans="1:1" x14ac:dyDescent="0.25">
      <c r="A6090" s="3"/>
    </row>
    <row r="6091" spans="1:1" x14ac:dyDescent="0.25">
      <c r="A6091" s="3"/>
    </row>
    <row r="6092" spans="1:1" x14ac:dyDescent="0.25">
      <c r="A6092" s="3"/>
    </row>
    <row r="6093" spans="1:1" x14ac:dyDescent="0.25">
      <c r="A6093" s="3"/>
    </row>
    <row r="6094" spans="1:1" x14ac:dyDescent="0.25">
      <c r="A6094" s="3"/>
    </row>
    <row r="6095" spans="1:1" x14ac:dyDescent="0.25">
      <c r="A6095" s="3"/>
    </row>
    <row r="6096" spans="1:1" x14ac:dyDescent="0.25">
      <c r="A6096" s="3"/>
    </row>
    <row r="6097" spans="1:1" x14ac:dyDescent="0.25">
      <c r="A6097" s="3"/>
    </row>
    <row r="6098" spans="1:1" x14ac:dyDescent="0.25">
      <c r="A6098" s="3"/>
    </row>
    <row r="6099" spans="1:1" x14ac:dyDescent="0.25">
      <c r="A6099" s="3"/>
    </row>
    <row r="6100" spans="1:1" x14ac:dyDescent="0.25">
      <c r="A6100" s="3"/>
    </row>
    <row r="6101" spans="1:1" x14ac:dyDescent="0.25">
      <c r="A6101" s="3"/>
    </row>
    <row r="6102" spans="1:1" x14ac:dyDescent="0.25">
      <c r="A6102" s="3"/>
    </row>
    <row r="6103" spans="1:1" x14ac:dyDescent="0.25">
      <c r="A6103" s="3"/>
    </row>
    <row r="6104" spans="1:1" x14ac:dyDescent="0.25">
      <c r="A6104" s="3"/>
    </row>
    <row r="6105" spans="1:1" x14ac:dyDescent="0.25">
      <c r="A6105" s="3"/>
    </row>
    <row r="6106" spans="1:1" x14ac:dyDescent="0.25">
      <c r="A6106" s="3"/>
    </row>
    <row r="6107" spans="1:1" x14ac:dyDescent="0.25">
      <c r="A6107" s="3"/>
    </row>
    <row r="6108" spans="1:1" x14ac:dyDescent="0.25">
      <c r="A6108" s="3"/>
    </row>
    <row r="6109" spans="1:1" x14ac:dyDescent="0.25">
      <c r="A6109" s="3"/>
    </row>
    <row r="6110" spans="1:1" x14ac:dyDescent="0.25">
      <c r="A6110" s="3"/>
    </row>
    <row r="6111" spans="1:1" x14ac:dyDescent="0.25">
      <c r="A6111" s="3"/>
    </row>
    <row r="6112" spans="1:1" x14ac:dyDescent="0.25">
      <c r="A6112" s="3"/>
    </row>
    <row r="6113" spans="1:1" x14ac:dyDescent="0.25">
      <c r="A6113" s="3"/>
    </row>
    <row r="6114" spans="1:1" x14ac:dyDescent="0.25">
      <c r="A6114" s="3"/>
    </row>
    <row r="6115" spans="1:1" x14ac:dyDescent="0.25">
      <c r="A6115" s="3"/>
    </row>
    <row r="6116" spans="1:1" x14ac:dyDescent="0.25">
      <c r="A6116" s="3"/>
    </row>
    <row r="6117" spans="1:1" x14ac:dyDescent="0.25">
      <c r="A6117" s="3"/>
    </row>
    <row r="6118" spans="1:1" x14ac:dyDescent="0.25">
      <c r="A6118" s="3"/>
    </row>
    <row r="6119" spans="1:1" x14ac:dyDescent="0.25">
      <c r="A6119" s="3"/>
    </row>
    <row r="6120" spans="1:1" x14ac:dyDescent="0.25">
      <c r="A6120" s="3"/>
    </row>
    <row r="6121" spans="1:1" x14ac:dyDescent="0.25">
      <c r="A6121" s="3"/>
    </row>
    <row r="6122" spans="1:1" x14ac:dyDescent="0.25">
      <c r="A6122" s="3"/>
    </row>
    <row r="6123" spans="1:1" x14ac:dyDescent="0.25">
      <c r="A6123" s="3"/>
    </row>
    <row r="6124" spans="1:1" x14ac:dyDescent="0.25">
      <c r="A6124" s="3"/>
    </row>
    <row r="6125" spans="1:1" x14ac:dyDescent="0.25">
      <c r="A6125" s="3"/>
    </row>
    <row r="6126" spans="1:1" x14ac:dyDescent="0.25">
      <c r="A6126" s="3"/>
    </row>
    <row r="6127" spans="1:1" x14ac:dyDescent="0.25">
      <c r="A6127" s="3"/>
    </row>
    <row r="6128" spans="1:1" x14ac:dyDescent="0.25">
      <c r="A6128" s="3"/>
    </row>
    <row r="6129" spans="1:1" x14ac:dyDescent="0.25">
      <c r="A6129" s="3"/>
    </row>
    <row r="6130" spans="1:1" x14ac:dyDescent="0.25">
      <c r="A6130" s="3"/>
    </row>
    <row r="6131" spans="1:1" x14ac:dyDescent="0.25">
      <c r="A6131" s="3"/>
    </row>
    <row r="6132" spans="1:1" x14ac:dyDescent="0.25">
      <c r="A6132" s="3"/>
    </row>
    <row r="6133" spans="1:1" x14ac:dyDescent="0.25">
      <c r="A6133" s="3"/>
    </row>
    <row r="6134" spans="1:1" x14ac:dyDescent="0.25">
      <c r="A6134" s="3"/>
    </row>
    <row r="6135" spans="1:1" x14ac:dyDescent="0.25">
      <c r="A6135" s="3"/>
    </row>
    <row r="6136" spans="1:1" x14ac:dyDescent="0.25">
      <c r="A6136" s="3"/>
    </row>
    <row r="6137" spans="1:1" x14ac:dyDescent="0.25">
      <c r="A6137" s="3"/>
    </row>
    <row r="6138" spans="1:1" x14ac:dyDescent="0.25">
      <c r="A6138" s="3"/>
    </row>
    <row r="6139" spans="1:1" x14ac:dyDescent="0.25">
      <c r="A6139" s="3"/>
    </row>
    <row r="6140" spans="1:1" x14ac:dyDescent="0.25">
      <c r="A6140" s="3"/>
    </row>
    <row r="6141" spans="1:1" x14ac:dyDescent="0.25">
      <c r="A6141" s="3"/>
    </row>
    <row r="6142" spans="1:1" x14ac:dyDescent="0.25">
      <c r="A6142" s="3"/>
    </row>
    <row r="6143" spans="1:1" x14ac:dyDescent="0.25">
      <c r="A6143" s="3"/>
    </row>
    <row r="6144" spans="1:1" x14ac:dyDescent="0.25">
      <c r="A6144" s="3"/>
    </row>
    <row r="6145" spans="1:1" x14ac:dyDescent="0.25">
      <c r="A6145" s="3"/>
    </row>
    <row r="6146" spans="1:1" x14ac:dyDescent="0.25">
      <c r="A6146" s="3"/>
    </row>
    <row r="6147" spans="1:1" x14ac:dyDescent="0.25">
      <c r="A6147" s="3"/>
    </row>
    <row r="6148" spans="1:1" x14ac:dyDescent="0.25">
      <c r="A6148" s="3"/>
    </row>
    <row r="6149" spans="1:1" x14ac:dyDescent="0.25">
      <c r="A6149" s="3"/>
    </row>
    <row r="6150" spans="1:1" x14ac:dyDescent="0.25">
      <c r="A6150" s="3"/>
    </row>
    <row r="6151" spans="1:1" x14ac:dyDescent="0.25">
      <c r="A6151" s="3"/>
    </row>
    <row r="6152" spans="1:1" x14ac:dyDescent="0.25">
      <c r="A6152" s="3"/>
    </row>
    <row r="6153" spans="1:1" x14ac:dyDescent="0.25">
      <c r="A6153" s="3"/>
    </row>
    <row r="6154" spans="1:1" x14ac:dyDescent="0.25">
      <c r="A6154" s="3"/>
    </row>
    <row r="6155" spans="1:1" x14ac:dyDescent="0.25">
      <c r="A6155" s="3"/>
    </row>
    <row r="6156" spans="1:1" x14ac:dyDescent="0.25">
      <c r="A6156" s="3"/>
    </row>
    <row r="6157" spans="1:1" x14ac:dyDescent="0.25">
      <c r="A6157" s="3"/>
    </row>
    <row r="6158" spans="1:1" x14ac:dyDescent="0.25">
      <c r="A6158" s="3"/>
    </row>
    <row r="6159" spans="1:1" x14ac:dyDescent="0.25">
      <c r="A6159" s="3"/>
    </row>
    <row r="6160" spans="1:1" x14ac:dyDescent="0.25">
      <c r="A6160" s="3"/>
    </row>
    <row r="6161" spans="1:1" x14ac:dyDescent="0.25">
      <c r="A6161" s="3"/>
    </row>
    <row r="6162" spans="1:1" x14ac:dyDescent="0.25">
      <c r="A6162" s="3"/>
    </row>
    <row r="6163" spans="1:1" x14ac:dyDescent="0.25">
      <c r="A6163" s="3"/>
    </row>
    <row r="6164" spans="1:1" x14ac:dyDescent="0.25">
      <c r="A6164" s="3"/>
    </row>
    <row r="6165" spans="1:1" x14ac:dyDescent="0.25">
      <c r="A6165" s="3"/>
    </row>
    <row r="6166" spans="1:1" x14ac:dyDescent="0.25">
      <c r="A6166" s="3"/>
    </row>
    <row r="6167" spans="1:1" x14ac:dyDescent="0.25">
      <c r="A6167" s="3"/>
    </row>
    <row r="6168" spans="1:1" x14ac:dyDescent="0.25">
      <c r="A6168" s="3"/>
    </row>
    <row r="6169" spans="1:1" x14ac:dyDescent="0.25">
      <c r="A6169" s="3"/>
    </row>
    <row r="6170" spans="1:1" x14ac:dyDescent="0.25">
      <c r="A6170" s="3"/>
    </row>
    <row r="6171" spans="1:1" x14ac:dyDescent="0.25">
      <c r="A6171" s="3"/>
    </row>
    <row r="6172" spans="1:1" x14ac:dyDescent="0.25">
      <c r="A6172" s="3"/>
    </row>
    <row r="6173" spans="1:1" x14ac:dyDescent="0.25">
      <c r="A6173" s="3"/>
    </row>
    <row r="6174" spans="1:1" x14ac:dyDescent="0.25">
      <c r="A6174" s="3"/>
    </row>
    <row r="6175" spans="1:1" x14ac:dyDescent="0.25">
      <c r="A6175" s="3"/>
    </row>
    <row r="6176" spans="1:1" x14ac:dyDescent="0.25">
      <c r="A6176" s="3"/>
    </row>
    <row r="6177" spans="1:1" x14ac:dyDescent="0.25">
      <c r="A6177" s="3"/>
    </row>
    <row r="6178" spans="1:1" x14ac:dyDescent="0.25">
      <c r="A6178" s="3"/>
    </row>
    <row r="6179" spans="1:1" x14ac:dyDescent="0.25">
      <c r="A6179" s="3"/>
    </row>
    <row r="6180" spans="1:1" x14ac:dyDescent="0.25">
      <c r="A6180" s="3"/>
    </row>
    <row r="6181" spans="1:1" x14ac:dyDescent="0.25">
      <c r="A6181" s="3"/>
    </row>
    <row r="6182" spans="1:1" x14ac:dyDescent="0.25">
      <c r="A6182" s="3"/>
    </row>
    <row r="6183" spans="1:1" x14ac:dyDescent="0.25">
      <c r="A6183" s="3"/>
    </row>
    <row r="6184" spans="1:1" x14ac:dyDescent="0.25">
      <c r="A6184" s="3"/>
    </row>
    <row r="6185" spans="1:1" x14ac:dyDescent="0.25">
      <c r="A6185" s="3"/>
    </row>
    <row r="6186" spans="1:1" x14ac:dyDescent="0.25">
      <c r="A6186" s="3"/>
    </row>
    <row r="6187" spans="1:1" x14ac:dyDescent="0.25">
      <c r="A6187" s="3"/>
    </row>
    <row r="6188" spans="1:1" x14ac:dyDescent="0.25">
      <c r="A6188" s="3"/>
    </row>
    <row r="6189" spans="1:1" x14ac:dyDescent="0.25">
      <c r="A6189" s="3"/>
    </row>
    <row r="6190" spans="1:1" x14ac:dyDescent="0.25">
      <c r="A6190" s="3"/>
    </row>
    <row r="6191" spans="1:1" x14ac:dyDescent="0.25">
      <c r="A6191" s="3"/>
    </row>
    <row r="6192" spans="1:1" x14ac:dyDescent="0.25">
      <c r="A6192" s="3"/>
    </row>
    <row r="6193" spans="1:1" x14ac:dyDescent="0.25">
      <c r="A6193" s="3"/>
    </row>
    <row r="6194" spans="1:1" x14ac:dyDescent="0.25">
      <c r="A6194" s="3"/>
    </row>
    <row r="6195" spans="1:1" x14ac:dyDescent="0.25">
      <c r="A6195" s="3"/>
    </row>
    <row r="6196" spans="1:1" x14ac:dyDescent="0.25">
      <c r="A6196" s="3"/>
    </row>
    <row r="6197" spans="1:1" x14ac:dyDescent="0.25">
      <c r="A6197" s="3"/>
    </row>
    <row r="6198" spans="1:1" x14ac:dyDescent="0.25">
      <c r="A6198" s="3"/>
    </row>
    <row r="6199" spans="1:1" x14ac:dyDescent="0.25">
      <c r="A6199" s="3"/>
    </row>
    <row r="6200" spans="1:1" x14ac:dyDescent="0.25">
      <c r="A6200" s="3"/>
    </row>
    <row r="6201" spans="1:1" x14ac:dyDescent="0.25">
      <c r="A6201" s="3"/>
    </row>
    <row r="6202" spans="1:1" x14ac:dyDescent="0.25">
      <c r="A6202" s="3"/>
    </row>
    <row r="6203" spans="1:1" x14ac:dyDescent="0.25">
      <c r="A6203" s="3"/>
    </row>
    <row r="6204" spans="1:1" x14ac:dyDescent="0.25">
      <c r="A6204" s="3"/>
    </row>
    <row r="6205" spans="1:1" x14ac:dyDescent="0.25">
      <c r="A6205" s="3"/>
    </row>
    <row r="6206" spans="1:1" x14ac:dyDescent="0.25">
      <c r="A6206" s="3"/>
    </row>
    <row r="6207" spans="1:1" x14ac:dyDescent="0.25">
      <c r="A6207" s="3"/>
    </row>
    <row r="6208" spans="1:1" x14ac:dyDescent="0.25">
      <c r="A6208" s="3"/>
    </row>
    <row r="6209" spans="1:1" x14ac:dyDescent="0.25">
      <c r="A6209" s="3"/>
    </row>
    <row r="6210" spans="1:1" x14ac:dyDescent="0.25">
      <c r="A6210" s="3"/>
    </row>
    <row r="6211" spans="1:1" x14ac:dyDescent="0.25">
      <c r="A6211" s="3"/>
    </row>
    <row r="6212" spans="1:1" x14ac:dyDescent="0.25">
      <c r="A6212" s="3"/>
    </row>
    <row r="6213" spans="1:1" x14ac:dyDescent="0.25">
      <c r="A6213" s="3"/>
    </row>
    <row r="6214" spans="1:1" x14ac:dyDescent="0.25">
      <c r="A6214" s="3"/>
    </row>
    <row r="6215" spans="1:1" x14ac:dyDescent="0.25">
      <c r="A6215" s="3"/>
    </row>
    <row r="6216" spans="1:1" x14ac:dyDescent="0.25">
      <c r="A6216" s="3"/>
    </row>
    <row r="6217" spans="1:1" x14ac:dyDescent="0.25">
      <c r="A6217" s="3"/>
    </row>
    <row r="6218" spans="1:1" x14ac:dyDescent="0.25">
      <c r="A6218" s="3"/>
    </row>
    <row r="6219" spans="1:1" x14ac:dyDescent="0.25">
      <c r="A6219" s="3"/>
    </row>
    <row r="6220" spans="1:1" x14ac:dyDescent="0.25">
      <c r="A6220" s="3"/>
    </row>
    <row r="6221" spans="1:1" x14ac:dyDescent="0.25">
      <c r="A6221" s="3"/>
    </row>
    <row r="6222" spans="1:1" x14ac:dyDescent="0.25">
      <c r="A6222" s="3"/>
    </row>
    <row r="6223" spans="1:1" x14ac:dyDescent="0.25">
      <c r="A6223" s="3"/>
    </row>
    <row r="6224" spans="1:1" x14ac:dyDescent="0.25">
      <c r="A6224" s="3"/>
    </row>
    <row r="6225" spans="1:1" x14ac:dyDescent="0.25">
      <c r="A6225" s="3"/>
    </row>
    <row r="6226" spans="1:1" x14ac:dyDescent="0.25">
      <c r="A6226" s="3"/>
    </row>
    <row r="6227" spans="1:1" x14ac:dyDescent="0.25">
      <c r="A6227" s="3"/>
    </row>
    <row r="6228" spans="1:1" x14ac:dyDescent="0.25">
      <c r="A6228" s="3"/>
    </row>
    <row r="6229" spans="1:1" x14ac:dyDescent="0.25">
      <c r="A6229" s="3"/>
    </row>
    <row r="6230" spans="1:1" x14ac:dyDescent="0.25">
      <c r="A6230" s="3"/>
    </row>
    <row r="6231" spans="1:1" x14ac:dyDescent="0.25">
      <c r="A6231" s="3"/>
    </row>
    <row r="6232" spans="1:1" x14ac:dyDescent="0.25">
      <c r="A6232" s="3"/>
    </row>
    <row r="6233" spans="1:1" x14ac:dyDescent="0.25">
      <c r="A6233" s="3"/>
    </row>
    <row r="6234" spans="1:1" x14ac:dyDescent="0.25">
      <c r="A6234" s="3"/>
    </row>
    <row r="6235" spans="1:1" x14ac:dyDescent="0.25">
      <c r="A6235" s="3"/>
    </row>
    <row r="6236" spans="1:1" x14ac:dyDescent="0.25">
      <c r="A6236" s="3"/>
    </row>
    <row r="6237" spans="1:1" x14ac:dyDescent="0.25">
      <c r="A6237" s="3"/>
    </row>
    <row r="6238" spans="1:1" x14ac:dyDescent="0.25">
      <c r="A6238" s="3"/>
    </row>
    <row r="6239" spans="1:1" x14ac:dyDescent="0.25">
      <c r="A6239" s="3"/>
    </row>
    <row r="6240" spans="1:1" x14ac:dyDescent="0.25">
      <c r="A6240" s="3"/>
    </row>
    <row r="6241" spans="1:1" x14ac:dyDescent="0.25">
      <c r="A6241" s="3"/>
    </row>
    <row r="6242" spans="1:1" x14ac:dyDescent="0.25">
      <c r="A6242" s="3"/>
    </row>
    <row r="6243" spans="1:1" x14ac:dyDescent="0.25">
      <c r="A6243" s="3"/>
    </row>
    <row r="6244" spans="1:1" x14ac:dyDescent="0.25">
      <c r="A6244" s="3"/>
    </row>
    <row r="6245" spans="1:1" x14ac:dyDescent="0.25">
      <c r="A6245" s="3"/>
    </row>
    <row r="6246" spans="1:1" x14ac:dyDescent="0.25">
      <c r="A6246" s="3"/>
    </row>
    <row r="6247" spans="1:1" x14ac:dyDescent="0.25">
      <c r="A6247" s="3"/>
    </row>
    <row r="6248" spans="1:1" x14ac:dyDescent="0.25">
      <c r="A6248" s="3"/>
    </row>
    <row r="6249" spans="1:1" x14ac:dyDescent="0.25">
      <c r="A6249" s="3"/>
    </row>
    <row r="6250" spans="1:1" x14ac:dyDescent="0.25">
      <c r="A6250" s="3"/>
    </row>
    <row r="6251" spans="1:1" x14ac:dyDescent="0.25">
      <c r="A6251" s="3"/>
    </row>
    <row r="6252" spans="1:1" x14ac:dyDescent="0.25">
      <c r="A6252" s="3"/>
    </row>
    <row r="6253" spans="1:1" x14ac:dyDescent="0.25">
      <c r="A6253" s="3"/>
    </row>
    <row r="6254" spans="1:1" x14ac:dyDescent="0.25">
      <c r="A6254" s="3"/>
    </row>
    <row r="6255" spans="1:1" x14ac:dyDescent="0.25">
      <c r="A6255" s="3"/>
    </row>
    <row r="6256" spans="1:1" x14ac:dyDescent="0.25">
      <c r="A6256" s="3"/>
    </row>
    <row r="6257" spans="1:1" x14ac:dyDescent="0.25">
      <c r="A6257" s="3"/>
    </row>
    <row r="6258" spans="1:1" x14ac:dyDescent="0.25">
      <c r="A6258" s="3"/>
    </row>
    <row r="6259" spans="1:1" x14ac:dyDescent="0.25">
      <c r="A6259" s="3"/>
    </row>
    <row r="6260" spans="1:1" x14ac:dyDescent="0.25">
      <c r="A6260" s="3"/>
    </row>
    <row r="6261" spans="1:1" x14ac:dyDescent="0.25">
      <c r="A6261" s="3"/>
    </row>
    <row r="6262" spans="1:1" x14ac:dyDescent="0.25">
      <c r="A6262" s="3"/>
    </row>
    <row r="6263" spans="1:1" x14ac:dyDescent="0.25">
      <c r="A6263" s="3"/>
    </row>
    <row r="6264" spans="1:1" x14ac:dyDescent="0.25">
      <c r="A6264" s="3"/>
    </row>
    <row r="6265" spans="1:1" x14ac:dyDescent="0.25">
      <c r="A6265" s="3"/>
    </row>
    <row r="6266" spans="1:1" x14ac:dyDescent="0.25">
      <c r="A6266" s="3"/>
    </row>
    <row r="6267" spans="1:1" x14ac:dyDescent="0.25">
      <c r="A6267" s="3"/>
    </row>
    <row r="6268" spans="1:1" x14ac:dyDescent="0.25">
      <c r="A6268" s="3"/>
    </row>
    <row r="6269" spans="1:1" x14ac:dyDescent="0.25">
      <c r="A6269" s="3"/>
    </row>
    <row r="6270" spans="1:1" x14ac:dyDescent="0.25">
      <c r="A6270" s="3"/>
    </row>
    <row r="6271" spans="1:1" x14ac:dyDescent="0.25">
      <c r="A6271" s="3"/>
    </row>
    <row r="6272" spans="1:1" x14ac:dyDescent="0.25">
      <c r="A6272" s="3"/>
    </row>
    <row r="6273" spans="1:1" x14ac:dyDescent="0.25">
      <c r="A6273" s="3"/>
    </row>
    <row r="6274" spans="1:1" x14ac:dyDescent="0.25">
      <c r="A6274" s="3"/>
    </row>
    <row r="6275" spans="1:1" x14ac:dyDescent="0.25">
      <c r="A6275" s="3"/>
    </row>
    <row r="6276" spans="1:1" x14ac:dyDescent="0.25">
      <c r="A6276" s="3"/>
    </row>
    <row r="6277" spans="1:1" x14ac:dyDescent="0.25">
      <c r="A6277" s="3"/>
    </row>
    <row r="6278" spans="1:1" x14ac:dyDescent="0.25">
      <c r="A6278" s="3"/>
    </row>
    <row r="6279" spans="1:1" x14ac:dyDescent="0.25">
      <c r="A6279" s="3"/>
    </row>
    <row r="6280" spans="1:1" x14ac:dyDescent="0.25">
      <c r="A6280" s="3"/>
    </row>
    <row r="6281" spans="1:1" x14ac:dyDescent="0.25">
      <c r="A6281" s="3"/>
    </row>
    <row r="6282" spans="1:1" x14ac:dyDescent="0.25">
      <c r="A6282" s="3"/>
    </row>
    <row r="6283" spans="1:1" x14ac:dyDescent="0.25">
      <c r="A6283" s="3"/>
    </row>
    <row r="6284" spans="1:1" x14ac:dyDescent="0.25">
      <c r="A6284" s="3"/>
    </row>
    <row r="6285" spans="1:1" x14ac:dyDescent="0.25">
      <c r="A6285" s="3"/>
    </row>
    <row r="6286" spans="1:1" x14ac:dyDescent="0.25">
      <c r="A6286" s="3"/>
    </row>
    <row r="6287" spans="1:1" x14ac:dyDescent="0.25">
      <c r="A6287" s="3"/>
    </row>
    <row r="6288" spans="1:1" x14ac:dyDescent="0.25">
      <c r="A6288" s="3"/>
    </row>
    <row r="6289" spans="1:1" x14ac:dyDescent="0.25">
      <c r="A6289" s="3"/>
    </row>
    <row r="6290" spans="1:1" x14ac:dyDescent="0.25">
      <c r="A6290" s="3"/>
    </row>
    <row r="6291" spans="1:1" x14ac:dyDescent="0.25">
      <c r="A6291" s="3"/>
    </row>
    <row r="6292" spans="1:1" x14ac:dyDescent="0.25">
      <c r="A6292" s="3"/>
    </row>
    <row r="6293" spans="1:1" x14ac:dyDescent="0.25">
      <c r="A6293" s="3"/>
    </row>
    <row r="6294" spans="1:1" x14ac:dyDescent="0.25">
      <c r="A6294" s="3"/>
    </row>
    <row r="6295" spans="1:1" x14ac:dyDescent="0.25">
      <c r="A6295" s="3"/>
    </row>
    <row r="6296" spans="1:1" x14ac:dyDescent="0.25">
      <c r="A6296" s="3"/>
    </row>
    <row r="6297" spans="1:1" x14ac:dyDescent="0.25">
      <c r="A6297" s="3"/>
    </row>
    <row r="6298" spans="1:1" x14ac:dyDescent="0.25">
      <c r="A6298" s="3"/>
    </row>
    <row r="6299" spans="1:1" x14ac:dyDescent="0.25">
      <c r="A6299" s="3"/>
    </row>
    <row r="6300" spans="1:1" x14ac:dyDescent="0.25">
      <c r="A6300" s="3"/>
    </row>
    <row r="6301" spans="1:1" x14ac:dyDescent="0.25">
      <c r="A6301" s="3"/>
    </row>
    <row r="6302" spans="1:1" x14ac:dyDescent="0.25">
      <c r="A6302" s="3"/>
    </row>
    <row r="6303" spans="1:1" x14ac:dyDescent="0.25">
      <c r="A6303" s="3"/>
    </row>
    <row r="6304" spans="1:1" x14ac:dyDescent="0.25">
      <c r="A6304" s="3"/>
    </row>
    <row r="6305" spans="1:1" x14ac:dyDescent="0.25">
      <c r="A6305" s="3"/>
    </row>
    <row r="6306" spans="1:1" x14ac:dyDescent="0.25">
      <c r="A6306" s="3"/>
    </row>
    <row r="6307" spans="1:1" x14ac:dyDescent="0.25">
      <c r="A6307" s="3"/>
    </row>
    <row r="6308" spans="1:1" x14ac:dyDescent="0.25">
      <c r="A6308" s="3"/>
    </row>
    <row r="6309" spans="1:1" x14ac:dyDescent="0.25">
      <c r="A6309" s="3"/>
    </row>
    <row r="6310" spans="1:1" x14ac:dyDescent="0.25">
      <c r="A6310" s="3"/>
    </row>
    <row r="6311" spans="1:1" x14ac:dyDescent="0.25">
      <c r="A6311" s="3"/>
    </row>
    <row r="6312" spans="1:1" x14ac:dyDescent="0.25">
      <c r="A6312" s="3"/>
    </row>
    <row r="6313" spans="1:1" x14ac:dyDescent="0.25">
      <c r="A6313" s="3"/>
    </row>
    <row r="6314" spans="1:1" x14ac:dyDescent="0.25">
      <c r="A6314" s="3"/>
    </row>
    <row r="6315" spans="1:1" x14ac:dyDescent="0.25">
      <c r="A6315" s="3"/>
    </row>
    <row r="6316" spans="1:1" x14ac:dyDescent="0.25">
      <c r="A6316" s="3"/>
    </row>
    <row r="6317" spans="1:1" x14ac:dyDescent="0.25">
      <c r="A6317" s="3"/>
    </row>
    <row r="6318" spans="1:1" x14ac:dyDescent="0.25">
      <c r="A6318" s="3"/>
    </row>
    <row r="6319" spans="1:1" x14ac:dyDescent="0.25">
      <c r="A6319" s="3"/>
    </row>
    <row r="6320" spans="1:1" x14ac:dyDescent="0.25">
      <c r="A6320" s="3"/>
    </row>
    <row r="6321" spans="1:1" x14ac:dyDescent="0.25">
      <c r="A6321" s="3"/>
    </row>
    <row r="6322" spans="1:1" x14ac:dyDescent="0.25">
      <c r="A6322" s="3"/>
    </row>
    <row r="6323" spans="1:1" x14ac:dyDescent="0.25">
      <c r="A6323" s="3"/>
    </row>
    <row r="6324" spans="1:1" x14ac:dyDescent="0.25">
      <c r="A6324" s="3"/>
    </row>
    <row r="6325" spans="1:1" x14ac:dyDescent="0.25">
      <c r="A6325" s="3"/>
    </row>
    <row r="6326" spans="1:1" x14ac:dyDescent="0.25">
      <c r="A6326" s="3"/>
    </row>
    <row r="6327" spans="1:1" x14ac:dyDescent="0.25">
      <c r="A6327" s="3"/>
    </row>
    <row r="6328" spans="1:1" x14ac:dyDescent="0.25">
      <c r="A6328" s="3"/>
    </row>
    <row r="6329" spans="1:1" x14ac:dyDescent="0.25">
      <c r="A6329" s="3"/>
    </row>
    <row r="6330" spans="1:1" x14ac:dyDescent="0.25">
      <c r="A6330" s="3"/>
    </row>
    <row r="6331" spans="1:1" x14ac:dyDescent="0.25">
      <c r="A6331" s="3"/>
    </row>
    <row r="6332" spans="1:1" x14ac:dyDescent="0.25">
      <c r="A6332" s="3"/>
    </row>
    <row r="6333" spans="1:1" x14ac:dyDescent="0.25">
      <c r="A6333" s="3"/>
    </row>
    <row r="6334" spans="1:1" x14ac:dyDescent="0.25">
      <c r="A6334" s="3"/>
    </row>
    <row r="6335" spans="1:1" x14ac:dyDescent="0.25">
      <c r="A6335" s="3"/>
    </row>
    <row r="6336" spans="1:1" x14ac:dyDescent="0.25">
      <c r="A6336" s="3"/>
    </row>
    <row r="6337" spans="1:1" x14ac:dyDescent="0.25">
      <c r="A6337" s="3"/>
    </row>
    <row r="6338" spans="1:1" x14ac:dyDescent="0.25">
      <c r="A6338" s="3"/>
    </row>
    <row r="6339" spans="1:1" x14ac:dyDescent="0.25">
      <c r="A6339" s="3"/>
    </row>
    <row r="6340" spans="1:1" x14ac:dyDescent="0.25">
      <c r="A6340" s="3"/>
    </row>
    <row r="6341" spans="1:1" x14ac:dyDescent="0.25">
      <c r="A6341" s="3"/>
    </row>
    <row r="6342" spans="1:1" x14ac:dyDescent="0.25">
      <c r="A6342" s="3"/>
    </row>
    <row r="6343" spans="1:1" x14ac:dyDescent="0.25">
      <c r="A6343" s="3"/>
    </row>
    <row r="6344" spans="1:1" x14ac:dyDescent="0.25">
      <c r="A6344" s="3"/>
    </row>
    <row r="6345" spans="1:1" x14ac:dyDescent="0.25">
      <c r="A6345" s="3"/>
    </row>
    <row r="6346" spans="1:1" x14ac:dyDescent="0.25">
      <c r="A6346" s="3"/>
    </row>
    <row r="6347" spans="1:1" x14ac:dyDescent="0.25">
      <c r="A6347" s="3"/>
    </row>
    <row r="6348" spans="1:1" x14ac:dyDescent="0.25">
      <c r="A6348" s="3"/>
    </row>
    <row r="6349" spans="1:1" x14ac:dyDescent="0.25">
      <c r="A6349" s="3"/>
    </row>
    <row r="6350" spans="1:1" x14ac:dyDescent="0.25">
      <c r="A6350" s="3"/>
    </row>
    <row r="6351" spans="1:1" x14ac:dyDescent="0.25">
      <c r="A6351" s="3"/>
    </row>
    <row r="6352" spans="1:1" x14ac:dyDescent="0.25">
      <c r="A6352" s="3"/>
    </row>
    <row r="6353" spans="1:1" x14ac:dyDescent="0.25">
      <c r="A6353" s="3"/>
    </row>
    <row r="6354" spans="1:1" x14ac:dyDescent="0.25">
      <c r="A6354" s="3"/>
    </row>
    <row r="6355" spans="1:1" x14ac:dyDescent="0.25">
      <c r="A6355" s="3"/>
    </row>
    <row r="6356" spans="1:1" x14ac:dyDescent="0.25">
      <c r="A6356" s="3"/>
    </row>
    <row r="6357" spans="1:1" x14ac:dyDescent="0.25">
      <c r="A6357" s="3"/>
    </row>
    <row r="6358" spans="1:1" x14ac:dyDescent="0.25">
      <c r="A6358" s="3"/>
    </row>
    <row r="6359" spans="1:1" x14ac:dyDescent="0.25">
      <c r="A6359" s="3"/>
    </row>
    <row r="6360" spans="1:1" x14ac:dyDescent="0.25">
      <c r="A6360" s="3"/>
    </row>
    <row r="6361" spans="1:1" x14ac:dyDescent="0.25">
      <c r="A6361" s="3"/>
    </row>
    <row r="6362" spans="1:1" x14ac:dyDescent="0.25">
      <c r="A6362" s="3"/>
    </row>
    <row r="6363" spans="1:1" x14ac:dyDescent="0.25">
      <c r="A6363" s="3"/>
    </row>
    <row r="6364" spans="1:1" x14ac:dyDescent="0.25">
      <c r="A6364" s="3"/>
    </row>
    <row r="6365" spans="1:1" x14ac:dyDescent="0.25">
      <c r="A6365" s="3"/>
    </row>
    <row r="6366" spans="1:1" x14ac:dyDescent="0.25">
      <c r="A6366" s="3"/>
    </row>
    <row r="6367" spans="1:1" x14ac:dyDescent="0.25">
      <c r="A6367" s="3"/>
    </row>
    <row r="6368" spans="1:1" x14ac:dyDescent="0.25">
      <c r="A6368" s="3"/>
    </row>
    <row r="6369" spans="1:1" x14ac:dyDescent="0.25">
      <c r="A6369" s="3"/>
    </row>
    <row r="6370" spans="1:1" x14ac:dyDescent="0.25">
      <c r="A6370" s="3"/>
    </row>
    <row r="6371" spans="1:1" x14ac:dyDescent="0.25">
      <c r="A6371" s="3"/>
    </row>
    <row r="6372" spans="1:1" x14ac:dyDescent="0.25">
      <c r="A6372" s="3"/>
    </row>
    <row r="6373" spans="1:1" x14ac:dyDescent="0.25">
      <c r="A6373" s="3"/>
    </row>
    <row r="6374" spans="1:1" x14ac:dyDescent="0.25">
      <c r="A6374" s="3"/>
    </row>
    <row r="6375" spans="1:1" x14ac:dyDescent="0.25">
      <c r="A6375" s="3"/>
    </row>
    <row r="6376" spans="1:1" x14ac:dyDescent="0.25">
      <c r="A6376" s="3"/>
    </row>
    <row r="6377" spans="1:1" x14ac:dyDescent="0.25">
      <c r="A6377" s="3"/>
    </row>
    <row r="6378" spans="1:1" x14ac:dyDescent="0.25">
      <c r="A6378" s="3"/>
    </row>
    <row r="6379" spans="1:1" x14ac:dyDescent="0.25">
      <c r="A6379" s="3"/>
    </row>
    <row r="6380" spans="1:1" x14ac:dyDescent="0.25">
      <c r="A6380" s="3"/>
    </row>
    <row r="6381" spans="1:1" x14ac:dyDescent="0.25">
      <c r="A6381" s="3"/>
    </row>
    <row r="6382" spans="1:1" x14ac:dyDescent="0.25">
      <c r="A6382" s="3"/>
    </row>
    <row r="6383" spans="1:1" x14ac:dyDescent="0.25">
      <c r="A6383" s="3"/>
    </row>
    <row r="6384" spans="1:1" x14ac:dyDescent="0.25">
      <c r="A6384" s="3"/>
    </row>
    <row r="6385" spans="1:1" x14ac:dyDescent="0.25">
      <c r="A6385" s="3"/>
    </row>
    <row r="6386" spans="1:1" x14ac:dyDescent="0.25">
      <c r="A6386" s="3"/>
    </row>
    <row r="6387" spans="1:1" x14ac:dyDescent="0.25">
      <c r="A6387" s="3"/>
    </row>
    <row r="6388" spans="1:1" x14ac:dyDescent="0.25">
      <c r="A6388" s="3"/>
    </row>
    <row r="6389" spans="1:1" x14ac:dyDescent="0.25">
      <c r="A6389" s="3"/>
    </row>
    <row r="6390" spans="1:1" x14ac:dyDescent="0.25">
      <c r="A6390" s="3"/>
    </row>
    <row r="6391" spans="1:1" x14ac:dyDescent="0.25">
      <c r="A6391" s="3"/>
    </row>
    <row r="6392" spans="1:1" x14ac:dyDescent="0.25">
      <c r="A6392" s="3"/>
    </row>
    <row r="6393" spans="1:1" x14ac:dyDescent="0.25">
      <c r="A6393" s="3"/>
    </row>
    <row r="6394" spans="1:1" x14ac:dyDescent="0.25">
      <c r="A6394" s="3"/>
    </row>
    <row r="6395" spans="1:1" x14ac:dyDescent="0.25">
      <c r="A6395" s="3"/>
    </row>
    <row r="6396" spans="1:1" x14ac:dyDescent="0.25">
      <c r="A6396" s="3"/>
    </row>
    <row r="6397" spans="1:1" x14ac:dyDescent="0.25">
      <c r="A6397" s="3"/>
    </row>
    <row r="6398" spans="1:1" x14ac:dyDescent="0.25">
      <c r="A6398" s="3"/>
    </row>
    <row r="6399" spans="1:1" x14ac:dyDescent="0.25">
      <c r="A6399" s="3"/>
    </row>
    <row r="6400" spans="1:1" x14ac:dyDescent="0.25">
      <c r="A6400" s="3"/>
    </row>
    <row r="6401" spans="1:1" x14ac:dyDescent="0.25">
      <c r="A6401" s="3"/>
    </row>
    <row r="6402" spans="1:1" x14ac:dyDescent="0.25">
      <c r="A6402" s="3"/>
    </row>
    <row r="6403" spans="1:1" x14ac:dyDescent="0.25">
      <c r="A6403" s="3"/>
    </row>
    <row r="6404" spans="1:1" x14ac:dyDescent="0.25">
      <c r="A6404" s="3"/>
    </row>
    <row r="6405" spans="1:1" x14ac:dyDescent="0.25">
      <c r="A6405" s="3"/>
    </row>
    <row r="6406" spans="1:1" x14ac:dyDescent="0.25">
      <c r="A6406" s="3"/>
    </row>
    <row r="6407" spans="1:1" x14ac:dyDescent="0.25">
      <c r="A6407" s="3"/>
    </row>
    <row r="6408" spans="1:1" x14ac:dyDescent="0.25">
      <c r="A6408" s="3"/>
    </row>
    <row r="6409" spans="1:1" x14ac:dyDescent="0.25">
      <c r="A6409" s="3"/>
    </row>
    <row r="6410" spans="1:1" x14ac:dyDescent="0.25">
      <c r="A6410" s="3"/>
    </row>
    <row r="6411" spans="1:1" x14ac:dyDescent="0.25">
      <c r="A6411" s="3"/>
    </row>
    <row r="6412" spans="1:1" x14ac:dyDescent="0.25">
      <c r="A6412" s="3"/>
    </row>
    <row r="6413" spans="1:1" x14ac:dyDescent="0.25">
      <c r="A6413" s="3"/>
    </row>
    <row r="6414" spans="1:1" x14ac:dyDescent="0.25">
      <c r="A6414" s="3"/>
    </row>
    <row r="6415" spans="1:1" x14ac:dyDescent="0.25">
      <c r="A6415" s="3"/>
    </row>
    <row r="6416" spans="1:1" x14ac:dyDescent="0.25">
      <c r="A6416" s="3"/>
    </row>
    <row r="6417" spans="1:1" x14ac:dyDescent="0.25">
      <c r="A6417" s="3"/>
    </row>
    <row r="6418" spans="1:1" x14ac:dyDescent="0.25">
      <c r="A6418" s="3"/>
    </row>
    <row r="6419" spans="1:1" x14ac:dyDescent="0.25">
      <c r="A6419" s="3"/>
    </row>
    <row r="6420" spans="1:1" x14ac:dyDescent="0.25">
      <c r="A6420" s="3"/>
    </row>
    <row r="6421" spans="1:1" x14ac:dyDescent="0.25">
      <c r="A6421" s="3"/>
    </row>
    <row r="6422" spans="1:1" x14ac:dyDescent="0.25">
      <c r="A6422" s="3"/>
    </row>
    <row r="6423" spans="1:1" x14ac:dyDescent="0.25">
      <c r="A6423" s="3"/>
    </row>
    <row r="6424" spans="1:1" x14ac:dyDescent="0.25">
      <c r="A6424" s="3"/>
    </row>
    <row r="6425" spans="1:1" x14ac:dyDescent="0.25">
      <c r="A6425" s="3"/>
    </row>
    <row r="6426" spans="1:1" x14ac:dyDescent="0.25">
      <c r="A6426" s="3"/>
    </row>
    <row r="6427" spans="1:1" x14ac:dyDescent="0.25">
      <c r="A6427" s="3"/>
    </row>
    <row r="6428" spans="1:1" x14ac:dyDescent="0.25">
      <c r="A6428" s="3"/>
    </row>
    <row r="6429" spans="1:1" x14ac:dyDescent="0.25">
      <c r="A6429" s="3"/>
    </row>
    <row r="6430" spans="1:1" x14ac:dyDescent="0.25">
      <c r="A6430" s="3"/>
    </row>
    <row r="6431" spans="1:1" x14ac:dyDescent="0.25">
      <c r="A6431" s="3"/>
    </row>
    <row r="6432" spans="1:1" x14ac:dyDescent="0.25">
      <c r="A6432" s="3"/>
    </row>
    <row r="6433" spans="1:1" x14ac:dyDescent="0.25">
      <c r="A6433" s="3"/>
    </row>
    <row r="6434" spans="1:1" x14ac:dyDescent="0.25">
      <c r="A6434" s="3"/>
    </row>
    <row r="6435" spans="1:1" x14ac:dyDescent="0.25">
      <c r="A6435" s="3"/>
    </row>
    <row r="6436" spans="1:1" x14ac:dyDescent="0.25">
      <c r="A6436" s="3"/>
    </row>
    <row r="6437" spans="1:1" x14ac:dyDescent="0.25">
      <c r="A6437" s="3"/>
    </row>
    <row r="6438" spans="1:1" x14ac:dyDescent="0.25">
      <c r="A6438" s="3"/>
    </row>
    <row r="6439" spans="1:1" x14ac:dyDescent="0.25">
      <c r="A6439" s="3"/>
    </row>
    <row r="6440" spans="1:1" x14ac:dyDescent="0.25">
      <c r="A6440" s="3"/>
    </row>
    <row r="6441" spans="1:1" x14ac:dyDescent="0.25">
      <c r="A6441" s="3"/>
    </row>
    <row r="6442" spans="1:1" x14ac:dyDescent="0.25">
      <c r="A6442" s="3"/>
    </row>
    <row r="6443" spans="1:1" x14ac:dyDescent="0.25">
      <c r="A6443" s="3"/>
    </row>
    <row r="6444" spans="1:1" x14ac:dyDescent="0.25">
      <c r="A6444" s="3"/>
    </row>
    <row r="6445" spans="1:1" x14ac:dyDescent="0.25">
      <c r="A6445" s="3"/>
    </row>
    <row r="6446" spans="1:1" x14ac:dyDescent="0.25">
      <c r="A6446" s="3"/>
    </row>
    <row r="6447" spans="1:1" x14ac:dyDescent="0.25">
      <c r="A6447" s="3"/>
    </row>
    <row r="6448" spans="1:1" x14ac:dyDescent="0.25">
      <c r="A6448" s="3"/>
    </row>
    <row r="6449" spans="1:1" x14ac:dyDescent="0.25">
      <c r="A6449" s="3"/>
    </row>
    <row r="6450" spans="1:1" x14ac:dyDescent="0.25">
      <c r="A6450" s="3"/>
    </row>
    <row r="6451" spans="1:1" x14ac:dyDescent="0.25">
      <c r="A6451" s="3"/>
    </row>
    <row r="6452" spans="1:1" x14ac:dyDescent="0.25">
      <c r="A6452" s="3"/>
    </row>
    <row r="6453" spans="1:1" x14ac:dyDescent="0.25">
      <c r="A6453" s="3"/>
    </row>
    <row r="6454" spans="1:1" x14ac:dyDescent="0.25">
      <c r="A6454" s="3"/>
    </row>
    <row r="6455" spans="1:1" x14ac:dyDescent="0.25">
      <c r="A6455" s="3"/>
    </row>
    <row r="6456" spans="1:1" x14ac:dyDescent="0.25">
      <c r="A6456" s="3"/>
    </row>
    <row r="6457" spans="1:1" x14ac:dyDescent="0.25">
      <c r="A6457" s="3"/>
    </row>
    <row r="6458" spans="1:1" x14ac:dyDescent="0.25">
      <c r="A6458" s="3"/>
    </row>
    <row r="6459" spans="1:1" x14ac:dyDescent="0.25">
      <c r="A6459" s="3"/>
    </row>
    <row r="6460" spans="1:1" x14ac:dyDescent="0.25">
      <c r="A6460" s="3"/>
    </row>
    <row r="6461" spans="1:1" x14ac:dyDescent="0.25">
      <c r="A6461" s="3"/>
    </row>
    <row r="6462" spans="1:1" x14ac:dyDescent="0.25">
      <c r="A6462" s="3"/>
    </row>
    <row r="6463" spans="1:1" x14ac:dyDescent="0.25">
      <c r="A6463" s="3"/>
    </row>
    <row r="6464" spans="1:1" x14ac:dyDescent="0.25">
      <c r="A6464" s="3"/>
    </row>
    <row r="6465" spans="1:1" x14ac:dyDescent="0.25">
      <c r="A6465" s="3"/>
    </row>
    <row r="6466" spans="1:1" x14ac:dyDescent="0.25">
      <c r="A6466" s="3"/>
    </row>
    <row r="6467" spans="1:1" x14ac:dyDescent="0.25">
      <c r="A6467" s="3"/>
    </row>
    <row r="6468" spans="1:1" x14ac:dyDescent="0.25">
      <c r="A6468" s="3"/>
    </row>
    <row r="6469" spans="1:1" x14ac:dyDescent="0.25">
      <c r="A6469" s="3"/>
    </row>
    <row r="6470" spans="1:1" x14ac:dyDescent="0.25">
      <c r="A6470" s="3"/>
    </row>
    <row r="6471" spans="1:1" x14ac:dyDescent="0.25">
      <c r="A6471" s="3"/>
    </row>
    <row r="6472" spans="1:1" x14ac:dyDescent="0.25">
      <c r="A6472" s="3"/>
    </row>
    <row r="6473" spans="1:1" x14ac:dyDescent="0.25">
      <c r="A6473" s="3"/>
    </row>
    <row r="6474" spans="1:1" x14ac:dyDescent="0.25">
      <c r="A6474" s="3"/>
    </row>
    <row r="6475" spans="1:1" x14ac:dyDescent="0.25">
      <c r="A6475" s="3"/>
    </row>
    <row r="6476" spans="1:1" x14ac:dyDescent="0.25">
      <c r="A6476" s="3"/>
    </row>
    <row r="6477" spans="1:1" x14ac:dyDescent="0.25">
      <c r="A6477" s="3"/>
    </row>
    <row r="6478" spans="1:1" x14ac:dyDescent="0.25">
      <c r="A6478" s="3"/>
    </row>
    <row r="6479" spans="1:1" x14ac:dyDescent="0.25">
      <c r="A6479" s="3"/>
    </row>
    <row r="6480" spans="1:1" x14ac:dyDescent="0.25">
      <c r="A6480" s="3"/>
    </row>
    <row r="6481" spans="1:1" x14ac:dyDescent="0.25">
      <c r="A6481" s="3"/>
    </row>
    <row r="6482" spans="1:1" x14ac:dyDescent="0.25">
      <c r="A6482" s="3"/>
    </row>
    <row r="6483" spans="1:1" x14ac:dyDescent="0.25">
      <c r="A6483" s="3"/>
    </row>
    <row r="6484" spans="1:1" x14ac:dyDescent="0.25">
      <c r="A6484" s="3"/>
    </row>
    <row r="6485" spans="1:1" x14ac:dyDescent="0.25">
      <c r="A6485" s="3"/>
    </row>
    <row r="6486" spans="1:1" x14ac:dyDescent="0.25">
      <c r="A6486" s="3"/>
    </row>
    <row r="6487" spans="1:1" x14ac:dyDescent="0.25">
      <c r="A6487" s="3"/>
    </row>
    <row r="6488" spans="1:1" x14ac:dyDescent="0.25">
      <c r="A6488" s="3"/>
    </row>
    <row r="6489" spans="1:1" x14ac:dyDescent="0.25">
      <c r="A6489" s="3"/>
    </row>
    <row r="6490" spans="1:1" x14ac:dyDescent="0.25">
      <c r="A6490" s="3"/>
    </row>
    <row r="6491" spans="1:1" x14ac:dyDescent="0.25">
      <c r="A6491" s="3"/>
    </row>
    <row r="6492" spans="1:1" x14ac:dyDescent="0.25">
      <c r="A6492" s="3"/>
    </row>
    <row r="6493" spans="1:1" x14ac:dyDescent="0.25">
      <c r="A6493" s="3"/>
    </row>
    <row r="6494" spans="1:1" x14ac:dyDescent="0.25">
      <c r="A6494" s="3"/>
    </row>
    <row r="6495" spans="1:1" x14ac:dyDescent="0.25">
      <c r="A6495" s="3"/>
    </row>
    <row r="6496" spans="1:1" x14ac:dyDescent="0.25">
      <c r="A6496" s="3"/>
    </row>
    <row r="6497" spans="1:1" x14ac:dyDescent="0.25">
      <c r="A6497" s="3"/>
    </row>
    <row r="6498" spans="1:1" x14ac:dyDescent="0.25">
      <c r="A6498" s="3"/>
    </row>
    <row r="6499" spans="1:1" x14ac:dyDescent="0.25">
      <c r="A6499" s="3"/>
    </row>
    <row r="6500" spans="1:1" x14ac:dyDescent="0.25">
      <c r="A6500" s="3"/>
    </row>
    <row r="6501" spans="1:1" x14ac:dyDescent="0.25">
      <c r="A6501" s="3"/>
    </row>
    <row r="6502" spans="1:1" x14ac:dyDescent="0.25">
      <c r="A6502" s="3"/>
    </row>
    <row r="6503" spans="1:1" x14ac:dyDescent="0.25">
      <c r="A6503" s="3"/>
    </row>
    <row r="6504" spans="1:1" x14ac:dyDescent="0.25">
      <c r="A6504" s="3"/>
    </row>
    <row r="6505" spans="1:1" x14ac:dyDescent="0.25">
      <c r="A6505" s="3"/>
    </row>
    <row r="6506" spans="1:1" x14ac:dyDescent="0.25">
      <c r="A6506" s="3"/>
    </row>
    <row r="6507" spans="1:1" x14ac:dyDescent="0.25">
      <c r="A6507" s="3"/>
    </row>
    <row r="6508" spans="1:1" x14ac:dyDescent="0.25">
      <c r="A6508" s="3"/>
    </row>
    <row r="6509" spans="1:1" x14ac:dyDescent="0.25">
      <c r="A6509" s="3"/>
    </row>
    <row r="6510" spans="1:1" x14ac:dyDescent="0.25">
      <c r="A6510" s="3"/>
    </row>
    <row r="6511" spans="1:1" x14ac:dyDescent="0.25">
      <c r="A6511" s="3"/>
    </row>
    <row r="6512" spans="1:1" x14ac:dyDescent="0.25">
      <c r="A6512" s="3"/>
    </row>
    <row r="6513" spans="1:1" x14ac:dyDescent="0.25">
      <c r="A6513" s="3"/>
    </row>
    <row r="6514" spans="1:1" x14ac:dyDescent="0.25">
      <c r="A6514" s="3"/>
    </row>
    <row r="6515" spans="1:1" x14ac:dyDescent="0.25">
      <c r="A6515" s="3"/>
    </row>
    <row r="6516" spans="1:1" x14ac:dyDescent="0.25">
      <c r="A6516" s="3"/>
    </row>
    <row r="6517" spans="1:1" x14ac:dyDescent="0.25">
      <c r="A6517" s="3"/>
    </row>
    <row r="6518" spans="1:1" x14ac:dyDescent="0.25">
      <c r="A6518" s="3"/>
    </row>
    <row r="6519" spans="1:1" x14ac:dyDescent="0.25">
      <c r="A6519" s="3"/>
    </row>
    <row r="6520" spans="1:1" x14ac:dyDescent="0.25">
      <c r="A6520" s="3"/>
    </row>
    <row r="6521" spans="1:1" x14ac:dyDescent="0.25">
      <c r="A6521" s="3"/>
    </row>
    <row r="6522" spans="1:1" x14ac:dyDescent="0.25">
      <c r="A6522" s="3"/>
    </row>
    <row r="6523" spans="1:1" x14ac:dyDescent="0.25">
      <c r="A6523" s="3"/>
    </row>
    <row r="6524" spans="1:1" x14ac:dyDescent="0.25">
      <c r="A6524" s="3"/>
    </row>
    <row r="6525" spans="1:1" x14ac:dyDescent="0.25">
      <c r="A6525" s="3"/>
    </row>
    <row r="6526" spans="1:1" x14ac:dyDescent="0.25">
      <c r="A6526" s="3"/>
    </row>
    <row r="6527" spans="1:1" x14ac:dyDescent="0.25">
      <c r="A6527" s="3"/>
    </row>
    <row r="6528" spans="1:1" x14ac:dyDescent="0.25">
      <c r="A6528" s="3"/>
    </row>
    <row r="6529" spans="1:1" x14ac:dyDescent="0.25">
      <c r="A6529" s="3"/>
    </row>
    <row r="6530" spans="1:1" x14ac:dyDescent="0.25">
      <c r="A6530" s="3"/>
    </row>
    <row r="6531" spans="1:1" x14ac:dyDescent="0.25">
      <c r="A6531" s="3"/>
    </row>
    <row r="6532" spans="1:1" x14ac:dyDescent="0.25">
      <c r="A6532" s="3"/>
    </row>
    <row r="6533" spans="1:1" x14ac:dyDescent="0.25">
      <c r="A6533" s="3"/>
    </row>
    <row r="6534" spans="1:1" x14ac:dyDescent="0.25">
      <c r="A6534" s="3"/>
    </row>
    <row r="6535" spans="1:1" x14ac:dyDescent="0.25">
      <c r="A6535" s="3"/>
    </row>
    <row r="6536" spans="1:1" x14ac:dyDescent="0.25">
      <c r="A6536" s="3"/>
    </row>
    <row r="6537" spans="1:1" x14ac:dyDescent="0.25">
      <c r="A6537" s="3"/>
    </row>
    <row r="6538" spans="1:1" x14ac:dyDescent="0.25">
      <c r="A6538" s="3"/>
    </row>
    <row r="6539" spans="1:1" x14ac:dyDescent="0.25">
      <c r="A6539" s="3"/>
    </row>
    <row r="6540" spans="1:1" x14ac:dyDescent="0.25">
      <c r="A6540" s="3"/>
    </row>
    <row r="6541" spans="1:1" x14ac:dyDescent="0.25">
      <c r="A6541" s="3"/>
    </row>
    <row r="6542" spans="1:1" x14ac:dyDescent="0.25">
      <c r="A6542" s="3"/>
    </row>
    <row r="6543" spans="1:1" x14ac:dyDescent="0.25">
      <c r="A6543" s="3"/>
    </row>
    <row r="6544" spans="1:1" x14ac:dyDescent="0.25">
      <c r="A6544" s="3"/>
    </row>
    <row r="6545" spans="1:1" x14ac:dyDescent="0.25">
      <c r="A6545" s="3"/>
    </row>
    <row r="6546" spans="1:1" x14ac:dyDescent="0.25">
      <c r="A6546" s="3"/>
    </row>
    <row r="6547" spans="1:1" x14ac:dyDescent="0.25">
      <c r="A6547" s="3"/>
    </row>
    <row r="6548" spans="1:1" x14ac:dyDescent="0.25">
      <c r="A6548" s="3"/>
    </row>
    <row r="6549" spans="1:1" x14ac:dyDescent="0.25">
      <c r="A6549" s="3"/>
    </row>
    <row r="6550" spans="1:1" x14ac:dyDescent="0.25">
      <c r="A6550" s="3"/>
    </row>
    <row r="6551" spans="1:1" x14ac:dyDescent="0.25">
      <c r="A6551" s="3"/>
    </row>
    <row r="6552" spans="1:1" x14ac:dyDescent="0.25">
      <c r="A6552" s="3"/>
    </row>
    <row r="6553" spans="1:1" x14ac:dyDescent="0.25">
      <c r="A6553" s="3"/>
    </row>
    <row r="6554" spans="1:1" x14ac:dyDescent="0.25">
      <c r="A6554" s="3"/>
    </row>
    <row r="6555" spans="1:1" x14ac:dyDescent="0.25">
      <c r="A6555" s="3"/>
    </row>
    <row r="6556" spans="1:1" x14ac:dyDescent="0.25">
      <c r="A6556" s="3"/>
    </row>
    <row r="6557" spans="1:1" x14ac:dyDescent="0.25">
      <c r="A6557" s="3"/>
    </row>
    <row r="6558" spans="1:1" x14ac:dyDescent="0.25">
      <c r="A6558" s="3"/>
    </row>
    <row r="6559" spans="1:1" x14ac:dyDescent="0.25">
      <c r="A6559" s="3"/>
    </row>
    <row r="6560" spans="1:1" x14ac:dyDescent="0.25">
      <c r="A6560" s="3"/>
    </row>
    <row r="6561" spans="1:1" x14ac:dyDescent="0.25">
      <c r="A6561" s="3"/>
    </row>
    <row r="6562" spans="1:1" x14ac:dyDescent="0.25">
      <c r="A6562" s="3"/>
    </row>
    <row r="6563" spans="1:1" x14ac:dyDescent="0.25">
      <c r="A6563" s="3"/>
    </row>
    <row r="6564" spans="1:1" x14ac:dyDescent="0.25">
      <c r="A6564" s="3"/>
    </row>
    <row r="6565" spans="1:1" x14ac:dyDescent="0.25">
      <c r="A6565" s="3"/>
    </row>
    <row r="6566" spans="1:1" x14ac:dyDescent="0.25">
      <c r="A6566" s="3"/>
    </row>
    <row r="6567" spans="1:1" x14ac:dyDescent="0.25">
      <c r="A6567" s="3"/>
    </row>
    <row r="6568" spans="1:1" x14ac:dyDescent="0.25">
      <c r="A6568" s="3"/>
    </row>
    <row r="6569" spans="1:1" x14ac:dyDescent="0.25">
      <c r="A6569" s="3"/>
    </row>
    <row r="6570" spans="1:1" x14ac:dyDescent="0.25">
      <c r="A6570" s="3"/>
    </row>
    <row r="6571" spans="1:1" x14ac:dyDescent="0.25">
      <c r="A6571" s="3"/>
    </row>
    <row r="6572" spans="1:1" x14ac:dyDescent="0.25">
      <c r="A6572" s="3"/>
    </row>
    <row r="6573" spans="1:1" x14ac:dyDescent="0.25">
      <c r="A6573" s="3"/>
    </row>
    <row r="6574" spans="1:1" x14ac:dyDescent="0.25">
      <c r="A6574" s="3"/>
    </row>
    <row r="6575" spans="1:1" x14ac:dyDescent="0.25">
      <c r="A6575" s="3"/>
    </row>
    <row r="6576" spans="1:1" x14ac:dyDescent="0.25">
      <c r="A6576" s="3"/>
    </row>
    <row r="6577" spans="1:1" x14ac:dyDescent="0.25">
      <c r="A6577" s="3"/>
    </row>
    <row r="6578" spans="1:1" x14ac:dyDescent="0.25">
      <c r="A6578" s="3"/>
    </row>
    <row r="6579" spans="1:1" x14ac:dyDescent="0.25">
      <c r="A6579" s="3"/>
    </row>
    <row r="6580" spans="1:1" x14ac:dyDescent="0.25">
      <c r="A6580" s="3"/>
    </row>
    <row r="6581" spans="1:1" x14ac:dyDescent="0.25">
      <c r="A6581" s="3"/>
    </row>
    <row r="6582" spans="1:1" x14ac:dyDescent="0.25">
      <c r="A6582" s="3"/>
    </row>
    <row r="6583" spans="1:1" x14ac:dyDescent="0.25">
      <c r="A6583" s="3"/>
    </row>
    <row r="6584" spans="1:1" x14ac:dyDescent="0.25">
      <c r="A6584" s="3"/>
    </row>
    <row r="6585" spans="1:1" x14ac:dyDescent="0.25">
      <c r="A6585" s="3"/>
    </row>
    <row r="6586" spans="1:1" x14ac:dyDescent="0.25">
      <c r="A6586" s="3"/>
    </row>
    <row r="6587" spans="1:1" x14ac:dyDescent="0.25">
      <c r="A6587" s="3"/>
    </row>
    <row r="6588" spans="1:1" x14ac:dyDescent="0.25">
      <c r="A6588" s="3"/>
    </row>
    <row r="6589" spans="1:1" x14ac:dyDescent="0.25">
      <c r="A6589" s="3"/>
    </row>
    <row r="6590" spans="1:1" x14ac:dyDescent="0.25">
      <c r="A6590" s="3"/>
    </row>
    <row r="6591" spans="1:1" x14ac:dyDescent="0.25">
      <c r="A6591" s="3"/>
    </row>
    <row r="6592" spans="1:1" x14ac:dyDescent="0.25">
      <c r="A6592" s="3"/>
    </row>
    <row r="6593" spans="1:1" x14ac:dyDescent="0.25">
      <c r="A6593" s="3"/>
    </row>
    <row r="6594" spans="1:1" x14ac:dyDescent="0.25">
      <c r="A6594" s="3"/>
    </row>
    <row r="6595" spans="1:1" x14ac:dyDescent="0.25">
      <c r="A6595" s="3"/>
    </row>
    <row r="6596" spans="1:1" x14ac:dyDescent="0.25">
      <c r="A6596" s="3"/>
    </row>
    <row r="6597" spans="1:1" x14ac:dyDescent="0.25">
      <c r="A6597" s="3"/>
    </row>
    <row r="6598" spans="1:1" x14ac:dyDescent="0.25">
      <c r="A6598" s="3"/>
    </row>
    <row r="6599" spans="1:1" x14ac:dyDescent="0.25">
      <c r="A6599" s="3"/>
    </row>
    <row r="6600" spans="1:1" x14ac:dyDescent="0.25">
      <c r="A6600" s="3"/>
    </row>
    <row r="6601" spans="1:1" x14ac:dyDescent="0.25">
      <c r="A6601" s="3"/>
    </row>
    <row r="6602" spans="1:1" x14ac:dyDescent="0.25">
      <c r="A6602" s="3"/>
    </row>
    <row r="6603" spans="1:1" x14ac:dyDescent="0.25">
      <c r="A6603" s="3"/>
    </row>
    <row r="6604" spans="1:1" x14ac:dyDescent="0.25">
      <c r="A6604" s="3"/>
    </row>
    <row r="6605" spans="1:1" x14ac:dyDescent="0.25">
      <c r="A6605" s="3"/>
    </row>
    <row r="6606" spans="1:1" x14ac:dyDescent="0.25">
      <c r="A6606" s="3"/>
    </row>
    <row r="6607" spans="1:1" x14ac:dyDescent="0.25">
      <c r="A6607" s="3"/>
    </row>
    <row r="6608" spans="1:1" x14ac:dyDescent="0.25">
      <c r="A6608" s="3"/>
    </row>
    <row r="6609" spans="1:1" x14ac:dyDescent="0.25">
      <c r="A6609" s="3"/>
    </row>
    <row r="6610" spans="1:1" x14ac:dyDescent="0.25">
      <c r="A6610" s="3"/>
    </row>
    <row r="6611" spans="1:1" x14ac:dyDescent="0.25">
      <c r="A6611" s="3"/>
    </row>
    <row r="6612" spans="1:1" x14ac:dyDescent="0.25">
      <c r="A6612" s="3"/>
    </row>
    <row r="6613" spans="1:1" x14ac:dyDescent="0.25">
      <c r="A6613" s="3"/>
    </row>
    <row r="6614" spans="1:1" x14ac:dyDescent="0.25">
      <c r="A6614" s="3"/>
    </row>
    <row r="6615" spans="1:1" x14ac:dyDescent="0.25">
      <c r="A6615" s="3"/>
    </row>
    <row r="6616" spans="1:1" x14ac:dyDescent="0.25">
      <c r="A6616" s="3"/>
    </row>
    <row r="6617" spans="1:1" x14ac:dyDescent="0.25">
      <c r="A6617" s="3"/>
    </row>
    <row r="6618" spans="1:1" x14ac:dyDescent="0.25">
      <c r="A6618" s="3"/>
    </row>
    <row r="6619" spans="1:1" x14ac:dyDescent="0.25">
      <c r="A6619" s="3"/>
    </row>
    <row r="6620" spans="1:1" x14ac:dyDescent="0.25">
      <c r="A6620" s="3"/>
    </row>
    <row r="6621" spans="1:1" x14ac:dyDescent="0.25">
      <c r="A6621" s="3"/>
    </row>
    <row r="6622" spans="1:1" x14ac:dyDescent="0.25">
      <c r="A6622" s="3"/>
    </row>
    <row r="6623" spans="1:1" x14ac:dyDescent="0.25">
      <c r="A6623" s="3"/>
    </row>
    <row r="6624" spans="1:1" x14ac:dyDescent="0.25">
      <c r="A6624" s="3"/>
    </row>
    <row r="6625" spans="1:1" x14ac:dyDescent="0.25">
      <c r="A6625" s="3"/>
    </row>
    <row r="6626" spans="1:1" x14ac:dyDescent="0.25">
      <c r="A6626" s="3"/>
    </row>
    <row r="6627" spans="1:1" x14ac:dyDescent="0.25">
      <c r="A6627" s="3"/>
    </row>
    <row r="6628" spans="1:1" x14ac:dyDescent="0.25">
      <c r="A6628" s="3"/>
    </row>
    <row r="6629" spans="1:1" x14ac:dyDescent="0.25">
      <c r="A6629" s="3"/>
    </row>
    <row r="6630" spans="1:1" x14ac:dyDescent="0.25">
      <c r="A6630" s="3"/>
    </row>
    <row r="6631" spans="1:1" x14ac:dyDescent="0.25">
      <c r="A6631" s="3"/>
    </row>
    <row r="6632" spans="1:1" x14ac:dyDescent="0.25">
      <c r="A6632" s="3"/>
    </row>
    <row r="6633" spans="1:1" x14ac:dyDescent="0.25">
      <c r="A6633" s="3"/>
    </row>
    <row r="6634" spans="1:1" x14ac:dyDescent="0.25">
      <c r="A6634" s="3"/>
    </row>
    <row r="6635" spans="1:1" x14ac:dyDescent="0.25">
      <c r="A6635" s="3"/>
    </row>
    <row r="6636" spans="1:1" x14ac:dyDescent="0.25">
      <c r="A6636" s="3"/>
    </row>
    <row r="6637" spans="1:1" x14ac:dyDescent="0.25">
      <c r="A6637" s="3"/>
    </row>
    <row r="6638" spans="1:1" x14ac:dyDescent="0.25">
      <c r="A6638" s="3"/>
    </row>
    <row r="6639" spans="1:1" x14ac:dyDescent="0.25">
      <c r="A6639" s="3"/>
    </row>
    <row r="6640" spans="1:1" x14ac:dyDescent="0.25">
      <c r="A6640" s="3"/>
    </row>
    <row r="6641" spans="1:1" x14ac:dyDescent="0.25">
      <c r="A6641" s="3"/>
    </row>
    <row r="6642" spans="1:1" x14ac:dyDescent="0.25">
      <c r="A6642" s="3"/>
    </row>
    <row r="6643" spans="1:1" x14ac:dyDescent="0.25">
      <c r="A6643" s="3"/>
    </row>
    <row r="6644" spans="1:1" x14ac:dyDescent="0.25">
      <c r="A6644" s="3"/>
    </row>
    <row r="6645" spans="1:1" x14ac:dyDescent="0.25">
      <c r="A6645" s="3"/>
    </row>
    <row r="6646" spans="1:1" x14ac:dyDescent="0.25">
      <c r="A6646" s="3"/>
    </row>
    <row r="6647" spans="1:1" x14ac:dyDescent="0.25">
      <c r="A6647" s="3"/>
    </row>
    <row r="6648" spans="1:1" x14ac:dyDescent="0.25">
      <c r="A6648" s="3"/>
    </row>
    <row r="6649" spans="1:1" x14ac:dyDescent="0.25">
      <c r="A6649" s="3"/>
    </row>
    <row r="6650" spans="1:1" x14ac:dyDescent="0.25">
      <c r="A6650" s="3"/>
    </row>
    <row r="6651" spans="1:1" x14ac:dyDescent="0.25">
      <c r="A6651" s="3"/>
    </row>
    <row r="6652" spans="1:1" x14ac:dyDescent="0.25">
      <c r="A6652" s="3"/>
    </row>
    <row r="6653" spans="1:1" x14ac:dyDescent="0.25">
      <c r="A6653" s="3"/>
    </row>
    <row r="6654" spans="1:1" x14ac:dyDescent="0.25">
      <c r="A6654" s="3"/>
    </row>
    <row r="6655" spans="1:1" x14ac:dyDescent="0.25">
      <c r="A6655" s="3"/>
    </row>
    <row r="6656" spans="1:1" x14ac:dyDescent="0.25">
      <c r="A6656" s="3"/>
    </row>
    <row r="6657" spans="1:1" x14ac:dyDescent="0.25">
      <c r="A6657" s="3"/>
    </row>
    <row r="6658" spans="1:1" x14ac:dyDescent="0.25">
      <c r="A6658" s="3"/>
    </row>
    <row r="6659" spans="1:1" x14ac:dyDescent="0.25">
      <c r="A6659" s="3"/>
    </row>
    <row r="6660" spans="1:1" x14ac:dyDescent="0.25">
      <c r="A6660" s="3"/>
    </row>
    <row r="6661" spans="1:1" x14ac:dyDescent="0.25">
      <c r="A6661" s="3"/>
    </row>
    <row r="6662" spans="1:1" x14ac:dyDescent="0.25">
      <c r="A6662" s="3"/>
    </row>
    <row r="6663" spans="1:1" x14ac:dyDescent="0.25">
      <c r="A6663" s="3"/>
    </row>
    <row r="6664" spans="1:1" x14ac:dyDescent="0.25">
      <c r="A6664" s="3"/>
    </row>
    <row r="6665" spans="1:1" x14ac:dyDescent="0.25">
      <c r="A6665" s="3"/>
    </row>
    <row r="6666" spans="1:1" x14ac:dyDescent="0.25">
      <c r="A6666" s="3"/>
    </row>
    <row r="6667" spans="1:1" x14ac:dyDescent="0.25">
      <c r="A6667" s="3"/>
    </row>
    <row r="6668" spans="1:1" x14ac:dyDescent="0.25">
      <c r="A6668" s="3"/>
    </row>
    <row r="6669" spans="1:1" x14ac:dyDescent="0.25">
      <c r="A6669" s="3"/>
    </row>
    <row r="6670" spans="1:1" x14ac:dyDescent="0.25">
      <c r="A6670" s="3"/>
    </row>
    <row r="6671" spans="1:1" x14ac:dyDescent="0.25">
      <c r="A6671" s="3"/>
    </row>
    <row r="6672" spans="1:1" x14ac:dyDescent="0.25">
      <c r="A6672" s="3"/>
    </row>
    <row r="6673" spans="1:1" x14ac:dyDescent="0.25">
      <c r="A6673" s="3"/>
    </row>
    <row r="6674" spans="1:1" x14ac:dyDescent="0.25">
      <c r="A6674" s="3"/>
    </row>
    <row r="6675" spans="1:1" x14ac:dyDescent="0.25">
      <c r="A6675" s="3"/>
    </row>
    <row r="6676" spans="1:1" x14ac:dyDescent="0.25">
      <c r="A6676" s="3"/>
    </row>
    <row r="6677" spans="1:1" x14ac:dyDescent="0.25">
      <c r="A6677" s="3"/>
    </row>
    <row r="6678" spans="1:1" x14ac:dyDescent="0.25">
      <c r="A6678" s="3"/>
    </row>
    <row r="6679" spans="1:1" x14ac:dyDescent="0.25">
      <c r="A6679" s="3"/>
    </row>
    <row r="6680" spans="1:1" x14ac:dyDescent="0.25">
      <c r="A6680" s="3"/>
    </row>
    <row r="6681" spans="1:1" x14ac:dyDescent="0.25">
      <c r="A6681" s="3"/>
    </row>
    <row r="6682" spans="1:1" x14ac:dyDescent="0.25">
      <c r="A6682" s="3"/>
    </row>
    <row r="6683" spans="1:1" x14ac:dyDescent="0.25">
      <c r="A6683" s="3"/>
    </row>
    <row r="6684" spans="1:1" x14ac:dyDescent="0.25">
      <c r="A6684" s="3"/>
    </row>
    <row r="6685" spans="1:1" x14ac:dyDescent="0.25">
      <c r="A6685" s="3"/>
    </row>
    <row r="6686" spans="1:1" x14ac:dyDescent="0.25">
      <c r="A6686" s="3"/>
    </row>
    <row r="6687" spans="1:1" x14ac:dyDescent="0.25">
      <c r="A6687" s="3"/>
    </row>
    <row r="6688" spans="1:1" x14ac:dyDescent="0.25">
      <c r="A6688" s="3"/>
    </row>
    <row r="6689" spans="1:1" x14ac:dyDescent="0.25">
      <c r="A6689" s="3"/>
    </row>
    <row r="6690" spans="1:1" x14ac:dyDescent="0.25">
      <c r="A6690" s="3"/>
    </row>
    <row r="6691" spans="1:1" x14ac:dyDescent="0.25">
      <c r="A6691" s="3"/>
    </row>
    <row r="6692" spans="1:1" x14ac:dyDescent="0.25">
      <c r="A6692" s="3"/>
    </row>
    <row r="6693" spans="1:1" x14ac:dyDescent="0.25">
      <c r="A6693" s="3"/>
    </row>
    <row r="6694" spans="1:1" x14ac:dyDescent="0.25">
      <c r="A6694" s="3"/>
    </row>
    <row r="6695" spans="1:1" x14ac:dyDescent="0.25">
      <c r="A6695" s="3"/>
    </row>
    <row r="6696" spans="1:1" x14ac:dyDescent="0.25">
      <c r="A6696" s="3"/>
    </row>
    <row r="6697" spans="1:1" x14ac:dyDescent="0.25">
      <c r="A6697" s="3"/>
    </row>
    <row r="6698" spans="1:1" x14ac:dyDescent="0.25">
      <c r="A6698" s="3"/>
    </row>
    <row r="6699" spans="1:1" x14ac:dyDescent="0.25">
      <c r="A6699" s="3"/>
    </row>
    <row r="6700" spans="1:1" x14ac:dyDescent="0.25">
      <c r="A6700" s="3"/>
    </row>
    <row r="6701" spans="1:1" x14ac:dyDescent="0.25">
      <c r="A6701" s="3"/>
    </row>
    <row r="6702" spans="1:1" x14ac:dyDescent="0.25">
      <c r="A6702" s="3"/>
    </row>
    <row r="6703" spans="1:1" x14ac:dyDescent="0.25">
      <c r="A6703" s="3"/>
    </row>
    <row r="6704" spans="1:1" x14ac:dyDescent="0.25">
      <c r="A6704" s="3"/>
    </row>
    <row r="6705" spans="1:1" x14ac:dyDescent="0.25">
      <c r="A6705" s="3"/>
    </row>
    <row r="6706" spans="1:1" x14ac:dyDescent="0.25">
      <c r="A6706" s="3"/>
    </row>
    <row r="6707" spans="1:1" x14ac:dyDescent="0.25">
      <c r="A6707" s="3"/>
    </row>
    <row r="6708" spans="1:1" x14ac:dyDescent="0.25">
      <c r="A6708" s="3"/>
    </row>
    <row r="6709" spans="1:1" x14ac:dyDescent="0.25">
      <c r="A6709" s="3"/>
    </row>
    <row r="6710" spans="1:1" x14ac:dyDescent="0.25">
      <c r="A6710" s="3"/>
    </row>
    <row r="6711" spans="1:1" x14ac:dyDescent="0.25">
      <c r="A6711" s="3"/>
    </row>
    <row r="6712" spans="1:1" x14ac:dyDescent="0.25">
      <c r="A6712" s="3"/>
    </row>
    <row r="6713" spans="1:1" x14ac:dyDescent="0.25">
      <c r="A6713" s="3"/>
    </row>
    <row r="6714" spans="1:1" x14ac:dyDescent="0.25">
      <c r="A6714" s="3"/>
    </row>
    <row r="6715" spans="1:1" x14ac:dyDescent="0.25">
      <c r="A6715" s="3"/>
    </row>
    <row r="6716" spans="1:1" x14ac:dyDescent="0.25">
      <c r="A6716" s="3"/>
    </row>
    <row r="6717" spans="1:1" x14ac:dyDescent="0.25">
      <c r="A6717" s="3"/>
    </row>
    <row r="6718" spans="1:1" x14ac:dyDescent="0.25">
      <c r="A6718" s="3"/>
    </row>
    <row r="6719" spans="1:1" x14ac:dyDescent="0.25">
      <c r="A6719" s="3"/>
    </row>
    <row r="6720" spans="1:1" x14ac:dyDescent="0.25">
      <c r="A6720" s="3"/>
    </row>
    <row r="6721" spans="1:1" x14ac:dyDescent="0.25">
      <c r="A6721" s="3"/>
    </row>
    <row r="6722" spans="1:1" x14ac:dyDescent="0.25">
      <c r="A6722" s="3"/>
    </row>
    <row r="6723" spans="1:1" x14ac:dyDescent="0.25">
      <c r="A6723" s="3"/>
    </row>
    <row r="6724" spans="1:1" x14ac:dyDescent="0.25">
      <c r="A6724" s="3"/>
    </row>
    <row r="6725" spans="1:1" x14ac:dyDescent="0.25">
      <c r="A6725" s="3"/>
    </row>
    <row r="6726" spans="1:1" x14ac:dyDescent="0.25">
      <c r="A6726" s="3"/>
    </row>
    <row r="6727" spans="1:1" x14ac:dyDescent="0.25">
      <c r="A6727" s="3"/>
    </row>
    <row r="6728" spans="1:1" x14ac:dyDescent="0.25">
      <c r="A6728" s="3"/>
    </row>
    <row r="6729" spans="1:1" x14ac:dyDescent="0.25">
      <c r="A6729" s="3"/>
    </row>
    <row r="6730" spans="1:1" x14ac:dyDescent="0.25">
      <c r="A6730" s="3"/>
    </row>
    <row r="6731" spans="1:1" x14ac:dyDescent="0.25">
      <c r="A6731" s="3"/>
    </row>
    <row r="6732" spans="1:1" x14ac:dyDescent="0.25">
      <c r="A6732" s="3"/>
    </row>
    <row r="6733" spans="1:1" x14ac:dyDescent="0.25">
      <c r="A6733" s="3"/>
    </row>
    <row r="6734" spans="1:1" x14ac:dyDescent="0.25">
      <c r="A6734" s="3"/>
    </row>
    <row r="6735" spans="1:1" x14ac:dyDescent="0.25">
      <c r="A6735" s="3"/>
    </row>
    <row r="6736" spans="1:1" x14ac:dyDescent="0.25">
      <c r="A6736" s="3"/>
    </row>
    <row r="6737" spans="1:1" x14ac:dyDescent="0.25">
      <c r="A6737" s="3"/>
    </row>
    <row r="6738" spans="1:1" x14ac:dyDescent="0.25">
      <c r="A6738" s="3"/>
    </row>
    <row r="6739" spans="1:1" x14ac:dyDescent="0.25">
      <c r="A6739" s="3"/>
    </row>
    <row r="6740" spans="1:1" x14ac:dyDescent="0.25">
      <c r="A6740" s="3"/>
    </row>
    <row r="6741" spans="1:1" x14ac:dyDescent="0.25">
      <c r="A6741" s="3"/>
    </row>
    <row r="6742" spans="1:1" x14ac:dyDescent="0.25">
      <c r="A6742" s="3"/>
    </row>
    <row r="6743" spans="1:1" x14ac:dyDescent="0.25">
      <c r="A6743" s="3"/>
    </row>
    <row r="6744" spans="1:1" x14ac:dyDescent="0.25">
      <c r="A6744" s="3"/>
    </row>
    <row r="6745" spans="1:1" x14ac:dyDescent="0.25">
      <c r="A6745" s="3"/>
    </row>
    <row r="6746" spans="1:1" x14ac:dyDescent="0.25">
      <c r="A6746" s="3"/>
    </row>
    <row r="6747" spans="1:1" x14ac:dyDescent="0.25">
      <c r="A6747" s="3"/>
    </row>
    <row r="6748" spans="1:1" x14ac:dyDescent="0.25">
      <c r="A6748" s="3"/>
    </row>
    <row r="6749" spans="1:1" x14ac:dyDescent="0.25">
      <c r="A6749" s="3"/>
    </row>
    <row r="6750" spans="1:1" x14ac:dyDescent="0.25">
      <c r="A6750" s="3"/>
    </row>
    <row r="6751" spans="1:1" x14ac:dyDescent="0.25">
      <c r="A6751" s="3"/>
    </row>
    <row r="6752" spans="1:1" x14ac:dyDescent="0.25">
      <c r="A6752" s="3"/>
    </row>
    <row r="6753" spans="1:1" x14ac:dyDescent="0.25">
      <c r="A6753" s="3"/>
    </row>
    <row r="6754" spans="1:1" x14ac:dyDescent="0.25">
      <c r="A6754" s="3"/>
    </row>
    <row r="6755" spans="1:1" x14ac:dyDescent="0.25">
      <c r="A6755" s="3"/>
    </row>
    <row r="6756" spans="1:1" x14ac:dyDescent="0.25">
      <c r="A6756" s="3"/>
    </row>
    <row r="6757" spans="1:1" x14ac:dyDescent="0.25">
      <c r="A6757" s="3"/>
    </row>
    <row r="6758" spans="1:1" x14ac:dyDescent="0.25">
      <c r="A6758" s="3"/>
    </row>
    <row r="6759" spans="1:1" x14ac:dyDescent="0.25">
      <c r="A6759" s="3"/>
    </row>
    <row r="6760" spans="1:1" x14ac:dyDescent="0.25">
      <c r="A6760" s="3"/>
    </row>
    <row r="6761" spans="1:1" x14ac:dyDescent="0.25">
      <c r="A6761" s="3"/>
    </row>
    <row r="6762" spans="1:1" x14ac:dyDescent="0.25">
      <c r="A6762" s="3"/>
    </row>
    <row r="6763" spans="1:1" x14ac:dyDescent="0.25">
      <c r="A6763" s="3"/>
    </row>
    <row r="6764" spans="1:1" x14ac:dyDescent="0.25">
      <c r="A6764" s="3"/>
    </row>
    <row r="6765" spans="1:1" x14ac:dyDescent="0.25">
      <c r="A6765" s="3"/>
    </row>
    <row r="6766" spans="1:1" x14ac:dyDescent="0.25">
      <c r="A6766" s="3"/>
    </row>
    <row r="6767" spans="1:1" x14ac:dyDescent="0.25">
      <c r="A6767" s="3"/>
    </row>
    <row r="6768" spans="1:1" x14ac:dyDescent="0.25">
      <c r="A6768" s="3"/>
    </row>
    <row r="6769" spans="1:1" x14ac:dyDescent="0.25">
      <c r="A6769" s="3"/>
    </row>
    <row r="6770" spans="1:1" x14ac:dyDescent="0.25">
      <c r="A6770" s="3"/>
    </row>
    <row r="6771" spans="1:1" x14ac:dyDescent="0.25">
      <c r="A6771" s="3"/>
    </row>
    <row r="6772" spans="1:1" x14ac:dyDescent="0.25">
      <c r="A6772" s="3"/>
    </row>
    <row r="6773" spans="1:1" x14ac:dyDescent="0.25">
      <c r="A6773" s="3"/>
    </row>
    <row r="6774" spans="1:1" x14ac:dyDescent="0.25">
      <c r="A6774" s="3"/>
    </row>
    <row r="6775" spans="1:1" x14ac:dyDescent="0.25">
      <c r="A6775" s="3"/>
    </row>
    <row r="6776" spans="1:1" x14ac:dyDescent="0.25">
      <c r="A6776" s="3"/>
    </row>
    <row r="6777" spans="1:1" x14ac:dyDescent="0.25">
      <c r="A6777" s="3"/>
    </row>
    <row r="6778" spans="1:1" x14ac:dyDescent="0.25">
      <c r="A6778" s="3"/>
    </row>
    <row r="6779" spans="1:1" x14ac:dyDescent="0.25">
      <c r="A6779" s="3"/>
    </row>
    <row r="6780" spans="1:1" x14ac:dyDescent="0.25">
      <c r="A6780" s="3"/>
    </row>
    <row r="6781" spans="1:1" x14ac:dyDescent="0.25">
      <c r="A6781" s="3"/>
    </row>
    <row r="6782" spans="1:1" x14ac:dyDescent="0.25">
      <c r="A6782" s="3"/>
    </row>
    <row r="6783" spans="1:1" x14ac:dyDescent="0.25">
      <c r="A6783" s="3"/>
    </row>
    <row r="6784" spans="1:1" x14ac:dyDescent="0.25">
      <c r="A6784" s="3"/>
    </row>
    <row r="6785" spans="1:1" x14ac:dyDescent="0.25">
      <c r="A6785" s="3"/>
    </row>
    <row r="6786" spans="1:1" x14ac:dyDescent="0.25">
      <c r="A6786" s="3"/>
    </row>
    <row r="6787" spans="1:1" x14ac:dyDescent="0.25">
      <c r="A6787" s="3"/>
    </row>
    <row r="6788" spans="1:1" x14ac:dyDescent="0.25">
      <c r="A6788" s="3"/>
    </row>
    <row r="6789" spans="1:1" x14ac:dyDescent="0.25">
      <c r="A6789" s="3"/>
    </row>
    <row r="6790" spans="1:1" x14ac:dyDescent="0.25">
      <c r="A6790" s="3"/>
    </row>
    <row r="6791" spans="1:1" x14ac:dyDescent="0.25">
      <c r="A6791" s="3"/>
    </row>
    <row r="6792" spans="1:1" x14ac:dyDescent="0.25">
      <c r="A6792" s="3"/>
    </row>
    <row r="6793" spans="1:1" x14ac:dyDescent="0.25">
      <c r="A6793" s="3"/>
    </row>
    <row r="6794" spans="1:1" x14ac:dyDescent="0.25">
      <c r="A6794" s="3"/>
    </row>
    <row r="6795" spans="1:1" x14ac:dyDescent="0.25">
      <c r="A6795" s="3"/>
    </row>
    <row r="6796" spans="1:1" x14ac:dyDescent="0.25">
      <c r="A6796" s="3"/>
    </row>
    <row r="6797" spans="1:1" x14ac:dyDescent="0.25">
      <c r="A6797" s="3"/>
    </row>
    <row r="6798" spans="1:1" x14ac:dyDescent="0.25">
      <c r="A6798" s="3"/>
    </row>
    <row r="6799" spans="1:1" x14ac:dyDescent="0.25">
      <c r="A6799" s="3"/>
    </row>
    <row r="6800" spans="1:1" x14ac:dyDescent="0.25">
      <c r="A6800" s="3"/>
    </row>
    <row r="6801" spans="1:1" x14ac:dyDescent="0.25">
      <c r="A6801" s="3"/>
    </row>
    <row r="6802" spans="1:1" x14ac:dyDescent="0.25">
      <c r="A6802" s="3"/>
    </row>
    <row r="6803" spans="1:1" x14ac:dyDescent="0.25">
      <c r="A6803" s="3"/>
    </row>
    <row r="6804" spans="1:1" x14ac:dyDescent="0.25">
      <c r="A6804" s="3"/>
    </row>
    <row r="6805" spans="1:1" x14ac:dyDescent="0.25">
      <c r="A6805" s="3"/>
    </row>
    <row r="6806" spans="1:1" x14ac:dyDescent="0.25">
      <c r="A6806" s="3"/>
    </row>
    <row r="6807" spans="1:1" x14ac:dyDescent="0.25">
      <c r="A6807" s="3"/>
    </row>
    <row r="6808" spans="1:1" x14ac:dyDescent="0.25">
      <c r="A6808" s="3"/>
    </row>
    <row r="6809" spans="1:1" x14ac:dyDescent="0.25">
      <c r="A6809" s="3"/>
    </row>
    <row r="6810" spans="1:1" x14ac:dyDescent="0.25">
      <c r="A6810" s="3"/>
    </row>
    <row r="6811" spans="1:1" x14ac:dyDescent="0.25">
      <c r="A6811" s="3"/>
    </row>
    <row r="6812" spans="1:1" x14ac:dyDescent="0.25">
      <c r="A6812" s="3"/>
    </row>
    <row r="6813" spans="1:1" x14ac:dyDescent="0.25">
      <c r="A6813" s="3"/>
    </row>
    <row r="6814" spans="1:1" x14ac:dyDescent="0.25">
      <c r="A6814" s="3"/>
    </row>
    <row r="6815" spans="1:1" x14ac:dyDescent="0.25">
      <c r="A6815" s="3"/>
    </row>
    <row r="6816" spans="1:1" x14ac:dyDescent="0.25">
      <c r="A6816" s="3"/>
    </row>
    <row r="6817" spans="1:1" x14ac:dyDescent="0.25">
      <c r="A6817" s="3"/>
    </row>
    <row r="6818" spans="1:1" x14ac:dyDescent="0.25">
      <c r="A6818" s="3"/>
    </row>
    <row r="6819" spans="1:1" x14ac:dyDescent="0.25">
      <c r="A6819" s="3"/>
    </row>
    <row r="6820" spans="1:1" x14ac:dyDescent="0.25">
      <c r="A6820" s="3"/>
    </row>
    <row r="6821" spans="1:1" x14ac:dyDescent="0.25">
      <c r="A6821" s="3"/>
    </row>
    <row r="6822" spans="1:1" x14ac:dyDescent="0.25">
      <c r="A6822" s="3"/>
    </row>
    <row r="6823" spans="1:1" x14ac:dyDescent="0.25">
      <c r="A6823" s="3"/>
    </row>
    <row r="6824" spans="1:1" x14ac:dyDescent="0.25">
      <c r="A6824" s="3"/>
    </row>
    <row r="6825" spans="1:1" x14ac:dyDescent="0.25">
      <c r="A6825" s="3"/>
    </row>
    <row r="6826" spans="1:1" x14ac:dyDescent="0.25">
      <c r="A6826" s="3"/>
    </row>
    <row r="6827" spans="1:1" x14ac:dyDescent="0.25">
      <c r="A6827" s="3"/>
    </row>
    <row r="6828" spans="1:1" x14ac:dyDescent="0.25">
      <c r="A6828" s="3"/>
    </row>
    <row r="6829" spans="1:1" x14ac:dyDescent="0.25">
      <c r="A6829" s="3"/>
    </row>
    <row r="6830" spans="1:1" x14ac:dyDescent="0.25">
      <c r="A6830" s="3"/>
    </row>
    <row r="6831" spans="1:1" x14ac:dyDescent="0.25">
      <c r="A6831" s="3"/>
    </row>
    <row r="6832" spans="1:1" x14ac:dyDescent="0.25">
      <c r="A6832" s="3"/>
    </row>
    <row r="6833" spans="1:1" x14ac:dyDescent="0.25">
      <c r="A6833" s="3"/>
    </row>
    <row r="6834" spans="1:1" x14ac:dyDescent="0.25">
      <c r="A6834" s="3"/>
    </row>
    <row r="6835" spans="1:1" x14ac:dyDescent="0.25">
      <c r="A6835" s="3"/>
    </row>
    <row r="6836" spans="1:1" x14ac:dyDescent="0.25">
      <c r="A6836" s="3"/>
    </row>
    <row r="6837" spans="1:1" x14ac:dyDescent="0.25">
      <c r="A6837" s="3"/>
    </row>
    <row r="6838" spans="1:1" x14ac:dyDescent="0.25">
      <c r="A6838" s="3"/>
    </row>
    <row r="6839" spans="1:1" x14ac:dyDescent="0.25">
      <c r="A6839" s="3"/>
    </row>
    <row r="6840" spans="1:1" x14ac:dyDescent="0.25">
      <c r="A6840" s="3"/>
    </row>
    <row r="6841" spans="1:1" x14ac:dyDescent="0.25">
      <c r="A6841" s="3"/>
    </row>
    <row r="6842" spans="1:1" x14ac:dyDescent="0.25">
      <c r="A6842" s="3"/>
    </row>
    <row r="6843" spans="1:1" x14ac:dyDescent="0.25">
      <c r="A6843" s="3"/>
    </row>
    <row r="6844" spans="1:1" x14ac:dyDescent="0.25">
      <c r="A6844" s="3"/>
    </row>
    <row r="6845" spans="1:1" x14ac:dyDescent="0.25">
      <c r="A6845" s="3"/>
    </row>
    <row r="6846" spans="1:1" x14ac:dyDescent="0.25">
      <c r="A6846" s="3"/>
    </row>
    <row r="6847" spans="1:1" x14ac:dyDescent="0.25">
      <c r="A6847" s="3"/>
    </row>
    <row r="6848" spans="1:1" x14ac:dyDescent="0.25">
      <c r="A6848" s="3"/>
    </row>
    <row r="6849" spans="1:1" x14ac:dyDescent="0.25">
      <c r="A6849" s="3"/>
    </row>
    <row r="6850" spans="1:1" x14ac:dyDescent="0.25">
      <c r="A6850" s="3"/>
    </row>
    <row r="6851" spans="1:1" x14ac:dyDescent="0.25">
      <c r="A6851" s="3"/>
    </row>
    <row r="6852" spans="1:1" x14ac:dyDescent="0.25">
      <c r="A6852" s="3"/>
    </row>
    <row r="6853" spans="1:1" x14ac:dyDescent="0.25">
      <c r="A6853" s="3"/>
    </row>
    <row r="6854" spans="1:1" x14ac:dyDescent="0.25">
      <c r="A6854" s="3"/>
    </row>
    <row r="6855" spans="1:1" x14ac:dyDescent="0.25">
      <c r="A6855" s="3"/>
    </row>
    <row r="6856" spans="1:1" x14ac:dyDescent="0.25">
      <c r="A6856" s="3"/>
    </row>
    <row r="6857" spans="1:1" x14ac:dyDescent="0.25">
      <c r="A6857" s="3"/>
    </row>
    <row r="6858" spans="1:1" x14ac:dyDescent="0.25">
      <c r="A6858" s="3"/>
    </row>
    <row r="6859" spans="1:1" x14ac:dyDescent="0.25">
      <c r="A6859" s="3"/>
    </row>
    <row r="6860" spans="1:1" x14ac:dyDescent="0.25">
      <c r="A6860" s="3"/>
    </row>
    <row r="6861" spans="1:1" x14ac:dyDescent="0.25">
      <c r="A6861" s="3"/>
    </row>
    <row r="6862" spans="1:1" x14ac:dyDescent="0.25">
      <c r="A6862" s="3"/>
    </row>
    <row r="6863" spans="1:1" x14ac:dyDescent="0.25">
      <c r="A6863" s="3"/>
    </row>
    <row r="6864" spans="1:1" x14ac:dyDescent="0.25">
      <c r="A6864" s="3"/>
    </row>
    <row r="6865" spans="1:1" x14ac:dyDescent="0.25">
      <c r="A6865" s="3"/>
    </row>
    <row r="6866" spans="1:1" x14ac:dyDescent="0.25">
      <c r="A6866" s="3"/>
    </row>
    <row r="6867" spans="1:1" x14ac:dyDescent="0.25">
      <c r="A6867" s="3"/>
    </row>
    <row r="6868" spans="1:1" x14ac:dyDescent="0.25">
      <c r="A6868" s="3"/>
    </row>
    <row r="6869" spans="1:1" x14ac:dyDescent="0.25">
      <c r="A6869" s="3"/>
    </row>
    <row r="6870" spans="1:1" x14ac:dyDescent="0.25">
      <c r="A6870" s="3"/>
    </row>
    <row r="6871" spans="1:1" x14ac:dyDescent="0.25">
      <c r="A6871" s="3"/>
    </row>
    <row r="6872" spans="1:1" x14ac:dyDescent="0.25">
      <c r="A6872" s="3"/>
    </row>
    <row r="6873" spans="1:1" x14ac:dyDescent="0.25">
      <c r="A6873" s="3"/>
    </row>
    <row r="6874" spans="1:1" x14ac:dyDescent="0.25">
      <c r="A6874" s="3"/>
    </row>
    <row r="6875" spans="1:1" x14ac:dyDescent="0.25">
      <c r="A6875" s="3"/>
    </row>
    <row r="6876" spans="1:1" x14ac:dyDescent="0.25">
      <c r="A6876" s="3"/>
    </row>
    <row r="6877" spans="1:1" x14ac:dyDescent="0.25">
      <c r="A6877" s="3"/>
    </row>
    <row r="6878" spans="1:1" x14ac:dyDescent="0.25">
      <c r="A6878" s="3"/>
    </row>
    <row r="6879" spans="1:1" x14ac:dyDescent="0.25">
      <c r="A6879" s="3"/>
    </row>
    <row r="6880" spans="1:1" x14ac:dyDescent="0.25">
      <c r="A6880" s="3"/>
    </row>
    <row r="6881" spans="1:1" x14ac:dyDescent="0.25">
      <c r="A6881" s="3"/>
    </row>
    <row r="6882" spans="1:1" x14ac:dyDescent="0.25">
      <c r="A6882" s="3"/>
    </row>
    <row r="6883" spans="1:1" x14ac:dyDescent="0.25">
      <c r="A6883" s="3"/>
    </row>
    <row r="6884" spans="1:1" x14ac:dyDescent="0.25">
      <c r="A6884" s="3"/>
    </row>
    <row r="6885" spans="1:1" x14ac:dyDescent="0.25">
      <c r="A6885" s="3"/>
    </row>
    <row r="6886" spans="1:1" x14ac:dyDescent="0.25">
      <c r="A6886" s="3"/>
    </row>
    <row r="6887" spans="1:1" x14ac:dyDescent="0.25">
      <c r="A6887" s="3"/>
    </row>
    <row r="6888" spans="1:1" x14ac:dyDescent="0.25">
      <c r="A6888" s="3"/>
    </row>
    <row r="6889" spans="1:1" x14ac:dyDescent="0.25">
      <c r="A6889" s="3"/>
    </row>
    <row r="6890" spans="1:1" x14ac:dyDescent="0.25">
      <c r="A6890" s="3"/>
    </row>
    <row r="6891" spans="1:1" x14ac:dyDescent="0.25">
      <c r="A6891" s="3"/>
    </row>
    <row r="6892" spans="1:1" x14ac:dyDescent="0.25">
      <c r="A6892" s="3"/>
    </row>
    <row r="6893" spans="1:1" x14ac:dyDescent="0.25">
      <c r="A6893" s="3"/>
    </row>
    <row r="6894" spans="1:1" x14ac:dyDescent="0.25">
      <c r="A6894" s="3"/>
    </row>
    <row r="6895" spans="1:1" x14ac:dyDescent="0.25">
      <c r="A6895" s="3"/>
    </row>
    <row r="6896" spans="1:1" x14ac:dyDescent="0.25">
      <c r="A6896" s="3"/>
    </row>
    <row r="6897" spans="1:1" x14ac:dyDescent="0.25">
      <c r="A6897" s="3"/>
    </row>
    <row r="6898" spans="1:1" x14ac:dyDescent="0.25">
      <c r="A6898" s="3"/>
    </row>
    <row r="6899" spans="1:1" x14ac:dyDescent="0.25">
      <c r="A6899" s="3"/>
    </row>
    <row r="6900" spans="1:1" x14ac:dyDescent="0.25">
      <c r="A6900" s="3"/>
    </row>
    <row r="6901" spans="1:1" x14ac:dyDescent="0.25">
      <c r="A6901" s="3"/>
    </row>
    <row r="6902" spans="1:1" x14ac:dyDescent="0.25">
      <c r="A6902" s="3"/>
    </row>
    <row r="6903" spans="1:1" x14ac:dyDescent="0.25">
      <c r="A6903" s="3"/>
    </row>
    <row r="6904" spans="1:1" x14ac:dyDescent="0.25">
      <c r="A6904" s="3"/>
    </row>
    <row r="6905" spans="1:1" x14ac:dyDescent="0.25">
      <c r="A6905" s="3"/>
    </row>
    <row r="6906" spans="1:1" x14ac:dyDescent="0.25">
      <c r="A6906" s="3"/>
    </row>
    <row r="6907" spans="1:1" x14ac:dyDescent="0.25">
      <c r="A6907" s="3"/>
    </row>
    <row r="6908" spans="1:1" x14ac:dyDescent="0.25">
      <c r="A6908" s="3"/>
    </row>
    <row r="6909" spans="1:1" x14ac:dyDescent="0.25">
      <c r="A6909" s="3"/>
    </row>
    <row r="6910" spans="1:1" x14ac:dyDescent="0.25">
      <c r="A6910" s="3"/>
    </row>
    <row r="6911" spans="1:1" x14ac:dyDescent="0.25">
      <c r="A6911" s="3"/>
    </row>
    <row r="6912" spans="1:1" x14ac:dyDescent="0.25">
      <c r="A6912" s="3"/>
    </row>
    <row r="6913" spans="1:1" x14ac:dyDescent="0.25">
      <c r="A6913" s="3"/>
    </row>
    <row r="6914" spans="1:1" x14ac:dyDescent="0.25">
      <c r="A6914" s="3"/>
    </row>
    <row r="6915" spans="1:1" x14ac:dyDescent="0.25">
      <c r="A6915" s="3"/>
    </row>
    <row r="6916" spans="1:1" x14ac:dyDescent="0.25">
      <c r="A6916" s="3"/>
    </row>
    <row r="6917" spans="1:1" x14ac:dyDescent="0.25">
      <c r="A6917" s="3"/>
    </row>
    <row r="6918" spans="1:1" x14ac:dyDescent="0.25">
      <c r="A6918" s="3"/>
    </row>
    <row r="6919" spans="1:1" x14ac:dyDescent="0.25">
      <c r="A6919" s="3"/>
    </row>
    <row r="6920" spans="1:1" x14ac:dyDescent="0.25">
      <c r="A6920" s="3"/>
    </row>
    <row r="6921" spans="1:1" x14ac:dyDescent="0.25">
      <c r="A6921" s="3"/>
    </row>
    <row r="6922" spans="1:1" x14ac:dyDescent="0.25">
      <c r="A6922" s="3"/>
    </row>
    <row r="6923" spans="1:1" x14ac:dyDescent="0.25">
      <c r="A6923" s="3"/>
    </row>
    <row r="6924" spans="1:1" x14ac:dyDescent="0.25">
      <c r="A6924" s="3"/>
    </row>
    <row r="6925" spans="1:1" x14ac:dyDescent="0.25">
      <c r="A6925" s="3"/>
    </row>
    <row r="6926" spans="1:1" x14ac:dyDescent="0.25">
      <c r="A6926" s="3"/>
    </row>
    <row r="6927" spans="1:1" x14ac:dyDescent="0.25">
      <c r="A6927" s="3"/>
    </row>
    <row r="6928" spans="1:1" x14ac:dyDescent="0.25">
      <c r="A6928" s="3"/>
    </row>
    <row r="6929" spans="1:1" x14ac:dyDescent="0.25">
      <c r="A6929" s="3"/>
    </row>
    <row r="6930" spans="1:1" x14ac:dyDescent="0.25">
      <c r="A6930" s="3"/>
    </row>
    <row r="6931" spans="1:1" x14ac:dyDescent="0.25">
      <c r="A6931" s="3"/>
    </row>
    <row r="6932" spans="1:1" x14ac:dyDescent="0.25">
      <c r="A6932" s="3"/>
    </row>
    <row r="6933" spans="1:1" x14ac:dyDescent="0.25">
      <c r="A6933" s="3"/>
    </row>
    <row r="6934" spans="1:1" x14ac:dyDescent="0.25">
      <c r="A6934" s="3"/>
    </row>
    <row r="6935" spans="1:1" x14ac:dyDescent="0.25">
      <c r="A6935" s="3"/>
    </row>
    <row r="6936" spans="1:1" x14ac:dyDescent="0.25">
      <c r="A6936" s="3"/>
    </row>
    <row r="6937" spans="1:1" x14ac:dyDescent="0.25">
      <c r="A6937" s="3"/>
    </row>
    <row r="6938" spans="1:1" x14ac:dyDescent="0.25">
      <c r="A6938" s="3"/>
    </row>
    <row r="6939" spans="1:1" x14ac:dyDescent="0.25">
      <c r="A6939" s="3"/>
    </row>
    <row r="6940" spans="1:1" x14ac:dyDescent="0.25">
      <c r="A6940" s="3"/>
    </row>
    <row r="6941" spans="1:1" x14ac:dyDescent="0.25">
      <c r="A6941" s="3"/>
    </row>
    <row r="6942" spans="1:1" x14ac:dyDescent="0.25">
      <c r="A6942" s="3"/>
    </row>
    <row r="6943" spans="1:1" x14ac:dyDescent="0.25">
      <c r="A6943" s="3"/>
    </row>
    <row r="6944" spans="1:1" x14ac:dyDescent="0.25">
      <c r="A6944" s="3"/>
    </row>
    <row r="6945" spans="1:1" x14ac:dyDescent="0.25">
      <c r="A6945" s="3"/>
    </row>
    <row r="6946" spans="1:1" x14ac:dyDescent="0.25">
      <c r="A6946" s="3"/>
    </row>
    <row r="6947" spans="1:1" x14ac:dyDescent="0.25">
      <c r="A6947" s="3"/>
    </row>
    <row r="6948" spans="1:1" x14ac:dyDescent="0.25">
      <c r="A6948" s="3"/>
    </row>
    <row r="6949" spans="1:1" x14ac:dyDescent="0.25">
      <c r="A6949" s="3"/>
    </row>
    <row r="6950" spans="1:1" x14ac:dyDescent="0.25">
      <c r="A6950" s="3"/>
    </row>
    <row r="6951" spans="1:1" x14ac:dyDescent="0.25">
      <c r="A6951" s="3"/>
    </row>
    <row r="6952" spans="1:1" x14ac:dyDescent="0.25">
      <c r="A6952" s="3"/>
    </row>
    <row r="6953" spans="1:1" x14ac:dyDescent="0.25">
      <c r="A6953" s="3"/>
    </row>
    <row r="6954" spans="1:1" x14ac:dyDescent="0.25">
      <c r="A6954" s="3"/>
    </row>
    <row r="6955" spans="1:1" x14ac:dyDescent="0.25">
      <c r="A6955" s="3"/>
    </row>
    <row r="6956" spans="1:1" x14ac:dyDescent="0.25">
      <c r="A6956" s="3"/>
    </row>
    <row r="6957" spans="1:1" x14ac:dyDescent="0.25">
      <c r="A6957" s="3"/>
    </row>
    <row r="6958" spans="1:1" x14ac:dyDescent="0.25">
      <c r="A6958" s="3"/>
    </row>
    <row r="6959" spans="1:1" x14ac:dyDescent="0.25">
      <c r="A6959" s="3"/>
    </row>
    <row r="6960" spans="1:1" x14ac:dyDescent="0.25">
      <c r="A6960" s="3"/>
    </row>
    <row r="6961" spans="1:1" x14ac:dyDescent="0.25">
      <c r="A6961" s="3"/>
    </row>
    <row r="6962" spans="1:1" x14ac:dyDescent="0.25">
      <c r="A6962" s="3"/>
    </row>
    <row r="6963" spans="1:1" x14ac:dyDescent="0.25">
      <c r="A6963" s="3"/>
    </row>
    <row r="6964" spans="1:1" x14ac:dyDescent="0.25">
      <c r="A6964" s="3"/>
    </row>
    <row r="6965" spans="1:1" x14ac:dyDescent="0.25">
      <c r="A6965" s="3"/>
    </row>
    <row r="6966" spans="1:1" x14ac:dyDescent="0.25">
      <c r="A6966" s="3"/>
    </row>
    <row r="6967" spans="1:1" x14ac:dyDescent="0.25">
      <c r="A6967" s="3"/>
    </row>
    <row r="6968" spans="1:1" x14ac:dyDescent="0.25">
      <c r="A6968" s="3"/>
    </row>
    <row r="6969" spans="1:1" x14ac:dyDescent="0.25">
      <c r="A6969" s="3"/>
    </row>
    <row r="6970" spans="1:1" x14ac:dyDescent="0.25">
      <c r="A6970" s="3"/>
    </row>
    <row r="6971" spans="1:1" x14ac:dyDescent="0.25">
      <c r="A6971" s="3"/>
    </row>
    <row r="6972" spans="1:1" x14ac:dyDescent="0.25">
      <c r="A6972" s="3"/>
    </row>
    <row r="6973" spans="1:1" x14ac:dyDescent="0.25">
      <c r="A6973" s="3"/>
    </row>
    <row r="6974" spans="1:1" x14ac:dyDescent="0.25">
      <c r="A6974" s="3"/>
    </row>
    <row r="6975" spans="1:1" x14ac:dyDescent="0.25">
      <c r="A6975" s="3"/>
    </row>
    <row r="6976" spans="1:1" x14ac:dyDescent="0.25">
      <c r="A6976" s="3"/>
    </row>
    <row r="6977" spans="1:1" x14ac:dyDescent="0.25">
      <c r="A6977" s="3"/>
    </row>
    <row r="6978" spans="1:1" x14ac:dyDescent="0.25">
      <c r="A6978" s="3"/>
    </row>
    <row r="6979" spans="1:1" x14ac:dyDescent="0.25">
      <c r="A6979" s="3"/>
    </row>
    <row r="6980" spans="1:1" x14ac:dyDescent="0.25">
      <c r="A6980" s="3"/>
    </row>
    <row r="6981" spans="1:1" x14ac:dyDescent="0.25">
      <c r="A6981" s="3"/>
    </row>
    <row r="6982" spans="1:1" x14ac:dyDescent="0.25">
      <c r="A6982" s="3"/>
    </row>
    <row r="6983" spans="1:1" x14ac:dyDescent="0.25">
      <c r="A6983" s="3"/>
    </row>
    <row r="6984" spans="1:1" x14ac:dyDescent="0.25">
      <c r="A6984" s="3"/>
    </row>
    <row r="6985" spans="1:1" x14ac:dyDescent="0.25">
      <c r="A6985" s="3"/>
    </row>
    <row r="6986" spans="1:1" x14ac:dyDescent="0.25">
      <c r="A6986" s="3"/>
    </row>
    <row r="6987" spans="1:1" x14ac:dyDescent="0.25">
      <c r="A6987" s="3"/>
    </row>
    <row r="6988" spans="1:1" x14ac:dyDescent="0.25">
      <c r="A6988" s="3"/>
    </row>
    <row r="6989" spans="1:1" x14ac:dyDescent="0.25">
      <c r="A6989" s="3"/>
    </row>
    <row r="6990" spans="1:1" x14ac:dyDescent="0.25">
      <c r="A6990" s="3"/>
    </row>
    <row r="6991" spans="1:1" x14ac:dyDescent="0.25">
      <c r="A6991" s="3"/>
    </row>
    <row r="6992" spans="1:1" x14ac:dyDescent="0.25">
      <c r="A6992" s="3"/>
    </row>
    <row r="6993" spans="1:1" x14ac:dyDescent="0.25">
      <c r="A6993" s="3"/>
    </row>
    <row r="6994" spans="1:1" x14ac:dyDescent="0.25">
      <c r="A6994" s="3"/>
    </row>
    <row r="6995" spans="1:1" x14ac:dyDescent="0.25">
      <c r="A6995" s="3"/>
    </row>
    <row r="6996" spans="1:1" x14ac:dyDescent="0.25">
      <c r="A6996" s="3"/>
    </row>
    <row r="6997" spans="1:1" x14ac:dyDescent="0.25">
      <c r="A6997" s="3"/>
    </row>
    <row r="6998" spans="1:1" x14ac:dyDescent="0.25">
      <c r="A6998" s="3"/>
    </row>
    <row r="6999" spans="1:1" x14ac:dyDescent="0.25">
      <c r="A6999" s="3"/>
    </row>
    <row r="7000" spans="1:1" x14ac:dyDescent="0.25">
      <c r="A7000" s="3"/>
    </row>
    <row r="7001" spans="1:1" x14ac:dyDescent="0.25">
      <c r="A7001" s="3"/>
    </row>
    <row r="7002" spans="1:1" x14ac:dyDescent="0.25">
      <c r="A7002" s="3"/>
    </row>
    <row r="7003" spans="1:1" x14ac:dyDescent="0.25">
      <c r="A7003" s="3"/>
    </row>
    <row r="7004" spans="1:1" x14ac:dyDescent="0.25">
      <c r="A7004" s="3"/>
    </row>
    <row r="7005" spans="1:1" x14ac:dyDescent="0.25">
      <c r="A7005" s="3"/>
    </row>
    <row r="7006" spans="1:1" x14ac:dyDescent="0.25">
      <c r="A7006" s="3"/>
    </row>
    <row r="7007" spans="1:1" x14ac:dyDescent="0.25">
      <c r="A7007" s="3"/>
    </row>
    <row r="7008" spans="1:1" x14ac:dyDescent="0.25">
      <c r="A7008" s="3"/>
    </row>
    <row r="7009" spans="1:1" x14ac:dyDescent="0.25">
      <c r="A7009" s="3"/>
    </row>
    <row r="7010" spans="1:1" x14ac:dyDescent="0.25">
      <c r="A7010" s="3"/>
    </row>
    <row r="7011" spans="1:1" x14ac:dyDescent="0.25">
      <c r="A7011" s="3"/>
    </row>
    <row r="7012" spans="1:1" x14ac:dyDescent="0.25">
      <c r="A7012" s="3"/>
    </row>
    <row r="7013" spans="1:1" x14ac:dyDescent="0.25">
      <c r="A7013" s="3"/>
    </row>
    <row r="7014" spans="1:1" x14ac:dyDescent="0.25">
      <c r="A7014" s="3"/>
    </row>
    <row r="7015" spans="1:1" x14ac:dyDescent="0.25">
      <c r="A7015" s="3"/>
    </row>
    <row r="7016" spans="1:1" x14ac:dyDescent="0.25">
      <c r="A7016" s="3"/>
    </row>
    <row r="7017" spans="1:1" x14ac:dyDescent="0.25">
      <c r="A7017" s="3"/>
    </row>
    <row r="7018" spans="1:1" x14ac:dyDescent="0.25">
      <c r="A7018" s="3"/>
    </row>
    <row r="7019" spans="1:1" x14ac:dyDescent="0.25">
      <c r="A7019" s="3"/>
    </row>
    <row r="7020" spans="1:1" x14ac:dyDescent="0.25">
      <c r="A7020" s="3"/>
    </row>
    <row r="7021" spans="1:1" x14ac:dyDescent="0.25">
      <c r="A7021" s="3"/>
    </row>
    <row r="7022" spans="1:1" x14ac:dyDescent="0.25">
      <c r="A7022" s="3"/>
    </row>
    <row r="7023" spans="1:1" x14ac:dyDescent="0.25">
      <c r="A7023" s="3"/>
    </row>
    <row r="7024" spans="1:1" x14ac:dyDescent="0.25">
      <c r="A7024" s="3"/>
    </row>
    <row r="7025" spans="1:1" x14ac:dyDescent="0.25">
      <c r="A7025" s="3"/>
    </row>
    <row r="7026" spans="1:1" x14ac:dyDescent="0.25">
      <c r="A7026" s="3"/>
    </row>
    <row r="7027" spans="1:1" x14ac:dyDescent="0.25">
      <c r="A7027" s="3"/>
    </row>
    <row r="7028" spans="1:1" x14ac:dyDescent="0.25">
      <c r="A7028" s="3"/>
    </row>
    <row r="7029" spans="1:1" x14ac:dyDescent="0.25">
      <c r="A7029" s="3"/>
    </row>
    <row r="7030" spans="1:1" x14ac:dyDescent="0.25">
      <c r="A7030" s="3"/>
    </row>
    <row r="7031" spans="1:1" x14ac:dyDescent="0.25">
      <c r="A7031" s="3"/>
    </row>
    <row r="7032" spans="1:1" x14ac:dyDescent="0.25">
      <c r="A7032" s="3"/>
    </row>
    <row r="7033" spans="1:1" x14ac:dyDescent="0.25">
      <c r="A7033" s="3"/>
    </row>
    <row r="7034" spans="1:1" x14ac:dyDescent="0.25">
      <c r="A7034" s="3"/>
    </row>
    <row r="7035" spans="1:1" x14ac:dyDescent="0.25">
      <c r="A7035" s="3"/>
    </row>
    <row r="7036" spans="1:1" x14ac:dyDescent="0.25">
      <c r="A7036" s="3"/>
    </row>
    <row r="7037" spans="1:1" x14ac:dyDescent="0.25">
      <c r="A7037" s="3"/>
    </row>
    <row r="7038" spans="1:1" x14ac:dyDescent="0.25">
      <c r="A7038" s="3"/>
    </row>
    <row r="7039" spans="1:1" x14ac:dyDescent="0.25">
      <c r="A7039" s="3"/>
    </row>
    <row r="7040" spans="1:1" x14ac:dyDescent="0.25">
      <c r="A7040" s="3"/>
    </row>
    <row r="7041" spans="1:1" x14ac:dyDescent="0.25">
      <c r="A7041" s="3"/>
    </row>
    <row r="7042" spans="1:1" x14ac:dyDescent="0.25">
      <c r="A7042" s="3"/>
    </row>
    <row r="7043" spans="1:1" x14ac:dyDescent="0.25">
      <c r="A7043" s="3"/>
    </row>
    <row r="7044" spans="1:1" x14ac:dyDescent="0.25">
      <c r="A7044" s="3"/>
    </row>
    <row r="7045" spans="1:1" x14ac:dyDescent="0.25">
      <c r="A7045" s="3"/>
    </row>
    <row r="7046" spans="1:1" x14ac:dyDescent="0.25">
      <c r="A7046" s="3"/>
    </row>
    <row r="7047" spans="1:1" x14ac:dyDescent="0.25">
      <c r="A7047" s="3"/>
    </row>
    <row r="7048" spans="1:1" x14ac:dyDescent="0.25">
      <c r="A7048" s="3"/>
    </row>
    <row r="7049" spans="1:1" x14ac:dyDescent="0.25">
      <c r="A7049" s="3"/>
    </row>
    <row r="7050" spans="1:1" x14ac:dyDescent="0.25">
      <c r="A7050" s="3"/>
    </row>
    <row r="7051" spans="1:1" x14ac:dyDescent="0.25">
      <c r="A7051" s="3"/>
    </row>
    <row r="7052" spans="1:1" x14ac:dyDescent="0.25">
      <c r="A7052" s="3"/>
    </row>
    <row r="7053" spans="1:1" x14ac:dyDescent="0.25">
      <c r="A7053" s="3"/>
    </row>
    <row r="7054" spans="1:1" x14ac:dyDescent="0.25">
      <c r="A7054" s="3"/>
    </row>
    <row r="7055" spans="1:1" x14ac:dyDescent="0.25">
      <c r="A7055" s="3"/>
    </row>
    <row r="7056" spans="1:1" x14ac:dyDescent="0.25">
      <c r="A7056" s="3"/>
    </row>
    <row r="7057" spans="1:1" x14ac:dyDescent="0.25">
      <c r="A7057" s="3"/>
    </row>
    <row r="7058" spans="1:1" x14ac:dyDescent="0.25">
      <c r="A7058" s="3"/>
    </row>
    <row r="7059" spans="1:1" x14ac:dyDescent="0.25">
      <c r="A7059" s="3"/>
    </row>
    <row r="7060" spans="1:1" x14ac:dyDescent="0.25">
      <c r="A7060" s="3"/>
    </row>
    <row r="7061" spans="1:1" x14ac:dyDescent="0.25">
      <c r="A7061" s="3"/>
    </row>
    <row r="7062" spans="1:1" x14ac:dyDescent="0.25">
      <c r="A7062" s="3"/>
    </row>
    <row r="7063" spans="1:1" x14ac:dyDescent="0.25">
      <c r="A7063" s="3"/>
    </row>
    <row r="7064" spans="1:1" x14ac:dyDescent="0.25">
      <c r="A7064" s="3"/>
    </row>
    <row r="7065" spans="1:1" x14ac:dyDescent="0.25">
      <c r="A7065" s="3"/>
    </row>
    <row r="7066" spans="1:1" x14ac:dyDescent="0.25">
      <c r="A7066" s="3"/>
    </row>
    <row r="7067" spans="1:1" x14ac:dyDescent="0.25">
      <c r="A7067" s="3"/>
    </row>
    <row r="7068" spans="1:1" x14ac:dyDescent="0.25">
      <c r="A7068" s="3"/>
    </row>
    <row r="7069" spans="1:1" x14ac:dyDescent="0.25">
      <c r="A7069" s="3"/>
    </row>
    <row r="7070" spans="1:1" x14ac:dyDescent="0.25">
      <c r="A7070" s="3"/>
    </row>
    <row r="7071" spans="1:1" x14ac:dyDescent="0.25">
      <c r="A7071" s="3"/>
    </row>
    <row r="7072" spans="1:1" x14ac:dyDescent="0.25">
      <c r="A7072" s="3"/>
    </row>
    <row r="7073" spans="1:1" x14ac:dyDescent="0.25">
      <c r="A7073" s="3"/>
    </row>
    <row r="7074" spans="1:1" x14ac:dyDescent="0.25">
      <c r="A7074" s="3"/>
    </row>
    <row r="7075" spans="1:1" x14ac:dyDescent="0.25">
      <c r="A7075" s="3"/>
    </row>
    <row r="7076" spans="1:1" x14ac:dyDescent="0.25">
      <c r="A7076" s="3"/>
    </row>
    <row r="7077" spans="1:1" x14ac:dyDescent="0.25">
      <c r="A7077" s="3"/>
    </row>
    <row r="7078" spans="1:1" x14ac:dyDescent="0.25">
      <c r="A7078" s="3"/>
    </row>
    <row r="7079" spans="1:1" x14ac:dyDescent="0.25">
      <c r="A7079" s="3"/>
    </row>
    <row r="7080" spans="1:1" x14ac:dyDescent="0.25">
      <c r="A7080" s="3"/>
    </row>
    <row r="7081" spans="1:1" x14ac:dyDescent="0.25">
      <c r="A7081" s="3"/>
    </row>
    <row r="7082" spans="1:1" x14ac:dyDescent="0.25">
      <c r="A7082" s="3"/>
    </row>
    <row r="7083" spans="1:1" x14ac:dyDescent="0.25">
      <c r="A7083" s="3"/>
    </row>
    <row r="7084" spans="1:1" x14ac:dyDescent="0.25">
      <c r="A7084" s="3"/>
    </row>
    <row r="7085" spans="1:1" x14ac:dyDescent="0.25">
      <c r="A7085" s="3"/>
    </row>
    <row r="7086" spans="1:1" x14ac:dyDescent="0.25">
      <c r="A7086" s="3"/>
    </row>
    <row r="7087" spans="1:1" x14ac:dyDescent="0.25">
      <c r="A7087" s="3"/>
    </row>
    <row r="7088" spans="1:1" x14ac:dyDescent="0.25">
      <c r="A7088" s="3"/>
    </row>
    <row r="7089" spans="1:1" x14ac:dyDescent="0.25">
      <c r="A7089" s="3"/>
    </row>
    <row r="7090" spans="1:1" x14ac:dyDescent="0.25">
      <c r="A7090" s="3"/>
    </row>
    <row r="7091" spans="1:1" x14ac:dyDescent="0.25">
      <c r="A7091" s="3"/>
    </row>
    <row r="7092" spans="1:1" x14ac:dyDescent="0.25">
      <c r="A7092" s="3"/>
    </row>
    <row r="7093" spans="1:1" x14ac:dyDescent="0.25">
      <c r="A7093" s="3"/>
    </row>
    <row r="7094" spans="1:1" x14ac:dyDescent="0.25">
      <c r="A7094" s="3"/>
    </row>
    <row r="7095" spans="1:1" x14ac:dyDescent="0.25">
      <c r="A7095" s="3"/>
    </row>
    <row r="7096" spans="1:1" x14ac:dyDescent="0.25">
      <c r="A7096" s="3"/>
    </row>
    <row r="7097" spans="1:1" x14ac:dyDescent="0.25">
      <c r="A7097" s="3"/>
    </row>
    <row r="7098" spans="1:1" x14ac:dyDescent="0.25">
      <c r="A7098" s="3"/>
    </row>
    <row r="7099" spans="1:1" x14ac:dyDescent="0.25">
      <c r="A7099" s="3"/>
    </row>
    <row r="7100" spans="1:1" x14ac:dyDescent="0.25">
      <c r="A7100" s="3"/>
    </row>
    <row r="7101" spans="1:1" x14ac:dyDescent="0.25">
      <c r="A7101" s="3"/>
    </row>
    <row r="7102" spans="1:1" x14ac:dyDescent="0.25">
      <c r="A7102" s="3"/>
    </row>
    <row r="7103" spans="1:1" x14ac:dyDescent="0.25">
      <c r="A7103" s="3"/>
    </row>
    <row r="7104" spans="1:1" x14ac:dyDescent="0.25">
      <c r="A7104" s="3"/>
    </row>
    <row r="7105" spans="1:1" x14ac:dyDescent="0.25">
      <c r="A7105" s="3"/>
    </row>
    <row r="7106" spans="1:1" x14ac:dyDescent="0.25">
      <c r="A7106" s="3"/>
    </row>
    <row r="7107" spans="1:1" x14ac:dyDescent="0.25">
      <c r="A7107" s="3"/>
    </row>
    <row r="7108" spans="1:1" x14ac:dyDescent="0.25">
      <c r="A7108" s="3"/>
    </row>
    <row r="7109" spans="1:1" x14ac:dyDescent="0.25">
      <c r="A7109" s="3"/>
    </row>
    <row r="7110" spans="1:1" x14ac:dyDescent="0.25">
      <c r="A7110" s="3"/>
    </row>
    <row r="7111" spans="1:1" x14ac:dyDescent="0.25">
      <c r="A7111" s="3"/>
    </row>
    <row r="7112" spans="1:1" x14ac:dyDescent="0.25">
      <c r="A7112" s="3"/>
    </row>
    <row r="7113" spans="1:1" x14ac:dyDescent="0.25">
      <c r="A7113" s="3"/>
    </row>
    <row r="7114" spans="1:1" x14ac:dyDescent="0.25">
      <c r="A7114" s="3"/>
    </row>
    <row r="7115" spans="1:1" x14ac:dyDescent="0.25">
      <c r="A7115" s="3"/>
    </row>
    <row r="7116" spans="1:1" x14ac:dyDescent="0.25">
      <c r="A7116" s="3"/>
    </row>
    <row r="7117" spans="1:1" x14ac:dyDescent="0.25">
      <c r="A7117" s="3"/>
    </row>
    <row r="7118" spans="1:1" x14ac:dyDescent="0.25">
      <c r="A7118" s="3"/>
    </row>
    <row r="7119" spans="1:1" x14ac:dyDescent="0.25">
      <c r="A7119" s="3"/>
    </row>
    <row r="7120" spans="1:1" x14ac:dyDescent="0.25">
      <c r="A7120" s="3"/>
    </row>
    <row r="7121" spans="1:1" x14ac:dyDescent="0.25">
      <c r="A7121" s="3"/>
    </row>
    <row r="7122" spans="1:1" x14ac:dyDescent="0.25">
      <c r="A7122" s="3"/>
    </row>
    <row r="7123" spans="1:1" x14ac:dyDescent="0.25">
      <c r="A7123" s="3"/>
    </row>
    <row r="7124" spans="1:1" x14ac:dyDescent="0.25">
      <c r="A7124" s="3"/>
    </row>
    <row r="7125" spans="1:1" x14ac:dyDescent="0.25">
      <c r="A7125" s="3"/>
    </row>
    <row r="7126" spans="1:1" x14ac:dyDescent="0.25">
      <c r="A7126" s="3"/>
    </row>
    <row r="7127" spans="1:1" x14ac:dyDescent="0.25">
      <c r="A7127" s="3"/>
    </row>
    <row r="7128" spans="1:1" x14ac:dyDescent="0.25">
      <c r="A7128" s="3"/>
    </row>
    <row r="7129" spans="1:1" x14ac:dyDescent="0.25">
      <c r="A7129" s="3"/>
    </row>
    <row r="7130" spans="1:1" x14ac:dyDescent="0.25">
      <c r="A7130" s="3"/>
    </row>
    <row r="7131" spans="1:1" x14ac:dyDescent="0.25">
      <c r="A7131" s="3"/>
    </row>
    <row r="7132" spans="1:1" x14ac:dyDescent="0.25">
      <c r="A7132" s="3"/>
    </row>
    <row r="7133" spans="1:1" x14ac:dyDescent="0.25">
      <c r="A7133" s="3"/>
    </row>
    <row r="7134" spans="1:1" x14ac:dyDescent="0.25">
      <c r="A7134" s="3"/>
    </row>
    <row r="7135" spans="1:1" x14ac:dyDescent="0.25">
      <c r="A7135" s="3"/>
    </row>
    <row r="7136" spans="1:1" x14ac:dyDescent="0.25">
      <c r="A7136" s="3"/>
    </row>
    <row r="7137" spans="1:1" x14ac:dyDescent="0.25">
      <c r="A7137" s="3"/>
    </row>
    <row r="7138" spans="1:1" x14ac:dyDescent="0.25">
      <c r="A7138" s="3"/>
    </row>
    <row r="7139" spans="1:1" x14ac:dyDescent="0.25">
      <c r="A7139" s="3"/>
    </row>
    <row r="7140" spans="1:1" x14ac:dyDescent="0.25">
      <c r="A7140" s="3"/>
    </row>
    <row r="7141" spans="1:1" x14ac:dyDescent="0.25">
      <c r="A7141" s="3"/>
    </row>
    <row r="7142" spans="1:1" x14ac:dyDescent="0.25">
      <c r="A7142" s="3"/>
    </row>
    <row r="7143" spans="1:1" x14ac:dyDescent="0.25">
      <c r="A7143" s="3"/>
    </row>
    <row r="7144" spans="1:1" x14ac:dyDescent="0.25">
      <c r="A7144" s="3"/>
    </row>
    <row r="7145" spans="1:1" x14ac:dyDescent="0.25">
      <c r="A7145" s="3"/>
    </row>
    <row r="7146" spans="1:1" x14ac:dyDescent="0.25">
      <c r="A7146" s="3"/>
    </row>
    <row r="7147" spans="1:1" x14ac:dyDescent="0.25">
      <c r="A7147" s="3"/>
    </row>
    <row r="7148" spans="1:1" x14ac:dyDescent="0.25">
      <c r="A7148" s="3"/>
    </row>
    <row r="7149" spans="1:1" x14ac:dyDescent="0.25">
      <c r="A7149" s="3"/>
    </row>
    <row r="7150" spans="1:1" x14ac:dyDescent="0.25">
      <c r="A7150" s="3"/>
    </row>
    <row r="7151" spans="1:1" x14ac:dyDescent="0.25">
      <c r="A7151" s="3"/>
    </row>
    <row r="7152" spans="1:1" x14ac:dyDescent="0.25">
      <c r="A7152" s="3"/>
    </row>
    <row r="7153" spans="1:1" x14ac:dyDescent="0.25">
      <c r="A7153" s="3"/>
    </row>
    <row r="7154" spans="1:1" x14ac:dyDescent="0.25">
      <c r="A7154" s="3"/>
    </row>
    <row r="7155" spans="1:1" x14ac:dyDescent="0.25">
      <c r="A7155" s="3"/>
    </row>
    <row r="7156" spans="1:1" x14ac:dyDescent="0.25">
      <c r="A7156" s="3"/>
    </row>
    <row r="7157" spans="1:1" x14ac:dyDescent="0.25">
      <c r="A7157" s="3"/>
    </row>
    <row r="7158" spans="1:1" x14ac:dyDescent="0.25">
      <c r="A7158" s="3"/>
    </row>
    <row r="7159" spans="1:1" x14ac:dyDescent="0.25">
      <c r="A7159" s="3"/>
    </row>
    <row r="7160" spans="1:1" x14ac:dyDescent="0.25">
      <c r="A7160" s="3"/>
    </row>
    <row r="7161" spans="1:1" x14ac:dyDescent="0.25">
      <c r="A7161" s="3"/>
    </row>
    <row r="7162" spans="1:1" x14ac:dyDescent="0.25">
      <c r="A7162" s="3"/>
    </row>
    <row r="7163" spans="1:1" x14ac:dyDescent="0.25">
      <c r="A7163" s="3"/>
    </row>
    <row r="7164" spans="1:1" x14ac:dyDescent="0.25">
      <c r="A7164" s="3"/>
    </row>
    <row r="7165" spans="1:1" x14ac:dyDescent="0.25">
      <c r="A7165" s="3"/>
    </row>
    <row r="7166" spans="1:1" x14ac:dyDescent="0.25">
      <c r="A7166" s="3"/>
    </row>
    <row r="7167" spans="1:1" x14ac:dyDescent="0.25">
      <c r="A7167" s="3"/>
    </row>
    <row r="7168" spans="1:1" x14ac:dyDescent="0.25">
      <c r="A7168" s="3"/>
    </row>
    <row r="7169" spans="1:1" x14ac:dyDescent="0.25">
      <c r="A7169" s="3"/>
    </row>
    <row r="7170" spans="1:1" x14ac:dyDescent="0.25">
      <c r="A7170" s="3"/>
    </row>
    <row r="7171" spans="1:1" x14ac:dyDescent="0.25">
      <c r="A7171" s="3"/>
    </row>
    <row r="7172" spans="1:1" x14ac:dyDescent="0.25">
      <c r="A7172" s="3"/>
    </row>
    <row r="7173" spans="1:1" x14ac:dyDescent="0.25">
      <c r="A7173" s="3"/>
    </row>
    <row r="7174" spans="1:1" x14ac:dyDescent="0.25">
      <c r="A7174" s="3"/>
    </row>
    <row r="7175" spans="1:1" x14ac:dyDescent="0.25">
      <c r="A7175" s="3"/>
    </row>
    <row r="7176" spans="1:1" x14ac:dyDescent="0.25">
      <c r="A7176" s="3"/>
    </row>
    <row r="7177" spans="1:1" x14ac:dyDescent="0.25">
      <c r="A7177" s="3"/>
    </row>
    <row r="7178" spans="1:1" x14ac:dyDescent="0.25">
      <c r="A7178" s="3"/>
    </row>
    <row r="7179" spans="1:1" x14ac:dyDescent="0.25">
      <c r="A7179" s="3"/>
    </row>
    <row r="7180" spans="1:1" x14ac:dyDescent="0.25">
      <c r="A7180" s="3"/>
    </row>
    <row r="7181" spans="1:1" x14ac:dyDescent="0.25">
      <c r="A7181" s="3"/>
    </row>
    <row r="7182" spans="1:1" x14ac:dyDescent="0.25">
      <c r="A7182" s="3"/>
    </row>
    <row r="7183" spans="1:1" x14ac:dyDescent="0.25">
      <c r="A7183" s="3"/>
    </row>
    <row r="7184" spans="1:1" x14ac:dyDescent="0.25">
      <c r="A7184" s="3"/>
    </row>
    <row r="7185" spans="1:1" x14ac:dyDescent="0.25">
      <c r="A7185" s="3"/>
    </row>
    <row r="7186" spans="1:1" x14ac:dyDescent="0.25">
      <c r="A7186" s="3"/>
    </row>
    <row r="7187" spans="1:1" x14ac:dyDescent="0.25">
      <c r="A7187" s="3"/>
    </row>
    <row r="7188" spans="1:1" x14ac:dyDescent="0.25">
      <c r="A7188" s="3"/>
    </row>
    <row r="7189" spans="1:1" x14ac:dyDescent="0.25">
      <c r="A7189" s="3"/>
    </row>
    <row r="7190" spans="1:1" x14ac:dyDescent="0.25">
      <c r="A7190" s="3"/>
    </row>
    <row r="7191" spans="1:1" x14ac:dyDescent="0.25">
      <c r="A7191" s="3"/>
    </row>
    <row r="7192" spans="1:1" x14ac:dyDescent="0.25">
      <c r="A7192" s="3"/>
    </row>
    <row r="7193" spans="1:1" x14ac:dyDescent="0.25">
      <c r="A7193" s="3"/>
    </row>
    <row r="7194" spans="1:1" x14ac:dyDescent="0.25">
      <c r="A7194" s="3"/>
    </row>
    <row r="7195" spans="1:1" x14ac:dyDescent="0.25">
      <c r="A7195" s="3"/>
    </row>
    <row r="7196" spans="1:1" x14ac:dyDescent="0.25">
      <c r="A7196" s="3"/>
    </row>
    <row r="7197" spans="1:1" x14ac:dyDescent="0.25">
      <c r="A7197" s="3"/>
    </row>
    <row r="7198" spans="1:1" x14ac:dyDescent="0.25">
      <c r="A7198" s="3"/>
    </row>
    <row r="7199" spans="1:1" x14ac:dyDescent="0.25">
      <c r="A7199" s="3"/>
    </row>
    <row r="7200" spans="1:1" x14ac:dyDescent="0.25">
      <c r="A7200" s="3"/>
    </row>
    <row r="7201" spans="1:1" x14ac:dyDescent="0.25">
      <c r="A7201" s="3"/>
    </row>
    <row r="7202" spans="1:1" x14ac:dyDescent="0.25">
      <c r="A7202" s="3"/>
    </row>
    <row r="7203" spans="1:1" x14ac:dyDescent="0.25">
      <c r="A7203" s="3"/>
    </row>
    <row r="7204" spans="1:1" x14ac:dyDescent="0.25">
      <c r="A7204" s="3"/>
    </row>
    <row r="7205" spans="1:1" x14ac:dyDescent="0.25">
      <c r="A7205" s="3"/>
    </row>
    <row r="7206" spans="1:1" x14ac:dyDescent="0.25">
      <c r="A7206" s="3"/>
    </row>
    <row r="7207" spans="1:1" x14ac:dyDescent="0.25">
      <c r="A7207" s="3"/>
    </row>
    <row r="7208" spans="1:1" x14ac:dyDescent="0.25">
      <c r="A7208" s="3"/>
    </row>
    <row r="7209" spans="1:1" x14ac:dyDescent="0.25">
      <c r="A7209" s="3"/>
    </row>
    <row r="7210" spans="1:1" x14ac:dyDescent="0.25">
      <c r="A7210" s="3"/>
    </row>
    <row r="7211" spans="1:1" x14ac:dyDescent="0.25">
      <c r="A7211" s="3"/>
    </row>
    <row r="7212" spans="1:1" x14ac:dyDescent="0.25">
      <c r="A7212" s="3"/>
    </row>
    <row r="7213" spans="1:1" x14ac:dyDescent="0.25">
      <c r="A7213" s="3"/>
    </row>
    <row r="7214" spans="1:1" x14ac:dyDescent="0.25">
      <c r="A7214" s="3"/>
    </row>
    <row r="7215" spans="1:1" x14ac:dyDescent="0.25">
      <c r="A7215" s="3"/>
    </row>
    <row r="7216" spans="1:1" x14ac:dyDescent="0.25">
      <c r="A7216" s="3"/>
    </row>
    <row r="7217" spans="1:1" x14ac:dyDescent="0.25">
      <c r="A7217" s="3"/>
    </row>
    <row r="7218" spans="1:1" x14ac:dyDescent="0.25">
      <c r="A7218" s="3"/>
    </row>
    <row r="7219" spans="1:1" x14ac:dyDescent="0.25">
      <c r="A7219" s="3"/>
    </row>
    <row r="7220" spans="1:1" x14ac:dyDescent="0.25">
      <c r="A7220" s="3"/>
    </row>
    <row r="7221" spans="1:1" x14ac:dyDescent="0.25">
      <c r="A7221" s="3"/>
    </row>
    <row r="7222" spans="1:1" x14ac:dyDescent="0.25">
      <c r="A7222" s="3"/>
    </row>
    <row r="7223" spans="1:1" x14ac:dyDescent="0.25">
      <c r="A7223" s="3"/>
    </row>
    <row r="7224" spans="1:1" x14ac:dyDescent="0.25">
      <c r="A7224" s="3"/>
    </row>
    <row r="7225" spans="1:1" x14ac:dyDescent="0.25">
      <c r="A7225" s="3"/>
    </row>
    <row r="7226" spans="1:1" x14ac:dyDescent="0.25">
      <c r="A7226" s="3"/>
    </row>
    <row r="7227" spans="1:1" x14ac:dyDescent="0.25">
      <c r="A7227" s="3"/>
    </row>
    <row r="7228" spans="1:1" x14ac:dyDescent="0.25">
      <c r="A7228" s="3"/>
    </row>
    <row r="7229" spans="1:1" x14ac:dyDescent="0.25">
      <c r="A7229" s="3"/>
    </row>
    <row r="7230" spans="1:1" x14ac:dyDescent="0.25">
      <c r="A7230" s="3"/>
    </row>
    <row r="7231" spans="1:1" x14ac:dyDescent="0.25">
      <c r="A7231" s="3"/>
    </row>
    <row r="7232" spans="1:1" x14ac:dyDescent="0.25">
      <c r="A7232" s="3"/>
    </row>
    <row r="7233" spans="1:1" x14ac:dyDescent="0.25">
      <c r="A7233" s="3"/>
    </row>
    <row r="7234" spans="1:1" x14ac:dyDescent="0.25">
      <c r="A7234" s="3"/>
    </row>
    <row r="7235" spans="1:1" x14ac:dyDescent="0.25">
      <c r="A7235" s="3"/>
    </row>
    <row r="7236" spans="1:1" x14ac:dyDescent="0.25">
      <c r="A7236" s="3"/>
    </row>
    <row r="7237" spans="1:1" x14ac:dyDescent="0.25">
      <c r="A7237" s="3"/>
    </row>
    <row r="7238" spans="1:1" x14ac:dyDescent="0.25">
      <c r="A7238" s="3"/>
    </row>
    <row r="7239" spans="1:1" x14ac:dyDescent="0.25">
      <c r="A7239" s="3"/>
    </row>
    <row r="7240" spans="1:1" x14ac:dyDescent="0.25">
      <c r="A7240" s="3"/>
    </row>
    <row r="7241" spans="1:1" x14ac:dyDescent="0.25">
      <c r="A7241" s="3"/>
    </row>
    <row r="7242" spans="1:1" x14ac:dyDescent="0.25">
      <c r="A7242" s="3"/>
    </row>
    <row r="7243" spans="1:1" x14ac:dyDescent="0.25">
      <c r="A7243" s="3"/>
    </row>
    <row r="7244" spans="1:1" x14ac:dyDescent="0.25">
      <c r="A7244" s="3"/>
    </row>
    <row r="7245" spans="1:1" x14ac:dyDescent="0.25">
      <c r="A7245" s="3"/>
    </row>
    <row r="7246" spans="1:1" x14ac:dyDescent="0.25">
      <c r="A7246" s="3"/>
    </row>
    <row r="7247" spans="1:1" x14ac:dyDescent="0.25">
      <c r="A7247" s="3"/>
    </row>
    <row r="7248" spans="1:1" x14ac:dyDescent="0.25">
      <c r="A7248" s="3"/>
    </row>
    <row r="7249" spans="1:1" x14ac:dyDescent="0.25">
      <c r="A7249" s="3"/>
    </row>
    <row r="7250" spans="1:1" x14ac:dyDescent="0.25">
      <c r="A7250" s="3"/>
    </row>
    <row r="7251" spans="1:1" x14ac:dyDescent="0.25">
      <c r="A7251" s="3"/>
    </row>
    <row r="7252" spans="1:1" x14ac:dyDescent="0.25">
      <c r="A7252" s="3"/>
    </row>
    <row r="7253" spans="1:1" x14ac:dyDescent="0.25">
      <c r="A7253" s="3"/>
    </row>
    <row r="7254" spans="1:1" x14ac:dyDescent="0.25">
      <c r="A7254" s="3"/>
    </row>
    <row r="7255" spans="1:1" x14ac:dyDescent="0.25">
      <c r="A7255" s="3"/>
    </row>
    <row r="7256" spans="1:1" x14ac:dyDescent="0.25">
      <c r="A7256" s="3"/>
    </row>
    <row r="7257" spans="1:1" x14ac:dyDescent="0.25">
      <c r="A7257" s="3"/>
    </row>
    <row r="7258" spans="1:1" x14ac:dyDescent="0.25">
      <c r="A7258" s="3"/>
    </row>
    <row r="7259" spans="1:1" x14ac:dyDescent="0.25">
      <c r="A7259" s="3"/>
    </row>
    <row r="7260" spans="1:1" x14ac:dyDescent="0.25">
      <c r="A7260" s="3"/>
    </row>
    <row r="7261" spans="1:1" x14ac:dyDescent="0.25">
      <c r="A7261" s="3"/>
    </row>
    <row r="7262" spans="1:1" x14ac:dyDescent="0.25">
      <c r="A7262" s="3"/>
    </row>
    <row r="7263" spans="1:1" x14ac:dyDescent="0.25">
      <c r="A7263" s="3"/>
    </row>
    <row r="7264" spans="1:1" x14ac:dyDescent="0.25">
      <c r="A7264" s="3"/>
    </row>
    <row r="7265" spans="1:1" x14ac:dyDescent="0.25">
      <c r="A7265" s="3"/>
    </row>
    <row r="7266" spans="1:1" x14ac:dyDescent="0.25">
      <c r="A7266" s="3"/>
    </row>
    <row r="7267" spans="1:1" x14ac:dyDescent="0.25">
      <c r="A7267" s="3"/>
    </row>
    <row r="7268" spans="1:1" x14ac:dyDescent="0.25">
      <c r="A7268" s="3"/>
    </row>
    <row r="7269" spans="1:1" x14ac:dyDescent="0.25">
      <c r="A7269" s="3"/>
    </row>
    <row r="7270" spans="1:1" x14ac:dyDescent="0.25">
      <c r="A7270" s="3"/>
    </row>
    <row r="7271" spans="1:1" x14ac:dyDescent="0.25">
      <c r="A7271" s="3"/>
    </row>
    <row r="7272" spans="1:1" x14ac:dyDescent="0.25">
      <c r="A7272" s="3"/>
    </row>
    <row r="7273" spans="1:1" x14ac:dyDescent="0.25">
      <c r="A7273" s="3"/>
    </row>
    <row r="7274" spans="1:1" x14ac:dyDescent="0.25">
      <c r="A7274" s="3"/>
    </row>
    <row r="7275" spans="1:1" x14ac:dyDescent="0.25">
      <c r="A7275" s="3"/>
    </row>
    <row r="7276" spans="1:1" x14ac:dyDescent="0.25">
      <c r="A7276" s="3"/>
    </row>
    <row r="7277" spans="1:1" x14ac:dyDescent="0.25">
      <c r="A7277" s="3"/>
    </row>
    <row r="7278" spans="1:1" x14ac:dyDescent="0.25">
      <c r="A7278" s="3"/>
    </row>
    <row r="7279" spans="1:1" x14ac:dyDescent="0.25">
      <c r="A7279" s="3"/>
    </row>
    <row r="7280" spans="1:1" x14ac:dyDescent="0.25">
      <c r="A7280" s="3"/>
    </row>
    <row r="7281" spans="1:1" x14ac:dyDescent="0.25">
      <c r="A7281" s="3"/>
    </row>
    <row r="7282" spans="1:1" x14ac:dyDescent="0.25">
      <c r="A7282" s="3"/>
    </row>
    <row r="7283" spans="1:1" x14ac:dyDescent="0.25">
      <c r="A7283" s="3"/>
    </row>
    <row r="7284" spans="1:1" x14ac:dyDescent="0.25">
      <c r="A7284" s="3"/>
    </row>
    <row r="7285" spans="1:1" x14ac:dyDescent="0.25">
      <c r="A7285" s="3"/>
    </row>
    <row r="7286" spans="1:1" x14ac:dyDescent="0.25">
      <c r="A7286" s="3"/>
    </row>
    <row r="7287" spans="1:1" x14ac:dyDescent="0.25">
      <c r="A7287" s="3"/>
    </row>
    <row r="7288" spans="1:1" x14ac:dyDescent="0.25">
      <c r="A7288" s="3"/>
    </row>
    <row r="7289" spans="1:1" x14ac:dyDescent="0.25">
      <c r="A7289" s="3"/>
    </row>
    <row r="7290" spans="1:1" x14ac:dyDescent="0.25">
      <c r="A7290" s="3"/>
    </row>
    <row r="7291" spans="1:1" x14ac:dyDescent="0.25">
      <c r="A7291" s="3"/>
    </row>
    <row r="7292" spans="1:1" x14ac:dyDescent="0.25">
      <c r="A7292" s="3"/>
    </row>
    <row r="7293" spans="1:1" x14ac:dyDescent="0.25">
      <c r="A7293" s="3"/>
    </row>
    <row r="7294" spans="1:1" x14ac:dyDescent="0.25">
      <c r="A7294" s="3"/>
    </row>
    <row r="7295" spans="1:1" x14ac:dyDescent="0.25">
      <c r="A7295" s="3"/>
    </row>
    <row r="7296" spans="1:1" x14ac:dyDescent="0.25">
      <c r="A7296" s="3"/>
    </row>
    <row r="7297" spans="1:1" x14ac:dyDescent="0.25">
      <c r="A7297" s="3"/>
    </row>
    <row r="7298" spans="1:1" x14ac:dyDescent="0.25">
      <c r="A7298" s="3"/>
    </row>
    <row r="7299" spans="1:1" x14ac:dyDescent="0.25">
      <c r="A7299" s="3"/>
    </row>
    <row r="7300" spans="1:1" x14ac:dyDescent="0.25">
      <c r="A7300" s="3"/>
    </row>
    <row r="7301" spans="1:1" x14ac:dyDescent="0.25">
      <c r="A7301" s="3"/>
    </row>
    <row r="7302" spans="1:1" x14ac:dyDescent="0.25">
      <c r="A7302" s="3"/>
    </row>
    <row r="7303" spans="1:1" x14ac:dyDescent="0.25">
      <c r="A7303" s="3"/>
    </row>
    <row r="7304" spans="1:1" x14ac:dyDescent="0.25">
      <c r="A7304" s="3"/>
    </row>
    <row r="7305" spans="1:1" x14ac:dyDescent="0.25">
      <c r="A7305" s="3"/>
    </row>
    <row r="7306" spans="1:1" x14ac:dyDescent="0.25">
      <c r="A7306" s="3"/>
    </row>
    <row r="7307" spans="1:1" x14ac:dyDescent="0.25">
      <c r="A7307" s="3"/>
    </row>
    <row r="7308" spans="1:1" x14ac:dyDescent="0.25">
      <c r="A7308" s="3"/>
    </row>
    <row r="7309" spans="1:1" x14ac:dyDescent="0.25">
      <c r="A7309" s="3"/>
    </row>
    <row r="7310" spans="1:1" x14ac:dyDescent="0.25">
      <c r="A7310" s="3"/>
    </row>
    <row r="7311" spans="1:1" x14ac:dyDescent="0.25">
      <c r="A7311" s="3"/>
    </row>
    <row r="7312" spans="1:1" x14ac:dyDescent="0.25">
      <c r="A7312" s="3"/>
    </row>
    <row r="7313" spans="1:1" x14ac:dyDescent="0.25">
      <c r="A7313" s="3"/>
    </row>
    <row r="7314" spans="1:1" x14ac:dyDescent="0.25">
      <c r="A7314" s="3"/>
    </row>
    <row r="7315" spans="1:1" x14ac:dyDescent="0.25">
      <c r="A7315" s="3"/>
    </row>
    <row r="7316" spans="1:1" x14ac:dyDescent="0.25">
      <c r="A7316" s="3"/>
    </row>
    <row r="7317" spans="1:1" x14ac:dyDescent="0.25">
      <c r="A7317" s="3"/>
    </row>
    <row r="7318" spans="1:1" x14ac:dyDescent="0.25">
      <c r="A7318" s="3"/>
    </row>
    <row r="7319" spans="1:1" x14ac:dyDescent="0.25">
      <c r="A7319" s="3"/>
    </row>
    <row r="7320" spans="1:1" x14ac:dyDescent="0.25">
      <c r="A7320" s="3"/>
    </row>
    <row r="7321" spans="1:1" x14ac:dyDescent="0.25">
      <c r="A7321" s="3"/>
    </row>
    <row r="7322" spans="1:1" x14ac:dyDescent="0.25">
      <c r="A7322" s="3"/>
    </row>
    <row r="7323" spans="1:1" x14ac:dyDescent="0.25">
      <c r="A7323" s="3"/>
    </row>
    <row r="7324" spans="1:1" x14ac:dyDescent="0.25">
      <c r="A7324" s="3"/>
    </row>
    <row r="7325" spans="1:1" x14ac:dyDescent="0.25">
      <c r="A7325" s="3"/>
    </row>
    <row r="7326" spans="1:1" x14ac:dyDescent="0.25">
      <c r="A7326" s="3"/>
    </row>
    <row r="7327" spans="1:1" x14ac:dyDescent="0.25">
      <c r="A7327" s="3"/>
    </row>
    <row r="7328" spans="1:1" x14ac:dyDescent="0.25">
      <c r="A7328" s="3"/>
    </row>
    <row r="7329" spans="1:1" x14ac:dyDescent="0.25">
      <c r="A7329" s="3"/>
    </row>
    <row r="7330" spans="1:1" x14ac:dyDescent="0.25">
      <c r="A7330" s="3"/>
    </row>
    <row r="7331" spans="1:1" x14ac:dyDescent="0.25">
      <c r="A7331" s="3"/>
    </row>
    <row r="7332" spans="1:1" x14ac:dyDescent="0.25">
      <c r="A7332" s="3"/>
    </row>
    <row r="7333" spans="1:1" x14ac:dyDescent="0.25">
      <c r="A7333" s="3"/>
    </row>
    <row r="7334" spans="1:1" x14ac:dyDescent="0.25">
      <c r="A7334" s="3"/>
    </row>
    <row r="7335" spans="1:1" x14ac:dyDescent="0.25">
      <c r="A7335" s="3"/>
    </row>
    <row r="7336" spans="1:1" x14ac:dyDescent="0.25">
      <c r="A7336" s="3"/>
    </row>
    <row r="7337" spans="1:1" x14ac:dyDescent="0.25">
      <c r="A7337" s="3"/>
    </row>
    <row r="7338" spans="1:1" x14ac:dyDescent="0.25">
      <c r="A7338" s="3"/>
    </row>
    <row r="7339" spans="1:1" x14ac:dyDescent="0.25">
      <c r="A7339" s="3"/>
    </row>
    <row r="7340" spans="1:1" x14ac:dyDescent="0.25">
      <c r="A7340" s="3"/>
    </row>
    <row r="7341" spans="1:1" x14ac:dyDescent="0.25">
      <c r="A7341" s="3"/>
    </row>
    <row r="7342" spans="1:1" x14ac:dyDescent="0.25">
      <c r="A7342" s="3"/>
    </row>
    <row r="7343" spans="1:1" x14ac:dyDescent="0.25">
      <c r="A7343" s="3"/>
    </row>
    <row r="7344" spans="1:1" x14ac:dyDescent="0.25">
      <c r="A7344" s="3"/>
    </row>
    <row r="7345" spans="1:1" x14ac:dyDescent="0.25">
      <c r="A7345" s="3"/>
    </row>
    <row r="7346" spans="1:1" x14ac:dyDescent="0.25">
      <c r="A7346" s="3"/>
    </row>
    <row r="7347" spans="1:1" x14ac:dyDescent="0.25">
      <c r="A7347" s="3"/>
    </row>
    <row r="7348" spans="1:1" x14ac:dyDescent="0.25">
      <c r="A7348" s="3"/>
    </row>
    <row r="7349" spans="1:1" x14ac:dyDescent="0.25">
      <c r="A7349" s="3"/>
    </row>
    <row r="7350" spans="1:1" x14ac:dyDescent="0.25">
      <c r="A7350" s="3"/>
    </row>
    <row r="7351" spans="1:1" x14ac:dyDescent="0.25">
      <c r="A7351" s="3"/>
    </row>
    <row r="7352" spans="1:1" x14ac:dyDescent="0.25">
      <c r="A7352" s="3"/>
    </row>
    <row r="7353" spans="1:1" x14ac:dyDescent="0.25">
      <c r="A7353" s="3"/>
    </row>
    <row r="7354" spans="1:1" x14ac:dyDescent="0.25">
      <c r="A7354" s="3"/>
    </row>
    <row r="7355" spans="1:1" x14ac:dyDescent="0.25">
      <c r="A7355" s="3"/>
    </row>
    <row r="7356" spans="1:1" x14ac:dyDescent="0.25">
      <c r="A7356" s="3"/>
    </row>
    <row r="7357" spans="1:1" x14ac:dyDescent="0.25">
      <c r="A7357" s="3"/>
    </row>
    <row r="7358" spans="1:1" x14ac:dyDescent="0.25">
      <c r="A7358" s="3"/>
    </row>
    <row r="7359" spans="1:1" x14ac:dyDescent="0.25">
      <c r="A7359" s="3"/>
    </row>
    <row r="7360" spans="1:1" x14ac:dyDescent="0.25">
      <c r="A7360" s="3"/>
    </row>
    <row r="7361" spans="1:1" x14ac:dyDescent="0.25">
      <c r="A7361" s="3"/>
    </row>
    <row r="7362" spans="1:1" x14ac:dyDescent="0.25">
      <c r="A7362" s="3"/>
    </row>
    <row r="7363" spans="1:1" x14ac:dyDescent="0.25">
      <c r="A7363" s="3"/>
    </row>
    <row r="7364" spans="1:1" x14ac:dyDescent="0.25">
      <c r="A7364" s="3"/>
    </row>
    <row r="7365" spans="1:1" x14ac:dyDescent="0.25">
      <c r="A7365" s="3"/>
    </row>
    <row r="7366" spans="1:1" x14ac:dyDescent="0.25">
      <c r="A7366" s="3"/>
    </row>
    <row r="7367" spans="1:1" x14ac:dyDescent="0.25">
      <c r="A7367" s="3"/>
    </row>
    <row r="7368" spans="1:1" x14ac:dyDescent="0.25">
      <c r="A7368" s="3"/>
    </row>
    <row r="7369" spans="1:1" x14ac:dyDescent="0.25">
      <c r="A7369" s="3"/>
    </row>
    <row r="7370" spans="1:1" x14ac:dyDescent="0.25">
      <c r="A7370" s="3"/>
    </row>
    <row r="7371" spans="1:1" x14ac:dyDescent="0.25">
      <c r="A7371" s="3"/>
    </row>
    <row r="7372" spans="1:1" x14ac:dyDescent="0.25">
      <c r="A7372" s="3"/>
    </row>
    <row r="7373" spans="1:1" x14ac:dyDescent="0.25">
      <c r="A7373" s="3"/>
    </row>
    <row r="7374" spans="1:1" x14ac:dyDescent="0.25">
      <c r="A7374" s="3"/>
    </row>
    <row r="7375" spans="1:1" x14ac:dyDescent="0.25">
      <c r="A7375" s="3"/>
    </row>
    <row r="7376" spans="1:1" x14ac:dyDescent="0.25">
      <c r="A7376" s="3"/>
    </row>
    <row r="7377" spans="1:1" x14ac:dyDescent="0.25">
      <c r="A7377" s="3"/>
    </row>
    <row r="7378" spans="1:1" x14ac:dyDescent="0.25">
      <c r="A7378" s="3"/>
    </row>
    <row r="7379" spans="1:1" x14ac:dyDescent="0.25">
      <c r="A7379" s="3"/>
    </row>
    <row r="7380" spans="1:1" x14ac:dyDescent="0.25">
      <c r="A7380" s="3"/>
    </row>
    <row r="7381" spans="1:1" x14ac:dyDescent="0.25">
      <c r="A7381" s="3"/>
    </row>
    <row r="7382" spans="1:1" x14ac:dyDescent="0.25">
      <c r="A7382" s="3"/>
    </row>
    <row r="7383" spans="1:1" x14ac:dyDescent="0.25">
      <c r="A7383" s="3"/>
    </row>
    <row r="7384" spans="1:1" x14ac:dyDescent="0.25">
      <c r="A7384" s="3"/>
    </row>
    <row r="7385" spans="1:1" x14ac:dyDescent="0.25">
      <c r="A7385" s="3"/>
    </row>
    <row r="7386" spans="1:1" x14ac:dyDescent="0.25">
      <c r="A7386" s="3"/>
    </row>
    <row r="7387" spans="1:1" x14ac:dyDescent="0.25">
      <c r="A7387" s="3"/>
    </row>
    <row r="7388" spans="1:1" x14ac:dyDescent="0.25">
      <c r="A7388" s="3"/>
    </row>
    <row r="7389" spans="1:1" x14ac:dyDescent="0.25">
      <c r="A7389" s="3"/>
    </row>
    <row r="7390" spans="1:1" x14ac:dyDescent="0.25">
      <c r="A7390" s="3"/>
    </row>
    <row r="7391" spans="1:1" x14ac:dyDescent="0.25">
      <c r="A7391" s="3"/>
    </row>
    <row r="7392" spans="1:1" x14ac:dyDescent="0.25">
      <c r="A7392" s="3"/>
    </row>
    <row r="7393" spans="1:1" x14ac:dyDescent="0.25">
      <c r="A7393" s="3"/>
    </row>
    <row r="7394" spans="1:1" x14ac:dyDescent="0.25">
      <c r="A7394" s="3"/>
    </row>
    <row r="7395" spans="1:1" x14ac:dyDescent="0.25">
      <c r="A7395" s="3"/>
    </row>
    <row r="7396" spans="1:1" x14ac:dyDescent="0.25">
      <c r="A7396" s="3"/>
    </row>
    <row r="7397" spans="1:1" x14ac:dyDescent="0.25">
      <c r="A7397" s="3"/>
    </row>
    <row r="7398" spans="1:1" x14ac:dyDescent="0.25">
      <c r="A7398" s="3"/>
    </row>
    <row r="7399" spans="1:1" x14ac:dyDescent="0.25">
      <c r="A7399" s="3"/>
    </row>
    <row r="7400" spans="1:1" x14ac:dyDescent="0.25">
      <c r="A7400" s="3"/>
    </row>
    <row r="7401" spans="1:1" x14ac:dyDescent="0.25">
      <c r="A7401" s="3"/>
    </row>
    <row r="7402" spans="1:1" x14ac:dyDescent="0.25">
      <c r="A7402" s="3"/>
    </row>
    <row r="7403" spans="1:1" x14ac:dyDescent="0.25">
      <c r="A7403" s="3"/>
    </row>
    <row r="7404" spans="1:1" x14ac:dyDescent="0.25">
      <c r="A7404" s="3"/>
    </row>
    <row r="7405" spans="1:1" x14ac:dyDescent="0.25">
      <c r="A7405" s="3"/>
    </row>
    <row r="7406" spans="1:1" x14ac:dyDescent="0.25">
      <c r="A7406" s="3"/>
    </row>
    <row r="7407" spans="1:1" x14ac:dyDescent="0.25">
      <c r="A7407" s="3"/>
    </row>
    <row r="7408" spans="1:1" x14ac:dyDescent="0.25">
      <c r="A7408" s="3"/>
    </row>
    <row r="7409" spans="1:1" x14ac:dyDescent="0.25">
      <c r="A7409" s="3"/>
    </row>
    <row r="7410" spans="1:1" x14ac:dyDescent="0.25">
      <c r="A7410" s="3"/>
    </row>
    <row r="7411" spans="1:1" x14ac:dyDescent="0.25">
      <c r="A7411" s="3"/>
    </row>
    <row r="7412" spans="1:1" x14ac:dyDescent="0.25">
      <c r="A7412" s="3"/>
    </row>
    <row r="7413" spans="1:1" x14ac:dyDescent="0.25">
      <c r="A7413" s="3"/>
    </row>
    <row r="7414" spans="1:1" x14ac:dyDescent="0.25">
      <c r="A7414" s="3"/>
    </row>
    <row r="7415" spans="1:1" x14ac:dyDescent="0.25">
      <c r="A7415" s="3"/>
    </row>
    <row r="7416" spans="1:1" x14ac:dyDescent="0.25">
      <c r="A7416" s="3"/>
    </row>
    <row r="7417" spans="1:1" x14ac:dyDescent="0.25">
      <c r="A7417" s="3"/>
    </row>
    <row r="7418" spans="1:1" x14ac:dyDescent="0.25">
      <c r="A7418" s="3"/>
    </row>
    <row r="7419" spans="1:1" x14ac:dyDescent="0.25">
      <c r="A7419" s="3"/>
    </row>
    <row r="7420" spans="1:1" x14ac:dyDescent="0.25">
      <c r="A7420" s="3"/>
    </row>
    <row r="7421" spans="1:1" x14ac:dyDescent="0.25">
      <c r="A7421" s="3"/>
    </row>
    <row r="7422" spans="1:1" x14ac:dyDescent="0.25">
      <c r="A7422" s="3"/>
    </row>
    <row r="7423" spans="1:1" x14ac:dyDescent="0.25">
      <c r="A7423" s="3"/>
    </row>
    <row r="7424" spans="1:1" x14ac:dyDescent="0.25">
      <c r="A7424" s="3"/>
    </row>
    <row r="7425" spans="1:1" x14ac:dyDescent="0.25">
      <c r="A7425" s="3"/>
    </row>
    <row r="7426" spans="1:1" x14ac:dyDescent="0.25">
      <c r="A7426" s="3"/>
    </row>
    <row r="7427" spans="1:1" x14ac:dyDescent="0.25">
      <c r="A7427" s="3"/>
    </row>
    <row r="7428" spans="1:1" x14ac:dyDescent="0.25">
      <c r="A7428" s="3"/>
    </row>
    <row r="7429" spans="1:1" x14ac:dyDescent="0.25">
      <c r="A7429" s="3"/>
    </row>
    <row r="7430" spans="1:1" x14ac:dyDescent="0.25">
      <c r="A7430" s="3"/>
    </row>
    <row r="7431" spans="1:1" x14ac:dyDescent="0.25">
      <c r="A7431" s="3"/>
    </row>
    <row r="7432" spans="1:1" x14ac:dyDescent="0.25">
      <c r="A7432" s="3"/>
    </row>
    <row r="7433" spans="1:1" x14ac:dyDescent="0.25">
      <c r="A7433" s="3"/>
    </row>
    <row r="7434" spans="1:1" x14ac:dyDescent="0.25">
      <c r="A7434" s="3"/>
    </row>
    <row r="7435" spans="1:1" x14ac:dyDescent="0.25">
      <c r="A7435" s="3"/>
    </row>
    <row r="7436" spans="1:1" x14ac:dyDescent="0.25">
      <c r="A7436" s="3"/>
    </row>
    <row r="7437" spans="1:1" x14ac:dyDescent="0.25">
      <c r="A7437" s="3"/>
    </row>
    <row r="7438" spans="1:1" x14ac:dyDescent="0.25">
      <c r="A7438" s="3"/>
    </row>
    <row r="7439" spans="1:1" x14ac:dyDescent="0.25">
      <c r="A7439" s="3"/>
    </row>
    <row r="7440" spans="1:1" x14ac:dyDescent="0.25">
      <c r="A7440" s="3"/>
    </row>
    <row r="7441" spans="1:1" x14ac:dyDescent="0.25">
      <c r="A7441" s="3"/>
    </row>
    <row r="7442" spans="1:1" x14ac:dyDescent="0.25">
      <c r="A7442" s="3"/>
    </row>
    <row r="7443" spans="1:1" x14ac:dyDescent="0.25">
      <c r="A7443" s="3"/>
    </row>
    <row r="7444" spans="1:1" x14ac:dyDescent="0.25">
      <c r="A7444" s="3"/>
    </row>
    <row r="7445" spans="1:1" x14ac:dyDescent="0.25">
      <c r="A7445" s="3"/>
    </row>
    <row r="7446" spans="1:1" x14ac:dyDescent="0.25">
      <c r="A7446" s="3"/>
    </row>
    <row r="7447" spans="1:1" x14ac:dyDescent="0.25">
      <c r="A7447" s="3"/>
    </row>
    <row r="7448" spans="1:1" x14ac:dyDescent="0.25">
      <c r="A7448" s="3"/>
    </row>
    <row r="7449" spans="1:1" x14ac:dyDescent="0.25">
      <c r="A7449" s="3"/>
    </row>
    <row r="7450" spans="1:1" x14ac:dyDescent="0.25">
      <c r="A7450" s="3"/>
    </row>
    <row r="7451" spans="1:1" x14ac:dyDescent="0.25">
      <c r="A7451" s="3"/>
    </row>
    <row r="7452" spans="1:1" x14ac:dyDescent="0.25">
      <c r="A7452" s="3"/>
    </row>
    <row r="7453" spans="1:1" x14ac:dyDescent="0.25">
      <c r="A7453" s="3"/>
    </row>
    <row r="7454" spans="1:1" x14ac:dyDescent="0.25">
      <c r="A7454" s="3"/>
    </row>
    <row r="7455" spans="1:1" x14ac:dyDescent="0.25">
      <c r="A7455" s="3"/>
    </row>
    <row r="7456" spans="1:1" x14ac:dyDescent="0.25">
      <c r="A7456" s="3"/>
    </row>
    <row r="7457" spans="1:1" x14ac:dyDescent="0.25">
      <c r="A7457" s="3"/>
    </row>
    <row r="7458" spans="1:1" x14ac:dyDescent="0.25">
      <c r="A7458" s="3"/>
    </row>
    <row r="7459" spans="1:1" x14ac:dyDescent="0.25">
      <c r="A7459" s="3"/>
    </row>
    <row r="7460" spans="1:1" x14ac:dyDescent="0.25">
      <c r="A7460" s="3"/>
    </row>
    <row r="7461" spans="1:1" x14ac:dyDescent="0.25">
      <c r="A7461" s="3"/>
    </row>
    <row r="7462" spans="1:1" x14ac:dyDescent="0.25">
      <c r="A7462" s="3"/>
    </row>
    <row r="7463" spans="1:1" x14ac:dyDescent="0.25">
      <c r="A7463" s="3"/>
    </row>
    <row r="7464" spans="1:1" x14ac:dyDescent="0.25">
      <c r="A7464" s="3"/>
    </row>
    <row r="7465" spans="1:1" x14ac:dyDescent="0.25">
      <c r="A7465" s="3"/>
    </row>
    <row r="7466" spans="1:1" x14ac:dyDescent="0.25">
      <c r="A7466" s="3"/>
    </row>
    <row r="7467" spans="1:1" x14ac:dyDescent="0.25">
      <c r="A7467" s="3"/>
    </row>
    <row r="7468" spans="1:1" x14ac:dyDescent="0.25">
      <c r="A7468" s="3"/>
    </row>
    <row r="7469" spans="1:1" x14ac:dyDescent="0.25">
      <c r="A7469" s="3"/>
    </row>
    <row r="7470" spans="1:1" x14ac:dyDescent="0.25">
      <c r="A7470" s="3"/>
    </row>
    <row r="7471" spans="1:1" x14ac:dyDescent="0.25">
      <c r="A7471" s="3"/>
    </row>
    <row r="7472" spans="1:1" x14ac:dyDescent="0.25">
      <c r="A7472" s="3"/>
    </row>
    <row r="7473" spans="1:1" x14ac:dyDescent="0.25">
      <c r="A7473" s="3"/>
    </row>
    <row r="7474" spans="1:1" x14ac:dyDescent="0.25">
      <c r="A7474" s="3"/>
    </row>
    <row r="7475" spans="1:1" x14ac:dyDescent="0.25">
      <c r="A7475" s="3"/>
    </row>
    <row r="7476" spans="1:1" x14ac:dyDescent="0.25">
      <c r="A7476" s="3"/>
    </row>
    <row r="7477" spans="1:1" x14ac:dyDescent="0.25">
      <c r="A7477" s="3"/>
    </row>
    <row r="7478" spans="1:1" x14ac:dyDescent="0.25">
      <c r="A7478" s="3"/>
    </row>
    <row r="7479" spans="1:1" x14ac:dyDescent="0.25">
      <c r="A7479" s="3"/>
    </row>
    <row r="7480" spans="1:1" x14ac:dyDescent="0.25">
      <c r="A7480" s="3"/>
    </row>
    <row r="7481" spans="1:1" x14ac:dyDescent="0.25">
      <c r="A7481" s="3"/>
    </row>
    <row r="7482" spans="1:1" x14ac:dyDescent="0.25">
      <c r="A7482" s="3"/>
    </row>
    <row r="7483" spans="1:1" x14ac:dyDescent="0.25">
      <c r="A7483" s="3"/>
    </row>
    <row r="7484" spans="1:1" x14ac:dyDescent="0.25">
      <c r="A7484" s="3"/>
    </row>
    <row r="7485" spans="1:1" x14ac:dyDescent="0.25">
      <c r="A7485" s="3"/>
    </row>
    <row r="7486" spans="1:1" x14ac:dyDescent="0.25">
      <c r="A7486" s="3"/>
    </row>
    <row r="7487" spans="1:1" x14ac:dyDescent="0.25">
      <c r="A7487" s="3"/>
    </row>
    <row r="7488" spans="1:1" x14ac:dyDescent="0.25">
      <c r="A7488" s="3"/>
    </row>
    <row r="7489" spans="1:1" x14ac:dyDescent="0.25">
      <c r="A7489" s="3"/>
    </row>
    <row r="7490" spans="1:1" x14ac:dyDescent="0.25">
      <c r="A7490" s="3"/>
    </row>
    <row r="7491" spans="1:1" x14ac:dyDescent="0.25">
      <c r="A7491" s="3"/>
    </row>
    <row r="7492" spans="1:1" x14ac:dyDescent="0.25">
      <c r="A7492" s="3"/>
    </row>
    <row r="7493" spans="1:1" x14ac:dyDescent="0.25">
      <c r="A7493" s="3"/>
    </row>
    <row r="7494" spans="1:1" x14ac:dyDescent="0.25">
      <c r="A7494" s="3"/>
    </row>
    <row r="7495" spans="1:1" x14ac:dyDescent="0.25">
      <c r="A7495" s="3"/>
    </row>
    <row r="7496" spans="1:1" x14ac:dyDescent="0.25">
      <c r="A7496" s="3"/>
    </row>
    <row r="7497" spans="1:1" x14ac:dyDescent="0.25">
      <c r="A7497" s="3"/>
    </row>
    <row r="7498" spans="1:1" x14ac:dyDescent="0.25">
      <c r="A7498" s="3"/>
    </row>
    <row r="7499" spans="1:1" x14ac:dyDescent="0.25">
      <c r="A7499" s="3"/>
    </row>
    <row r="7500" spans="1:1" x14ac:dyDescent="0.25">
      <c r="A7500" s="3"/>
    </row>
    <row r="7501" spans="1:1" x14ac:dyDescent="0.25">
      <c r="A7501" s="3"/>
    </row>
    <row r="7502" spans="1:1" x14ac:dyDescent="0.25">
      <c r="A7502" s="3"/>
    </row>
    <row r="7503" spans="1:1" x14ac:dyDescent="0.25">
      <c r="A7503" s="3"/>
    </row>
    <row r="7504" spans="1:1" x14ac:dyDescent="0.25">
      <c r="A7504" s="3"/>
    </row>
    <row r="7505" spans="1:1" x14ac:dyDescent="0.25">
      <c r="A7505" s="3"/>
    </row>
    <row r="7506" spans="1:1" x14ac:dyDescent="0.25">
      <c r="A7506" s="3"/>
    </row>
    <row r="7507" spans="1:1" x14ac:dyDescent="0.25">
      <c r="A7507" s="3"/>
    </row>
    <row r="7508" spans="1:1" x14ac:dyDescent="0.25">
      <c r="A7508" s="3"/>
    </row>
    <row r="7509" spans="1:1" x14ac:dyDescent="0.25">
      <c r="A7509" s="3"/>
    </row>
    <row r="7510" spans="1:1" x14ac:dyDescent="0.25">
      <c r="A7510" s="3"/>
    </row>
    <row r="7511" spans="1:1" x14ac:dyDescent="0.25">
      <c r="A7511" s="3"/>
    </row>
    <row r="7512" spans="1:1" x14ac:dyDescent="0.25">
      <c r="A7512" s="3"/>
    </row>
    <row r="7513" spans="1:1" x14ac:dyDescent="0.25">
      <c r="A7513" s="3"/>
    </row>
    <row r="7514" spans="1:1" x14ac:dyDescent="0.25">
      <c r="A7514" s="3"/>
    </row>
    <row r="7515" spans="1:1" x14ac:dyDescent="0.25">
      <c r="A7515" s="3"/>
    </row>
    <row r="7516" spans="1:1" x14ac:dyDescent="0.25">
      <c r="A7516" s="3"/>
    </row>
    <row r="7517" spans="1:1" x14ac:dyDescent="0.25">
      <c r="A7517" s="3"/>
    </row>
    <row r="7518" spans="1:1" x14ac:dyDescent="0.25">
      <c r="A7518" s="3"/>
    </row>
    <row r="7519" spans="1:1" x14ac:dyDescent="0.25">
      <c r="A7519" s="3"/>
    </row>
    <row r="7520" spans="1:1" x14ac:dyDescent="0.25">
      <c r="A7520" s="3"/>
    </row>
    <row r="7521" spans="1:1" x14ac:dyDescent="0.25">
      <c r="A7521" s="3"/>
    </row>
    <row r="7522" spans="1:1" x14ac:dyDescent="0.25">
      <c r="A7522" s="3"/>
    </row>
    <row r="7523" spans="1:1" x14ac:dyDescent="0.25">
      <c r="A7523" s="3"/>
    </row>
    <row r="7524" spans="1:1" x14ac:dyDescent="0.25">
      <c r="A7524" s="3"/>
    </row>
    <row r="7525" spans="1:1" x14ac:dyDescent="0.25">
      <c r="A7525" s="3"/>
    </row>
    <row r="7526" spans="1:1" x14ac:dyDescent="0.25">
      <c r="A7526" s="3"/>
    </row>
    <row r="7527" spans="1:1" x14ac:dyDescent="0.25">
      <c r="A7527" s="3"/>
    </row>
    <row r="7528" spans="1:1" x14ac:dyDescent="0.25">
      <c r="A7528" s="3"/>
    </row>
    <row r="7529" spans="1:1" x14ac:dyDescent="0.25">
      <c r="A7529" s="3"/>
    </row>
    <row r="7530" spans="1:1" x14ac:dyDescent="0.25">
      <c r="A7530" s="3"/>
    </row>
    <row r="7531" spans="1:1" x14ac:dyDescent="0.25">
      <c r="A7531" s="3"/>
    </row>
    <row r="7532" spans="1:1" x14ac:dyDescent="0.25">
      <c r="A7532" s="3"/>
    </row>
    <row r="7533" spans="1:1" x14ac:dyDescent="0.25">
      <c r="A7533" s="3"/>
    </row>
    <row r="7534" spans="1:1" x14ac:dyDescent="0.25">
      <c r="A7534" s="3"/>
    </row>
    <row r="7535" spans="1:1" x14ac:dyDescent="0.25">
      <c r="A7535" s="3"/>
    </row>
    <row r="7536" spans="1:1" x14ac:dyDescent="0.25">
      <c r="A7536" s="3"/>
    </row>
    <row r="7537" spans="1:1" x14ac:dyDescent="0.25">
      <c r="A7537" s="3"/>
    </row>
    <row r="7538" spans="1:1" x14ac:dyDescent="0.25">
      <c r="A7538" s="3"/>
    </row>
    <row r="7539" spans="1:1" x14ac:dyDescent="0.25">
      <c r="A7539" s="3"/>
    </row>
    <row r="7540" spans="1:1" x14ac:dyDescent="0.25">
      <c r="A7540" s="3"/>
    </row>
    <row r="7541" spans="1:1" x14ac:dyDescent="0.25">
      <c r="A7541" s="3"/>
    </row>
    <row r="7542" spans="1:1" x14ac:dyDescent="0.25">
      <c r="A7542" s="3"/>
    </row>
    <row r="7543" spans="1:1" x14ac:dyDescent="0.25">
      <c r="A7543" s="3"/>
    </row>
    <row r="7544" spans="1:1" x14ac:dyDescent="0.25">
      <c r="A7544" s="3"/>
    </row>
    <row r="7545" spans="1:1" x14ac:dyDescent="0.25">
      <c r="A7545" s="3"/>
    </row>
    <row r="7546" spans="1:1" x14ac:dyDescent="0.25">
      <c r="A7546" s="3"/>
    </row>
    <row r="7547" spans="1:1" x14ac:dyDescent="0.25">
      <c r="A7547" s="3"/>
    </row>
    <row r="7548" spans="1:1" x14ac:dyDescent="0.25">
      <c r="A7548" s="3"/>
    </row>
    <row r="7549" spans="1:1" x14ac:dyDescent="0.25">
      <c r="A7549" s="3"/>
    </row>
    <row r="7550" spans="1:1" x14ac:dyDescent="0.25">
      <c r="A7550" s="3"/>
    </row>
    <row r="7551" spans="1:1" x14ac:dyDescent="0.25">
      <c r="A7551" s="3"/>
    </row>
    <row r="7552" spans="1:1" x14ac:dyDescent="0.25">
      <c r="A7552" s="3"/>
    </row>
    <row r="7553" spans="1:1" x14ac:dyDescent="0.25">
      <c r="A7553" s="3"/>
    </row>
    <row r="7554" spans="1:1" x14ac:dyDescent="0.25">
      <c r="A7554" s="3"/>
    </row>
    <row r="7555" spans="1:1" x14ac:dyDescent="0.25">
      <c r="A7555" s="3"/>
    </row>
    <row r="7556" spans="1:1" x14ac:dyDescent="0.25">
      <c r="A7556" s="3"/>
    </row>
    <row r="7557" spans="1:1" x14ac:dyDescent="0.25">
      <c r="A7557" s="3"/>
    </row>
    <row r="7558" spans="1:1" x14ac:dyDescent="0.25">
      <c r="A7558" s="3"/>
    </row>
    <row r="7559" spans="1:1" x14ac:dyDescent="0.25">
      <c r="A7559" s="3"/>
    </row>
    <row r="7560" spans="1:1" x14ac:dyDescent="0.25">
      <c r="A7560" s="3"/>
    </row>
    <row r="7561" spans="1:1" x14ac:dyDescent="0.25">
      <c r="A7561" s="3"/>
    </row>
    <row r="7562" spans="1:1" x14ac:dyDescent="0.25">
      <c r="A7562" s="3"/>
    </row>
    <row r="7563" spans="1:1" x14ac:dyDescent="0.25">
      <c r="A7563" s="3"/>
    </row>
    <row r="7564" spans="1:1" x14ac:dyDescent="0.25">
      <c r="A7564" s="3"/>
    </row>
    <row r="7565" spans="1:1" x14ac:dyDescent="0.25">
      <c r="A7565" s="3"/>
    </row>
    <row r="7566" spans="1:1" x14ac:dyDescent="0.25">
      <c r="A7566" s="3"/>
    </row>
    <row r="7567" spans="1:1" x14ac:dyDescent="0.25">
      <c r="A7567" s="3"/>
    </row>
    <row r="7568" spans="1:1" x14ac:dyDescent="0.25">
      <c r="A7568" s="3"/>
    </row>
    <row r="7569" spans="1:1" x14ac:dyDescent="0.25">
      <c r="A7569" s="3"/>
    </row>
    <row r="7570" spans="1:1" x14ac:dyDescent="0.25">
      <c r="A7570" s="3"/>
    </row>
    <row r="7571" spans="1:1" x14ac:dyDescent="0.25">
      <c r="A7571" s="3"/>
    </row>
    <row r="7572" spans="1:1" x14ac:dyDescent="0.25">
      <c r="A7572" s="3"/>
    </row>
    <row r="7573" spans="1:1" x14ac:dyDescent="0.25">
      <c r="A7573" s="3"/>
    </row>
    <row r="7574" spans="1:1" x14ac:dyDescent="0.25">
      <c r="A7574" s="3"/>
    </row>
    <row r="7575" spans="1:1" x14ac:dyDescent="0.25">
      <c r="A7575" s="3"/>
    </row>
    <row r="7576" spans="1:1" x14ac:dyDescent="0.25">
      <c r="A7576" s="3"/>
    </row>
    <row r="7577" spans="1:1" x14ac:dyDescent="0.25">
      <c r="A7577" s="3"/>
    </row>
    <row r="7578" spans="1:1" x14ac:dyDescent="0.25">
      <c r="A7578" s="3"/>
    </row>
    <row r="7579" spans="1:1" x14ac:dyDescent="0.25">
      <c r="A7579" s="3"/>
    </row>
    <row r="7580" spans="1:1" x14ac:dyDescent="0.25">
      <c r="A7580" s="3"/>
    </row>
    <row r="7581" spans="1:1" x14ac:dyDescent="0.25">
      <c r="A7581" s="3"/>
    </row>
    <row r="7582" spans="1:1" x14ac:dyDescent="0.25">
      <c r="A7582" s="3"/>
    </row>
    <row r="7583" spans="1:1" x14ac:dyDescent="0.25">
      <c r="A7583" s="3"/>
    </row>
    <row r="7584" spans="1:1" x14ac:dyDescent="0.25">
      <c r="A7584" s="3"/>
    </row>
    <row r="7585" spans="1:1" x14ac:dyDescent="0.25">
      <c r="A7585" s="3"/>
    </row>
    <row r="7586" spans="1:1" x14ac:dyDescent="0.25">
      <c r="A7586" s="3"/>
    </row>
    <row r="7587" spans="1:1" x14ac:dyDescent="0.25">
      <c r="A7587" s="3"/>
    </row>
    <row r="7588" spans="1:1" x14ac:dyDescent="0.25">
      <c r="A7588" s="3"/>
    </row>
    <row r="7589" spans="1:1" x14ac:dyDescent="0.25">
      <c r="A7589" s="3"/>
    </row>
    <row r="7590" spans="1:1" x14ac:dyDescent="0.25">
      <c r="A7590" s="3"/>
    </row>
    <row r="7591" spans="1:1" x14ac:dyDescent="0.25">
      <c r="A7591" s="3"/>
    </row>
    <row r="7592" spans="1:1" x14ac:dyDescent="0.25">
      <c r="A7592" s="3"/>
    </row>
    <row r="7593" spans="1:1" x14ac:dyDescent="0.25">
      <c r="A7593" s="3"/>
    </row>
    <row r="7594" spans="1:1" x14ac:dyDescent="0.25">
      <c r="A7594" s="3"/>
    </row>
    <row r="7595" spans="1:1" x14ac:dyDescent="0.25">
      <c r="A7595" s="3"/>
    </row>
    <row r="7596" spans="1:1" x14ac:dyDescent="0.25">
      <c r="A7596" s="3"/>
    </row>
    <row r="7597" spans="1:1" x14ac:dyDescent="0.25">
      <c r="A7597" s="3"/>
    </row>
    <row r="7598" spans="1:1" x14ac:dyDescent="0.25">
      <c r="A7598" s="3"/>
    </row>
    <row r="7599" spans="1:1" x14ac:dyDescent="0.25">
      <c r="A7599" s="3"/>
    </row>
    <row r="7600" spans="1:1" x14ac:dyDescent="0.25">
      <c r="A7600" s="3"/>
    </row>
    <row r="7601" spans="1:1" x14ac:dyDescent="0.25">
      <c r="A7601" s="3"/>
    </row>
    <row r="7602" spans="1:1" x14ac:dyDescent="0.25">
      <c r="A7602" s="3"/>
    </row>
    <row r="7603" spans="1:1" x14ac:dyDescent="0.25">
      <c r="A7603" s="3"/>
    </row>
    <row r="7604" spans="1:1" x14ac:dyDescent="0.25">
      <c r="A7604" s="3"/>
    </row>
    <row r="7605" spans="1:1" x14ac:dyDescent="0.25">
      <c r="A7605" s="3"/>
    </row>
    <row r="7606" spans="1:1" x14ac:dyDescent="0.25">
      <c r="A7606" s="3"/>
    </row>
    <row r="7607" spans="1:1" x14ac:dyDescent="0.25">
      <c r="A7607" s="3"/>
    </row>
    <row r="7608" spans="1:1" x14ac:dyDescent="0.25">
      <c r="A7608" s="3"/>
    </row>
    <row r="7609" spans="1:1" x14ac:dyDescent="0.25">
      <c r="A7609" s="3"/>
    </row>
    <row r="7610" spans="1:1" x14ac:dyDescent="0.25">
      <c r="A7610" s="3"/>
    </row>
    <row r="7611" spans="1:1" x14ac:dyDescent="0.25">
      <c r="A7611" s="3"/>
    </row>
    <row r="7612" spans="1:1" x14ac:dyDescent="0.25">
      <c r="A7612" s="3"/>
    </row>
    <row r="7613" spans="1:1" x14ac:dyDescent="0.25">
      <c r="A7613" s="3"/>
    </row>
    <row r="7614" spans="1:1" x14ac:dyDescent="0.25">
      <c r="A7614" s="3"/>
    </row>
    <row r="7615" spans="1:1" x14ac:dyDescent="0.25">
      <c r="A7615" s="3"/>
    </row>
    <row r="7616" spans="1:1" x14ac:dyDescent="0.25">
      <c r="A7616" s="3"/>
    </row>
    <row r="7617" spans="1:1" x14ac:dyDescent="0.25">
      <c r="A7617" s="3"/>
    </row>
    <row r="7618" spans="1:1" x14ac:dyDescent="0.25">
      <c r="A7618" s="3"/>
    </row>
    <row r="7619" spans="1:1" x14ac:dyDescent="0.25">
      <c r="A7619" s="3"/>
    </row>
    <row r="7620" spans="1:1" x14ac:dyDescent="0.25">
      <c r="A7620" s="3"/>
    </row>
    <row r="7621" spans="1:1" x14ac:dyDescent="0.25">
      <c r="A7621" s="3"/>
    </row>
    <row r="7622" spans="1:1" x14ac:dyDescent="0.25">
      <c r="A7622" s="3"/>
    </row>
    <row r="7623" spans="1:1" x14ac:dyDescent="0.25">
      <c r="A7623" s="3"/>
    </row>
    <row r="7624" spans="1:1" x14ac:dyDescent="0.25">
      <c r="A7624" s="3"/>
    </row>
    <row r="7625" spans="1:1" x14ac:dyDescent="0.25">
      <c r="A7625" s="3"/>
    </row>
    <row r="7626" spans="1:1" x14ac:dyDescent="0.25">
      <c r="A7626" s="3"/>
    </row>
    <row r="7627" spans="1:1" x14ac:dyDescent="0.25">
      <c r="A7627" s="3"/>
    </row>
    <row r="7628" spans="1:1" x14ac:dyDescent="0.25">
      <c r="A7628" s="3"/>
    </row>
    <row r="7629" spans="1:1" x14ac:dyDescent="0.25">
      <c r="A7629" s="3"/>
    </row>
    <row r="7630" spans="1:1" x14ac:dyDescent="0.25">
      <c r="A7630" s="3"/>
    </row>
    <row r="7631" spans="1:1" x14ac:dyDescent="0.25">
      <c r="A7631" s="3"/>
    </row>
    <row r="7632" spans="1:1" x14ac:dyDescent="0.25">
      <c r="A7632" s="3"/>
    </row>
    <row r="7633" spans="1:1" x14ac:dyDescent="0.25">
      <c r="A7633" s="3"/>
    </row>
    <row r="7634" spans="1:1" x14ac:dyDescent="0.25">
      <c r="A7634" s="3"/>
    </row>
    <row r="7635" spans="1:1" x14ac:dyDescent="0.25">
      <c r="A7635" s="3"/>
    </row>
    <row r="7636" spans="1:1" x14ac:dyDescent="0.25">
      <c r="A7636" s="3"/>
    </row>
    <row r="7637" spans="1:1" x14ac:dyDescent="0.25">
      <c r="A7637" s="3"/>
    </row>
    <row r="7638" spans="1:1" x14ac:dyDescent="0.25">
      <c r="A7638" s="3"/>
    </row>
    <row r="7639" spans="1:1" x14ac:dyDescent="0.25">
      <c r="A7639" s="3"/>
    </row>
    <row r="7640" spans="1:1" x14ac:dyDescent="0.25">
      <c r="A7640" s="3"/>
    </row>
    <row r="7641" spans="1:1" x14ac:dyDescent="0.25">
      <c r="A7641" s="3"/>
    </row>
    <row r="7642" spans="1:1" x14ac:dyDescent="0.25">
      <c r="A7642" s="3"/>
    </row>
    <row r="7643" spans="1:1" x14ac:dyDescent="0.25">
      <c r="A7643" s="3"/>
    </row>
    <row r="7644" spans="1:1" x14ac:dyDescent="0.25">
      <c r="A7644" s="3"/>
    </row>
    <row r="7645" spans="1:1" x14ac:dyDescent="0.25">
      <c r="A7645" s="3"/>
    </row>
    <row r="7646" spans="1:1" x14ac:dyDescent="0.25">
      <c r="A7646" s="3"/>
    </row>
    <row r="7647" spans="1:1" x14ac:dyDescent="0.25">
      <c r="A7647" s="3"/>
    </row>
    <row r="7648" spans="1:1" x14ac:dyDescent="0.25">
      <c r="A7648" s="3"/>
    </row>
    <row r="7649" spans="1:1" x14ac:dyDescent="0.25">
      <c r="A7649" s="3"/>
    </row>
    <row r="7650" spans="1:1" x14ac:dyDescent="0.25">
      <c r="A7650" s="3"/>
    </row>
    <row r="7651" spans="1:1" x14ac:dyDescent="0.25">
      <c r="A7651" s="3"/>
    </row>
    <row r="7652" spans="1:1" x14ac:dyDescent="0.25">
      <c r="A7652" s="3"/>
    </row>
    <row r="7653" spans="1:1" x14ac:dyDescent="0.25">
      <c r="A7653" s="3"/>
    </row>
    <row r="7654" spans="1:1" x14ac:dyDescent="0.25">
      <c r="A7654" s="3"/>
    </row>
    <row r="7655" spans="1:1" x14ac:dyDescent="0.25">
      <c r="A7655" s="3"/>
    </row>
    <row r="7656" spans="1:1" x14ac:dyDescent="0.25">
      <c r="A7656" s="3"/>
    </row>
    <row r="7657" spans="1:1" x14ac:dyDescent="0.25">
      <c r="A7657" s="3"/>
    </row>
    <row r="7658" spans="1:1" x14ac:dyDescent="0.25">
      <c r="A7658" s="3"/>
    </row>
    <row r="7659" spans="1:1" x14ac:dyDescent="0.25">
      <c r="A7659" s="3"/>
    </row>
    <row r="7660" spans="1:1" x14ac:dyDescent="0.25">
      <c r="A7660" s="3"/>
    </row>
    <row r="7661" spans="1:1" x14ac:dyDescent="0.25">
      <c r="A7661" s="3"/>
    </row>
    <row r="7662" spans="1:1" x14ac:dyDescent="0.25">
      <c r="A7662" s="3"/>
    </row>
    <row r="7663" spans="1:1" x14ac:dyDescent="0.25">
      <c r="A7663" s="3"/>
    </row>
    <row r="7664" spans="1:1" x14ac:dyDescent="0.25">
      <c r="A7664" s="3"/>
    </row>
    <row r="7665" spans="1:1" x14ac:dyDescent="0.25">
      <c r="A7665" s="3"/>
    </row>
    <row r="7666" spans="1:1" x14ac:dyDescent="0.25">
      <c r="A7666" s="3"/>
    </row>
    <row r="7667" spans="1:1" x14ac:dyDescent="0.25">
      <c r="A7667" s="3"/>
    </row>
    <row r="7668" spans="1:1" x14ac:dyDescent="0.25">
      <c r="A7668" s="3"/>
    </row>
    <row r="7669" spans="1:1" x14ac:dyDescent="0.25">
      <c r="A7669" s="3"/>
    </row>
    <row r="7670" spans="1:1" x14ac:dyDescent="0.25">
      <c r="A7670" s="3"/>
    </row>
    <row r="7671" spans="1:1" x14ac:dyDescent="0.25">
      <c r="A7671" s="3"/>
    </row>
    <row r="7672" spans="1:1" x14ac:dyDescent="0.25">
      <c r="A7672" s="3"/>
    </row>
    <row r="7673" spans="1:1" x14ac:dyDescent="0.25">
      <c r="A7673" s="3"/>
    </row>
    <row r="7674" spans="1:1" x14ac:dyDescent="0.25">
      <c r="A7674" s="3"/>
    </row>
    <row r="7675" spans="1:1" x14ac:dyDescent="0.25">
      <c r="A7675" s="3"/>
    </row>
    <row r="7676" spans="1:1" x14ac:dyDescent="0.25">
      <c r="A7676" s="3"/>
    </row>
    <row r="7677" spans="1:1" x14ac:dyDescent="0.25">
      <c r="A7677" s="3"/>
    </row>
    <row r="7678" spans="1:1" x14ac:dyDescent="0.25">
      <c r="A7678" s="3"/>
    </row>
    <row r="7679" spans="1:1" x14ac:dyDescent="0.25">
      <c r="A7679" s="3"/>
    </row>
    <row r="7680" spans="1:1" x14ac:dyDescent="0.25">
      <c r="A7680" s="3"/>
    </row>
    <row r="7681" spans="1:1" x14ac:dyDescent="0.25">
      <c r="A7681" s="3"/>
    </row>
    <row r="7682" spans="1:1" x14ac:dyDescent="0.25">
      <c r="A7682" s="3"/>
    </row>
    <row r="7683" spans="1:1" x14ac:dyDescent="0.25">
      <c r="A7683" s="3"/>
    </row>
    <row r="7684" spans="1:1" x14ac:dyDescent="0.25">
      <c r="A7684" s="3"/>
    </row>
    <row r="7685" spans="1:1" x14ac:dyDescent="0.25">
      <c r="A7685" s="3"/>
    </row>
    <row r="7686" spans="1:1" x14ac:dyDescent="0.25">
      <c r="A7686" s="3"/>
    </row>
    <row r="7687" spans="1:1" x14ac:dyDescent="0.25">
      <c r="A7687" s="3"/>
    </row>
    <row r="7688" spans="1:1" x14ac:dyDescent="0.25">
      <c r="A7688" s="3"/>
    </row>
    <row r="7689" spans="1:1" x14ac:dyDescent="0.25">
      <c r="A7689" s="3"/>
    </row>
    <row r="7690" spans="1:1" x14ac:dyDescent="0.25">
      <c r="A7690" s="3"/>
    </row>
    <row r="7691" spans="1:1" x14ac:dyDescent="0.25">
      <c r="A7691" s="3"/>
    </row>
    <row r="7692" spans="1:1" x14ac:dyDescent="0.25">
      <c r="A7692" s="3"/>
    </row>
    <row r="7693" spans="1:1" x14ac:dyDescent="0.25">
      <c r="A7693" s="3"/>
    </row>
    <row r="7694" spans="1:1" x14ac:dyDescent="0.25">
      <c r="A7694" s="3"/>
    </row>
    <row r="7695" spans="1:1" x14ac:dyDescent="0.25">
      <c r="A7695" s="3"/>
    </row>
    <row r="7696" spans="1:1" x14ac:dyDescent="0.25">
      <c r="A7696" s="3"/>
    </row>
    <row r="7697" spans="1:1" x14ac:dyDescent="0.25">
      <c r="A7697" s="3"/>
    </row>
    <row r="7698" spans="1:1" x14ac:dyDescent="0.25">
      <c r="A7698" s="3"/>
    </row>
    <row r="7699" spans="1:1" x14ac:dyDescent="0.25">
      <c r="A7699" s="3"/>
    </row>
    <row r="7700" spans="1:1" x14ac:dyDescent="0.25">
      <c r="A7700" s="3"/>
    </row>
    <row r="7701" spans="1:1" x14ac:dyDescent="0.25">
      <c r="A7701" s="3"/>
    </row>
    <row r="7702" spans="1:1" x14ac:dyDescent="0.25">
      <c r="A7702" s="3"/>
    </row>
    <row r="7703" spans="1:1" x14ac:dyDescent="0.25">
      <c r="A7703" s="3"/>
    </row>
    <row r="7704" spans="1:1" x14ac:dyDescent="0.25">
      <c r="A7704" s="3"/>
    </row>
    <row r="7705" spans="1:1" x14ac:dyDescent="0.25">
      <c r="A7705" s="3"/>
    </row>
    <row r="7706" spans="1:1" x14ac:dyDescent="0.25">
      <c r="A7706" s="3"/>
    </row>
    <row r="7707" spans="1:1" x14ac:dyDescent="0.25">
      <c r="A7707" s="3"/>
    </row>
    <row r="7708" spans="1:1" x14ac:dyDescent="0.25">
      <c r="A7708" s="3"/>
    </row>
    <row r="7709" spans="1:1" x14ac:dyDescent="0.25">
      <c r="A7709" s="3"/>
    </row>
    <row r="7710" spans="1:1" x14ac:dyDescent="0.25">
      <c r="A7710" s="3"/>
    </row>
    <row r="7711" spans="1:1" x14ac:dyDescent="0.25">
      <c r="A7711" s="3"/>
    </row>
    <row r="7712" spans="1:1" x14ac:dyDescent="0.25">
      <c r="A7712" s="3"/>
    </row>
    <row r="7713" spans="1:1" x14ac:dyDescent="0.25">
      <c r="A7713" s="3"/>
    </row>
    <row r="7714" spans="1:1" x14ac:dyDescent="0.25">
      <c r="A7714" s="3"/>
    </row>
    <row r="7715" spans="1:1" x14ac:dyDescent="0.25">
      <c r="A7715" s="3"/>
    </row>
    <row r="7716" spans="1:1" x14ac:dyDescent="0.25">
      <c r="A7716" s="3"/>
    </row>
    <row r="7717" spans="1:1" x14ac:dyDescent="0.25">
      <c r="A7717" s="3"/>
    </row>
    <row r="7718" spans="1:1" x14ac:dyDescent="0.25">
      <c r="A7718" s="3"/>
    </row>
    <row r="7719" spans="1:1" x14ac:dyDescent="0.25">
      <c r="A7719" s="3"/>
    </row>
    <row r="7720" spans="1:1" x14ac:dyDescent="0.25">
      <c r="A7720" s="3"/>
    </row>
    <row r="7721" spans="1:1" x14ac:dyDescent="0.25">
      <c r="A7721" s="3"/>
    </row>
    <row r="7722" spans="1:1" x14ac:dyDescent="0.25">
      <c r="A7722" s="3"/>
    </row>
    <row r="7723" spans="1:1" x14ac:dyDescent="0.25">
      <c r="A7723" s="3"/>
    </row>
    <row r="7724" spans="1:1" x14ac:dyDescent="0.25">
      <c r="A7724" s="3"/>
    </row>
    <row r="7725" spans="1:1" x14ac:dyDescent="0.25">
      <c r="A7725" s="3"/>
    </row>
    <row r="7726" spans="1:1" x14ac:dyDescent="0.25">
      <c r="A7726" s="3"/>
    </row>
    <row r="7727" spans="1:1" x14ac:dyDescent="0.25">
      <c r="A7727" s="3"/>
    </row>
    <row r="7728" spans="1:1" x14ac:dyDescent="0.25">
      <c r="A7728" s="3"/>
    </row>
    <row r="7729" spans="1:1" x14ac:dyDescent="0.25">
      <c r="A7729" s="3"/>
    </row>
    <row r="7730" spans="1:1" x14ac:dyDescent="0.25">
      <c r="A7730" s="3"/>
    </row>
    <row r="7731" spans="1:1" x14ac:dyDescent="0.25">
      <c r="A7731" s="3"/>
    </row>
    <row r="7732" spans="1:1" x14ac:dyDescent="0.25">
      <c r="A7732" s="3"/>
    </row>
    <row r="7733" spans="1:1" x14ac:dyDescent="0.25">
      <c r="A7733" s="3"/>
    </row>
    <row r="7734" spans="1:1" x14ac:dyDescent="0.25">
      <c r="A7734" s="3"/>
    </row>
    <row r="7735" spans="1:1" x14ac:dyDescent="0.25">
      <c r="A7735" s="3"/>
    </row>
    <row r="7736" spans="1:1" x14ac:dyDescent="0.25">
      <c r="A7736" s="3"/>
    </row>
    <row r="7737" spans="1:1" x14ac:dyDescent="0.25">
      <c r="A7737" s="3"/>
    </row>
    <row r="7738" spans="1:1" x14ac:dyDescent="0.25">
      <c r="A7738" s="3"/>
    </row>
    <row r="7739" spans="1:1" x14ac:dyDescent="0.25">
      <c r="A7739" s="3"/>
    </row>
    <row r="7740" spans="1:1" x14ac:dyDescent="0.25">
      <c r="A7740" s="3"/>
    </row>
    <row r="7741" spans="1:1" x14ac:dyDescent="0.25">
      <c r="A7741" s="3"/>
    </row>
    <row r="7742" spans="1:1" x14ac:dyDescent="0.25">
      <c r="A7742" s="3"/>
    </row>
    <row r="7743" spans="1:1" x14ac:dyDescent="0.25">
      <c r="A7743" s="3"/>
    </row>
    <row r="7744" spans="1:1" x14ac:dyDescent="0.25">
      <c r="A7744" s="3"/>
    </row>
    <row r="7745" spans="1:1" x14ac:dyDescent="0.25">
      <c r="A7745" s="3"/>
    </row>
    <row r="7746" spans="1:1" x14ac:dyDescent="0.25">
      <c r="A7746" s="3"/>
    </row>
    <row r="7747" spans="1:1" x14ac:dyDescent="0.25">
      <c r="A7747" s="3"/>
    </row>
    <row r="7748" spans="1:1" x14ac:dyDescent="0.25">
      <c r="A7748" s="3"/>
    </row>
    <row r="7749" spans="1:1" x14ac:dyDescent="0.25">
      <c r="A7749" s="3"/>
    </row>
    <row r="7750" spans="1:1" x14ac:dyDescent="0.25">
      <c r="A7750" s="3"/>
    </row>
    <row r="7751" spans="1:1" x14ac:dyDescent="0.25">
      <c r="A7751" s="3"/>
    </row>
    <row r="7752" spans="1:1" x14ac:dyDescent="0.25">
      <c r="A7752" s="3"/>
    </row>
    <row r="7753" spans="1:1" x14ac:dyDescent="0.25">
      <c r="A7753" s="3"/>
    </row>
    <row r="7754" spans="1:1" x14ac:dyDescent="0.25">
      <c r="A7754" s="3"/>
    </row>
    <row r="7755" spans="1:1" x14ac:dyDescent="0.25">
      <c r="A7755" s="3"/>
    </row>
    <row r="7756" spans="1:1" x14ac:dyDescent="0.25">
      <c r="A7756" s="3"/>
    </row>
    <row r="7757" spans="1:1" x14ac:dyDescent="0.25">
      <c r="A7757" s="3"/>
    </row>
    <row r="7758" spans="1:1" x14ac:dyDescent="0.25">
      <c r="A7758" s="3"/>
    </row>
    <row r="7759" spans="1:1" x14ac:dyDescent="0.25">
      <c r="A7759" s="3"/>
    </row>
    <row r="7760" spans="1:1" x14ac:dyDescent="0.25">
      <c r="A7760" s="3"/>
    </row>
    <row r="7761" spans="1:1" x14ac:dyDescent="0.25">
      <c r="A7761" s="3"/>
    </row>
    <row r="7762" spans="1:1" x14ac:dyDescent="0.25">
      <c r="A7762" s="3"/>
    </row>
    <row r="7763" spans="1:1" x14ac:dyDescent="0.25">
      <c r="A7763" s="3"/>
    </row>
    <row r="7764" spans="1:1" x14ac:dyDescent="0.25">
      <c r="A7764" s="3"/>
    </row>
    <row r="7765" spans="1:1" x14ac:dyDescent="0.25">
      <c r="A7765" s="3"/>
    </row>
    <row r="7766" spans="1:1" x14ac:dyDescent="0.25">
      <c r="A7766" s="3"/>
    </row>
    <row r="7767" spans="1:1" x14ac:dyDescent="0.25">
      <c r="A7767" s="3"/>
    </row>
    <row r="7768" spans="1:1" x14ac:dyDescent="0.25">
      <c r="A7768" s="3"/>
    </row>
    <row r="7769" spans="1:1" x14ac:dyDescent="0.25">
      <c r="A7769" s="3"/>
    </row>
    <row r="7770" spans="1:1" x14ac:dyDescent="0.25">
      <c r="A7770" s="3"/>
    </row>
    <row r="7771" spans="1:1" x14ac:dyDescent="0.25">
      <c r="A7771" s="3"/>
    </row>
    <row r="7772" spans="1:1" x14ac:dyDescent="0.25">
      <c r="A7772" s="3"/>
    </row>
    <row r="7773" spans="1:1" x14ac:dyDescent="0.25">
      <c r="A7773" s="3"/>
    </row>
    <row r="7774" spans="1:1" x14ac:dyDescent="0.25">
      <c r="A7774" s="3"/>
    </row>
    <row r="7775" spans="1:1" x14ac:dyDescent="0.25">
      <c r="A7775" s="3"/>
    </row>
    <row r="7776" spans="1:1" x14ac:dyDescent="0.25">
      <c r="A7776" s="3"/>
    </row>
    <row r="7777" spans="1:1" x14ac:dyDescent="0.25">
      <c r="A7777" s="3"/>
    </row>
    <row r="7778" spans="1:1" x14ac:dyDescent="0.25">
      <c r="A7778" s="3"/>
    </row>
    <row r="7779" spans="1:1" x14ac:dyDescent="0.25">
      <c r="A7779" s="3"/>
    </row>
    <row r="7780" spans="1:1" x14ac:dyDescent="0.25">
      <c r="A7780" s="3"/>
    </row>
    <row r="7781" spans="1:1" x14ac:dyDescent="0.25">
      <c r="A7781" s="3"/>
    </row>
    <row r="7782" spans="1:1" x14ac:dyDescent="0.25">
      <c r="A7782" s="3"/>
    </row>
    <row r="7783" spans="1:1" x14ac:dyDescent="0.25">
      <c r="A7783" s="3"/>
    </row>
    <row r="7784" spans="1:1" x14ac:dyDescent="0.25">
      <c r="A7784" s="3"/>
    </row>
    <row r="7785" spans="1:1" x14ac:dyDescent="0.25">
      <c r="A7785" s="3"/>
    </row>
    <row r="7786" spans="1:1" x14ac:dyDescent="0.25">
      <c r="A7786" s="3"/>
    </row>
    <row r="7787" spans="1:1" x14ac:dyDescent="0.25">
      <c r="A7787" s="3"/>
    </row>
    <row r="7788" spans="1:1" x14ac:dyDescent="0.25">
      <c r="A7788" s="3"/>
    </row>
    <row r="7789" spans="1:1" x14ac:dyDescent="0.25">
      <c r="A7789" s="3"/>
    </row>
    <row r="7790" spans="1:1" x14ac:dyDescent="0.25">
      <c r="A7790" s="3"/>
    </row>
    <row r="7791" spans="1:1" x14ac:dyDescent="0.25">
      <c r="A7791" s="3"/>
    </row>
    <row r="7792" spans="1:1" x14ac:dyDescent="0.25">
      <c r="A7792" s="3"/>
    </row>
    <row r="7793" spans="1:1" x14ac:dyDescent="0.25">
      <c r="A7793" s="3"/>
    </row>
    <row r="7794" spans="1:1" x14ac:dyDescent="0.25">
      <c r="A7794" s="3"/>
    </row>
    <row r="7795" spans="1:1" x14ac:dyDescent="0.25">
      <c r="A7795" s="3"/>
    </row>
    <row r="7796" spans="1:1" x14ac:dyDescent="0.25">
      <c r="A7796" s="3"/>
    </row>
    <row r="7797" spans="1:1" x14ac:dyDescent="0.25">
      <c r="A7797" s="3"/>
    </row>
    <row r="7798" spans="1:1" x14ac:dyDescent="0.25">
      <c r="A7798" s="3"/>
    </row>
    <row r="7799" spans="1:1" x14ac:dyDescent="0.25">
      <c r="A7799" s="3"/>
    </row>
    <row r="7800" spans="1:1" x14ac:dyDescent="0.25">
      <c r="A7800" s="3"/>
    </row>
    <row r="7801" spans="1:1" x14ac:dyDescent="0.25">
      <c r="A7801" s="3"/>
    </row>
    <row r="7802" spans="1:1" x14ac:dyDescent="0.25">
      <c r="A7802" s="3"/>
    </row>
    <row r="7803" spans="1:1" x14ac:dyDescent="0.25">
      <c r="A7803" s="3"/>
    </row>
    <row r="7804" spans="1:1" x14ac:dyDescent="0.25">
      <c r="A7804" s="3"/>
    </row>
    <row r="7805" spans="1:1" x14ac:dyDescent="0.25">
      <c r="A7805" s="3"/>
    </row>
    <row r="7806" spans="1:1" x14ac:dyDescent="0.25">
      <c r="A7806" s="3"/>
    </row>
    <row r="7807" spans="1:1" x14ac:dyDescent="0.25">
      <c r="A7807" s="3"/>
    </row>
    <row r="7808" spans="1:1" x14ac:dyDescent="0.25">
      <c r="A7808" s="3"/>
    </row>
    <row r="7809" spans="1:1" x14ac:dyDescent="0.25">
      <c r="A7809" s="3"/>
    </row>
    <row r="7810" spans="1:1" x14ac:dyDescent="0.25">
      <c r="A7810" s="3"/>
    </row>
    <row r="7811" spans="1:1" x14ac:dyDescent="0.25">
      <c r="A7811" s="3"/>
    </row>
    <row r="7812" spans="1:1" x14ac:dyDescent="0.25">
      <c r="A7812" s="3"/>
    </row>
    <row r="7813" spans="1:1" x14ac:dyDescent="0.25">
      <c r="A7813" s="3"/>
    </row>
    <row r="7814" spans="1:1" x14ac:dyDescent="0.25">
      <c r="A7814" s="3"/>
    </row>
    <row r="7815" spans="1:1" x14ac:dyDescent="0.25">
      <c r="A7815" s="3"/>
    </row>
    <row r="7816" spans="1:1" x14ac:dyDescent="0.25">
      <c r="A7816" s="3"/>
    </row>
    <row r="7817" spans="1:1" x14ac:dyDescent="0.25">
      <c r="A7817" s="3"/>
    </row>
    <row r="7818" spans="1:1" x14ac:dyDescent="0.25">
      <c r="A7818" s="3"/>
    </row>
    <row r="7819" spans="1:1" x14ac:dyDescent="0.25">
      <c r="A7819" s="3"/>
    </row>
    <row r="7820" spans="1:1" x14ac:dyDescent="0.25">
      <c r="A7820" s="3"/>
    </row>
    <row r="7821" spans="1:1" x14ac:dyDescent="0.25">
      <c r="A7821" s="3"/>
    </row>
    <row r="7822" spans="1:1" x14ac:dyDescent="0.25">
      <c r="A7822" s="3"/>
    </row>
    <row r="7823" spans="1:1" x14ac:dyDescent="0.25">
      <c r="A7823" s="3"/>
    </row>
    <row r="7824" spans="1:1" x14ac:dyDescent="0.25">
      <c r="A7824" s="3"/>
    </row>
    <row r="7825" spans="1:1" x14ac:dyDescent="0.25">
      <c r="A7825" s="3"/>
    </row>
    <row r="7826" spans="1:1" x14ac:dyDescent="0.25">
      <c r="A7826" s="3"/>
    </row>
    <row r="7827" spans="1:1" x14ac:dyDescent="0.25">
      <c r="A7827" s="3"/>
    </row>
    <row r="7828" spans="1:1" x14ac:dyDescent="0.25">
      <c r="A7828" s="3"/>
    </row>
    <row r="7829" spans="1:1" x14ac:dyDescent="0.25">
      <c r="A7829" s="3"/>
    </row>
    <row r="7830" spans="1:1" x14ac:dyDescent="0.25">
      <c r="A7830" s="3"/>
    </row>
    <row r="7831" spans="1:1" x14ac:dyDescent="0.25">
      <c r="A7831" s="3"/>
    </row>
    <row r="7832" spans="1:1" x14ac:dyDescent="0.25">
      <c r="A7832" s="3"/>
    </row>
    <row r="7833" spans="1:1" x14ac:dyDescent="0.25">
      <c r="A7833" s="3"/>
    </row>
    <row r="7834" spans="1:1" x14ac:dyDescent="0.25">
      <c r="A7834" s="3"/>
    </row>
    <row r="7835" spans="1:1" x14ac:dyDescent="0.25">
      <c r="A7835" s="3"/>
    </row>
    <row r="7836" spans="1:1" x14ac:dyDescent="0.25">
      <c r="A7836" s="3"/>
    </row>
    <row r="7837" spans="1:1" x14ac:dyDescent="0.25">
      <c r="A7837" s="3"/>
    </row>
    <row r="7838" spans="1:1" x14ac:dyDescent="0.25">
      <c r="A7838" s="3"/>
    </row>
    <row r="7839" spans="1:1" x14ac:dyDescent="0.25">
      <c r="A7839" s="3"/>
    </row>
    <row r="7840" spans="1:1" x14ac:dyDescent="0.25">
      <c r="A7840" s="3"/>
    </row>
    <row r="7841" spans="1:1" x14ac:dyDescent="0.25">
      <c r="A7841" s="3"/>
    </row>
    <row r="7842" spans="1:1" x14ac:dyDescent="0.25">
      <c r="A7842" s="3"/>
    </row>
    <row r="7843" spans="1:1" x14ac:dyDescent="0.25">
      <c r="A7843" s="3"/>
    </row>
    <row r="7844" spans="1:1" x14ac:dyDescent="0.25">
      <c r="A7844" s="3"/>
    </row>
    <row r="7845" spans="1:1" x14ac:dyDescent="0.25">
      <c r="A7845" s="3"/>
    </row>
    <row r="7846" spans="1:1" x14ac:dyDescent="0.25">
      <c r="A7846" s="3"/>
    </row>
    <row r="7847" spans="1:1" x14ac:dyDescent="0.25">
      <c r="A7847" s="3"/>
    </row>
    <row r="7848" spans="1:1" x14ac:dyDescent="0.25">
      <c r="A7848" s="3"/>
    </row>
    <row r="7849" spans="1:1" x14ac:dyDescent="0.25">
      <c r="A7849" s="3"/>
    </row>
    <row r="7850" spans="1:1" x14ac:dyDescent="0.25">
      <c r="A7850" s="3"/>
    </row>
    <row r="7851" spans="1:1" x14ac:dyDescent="0.25">
      <c r="A7851" s="3"/>
    </row>
    <row r="7852" spans="1:1" x14ac:dyDescent="0.25">
      <c r="A7852" s="3"/>
    </row>
    <row r="7853" spans="1:1" x14ac:dyDescent="0.25">
      <c r="A7853" s="3"/>
    </row>
    <row r="7854" spans="1:1" x14ac:dyDescent="0.25">
      <c r="A7854" s="3"/>
    </row>
    <row r="7855" spans="1:1" x14ac:dyDescent="0.25">
      <c r="A7855" s="3"/>
    </row>
    <row r="7856" spans="1:1" x14ac:dyDescent="0.25">
      <c r="A7856" s="3"/>
    </row>
    <row r="7857" spans="1:1" x14ac:dyDescent="0.25">
      <c r="A7857" s="3"/>
    </row>
    <row r="7858" spans="1:1" x14ac:dyDescent="0.25">
      <c r="A7858" s="3"/>
    </row>
    <row r="7859" spans="1:1" x14ac:dyDescent="0.25">
      <c r="A7859" s="3"/>
    </row>
    <row r="7860" spans="1:1" x14ac:dyDescent="0.25">
      <c r="A7860" s="3"/>
    </row>
    <row r="7861" spans="1:1" x14ac:dyDescent="0.25">
      <c r="A7861" s="3"/>
    </row>
    <row r="7862" spans="1:1" x14ac:dyDescent="0.25">
      <c r="A7862" s="3"/>
    </row>
    <row r="7863" spans="1:1" x14ac:dyDescent="0.25">
      <c r="A7863" s="3"/>
    </row>
    <row r="7864" spans="1:1" x14ac:dyDescent="0.25">
      <c r="A7864" s="3"/>
    </row>
    <row r="7865" spans="1:1" x14ac:dyDescent="0.25">
      <c r="A7865" s="3"/>
    </row>
    <row r="7866" spans="1:1" x14ac:dyDescent="0.25">
      <c r="A7866" s="3"/>
    </row>
    <row r="7867" spans="1:1" x14ac:dyDescent="0.25">
      <c r="A7867" s="3"/>
    </row>
    <row r="7868" spans="1:1" x14ac:dyDescent="0.25">
      <c r="A7868" s="3"/>
    </row>
    <row r="7869" spans="1:1" x14ac:dyDescent="0.25">
      <c r="A7869" s="3"/>
    </row>
    <row r="7870" spans="1:1" x14ac:dyDescent="0.25">
      <c r="A7870" s="3"/>
    </row>
    <row r="7871" spans="1:1" x14ac:dyDescent="0.25">
      <c r="A7871" s="3"/>
    </row>
    <row r="7872" spans="1:1" x14ac:dyDescent="0.25">
      <c r="A7872" s="3"/>
    </row>
    <row r="7873" spans="1:1" x14ac:dyDescent="0.25">
      <c r="A7873" s="3"/>
    </row>
    <row r="7874" spans="1:1" x14ac:dyDescent="0.25">
      <c r="A7874" s="3"/>
    </row>
    <row r="7875" spans="1:1" x14ac:dyDescent="0.25">
      <c r="A7875" s="3"/>
    </row>
    <row r="7876" spans="1:1" x14ac:dyDescent="0.25">
      <c r="A7876" s="3"/>
    </row>
    <row r="7877" spans="1:1" x14ac:dyDescent="0.25">
      <c r="A7877" s="3"/>
    </row>
    <row r="7878" spans="1:1" x14ac:dyDescent="0.25">
      <c r="A7878" s="3"/>
    </row>
    <row r="7879" spans="1:1" x14ac:dyDescent="0.25">
      <c r="A7879" s="3"/>
    </row>
    <row r="7880" spans="1:1" x14ac:dyDescent="0.25">
      <c r="A7880" s="3"/>
    </row>
    <row r="7881" spans="1:1" x14ac:dyDescent="0.25">
      <c r="A7881" s="3"/>
    </row>
    <row r="7882" spans="1:1" x14ac:dyDescent="0.25">
      <c r="A7882" s="3"/>
    </row>
    <row r="7883" spans="1:1" x14ac:dyDescent="0.25">
      <c r="A7883" s="3"/>
    </row>
    <row r="7884" spans="1:1" x14ac:dyDescent="0.25">
      <c r="A7884" s="3"/>
    </row>
    <row r="7885" spans="1:1" x14ac:dyDescent="0.25">
      <c r="A7885" s="3"/>
    </row>
    <row r="7886" spans="1:1" x14ac:dyDescent="0.25">
      <c r="A7886" s="3"/>
    </row>
    <row r="7887" spans="1:1" x14ac:dyDescent="0.25">
      <c r="A7887" s="3"/>
    </row>
    <row r="7888" spans="1:1" x14ac:dyDescent="0.25">
      <c r="A7888" s="3"/>
    </row>
    <row r="7889" spans="1:1" x14ac:dyDescent="0.25">
      <c r="A7889" s="3"/>
    </row>
    <row r="7890" spans="1:1" x14ac:dyDescent="0.25">
      <c r="A7890" s="3"/>
    </row>
    <row r="7891" spans="1:1" x14ac:dyDescent="0.25">
      <c r="A7891" s="3"/>
    </row>
    <row r="7892" spans="1:1" x14ac:dyDescent="0.25">
      <c r="A7892" s="3"/>
    </row>
    <row r="7893" spans="1:1" x14ac:dyDescent="0.25">
      <c r="A7893" s="3"/>
    </row>
    <row r="7894" spans="1:1" x14ac:dyDescent="0.25">
      <c r="A7894" s="3"/>
    </row>
    <row r="7895" spans="1:1" x14ac:dyDescent="0.25">
      <c r="A7895" s="3"/>
    </row>
    <row r="7896" spans="1:1" x14ac:dyDescent="0.25">
      <c r="A7896" s="3"/>
    </row>
    <row r="7897" spans="1:1" x14ac:dyDescent="0.25">
      <c r="A7897" s="3"/>
    </row>
    <row r="7898" spans="1:1" x14ac:dyDescent="0.25">
      <c r="A7898" s="3"/>
    </row>
    <row r="7899" spans="1:1" x14ac:dyDescent="0.25">
      <c r="A7899" s="3"/>
    </row>
    <row r="7900" spans="1:1" x14ac:dyDescent="0.25">
      <c r="A7900" s="3"/>
    </row>
    <row r="7901" spans="1:1" x14ac:dyDescent="0.25">
      <c r="A7901" s="3"/>
    </row>
    <row r="7902" spans="1:1" x14ac:dyDescent="0.25">
      <c r="A7902" s="3"/>
    </row>
    <row r="7903" spans="1:1" x14ac:dyDescent="0.25">
      <c r="A7903" s="3"/>
    </row>
    <row r="7904" spans="1:1" x14ac:dyDescent="0.25">
      <c r="A7904" s="3"/>
    </row>
    <row r="7905" spans="1:1" x14ac:dyDescent="0.25">
      <c r="A7905" s="3"/>
    </row>
    <row r="7906" spans="1:1" x14ac:dyDescent="0.25">
      <c r="A7906" s="3"/>
    </row>
    <row r="7907" spans="1:1" x14ac:dyDescent="0.25">
      <c r="A7907" s="3"/>
    </row>
    <row r="7908" spans="1:1" x14ac:dyDescent="0.25">
      <c r="A7908" s="3"/>
    </row>
    <row r="7909" spans="1:1" x14ac:dyDescent="0.25">
      <c r="A7909" s="3"/>
    </row>
    <row r="7910" spans="1:1" x14ac:dyDescent="0.25">
      <c r="A7910" s="3"/>
    </row>
    <row r="7911" spans="1:1" x14ac:dyDescent="0.25">
      <c r="A7911" s="3"/>
    </row>
    <row r="7912" spans="1:1" x14ac:dyDescent="0.25">
      <c r="A7912" s="3"/>
    </row>
    <row r="7913" spans="1:1" x14ac:dyDescent="0.25">
      <c r="A7913" s="3"/>
    </row>
    <row r="7914" spans="1:1" x14ac:dyDescent="0.25">
      <c r="A7914" s="3"/>
    </row>
    <row r="7915" spans="1:1" x14ac:dyDescent="0.25">
      <c r="A7915" s="3"/>
    </row>
    <row r="7916" spans="1:1" x14ac:dyDescent="0.25">
      <c r="A7916" s="3"/>
    </row>
    <row r="7917" spans="1:1" x14ac:dyDescent="0.25">
      <c r="A7917" s="3"/>
    </row>
    <row r="7918" spans="1:1" x14ac:dyDescent="0.25">
      <c r="A7918" s="3"/>
    </row>
    <row r="7919" spans="1:1" x14ac:dyDescent="0.25">
      <c r="A7919" s="3"/>
    </row>
    <row r="7920" spans="1:1" x14ac:dyDescent="0.25">
      <c r="A7920" s="3"/>
    </row>
    <row r="7921" spans="1:1" x14ac:dyDescent="0.25">
      <c r="A7921" s="3"/>
    </row>
    <row r="7922" spans="1:1" x14ac:dyDescent="0.25">
      <c r="A7922" s="3"/>
    </row>
    <row r="7923" spans="1:1" x14ac:dyDescent="0.25">
      <c r="A7923" s="3"/>
    </row>
    <row r="7924" spans="1:1" x14ac:dyDescent="0.25">
      <c r="A7924" s="3"/>
    </row>
    <row r="7925" spans="1:1" x14ac:dyDescent="0.25">
      <c r="A7925" s="3"/>
    </row>
    <row r="7926" spans="1:1" x14ac:dyDescent="0.25">
      <c r="A7926" s="3"/>
    </row>
    <row r="7927" spans="1:1" x14ac:dyDescent="0.25">
      <c r="A7927" s="3"/>
    </row>
    <row r="7928" spans="1:1" x14ac:dyDescent="0.25">
      <c r="A7928" s="3"/>
    </row>
    <row r="7929" spans="1:1" x14ac:dyDescent="0.25">
      <c r="A7929" s="3"/>
    </row>
    <row r="7930" spans="1:1" x14ac:dyDescent="0.25">
      <c r="A7930" s="3"/>
    </row>
    <row r="7931" spans="1:1" x14ac:dyDescent="0.25">
      <c r="A7931" s="3"/>
    </row>
    <row r="7932" spans="1:1" x14ac:dyDescent="0.25">
      <c r="A7932" s="3"/>
    </row>
    <row r="7933" spans="1:1" x14ac:dyDescent="0.25">
      <c r="A7933" s="3"/>
    </row>
    <row r="7934" spans="1:1" x14ac:dyDescent="0.25">
      <c r="A7934" s="3"/>
    </row>
    <row r="7935" spans="1:1" x14ac:dyDescent="0.25">
      <c r="A7935" s="3"/>
    </row>
    <row r="7936" spans="1:1" x14ac:dyDescent="0.25">
      <c r="A7936" s="3"/>
    </row>
    <row r="7937" spans="1:1" x14ac:dyDescent="0.25">
      <c r="A7937" s="3"/>
    </row>
    <row r="7938" spans="1:1" x14ac:dyDescent="0.25">
      <c r="A7938" s="3"/>
    </row>
    <row r="7939" spans="1:1" x14ac:dyDescent="0.25">
      <c r="A7939" s="3"/>
    </row>
    <row r="7940" spans="1:1" x14ac:dyDescent="0.25">
      <c r="A7940" s="3"/>
    </row>
    <row r="7941" spans="1:1" x14ac:dyDescent="0.25">
      <c r="A7941" s="3"/>
    </row>
    <row r="7942" spans="1:1" x14ac:dyDescent="0.25">
      <c r="A7942" s="3"/>
    </row>
    <row r="7943" spans="1:1" x14ac:dyDescent="0.25">
      <c r="A7943" s="3"/>
    </row>
    <row r="7944" spans="1:1" x14ac:dyDescent="0.25">
      <c r="A7944" s="3"/>
    </row>
    <row r="7945" spans="1:1" x14ac:dyDescent="0.25">
      <c r="A7945" s="3"/>
    </row>
    <row r="7946" spans="1:1" x14ac:dyDescent="0.25">
      <c r="A7946" s="3"/>
    </row>
    <row r="7947" spans="1:1" x14ac:dyDescent="0.25">
      <c r="A7947" s="3"/>
    </row>
    <row r="7948" spans="1:1" x14ac:dyDescent="0.25">
      <c r="A7948" s="3"/>
    </row>
    <row r="7949" spans="1:1" x14ac:dyDescent="0.25">
      <c r="A7949" s="3"/>
    </row>
    <row r="7950" spans="1:1" x14ac:dyDescent="0.25">
      <c r="A7950" s="3"/>
    </row>
    <row r="7951" spans="1:1" x14ac:dyDescent="0.25">
      <c r="A7951" s="3"/>
    </row>
    <row r="7952" spans="1:1" x14ac:dyDescent="0.25">
      <c r="A7952" s="3"/>
    </row>
    <row r="7953" spans="1:1" x14ac:dyDescent="0.25">
      <c r="A7953" s="3"/>
    </row>
    <row r="7954" spans="1:1" x14ac:dyDescent="0.25">
      <c r="A7954" s="3"/>
    </row>
    <row r="7955" spans="1:1" x14ac:dyDescent="0.25">
      <c r="A7955" s="3"/>
    </row>
    <row r="7956" spans="1:1" x14ac:dyDescent="0.25">
      <c r="A7956" s="3"/>
    </row>
    <row r="7957" spans="1:1" x14ac:dyDescent="0.25">
      <c r="A7957" s="3"/>
    </row>
    <row r="7958" spans="1:1" x14ac:dyDescent="0.25">
      <c r="A7958" s="3"/>
    </row>
    <row r="7959" spans="1:1" x14ac:dyDescent="0.25">
      <c r="A7959" s="3"/>
    </row>
    <row r="7960" spans="1:1" x14ac:dyDescent="0.25">
      <c r="A7960" s="3"/>
    </row>
    <row r="7961" spans="1:1" x14ac:dyDescent="0.25">
      <c r="A7961" s="3"/>
    </row>
    <row r="7962" spans="1:1" x14ac:dyDescent="0.25">
      <c r="A7962" s="3"/>
    </row>
    <row r="7963" spans="1:1" x14ac:dyDescent="0.25">
      <c r="A7963" s="3"/>
    </row>
    <row r="7964" spans="1:1" x14ac:dyDescent="0.25">
      <c r="A7964" s="3"/>
    </row>
    <row r="7965" spans="1:1" x14ac:dyDescent="0.25">
      <c r="A7965" s="3"/>
    </row>
    <row r="7966" spans="1:1" x14ac:dyDescent="0.25">
      <c r="A7966" s="3"/>
    </row>
    <row r="7967" spans="1:1" x14ac:dyDescent="0.25">
      <c r="A7967" s="3"/>
    </row>
    <row r="7968" spans="1:1" x14ac:dyDescent="0.25">
      <c r="A7968" s="3"/>
    </row>
    <row r="7969" spans="1:1" x14ac:dyDescent="0.25">
      <c r="A7969" s="3"/>
    </row>
    <row r="7970" spans="1:1" x14ac:dyDescent="0.25">
      <c r="A7970" s="3"/>
    </row>
    <row r="7971" spans="1:1" x14ac:dyDescent="0.25">
      <c r="A7971" s="3"/>
    </row>
    <row r="7972" spans="1:1" x14ac:dyDescent="0.25">
      <c r="A7972" s="3"/>
    </row>
    <row r="7973" spans="1:1" x14ac:dyDescent="0.25">
      <c r="A7973" s="3"/>
    </row>
    <row r="7974" spans="1:1" x14ac:dyDescent="0.25">
      <c r="A7974" s="3"/>
    </row>
    <row r="7975" spans="1:1" x14ac:dyDescent="0.25">
      <c r="A7975" s="3"/>
    </row>
    <row r="7976" spans="1:1" x14ac:dyDescent="0.25">
      <c r="A7976" s="3"/>
    </row>
    <row r="7977" spans="1:1" x14ac:dyDescent="0.25">
      <c r="A7977" s="3"/>
    </row>
    <row r="7978" spans="1:1" x14ac:dyDescent="0.25">
      <c r="A7978" s="3"/>
    </row>
    <row r="7979" spans="1:1" x14ac:dyDescent="0.25">
      <c r="A7979" s="3"/>
    </row>
    <row r="7980" spans="1:1" x14ac:dyDescent="0.25">
      <c r="A7980" s="3"/>
    </row>
    <row r="7981" spans="1:1" x14ac:dyDescent="0.25">
      <c r="A7981" s="3"/>
    </row>
    <row r="7982" spans="1:1" x14ac:dyDescent="0.25">
      <c r="A7982" s="3"/>
    </row>
    <row r="7983" spans="1:1" x14ac:dyDescent="0.25">
      <c r="A7983" s="3"/>
    </row>
    <row r="7984" spans="1:1" x14ac:dyDescent="0.25">
      <c r="A7984" s="3"/>
    </row>
    <row r="7985" spans="1:1" x14ac:dyDescent="0.25">
      <c r="A7985" s="3"/>
    </row>
    <row r="7986" spans="1:1" x14ac:dyDescent="0.25">
      <c r="A7986" s="3"/>
    </row>
    <row r="7987" spans="1:1" x14ac:dyDescent="0.25">
      <c r="A7987" s="3"/>
    </row>
    <row r="7988" spans="1:1" x14ac:dyDescent="0.25">
      <c r="A7988" s="3"/>
    </row>
    <row r="7989" spans="1:1" x14ac:dyDescent="0.25">
      <c r="A7989" s="3"/>
    </row>
    <row r="7990" spans="1:1" x14ac:dyDescent="0.25">
      <c r="A7990" s="3"/>
    </row>
    <row r="7991" spans="1:1" x14ac:dyDescent="0.25">
      <c r="A7991" s="3"/>
    </row>
    <row r="7992" spans="1:1" x14ac:dyDescent="0.25">
      <c r="A7992" s="3"/>
    </row>
    <row r="7993" spans="1:1" x14ac:dyDescent="0.25">
      <c r="A7993" s="3"/>
    </row>
    <row r="7994" spans="1:1" x14ac:dyDescent="0.25">
      <c r="A7994" s="3"/>
    </row>
    <row r="7995" spans="1:1" x14ac:dyDescent="0.25">
      <c r="A7995" s="3"/>
    </row>
    <row r="7996" spans="1:1" x14ac:dyDescent="0.25">
      <c r="A7996" s="3"/>
    </row>
    <row r="7997" spans="1:1" x14ac:dyDescent="0.25">
      <c r="A7997" s="3"/>
    </row>
    <row r="7998" spans="1:1" x14ac:dyDescent="0.25">
      <c r="A7998" s="3"/>
    </row>
    <row r="7999" spans="1:1" x14ac:dyDescent="0.25">
      <c r="A7999" s="3"/>
    </row>
    <row r="8000" spans="1:1" x14ac:dyDescent="0.25">
      <c r="A8000" s="3"/>
    </row>
    <row r="8001" spans="1:1" x14ac:dyDescent="0.25">
      <c r="A8001" s="3"/>
    </row>
    <row r="8002" spans="1:1" x14ac:dyDescent="0.25">
      <c r="A8002" s="3"/>
    </row>
    <row r="8003" spans="1:1" x14ac:dyDescent="0.25">
      <c r="A8003" s="3"/>
    </row>
    <row r="8004" spans="1:1" x14ac:dyDescent="0.25">
      <c r="A8004" s="3"/>
    </row>
    <row r="8005" spans="1:1" x14ac:dyDescent="0.25">
      <c r="A8005" s="3"/>
    </row>
    <row r="8006" spans="1:1" x14ac:dyDescent="0.25">
      <c r="A8006" s="3"/>
    </row>
    <row r="8007" spans="1:1" x14ac:dyDescent="0.25">
      <c r="A8007" s="3"/>
    </row>
    <row r="8008" spans="1:1" x14ac:dyDescent="0.25">
      <c r="A8008" s="3"/>
    </row>
    <row r="8009" spans="1:1" x14ac:dyDescent="0.25">
      <c r="A8009" s="3"/>
    </row>
    <row r="8010" spans="1:1" x14ac:dyDescent="0.25">
      <c r="A8010" s="3"/>
    </row>
    <row r="8011" spans="1:1" x14ac:dyDescent="0.25">
      <c r="A8011" s="3"/>
    </row>
    <row r="8012" spans="1:1" x14ac:dyDescent="0.25">
      <c r="A8012" s="3"/>
    </row>
    <row r="8013" spans="1:1" x14ac:dyDescent="0.25">
      <c r="A8013" s="3"/>
    </row>
    <row r="8014" spans="1:1" x14ac:dyDescent="0.25">
      <c r="A8014" s="3"/>
    </row>
    <row r="8015" spans="1:1" x14ac:dyDescent="0.25">
      <c r="A8015" s="3"/>
    </row>
    <row r="8016" spans="1:1" x14ac:dyDescent="0.25">
      <c r="A8016" s="3"/>
    </row>
    <row r="8017" spans="1:1" x14ac:dyDescent="0.25">
      <c r="A8017" s="3"/>
    </row>
    <row r="8018" spans="1:1" x14ac:dyDescent="0.25">
      <c r="A8018" s="3"/>
    </row>
    <row r="8019" spans="1:1" x14ac:dyDescent="0.25">
      <c r="A8019" s="3"/>
    </row>
    <row r="8020" spans="1:1" x14ac:dyDescent="0.25">
      <c r="A8020" s="3"/>
    </row>
    <row r="8021" spans="1:1" x14ac:dyDescent="0.25">
      <c r="A8021" s="3"/>
    </row>
    <row r="8022" spans="1:1" x14ac:dyDescent="0.25">
      <c r="A8022" s="3"/>
    </row>
    <row r="8023" spans="1:1" x14ac:dyDescent="0.25">
      <c r="A8023" s="3"/>
    </row>
    <row r="8024" spans="1:1" x14ac:dyDescent="0.25">
      <c r="A8024" s="3"/>
    </row>
    <row r="8025" spans="1:1" x14ac:dyDescent="0.25">
      <c r="A8025" s="3"/>
    </row>
    <row r="8026" spans="1:1" x14ac:dyDescent="0.25">
      <c r="A8026" s="3"/>
    </row>
    <row r="8027" spans="1:1" x14ac:dyDescent="0.25">
      <c r="A8027" s="3"/>
    </row>
    <row r="8028" spans="1:1" x14ac:dyDescent="0.25">
      <c r="A8028" s="3"/>
    </row>
    <row r="8029" spans="1:1" x14ac:dyDescent="0.25">
      <c r="A8029" s="3"/>
    </row>
    <row r="8030" spans="1:1" x14ac:dyDescent="0.25">
      <c r="A8030" s="3"/>
    </row>
    <row r="8031" spans="1:1" x14ac:dyDescent="0.25">
      <c r="A8031" s="3"/>
    </row>
    <row r="8032" spans="1:1" x14ac:dyDescent="0.25">
      <c r="A8032" s="3"/>
    </row>
    <row r="8033" spans="1:1" x14ac:dyDescent="0.25">
      <c r="A8033" s="3"/>
    </row>
    <row r="8034" spans="1:1" x14ac:dyDescent="0.25">
      <c r="A8034" s="3"/>
    </row>
    <row r="8035" spans="1:1" x14ac:dyDescent="0.25">
      <c r="A8035" s="3"/>
    </row>
    <row r="8036" spans="1:1" x14ac:dyDescent="0.25">
      <c r="A8036" s="3"/>
    </row>
    <row r="8037" spans="1:1" x14ac:dyDescent="0.25">
      <c r="A8037" s="3"/>
    </row>
    <row r="8038" spans="1:1" x14ac:dyDescent="0.25">
      <c r="A8038" s="3"/>
    </row>
    <row r="8039" spans="1:1" x14ac:dyDescent="0.25">
      <c r="A8039" s="3"/>
    </row>
    <row r="8040" spans="1:1" x14ac:dyDescent="0.25">
      <c r="A8040" s="3"/>
    </row>
    <row r="8041" spans="1:1" x14ac:dyDescent="0.25">
      <c r="A8041" s="3"/>
    </row>
    <row r="8042" spans="1:1" x14ac:dyDescent="0.25">
      <c r="A8042" s="3"/>
    </row>
    <row r="8043" spans="1:1" x14ac:dyDescent="0.25">
      <c r="A8043" s="3"/>
    </row>
    <row r="8044" spans="1:1" x14ac:dyDescent="0.25">
      <c r="A8044" s="3"/>
    </row>
    <row r="8045" spans="1:1" x14ac:dyDescent="0.25">
      <c r="A8045" s="3"/>
    </row>
    <row r="8046" spans="1:1" x14ac:dyDescent="0.25">
      <c r="A8046" s="3"/>
    </row>
    <row r="8047" spans="1:1" x14ac:dyDescent="0.25">
      <c r="A8047" s="3"/>
    </row>
    <row r="8048" spans="1:1" x14ac:dyDescent="0.25">
      <c r="A8048" s="3"/>
    </row>
    <row r="8049" spans="1:1" x14ac:dyDescent="0.25">
      <c r="A8049" s="3"/>
    </row>
    <row r="8050" spans="1:1" x14ac:dyDescent="0.25">
      <c r="A8050" s="3"/>
    </row>
    <row r="8051" spans="1:1" x14ac:dyDescent="0.25">
      <c r="A8051" s="3"/>
    </row>
    <row r="8052" spans="1:1" x14ac:dyDescent="0.25">
      <c r="A8052" s="3"/>
    </row>
    <row r="8053" spans="1:1" x14ac:dyDescent="0.25">
      <c r="A8053" s="3"/>
    </row>
    <row r="8054" spans="1:1" x14ac:dyDescent="0.25">
      <c r="A8054" s="3"/>
    </row>
    <row r="8055" spans="1:1" x14ac:dyDescent="0.25">
      <c r="A8055" s="3"/>
    </row>
    <row r="8056" spans="1:1" x14ac:dyDescent="0.25">
      <c r="A8056" s="3"/>
    </row>
    <row r="8057" spans="1:1" x14ac:dyDescent="0.25">
      <c r="A8057" s="3"/>
    </row>
    <row r="8058" spans="1:1" x14ac:dyDescent="0.25">
      <c r="A8058" s="3"/>
    </row>
    <row r="8059" spans="1:1" x14ac:dyDescent="0.25">
      <c r="A8059" s="3"/>
    </row>
    <row r="8060" spans="1:1" x14ac:dyDescent="0.25">
      <c r="A8060" s="3"/>
    </row>
    <row r="8061" spans="1:1" x14ac:dyDescent="0.25">
      <c r="A8061" s="3"/>
    </row>
    <row r="8062" spans="1:1" x14ac:dyDescent="0.25">
      <c r="A8062" s="3"/>
    </row>
    <row r="8063" spans="1:1" x14ac:dyDescent="0.25">
      <c r="A8063" s="3"/>
    </row>
    <row r="8064" spans="1:1" x14ac:dyDescent="0.25">
      <c r="A8064" s="3"/>
    </row>
    <row r="8065" spans="1:1" x14ac:dyDescent="0.25">
      <c r="A8065" s="3"/>
    </row>
    <row r="8066" spans="1:1" x14ac:dyDescent="0.25">
      <c r="A8066" s="3"/>
    </row>
    <row r="8067" spans="1:1" x14ac:dyDescent="0.25">
      <c r="A8067" s="3"/>
    </row>
    <row r="8068" spans="1:1" x14ac:dyDescent="0.25">
      <c r="A8068" s="3"/>
    </row>
    <row r="8069" spans="1:1" x14ac:dyDescent="0.25">
      <c r="A8069" s="3"/>
    </row>
    <row r="8070" spans="1:1" x14ac:dyDescent="0.25">
      <c r="A8070" s="3"/>
    </row>
    <row r="8071" spans="1:1" x14ac:dyDescent="0.25">
      <c r="A8071" s="3"/>
    </row>
    <row r="8072" spans="1:1" x14ac:dyDescent="0.25">
      <c r="A8072" s="3"/>
    </row>
    <row r="8073" spans="1:1" x14ac:dyDescent="0.25">
      <c r="A8073" s="3"/>
    </row>
    <row r="8074" spans="1:1" x14ac:dyDescent="0.25">
      <c r="A8074" s="3"/>
    </row>
    <row r="8075" spans="1:1" x14ac:dyDescent="0.25">
      <c r="A8075" s="3"/>
    </row>
    <row r="8076" spans="1:1" x14ac:dyDescent="0.25">
      <c r="A8076" s="3"/>
    </row>
    <row r="8077" spans="1:1" x14ac:dyDescent="0.25">
      <c r="A8077" s="3"/>
    </row>
    <row r="8078" spans="1:1" x14ac:dyDescent="0.25">
      <c r="A8078" s="3"/>
    </row>
    <row r="8079" spans="1:1" x14ac:dyDescent="0.25">
      <c r="A8079" s="3"/>
    </row>
    <row r="8080" spans="1:1" x14ac:dyDescent="0.25">
      <c r="A8080" s="3"/>
    </row>
    <row r="8081" spans="1:1" x14ac:dyDescent="0.25">
      <c r="A8081" s="3"/>
    </row>
    <row r="8082" spans="1:1" x14ac:dyDescent="0.25">
      <c r="A8082" s="3"/>
    </row>
    <row r="8083" spans="1:1" x14ac:dyDescent="0.25">
      <c r="A8083" s="3"/>
    </row>
    <row r="8084" spans="1:1" x14ac:dyDescent="0.25">
      <c r="A8084" s="3"/>
    </row>
    <row r="8085" spans="1:1" x14ac:dyDescent="0.25">
      <c r="A8085" s="3"/>
    </row>
    <row r="8086" spans="1:1" x14ac:dyDescent="0.25">
      <c r="A8086" s="3"/>
    </row>
    <row r="8087" spans="1:1" x14ac:dyDescent="0.25">
      <c r="A8087" s="3"/>
    </row>
    <row r="8088" spans="1:1" x14ac:dyDescent="0.25">
      <c r="A8088" s="3"/>
    </row>
    <row r="8089" spans="1:1" x14ac:dyDescent="0.25">
      <c r="A8089" s="3"/>
    </row>
    <row r="8090" spans="1:1" x14ac:dyDescent="0.25">
      <c r="A8090" s="3"/>
    </row>
    <row r="8091" spans="1:1" x14ac:dyDescent="0.25">
      <c r="A8091" s="3"/>
    </row>
    <row r="8092" spans="1:1" x14ac:dyDescent="0.25">
      <c r="A8092" s="3"/>
    </row>
    <row r="8093" spans="1:1" x14ac:dyDescent="0.25">
      <c r="A8093" s="3"/>
    </row>
    <row r="8094" spans="1:1" x14ac:dyDescent="0.25">
      <c r="A8094" s="3"/>
    </row>
    <row r="8095" spans="1:1" x14ac:dyDescent="0.25">
      <c r="A8095" s="3"/>
    </row>
    <row r="8096" spans="1:1" x14ac:dyDescent="0.25">
      <c r="A8096" s="3"/>
    </row>
    <row r="8097" spans="1:1" x14ac:dyDescent="0.25">
      <c r="A8097" s="3"/>
    </row>
    <row r="8098" spans="1:1" x14ac:dyDescent="0.25">
      <c r="A8098" s="3"/>
    </row>
    <row r="8099" spans="1:1" x14ac:dyDescent="0.25">
      <c r="A8099" s="3"/>
    </row>
    <row r="8100" spans="1:1" x14ac:dyDescent="0.25">
      <c r="A8100" s="3"/>
    </row>
    <row r="8101" spans="1:1" x14ac:dyDescent="0.25">
      <c r="A8101" s="3"/>
    </row>
    <row r="8102" spans="1:1" x14ac:dyDescent="0.25">
      <c r="A8102" s="3"/>
    </row>
    <row r="8103" spans="1:1" x14ac:dyDescent="0.25">
      <c r="A8103" s="3"/>
    </row>
    <row r="8104" spans="1:1" x14ac:dyDescent="0.25">
      <c r="A8104" s="3"/>
    </row>
    <row r="8105" spans="1:1" x14ac:dyDescent="0.25">
      <c r="A8105" s="3"/>
    </row>
    <row r="8106" spans="1:1" x14ac:dyDescent="0.25">
      <c r="A8106" s="3"/>
    </row>
    <row r="8107" spans="1:1" x14ac:dyDescent="0.25">
      <c r="A8107" s="3"/>
    </row>
    <row r="8108" spans="1:1" x14ac:dyDescent="0.25">
      <c r="A8108" s="3"/>
    </row>
    <row r="8109" spans="1:1" x14ac:dyDescent="0.25">
      <c r="A8109" s="3"/>
    </row>
    <row r="8110" spans="1:1" x14ac:dyDescent="0.25">
      <c r="A8110" s="3"/>
    </row>
    <row r="8111" spans="1:1" x14ac:dyDescent="0.25">
      <c r="A8111" s="3"/>
    </row>
    <row r="8112" spans="1:1" x14ac:dyDescent="0.25">
      <c r="A8112" s="3"/>
    </row>
    <row r="8113" spans="1:1" x14ac:dyDescent="0.25">
      <c r="A8113" s="3"/>
    </row>
    <row r="8114" spans="1:1" x14ac:dyDescent="0.25">
      <c r="A8114" s="3"/>
    </row>
    <row r="8115" spans="1:1" x14ac:dyDescent="0.25">
      <c r="A8115" s="3"/>
    </row>
    <row r="8116" spans="1:1" x14ac:dyDescent="0.25">
      <c r="A8116" s="3"/>
    </row>
    <row r="8117" spans="1:1" x14ac:dyDescent="0.25">
      <c r="A8117" s="3"/>
    </row>
    <row r="8118" spans="1:1" x14ac:dyDescent="0.25">
      <c r="A8118" s="3"/>
    </row>
    <row r="8119" spans="1:1" x14ac:dyDescent="0.25">
      <c r="A8119" s="3"/>
    </row>
    <row r="8120" spans="1:1" x14ac:dyDescent="0.25">
      <c r="A8120" s="3"/>
    </row>
    <row r="8121" spans="1:1" x14ac:dyDescent="0.25">
      <c r="A8121" s="3"/>
    </row>
    <row r="8122" spans="1:1" x14ac:dyDescent="0.25">
      <c r="A8122" s="3"/>
    </row>
    <row r="8123" spans="1:1" x14ac:dyDescent="0.25">
      <c r="A8123" s="3"/>
    </row>
    <row r="8124" spans="1:1" x14ac:dyDescent="0.25">
      <c r="A8124" s="3"/>
    </row>
    <row r="8125" spans="1:1" x14ac:dyDescent="0.25">
      <c r="A8125" s="3"/>
    </row>
    <row r="8126" spans="1:1" x14ac:dyDescent="0.25">
      <c r="A8126" s="3"/>
    </row>
    <row r="8127" spans="1:1" x14ac:dyDescent="0.25">
      <c r="A8127" s="3"/>
    </row>
    <row r="8128" spans="1:1" x14ac:dyDescent="0.25">
      <c r="A8128" s="3"/>
    </row>
    <row r="8129" spans="1:1" x14ac:dyDescent="0.25">
      <c r="A8129" s="3"/>
    </row>
    <row r="8130" spans="1:1" x14ac:dyDescent="0.25">
      <c r="A8130" s="3"/>
    </row>
    <row r="8131" spans="1:1" x14ac:dyDescent="0.25">
      <c r="A8131" s="3"/>
    </row>
    <row r="8132" spans="1:1" x14ac:dyDescent="0.25">
      <c r="A8132" s="3"/>
    </row>
    <row r="8133" spans="1:1" x14ac:dyDescent="0.25">
      <c r="A8133" s="3"/>
    </row>
    <row r="8134" spans="1:1" x14ac:dyDescent="0.25">
      <c r="A8134" s="3"/>
    </row>
    <row r="8135" spans="1:1" x14ac:dyDescent="0.25">
      <c r="A8135" s="3"/>
    </row>
    <row r="8136" spans="1:1" x14ac:dyDescent="0.25">
      <c r="A8136" s="3"/>
    </row>
    <row r="8137" spans="1:1" x14ac:dyDescent="0.25">
      <c r="A8137" s="3"/>
    </row>
    <row r="8138" spans="1:1" x14ac:dyDescent="0.25">
      <c r="A8138" s="3"/>
    </row>
    <row r="8139" spans="1:1" x14ac:dyDescent="0.25">
      <c r="A8139" s="3"/>
    </row>
    <row r="8140" spans="1:1" x14ac:dyDescent="0.25">
      <c r="A8140" s="3"/>
    </row>
    <row r="8141" spans="1:1" x14ac:dyDescent="0.25">
      <c r="A8141" s="3"/>
    </row>
    <row r="8142" spans="1:1" x14ac:dyDescent="0.25">
      <c r="A8142" s="3"/>
    </row>
    <row r="8143" spans="1:1" x14ac:dyDescent="0.25">
      <c r="A8143" s="3"/>
    </row>
    <row r="8144" spans="1:1" x14ac:dyDescent="0.25">
      <c r="A8144" s="3"/>
    </row>
    <row r="8145" spans="1:1" x14ac:dyDescent="0.25">
      <c r="A8145" s="3"/>
    </row>
    <row r="8146" spans="1:1" x14ac:dyDescent="0.25">
      <c r="A8146" s="3"/>
    </row>
    <row r="8147" spans="1:1" x14ac:dyDescent="0.25">
      <c r="A8147" s="3"/>
    </row>
    <row r="8148" spans="1:1" x14ac:dyDescent="0.25">
      <c r="A8148" s="3"/>
    </row>
    <row r="8149" spans="1:1" x14ac:dyDescent="0.25">
      <c r="A8149" s="3"/>
    </row>
    <row r="8150" spans="1:1" x14ac:dyDescent="0.25">
      <c r="A8150" s="3"/>
    </row>
    <row r="8151" spans="1:1" x14ac:dyDescent="0.25">
      <c r="A8151" s="3"/>
    </row>
    <row r="8152" spans="1:1" x14ac:dyDescent="0.25">
      <c r="A8152" s="3"/>
    </row>
    <row r="8153" spans="1:1" x14ac:dyDescent="0.25">
      <c r="A8153" s="3"/>
    </row>
    <row r="8154" spans="1:1" x14ac:dyDescent="0.25">
      <c r="A8154" s="3"/>
    </row>
    <row r="8155" spans="1:1" x14ac:dyDescent="0.25">
      <c r="A8155" s="3"/>
    </row>
    <row r="8156" spans="1:1" x14ac:dyDescent="0.25">
      <c r="A8156" s="3"/>
    </row>
    <row r="8157" spans="1:1" x14ac:dyDescent="0.25">
      <c r="A8157" s="3"/>
    </row>
    <row r="8158" spans="1:1" x14ac:dyDescent="0.25">
      <c r="A8158" s="3"/>
    </row>
    <row r="8159" spans="1:1" x14ac:dyDescent="0.25">
      <c r="A8159" s="3"/>
    </row>
    <row r="8160" spans="1:1" x14ac:dyDescent="0.25">
      <c r="A8160" s="3"/>
    </row>
    <row r="8161" spans="1:1" x14ac:dyDescent="0.25">
      <c r="A8161" s="3"/>
    </row>
    <row r="8162" spans="1:1" x14ac:dyDescent="0.25">
      <c r="A8162" s="3"/>
    </row>
    <row r="8163" spans="1:1" x14ac:dyDescent="0.25">
      <c r="A8163" s="3"/>
    </row>
    <row r="8164" spans="1:1" x14ac:dyDescent="0.25">
      <c r="A8164" s="3"/>
    </row>
    <row r="8165" spans="1:1" x14ac:dyDescent="0.25">
      <c r="A8165" s="3"/>
    </row>
    <row r="8166" spans="1:1" x14ac:dyDescent="0.25">
      <c r="A8166" s="3"/>
    </row>
    <row r="8167" spans="1:1" x14ac:dyDescent="0.25">
      <c r="A8167" s="3"/>
    </row>
    <row r="8168" spans="1:1" x14ac:dyDescent="0.25">
      <c r="A8168" s="3"/>
    </row>
    <row r="8169" spans="1:1" x14ac:dyDescent="0.25">
      <c r="A8169" s="3"/>
    </row>
    <row r="8170" spans="1:1" x14ac:dyDescent="0.25">
      <c r="A8170" s="3"/>
    </row>
    <row r="8171" spans="1:1" x14ac:dyDescent="0.25">
      <c r="A8171" s="3"/>
    </row>
    <row r="8172" spans="1:1" x14ac:dyDescent="0.25">
      <c r="A8172" s="3"/>
    </row>
    <row r="8173" spans="1:1" x14ac:dyDescent="0.25">
      <c r="A8173" s="3"/>
    </row>
    <row r="8174" spans="1:1" x14ac:dyDescent="0.25">
      <c r="A8174" s="3"/>
    </row>
    <row r="8175" spans="1:1" x14ac:dyDescent="0.25">
      <c r="A8175" s="3"/>
    </row>
    <row r="8176" spans="1:1" x14ac:dyDescent="0.25">
      <c r="A8176" s="3"/>
    </row>
    <row r="8177" spans="1:1" x14ac:dyDescent="0.25">
      <c r="A8177" s="3"/>
    </row>
    <row r="8178" spans="1:1" x14ac:dyDescent="0.25">
      <c r="A8178" s="3"/>
    </row>
    <row r="8179" spans="1:1" x14ac:dyDescent="0.25">
      <c r="A8179" s="3"/>
    </row>
    <row r="8180" spans="1:1" x14ac:dyDescent="0.25">
      <c r="A8180" s="3"/>
    </row>
    <row r="8181" spans="1:1" x14ac:dyDescent="0.25">
      <c r="A8181" s="3"/>
    </row>
    <row r="8182" spans="1:1" x14ac:dyDescent="0.25">
      <c r="A8182" s="3"/>
    </row>
    <row r="8183" spans="1:1" x14ac:dyDescent="0.25">
      <c r="A8183" s="3"/>
    </row>
    <row r="8184" spans="1:1" x14ac:dyDescent="0.25">
      <c r="A8184" s="3"/>
    </row>
    <row r="8185" spans="1:1" x14ac:dyDescent="0.25">
      <c r="A8185" s="3"/>
    </row>
    <row r="8186" spans="1:1" x14ac:dyDescent="0.25">
      <c r="A8186" s="3"/>
    </row>
    <row r="8187" spans="1:1" x14ac:dyDescent="0.25">
      <c r="A8187" s="3"/>
    </row>
    <row r="8188" spans="1:1" x14ac:dyDescent="0.25">
      <c r="A8188" s="3"/>
    </row>
    <row r="8189" spans="1:1" x14ac:dyDescent="0.25">
      <c r="A8189" s="3"/>
    </row>
    <row r="8190" spans="1:1" x14ac:dyDescent="0.25">
      <c r="A8190" s="3"/>
    </row>
    <row r="8191" spans="1:1" x14ac:dyDescent="0.25">
      <c r="A8191" s="3"/>
    </row>
    <row r="8192" spans="1:1" x14ac:dyDescent="0.25">
      <c r="A8192" s="3"/>
    </row>
    <row r="8193" spans="1:1" x14ac:dyDescent="0.25">
      <c r="A8193" s="3"/>
    </row>
    <row r="8194" spans="1:1" x14ac:dyDescent="0.25">
      <c r="A8194" s="3"/>
    </row>
    <row r="8195" spans="1:1" x14ac:dyDescent="0.25">
      <c r="A8195" s="3"/>
    </row>
    <row r="8196" spans="1:1" x14ac:dyDescent="0.25">
      <c r="A8196" s="3"/>
    </row>
    <row r="8197" spans="1:1" x14ac:dyDescent="0.25">
      <c r="A8197" s="3"/>
    </row>
    <row r="8198" spans="1:1" x14ac:dyDescent="0.25">
      <c r="A8198" s="3"/>
    </row>
    <row r="8199" spans="1:1" x14ac:dyDescent="0.25">
      <c r="A8199" s="3"/>
    </row>
    <row r="8200" spans="1:1" x14ac:dyDescent="0.25">
      <c r="A8200" s="3"/>
    </row>
    <row r="8201" spans="1:1" x14ac:dyDescent="0.25">
      <c r="A8201" s="3"/>
    </row>
    <row r="8202" spans="1:1" x14ac:dyDescent="0.25">
      <c r="A8202" s="3"/>
    </row>
    <row r="8203" spans="1:1" x14ac:dyDescent="0.25">
      <c r="A8203" s="3"/>
    </row>
    <row r="8204" spans="1:1" x14ac:dyDescent="0.25">
      <c r="A8204" s="3"/>
    </row>
    <row r="8205" spans="1:1" x14ac:dyDescent="0.25">
      <c r="A8205" s="3"/>
    </row>
    <row r="8206" spans="1:1" x14ac:dyDescent="0.25">
      <c r="A8206" s="3"/>
    </row>
    <row r="8207" spans="1:1" x14ac:dyDescent="0.25">
      <c r="A8207" s="3"/>
    </row>
    <row r="8208" spans="1:1" x14ac:dyDescent="0.25">
      <c r="A8208" s="3"/>
    </row>
    <row r="8209" spans="1:1" x14ac:dyDescent="0.25">
      <c r="A8209" s="3"/>
    </row>
    <row r="8210" spans="1:1" x14ac:dyDescent="0.25">
      <c r="A8210" s="3"/>
    </row>
    <row r="8211" spans="1:1" x14ac:dyDescent="0.25">
      <c r="A8211" s="3"/>
    </row>
    <row r="8212" spans="1:1" x14ac:dyDescent="0.25">
      <c r="A8212" s="3"/>
    </row>
    <row r="8213" spans="1:1" x14ac:dyDescent="0.25">
      <c r="A8213" s="3"/>
    </row>
    <row r="8214" spans="1:1" x14ac:dyDescent="0.25">
      <c r="A8214" s="3"/>
    </row>
    <row r="8215" spans="1:1" x14ac:dyDescent="0.25">
      <c r="A8215" s="3"/>
    </row>
    <row r="8216" spans="1:1" x14ac:dyDescent="0.25">
      <c r="A8216" s="3"/>
    </row>
    <row r="8217" spans="1:1" x14ac:dyDescent="0.25">
      <c r="A8217" s="3"/>
    </row>
    <row r="8218" spans="1:1" x14ac:dyDescent="0.25">
      <c r="A8218" s="3"/>
    </row>
    <row r="8219" spans="1:1" x14ac:dyDescent="0.25">
      <c r="A8219" s="3"/>
    </row>
    <row r="8220" spans="1:1" x14ac:dyDescent="0.25">
      <c r="A8220" s="3"/>
    </row>
    <row r="8221" spans="1:1" x14ac:dyDescent="0.25">
      <c r="A8221" s="3"/>
    </row>
    <row r="8222" spans="1:1" x14ac:dyDescent="0.25">
      <c r="A8222" s="3"/>
    </row>
    <row r="8223" spans="1:1" x14ac:dyDescent="0.25">
      <c r="A8223" s="3"/>
    </row>
    <row r="8224" spans="1:1" x14ac:dyDescent="0.25">
      <c r="A8224" s="3"/>
    </row>
    <row r="8225" spans="1:1" x14ac:dyDescent="0.25">
      <c r="A8225" s="3"/>
    </row>
    <row r="8226" spans="1:1" x14ac:dyDescent="0.25">
      <c r="A8226" s="3"/>
    </row>
    <row r="8227" spans="1:1" x14ac:dyDescent="0.25">
      <c r="A8227" s="3"/>
    </row>
    <row r="8228" spans="1:1" x14ac:dyDescent="0.25">
      <c r="A8228" s="3"/>
    </row>
    <row r="8229" spans="1:1" x14ac:dyDescent="0.25">
      <c r="A8229" s="3"/>
    </row>
    <row r="8230" spans="1:1" x14ac:dyDescent="0.25">
      <c r="A8230" s="3"/>
    </row>
    <row r="8231" spans="1:1" x14ac:dyDescent="0.25">
      <c r="A8231" s="3"/>
    </row>
    <row r="8232" spans="1:1" x14ac:dyDescent="0.25">
      <c r="A8232" s="3"/>
    </row>
    <row r="8233" spans="1:1" x14ac:dyDescent="0.25">
      <c r="A8233" s="3"/>
    </row>
    <row r="8234" spans="1:1" x14ac:dyDescent="0.25">
      <c r="A8234" s="3"/>
    </row>
    <row r="8235" spans="1:1" x14ac:dyDescent="0.25">
      <c r="A8235" s="3"/>
    </row>
    <row r="8236" spans="1:1" x14ac:dyDescent="0.25">
      <c r="A8236" s="3"/>
    </row>
    <row r="8237" spans="1:1" x14ac:dyDescent="0.25">
      <c r="A8237" s="3"/>
    </row>
    <row r="8238" spans="1:1" x14ac:dyDescent="0.25">
      <c r="A8238" s="3"/>
    </row>
    <row r="8239" spans="1:1" x14ac:dyDescent="0.25">
      <c r="A8239" s="3"/>
    </row>
    <row r="8240" spans="1:1" x14ac:dyDescent="0.25">
      <c r="A8240" s="3"/>
    </row>
    <row r="8241" spans="1:1" x14ac:dyDescent="0.25">
      <c r="A8241" s="3"/>
    </row>
    <row r="8242" spans="1:1" x14ac:dyDescent="0.25">
      <c r="A8242" s="3"/>
    </row>
    <row r="8243" spans="1:1" x14ac:dyDescent="0.25">
      <c r="A8243" s="3"/>
    </row>
    <row r="8244" spans="1:1" x14ac:dyDescent="0.25">
      <c r="A8244" s="3"/>
    </row>
    <row r="8245" spans="1:1" x14ac:dyDescent="0.25">
      <c r="A8245" s="3"/>
    </row>
    <row r="8246" spans="1:1" x14ac:dyDescent="0.25">
      <c r="A8246" s="3"/>
    </row>
    <row r="8247" spans="1:1" x14ac:dyDescent="0.25">
      <c r="A8247" s="3"/>
    </row>
    <row r="8248" spans="1:1" x14ac:dyDescent="0.25">
      <c r="A8248" s="3"/>
    </row>
    <row r="8249" spans="1:1" x14ac:dyDescent="0.25">
      <c r="A8249" s="3"/>
    </row>
    <row r="8250" spans="1:1" x14ac:dyDescent="0.25">
      <c r="A8250" s="3"/>
    </row>
    <row r="8251" spans="1:1" x14ac:dyDescent="0.25">
      <c r="A8251" s="3"/>
    </row>
    <row r="8252" spans="1:1" x14ac:dyDescent="0.25">
      <c r="A8252" s="3"/>
    </row>
    <row r="8253" spans="1:1" x14ac:dyDescent="0.25">
      <c r="A8253" s="3"/>
    </row>
    <row r="8254" spans="1:1" x14ac:dyDescent="0.25">
      <c r="A8254" s="3"/>
    </row>
    <row r="8255" spans="1:1" x14ac:dyDescent="0.25">
      <c r="A8255" s="3"/>
    </row>
    <row r="8256" spans="1:1" x14ac:dyDescent="0.25">
      <c r="A8256" s="3"/>
    </row>
    <row r="8257" spans="1:1" x14ac:dyDescent="0.25">
      <c r="A8257" s="3"/>
    </row>
    <row r="8258" spans="1:1" x14ac:dyDescent="0.25">
      <c r="A8258" s="3"/>
    </row>
    <row r="8259" spans="1:1" x14ac:dyDescent="0.25">
      <c r="A8259" s="3"/>
    </row>
    <row r="8260" spans="1:1" x14ac:dyDescent="0.25">
      <c r="A8260" s="3"/>
    </row>
    <row r="8261" spans="1:1" x14ac:dyDescent="0.25">
      <c r="A8261" s="3"/>
    </row>
    <row r="8262" spans="1:1" x14ac:dyDescent="0.25">
      <c r="A8262" s="3"/>
    </row>
    <row r="8263" spans="1:1" x14ac:dyDescent="0.25">
      <c r="A8263" s="3"/>
    </row>
    <row r="8264" spans="1:1" x14ac:dyDescent="0.25">
      <c r="A8264" s="3"/>
    </row>
    <row r="8265" spans="1:1" x14ac:dyDescent="0.25">
      <c r="A8265" s="3"/>
    </row>
    <row r="8266" spans="1:1" x14ac:dyDescent="0.25">
      <c r="A8266" s="3"/>
    </row>
    <row r="8267" spans="1:1" x14ac:dyDescent="0.25">
      <c r="A8267" s="3"/>
    </row>
    <row r="8268" spans="1:1" x14ac:dyDescent="0.25">
      <c r="A8268" s="3"/>
    </row>
    <row r="8269" spans="1:1" x14ac:dyDescent="0.25">
      <c r="A8269" s="3"/>
    </row>
    <row r="8270" spans="1:1" x14ac:dyDescent="0.25">
      <c r="A8270" s="3"/>
    </row>
    <row r="8271" spans="1:1" x14ac:dyDescent="0.25">
      <c r="A8271" s="3"/>
    </row>
    <row r="8272" spans="1:1" x14ac:dyDescent="0.25">
      <c r="A8272" s="3"/>
    </row>
    <row r="8273" spans="1:1" x14ac:dyDescent="0.25">
      <c r="A8273" s="3"/>
    </row>
    <row r="8274" spans="1:1" x14ac:dyDescent="0.25">
      <c r="A8274" s="3"/>
    </row>
    <row r="8275" spans="1:1" x14ac:dyDescent="0.25">
      <c r="A8275" s="3"/>
    </row>
    <row r="8276" spans="1:1" x14ac:dyDescent="0.25">
      <c r="A8276" s="3"/>
    </row>
    <row r="8277" spans="1:1" x14ac:dyDescent="0.25">
      <c r="A8277" s="3"/>
    </row>
    <row r="8278" spans="1:1" x14ac:dyDescent="0.25">
      <c r="A8278" s="3"/>
    </row>
    <row r="8279" spans="1:1" x14ac:dyDescent="0.25">
      <c r="A8279" s="3"/>
    </row>
    <row r="8280" spans="1:1" x14ac:dyDescent="0.25">
      <c r="A8280" s="3"/>
    </row>
    <row r="8281" spans="1:1" x14ac:dyDescent="0.25">
      <c r="A8281" s="3"/>
    </row>
    <row r="8282" spans="1:1" x14ac:dyDescent="0.25">
      <c r="A8282" s="3"/>
    </row>
    <row r="8283" spans="1:1" x14ac:dyDescent="0.25">
      <c r="A8283" s="3"/>
    </row>
    <row r="8284" spans="1:1" x14ac:dyDescent="0.25">
      <c r="A8284" s="3"/>
    </row>
    <row r="8285" spans="1:1" x14ac:dyDescent="0.25">
      <c r="A8285" s="3"/>
    </row>
    <row r="8286" spans="1:1" x14ac:dyDescent="0.25">
      <c r="A8286" s="3"/>
    </row>
    <row r="8287" spans="1:1" x14ac:dyDescent="0.25">
      <c r="A8287" s="3"/>
    </row>
    <row r="8288" spans="1:1" x14ac:dyDescent="0.25">
      <c r="A8288" s="3"/>
    </row>
    <row r="8289" spans="1:1" x14ac:dyDescent="0.25">
      <c r="A8289" s="3"/>
    </row>
    <row r="8290" spans="1:1" x14ac:dyDescent="0.25">
      <c r="A8290" s="3"/>
    </row>
    <row r="8291" spans="1:1" x14ac:dyDescent="0.25">
      <c r="A8291" s="3"/>
    </row>
    <row r="8292" spans="1:1" x14ac:dyDescent="0.25">
      <c r="A8292" s="3"/>
    </row>
    <row r="8293" spans="1:1" x14ac:dyDescent="0.25">
      <c r="A8293" s="3"/>
    </row>
    <row r="8294" spans="1:1" x14ac:dyDescent="0.25">
      <c r="A8294" s="3"/>
    </row>
    <row r="8295" spans="1:1" x14ac:dyDescent="0.25">
      <c r="A8295" s="3"/>
    </row>
    <row r="8296" spans="1:1" x14ac:dyDescent="0.25">
      <c r="A8296" s="3"/>
    </row>
    <row r="8297" spans="1:1" x14ac:dyDescent="0.25">
      <c r="A8297" s="3"/>
    </row>
    <row r="8298" spans="1:1" x14ac:dyDescent="0.25">
      <c r="A8298" s="3"/>
    </row>
    <row r="8299" spans="1:1" x14ac:dyDescent="0.25">
      <c r="A8299" s="3"/>
    </row>
    <row r="8300" spans="1:1" x14ac:dyDescent="0.25">
      <c r="A8300" s="3"/>
    </row>
    <row r="8301" spans="1:1" x14ac:dyDescent="0.25">
      <c r="A8301" s="3"/>
    </row>
    <row r="8302" spans="1:1" x14ac:dyDescent="0.25">
      <c r="A8302" s="3"/>
    </row>
    <row r="8303" spans="1:1" x14ac:dyDescent="0.25">
      <c r="A8303" s="3"/>
    </row>
    <row r="8304" spans="1:1" x14ac:dyDescent="0.25">
      <c r="A8304" s="3"/>
    </row>
    <row r="8305" spans="1:1" x14ac:dyDescent="0.25">
      <c r="A8305" s="3"/>
    </row>
    <row r="8306" spans="1:1" x14ac:dyDescent="0.25">
      <c r="A8306" s="3"/>
    </row>
    <row r="8307" spans="1:1" x14ac:dyDescent="0.25">
      <c r="A8307" s="3"/>
    </row>
    <row r="8308" spans="1:1" x14ac:dyDescent="0.25">
      <c r="A8308" s="3"/>
    </row>
    <row r="8309" spans="1:1" x14ac:dyDescent="0.25">
      <c r="A8309" s="3"/>
    </row>
    <row r="8310" spans="1:1" x14ac:dyDescent="0.25">
      <c r="A8310" s="3"/>
    </row>
    <row r="8311" spans="1:1" x14ac:dyDescent="0.25">
      <c r="A8311" s="3"/>
    </row>
    <row r="8312" spans="1:1" x14ac:dyDescent="0.25">
      <c r="A8312" s="3"/>
    </row>
    <row r="8313" spans="1:1" x14ac:dyDescent="0.25">
      <c r="A8313" s="3"/>
    </row>
    <row r="8314" spans="1:1" x14ac:dyDescent="0.25">
      <c r="A8314" s="3"/>
    </row>
    <row r="8315" spans="1:1" x14ac:dyDescent="0.25">
      <c r="A8315" s="3"/>
    </row>
    <row r="8316" spans="1:1" x14ac:dyDescent="0.25">
      <c r="A8316" s="3"/>
    </row>
    <row r="8317" spans="1:1" x14ac:dyDescent="0.25">
      <c r="A8317" s="3"/>
    </row>
    <row r="8318" spans="1:1" x14ac:dyDescent="0.25">
      <c r="A8318" s="3"/>
    </row>
    <row r="8319" spans="1:1" x14ac:dyDescent="0.25">
      <c r="A8319" s="3"/>
    </row>
    <row r="8320" spans="1:1" x14ac:dyDescent="0.25">
      <c r="A8320" s="3"/>
    </row>
    <row r="8321" spans="1:1" x14ac:dyDescent="0.25">
      <c r="A8321" s="3"/>
    </row>
    <row r="8322" spans="1:1" x14ac:dyDescent="0.25">
      <c r="A8322" s="3"/>
    </row>
    <row r="8323" spans="1:1" x14ac:dyDescent="0.25">
      <c r="A8323" s="3"/>
    </row>
    <row r="8324" spans="1:1" x14ac:dyDescent="0.25">
      <c r="A8324" s="3"/>
    </row>
    <row r="8325" spans="1:1" x14ac:dyDescent="0.25">
      <c r="A8325" s="3"/>
    </row>
    <row r="8326" spans="1:1" x14ac:dyDescent="0.25">
      <c r="A8326" s="3"/>
    </row>
    <row r="8327" spans="1:1" x14ac:dyDescent="0.25">
      <c r="A8327" s="3"/>
    </row>
    <row r="8328" spans="1:1" x14ac:dyDescent="0.25">
      <c r="A8328" s="3"/>
    </row>
    <row r="8329" spans="1:1" x14ac:dyDescent="0.25">
      <c r="A8329" s="3"/>
    </row>
    <row r="8330" spans="1:1" x14ac:dyDescent="0.25">
      <c r="A8330" s="3"/>
    </row>
    <row r="8331" spans="1:1" x14ac:dyDescent="0.25">
      <c r="A8331" s="3"/>
    </row>
    <row r="8332" spans="1:1" x14ac:dyDescent="0.25">
      <c r="A8332" s="3"/>
    </row>
    <row r="8333" spans="1:1" x14ac:dyDescent="0.25">
      <c r="A8333" s="3"/>
    </row>
    <row r="8334" spans="1:1" x14ac:dyDescent="0.25">
      <c r="A8334" s="3"/>
    </row>
    <row r="8335" spans="1:1" x14ac:dyDescent="0.25">
      <c r="A8335" s="3"/>
    </row>
    <row r="8336" spans="1:1" x14ac:dyDescent="0.25">
      <c r="A8336" s="3"/>
    </row>
    <row r="8337" spans="1:1" x14ac:dyDescent="0.25">
      <c r="A8337" s="3"/>
    </row>
    <row r="8338" spans="1:1" x14ac:dyDescent="0.25">
      <c r="A8338" s="3"/>
    </row>
    <row r="8339" spans="1:1" x14ac:dyDescent="0.25">
      <c r="A8339" s="3"/>
    </row>
    <row r="8340" spans="1:1" x14ac:dyDescent="0.25">
      <c r="A8340" s="3"/>
    </row>
    <row r="8341" spans="1:1" x14ac:dyDescent="0.25">
      <c r="A8341" s="3"/>
    </row>
    <row r="8342" spans="1:1" x14ac:dyDescent="0.25">
      <c r="A8342" s="3"/>
    </row>
    <row r="8343" spans="1:1" x14ac:dyDescent="0.25">
      <c r="A8343" s="3"/>
    </row>
    <row r="8344" spans="1:1" x14ac:dyDescent="0.25">
      <c r="A8344" s="3"/>
    </row>
    <row r="8345" spans="1:1" x14ac:dyDescent="0.25">
      <c r="A8345" s="3"/>
    </row>
    <row r="8346" spans="1:1" x14ac:dyDescent="0.25">
      <c r="A8346" s="3"/>
    </row>
    <row r="8347" spans="1:1" x14ac:dyDescent="0.25">
      <c r="A8347" s="3"/>
    </row>
    <row r="8348" spans="1:1" x14ac:dyDescent="0.25">
      <c r="A8348" s="3"/>
    </row>
    <row r="8349" spans="1:1" x14ac:dyDescent="0.25">
      <c r="A8349" s="3"/>
    </row>
    <row r="8350" spans="1:1" x14ac:dyDescent="0.25">
      <c r="A8350" s="3"/>
    </row>
    <row r="8351" spans="1:1" x14ac:dyDescent="0.25">
      <c r="A8351" s="3"/>
    </row>
    <row r="8352" spans="1:1" x14ac:dyDescent="0.25">
      <c r="A8352" s="3"/>
    </row>
    <row r="8353" spans="1:1" x14ac:dyDescent="0.25">
      <c r="A8353" s="3"/>
    </row>
    <row r="8354" spans="1:1" x14ac:dyDescent="0.25">
      <c r="A8354" s="3"/>
    </row>
    <row r="8355" spans="1:1" x14ac:dyDescent="0.25">
      <c r="A8355" s="3"/>
    </row>
    <row r="8356" spans="1:1" x14ac:dyDescent="0.25">
      <c r="A8356" s="3"/>
    </row>
    <row r="8357" spans="1:1" x14ac:dyDescent="0.25">
      <c r="A8357" s="3"/>
    </row>
    <row r="8358" spans="1:1" x14ac:dyDescent="0.25">
      <c r="A8358" s="3"/>
    </row>
    <row r="8359" spans="1:1" x14ac:dyDescent="0.25">
      <c r="A8359" s="3"/>
    </row>
    <row r="8360" spans="1:1" x14ac:dyDescent="0.25">
      <c r="A8360" s="3"/>
    </row>
    <row r="8361" spans="1:1" x14ac:dyDescent="0.25">
      <c r="A8361" s="3"/>
    </row>
    <row r="8362" spans="1:1" x14ac:dyDescent="0.25">
      <c r="A8362" s="3"/>
    </row>
    <row r="8363" spans="1:1" x14ac:dyDescent="0.25">
      <c r="A8363" s="3"/>
    </row>
    <row r="8364" spans="1:1" x14ac:dyDescent="0.25">
      <c r="A8364" s="3"/>
    </row>
    <row r="8365" spans="1:1" x14ac:dyDescent="0.25">
      <c r="A8365" s="3"/>
    </row>
    <row r="8366" spans="1:1" x14ac:dyDescent="0.25">
      <c r="A8366" s="3"/>
    </row>
    <row r="8367" spans="1:1" x14ac:dyDescent="0.25">
      <c r="A8367" s="3"/>
    </row>
    <row r="8368" spans="1:1" x14ac:dyDescent="0.25">
      <c r="A8368" s="3"/>
    </row>
    <row r="8369" spans="1:1" x14ac:dyDescent="0.25">
      <c r="A8369" s="3"/>
    </row>
    <row r="8370" spans="1:1" x14ac:dyDescent="0.25">
      <c r="A8370" s="3"/>
    </row>
    <row r="8371" spans="1:1" x14ac:dyDescent="0.25">
      <c r="A8371" s="3"/>
    </row>
    <row r="8372" spans="1:1" x14ac:dyDescent="0.25">
      <c r="A8372" s="3"/>
    </row>
    <row r="8373" spans="1:1" x14ac:dyDescent="0.25">
      <c r="A8373" s="3"/>
    </row>
    <row r="8374" spans="1:1" x14ac:dyDescent="0.25">
      <c r="A8374" s="3"/>
    </row>
    <row r="8375" spans="1:1" x14ac:dyDescent="0.25">
      <c r="A8375" s="3"/>
    </row>
    <row r="8376" spans="1:1" x14ac:dyDescent="0.25">
      <c r="A8376" s="3"/>
    </row>
    <row r="8377" spans="1:1" x14ac:dyDescent="0.25">
      <c r="A8377" s="3"/>
    </row>
    <row r="8378" spans="1:1" x14ac:dyDescent="0.25">
      <c r="A8378" s="3"/>
    </row>
    <row r="8379" spans="1:1" x14ac:dyDescent="0.25">
      <c r="A8379" s="3"/>
    </row>
    <row r="8380" spans="1:1" x14ac:dyDescent="0.25">
      <c r="A8380" s="3"/>
    </row>
    <row r="8381" spans="1:1" x14ac:dyDescent="0.25">
      <c r="A8381" s="3"/>
    </row>
    <row r="8382" spans="1:1" x14ac:dyDescent="0.25">
      <c r="A8382" s="3"/>
    </row>
    <row r="8383" spans="1:1" x14ac:dyDescent="0.25">
      <c r="A8383" s="3"/>
    </row>
    <row r="8384" spans="1:1" x14ac:dyDescent="0.25">
      <c r="A8384" s="3"/>
    </row>
    <row r="8385" spans="1:1" x14ac:dyDescent="0.25">
      <c r="A8385" s="3"/>
    </row>
    <row r="8386" spans="1:1" x14ac:dyDescent="0.25">
      <c r="A8386" s="3"/>
    </row>
    <row r="8387" spans="1:1" x14ac:dyDescent="0.25">
      <c r="A8387" s="3"/>
    </row>
    <row r="8388" spans="1:1" x14ac:dyDescent="0.25">
      <c r="A8388" s="3"/>
    </row>
    <row r="8389" spans="1:1" x14ac:dyDescent="0.25">
      <c r="A8389" s="3"/>
    </row>
    <row r="8390" spans="1:1" x14ac:dyDescent="0.25">
      <c r="A8390" s="3"/>
    </row>
    <row r="8391" spans="1:1" x14ac:dyDescent="0.25">
      <c r="A8391" s="3"/>
    </row>
    <row r="8392" spans="1:1" x14ac:dyDescent="0.25">
      <c r="A8392" s="3"/>
    </row>
    <row r="8393" spans="1:1" x14ac:dyDescent="0.25">
      <c r="A8393" s="3"/>
    </row>
    <row r="8394" spans="1:1" x14ac:dyDescent="0.25">
      <c r="A8394" s="3"/>
    </row>
    <row r="8395" spans="1:1" x14ac:dyDescent="0.25">
      <c r="A8395" s="3"/>
    </row>
    <row r="8396" spans="1:1" x14ac:dyDescent="0.25">
      <c r="A8396" s="3"/>
    </row>
    <row r="8397" spans="1:1" x14ac:dyDescent="0.25">
      <c r="A8397" s="3"/>
    </row>
    <row r="8398" spans="1:1" x14ac:dyDescent="0.25">
      <c r="A8398" s="3"/>
    </row>
    <row r="8399" spans="1:1" x14ac:dyDescent="0.25">
      <c r="A8399" s="3"/>
    </row>
    <row r="8400" spans="1:1" x14ac:dyDescent="0.25">
      <c r="A8400" s="3"/>
    </row>
    <row r="8401" spans="1:1" x14ac:dyDescent="0.25">
      <c r="A8401" s="3"/>
    </row>
    <row r="8402" spans="1:1" x14ac:dyDescent="0.25">
      <c r="A8402" s="3"/>
    </row>
    <row r="8403" spans="1:1" x14ac:dyDescent="0.25">
      <c r="A8403" s="3"/>
    </row>
    <row r="8404" spans="1:1" x14ac:dyDescent="0.25">
      <c r="A8404" s="3"/>
    </row>
    <row r="8405" spans="1:1" x14ac:dyDescent="0.25">
      <c r="A8405" s="3"/>
    </row>
    <row r="8406" spans="1:1" x14ac:dyDescent="0.25">
      <c r="A8406" s="3"/>
    </row>
    <row r="8407" spans="1:1" x14ac:dyDescent="0.25">
      <c r="A8407" s="3"/>
    </row>
    <row r="8408" spans="1:1" x14ac:dyDescent="0.25">
      <c r="A8408" s="3"/>
    </row>
    <row r="8409" spans="1:1" x14ac:dyDescent="0.25">
      <c r="A8409" s="3"/>
    </row>
    <row r="8410" spans="1:1" x14ac:dyDescent="0.25">
      <c r="A8410" s="3"/>
    </row>
    <row r="8411" spans="1:1" x14ac:dyDescent="0.25">
      <c r="A8411" s="3"/>
    </row>
    <row r="8412" spans="1:1" x14ac:dyDescent="0.25">
      <c r="A8412" s="3"/>
    </row>
    <row r="8413" spans="1:1" x14ac:dyDescent="0.25">
      <c r="A8413" s="3"/>
    </row>
    <row r="8414" spans="1:1" x14ac:dyDescent="0.25">
      <c r="A8414" s="3"/>
    </row>
    <row r="8415" spans="1:1" x14ac:dyDescent="0.25">
      <c r="A8415" s="3"/>
    </row>
    <row r="8416" spans="1:1" x14ac:dyDescent="0.25">
      <c r="A8416" s="3"/>
    </row>
    <row r="8417" spans="1:1" x14ac:dyDescent="0.25">
      <c r="A8417" s="3"/>
    </row>
    <row r="8418" spans="1:1" x14ac:dyDescent="0.25">
      <c r="A8418" s="3"/>
    </row>
    <row r="8419" spans="1:1" x14ac:dyDescent="0.25">
      <c r="A8419" s="3"/>
    </row>
    <row r="8420" spans="1:1" x14ac:dyDescent="0.25">
      <c r="A8420" s="3"/>
    </row>
    <row r="8421" spans="1:1" x14ac:dyDescent="0.25">
      <c r="A8421" s="3"/>
    </row>
    <row r="8422" spans="1:1" x14ac:dyDescent="0.25">
      <c r="A8422" s="3"/>
    </row>
    <row r="8423" spans="1:1" x14ac:dyDescent="0.25">
      <c r="A8423" s="3"/>
    </row>
    <row r="8424" spans="1:1" x14ac:dyDescent="0.25">
      <c r="A8424" s="3"/>
    </row>
    <row r="8425" spans="1:1" x14ac:dyDescent="0.25">
      <c r="A8425" s="3"/>
    </row>
    <row r="8426" spans="1:1" x14ac:dyDescent="0.25">
      <c r="A8426" s="3"/>
    </row>
    <row r="8427" spans="1:1" x14ac:dyDescent="0.25">
      <c r="A8427" s="3"/>
    </row>
    <row r="8428" spans="1:1" x14ac:dyDescent="0.25">
      <c r="A8428" s="3"/>
    </row>
    <row r="8429" spans="1:1" x14ac:dyDescent="0.25">
      <c r="A8429" s="3"/>
    </row>
    <row r="8430" spans="1:1" x14ac:dyDescent="0.25">
      <c r="A8430" s="3"/>
    </row>
    <row r="8431" spans="1:1" x14ac:dyDescent="0.25">
      <c r="A8431" s="3"/>
    </row>
    <row r="8432" spans="1:1" x14ac:dyDescent="0.25">
      <c r="A8432" s="3"/>
    </row>
    <row r="8433" spans="1:1" x14ac:dyDescent="0.25">
      <c r="A8433" s="3"/>
    </row>
    <row r="8434" spans="1:1" x14ac:dyDescent="0.25">
      <c r="A8434" s="3"/>
    </row>
    <row r="8435" spans="1:1" x14ac:dyDescent="0.25">
      <c r="A8435" s="3"/>
    </row>
    <row r="8436" spans="1:1" x14ac:dyDescent="0.25">
      <c r="A8436" s="3"/>
    </row>
    <row r="8437" spans="1:1" x14ac:dyDescent="0.25">
      <c r="A8437" s="3"/>
    </row>
    <row r="8438" spans="1:1" x14ac:dyDescent="0.25">
      <c r="A8438" s="3"/>
    </row>
    <row r="8439" spans="1:1" x14ac:dyDescent="0.25">
      <c r="A8439" s="3"/>
    </row>
    <row r="8440" spans="1:1" x14ac:dyDescent="0.25">
      <c r="A8440" s="3"/>
    </row>
    <row r="8441" spans="1:1" x14ac:dyDescent="0.25">
      <c r="A8441" s="3"/>
    </row>
    <row r="8442" spans="1:1" x14ac:dyDescent="0.25">
      <c r="A8442" s="3"/>
    </row>
    <row r="8443" spans="1:1" x14ac:dyDescent="0.25">
      <c r="A8443" s="3"/>
    </row>
    <row r="8444" spans="1:1" x14ac:dyDescent="0.25">
      <c r="A8444" s="3"/>
    </row>
    <row r="8445" spans="1:1" x14ac:dyDescent="0.25">
      <c r="A8445" s="3"/>
    </row>
    <row r="8446" spans="1:1" x14ac:dyDescent="0.25">
      <c r="A8446" s="3"/>
    </row>
    <row r="8447" spans="1:1" x14ac:dyDescent="0.25">
      <c r="A8447" s="3"/>
    </row>
    <row r="8448" spans="1:1" x14ac:dyDescent="0.25">
      <c r="A8448" s="3"/>
    </row>
    <row r="8449" spans="1:1" x14ac:dyDescent="0.25">
      <c r="A8449" s="3"/>
    </row>
    <row r="8450" spans="1:1" x14ac:dyDescent="0.25">
      <c r="A8450" s="3"/>
    </row>
    <row r="8451" spans="1:1" x14ac:dyDescent="0.25">
      <c r="A8451" s="3"/>
    </row>
    <row r="8452" spans="1:1" x14ac:dyDescent="0.25">
      <c r="A8452" s="3"/>
    </row>
    <row r="8453" spans="1:1" x14ac:dyDescent="0.25">
      <c r="A8453" s="3"/>
    </row>
    <row r="8454" spans="1:1" x14ac:dyDescent="0.25">
      <c r="A8454" s="3"/>
    </row>
    <row r="8455" spans="1:1" x14ac:dyDescent="0.25">
      <c r="A8455" s="3"/>
    </row>
    <row r="8456" spans="1:1" x14ac:dyDescent="0.25">
      <c r="A8456" s="3"/>
    </row>
    <row r="8457" spans="1:1" x14ac:dyDescent="0.25">
      <c r="A8457" s="3"/>
    </row>
    <row r="8458" spans="1:1" x14ac:dyDescent="0.25">
      <c r="A8458" s="3"/>
    </row>
    <row r="8459" spans="1:1" x14ac:dyDescent="0.25">
      <c r="A8459" s="3"/>
    </row>
    <row r="8460" spans="1:1" x14ac:dyDescent="0.25">
      <c r="A8460" s="3"/>
    </row>
    <row r="8461" spans="1:1" x14ac:dyDescent="0.25">
      <c r="A8461" s="3"/>
    </row>
    <row r="8462" spans="1:1" x14ac:dyDescent="0.25">
      <c r="A8462" s="3"/>
    </row>
    <row r="8463" spans="1:1" x14ac:dyDescent="0.25">
      <c r="A8463" s="3"/>
    </row>
    <row r="8464" spans="1:1" x14ac:dyDescent="0.25">
      <c r="A8464" s="3"/>
    </row>
    <row r="8465" spans="1:1" x14ac:dyDescent="0.25">
      <c r="A8465" s="3"/>
    </row>
    <row r="8466" spans="1:1" x14ac:dyDescent="0.25">
      <c r="A8466" s="3"/>
    </row>
    <row r="8467" spans="1:1" x14ac:dyDescent="0.25">
      <c r="A8467" s="3"/>
    </row>
    <row r="8468" spans="1:1" x14ac:dyDescent="0.25">
      <c r="A8468" s="3"/>
    </row>
    <row r="8469" spans="1:1" x14ac:dyDescent="0.25">
      <c r="A8469" s="3"/>
    </row>
    <row r="8470" spans="1:1" x14ac:dyDescent="0.25">
      <c r="A8470" s="3"/>
    </row>
    <row r="8471" spans="1:1" x14ac:dyDescent="0.25">
      <c r="A8471" s="3"/>
    </row>
    <row r="8472" spans="1:1" x14ac:dyDescent="0.25">
      <c r="A8472" s="3"/>
    </row>
    <row r="8473" spans="1:1" x14ac:dyDescent="0.25">
      <c r="A8473" s="3"/>
    </row>
    <row r="8474" spans="1:1" x14ac:dyDescent="0.25">
      <c r="A8474" s="3"/>
    </row>
    <row r="8475" spans="1:1" x14ac:dyDescent="0.25">
      <c r="A8475" s="3"/>
    </row>
    <row r="8476" spans="1:1" x14ac:dyDescent="0.25">
      <c r="A8476" s="3"/>
    </row>
    <row r="8477" spans="1:1" x14ac:dyDescent="0.25">
      <c r="A8477" s="3"/>
    </row>
    <row r="8478" spans="1:1" x14ac:dyDescent="0.25">
      <c r="A8478" s="3"/>
    </row>
    <row r="8479" spans="1:1" x14ac:dyDescent="0.25">
      <c r="A8479" s="3"/>
    </row>
    <row r="8480" spans="1:1" x14ac:dyDescent="0.25">
      <c r="A8480" s="3"/>
    </row>
    <row r="8481" spans="1:1" x14ac:dyDescent="0.25">
      <c r="A8481" s="3"/>
    </row>
    <row r="8482" spans="1:1" x14ac:dyDescent="0.25">
      <c r="A8482" s="3"/>
    </row>
    <row r="8483" spans="1:1" x14ac:dyDescent="0.25">
      <c r="A8483" s="3"/>
    </row>
    <row r="8484" spans="1:1" x14ac:dyDescent="0.25">
      <c r="A8484" s="3"/>
    </row>
    <row r="8485" spans="1:1" x14ac:dyDescent="0.25">
      <c r="A8485" s="3"/>
    </row>
    <row r="8486" spans="1:1" x14ac:dyDescent="0.25">
      <c r="A8486" s="3"/>
    </row>
    <row r="8487" spans="1:1" x14ac:dyDescent="0.25">
      <c r="A8487" s="3"/>
    </row>
    <row r="8488" spans="1:1" x14ac:dyDescent="0.25">
      <c r="A8488" s="3"/>
    </row>
    <row r="8489" spans="1:1" x14ac:dyDescent="0.25">
      <c r="A8489" s="3"/>
    </row>
    <row r="8490" spans="1:1" x14ac:dyDescent="0.25">
      <c r="A8490" s="3"/>
    </row>
    <row r="8491" spans="1:1" x14ac:dyDescent="0.25">
      <c r="A8491" s="3"/>
    </row>
    <row r="8492" spans="1:1" x14ac:dyDescent="0.25">
      <c r="A8492" s="3"/>
    </row>
    <row r="8493" spans="1:1" x14ac:dyDescent="0.25">
      <c r="A8493" s="3"/>
    </row>
    <row r="8494" spans="1:1" x14ac:dyDescent="0.25">
      <c r="A8494" s="3"/>
    </row>
    <row r="8495" spans="1:1" x14ac:dyDescent="0.25">
      <c r="A8495" s="3"/>
    </row>
    <row r="8496" spans="1:1" x14ac:dyDescent="0.25">
      <c r="A8496" s="3"/>
    </row>
    <row r="8497" spans="1:1" x14ac:dyDescent="0.25">
      <c r="A8497" s="3"/>
    </row>
    <row r="8498" spans="1:1" x14ac:dyDescent="0.25">
      <c r="A8498" s="3"/>
    </row>
    <row r="8499" spans="1:1" x14ac:dyDescent="0.25">
      <c r="A8499" s="3"/>
    </row>
    <row r="8500" spans="1:1" x14ac:dyDescent="0.25">
      <c r="A8500" s="3"/>
    </row>
    <row r="8501" spans="1:1" x14ac:dyDescent="0.25">
      <c r="A8501" s="3"/>
    </row>
    <row r="8502" spans="1:1" x14ac:dyDescent="0.25">
      <c r="A8502" s="3"/>
    </row>
    <row r="8503" spans="1:1" x14ac:dyDescent="0.25">
      <c r="A8503" s="3"/>
    </row>
    <row r="8504" spans="1:1" x14ac:dyDescent="0.25">
      <c r="A8504" s="3"/>
    </row>
    <row r="8505" spans="1:1" x14ac:dyDescent="0.25">
      <c r="A8505" s="3"/>
    </row>
    <row r="8506" spans="1:1" x14ac:dyDescent="0.25">
      <c r="A8506" s="3"/>
    </row>
    <row r="8507" spans="1:1" x14ac:dyDescent="0.25">
      <c r="A8507" s="3"/>
    </row>
    <row r="8508" spans="1:1" x14ac:dyDescent="0.25">
      <c r="A8508" s="3"/>
    </row>
    <row r="8509" spans="1:1" x14ac:dyDescent="0.25">
      <c r="A8509" s="3"/>
    </row>
    <row r="8510" spans="1:1" x14ac:dyDescent="0.25">
      <c r="A8510" s="3"/>
    </row>
    <row r="8511" spans="1:1" x14ac:dyDescent="0.25">
      <c r="A8511" s="3"/>
    </row>
    <row r="8512" spans="1:1" x14ac:dyDescent="0.25">
      <c r="A8512" s="3"/>
    </row>
    <row r="8513" spans="1:1" x14ac:dyDescent="0.25">
      <c r="A8513" s="3"/>
    </row>
    <row r="8514" spans="1:1" x14ac:dyDescent="0.25">
      <c r="A8514" s="3"/>
    </row>
    <row r="8515" spans="1:1" x14ac:dyDescent="0.25">
      <c r="A8515" s="3"/>
    </row>
    <row r="8516" spans="1:1" x14ac:dyDescent="0.25">
      <c r="A8516" s="3"/>
    </row>
    <row r="8517" spans="1:1" x14ac:dyDescent="0.25">
      <c r="A8517" s="3"/>
    </row>
    <row r="8518" spans="1:1" x14ac:dyDescent="0.25">
      <c r="A8518" s="3"/>
    </row>
    <row r="8519" spans="1:1" x14ac:dyDescent="0.25">
      <c r="A8519" s="3"/>
    </row>
    <row r="8520" spans="1:1" x14ac:dyDescent="0.25">
      <c r="A8520" s="3"/>
    </row>
    <row r="8521" spans="1:1" x14ac:dyDescent="0.25">
      <c r="A8521" s="3"/>
    </row>
    <row r="8522" spans="1:1" x14ac:dyDescent="0.25">
      <c r="A8522" s="3"/>
    </row>
    <row r="8523" spans="1:1" x14ac:dyDescent="0.25">
      <c r="A8523" s="3"/>
    </row>
    <row r="8524" spans="1:1" x14ac:dyDescent="0.25">
      <c r="A8524" s="3"/>
    </row>
    <row r="8525" spans="1:1" x14ac:dyDescent="0.25">
      <c r="A8525" s="3"/>
    </row>
    <row r="8526" spans="1:1" x14ac:dyDescent="0.25">
      <c r="A8526" s="3"/>
    </row>
    <row r="8527" spans="1:1" x14ac:dyDescent="0.25">
      <c r="A8527" s="3"/>
    </row>
    <row r="8528" spans="1:1" x14ac:dyDescent="0.25">
      <c r="A8528" s="3"/>
    </row>
    <row r="8529" spans="1:1" x14ac:dyDescent="0.25">
      <c r="A8529" s="3"/>
    </row>
    <row r="8530" spans="1:1" x14ac:dyDescent="0.25">
      <c r="A8530" s="3"/>
    </row>
    <row r="8531" spans="1:1" x14ac:dyDescent="0.25">
      <c r="A8531" s="3"/>
    </row>
    <row r="8532" spans="1:1" x14ac:dyDescent="0.25">
      <c r="A8532" s="3"/>
    </row>
    <row r="8533" spans="1:1" x14ac:dyDescent="0.25">
      <c r="A8533" s="3"/>
    </row>
    <row r="8534" spans="1:1" x14ac:dyDescent="0.25">
      <c r="A8534" s="3"/>
    </row>
    <row r="8535" spans="1:1" x14ac:dyDescent="0.25">
      <c r="A8535" s="3"/>
    </row>
    <row r="8536" spans="1:1" x14ac:dyDescent="0.25">
      <c r="A8536" s="3"/>
    </row>
    <row r="8537" spans="1:1" x14ac:dyDescent="0.25">
      <c r="A8537" s="3"/>
    </row>
    <row r="8538" spans="1:1" x14ac:dyDescent="0.25">
      <c r="A8538" s="3"/>
    </row>
    <row r="8539" spans="1:1" x14ac:dyDescent="0.25">
      <c r="A8539" s="3"/>
    </row>
    <row r="8540" spans="1:1" x14ac:dyDescent="0.25">
      <c r="A8540" s="3"/>
    </row>
    <row r="8541" spans="1:1" x14ac:dyDescent="0.25">
      <c r="A8541" s="3"/>
    </row>
    <row r="8542" spans="1:1" x14ac:dyDescent="0.25">
      <c r="A8542" s="3"/>
    </row>
    <row r="8543" spans="1:1" x14ac:dyDescent="0.25">
      <c r="A8543" s="3"/>
    </row>
    <row r="8544" spans="1:1" x14ac:dyDescent="0.25">
      <c r="A8544" s="3"/>
    </row>
    <row r="8545" spans="1:1" x14ac:dyDescent="0.25">
      <c r="A8545" s="3"/>
    </row>
    <row r="8546" spans="1:1" x14ac:dyDescent="0.25">
      <c r="A8546" s="3"/>
    </row>
    <row r="8547" spans="1:1" x14ac:dyDescent="0.25">
      <c r="A8547" s="3"/>
    </row>
    <row r="8548" spans="1:1" x14ac:dyDescent="0.25">
      <c r="A8548" s="3"/>
    </row>
    <row r="8549" spans="1:1" x14ac:dyDescent="0.25">
      <c r="A8549" s="3"/>
    </row>
    <row r="8550" spans="1:1" x14ac:dyDescent="0.25">
      <c r="A8550" s="3"/>
    </row>
    <row r="8551" spans="1:1" x14ac:dyDescent="0.25">
      <c r="A8551" s="3"/>
    </row>
    <row r="8552" spans="1:1" x14ac:dyDescent="0.25">
      <c r="A8552" s="3"/>
    </row>
    <row r="8553" spans="1:1" x14ac:dyDescent="0.25">
      <c r="A8553" s="3"/>
    </row>
    <row r="8554" spans="1:1" x14ac:dyDescent="0.25">
      <c r="A8554" s="3"/>
    </row>
    <row r="8555" spans="1:1" x14ac:dyDescent="0.25">
      <c r="A8555" s="3"/>
    </row>
    <row r="8556" spans="1:1" x14ac:dyDescent="0.25">
      <c r="A8556" s="3"/>
    </row>
    <row r="8557" spans="1:1" x14ac:dyDescent="0.25">
      <c r="A8557" s="3"/>
    </row>
    <row r="8558" spans="1:1" x14ac:dyDescent="0.25">
      <c r="A8558" s="3"/>
    </row>
    <row r="8559" spans="1:1" x14ac:dyDescent="0.25">
      <c r="A8559" s="3"/>
    </row>
    <row r="8560" spans="1:1" x14ac:dyDescent="0.25">
      <c r="A8560" s="3"/>
    </row>
    <row r="8561" spans="1:1" x14ac:dyDescent="0.25">
      <c r="A8561" s="3"/>
    </row>
    <row r="8562" spans="1:1" x14ac:dyDescent="0.25">
      <c r="A8562" s="3"/>
    </row>
    <row r="8563" spans="1:1" x14ac:dyDescent="0.25">
      <c r="A8563" s="3"/>
    </row>
    <row r="8564" spans="1:1" x14ac:dyDescent="0.25">
      <c r="A8564" s="3"/>
    </row>
    <row r="8565" spans="1:1" x14ac:dyDescent="0.25">
      <c r="A8565" s="3"/>
    </row>
    <row r="8566" spans="1:1" x14ac:dyDescent="0.25">
      <c r="A8566" s="3"/>
    </row>
    <row r="8567" spans="1:1" x14ac:dyDescent="0.25">
      <c r="A8567" s="3"/>
    </row>
    <row r="8568" spans="1:1" x14ac:dyDescent="0.25">
      <c r="A8568" s="3"/>
    </row>
    <row r="8569" spans="1:1" x14ac:dyDescent="0.25">
      <c r="A8569" s="3"/>
    </row>
    <row r="8570" spans="1:1" x14ac:dyDescent="0.25">
      <c r="A8570" s="3"/>
    </row>
    <row r="8571" spans="1:1" x14ac:dyDescent="0.25">
      <c r="A8571" s="3"/>
    </row>
    <row r="8572" spans="1:1" x14ac:dyDescent="0.25">
      <c r="A8572" s="3"/>
    </row>
    <row r="8573" spans="1:1" x14ac:dyDescent="0.25">
      <c r="A8573" s="3"/>
    </row>
    <row r="8574" spans="1:1" x14ac:dyDescent="0.25">
      <c r="A8574" s="3"/>
    </row>
    <row r="8575" spans="1:1" x14ac:dyDescent="0.25">
      <c r="A8575" s="3"/>
    </row>
    <row r="8576" spans="1:1" x14ac:dyDescent="0.25">
      <c r="A8576" s="3"/>
    </row>
    <row r="8577" spans="1:1" x14ac:dyDescent="0.25">
      <c r="A8577" s="3"/>
    </row>
    <row r="8578" spans="1:1" x14ac:dyDescent="0.25">
      <c r="A8578" s="3"/>
    </row>
    <row r="8579" spans="1:1" x14ac:dyDescent="0.25">
      <c r="A8579" s="3"/>
    </row>
    <row r="8580" spans="1:1" x14ac:dyDescent="0.25">
      <c r="A8580" s="3"/>
    </row>
    <row r="8581" spans="1:1" x14ac:dyDescent="0.25">
      <c r="A8581" s="3"/>
    </row>
    <row r="8582" spans="1:1" x14ac:dyDescent="0.25">
      <c r="A8582" s="3"/>
    </row>
    <row r="8583" spans="1:1" x14ac:dyDescent="0.25">
      <c r="A8583" s="3"/>
    </row>
    <row r="8584" spans="1:1" x14ac:dyDescent="0.25">
      <c r="A8584" s="3"/>
    </row>
    <row r="8585" spans="1:1" x14ac:dyDescent="0.25">
      <c r="A8585" s="3"/>
    </row>
    <row r="8586" spans="1:1" x14ac:dyDescent="0.25">
      <c r="A8586" s="3"/>
    </row>
    <row r="8587" spans="1:1" x14ac:dyDescent="0.25">
      <c r="A8587" s="3"/>
    </row>
    <row r="8588" spans="1:1" x14ac:dyDescent="0.25">
      <c r="A8588" s="3"/>
    </row>
    <row r="8589" spans="1:1" x14ac:dyDescent="0.25">
      <c r="A8589" s="3"/>
    </row>
    <row r="8590" spans="1:1" x14ac:dyDescent="0.25">
      <c r="A8590" s="3"/>
    </row>
    <row r="8591" spans="1:1" x14ac:dyDescent="0.25">
      <c r="A8591" s="3"/>
    </row>
    <row r="8592" spans="1:1" x14ac:dyDescent="0.25">
      <c r="A8592" s="3"/>
    </row>
    <row r="8593" spans="1:1" x14ac:dyDescent="0.25">
      <c r="A8593" s="3"/>
    </row>
    <row r="8594" spans="1:1" x14ac:dyDescent="0.25">
      <c r="A8594" s="3"/>
    </row>
    <row r="8595" spans="1:1" x14ac:dyDescent="0.25">
      <c r="A8595" s="3"/>
    </row>
    <row r="8596" spans="1:1" x14ac:dyDescent="0.25">
      <c r="A8596" s="3"/>
    </row>
    <row r="8597" spans="1:1" x14ac:dyDescent="0.25">
      <c r="A8597" s="3"/>
    </row>
    <row r="8598" spans="1:1" x14ac:dyDescent="0.25">
      <c r="A8598" s="3"/>
    </row>
    <row r="8599" spans="1:1" x14ac:dyDescent="0.25">
      <c r="A8599" s="3"/>
    </row>
    <row r="8600" spans="1:1" x14ac:dyDescent="0.25">
      <c r="A8600" s="3"/>
    </row>
    <row r="8601" spans="1:1" x14ac:dyDescent="0.25">
      <c r="A8601" s="3"/>
    </row>
    <row r="8602" spans="1:1" x14ac:dyDescent="0.25">
      <c r="A8602" s="3"/>
    </row>
    <row r="8603" spans="1:1" x14ac:dyDescent="0.25">
      <c r="A8603" s="3"/>
    </row>
    <row r="8604" spans="1:1" x14ac:dyDescent="0.25">
      <c r="A8604" s="3"/>
    </row>
    <row r="8605" spans="1:1" x14ac:dyDescent="0.25">
      <c r="A8605" s="3"/>
    </row>
    <row r="8606" spans="1:1" x14ac:dyDescent="0.25">
      <c r="A8606" s="3"/>
    </row>
    <row r="8607" spans="1:1" x14ac:dyDescent="0.25">
      <c r="A8607" s="3"/>
    </row>
    <row r="8608" spans="1:1" x14ac:dyDescent="0.25">
      <c r="A8608" s="3"/>
    </row>
    <row r="8609" spans="1:1" x14ac:dyDescent="0.25">
      <c r="A8609" s="3"/>
    </row>
    <row r="8610" spans="1:1" x14ac:dyDescent="0.25">
      <c r="A8610" s="3"/>
    </row>
    <row r="8611" spans="1:1" x14ac:dyDescent="0.25">
      <c r="A8611" s="3"/>
    </row>
    <row r="8612" spans="1:1" x14ac:dyDescent="0.25">
      <c r="A8612" s="3"/>
    </row>
    <row r="8613" spans="1:1" x14ac:dyDescent="0.25">
      <c r="A8613" s="3"/>
    </row>
    <row r="8614" spans="1:1" x14ac:dyDescent="0.25">
      <c r="A8614" s="3"/>
    </row>
    <row r="8615" spans="1:1" x14ac:dyDescent="0.25">
      <c r="A8615" s="3"/>
    </row>
    <row r="8616" spans="1:1" x14ac:dyDescent="0.25">
      <c r="A8616" s="3"/>
    </row>
    <row r="8617" spans="1:1" x14ac:dyDescent="0.25">
      <c r="A8617" s="3"/>
    </row>
    <row r="8618" spans="1:1" x14ac:dyDescent="0.25">
      <c r="A8618" s="3"/>
    </row>
    <row r="8619" spans="1:1" x14ac:dyDescent="0.25">
      <c r="A8619" s="3"/>
    </row>
    <row r="8620" spans="1:1" x14ac:dyDescent="0.25">
      <c r="A8620" s="3"/>
    </row>
    <row r="8621" spans="1:1" x14ac:dyDescent="0.25">
      <c r="A8621" s="3"/>
    </row>
    <row r="8622" spans="1:1" x14ac:dyDescent="0.25">
      <c r="A8622" s="3"/>
    </row>
    <row r="8623" spans="1:1" x14ac:dyDescent="0.25">
      <c r="A8623" s="3"/>
    </row>
    <row r="8624" spans="1:1" x14ac:dyDescent="0.25">
      <c r="A8624" s="3"/>
    </row>
    <row r="8625" spans="1:1" x14ac:dyDescent="0.25">
      <c r="A8625" s="3"/>
    </row>
    <row r="8626" spans="1:1" x14ac:dyDescent="0.25">
      <c r="A8626" s="3"/>
    </row>
    <row r="8627" spans="1:1" x14ac:dyDescent="0.25">
      <c r="A8627" s="3"/>
    </row>
    <row r="8628" spans="1:1" x14ac:dyDescent="0.25">
      <c r="A8628" s="3"/>
    </row>
    <row r="8629" spans="1:1" x14ac:dyDescent="0.25">
      <c r="A8629" s="3"/>
    </row>
    <row r="8630" spans="1:1" x14ac:dyDescent="0.25">
      <c r="A8630" s="3"/>
    </row>
    <row r="8631" spans="1:1" x14ac:dyDescent="0.25">
      <c r="A8631" s="3"/>
    </row>
    <row r="8632" spans="1:1" x14ac:dyDescent="0.25">
      <c r="A8632" s="3"/>
    </row>
    <row r="8633" spans="1:1" x14ac:dyDescent="0.25">
      <c r="A8633" s="3"/>
    </row>
    <row r="8634" spans="1:1" x14ac:dyDescent="0.25">
      <c r="A8634" s="3"/>
    </row>
    <row r="8635" spans="1:1" x14ac:dyDescent="0.25">
      <c r="A8635" s="3"/>
    </row>
    <row r="8636" spans="1:1" x14ac:dyDescent="0.25">
      <c r="A8636" s="3"/>
    </row>
    <row r="8637" spans="1:1" x14ac:dyDescent="0.25">
      <c r="A8637" s="3"/>
    </row>
    <row r="8638" spans="1:1" x14ac:dyDescent="0.25">
      <c r="A8638" s="3"/>
    </row>
    <row r="8639" spans="1:1" x14ac:dyDescent="0.25">
      <c r="A8639" s="3"/>
    </row>
    <row r="8640" spans="1:1" x14ac:dyDescent="0.25">
      <c r="A8640" s="3"/>
    </row>
    <row r="8641" spans="1:1" x14ac:dyDescent="0.25">
      <c r="A8641" s="3"/>
    </row>
    <row r="8642" spans="1:1" x14ac:dyDescent="0.25">
      <c r="A8642" s="3"/>
    </row>
    <row r="8643" spans="1:1" x14ac:dyDescent="0.25">
      <c r="A8643" s="3"/>
    </row>
    <row r="8644" spans="1:1" x14ac:dyDescent="0.25">
      <c r="A8644" s="3"/>
    </row>
    <row r="8645" spans="1:1" x14ac:dyDescent="0.25">
      <c r="A8645" s="3"/>
    </row>
    <row r="8646" spans="1:1" x14ac:dyDescent="0.25">
      <c r="A8646" s="3"/>
    </row>
    <row r="8647" spans="1:1" x14ac:dyDescent="0.25">
      <c r="A8647" s="3"/>
    </row>
    <row r="8648" spans="1:1" x14ac:dyDescent="0.25">
      <c r="A8648" s="3"/>
    </row>
    <row r="8649" spans="1:1" x14ac:dyDescent="0.25">
      <c r="A8649" s="3"/>
    </row>
    <row r="8650" spans="1:1" x14ac:dyDescent="0.25">
      <c r="A8650" s="3"/>
    </row>
    <row r="8651" spans="1:1" x14ac:dyDescent="0.25">
      <c r="A8651" s="3"/>
    </row>
    <row r="8652" spans="1:1" x14ac:dyDescent="0.25">
      <c r="A8652" s="3"/>
    </row>
    <row r="8653" spans="1:1" x14ac:dyDescent="0.25">
      <c r="A8653" s="3"/>
    </row>
    <row r="8654" spans="1:1" x14ac:dyDescent="0.25">
      <c r="A8654" s="3"/>
    </row>
    <row r="8655" spans="1:1" x14ac:dyDescent="0.25">
      <c r="A8655" s="3"/>
    </row>
    <row r="8656" spans="1:1" x14ac:dyDescent="0.25">
      <c r="A8656" s="3"/>
    </row>
    <row r="8657" spans="1:1" x14ac:dyDescent="0.25">
      <c r="A8657" s="3"/>
    </row>
    <row r="8658" spans="1:1" x14ac:dyDescent="0.25">
      <c r="A8658" s="3"/>
    </row>
    <row r="8659" spans="1:1" x14ac:dyDescent="0.25">
      <c r="A8659" s="3"/>
    </row>
    <row r="8660" spans="1:1" x14ac:dyDescent="0.25">
      <c r="A8660" s="3"/>
    </row>
    <row r="8661" spans="1:1" x14ac:dyDescent="0.25">
      <c r="A8661" s="3"/>
    </row>
    <row r="8662" spans="1:1" x14ac:dyDescent="0.25">
      <c r="A8662" s="3"/>
    </row>
    <row r="8663" spans="1:1" x14ac:dyDescent="0.25">
      <c r="A8663" s="3"/>
    </row>
    <row r="8664" spans="1:1" x14ac:dyDescent="0.25">
      <c r="A8664" s="3"/>
    </row>
    <row r="8665" spans="1:1" x14ac:dyDescent="0.25">
      <c r="A8665" s="3"/>
    </row>
    <row r="8666" spans="1:1" x14ac:dyDescent="0.25">
      <c r="A8666" s="3"/>
    </row>
    <row r="8667" spans="1:1" x14ac:dyDescent="0.25">
      <c r="A8667" s="3"/>
    </row>
    <row r="8668" spans="1:1" x14ac:dyDescent="0.25">
      <c r="A8668" s="3"/>
    </row>
    <row r="8669" spans="1:1" x14ac:dyDescent="0.25">
      <c r="A8669" s="3"/>
    </row>
    <row r="8670" spans="1:1" x14ac:dyDescent="0.25">
      <c r="A8670" s="3"/>
    </row>
    <row r="8671" spans="1:1" x14ac:dyDescent="0.25">
      <c r="A8671" s="3"/>
    </row>
    <row r="8672" spans="1:1" x14ac:dyDescent="0.25">
      <c r="A8672" s="3"/>
    </row>
    <row r="8673" spans="1:1" x14ac:dyDescent="0.25">
      <c r="A8673" s="3"/>
    </row>
    <row r="8674" spans="1:1" x14ac:dyDescent="0.25">
      <c r="A8674" s="3"/>
    </row>
    <row r="8675" spans="1:1" x14ac:dyDescent="0.25">
      <c r="A8675" s="3"/>
    </row>
    <row r="8676" spans="1:1" x14ac:dyDescent="0.25">
      <c r="A8676" s="3"/>
    </row>
    <row r="8677" spans="1:1" x14ac:dyDescent="0.25">
      <c r="A8677" s="3"/>
    </row>
    <row r="8678" spans="1:1" x14ac:dyDescent="0.25">
      <c r="A8678" s="3"/>
    </row>
    <row r="8679" spans="1:1" x14ac:dyDescent="0.25">
      <c r="A8679" s="3"/>
    </row>
    <row r="8680" spans="1:1" x14ac:dyDescent="0.25">
      <c r="A8680" s="3"/>
    </row>
    <row r="8681" spans="1:1" x14ac:dyDescent="0.25">
      <c r="A8681" s="3"/>
    </row>
    <row r="8682" spans="1:1" x14ac:dyDescent="0.25">
      <c r="A8682" s="3"/>
    </row>
    <row r="8683" spans="1:1" x14ac:dyDescent="0.25">
      <c r="A8683" s="3"/>
    </row>
    <row r="8684" spans="1:1" x14ac:dyDescent="0.25">
      <c r="A8684" s="3"/>
    </row>
    <row r="8685" spans="1:1" x14ac:dyDescent="0.25">
      <c r="A8685" s="3"/>
    </row>
    <row r="8686" spans="1:1" x14ac:dyDescent="0.25">
      <c r="A8686" s="3"/>
    </row>
    <row r="8687" spans="1:1" x14ac:dyDescent="0.25">
      <c r="A8687" s="3"/>
    </row>
    <row r="8688" spans="1:1" x14ac:dyDescent="0.25">
      <c r="A8688" s="3"/>
    </row>
    <row r="8689" spans="1:1" x14ac:dyDescent="0.25">
      <c r="A8689" s="3"/>
    </row>
    <row r="8690" spans="1:1" x14ac:dyDescent="0.25">
      <c r="A8690" s="3"/>
    </row>
    <row r="8691" spans="1:1" x14ac:dyDescent="0.25">
      <c r="A8691" s="3"/>
    </row>
    <row r="8692" spans="1:1" x14ac:dyDescent="0.25">
      <c r="A8692" s="3"/>
    </row>
    <row r="8693" spans="1:1" x14ac:dyDescent="0.25">
      <c r="A8693" s="3"/>
    </row>
    <row r="8694" spans="1:1" x14ac:dyDescent="0.25">
      <c r="A8694" s="3"/>
    </row>
    <row r="8695" spans="1:1" x14ac:dyDescent="0.25">
      <c r="A8695" s="3"/>
    </row>
    <row r="8696" spans="1:1" x14ac:dyDescent="0.25">
      <c r="A8696" s="3"/>
    </row>
    <row r="8697" spans="1:1" x14ac:dyDescent="0.25">
      <c r="A8697" s="3"/>
    </row>
    <row r="8698" spans="1:1" x14ac:dyDescent="0.25">
      <c r="A8698" s="3"/>
    </row>
    <row r="8699" spans="1:1" x14ac:dyDescent="0.25">
      <c r="A8699" s="3"/>
    </row>
    <row r="8700" spans="1:1" x14ac:dyDescent="0.25">
      <c r="A8700" s="3"/>
    </row>
    <row r="8701" spans="1:1" x14ac:dyDescent="0.25">
      <c r="A8701" s="3"/>
    </row>
    <row r="8702" spans="1:1" x14ac:dyDescent="0.25">
      <c r="A8702" s="3"/>
    </row>
    <row r="8703" spans="1:1" x14ac:dyDescent="0.25">
      <c r="A8703" s="3"/>
    </row>
    <row r="8704" spans="1:1" x14ac:dyDescent="0.25">
      <c r="A8704" s="3"/>
    </row>
    <row r="8705" spans="1:1" x14ac:dyDescent="0.25">
      <c r="A8705" s="3"/>
    </row>
    <row r="8706" spans="1:1" x14ac:dyDescent="0.25">
      <c r="A8706" s="3"/>
    </row>
    <row r="8707" spans="1:1" x14ac:dyDescent="0.25">
      <c r="A8707" s="3"/>
    </row>
    <row r="8708" spans="1:1" x14ac:dyDescent="0.25">
      <c r="A8708" s="3"/>
    </row>
    <row r="8709" spans="1:1" x14ac:dyDescent="0.25">
      <c r="A8709" s="3"/>
    </row>
    <row r="8710" spans="1:1" x14ac:dyDescent="0.25">
      <c r="A8710" s="3"/>
    </row>
    <row r="8711" spans="1:1" x14ac:dyDescent="0.25">
      <c r="A8711" s="3"/>
    </row>
    <row r="8712" spans="1:1" x14ac:dyDescent="0.25">
      <c r="A8712" s="3"/>
    </row>
    <row r="8713" spans="1:1" x14ac:dyDescent="0.25">
      <c r="A8713" s="3"/>
    </row>
    <row r="8714" spans="1:1" x14ac:dyDescent="0.25">
      <c r="A8714" s="3"/>
    </row>
    <row r="8715" spans="1:1" x14ac:dyDescent="0.25">
      <c r="A8715" s="3"/>
    </row>
    <row r="8716" spans="1:1" x14ac:dyDescent="0.25">
      <c r="A8716" s="3"/>
    </row>
    <row r="8717" spans="1:1" x14ac:dyDescent="0.25">
      <c r="A8717" s="3"/>
    </row>
    <row r="8718" spans="1:1" x14ac:dyDescent="0.25">
      <c r="A8718" s="3"/>
    </row>
    <row r="8719" spans="1:1" x14ac:dyDescent="0.25">
      <c r="A8719" s="3"/>
    </row>
    <row r="8720" spans="1:1" x14ac:dyDescent="0.25">
      <c r="A8720" s="3"/>
    </row>
    <row r="8721" spans="1:1" x14ac:dyDescent="0.25">
      <c r="A8721" s="3"/>
    </row>
    <row r="8722" spans="1:1" x14ac:dyDescent="0.25">
      <c r="A8722" s="3"/>
    </row>
    <row r="8723" spans="1:1" x14ac:dyDescent="0.25">
      <c r="A8723" s="3"/>
    </row>
    <row r="8724" spans="1:1" x14ac:dyDescent="0.25">
      <c r="A8724" s="3"/>
    </row>
    <row r="8725" spans="1:1" x14ac:dyDescent="0.25">
      <c r="A8725" s="3"/>
    </row>
    <row r="8726" spans="1:1" x14ac:dyDescent="0.25">
      <c r="A8726" s="3"/>
    </row>
    <row r="8727" spans="1:1" x14ac:dyDescent="0.25">
      <c r="A8727" s="3"/>
    </row>
    <row r="8728" spans="1:1" x14ac:dyDescent="0.25">
      <c r="A8728" s="3"/>
    </row>
    <row r="8729" spans="1:1" x14ac:dyDescent="0.25">
      <c r="A8729" s="3"/>
    </row>
    <row r="8730" spans="1:1" x14ac:dyDescent="0.25">
      <c r="A8730" s="3"/>
    </row>
    <row r="8731" spans="1:1" x14ac:dyDescent="0.25">
      <c r="A8731" s="3"/>
    </row>
    <row r="8732" spans="1:1" x14ac:dyDescent="0.25">
      <c r="A8732" s="3"/>
    </row>
    <row r="8733" spans="1:1" x14ac:dyDescent="0.25">
      <c r="A8733" s="3"/>
    </row>
    <row r="8734" spans="1:1" x14ac:dyDescent="0.25">
      <c r="A8734" s="3"/>
    </row>
    <row r="8735" spans="1:1" x14ac:dyDescent="0.25">
      <c r="A8735" s="3"/>
    </row>
    <row r="8736" spans="1:1" x14ac:dyDescent="0.25">
      <c r="A8736" s="3"/>
    </row>
    <row r="8737" spans="1:1" x14ac:dyDescent="0.25">
      <c r="A8737" s="3"/>
    </row>
    <row r="8738" spans="1:1" x14ac:dyDescent="0.25">
      <c r="A8738" s="3"/>
    </row>
    <row r="8739" spans="1:1" x14ac:dyDescent="0.25">
      <c r="A8739" s="3"/>
    </row>
    <row r="8740" spans="1:1" x14ac:dyDescent="0.25">
      <c r="A8740" s="3"/>
    </row>
    <row r="8741" spans="1:1" x14ac:dyDescent="0.25">
      <c r="A8741" s="3"/>
    </row>
    <row r="8742" spans="1:1" x14ac:dyDescent="0.25">
      <c r="A8742" s="3"/>
    </row>
    <row r="8743" spans="1:1" x14ac:dyDescent="0.25">
      <c r="A8743" s="3"/>
    </row>
    <row r="8744" spans="1:1" x14ac:dyDescent="0.25">
      <c r="A8744" s="3"/>
    </row>
    <row r="8745" spans="1:1" x14ac:dyDescent="0.25">
      <c r="A8745" s="3"/>
    </row>
    <row r="8746" spans="1:1" x14ac:dyDescent="0.25">
      <c r="A8746" s="3"/>
    </row>
    <row r="8747" spans="1:1" x14ac:dyDescent="0.25">
      <c r="A8747" s="3"/>
    </row>
    <row r="8748" spans="1:1" x14ac:dyDescent="0.25">
      <c r="A8748" s="3"/>
    </row>
    <row r="8749" spans="1:1" x14ac:dyDescent="0.25">
      <c r="A8749" s="3"/>
    </row>
    <row r="8750" spans="1:1" x14ac:dyDescent="0.25">
      <c r="A8750" s="3"/>
    </row>
    <row r="8751" spans="1:1" x14ac:dyDescent="0.25">
      <c r="A8751" s="3"/>
    </row>
    <row r="8752" spans="1:1" x14ac:dyDescent="0.25">
      <c r="A8752" s="3"/>
    </row>
    <row r="8753" spans="1:1" x14ac:dyDescent="0.25">
      <c r="A8753" s="3"/>
    </row>
    <row r="8754" spans="1:1" x14ac:dyDescent="0.25">
      <c r="A8754" s="3"/>
    </row>
    <row r="8755" spans="1:1" x14ac:dyDescent="0.25">
      <c r="A8755" s="3"/>
    </row>
    <row r="8756" spans="1:1" x14ac:dyDescent="0.25">
      <c r="A8756" s="3"/>
    </row>
    <row r="8757" spans="1:1" x14ac:dyDescent="0.25">
      <c r="A8757" s="3"/>
    </row>
    <row r="8758" spans="1:1" x14ac:dyDescent="0.25">
      <c r="A8758" s="3"/>
    </row>
    <row r="8759" spans="1:1" x14ac:dyDescent="0.25">
      <c r="A8759" s="3"/>
    </row>
    <row r="8760" spans="1:1" x14ac:dyDescent="0.25">
      <c r="A8760" s="3"/>
    </row>
    <row r="8761" spans="1:1" x14ac:dyDescent="0.25">
      <c r="A8761" s="3"/>
    </row>
    <row r="8762" spans="1:1" x14ac:dyDescent="0.25">
      <c r="A8762" s="3"/>
    </row>
    <row r="8763" spans="1:1" x14ac:dyDescent="0.25">
      <c r="A8763" s="3"/>
    </row>
    <row r="8764" spans="1:1" x14ac:dyDescent="0.25">
      <c r="A8764" s="3"/>
    </row>
    <row r="8765" spans="1:1" x14ac:dyDescent="0.25">
      <c r="A8765" s="3"/>
    </row>
    <row r="8766" spans="1:1" x14ac:dyDescent="0.25">
      <c r="A8766" s="3"/>
    </row>
    <row r="8767" spans="1:1" x14ac:dyDescent="0.25">
      <c r="A8767" s="3"/>
    </row>
    <row r="8768" spans="1:1" x14ac:dyDescent="0.25">
      <c r="A8768" s="3"/>
    </row>
    <row r="8769" spans="1:1" x14ac:dyDescent="0.25">
      <c r="A8769" s="3"/>
    </row>
    <row r="8770" spans="1:1" x14ac:dyDescent="0.25">
      <c r="A8770" s="3"/>
    </row>
    <row r="8771" spans="1:1" x14ac:dyDescent="0.25">
      <c r="A8771" s="3"/>
    </row>
    <row r="8772" spans="1:1" x14ac:dyDescent="0.25">
      <c r="A8772" s="3"/>
    </row>
    <row r="8773" spans="1:1" x14ac:dyDescent="0.25">
      <c r="A8773" s="3"/>
    </row>
    <row r="8774" spans="1:1" x14ac:dyDescent="0.25">
      <c r="A8774" s="3"/>
    </row>
    <row r="8775" spans="1:1" x14ac:dyDescent="0.25">
      <c r="A8775" s="3"/>
    </row>
    <row r="8776" spans="1:1" x14ac:dyDescent="0.25">
      <c r="A8776" s="3"/>
    </row>
    <row r="8777" spans="1:1" x14ac:dyDescent="0.25">
      <c r="A8777" s="3"/>
    </row>
    <row r="8778" spans="1:1" x14ac:dyDescent="0.25">
      <c r="A8778" s="3"/>
    </row>
    <row r="8779" spans="1:1" x14ac:dyDescent="0.25">
      <c r="A8779" s="3"/>
    </row>
    <row r="8780" spans="1:1" x14ac:dyDescent="0.25">
      <c r="A8780" s="3"/>
    </row>
    <row r="8781" spans="1:1" x14ac:dyDescent="0.25">
      <c r="A8781" s="3"/>
    </row>
    <row r="8782" spans="1:1" x14ac:dyDescent="0.25">
      <c r="A8782" s="3"/>
    </row>
    <row r="8783" spans="1:1" x14ac:dyDescent="0.25">
      <c r="A8783" s="3"/>
    </row>
    <row r="8784" spans="1:1" x14ac:dyDescent="0.25">
      <c r="A8784" s="3"/>
    </row>
    <row r="8785" spans="1:1" x14ac:dyDescent="0.25">
      <c r="A8785" s="3"/>
    </row>
    <row r="8786" spans="1:1" x14ac:dyDescent="0.25">
      <c r="A8786" s="3"/>
    </row>
    <row r="8787" spans="1:1" x14ac:dyDescent="0.25">
      <c r="A8787" s="3"/>
    </row>
    <row r="8788" spans="1:1" x14ac:dyDescent="0.25">
      <c r="A8788" s="3"/>
    </row>
    <row r="8789" spans="1:1" x14ac:dyDescent="0.25">
      <c r="A8789" s="3"/>
    </row>
    <row r="8790" spans="1:1" x14ac:dyDescent="0.25">
      <c r="A8790" s="3"/>
    </row>
    <row r="8791" spans="1:1" x14ac:dyDescent="0.25">
      <c r="A8791" s="3"/>
    </row>
    <row r="8792" spans="1:1" x14ac:dyDescent="0.25">
      <c r="A8792" s="3"/>
    </row>
    <row r="8793" spans="1:1" x14ac:dyDescent="0.25">
      <c r="A8793" s="3"/>
    </row>
    <row r="8794" spans="1:1" x14ac:dyDescent="0.25">
      <c r="A8794" s="3"/>
    </row>
    <row r="8795" spans="1:1" x14ac:dyDescent="0.25">
      <c r="A8795" s="3"/>
    </row>
    <row r="8796" spans="1:1" x14ac:dyDescent="0.25">
      <c r="A8796" s="3"/>
    </row>
    <row r="8797" spans="1:1" x14ac:dyDescent="0.25">
      <c r="A8797" s="3"/>
    </row>
    <row r="8798" spans="1:1" x14ac:dyDescent="0.25">
      <c r="A8798" s="3"/>
    </row>
    <row r="8799" spans="1:1" x14ac:dyDescent="0.25">
      <c r="A8799" s="3"/>
    </row>
    <row r="8800" spans="1:1" x14ac:dyDescent="0.25">
      <c r="A8800" s="3"/>
    </row>
    <row r="8801" spans="1:1" x14ac:dyDescent="0.25">
      <c r="A8801" s="3"/>
    </row>
    <row r="8802" spans="1:1" x14ac:dyDescent="0.25">
      <c r="A8802" s="3"/>
    </row>
    <row r="8803" spans="1:1" x14ac:dyDescent="0.25">
      <c r="A8803" s="3"/>
    </row>
    <row r="8804" spans="1:1" x14ac:dyDescent="0.25">
      <c r="A8804" s="3"/>
    </row>
    <row r="8805" spans="1:1" x14ac:dyDescent="0.25">
      <c r="A8805" s="3"/>
    </row>
    <row r="8806" spans="1:1" x14ac:dyDescent="0.25">
      <c r="A8806" s="3"/>
    </row>
    <row r="8807" spans="1:1" x14ac:dyDescent="0.25">
      <c r="A8807" s="3"/>
    </row>
    <row r="8808" spans="1:1" x14ac:dyDescent="0.25">
      <c r="A8808" s="3"/>
    </row>
    <row r="8809" spans="1:1" x14ac:dyDescent="0.25">
      <c r="A8809" s="3"/>
    </row>
    <row r="8810" spans="1:1" x14ac:dyDescent="0.25">
      <c r="A8810" s="3"/>
    </row>
    <row r="8811" spans="1:1" x14ac:dyDescent="0.25">
      <c r="A8811" s="3"/>
    </row>
    <row r="8812" spans="1:1" x14ac:dyDescent="0.25">
      <c r="A8812" s="3"/>
    </row>
    <row r="8813" spans="1:1" x14ac:dyDescent="0.25">
      <c r="A8813" s="3"/>
    </row>
    <row r="8814" spans="1:1" x14ac:dyDescent="0.25">
      <c r="A8814" s="3"/>
    </row>
    <row r="8815" spans="1:1" x14ac:dyDescent="0.25">
      <c r="A8815" s="3"/>
    </row>
    <row r="8816" spans="1:1" x14ac:dyDescent="0.25">
      <c r="A8816" s="3"/>
    </row>
    <row r="8817" spans="1:1" x14ac:dyDescent="0.25">
      <c r="A8817" s="3"/>
    </row>
    <row r="8818" spans="1:1" x14ac:dyDescent="0.25">
      <c r="A8818" s="3"/>
    </row>
    <row r="8819" spans="1:1" x14ac:dyDescent="0.25">
      <c r="A8819" s="3"/>
    </row>
    <row r="8820" spans="1:1" x14ac:dyDescent="0.25">
      <c r="A8820" s="3"/>
    </row>
    <row r="8821" spans="1:1" x14ac:dyDescent="0.25">
      <c r="A8821" s="3"/>
    </row>
    <row r="8822" spans="1:1" x14ac:dyDescent="0.25">
      <c r="A8822" s="3"/>
    </row>
    <row r="8823" spans="1:1" x14ac:dyDescent="0.25">
      <c r="A8823" s="3"/>
    </row>
    <row r="8824" spans="1:1" x14ac:dyDescent="0.25">
      <c r="A8824" s="3"/>
    </row>
    <row r="8825" spans="1:1" x14ac:dyDescent="0.25">
      <c r="A8825" s="3"/>
    </row>
    <row r="8826" spans="1:1" x14ac:dyDescent="0.25">
      <c r="A8826" s="3"/>
    </row>
    <row r="8827" spans="1:1" x14ac:dyDescent="0.25">
      <c r="A8827" s="3"/>
    </row>
    <row r="8828" spans="1:1" x14ac:dyDescent="0.25">
      <c r="A8828" s="3"/>
    </row>
    <row r="8829" spans="1:1" x14ac:dyDescent="0.25">
      <c r="A8829" s="3"/>
    </row>
    <row r="8830" spans="1:1" x14ac:dyDescent="0.25">
      <c r="A8830" s="3"/>
    </row>
    <row r="8831" spans="1:1" x14ac:dyDescent="0.25">
      <c r="A8831" s="3"/>
    </row>
    <row r="8832" spans="1:1" x14ac:dyDescent="0.25">
      <c r="A8832" s="3"/>
    </row>
    <row r="8833" spans="1:1" x14ac:dyDescent="0.25">
      <c r="A8833" s="3"/>
    </row>
    <row r="8834" spans="1:1" x14ac:dyDescent="0.25">
      <c r="A8834" s="3"/>
    </row>
    <row r="8835" spans="1:1" x14ac:dyDescent="0.25">
      <c r="A8835" s="3"/>
    </row>
    <row r="8836" spans="1:1" x14ac:dyDescent="0.25">
      <c r="A8836" s="3"/>
    </row>
    <row r="8837" spans="1:1" x14ac:dyDescent="0.25">
      <c r="A8837" s="3"/>
    </row>
    <row r="8838" spans="1:1" x14ac:dyDescent="0.25">
      <c r="A8838" s="3"/>
    </row>
    <row r="8839" spans="1:1" x14ac:dyDescent="0.25">
      <c r="A8839" s="3"/>
    </row>
    <row r="8840" spans="1:1" x14ac:dyDescent="0.25">
      <c r="A8840" s="3"/>
    </row>
    <row r="8841" spans="1:1" x14ac:dyDescent="0.25">
      <c r="A8841" s="3"/>
    </row>
    <row r="8842" spans="1:1" x14ac:dyDescent="0.25">
      <c r="A8842" s="3"/>
    </row>
    <row r="8843" spans="1:1" x14ac:dyDescent="0.25">
      <c r="A8843" s="3"/>
    </row>
    <row r="8844" spans="1:1" x14ac:dyDescent="0.25">
      <c r="A8844" s="3"/>
    </row>
    <row r="8845" spans="1:1" x14ac:dyDescent="0.25">
      <c r="A8845" s="3"/>
    </row>
    <row r="8846" spans="1:1" x14ac:dyDescent="0.25">
      <c r="A8846" s="3"/>
    </row>
    <row r="8847" spans="1:1" x14ac:dyDescent="0.25">
      <c r="A8847" s="3"/>
    </row>
    <row r="8848" spans="1:1" x14ac:dyDescent="0.25">
      <c r="A8848" s="3"/>
    </row>
    <row r="8849" spans="1:1" x14ac:dyDescent="0.25">
      <c r="A8849" s="3"/>
    </row>
    <row r="8850" spans="1:1" x14ac:dyDescent="0.25">
      <c r="A8850" s="3"/>
    </row>
    <row r="8851" spans="1:1" x14ac:dyDescent="0.25">
      <c r="A8851" s="3"/>
    </row>
    <row r="8852" spans="1:1" x14ac:dyDescent="0.25">
      <c r="A8852" s="3"/>
    </row>
    <row r="8853" spans="1:1" x14ac:dyDescent="0.25">
      <c r="A8853" s="3"/>
    </row>
    <row r="8854" spans="1:1" x14ac:dyDescent="0.25">
      <c r="A8854" s="3"/>
    </row>
    <row r="8855" spans="1:1" x14ac:dyDescent="0.25">
      <c r="A8855" s="3"/>
    </row>
    <row r="8856" spans="1:1" x14ac:dyDescent="0.25">
      <c r="A8856" s="3"/>
    </row>
    <row r="8857" spans="1:1" x14ac:dyDescent="0.25">
      <c r="A8857" s="3"/>
    </row>
    <row r="8858" spans="1:1" x14ac:dyDescent="0.25">
      <c r="A8858" s="3"/>
    </row>
    <row r="8859" spans="1:1" x14ac:dyDescent="0.25">
      <c r="A8859" s="3"/>
    </row>
    <row r="8860" spans="1:1" x14ac:dyDescent="0.25">
      <c r="A8860" s="3"/>
    </row>
    <row r="8861" spans="1:1" x14ac:dyDescent="0.25">
      <c r="A8861" s="3"/>
    </row>
    <row r="8862" spans="1:1" x14ac:dyDescent="0.25">
      <c r="A8862" s="3"/>
    </row>
    <row r="8863" spans="1:1" x14ac:dyDescent="0.25">
      <c r="A8863" s="3"/>
    </row>
    <row r="8864" spans="1:1" x14ac:dyDescent="0.25">
      <c r="A8864" s="3"/>
    </row>
    <row r="8865" spans="1:1" x14ac:dyDescent="0.25">
      <c r="A8865" s="3"/>
    </row>
    <row r="8866" spans="1:1" x14ac:dyDescent="0.25">
      <c r="A8866" s="3"/>
    </row>
    <row r="8867" spans="1:1" x14ac:dyDescent="0.25">
      <c r="A8867" s="3"/>
    </row>
    <row r="8868" spans="1:1" x14ac:dyDescent="0.25">
      <c r="A8868" s="3"/>
    </row>
    <row r="8869" spans="1:1" x14ac:dyDescent="0.25">
      <c r="A8869" s="3"/>
    </row>
    <row r="8870" spans="1:1" x14ac:dyDescent="0.25">
      <c r="A8870" s="3"/>
    </row>
    <row r="8871" spans="1:1" x14ac:dyDescent="0.25">
      <c r="A8871" s="3"/>
    </row>
    <row r="8872" spans="1:1" x14ac:dyDescent="0.25">
      <c r="A8872" s="3"/>
    </row>
    <row r="8873" spans="1:1" x14ac:dyDescent="0.25">
      <c r="A8873" s="3"/>
    </row>
    <row r="8874" spans="1:1" x14ac:dyDescent="0.25">
      <c r="A8874" s="3"/>
    </row>
    <row r="8875" spans="1:1" x14ac:dyDescent="0.25">
      <c r="A8875" s="3"/>
    </row>
    <row r="8876" spans="1:1" x14ac:dyDescent="0.25">
      <c r="A8876" s="3"/>
    </row>
    <row r="8877" spans="1:1" x14ac:dyDescent="0.25">
      <c r="A8877" s="3"/>
    </row>
    <row r="8878" spans="1:1" x14ac:dyDescent="0.25">
      <c r="A8878" s="3"/>
    </row>
    <row r="8879" spans="1:1" x14ac:dyDescent="0.25">
      <c r="A8879" s="3"/>
    </row>
    <row r="8880" spans="1:1" x14ac:dyDescent="0.25">
      <c r="A8880" s="3"/>
    </row>
    <row r="8881" spans="1:1" x14ac:dyDescent="0.25">
      <c r="A8881" s="3"/>
    </row>
    <row r="8882" spans="1:1" x14ac:dyDescent="0.25">
      <c r="A8882" s="3"/>
    </row>
    <row r="8883" spans="1:1" x14ac:dyDescent="0.25">
      <c r="A8883" s="3"/>
    </row>
    <row r="8884" spans="1:1" x14ac:dyDescent="0.25">
      <c r="A8884" s="3"/>
    </row>
    <row r="8885" spans="1:1" x14ac:dyDescent="0.25">
      <c r="A8885" s="3"/>
    </row>
    <row r="8886" spans="1:1" x14ac:dyDescent="0.25">
      <c r="A8886" s="3"/>
    </row>
    <row r="8887" spans="1:1" x14ac:dyDescent="0.25">
      <c r="A8887" s="3"/>
    </row>
    <row r="8888" spans="1:1" x14ac:dyDescent="0.25">
      <c r="A8888" s="3"/>
    </row>
    <row r="8889" spans="1:1" x14ac:dyDescent="0.25">
      <c r="A8889" s="3"/>
    </row>
    <row r="8890" spans="1:1" x14ac:dyDescent="0.25">
      <c r="A8890" s="3"/>
    </row>
    <row r="8891" spans="1:1" x14ac:dyDescent="0.25">
      <c r="A8891" s="3"/>
    </row>
    <row r="8892" spans="1:1" x14ac:dyDescent="0.25">
      <c r="A8892" s="3"/>
    </row>
    <row r="8893" spans="1:1" x14ac:dyDescent="0.25">
      <c r="A8893" s="3"/>
    </row>
    <row r="8894" spans="1:1" x14ac:dyDescent="0.25">
      <c r="A8894" s="3"/>
    </row>
    <row r="8895" spans="1:1" x14ac:dyDescent="0.25">
      <c r="A8895" s="3"/>
    </row>
    <row r="8896" spans="1:1" x14ac:dyDescent="0.25">
      <c r="A8896" s="3"/>
    </row>
    <row r="8897" spans="1:1" x14ac:dyDescent="0.25">
      <c r="A8897" s="3"/>
    </row>
    <row r="8898" spans="1:1" x14ac:dyDescent="0.25">
      <c r="A8898" s="3"/>
    </row>
    <row r="8899" spans="1:1" x14ac:dyDescent="0.25">
      <c r="A8899" s="3"/>
    </row>
    <row r="8900" spans="1:1" x14ac:dyDescent="0.25">
      <c r="A8900" s="3"/>
    </row>
    <row r="8901" spans="1:1" x14ac:dyDescent="0.25">
      <c r="A8901" s="3"/>
    </row>
    <row r="8902" spans="1:1" x14ac:dyDescent="0.25">
      <c r="A8902" s="3"/>
    </row>
    <row r="8903" spans="1:1" x14ac:dyDescent="0.25">
      <c r="A8903" s="3"/>
    </row>
    <row r="8904" spans="1:1" x14ac:dyDescent="0.25">
      <c r="A8904" s="3"/>
    </row>
    <row r="8905" spans="1:1" x14ac:dyDescent="0.25">
      <c r="A8905" s="3"/>
    </row>
    <row r="8906" spans="1:1" x14ac:dyDescent="0.25">
      <c r="A8906" s="3"/>
    </row>
    <row r="8907" spans="1:1" x14ac:dyDescent="0.25">
      <c r="A8907" s="3"/>
    </row>
    <row r="8908" spans="1:1" x14ac:dyDescent="0.25">
      <c r="A8908" s="3"/>
    </row>
    <row r="8909" spans="1:1" x14ac:dyDescent="0.25">
      <c r="A8909" s="3"/>
    </row>
    <row r="8910" spans="1:1" x14ac:dyDescent="0.25">
      <c r="A8910" s="3"/>
    </row>
    <row r="8911" spans="1:1" x14ac:dyDescent="0.25">
      <c r="A8911" s="3"/>
    </row>
    <row r="8912" spans="1:1" x14ac:dyDescent="0.25">
      <c r="A8912" s="3"/>
    </row>
    <row r="8913" spans="1:1" x14ac:dyDescent="0.25">
      <c r="A8913" s="3"/>
    </row>
    <row r="8914" spans="1:1" x14ac:dyDescent="0.25">
      <c r="A8914" s="3"/>
    </row>
    <row r="8915" spans="1:1" x14ac:dyDescent="0.25">
      <c r="A8915" s="3"/>
    </row>
    <row r="8916" spans="1:1" x14ac:dyDescent="0.25">
      <c r="A8916" s="3"/>
    </row>
    <row r="8917" spans="1:1" x14ac:dyDescent="0.25">
      <c r="A8917" s="3"/>
    </row>
    <row r="8918" spans="1:1" x14ac:dyDescent="0.25">
      <c r="A8918" s="3"/>
    </row>
    <row r="8919" spans="1:1" x14ac:dyDescent="0.25">
      <c r="A8919" s="3"/>
    </row>
    <row r="8920" spans="1:1" x14ac:dyDescent="0.25">
      <c r="A8920" s="3"/>
    </row>
    <row r="8921" spans="1:1" x14ac:dyDescent="0.25">
      <c r="A8921" s="3"/>
    </row>
    <row r="8922" spans="1:1" x14ac:dyDescent="0.25">
      <c r="A8922" s="3"/>
    </row>
    <row r="8923" spans="1:1" x14ac:dyDescent="0.25">
      <c r="A8923" s="3"/>
    </row>
    <row r="8924" spans="1:1" x14ac:dyDescent="0.25">
      <c r="A8924" s="3"/>
    </row>
    <row r="8925" spans="1:1" x14ac:dyDescent="0.25">
      <c r="A8925" s="3"/>
    </row>
    <row r="8926" spans="1:1" x14ac:dyDescent="0.25">
      <c r="A8926" s="3"/>
    </row>
    <row r="8927" spans="1:1" x14ac:dyDescent="0.25">
      <c r="A8927" s="3"/>
    </row>
    <row r="8928" spans="1:1" x14ac:dyDescent="0.25">
      <c r="A8928" s="3"/>
    </row>
    <row r="8929" spans="1:1" x14ac:dyDescent="0.25">
      <c r="A8929" s="3"/>
    </row>
    <row r="8930" spans="1:1" x14ac:dyDescent="0.25">
      <c r="A8930" s="3"/>
    </row>
    <row r="8931" spans="1:1" x14ac:dyDescent="0.25">
      <c r="A8931" s="3"/>
    </row>
    <row r="8932" spans="1:1" x14ac:dyDescent="0.25">
      <c r="A8932" s="3"/>
    </row>
    <row r="8933" spans="1:1" x14ac:dyDescent="0.25">
      <c r="A8933" s="3"/>
    </row>
    <row r="8934" spans="1:1" x14ac:dyDescent="0.25">
      <c r="A8934" s="3"/>
    </row>
    <row r="8935" spans="1:1" x14ac:dyDescent="0.25">
      <c r="A8935" s="3"/>
    </row>
    <row r="8936" spans="1:1" x14ac:dyDescent="0.25">
      <c r="A8936" s="3"/>
    </row>
    <row r="8937" spans="1:1" x14ac:dyDescent="0.25">
      <c r="A8937" s="3"/>
    </row>
    <row r="8938" spans="1:1" x14ac:dyDescent="0.25">
      <c r="A8938" s="3"/>
    </row>
    <row r="8939" spans="1:1" x14ac:dyDescent="0.25">
      <c r="A8939" s="3"/>
    </row>
    <row r="8940" spans="1:1" x14ac:dyDescent="0.25">
      <c r="A8940" s="3"/>
    </row>
    <row r="8941" spans="1:1" x14ac:dyDescent="0.25">
      <c r="A8941" s="3"/>
    </row>
    <row r="8942" spans="1:1" x14ac:dyDescent="0.25">
      <c r="A8942" s="3"/>
    </row>
    <row r="8943" spans="1:1" x14ac:dyDescent="0.25">
      <c r="A8943" s="3"/>
    </row>
    <row r="8944" spans="1:1" x14ac:dyDescent="0.25">
      <c r="A8944" s="3"/>
    </row>
    <row r="8945" spans="1:1" x14ac:dyDescent="0.25">
      <c r="A8945" s="3"/>
    </row>
    <row r="8946" spans="1:1" x14ac:dyDescent="0.25">
      <c r="A8946" s="3"/>
    </row>
    <row r="8947" spans="1:1" x14ac:dyDescent="0.25">
      <c r="A8947" s="3"/>
    </row>
    <row r="8948" spans="1:1" x14ac:dyDescent="0.25">
      <c r="A8948" s="3"/>
    </row>
    <row r="8949" spans="1:1" x14ac:dyDescent="0.25">
      <c r="A8949" s="3"/>
    </row>
    <row r="8950" spans="1:1" x14ac:dyDescent="0.25">
      <c r="A8950" s="3"/>
    </row>
    <row r="8951" spans="1:1" x14ac:dyDescent="0.25">
      <c r="A8951" s="3"/>
    </row>
    <row r="8952" spans="1:1" x14ac:dyDescent="0.25">
      <c r="A8952" s="3"/>
    </row>
    <row r="8953" spans="1:1" x14ac:dyDescent="0.25">
      <c r="A8953" s="3"/>
    </row>
    <row r="8954" spans="1:1" x14ac:dyDescent="0.25">
      <c r="A8954" s="3"/>
    </row>
    <row r="8955" spans="1:1" x14ac:dyDescent="0.25">
      <c r="A8955" s="3"/>
    </row>
    <row r="8956" spans="1:1" x14ac:dyDescent="0.25">
      <c r="A8956" s="3"/>
    </row>
    <row r="8957" spans="1:1" x14ac:dyDescent="0.25">
      <c r="A8957" s="3"/>
    </row>
    <row r="8958" spans="1:1" x14ac:dyDescent="0.25">
      <c r="A8958" s="3"/>
    </row>
    <row r="8959" spans="1:1" x14ac:dyDescent="0.25">
      <c r="A8959" s="3"/>
    </row>
    <row r="8960" spans="1:1" x14ac:dyDescent="0.25">
      <c r="A8960" s="3"/>
    </row>
    <row r="8961" spans="1:1" x14ac:dyDescent="0.25">
      <c r="A8961" s="3"/>
    </row>
    <row r="8962" spans="1:1" x14ac:dyDescent="0.25">
      <c r="A8962" s="3"/>
    </row>
    <row r="8963" spans="1:1" x14ac:dyDescent="0.25">
      <c r="A8963" s="3"/>
    </row>
    <row r="8964" spans="1:1" x14ac:dyDescent="0.25">
      <c r="A8964" s="3"/>
    </row>
    <row r="8965" spans="1:1" x14ac:dyDescent="0.25">
      <c r="A8965" s="3"/>
    </row>
    <row r="8966" spans="1:1" x14ac:dyDescent="0.25">
      <c r="A8966" s="3"/>
    </row>
    <row r="8967" spans="1:1" x14ac:dyDescent="0.25">
      <c r="A8967" s="3"/>
    </row>
    <row r="8968" spans="1:1" x14ac:dyDescent="0.25">
      <c r="A8968" s="3"/>
    </row>
    <row r="8969" spans="1:1" x14ac:dyDescent="0.25">
      <c r="A8969" s="3"/>
    </row>
    <row r="8970" spans="1:1" x14ac:dyDescent="0.25">
      <c r="A8970" s="3"/>
    </row>
    <row r="8971" spans="1:1" x14ac:dyDescent="0.25">
      <c r="A8971" s="3"/>
    </row>
    <row r="8972" spans="1:1" x14ac:dyDescent="0.25">
      <c r="A8972" s="3"/>
    </row>
    <row r="8973" spans="1:1" x14ac:dyDescent="0.25">
      <c r="A8973" s="3"/>
    </row>
    <row r="8974" spans="1:1" x14ac:dyDescent="0.25">
      <c r="A8974" s="3"/>
    </row>
    <row r="8975" spans="1:1" x14ac:dyDescent="0.25">
      <c r="A8975" s="3"/>
    </row>
    <row r="8976" spans="1:1" x14ac:dyDescent="0.25">
      <c r="A8976" s="3"/>
    </row>
    <row r="8977" spans="1:1" x14ac:dyDescent="0.25">
      <c r="A8977" s="3"/>
    </row>
    <row r="8978" spans="1:1" x14ac:dyDescent="0.25">
      <c r="A8978" s="3"/>
    </row>
    <row r="8979" spans="1:1" x14ac:dyDescent="0.25">
      <c r="A8979" s="3"/>
    </row>
    <row r="8980" spans="1:1" x14ac:dyDescent="0.25">
      <c r="A8980" s="3"/>
    </row>
    <row r="8981" spans="1:1" x14ac:dyDescent="0.25">
      <c r="A8981" s="3"/>
    </row>
    <row r="8982" spans="1:1" x14ac:dyDescent="0.25">
      <c r="A8982" s="3"/>
    </row>
    <row r="8983" spans="1:1" x14ac:dyDescent="0.25">
      <c r="A8983" s="3"/>
    </row>
    <row r="8984" spans="1:1" x14ac:dyDescent="0.25">
      <c r="A8984" s="3"/>
    </row>
    <row r="8985" spans="1:1" x14ac:dyDescent="0.25">
      <c r="A8985" s="3"/>
    </row>
    <row r="8986" spans="1:1" x14ac:dyDescent="0.25">
      <c r="A8986" s="3"/>
    </row>
    <row r="8987" spans="1:1" x14ac:dyDescent="0.25">
      <c r="A8987" s="3"/>
    </row>
    <row r="8988" spans="1:1" x14ac:dyDescent="0.25">
      <c r="A8988" s="3"/>
    </row>
    <row r="8989" spans="1:1" x14ac:dyDescent="0.25">
      <c r="A8989" s="3"/>
    </row>
    <row r="8990" spans="1:1" x14ac:dyDescent="0.25">
      <c r="A8990" s="3"/>
    </row>
    <row r="8991" spans="1:1" x14ac:dyDescent="0.25">
      <c r="A8991" s="3"/>
    </row>
    <row r="8992" spans="1:1" x14ac:dyDescent="0.25">
      <c r="A8992" s="3"/>
    </row>
    <row r="8993" spans="1:1" x14ac:dyDescent="0.25">
      <c r="A8993" s="3"/>
    </row>
    <row r="8994" spans="1:1" x14ac:dyDescent="0.25">
      <c r="A8994" s="3"/>
    </row>
    <row r="8995" spans="1:1" x14ac:dyDescent="0.25">
      <c r="A8995" s="3"/>
    </row>
    <row r="8996" spans="1:1" x14ac:dyDescent="0.25">
      <c r="A8996" s="3"/>
    </row>
    <row r="8997" spans="1:1" x14ac:dyDescent="0.25">
      <c r="A8997" s="3"/>
    </row>
    <row r="8998" spans="1:1" x14ac:dyDescent="0.25">
      <c r="A8998" s="3"/>
    </row>
    <row r="8999" spans="1:1" x14ac:dyDescent="0.25">
      <c r="A8999" s="3"/>
    </row>
    <row r="9000" spans="1:1" x14ac:dyDescent="0.25">
      <c r="A9000" s="3"/>
    </row>
    <row r="9001" spans="1:1" x14ac:dyDescent="0.25">
      <c r="A9001" s="3"/>
    </row>
    <row r="9002" spans="1:1" x14ac:dyDescent="0.25">
      <c r="A9002" s="3"/>
    </row>
    <row r="9003" spans="1:1" x14ac:dyDescent="0.25">
      <c r="A9003" s="3"/>
    </row>
    <row r="9004" spans="1:1" x14ac:dyDescent="0.25">
      <c r="A9004" s="3"/>
    </row>
    <row r="9005" spans="1:1" x14ac:dyDescent="0.25">
      <c r="A9005" s="3"/>
    </row>
    <row r="9006" spans="1:1" x14ac:dyDescent="0.25">
      <c r="A9006" s="3"/>
    </row>
    <row r="9007" spans="1:1" x14ac:dyDescent="0.25">
      <c r="A9007" s="3"/>
    </row>
    <row r="9008" spans="1:1" x14ac:dyDescent="0.25">
      <c r="A9008" s="3"/>
    </row>
    <row r="9009" spans="1:1" x14ac:dyDescent="0.25">
      <c r="A9009" s="3"/>
    </row>
    <row r="9010" spans="1:1" x14ac:dyDescent="0.25">
      <c r="A9010" s="3"/>
    </row>
    <row r="9011" spans="1:1" x14ac:dyDescent="0.25">
      <c r="A9011" s="3"/>
    </row>
    <row r="9012" spans="1:1" x14ac:dyDescent="0.25">
      <c r="A9012" s="3"/>
    </row>
    <row r="9013" spans="1:1" x14ac:dyDescent="0.25">
      <c r="A9013" s="3"/>
    </row>
    <row r="9014" spans="1:1" x14ac:dyDescent="0.25">
      <c r="A9014" s="3"/>
    </row>
    <row r="9015" spans="1:1" x14ac:dyDescent="0.25">
      <c r="A9015" s="3"/>
    </row>
    <row r="9016" spans="1:1" x14ac:dyDescent="0.25">
      <c r="A9016" s="3"/>
    </row>
    <row r="9017" spans="1:1" x14ac:dyDescent="0.25">
      <c r="A9017" s="3"/>
    </row>
    <row r="9018" spans="1:1" x14ac:dyDescent="0.25">
      <c r="A9018" s="3"/>
    </row>
    <row r="9019" spans="1:1" x14ac:dyDescent="0.25">
      <c r="A9019" s="3"/>
    </row>
    <row r="9020" spans="1:1" x14ac:dyDescent="0.25">
      <c r="A9020" s="3"/>
    </row>
    <row r="9021" spans="1:1" x14ac:dyDescent="0.25">
      <c r="A9021" s="3"/>
    </row>
    <row r="9022" spans="1:1" x14ac:dyDescent="0.25">
      <c r="A9022" s="3"/>
    </row>
    <row r="9023" spans="1:1" x14ac:dyDescent="0.25">
      <c r="A9023" s="3"/>
    </row>
    <row r="9024" spans="1:1" x14ac:dyDescent="0.25">
      <c r="A9024" s="3"/>
    </row>
    <row r="9025" spans="1:1" x14ac:dyDescent="0.25">
      <c r="A9025" s="3"/>
    </row>
    <row r="9026" spans="1:1" x14ac:dyDescent="0.25">
      <c r="A9026" s="3"/>
    </row>
    <row r="9027" spans="1:1" x14ac:dyDescent="0.25">
      <c r="A9027" s="3"/>
    </row>
    <row r="9028" spans="1:1" x14ac:dyDescent="0.25">
      <c r="A9028" s="3"/>
    </row>
    <row r="9029" spans="1:1" x14ac:dyDescent="0.25">
      <c r="A9029" s="3"/>
    </row>
    <row r="9030" spans="1:1" x14ac:dyDescent="0.25">
      <c r="A9030" s="3"/>
    </row>
    <row r="9031" spans="1:1" x14ac:dyDescent="0.25">
      <c r="A9031" s="3"/>
    </row>
    <row r="9032" spans="1:1" x14ac:dyDescent="0.25">
      <c r="A9032" s="3"/>
    </row>
    <row r="9033" spans="1:1" x14ac:dyDescent="0.25">
      <c r="A9033" s="3"/>
    </row>
    <row r="9034" spans="1:1" x14ac:dyDescent="0.25">
      <c r="A9034" s="3"/>
    </row>
    <row r="9035" spans="1:1" x14ac:dyDescent="0.25">
      <c r="A9035" s="3"/>
    </row>
    <row r="9036" spans="1:1" x14ac:dyDescent="0.25">
      <c r="A9036" s="3"/>
    </row>
    <row r="9037" spans="1:1" x14ac:dyDescent="0.25">
      <c r="A9037" s="3"/>
    </row>
    <row r="9038" spans="1:1" x14ac:dyDescent="0.25">
      <c r="A9038" s="3"/>
    </row>
    <row r="9039" spans="1:1" x14ac:dyDescent="0.25">
      <c r="A9039" s="3"/>
    </row>
    <row r="9040" spans="1:1" x14ac:dyDescent="0.25">
      <c r="A9040" s="3"/>
    </row>
    <row r="9041" spans="1:1" x14ac:dyDescent="0.25">
      <c r="A9041" s="3"/>
    </row>
    <row r="9042" spans="1:1" x14ac:dyDescent="0.25">
      <c r="A9042" s="3"/>
    </row>
    <row r="9043" spans="1:1" x14ac:dyDescent="0.25">
      <c r="A9043" s="3"/>
    </row>
    <row r="9044" spans="1:1" x14ac:dyDescent="0.25">
      <c r="A9044" s="3"/>
    </row>
    <row r="9045" spans="1:1" x14ac:dyDescent="0.25">
      <c r="A9045" s="3"/>
    </row>
    <row r="9046" spans="1:1" x14ac:dyDescent="0.25">
      <c r="A9046" s="3"/>
    </row>
    <row r="9047" spans="1:1" x14ac:dyDescent="0.25">
      <c r="A9047" s="3"/>
    </row>
    <row r="9048" spans="1:1" x14ac:dyDescent="0.25">
      <c r="A9048" s="3"/>
    </row>
    <row r="9049" spans="1:1" x14ac:dyDescent="0.25">
      <c r="A9049" s="3"/>
    </row>
    <row r="9050" spans="1:1" x14ac:dyDescent="0.25">
      <c r="A9050" s="3"/>
    </row>
    <row r="9051" spans="1:1" x14ac:dyDescent="0.25">
      <c r="A9051" s="3"/>
    </row>
    <row r="9052" spans="1:1" x14ac:dyDescent="0.25">
      <c r="A9052" s="3"/>
    </row>
    <row r="9053" spans="1:1" x14ac:dyDescent="0.25">
      <c r="A9053" s="3"/>
    </row>
    <row r="9054" spans="1:1" x14ac:dyDescent="0.25">
      <c r="A9054" s="3"/>
    </row>
    <row r="9055" spans="1:1" x14ac:dyDescent="0.25">
      <c r="A9055" s="3"/>
    </row>
    <row r="9056" spans="1:1" x14ac:dyDescent="0.25">
      <c r="A9056" s="3"/>
    </row>
    <row r="9057" spans="1:1" x14ac:dyDescent="0.25">
      <c r="A9057" s="3"/>
    </row>
    <row r="9058" spans="1:1" x14ac:dyDescent="0.25">
      <c r="A9058" s="3"/>
    </row>
    <row r="9059" spans="1:1" x14ac:dyDescent="0.25">
      <c r="A9059" s="3"/>
    </row>
    <row r="9060" spans="1:1" x14ac:dyDescent="0.25">
      <c r="A9060" s="3"/>
    </row>
    <row r="9061" spans="1:1" x14ac:dyDescent="0.25">
      <c r="A9061" s="3"/>
    </row>
    <row r="9062" spans="1:1" x14ac:dyDescent="0.25">
      <c r="A9062" s="3"/>
    </row>
    <row r="9063" spans="1:1" x14ac:dyDescent="0.25">
      <c r="A9063" s="3"/>
    </row>
    <row r="9064" spans="1:1" x14ac:dyDescent="0.25">
      <c r="A9064" s="3"/>
    </row>
    <row r="9065" spans="1:1" x14ac:dyDescent="0.25">
      <c r="A9065" s="3"/>
    </row>
    <row r="9066" spans="1:1" x14ac:dyDescent="0.25">
      <c r="A9066" s="3"/>
    </row>
    <row r="9067" spans="1:1" x14ac:dyDescent="0.25">
      <c r="A9067" s="3"/>
    </row>
    <row r="9068" spans="1:1" x14ac:dyDescent="0.25">
      <c r="A9068" s="3"/>
    </row>
    <row r="9069" spans="1:1" x14ac:dyDescent="0.25">
      <c r="A9069" s="3"/>
    </row>
    <row r="9070" spans="1:1" x14ac:dyDescent="0.25">
      <c r="A9070" s="3"/>
    </row>
    <row r="9071" spans="1:1" x14ac:dyDescent="0.25">
      <c r="A9071" s="3"/>
    </row>
    <row r="9072" spans="1:1" x14ac:dyDescent="0.25">
      <c r="A9072" s="3"/>
    </row>
    <row r="9073" spans="1:1" x14ac:dyDescent="0.25">
      <c r="A9073" s="3"/>
    </row>
    <row r="9074" spans="1:1" x14ac:dyDescent="0.25">
      <c r="A9074" s="3"/>
    </row>
    <row r="9075" spans="1:1" x14ac:dyDescent="0.25">
      <c r="A9075" s="3"/>
    </row>
    <row r="9076" spans="1:1" x14ac:dyDescent="0.25">
      <c r="A9076" s="3"/>
    </row>
    <row r="9077" spans="1:1" x14ac:dyDescent="0.25">
      <c r="A9077" s="3"/>
    </row>
    <row r="9078" spans="1:1" x14ac:dyDescent="0.25">
      <c r="A9078" s="3"/>
    </row>
    <row r="9079" spans="1:1" x14ac:dyDescent="0.25">
      <c r="A9079" s="3"/>
    </row>
    <row r="9080" spans="1:1" x14ac:dyDescent="0.25">
      <c r="A9080" s="3"/>
    </row>
    <row r="9081" spans="1:1" x14ac:dyDescent="0.25">
      <c r="A9081" s="3"/>
    </row>
    <row r="9082" spans="1:1" x14ac:dyDescent="0.25">
      <c r="A9082" s="3"/>
    </row>
    <row r="9083" spans="1:1" x14ac:dyDescent="0.25">
      <c r="A9083" s="3"/>
    </row>
    <row r="9084" spans="1:1" x14ac:dyDescent="0.25">
      <c r="A9084" s="3"/>
    </row>
    <row r="9085" spans="1:1" x14ac:dyDescent="0.25">
      <c r="A9085" s="3"/>
    </row>
    <row r="9086" spans="1:1" x14ac:dyDescent="0.25">
      <c r="A9086" s="3"/>
    </row>
    <row r="9087" spans="1:1" x14ac:dyDescent="0.25">
      <c r="A9087" s="3"/>
    </row>
    <row r="9088" spans="1:1" x14ac:dyDescent="0.25">
      <c r="A9088" s="3"/>
    </row>
    <row r="9089" spans="1:1" x14ac:dyDescent="0.25">
      <c r="A9089" s="3"/>
    </row>
    <row r="9090" spans="1:1" x14ac:dyDescent="0.25">
      <c r="A9090" s="3"/>
    </row>
    <row r="9091" spans="1:1" x14ac:dyDescent="0.25">
      <c r="A9091" s="3"/>
    </row>
    <row r="9092" spans="1:1" x14ac:dyDescent="0.25">
      <c r="A9092" s="3"/>
    </row>
    <row r="9093" spans="1:1" x14ac:dyDescent="0.25">
      <c r="A9093" s="3"/>
    </row>
    <row r="9094" spans="1:1" x14ac:dyDescent="0.25">
      <c r="A9094" s="3"/>
    </row>
    <row r="9095" spans="1:1" x14ac:dyDescent="0.25">
      <c r="A9095" s="3"/>
    </row>
    <row r="9096" spans="1:1" x14ac:dyDescent="0.25">
      <c r="A9096" s="3"/>
    </row>
    <row r="9097" spans="1:1" x14ac:dyDescent="0.25">
      <c r="A9097" s="3"/>
    </row>
    <row r="9098" spans="1:1" x14ac:dyDescent="0.25">
      <c r="A9098" s="3"/>
    </row>
    <row r="9099" spans="1:1" x14ac:dyDescent="0.25">
      <c r="A9099" s="3"/>
    </row>
    <row r="9100" spans="1:1" x14ac:dyDescent="0.25">
      <c r="A9100" s="3"/>
    </row>
    <row r="9101" spans="1:1" x14ac:dyDescent="0.25">
      <c r="A9101" s="3"/>
    </row>
    <row r="9102" spans="1:1" x14ac:dyDescent="0.25">
      <c r="A9102" s="3"/>
    </row>
    <row r="9103" spans="1:1" x14ac:dyDescent="0.25">
      <c r="A9103" s="3"/>
    </row>
    <row r="9104" spans="1:1" x14ac:dyDescent="0.25">
      <c r="A9104" s="3"/>
    </row>
    <row r="9105" spans="1:1" x14ac:dyDescent="0.25">
      <c r="A9105" s="3"/>
    </row>
    <row r="9106" spans="1:1" x14ac:dyDescent="0.25">
      <c r="A9106" s="3"/>
    </row>
    <row r="9107" spans="1:1" x14ac:dyDescent="0.25">
      <c r="A9107" s="3"/>
    </row>
    <row r="9108" spans="1:1" x14ac:dyDescent="0.25">
      <c r="A9108" s="3"/>
    </row>
    <row r="9109" spans="1:1" x14ac:dyDescent="0.25">
      <c r="A9109" s="3"/>
    </row>
    <row r="9110" spans="1:1" x14ac:dyDescent="0.25">
      <c r="A9110" s="3"/>
    </row>
    <row r="9111" spans="1:1" x14ac:dyDescent="0.25">
      <c r="A9111" s="3"/>
    </row>
    <row r="9112" spans="1:1" x14ac:dyDescent="0.25">
      <c r="A9112" s="3"/>
    </row>
    <row r="9113" spans="1:1" x14ac:dyDescent="0.25">
      <c r="A9113" s="3"/>
    </row>
    <row r="9114" spans="1:1" x14ac:dyDescent="0.25">
      <c r="A9114" s="3"/>
    </row>
    <row r="9115" spans="1:1" x14ac:dyDescent="0.25">
      <c r="A9115" s="3"/>
    </row>
    <row r="9116" spans="1:1" x14ac:dyDescent="0.25">
      <c r="A9116" s="3"/>
    </row>
    <row r="9117" spans="1:1" x14ac:dyDescent="0.25">
      <c r="A9117" s="3"/>
    </row>
    <row r="9118" spans="1:1" x14ac:dyDescent="0.25">
      <c r="A9118" s="3"/>
    </row>
    <row r="9119" spans="1:1" x14ac:dyDescent="0.25">
      <c r="A9119" s="3"/>
    </row>
    <row r="9120" spans="1:1" x14ac:dyDescent="0.25">
      <c r="A9120" s="3"/>
    </row>
    <row r="9121" spans="1:1" x14ac:dyDescent="0.25">
      <c r="A9121" s="3"/>
    </row>
    <row r="9122" spans="1:1" x14ac:dyDescent="0.25">
      <c r="A9122" s="3"/>
    </row>
    <row r="9123" spans="1:1" x14ac:dyDescent="0.25">
      <c r="A9123" s="3"/>
    </row>
    <row r="9124" spans="1:1" x14ac:dyDescent="0.25">
      <c r="A9124" s="3"/>
    </row>
    <row r="9125" spans="1:1" x14ac:dyDescent="0.25">
      <c r="A9125" s="3"/>
    </row>
    <row r="9126" spans="1:1" x14ac:dyDescent="0.25">
      <c r="A9126" s="3"/>
    </row>
    <row r="9127" spans="1:1" x14ac:dyDescent="0.25">
      <c r="A9127" s="3"/>
    </row>
    <row r="9128" spans="1:1" x14ac:dyDescent="0.25">
      <c r="A9128" s="3"/>
    </row>
    <row r="9129" spans="1:1" x14ac:dyDescent="0.25">
      <c r="A9129" s="3"/>
    </row>
    <row r="9130" spans="1:1" x14ac:dyDescent="0.25">
      <c r="A9130" s="3"/>
    </row>
    <row r="9131" spans="1:1" x14ac:dyDescent="0.25">
      <c r="A9131" s="3"/>
    </row>
    <row r="9132" spans="1:1" x14ac:dyDescent="0.25">
      <c r="A9132" s="3"/>
    </row>
    <row r="9133" spans="1:1" x14ac:dyDescent="0.25">
      <c r="A9133" s="3"/>
    </row>
    <row r="9134" spans="1:1" x14ac:dyDescent="0.25">
      <c r="A9134" s="3"/>
    </row>
    <row r="9135" spans="1:1" x14ac:dyDescent="0.25">
      <c r="A9135" s="3"/>
    </row>
    <row r="9136" spans="1:1" x14ac:dyDescent="0.25">
      <c r="A9136" s="3"/>
    </row>
    <row r="9137" spans="1:1" x14ac:dyDescent="0.25">
      <c r="A9137" s="3"/>
    </row>
    <row r="9138" spans="1:1" x14ac:dyDescent="0.25">
      <c r="A9138" s="3"/>
    </row>
    <row r="9139" spans="1:1" x14ac:dyDescent="0.25">
      <c r="A9139" s="3"/>
    </row>
    <row r="9140" spans="1:1" x14ac:dyDescent="0.25">
      <c r="A9140" s="3"/>
    </row>
    <row r="9141" spans="1:1" x14ac:dyDescent="0.25">
      <c r="A9141" s="3"/>
    </row>
    <row r="9142" spans="1:1" x14ac:dyDescent="0.25">
      <c r="A9142" s="3"/>
    </row>
    <row r="9143" spans="1:1" x14ac:dyDescent="0.25">
      <c r="A9143" s="3"/>
    </row>
    <row r="9144" spans="1:1" x14ac:dyDescent="0.25">
      <c r="A9144" s="3"/>
    </row>
    <row r="9145" spans="1:1" x14ac:dyDescent="0.25">
      <c r="A9145" s="3"/>
    </row>
    <row r="9146" spans="1:1" x14ac:dyDescent="0.25">
      <c r="A9146" s="3"/>
    </row>
    <row r="9147" spans="1:1" x14ac:dyDescent="0.25">
      <c r="A9147" s="3"/>
    </row>
    <row r="9148" spans="1:1" x14ac:dyDescent="0.25">
      <c r="A9148" s="3"/>
    </row>
    <row r="9149" spans="1:1" x14ac:dyDescent="0.25">
      <c r="A9149" s="3"/>
    </row>
    <row r="9150" spans="1:1" x14ac:dyDescent="0.25">
      <c r="A9150" s="3"/>
    </row>
    <row r="9151" spans="1:1" x14ac:dyDescent="0.25">
      <c r="A9151" s="3"/>
    </row>
    <row r="9152" spans="1:1" x14ac:dyDescent="0.25">
      <c r="A9152" s="3"/>
    </row>
    <row r="9153" spans="1:1" x14ac:dyDescent="0.25">
      <c r="A9153" s="3"/>
    </row>
    <row r="9154" spans="1:1" x14ac:dyDescent="0.25">
      <c r="A9154" s="3"/>
    </row>
    <row r="9155" spans="1:1" x14ac:dyDescent="0.25">
      <c r="A9155" s="3"/>
    </row>
    <row r="9156" spans="1:1" x14ac:dyDescent="0.25">
      <c r="A9156" s="3"/>
    </row>
    <row r="9157" spans="1:1" x14ac:dyDescent="0.25">
      <c r="A9157" s="3"/>
    </row>
    <row r="9158" spans="1:1" x14ac:dyDescent="0.25">
      <c r="A9158" s="3"/>
    </row>
    <row r="9159" spans="1:1" x14ac:dyDescent="0.25">
      <c r="A9159" s="3"/>
    </row>
    <row r="9160" spans="1:1" x14ac:dyDescent="0.25">
      <c r="A9160" s="3"/>
    </row>
    <row r="9161" spans="1:1" x14ac:dyDescent="0.25">
      <c r="A9161" s="3"/>
    </row>
    <row r="9162" spans="1:1" x14ac:dyDescent="0.25">
      <c r="A9162" s="3"/>
    </row>
    <row r="9163" spans="1:1" x14ac:dyDescent="0.25">
      <c r="A9163" s="3"/>
    </row>
    <row r="9164" spans="1:1" x14ac:dyDescent="0.25">
      <c r="A9164" s="3"/>
    </row>
    <row r="9165" spans="1:1" x14ac:dyDescent="0.25">
      <c r="A9165" s="3"/>
    </row>
    <row r="9166" spans="1:1" x14ac:dyDescent="0.25">
      <c r="A9166" s="3"/>
    </row>
    <row r="9167" spans="1:1" x14ac:dyDescent="0.25">
      <c r="A9167" s="3"/>
    </row>
    <row r="9168" spans="1:1" x14ac:dyDescent="0.25">
      <c r="A9168" s="3"/>
    </row>
    <row r="9169" spans="1:1" x14ac:dyDescent="0.25">
      <c r="A9169" s="3"/>
    </row>
    <row r="9170" spans="1:1" x14ac:dyDescent="0.25">
      <c r="A9170" s="3"/>
    </row>
    <row r="9171" spans="1:1" x14ac:dyDescent="0.25">
      <c r="A9171" s="3"/>
    </row>
    <row r="9172" spans="1:1" x14ac:dyDescent="0.25">
      <c r="A9172" s="3"/>
    </row>
    <row r="9173" spans="1:1" x14ac:dyDescent="0.25">
      <c r="A9173" s="3"/>
    </row>
    <row r="9174" spans="1:1" x14ac:dyDescent="0.25">
      <c r="A9174" s="3"/>
    </row>
    <row r="9175" spans="1:1" x14ac:dyDescent="0.25">
      <c r="A9175" s="3"/>
    </row>
    <row r="9176" spans="1:1" x14ac:dyDescent="0.25">
      <c r="A9176" s="3"/>
    </row>
    <row r="9177" spans="1:1" x14ac:dyDescent="0.25">
      <c r="A9177" s="3"/>
    </row>
    <row r="9178" spans="1:1" x14ac:dyDescent="0.25">
      <c r="A9178" s="3"/>
    </row>
    <row r="9179" spans="1:1" x14ac:dyDescent="0.25">
      <c r="A9179" s="3"/>
    </row>
    <row r="9180" spans="1:1" x14ac:dyDescent="0.25">
      <c r="A9180" s="3"/>
    </row>
    <row r="9181" spans="1:1" x14ac:dyDescent="0.25">
      <c r="A9181" s="3"/>
    </row>
    <row r="9182" spans="1:1" x14ac:dyDescent="0.25">
      <c r="A9182" s="3"/>
    </row>
    <row r="9183" spans="1:1" x14ac:dyDescent="0.25">
      <c r="A9183" s="3"/>
    </row>
    <row r="9184" spans="1:1" x14ac:dyDescent="0.25">
      <c r="A9184" s="3"/>
    </row>
    <row r="9185" spans="1:1" x14ac:dyDescent="0.25">
      <c r="A9185" s="3"/>
    </row>
    <row r="9186" spans="1:1" x14ac:dyDescent="0.25">
      <c r="A9186" s="3"/>
    </row>
    <row r="9187" spans="1:1" x14ac:dyDescent="0.25">
      <c r="A9187" s="3"/>
    </row>
    <row r="9188" spans="1:1" x14ac:dyDescent="0.25">
      <c r="A9188" s="3"/>
    </row>
    <row r="9189" spans="1:1" x14ac:dyDescent="0.25">
      <c r="A9189" s="3"/>
    </row>
    <row r="9190" spans="1:1" x14ac:dyDescent="0.25">
      <c r="A9190" s="3"/>
    </row>
    <row r="9191" spans="1:1" x14ac:dyDescent="0.25">
      <c r="A9191" s="3"/>
    </row>
    <row r="9192" spans="1:1" x14ac:dyDescent="0.25">
      <c r="A9192" s="3"/>
    </row>
    <row r="9193" spans="1:1" x14ac:dyDescent="0.25">
      <c r="A9193" s="3"/>
    </row>
    <row r="9194" spans="1:1" x14ac:dyDescent="0.25">
      <c r="A9194" s="3"/>
    </row>
    <row r="9195" spans="1:1" x14ac:dyDescent="0.25">
      <c r="A9195" s="3"/>
    </row>
    <row r="9196" spans="1:1" x14ac:dyDescent="0.25">
      <c r="A9196" s="3"/>
    </row>
    <row r="9197" spans="1:1" x14ac:dyDescent="0.25">
      <c r="A9197" s="3"/>
    </row>
    <row r="9198" spans="1:1" x14ac:dyDescent="0.25">
      <c r="A9198" s="3"/>
    </row>
    <row r="9199" spans="1:1" x14ac:dyDescent="0.25">
      <c r="A9199" s="3"/>
    </row>
    <row r="9200" spans="1:1" x14ac:dyDescent="0.25">
      <c r="A9200" s="3"/>
    </row>
    <row r="9201" spans="1:1" x14ac:dyDescent="0.25">
      <c r="A9201" s="3"/>
    </row>
    <row r="9202" spans="1:1" x14ac:dyDescent="0.25">
      <c r="A9202" s="3"/>
    </row>
    <row r="9203" spans="1:1" x14ac:dyDescent="0.25">
      <c r="A9203" s="3"/>
    </row>
    <row r="9204" spans="1:1" x14ac:dyDescent="0.25">
      <c r="A9204" s="3"/>
    </row>
    <row r="9205" spans="1:1" x14ac:dyDescent="0.25">
      <c r="A9205" s="3"/>
    </row>
    <row r="9206" spans="1:1" x14ac:dyDescent="0.25">
      <c r="A9206" s="3"/>
    </row>
    <row r="9207" spans="1:1" x14ac:dyDescent="0.25">
      <c r="A9207" s="3"/>
    </row>
    <row r="9208" spans="1:1" x14ac:dyDescent="0.25">
      <c r="A9208" s="3"/>
    </row>
    <row r="9209" spans="1:1" x14ac:dyDescent="0.25">
      <c r="A9209" s="3"/>
    </row>
    <row r="9210" spans="1:1" x14ac:dyDescent="0.25">
      <c r="A9210" s="3"/>
    </row>
    <row r="9211" spans="1:1" x14ac:dyDescent="0.25">
      <c r="A9211" s="3"/>
    </row>
    <row r="9212" spans="1:1" x14ac:dyDescent="0.25">
      <c r="A9212" s="3"/>
    </row>
    <row r="9213" spans="1:1" x14ac:dyDescent="0.25">
      <c r="A9213" s="3"/>
    </row>
    <row r="9214" spans="1:1" x14ac:dyDescent="0.25">
      <c r="A9214" s="3"/>
    </row>
    <row r="9215" spans="1:1" x14ac:dyDescent="0.25">
      <c r="A9215" s="3"/>
    </row>
    <row r="9216" spans="1:1" x14ac:dyDescent="0.25">
      <c r="A9216" s="3"/>
    </row>
    <row r="9217" spans="1:1" x14ac:dyDescent="0.25">
      <c r="A9217" s="3"/>
    </row>
    <row r="9218" spans="1:1" x14ac:dyDescent="0.25">
      <c r="A9218" s="3"/>
    </row>
    <row r="9219" spans="1:1" x14ac:dyDescent="0.25">
      <c r="A9219" s="3"/>
    </row>
    <row r="9220" spans="1:1" x14ac:dyDescent="0.25">
      <c r="A9220" s="3"/>
    </row>
    <row r="9221" spans="1:1" x14ac:dyDescent="0.25">
      <c r="A9221" s="3"/>
    </row>
    <row r="9222" spans="1:1" x14ac:dyDescent="0.25">
      <c r="A9222" s="3"/>
    </row>
    <row r="9223" spans="1:1" x14ac:dyDescent="0.25">
      <c r="A9223" s="3"/>
    </row>
    <row r="9224" spans="1:1" x14ac:dyDescent="0.25">
      <c r="A9224" s="3"/>
    </row>
    <row r="9225" spans="1:1" x14ac:dyDescent="0.25">
      <c r="A9225" s="3"/>
    </row>
    <row r="9226" spans="1:1" x14ac:dyDescent="0.25">
      <c r="A9226" s="3"/>
    </row>
    <row r="9227" spans="1:1" x14ac:dyDescent="0.25">
      <c r="A9227" s="3"/>
    </row>
    <row r="9228" spans="1:1" x14ac:dyDescent="0.25">
      <c r="A9228" s="3"/>
    </row>
    <row r="9229" spans="1:1" x14ac:dyDescent="0.25">
      <c r="A9229" s="3"/>
    </row>
    <row r="9230" spans="1:1" x14ac:dyDescent="0.25">
      <c r="A9230" s="3"/>
    </row>
    <row r="9231" spans="1:1" x14ac:dyDescent="0.25">
      <c r="A9231" s="3"/>
    </row>
    <row r="9232" spans="1:1" x14ac:dyDescent="0.25">
      <c r="A9232" s="3"/>
    </row>
    <row r="9233" spans="1:1" x14ac:dyDescent="0.25">
      <c r="A9233" s="3"/>
    </row>
    <row r="9234" spans="1:1" x14ac:dyDescent="0.25">
      <c r="A9234" s="3"/>
    </row>
    <row r="9235" spans="1:1" x14ac:dyDescent="0.25">
      <c r="A9235" s="3"/>
    </row>
    <row r="9236" spans="1:1" x14ac:dyDescent="0.25">
      <c r="A9236" s="3"/>
    </row>
    <row r="9237" spans="1:1" x14ac:dyDescent="0.25">
      <c r="A9237" s="3"/>
    </row>
    <row r="9238" spans="1:1" x14ac:dyDescent="0.25">
      <c r="A9238" s="3"/>
    </row>
    <row r="9239" spans="1:1" x14ac:dyDescent="0.25">
      <c r="A9239" s="3"/>
    </row>
    <row r="9240" spans="1:1" x14ac:dyDescent="0.25">
      <c r="A9240" s="3"/>
    </row>
    <row r="9241" spans="1:1" x14ac:dyDescent="0.25">
      <c r="A9241" s="3"/>
    </row>
    <row r="9242" spans="1:1" x14ac:dyDescent="0.25">
      <c r="A9242" s="3"/>
    </row>
    <row r="9243" spans="1:1" x14ac:dyDescent="0.25">
      <c r="A9243" s="3"/>
    </row>
    <row r="9244" spans="1:1" x14ac:dyDescent="0.25">
      <c r="A9244" s="3"/>
    </row>
    <row r="9245" spans="1:1" x14ac:dyDescent="0.25">
      <c r="A9245" s="3"/>
    </row>
    <row r="9246" spans="1:1" x14ac:dyDescent="0.25">
      <c r="A9246" s="3"/>
    </row>
    <row r="9247" spans="1:1" x14ac:dyDescent="0.25">
      <c r="A9247" s="3"/>
    </row>
    <row r="9248" spans="1:1" x14ac:dyDescent="0.25">
      <c r="A9248" s="3"/>
    </row>
    <row r="9249" spans="1:1" x14ac:dyDescent="0.25">
      <c r="A9249" s="3"/>
    </row>
    <row r="9250" spans="1:1" x14ac:dyDescent="0.25">
      <c r="A9250" s="3"/>
    </row>
    <row r="9251" spans="1:1" x14ac:dyDescent="0.25">
      <c r="A9251" s="3"/>
    </row>
    <row r="9252" spans="1:1" x14ac:dyDescent="0.25">
      <c r="A9252" s="3"/>
    </row>
    <row r="9253" spans="1:1" x14ac:dyDescent="0.25">
      <c r="A9253" s="3"/>
    </row>
    <row r="9254" spans="1:1" x14ac:dyDescent="0.25">
      <c r="A9254" s="3"/>
    </row>
    <row r="9255" spans="1:1" x14ac:dyDescent="0.25">
      <c r="A9255" s="3"/>
    </row>
    <row r="9256" spans="1:1" x14ac:dyDescent="0.25">
      <c r="A9256" s="3"/>
    </row>
    <row r="9257" spans="1:1" x14ac:dyDescent="0.25">
      <c r="A9257" s="3"/>
    </row>
    <row r="9258" spans="1:1" x14ac:dyDescent="0.25">
      <c r="A9258" s="3"/>
    </row>
    <row r="9259" spans="1:1" x14ac:dyDescent="0.25">
      <c r="A9259" s="3"/>
    </row>
    <row r="9260" spans="1:1" x14ac:dyDescent="0.25">
      <c r="A9260" s="3"/>
    </row>
    <row r="9261" spans="1:1" x14ac:dyDescent="0.25">
      <c r="A9261" s="3"/>
    </row>
    <row r="9262" spans="1:1" x14ac:dyDescent="0.25">
      <c r="A9262" s="3"/>
    </row>
    <row r="9263" spans="1:1" x14ac:dyDescent="0.25">
      <c r="A9263" s="3"/>
    </row>
    <row r="9264" spans="1:1" x14ac:dyDescent="0.25">
      <c r="A9264" s="3"/>
    </row>
    <row r="9265" spans="1:1" x14ac:dyDescent="0.25">
      <c r="A9265" s="3"/>
    </row>
    <row r="9266" spans="1:1" x14ac:dyDescent="0.25">
      <c r="A9266" s="3"/>
    </row>
    <row r="9267" spans="1:1" x14ac:dyDescent="0.25">
      <c r="A9267" s="3"/>
    </row>
    <row r="9268" spans="1:1" x14ac:dyDescent="0.25">
      <c r="A9268" s="3"/>
    </row>
    <row r="9269" spans="1:1" x14ac:dyDescent="0.25">
      <c r="A9269" s="3"/>
    </row>
    <row r="9270" spans="1:1" x14ac:dyDescent="0.25">
      <c r="A9270" s="3"/>
    </row>
    <row r="9271" spans="1:1" x14ac:dyDescent="0.25">
      <c r="A9271" s="3"/>
    </row>
    <row r="9272" spans="1:1" x14ac:dyDescent="0.25">
      <c r="A9272" s="3"/>
    </row>
    <row r="9273" spans="1:1" x14ac:dyDescent="0.25">
      <c r="A9273" s="3"/>
    </row>
    <row r="9274" spans="1:1" x14ac:dyDescent="0.25">
      <c r="A9274" s="3"/>
    </row>
    <row r="9275" spans="1:1" x14ac:dyDescent="0.25">
      <c r="A9275" s="3"/>
    </row>
    <row r="9276" spans="1:1" x14ac:dyDescent="0.25">
      <c r="A9276" s="3"/>
    </row>
    <row r="9277" spans="1:1" x14ac:dyDescent="0.25">
      <c r="A9277" s="3"/>
    </row>
    <row r="9278" spans="1:1" x14ac:dyDescent="0.25">
      <c r="A9278" s="3"/>
    </row>
    <row r="9279" spans="1:1" x14ac:dyDescent="0.25">
      <c r="A9279" s="3"/>
    </row>
    <row r="9280" spans="1:1" x14ac:dyDescent="0.25">
      <c r="A9280" s="3"/>
    </row>
    <row r="9281" spans="1:1" x14ac:dyDescent="0.25">
      <c r="A9281" s="3"/>
    </row>
    <row r="9282" spans="1:1" x14ac:dyDescent="0.25">
      <c r="A9282" s="3"/>
    </row>
    <row r="9283" spans="1:1" x14ac:dyDescent="0.25">
      <c r="A9283" s="3"/>
    </row>
    <row r="9284" spans="1:1" x14ac:dyDescent="0.25">
      <c r="A9284" s="3"/>
    </row>
    <row r="9285" spans="1:1" x14ac:dyDescent="0.25">
      <c r="A9285" s="3"/>
    </row>
    <row r="9286" spans="1:1" x14ac:dyDescent="0.25">
      <c r="A9286" s="3"/>
    </row>
    <row r="9287" spans="1:1" x14ac:dyDescent="0.25">
      <c r="A9287" s="3"/>
    </row>
    <row r="9288" spans="1:1" x14ac:dyDescent="0.25">
      <c r="A9288" s="3"/>
    </row>
    <row r="9289" spans="1:1" x14ac:dyDescent="0.25">
      <c r="A9289" s="3"/>
    </row>
    <row r="9290" spans="1:1" x14ac:dyDescent="0.25">
      <c r="A9290" s="3"/>
    </row>
    <row r="9291" spans="1:1" x14ac:dyDescent="0.25">
      <c r="A9291" s="3"/>
    </row>
    <row r="9292" spans="1:1" x14ac:dyDescent="0.25">
      <c r="A9292" s="3"/>
    </row>
    <row r="9293" spans="1:1" x14ac:dyDescent="0.25">
      <c r="A9293" s="3"/>
    </row>
    <row r="9294" spans="1:1" x14ac:dyDescent="0.25">
      <c r="A9294" s="3"/>
    </row>
    <row r="9295" spans="1:1" x14ac:dyDescent="0.25">
      <c r="A9295" s="3"/>
    </row>
    <row r="9296" spans="1:1" x14ac:dyDescent="0.25">
      <c r="A9296" s="3"/>
    </row>
    <row r="9297" spans="1:1" x14ac:dyDescent="0.25">
      <c r="A9297" s="3"/>
    </row>
    <row r="9298" spans="1:1" x14ac:dyDescent="0.25">
      <c r="A9298" s="3"/>
    </row>
    <row r="9299" spans="1:1" x14ac:dyDescent="0.25">
      <c r="A9299" s="3"/>
    </row>
    <row r="9300" spans="1:1" x14ac:dyDescent="0.25">
      <c r="A9300" s="3"/>
    </row>
    <row r="9301" spans="1:1" x14ac:dyDescent="0.25">
      <c r="A9301" s="3"/>
    </row>
    <row r="9302" spans="1:1" x14ac:dyDescent="0.25">
      <c r="A9302" s="3"/>
    </row>
    <row r="9303" spans="1:1" x14ac:dyDescent="0.25">
      <c r="A9303" s="3"/>
    </row>
    <row r="9304" spans="1:1" x14ac:dyDescent="0.25">
      <c r="A9304" s="3"/>
    </row>
    <row r="9305" spans="1:1" x14ac:dyDescent="0.25">
      <c r="A9305" s="3"/>
    </row>
    <row r="9306" spans="1:1" x14ac:dyDescent="0.25">
      <c r="A9306" s="3"/>
    </row>
    <row r="9307" spans="1:1" x14ac:dyDescent="0.25">
      <c r="A9307" s="3"/>
    </row>
    <row r="9308" spans="1:1" x14ac:dyDescent="0.25">
      <c r="A9308" s="3"/>
    </row>
    <row r="9309" spans="1:1" x14ac:dyDescent="0.25">
      <c r="A9309" s="3"/>
    </row>
    <row r="9310" spans="1:1" x14ac:dyDescent="0.25">
      <c r="A9310" s="3"/>
    </row>
    <row r="9311" spans="1:1" x14ac:dyDescent="0.25">
      <c r="A9311" s="3"/>
    </row>
    <row r="9312" spans="1:1" x14ac:dyDescent="0.25">
      <c r="A9312" s="3"/>
    </row>
    <row r="9313" spans="1:1" x14ac:dyDescent="0.25">
      <c r="A9313" s="3"/>
    </row>
    <row r="9314" spans="1:1" x14ac:dyDescent="0.25">
      <c r="A9314" s="3"/>
    </row>
    <row r="9315" spans="1:1" x14ac:dyDescent="0.25">
      <c r="A9315" s="3"/>
    </row>
    <row r="9316" spans="1:1" x14ac:dyDescent="0.25">
      <c r="A9316" s="3"/>
    </row>
    <row r="9317" spans="1:1" x14ac:dyDescent="0.25">
      <c r="A9317" s="3"/>
    </row>
    <row r="9318" spans="1:1" x14ac:dyDescent="0.25">
      <c r="A9318" s="3"/>
    </row>
    <row r="9319" spans="1:1" x14ac:dyDescent="0.25">
      <c r="A9319" s="3"/>
    </row>
    <row r="9320" spans="1:1" x14ac:dyDescent="0.25">
      <c r="A9320" s="3"/>
    </row>
    <row r="9321" spans="1:1" x14ac:dyDescent="0.25">
      <c r="A9321" s="3"/>
    </row>
    <row r="9322" spans="1:1" x14ac:dyDescent="0.25">
      <c r="A9322" s="3"/>
    </row>
    <row r="9323" spans="1:1" x14ac:dyDescent="0.25">
      <c r="A9323" s="3"/>
    </row>
    <row r="9324" spans="1:1" x14ac:dyDescent="0.25">
      <c r="A9324" s="3"/>
    </row>
    <row r="9325" spans="1:1" x14ac:dyDescent="0.25">
      <c r="A9325" s="3"/>
    </row>
    <row r="9326" spans="1:1" x14ac:dyDescent="0.25">
      <c r="A9326" s="3"/>
    </row>
    <row r="9327" spans="1:1" x14ac:dyDescent="0.25">
      <c r="A9327" s="3"/>
    </row>
    <row r="9328" spans="1:1" x14ac:dyDescent="0.25">
      <c r="A9328" s="3"/>
    </row>
    <row r="9329" spans="1:1" x14ac:dyDescent="0.25">
      <c r="A9329" s="3"/>
    </row>
    <row r="9330" spans="1:1" x14ac:dyDescent="0.25">
      <c r="A9330" s="3"/>
    </row>
    <row r="9331" spans="1:1" x14ac:dyDescent="0.25">
      <c r="A9331" s="3"/>
    </row>
    <row r="9332" spans="1:1" x14ac:dyDescent="0.25">
      <c r="A9332" s="3"/>
    </row>
    <row r="9333" spans="1:1" x14ac:dyDescent="0.25">
      <c r="A9333" s="3"/>
    </row>
    <row r="9334" spans="1:1" x14ac:dyDescent="0.25">
      <c r="A9334" s="3"/>
    </row>
    <row r="9335" spans="1:1" x14ac:dyDescent="0.25">
      <c r="A9335" s="3"/>
    </row>
    <row r="9336" spans="1:1" x14ac:dyDescent="0.25">
      <c r="A9336" s="3"/>
    </row>
    <row r="9337" spans="1:1" x14ac:dyDescent="0.25">
      <c r="A9337" s="3"/>
    </row>
    <row r="9338" spans="1:1" x14ac:dyDescent="0.25">
      <c r="A9338" s="3"/>
    </row>
    <row r="9339" spans="1:1" x14ac:dyDescent="0.25">
      <c r="A9339" s="3"/>
    </row>
    <row r="9340" spans="1:1" x14ac:dyDescent="0.25">
      <c r="A9340" s="3"/>
    </row>
    <row r="9341" spans="1:1" x14ac:dyDescent="0.25">
      <c r="A9341" s="3"/>
    </row>
    <row r="9342" spans="1:1" x14ac:dyDescent="0.25">
      <c r="A9342" s="3"/>
    </row>
    <row r="9343" spans="1:1" x14ac:dyDescent="0.25">
      <c r="A9343" s="3"/>
    </row>
    <row r="9344" spans="1:1" x14ac:dyDescent="0.25">
      <c r="A9344" s="3"/>
    </row>
    <row r="9345" spans="1:1" x14ac:dyDescent="0.25">
      <c r="A9345" s="3"/>
    </row>
    <row r="9346" spans="1:1" x14ac:dyDescent="0.25">
      <c r="A9346" s="3"/>
    </row>
    <row r="9347" spans="1:1" x14ac:dyDescent="0.25">
      <c r="A9347" s="3"/>
    </row>
    <row r="9348" spans="1:1" x14ac:dyDescent="0.25">
      <c r="A9348" s="3"/>
    </row>
    <row r="9349" spans="1:1" x14ac:dyDescent="0.25">
      <c r="A9349" s="3"/>
    </row>
    <row r="9350" spans="1:1" x14ac:dyDescent="0.25">
      <c r="A9350" s="3"/>
    </row>
    <row r="9351" spans="1:1" x14ac:dyDescent="0.25">
      <c r="A9351" s="3"/>
    </row>
    <row r="9352" spans="1:1" x14ac:dyDescent="0.25">
      <c r="A9352" s="3"/>
    </row>
    <row r="9353" spans="1:1" x14ac:dyDescent="0.25">
      <c r="A9353" s="3"/>
    </row>
    <row r="9354" spans="1:1" x14ac:dyDescent="0.25">
      <c r="A9354" s="3"/>
    </row>
    <row r="9355" spans="1:1" x14ac:dyDescent="0.25">
      <c r="A9355" s="3"/>
    </row>
    <row r="9356" spans="1:1" x14ac:dyDescent="0.25">
      <c r="A9356" s="3"/>
    </row>
    <row r="9357" spans="1:1" x14ac:dyDescent="0.25">
      <c r="A9357" s="3"/>
    </row>
    <row r="9358" spans="1:1" x14ac:dyDescent="0.25">
      <c r="A9358" s="3"/>
    </row>
    <row r="9359" spans="1:1" x14ac:dyDescent="0.25">
      <c r="A9359" s="3"/>
    </row>
    <row r="9360" spans="1:1" x14ac:dyDescent="0.25">
      <c r="A9360" s="3"/>
    </row>
    <row r="9361" spans="1:1" x14ac:dyDescent="0.25">
      <c r="A9361" s="3"/>
    </row>
    <row r="9362" spans="1:1" x14ac:dyDescent="0.25">
      <c r="A9362" s="3"/>
    </row>
    <row r="9363" spans="1:1" x14ac:dyDescent="0.25">
      <c r="A9363" s="3"/>
    </row>
    <row r="9364" spans="1:1" x14ac:dyDescent="0.25">
      <c r="A9364" s="3"/>
    </row>
    <row r="9365" spans="1:1" x14ac:dyDescent="0.25">
      <c r="A9365" s="3"/>
    </row>
    <row r="9366" spans="1:1" x14ac:dyDescent="0.25">
      <c r="A9366" s="3"/>
    </row>
    <row r="9367" spans="1:1" x14ac:dyDescent="0.25">
      <c r="A9367" s="3"/>
    </row>
    <row r="9368" spans="1:1" x14ac:dyDescent="0.25">
      <c r="A9368" s="3"/>
    </row>
    <row r="9369" spans="1:1" x14ac:dyDescent="0.25">
      <c r="A9369" s="3"/>
    </row>
    <row r="9370" spans="1:1" x14ac:dyDescent="0.25">
      <c r="A9370" s="3"/>
    </row>
    <row r="9371" spans="1:1" x14ac:dyDescent="0.25">
      <c r="A9371" s="3"/>
    </row>
    <row r="9372" spans="1:1" x14ac:dyDescent="0.25">
      <c r="A9372" s="3"/>
    </row>
    <row r="9373" spans="1:1" x14ac:dyDescent="0.25">
      <c r="A9373" s="3"/>
    </row>
    <row r="9374" spans="1:1" x14ac:dyDescent="0.25">
      <c r="A9374" s="3"/>
    </row>
    <row r="9375" spans="1:1" x14ac:dyDescent="0.25">
      <c r="A9375" s="3"/>
    </row>
    <row r="9376" spans="1:1" x14ac:dyDescent="0.25">
      <c r="A9376" s="3"/>
    </row>
    <row r="9377" spans="1:1" x14ac:dyDescent="0.25">
      <c r="A9377" s="3"/>
    </row>
    <row r="9378" spans="1:1" x14ac:dyDescent="0.25">
      <c r="A9378" s="3"/>
    </row>
    <row r="9379" spans="1:1" x14ac:dyDescent="0.25">
      <c r="A9379" s="3"/>
    </row>
    <row r="9380" spans="1:1" x14ac:dyDescent="0.25">
      <c r="A9380" s="3"/>
    </row>
    <row r="9381" spans="1:1" x14ac:dyDescent="0.25">
      <c r="A9381" s="3"/>
    </row>
    <row r="9382" spans="1:1" x14ac:dyDescent="0.25">
      <c r="A9382" s="3"/>
    </row>
    <row r="9383" spans="1:1" x14ac:dyDescent="0.25">
      <c r="A9383" s="3"/>
    </row>
    <row r="9384" spans="1:1" x14ac:dyDescent="0.25">
      <c r="A9384" s="3"/>
    </row>
    <row r="9385" spans="1:1" x14ac:dyDescent="0.25">
      <c r="A9385" s="3"/>
    </row>
    <row r="9386" spans="1:1" x14ac:dyDescent="0.25">
      <c r="A9386" s="3"/>
    </row>
    <row r="9387" spans="1:1" x14ac:dyDescent="0.25">
      <c r="A9387" s="3"/>
    </row>
    <row r="9388" spans="1:1" x14ac:dyDescent="0.25">
      <c r="A9388" s="3"/>
    </row>
    <row r="9389" spans="1:1" x14ac:dyDescent="0.25">
      <c r="A9389" s="3"/>
    </row>
    <row r="9390" spans="1:1" x14ac:dyDescent="0.25">
      <c r="A9390" s="3"/>
    </row>
    <row r="9391" spans="1:1" x14ac:dyDescent="0.25">
      <c r="A9391" s="3"/>
    </row>
    <row r="9392" spans="1:1" x14ac:dyDescent="0.25">
      <c r="A9392" s="3"/>
    </row>
    <row r="9393" spans="1:1" x14ac:dyDescent="0.25">
      <c r="A9393" s="3"/>
    </row>
    <row r="9394" spans="1:1" x14ac:dyDescent="0.25">
      <c r="A9394" s="3"/>
    </row>
    <row r="9395" spans="1:1" x14ac:dyDescent="0.25">
      <c r="A9395" s="3"/>
    </row>
    <row r="9396" spans="1:1" x14ac:dyDescent="0.25">
      <c r="A9396" s="3"/>
    </row>
    <row r="9397" spans="1:1" x14ac:dyDescent="0.25">
      <c r="A9397" s="3"/>
    </row>
    <row r="9398" spans="1:1" x14ac:dyDescent="0.25">
      <c r="A9398" s="3"/>
    </row>
    <row r="9399" spans="1:1" x14ac:dyDescent="0.25">
      <c r="A9399" s="3"/>
    </row>
    <row r="9400" spans="1:1" x14ac:dyDescent="0.25">
      <c r="A9400" s="3"/>
    </row>
    <row r="9401" spans="1:1" x14ac:dyDescent="0.25">
      <c r="A9401" s="3"/>
    </row>
    <row r="9402" spans="1:1" x14ac:dyDescent="0.25">
      <c r="A9402" s="3"/>
    </row>
    <row r="9403" spans="1:1" x14ac:dyDescent="0.25">
      <c r="A9403" s="3"/>
    </row>
    <row r="9404" spans="1:1" x14ac:dyDescent="0.25">
      <c r="A9404" s="3"/>
    </row>
    <row r="9405" spans="1:1" x14ac:dyDescent="0.25">
      <c r="A9405" s="3"/>
    </row>
    <row r="9406" spans="1:1" x14ac:dyDescent="0.25">
      <c r="A9406" s="3"/>
    </row>
    <row r="9407" spans="1:1" x14ac:dyDescent="0.25">
      <c r="A9407" s="3"/>
    </row>
    <row r="9408" spans="1:1" x14ac:dyDescent="0.25">
      <c r="A9408" s="3"/>
    </row>
    <row r="9409" spans="1:1" x14ac:dyDescent="0.25">
      <c r="A9409" s="3"/>
    </row>
    <row r="9410" spans="1:1" x14ac:dyDescent="0.25">
      <c r="A9410" s="3"/>
    </row>
    <row r="9411" spans="1:1" x14ac:dyDescent="0.25">
      <c r="A9411" s="3"/>
    </row>
    <row r="9412" spans="1:1" x14ac:dyDescent="0.25">
      <c r="A9412" s="3"/>
    </row>
    <row r="9413" spans="1:1" x14ac:dyDescent="0.25">
      <c r="A9413" s="3"/>
    </row>
    <row r="9414" spans="1:1" x14ac:dyDescent="0.25">
      <c r="A9414" s="3"/>
    </row>
    <row r="9415" spans="1:1" x14ac:dyDescent="0.25">
      <c r="A9415" s="3"/>
    </row>
    <row r="9416" spans="1:1" x14ac:dyDescent="0.25">
      <c r="A9416" s="3"/>
    </row>
    <row r="9417" spans="1:1" x14ac:dyDescent="0.25">
      <c r="A9417" s="3"/>
    </row>
    <row r="9418" spans="1:1" x14ac:dyDescent="0.25">
      <c r="A9418" s="3"/>
    </row>
    <row r="9419" spans="1:1" x14ac:dyDescent="0.25">
      <c r="A9419" s="3"/>
    </row>
    <row r="9420" spans="1:1" x14ac:dyDescent="0.25">
      <c r="A9420" s="3"/>
    </row>
    <row r="9421" spans="1:1" x14ac:dyDescent="0.25">
      <c r="A9421" s="3"/>
    </row>
    <row r="9422" spans="1:1" x14ac:dyDescent="0.25">
      <c r="A9422" s="3"/>
    </row>
    <row r="9423" spans="1:1" x14ac:dyDescent="0.25">
      <c r="A9423" s="3"/>
    </row>
    <row r="9424" spans="1:1" x14ac:dyDescent="0.25">
      <c r="A9424" s="3"/>
    </row>
    <row r="9425" spans="1:1" x14ac:dyDescent="0.25">
      <c r="A9425" s="3"/>
    </row>
    <row r="9426" spans="1:1" x14ac:dyDescent="0.25">
      <c r="A9426" s="3"/>
    </row>
    <row r="9427" spans="1:1" x14ac:dyDescent="0.25">
      <c r="A9427" s="3"/>
    </row>
    <row r="9428" spans="1:1" x14ac:dyDescent="0.25">
      <c r="A9428" s="3"/>
    </row>
    <row r="9429" spans="1:1" x14ac:dyDescent="0.25">
      <c r="A9429" s="3"/>
    </row>
    <row r="9430" spans="1:1" x14ac:dyDescent="0.25">
      <c r="A9430" s="3"/>
    </row>
    <row r="9431" spans="1:1" x14ac:dyDescent="0.25">
      <c r="A9431" s="3"/>
    </row>
    <row r="9432" spans="1:1" x14ac:dyDescent="0.25">
      <c r="A9432" s="3"/>
    </row>
    <row r="9433" spans="1:1" x14ac:dyDescent="0.25">
      <c r="A9433" s="3"/>
    </row>
    <row r="9434" spans="1:1" x14ac:dyDescent="0.25">
      <c r="A9434" s="3"/>
    </row>
    <row r="9435" spans="1:1" x14ac:dyDescent="0.25">
      <c r="A9435" s="3"/>
    </row>
    <row r="9436" spans="1:1" x14ac:dyDescent="0.25">
      <c r="A9436" s="3"/>
    </row>
    <row r="9437" spans="1:1" x14ac:dyDescent="0.25">
      <c r="A9437" s="3"/>
    </row>
    <row r="9438" spans="1:1" x14ac:dyDescent="0.25">
      <c r="A9438" s="3"/>
    </row>
    <row r="9439" spans="1:1" x14ac:dyDescent="0.25">
      <c r="A9439" s="3"/>
    </row>
    <row r="9440" spans="1:1" x14ac:dyDescent="0.25">
      <c r="A9440" s="3"/>
    </row>
    <row r="9441" spans="1:1" x14ac:dyDescent="0.25">
      <c r="A9441" s="3"/>
    </row>
    <row r="9442" spans="1:1" x14ac:dyDescent="0.25">
      <c r="A9442" s="3"/>
    </row>
    <row r="9443" spans="1:1" x14ac:dyDescent="0.25">
      <c r="A9443" s="3"/>
    </row>
    <row r="9444" spans="1:1" x14ac:dyDescent="0.25">
      <c r="A9444" s="3"/>
    </row>
    <row r="9445" spans="1:1" x14ac:dyDescent="0.25">
      <c r="A9445" s="3"/>
    </row>
    <row r="9446" spans="1:1" x14ac:dyDescent="0.25">
      <c r="A9446" s="3"/>
    </row>
    <row r="9447" spans="1:1" x14ac:dyDescent="0.25">
      <c r="A9447" s="3"/>
    </row>
    <row r="9448" spans="1:1" x14ac:dyDescent="0.25">
      <c r="A9448" s="3"/>
    </row>
    <row r="9449" spans="1:1" x14ac:dyDescent="0.25">
      <c r="A9449" s="3"/>
    </row>
    <row r="9450" spans="1:1" x14ac:dyDescent="0.25">
      <c r="A9450" s="3"/>
    </row>
    <row r="9451" spans="1:1" x14ac:dyDescent="0.25">
      <c r="A9451" s="3"/>
    </row>
    <row r="9452" spans="1:1" x14ac:dyDescent="0.25">
      <c r="A9452" s="3"/>
    </row>
    <row r="9453" spans="1:1" x14ac:dyDescent="0.25">
      <c r="A9453" s="3"/>
    </row>
    <row r="9454" spans="1:1" x14ac:dyDescent="0.25">
      <c r="A9454" s="3"/>
    </row>
    <row r="9455" spans="1:1" x14ac:dyDescent="0.25">
      <c r="A9455" s="3"/>
    </row>
    <row r="9456" spans="1:1" x14ac:dyDescent="0.25">
      <c r="A9456" s="3"/>
    </row>
    <row r="9457" spans="1:1" x14ac:dyDescent="0.25">
      <c r="A9457" s="3"/>
    </row>
    <row r="9458" spans="1:1" x14ac:dyDescent="0.25">
      <c r="A9458" s="3"/>
    </row>
    <row r="9459" spans="1:1" x14ac:dyDescent="0.25">
      <c r="A9459" s="3"/>
    </row>
    <row r="9460" spans="1:1" x14ac:dyDescent="0.25">
      <c r="A9460" s="3"/>
    </row>
    <row r="9461" spans="1:1" x14ac:dyDescent="0.25">
      <c r="A9461" s="3"/>
    </row>
    <row r="9462" spans="1:1" x14ac:dyDescent="0.25">
      <c r="A9462" s="3"/>
    </row>
    <row r="9463" spans="1:1" x14ac:dyDescent="0.25">
      <c r="A9463" s="3"/>
    </row>
    <row r="9464" spans="1:1" x14ac:dyDescent="0.25">
      <c r="A9464" s="3"/>
    </row>
    <row r="9465" spans="1:1" x14ac:dyDescent="0.25">
      <c r="A9465" s="3"/>
    </row>
    <row r="9466" spans="1:1" x14ac:dyDescent="0.25">
      <c r="A9466" s="3"/>
    </row>
    <row r="9467" spans="1:1" x14ac:dyDescent="0.25">
      <c r="A9467" s="3"/>
    </row>
    <row r="9468" spans="1:1" x14ac:dyDescent="0.25">
      <c r="A9468" s="3"/>
    </row>
    <row r="9469" spans="1:1" x14ac:dyDescent="0.25">
      <c r="A9469" s="3"/>
    </row>
    <row r="9470" spans="1:1" x14ac:dyDescent="0.25">
      <c r="A9470" s="3"/>
    </row>
    <row r="9471" spans="1:1" x14ac:dyDescent="0.25">
      <c r="A9471" s="3"/>
    </row>
    <row r="9472" spans="1:1" x14ac:dyDescent="0.25">
      <c r="A9472" s="3"/>
    </row>
    <row r="9473" spans="1:1" x14ac:dyDescent="0.25">
      <c r="A9473" s="3"/>
    </row>
    <row r="9474" spans="1:1" x14ac:dyDescent="0.25">
      <c r="A9474" s="3"/>
    </row>
    <row r="9475" spans="1:1" x14ac:dyDescent="0.25">
      <c r="A9475" s="3"/>
    </row>
    <row r="9476" spans="1:1" x14ac:dyDescent="0.25">
      <c r="A9476" s="3"/>
    </row>
    <row r="9477" spans="1:1" x14ac:dyDescent="0.25">
      <c r="A9477" s="3"/>
    </row>
    <row r="9478" spans="1:1" x14ac:dyDescent="0.25">
      <c r="A9478" s="3"/>
    </row>
    <row r="9479" spans="1:1" x14ac:dyDescent="0.25">
      <c r="A9479" s="3"/>
    </row>
    <row r="9480" spans="1:1" x14ac:dyDescent="0.25">
      <c r="A9480" s="3"/>
    </row>
    <row r="9481" spans="1:1" x14ac:dyDescent="0.25">
      <c r="A9481" s="3"/>
    </row>
    <row r="9482" spans="1:1" x14ac:dyDescent="0.25">
      <c r="A9482" s="3"/>
    </row>
    <row r="9483" spans="1:1" x14ac:dyDescent="0.25">
      <c r="A9483" s="3"/>
    </row>
    <row r="9484" spans="1:1" x14ac:dyDescent="0.25">
      <c r="A9484" s="3"/>
    </row>
    <row r="9485" spans="1:1" x14ac:dyDescent="0.25">
      <c r="A9485" s="3"/>
    </row>
    <row r="9486" spans="1:1" x14ac:dyDescent="0.25">
      <c r="A9486" s="3"/>
    </row>
    <row r="9487" spans="1:1" x14ac:dyDescent="0.25">
      <c r="A9487" s="3"/>
    </row>
    <row r="9488" spans="1:1" x14ac:dyDescent="0.25">
      <c r="A9488" s="3"/>
    </row>
    <row r="9489" spans="1:1" x14ac:dyDescent="0.25">
      <c r="A9489" s="3"/>
    </row>
    <row r="9490" spans="1:1" x14ac:dyDescent="0.25">
      <c r="A9490" s="3"/>
    </row>
    <row r="9491" spans="1:1" x14ac:dyDescent="0.25">
      <c r="A9491" s="3"/>
    </row>
    <row r="9492" spans="1:1" x14ac:dyDescent="0.25">
      <c r="A9492" s="3"/>
    </row>
    <row r="9493" spans="1:1" x14ac:dyDescent="0.25">
      <c r="A9493" s="3"/>
    </row>
    <row r="9494" spans="1:1" x14ac:dyDescent="0.25">
      <c r="A9494" s="3"/>
    </row>
    <row r="9495" spans="1:1" x14ac:dyDescent="0.25">
      <c r="A9495" s="3"/>
    </row>
    <row r="9496" spans="1:1" x14ac:dyDescent="0.25">
      <c r="A9496" s="3"/>
    </row>
    <row r="9497" spans="1:1" x14ac:dyDescent="0.25">
      <c r="A9497" s="3"/>
    </row>
    <row r="9498" spans="1:1" x14ac:dyDescent="0.25">
      <c r="A9498" s="3"/>
    </row>
    <row r="9499" spans="1:1" x14ac:dyDescent="0.25">
      <c r="A9499" s="3"/>
    </row>
    <row r="9500" spans="1:1" x14ac:dyDescent="0.25">
      <c r="A9500" s="3"/>
    </row>
    <row r="9501" spans="1:1" x14ac:dyDescent="0.25">
      <c r="A9501" s="3"/>
    </row>
    <row r="9502" spans="1:1" x14ac:dyDescent="0.25">
      <c r="A9502" s="3"/>
    </row>
    <row r="9503" spans="1:1" x14ac:dyDescent="0.25">
      <c r="A9503" s="3"/>
    </row>
    <row r="9504" spans="1:1" x14ac:dyDescent="0.25">
      <c r="A9504" s="3"/>
    </row>
    <row r="9505" spans="1:1" x14ac:dyDescent="0.25">
      <c r="A9505" s="3"/>
    </row>
    <row r="9506" spans="1:1" x14ac:dyDescent="0.25">
      <c r="A9506" s="3"/>
    </row>
    <row r="9507" spans="1:1" x14ac:dyDescent="0.25">
      <c r="A9507" s="3"/>
    </row>
    <row r="9508" spans="1:1" x14ac:dyDescent="0.25">
      <c r="A9508" s="3"/>
    </row>
    <row r="9509" spans="1:1" x14ac:dyDescent="0.25">
      <c r="A9509" s="3"/>
    </row>
    <row r="9510" spans="1:1" x14ac:dyDescent="0.25">
      <c r="A9510" s="3"/>
    </row>
    <row r="9511" spans="1:1" x14ac:dyDescent="0.25">
      <c r="A9511" s="3"/>
    </row>
    <row r="9512" spans="1:1" x14ac:dyDescent="0.25">
      <c r="A9512" s="3"/>
    </row>
    <row r="9513" spans="1:1" x14ac:dyDescent="0.25">
      <c r="A9513" s="3"/>
    </row>
    <row r="9514" spans="1:1" x14ac:dyDescent="0.25">
      <c r="A9514" s="3"/>
    </row>
    <row r="9515" spans="1:1" x14ac:dyDescent="0.25">
      <c r="A9515" s="3"/>
    </row>
    <row r="9516" spans="1:1" x14ac:dyDescent="0.25">
      <c r="A9516" s="3"/>
    </row>
    <row r="9517" spans="1:1" x14ac:dyDescent="0.25">
      <c r="A9517" s="3"/>
    </row>
    <row r="9518" spans="1:1" x14ac:dyDescent="0.25">
      <c r="A9518" s="3"/>
    </row>
    <row r="9519" spans="1:1" x14ac:dyDescent="0.25">
      <c r="A9519" s="3"/>
    </row>
    <row r="9520" spans="1:1" x14ac:dyDescent="0.25">
      <c r="A9520" s="3"/>
    </row>
    <row r="9521" spans="1:1" x14ac:dyDescent="0.25">
      <c r="A9521" s="3"/>
    </row>
    <row r="9522" spans="1:1" x14ac:dyDescent="0.25">
      <c r="A9522" s="3"/>
    </row>
    <row r="9523" spans="1:1" x14ac:dyDescent="0.25">
      <c r="A9523" s="3"/>
    </row>
    <row r="9524" spans="1:1" x14ac:dyDescent="0.25">
      <c r="A9524" s="3"/>
    </row>
    <row r="9525" spans="1:1" x14ac:dyDescent="0.25">
      <c r="A9525" s="3"/>
    </row>
    <row r="9526" spans="1:1" x14ac:dyDescent="0.25">
      <c r="A9526" s="3"/>
    </row>
    <row r="9527" spans="1:1" x14ac:dyDescent="0.25">
      <c r="A9527" s="3"/>
    </row>
    <row r="9528" spans="1:1" x14ac:dyDescent="0.25">
      <c r="A9528" s="3"/>
    </row>
    <row r="9529" spans="1:1" x14ac:dyDescent="0.25">
      <c r="A9529" s="3"/>
    </row>
    <row r="9530" spans="1:1" x14ac:dyDescent="0.25">
      <c r="A9530" s="3"/>
    </row>
    <row r="9531" spans="1:1" x14ac:dyDescent="0.25">
      <c r="A9531" s="3"/>
    </row>
    <row r="9532" spans="1:1" x14ac:dyDescent="0.25">
      <c r="A9532" s="3"/>
    </row>
    <row r="9533" spans="1:1" x14ac:dyDescent="0.25">
      <c r="A9533" s="3"/>
    </row>
    <row r="9534" spans="1:1" x14ac:dyDescent="0.25">
      <c r="A9534" s="3"/>
    </row>
    <row r="9535" spans="1:1" x14ac:dyDescent="0.25">
      <c r="A9535" s="3"/>
    </row>
    <row r="9536" spans="1:1" x14ac:dyDescent="0.25">
      <c r="A9536" s="3"/>
    </row>
    <row r="9537" spans="1:1" x14ac:dyDescent="0.25">
      <c r="A9537" s="3"/>
    </row>
    <row r="9538" spans="1:1" x14ac:dyDescent="0.25">
      <c r="A9538" s="3"/>
    </row>
    <row r="9539" spans="1:1" x14ac:dyDescent="0.25">
      <c r="A9539" s="3"/>
    </row>
    <row r="9540" spans="1:1" x14ac:dyDescent="0.25">
      <c r="A9540" s="3"/>
    </row>
    <row r="9541" spans="1:1" x14ac:dyDescent="0.25">
      <c r="A9541" s="3"/>
    </row>
    <row r="9542" spans="1:1" x14ac:dyDescent="0.25">
      <c r="A9542" s="3"/>
    </row>
    <row r="9543" spans="1:1" x14ac:dyDescent="0.25">
      <c r="A9543" s="3"/>
    </row>
    <row r="9544" spans="1:1" x14ac:dyDescent="0.25">
      <c r="A9544" s="3"/>
    </row>
    <row r="9545" spans="1:1" x14ac:dyDescent="0.25">
      <c r="A9545" s="3"/>
    </row>
    <row r="9546" spans="1:1" x14ac:dyDescent="0.25">
      <c r="A9546" s="3"/>
    </row>
    <row r="9547" spans="1:1" x14ac:dyDescent="0.25">
      <c r="A9547" s="3"/>
    </row>
    <row r="9548" spans="1:1" x14ac:dyDescent="0.25">
      <c r="A9548" s="3"/>
    </row>
    <row r="9549" spans="1:1" x14ac:dyDescent="0.25">
      <c r="A9549" s="3"/>
    </row>
    <row r="9550" spans="1:1" x14ac:dyDescent="0.25">
      <c r="A9550" s="3"/>
    </row>
    <row r="9551" spans="1:1" x14ac:dyDescent="0.25">
      <c r="A9551" s="3"/>
    </row>
    <row r="9552" spans="1:1" x14ac:dyDescent="0.25">
      <c r="A9552" s="3"/>
    </row>
    <row r="9553" spans="1:1" x14ac:dyDescent="0.25">
      <c r="A9553" s="3"/>
    </row>
    <row r="9554" spans="1:1" x14ac:dyDescent="0.25">
      <c r="A9554" s="3"/>
    </row>
    <row r="9555" spans="1:1" x14ac:dyDescent="0.25">
      <c r="A9555" s="3"/>
    </row>
    <row r="9556" spans="1:1" x14ac:dyDescent="0.25">
      <c r="A9556" s="3"/>
    </row>
    <row r="9557" spans="1:1" x14ac:dyDescent="0.25">
      <c r="A9557" s="3"/>
    </row>
    <row r="9558" spans="1:1" x14ac:dyDescent="0.25">
      <c r="A9558" s="3"/>
    </row>
    <row r="9559" spans="1:1" x14ac:dyDescent="0.25">
      <c r="A9559" s="3"/>
    </row>
    <row r="9560" spans="1:1" x14ac:dyDescent="0.25">
      <c r="A9560" s="3"/>
    </row>
    <row r="9561" spans="1:1" x14ac:dyDescent="0.25">
      <c r="A9561" s="3"/>
    </row>
    <row r="9562" spans="1:1" x14ac:dyDescent="0.25">
      <c r="A9562" s="3"/>
    </row>
    <row r="9563" spans="1:1" x14ac:dyDescent="0.25">
      <c r="A9563" s="3"/>
    </row>
    <row r="9564" spans="1:1" x14ac:dyDescent="0.25">
      <c r="A9564" s="3"/>
    </row>
    <row r="9565" spans="1:1" x14ac:dyDescent="0.25">
      <c r="A9565" s="3"/>
    </row>
    <row r="9566" spans="1:1" x14ac:dyDescent="0.25">
      <c r="A9566" s="3"/>
    </row>
    <row r="9567" spans="1:1" x14ac:dyDescent="0.25">
      <c r="A9567" s="3"/>
    </row>
    <row r="9568" spans="1:1" x14ac:dyDescent="0.25">
      <c r="A9568" s="3"/>
    </row>
    <row r="9569" spans="1:1" x14ac:dyDescent="0.25">
      <c r="A9569" s="3"/>
    </row>
    <row r="9570" spans="1:1" x14ac:dyDescent="0.25">
      <c r="A9570" s="3"/>
    </row>
    <row r="9571" spans="1:1" x14ac:dyDescent="0.25">
      <c r="A9571" s="3"/>
    </row>
    <row r="9572" spans="1:1" x14ac:dyDescent="0.25">
      <c r="A9572" s="3"/>
    </row>
    <row r="9573" spans="1:1" x14ac:dyDescent="0.25">
      <c r="A9573" s="3"/>
    </row>
    <row r="9574" spans="1:1" x14ac:dyDescent="0.25">
      <c r="A9574" s="3"/>
    </row>
    <row r="9575" spans="1:1" x14ac:dyDescent="0.25">
      <c r="A9575" s="3"/>
    </row>
    <row r="9576" spans="1:1" x14ac:dyDescent="0.25">
      <c r="A9576" s="3"/>
    </row>
    <row r="9577" spans="1:1" x14ac:dyDescent="0.25">
      <c r="A9577" s="3"/>
    </row>
    <row r="9578" spans="1:1" x14ac:dyDescent="0.25">
      <c r="A9578" s="3"/>
    </row>
    <row r="9579" spans="1:1" x14ac:dyDescent="0.25">
      <c r="A9579" s="3"/>
    </row>
    <row r="9580" spans="1:1" x14ac:dyDescent="0.25">
      <c r="A9580" s="3"/>
    </row>
    <row r="9581" spans="1:1" x14ac:dyDescent="0.25">
      <c r="A9581" s="3"/>
    </row>
    <row r="9582" spans="1:1" x14ac:dyDescent="0.25">
      <c r="A9582" s="3"/>
    </row>
    <row r="9583" spans="1:1" x14ac:dyDescent="0.25">
      <c r="A9583" s="3"/>
    </row>
    <row r="9584" spans="1:1" x14ac:dyDescent="0.25">
      <c r="A9584" s="3"/>
    </row>
    <row r="9585" spans="1:1" x14ac:dyDescent="0.25">
      <c r="A9585" s="3"/>
    </row>
    <row r="9586" spans="1:1" x14ac:dyDescent="0.25">
      <c r="A9586" s="3"/>
    </row>
    <row r="9587" spans="1:1" x14ac:dyDescent="0.25">
      <c r="A9587" s="3"/>
    </row>
    <row r="9588" spans="1:1" x14ac:dyDescent="0.25">
      <c r="A9588" s="3"/>
    </row>
    <row r="9589" spans="1:1" x14ac:dyDescent="0.25">
      <c r="A9589" s="3"/>
    </row>
    <row r="9590" spans="1:1" x14ac:dyDescent="0.25">
      <c r="A9590" s="3"/>
    </row>
    <row r="9591" spans="1:1" x14ac:dyDescent="0.25">
      <c r="A9591" s="3"/>
    </row>
    <row r="9592" spans="1:1" x14ac:dyDescent="0.25">
      <c r="A9592" s="3"/>
    </row>
    <row r="9593" spans="1:1" x14ac:dyDescent="0.25">
      <c r="A9593" s="3"/>
    </row>
    <row r="9594" spans="1:1" x14ac:dyDescent="0.25">
      <c r="A9594" s="3"/>
    </row>
    <row r="9595" spans="1:1" x14ac:dyDescent="0.25">
      <c r="A9595" s="3"/>
    </row>
    <row r="9596" spans="1:1" x14ac:dyDescent="0.25">
      <c r="A9596" s="3"/>
    </row>
    <row r="9597" spans="1:1" x14ac:dyDescent="0.25">
      <c r="A9597" s="3"/>
    </row>
    <row r="9598" spans="1:1" x14ac:dyDescent="0.25">
      <c r="A9598" s="3"/>
    </row>
    <row r="9599" spans="1:1" x14ac:dyDescent="0.25">
      <c r="A9599" s="3"/>
    </row>
    <row r="9600" spans="1:1" x14ac:dyDescent="0.25">
      <c r="A9600" s="3"/>
    </row>
    <row r="9601" spans="1:1" x14ac:dyDescent="0.25">
      <c r="A9601" s="3"/>
    </row>
    <row r="9602" spans="1:1" x14ac:dyDescent="0.25">
      <c r="A9602" s="3"/>
    </row>
    <row r="9603" spans="1:1" x14ac:dyDescent="0.25">
      <c r="A9603" s="3"/>
    </row>
    <row r="9604" spans="1:1" x14ac:dyDescent="0.25">
      <c r="A9604" s="3"/>
    </row>
    <row r="9605" spans="1:1" x14ac:dyDescent="0.25">
      <c r="A9605" s="3"/>
    </row>
    <row r="9606" spans="1:1" x14ac:dyDescent="0.25">
      <c r="A9606" s="3"/>
    </row>
    <row r="9607" spans="1:1" x14ac:dyDescent="0.25">
      <c r="A9607" s="3"/>
    </row>
    <row r="9608" spans="1:1" x14ac:dyDescent="0.25">
      <c r="A9608" s="3"/>
    </row>
    <row r="9609" spans="1:1" x14ac:dyDescent="0.25">
      <c r="A9609" s="3"/>
    </row>
    <row r="9610" spans="1:1" x14ac:dyDescent="0.25">
      <c r="A9610" s="3"/>
    </row>
    <row r="9611" spans="1:1" x14ac:dyDescent="0.25">
      <c r="A9611" s="3"/>
    </row>
    <row r="9612" spans="1:1" x14ac:dyDescent="0.25">
      <c r="A9612" s="3"/>
    </row>
    <row r="9613" spans="1:1" x14ac:dyDescent="0.25">
      <c r="A9613" s="3"/>
    </row>
    <row r="9614" spans="1:1" x14ac:dyDescent="0.25">
      <c r="A9614" s="3"/>
    </row>
    <row r="9615" spans="1:1" x14ac:dyDescent="0.25">
      <c r="A9615" s="3"/>
    </row>
    <row r="9616" spans="1:1" x14ac:dyDescent="0.25">
      <c r="A9616" s="3"/>
    </row>
    <row r="9617" spans="1:1" x14ac:dyDescent="0.25">
      <c r="A9617" s="3"/>
    </row>
    <row r="9618" spans="1:1" x14ac:dyDescent="0.25">
      <c r="A9618" s="3"/>
    </row>
    <row r="9619" spans="1:1" x14ac:dyDescent="0.25">
      <c r="A9619" s="3"/>
    </row>
    <row r="9620" spans="1:1" x14ac:dyDescent="0.25">
      <c r="A9620" s="3"/>
    </row>
    <row r="9621" spans="1:1" x14ac:dyDescent="0.25">
      <c r="A9621" s="3"/>
    </row>
    <row r="9622" spans="1:1" x14ac:dyDescent="0.25">
      <c r="A9622" s="3"/>
    </row>
    <row r="9623" spans="1:1" x14ac:dyDescent="0.25">
      <c r="A9623" s="3"/>
    </row>
    <row r="9624" spans="1:1" x14ac:dyDescent="0.25">
      <c r="A9624" s="3"/>
    </row>
    <row r="9625" spans="1:1" x14ac:dyDescent="0.25">
      <c r="A9625" s="3"/>
    </row>
    <row r="9626" spans="1:1" x14ac:dyDescent="0.25">
      <c r="A9626" s="3"/>
    </row>
    <row r="9627" spans="1:1" x14ac:dyDescent="0.25">
      <c r="A9627" s="3"/>
    </row>
    <row r="9628" spans="1:1" x14ac:dyDescent="0.25">
      <c r="A9628" s="3"/>
    </row>
    <row r="9629" spans="1:1" x14ac:dyDescent="0.25">
      <c r="A9629" s="3"/>
    </row>
    <row r="9630" spans="1:1" x14ac:dyDescent="0.25">
      <c r="A9630" s="3"/>
    </row>
    <row r="9631" spans="1:1" x14ac:dyDescent="0.25">
      <c r="A9631" s="3"/>
    </row>
    <row r="9632" spans="1:1" x14ac:dyDescent="0.25">
      <c r="A9632" s="3"/>
    </row>
    <row r="9633" spans="1:1" x14ac:dyDescent="0.25">
      <c r="A9633" s="3"/>
    </row>
    <row r="9634" spans="1:1" x14ac:dyDescent="0.25">
      <c r="A9634" s="3"/>
    </row>
    <row r="9635" spans="1:1" x14ac:dyDescent="0.25">
      <c r="A9635" s="3"/>
    </row>
    <row r="9636" spans="1:1" x14ac:dyDescent="0.25">
      <c r="A9636" s="3"/>
    </row>
    <row r="9637" spans="1:1" x14ac:dyDescent="0.25">
      <c r="A9637" s="3"/>
    </row>
    <row r="9638" spans="1:1" x14ac:dyDescent="0.25">
      <c r="A9638" s="3"/>
    </row>
    <row r="9639" spans="1:1" x14ac:dyDescent="0.25">
      <c r="A9639" s="3"/>
    </row>
    <row r="9640" spans="1:1" x14ac:dyDescent="0.25">
      <c r="A9640" s="3"/>
    </row>
    <row r="9641" spans="1:1" x14ac:dyDescent="0.25">
      <c r="A9641" s="3"/>
    </row>
    <row r="9642" spans="1:1" x14ac:dyDescent="0.25">
      <c r="A9642" s="3"/>
    </row>
    <row r="9643" spans="1:1" x14ac:dyDescent="0.25">
      <c r="A9643" s="3"/>
    </row>
    <row r="9644" spans="1:1" x14ac:dyDescent="0.25">
      <c r="A9644" s="3"/>
    </row>
    <row r="9645" spans="1:1" x14ac:dyDescent="0.25">
      <c r="A9645" s="3"/>
    </row>
    <row r="9646" spans="1:1" x14ac:dyDescent="0.25">
      <c r="A9646" s="3"/>
    </row>
    <row r="9647" spans="1:1" x14ac:dyDescent="0.25">
      <c r="A9647" s="3"/>
    </row>
    <row r="9648" spans="1:1" x14ac:dyDescent="0.25">
      <c r="A9648" s="3"/>
    </row>
    <row r="9649" spans="1:1" x14ac:dyDescent="0.25">
      <c r="A9649" s="3"/>
    </row>
    <row r="9650" spans="1:1" x14ac:dyDescent="0.25">
      <c r="A9650" s="3"/>
    </row>
    <row r="9651" spans="1:1" x14ac:dyDescent="0.25">
      <c r="A9651" s="3"/>
    </row>
    <row r="9652" spans="1:1" x14ac:dyDescent="0.25">
      <c r="A9652" s="3"/>
    </row>
    <row r="9653" spans="1:1" x14ac:dyDescent="0.25">
      <c r="A9653" s="3"/>
    </row>
    <row r="9654" spans="1:1" x14ac:dyDescent="0.25">
      <c r="A9654" s="3"/>
    </row>
    <row r="9655" spans="1:1" x14ac:dyDescent="0.25">
      <c r="A9655" s="3"/>
    </row>
    <row r="9656" spans="1:1" x14ac:dyDescent="0.25">
      <c r="A9656" s="3"/>
    </row>
    <row r="9657" spans="1:1" x14ac:dyDescent="0.25">
      <c r="A9657" s="3"/>
    </row>
    <row r="9658" spans="1:1" x14ac:dyDescent="0.25">
      <c r="A9658" s="3"/>
    </row>
    <row r="9659" spans="1:1" x14ac:dyDescent="0.25">
      <c r="A9659" s="3"/>
    </row>
    <row r="9660" spans="1:1" x14ac:dyDescent="0.25">
      <c r="A9660" s="3"/>
    </row>
    <row r="9661" spans="1:1" x14ac:dyDescent="0.25">
      <c r="A9661" s="3"/>
    </row>
    <row r="9662" spans="1:1" x14ac:dyDescent="0.25">
      <c r="A9662" s="3"/>
    </row>
    <row r="9663" spans="1:1" x14ac:dyDescent="0.25">
      <c r="A9663" s="3"/>
    </row>
    <row r="9664" spans="1:1" x14ac:dyDescent="0.25">
      <c r="A9664" s="3"/>
    </row>
    <row r="9665" spans="1:1" x14ac:dyDescent="0.25">
      <c r="A9665" s="3"/>
    </row>
    <row r="9666" spans="1:1" x14ac:dyDescent="0.25">
      <c r="A9666" s="3"/>
    </row>
    <row r="9667" spans="1:1" x14ac:dyDescent="0.25">
      <c r="A9667" s="3"/>
    </row>
    <row r="9668" spans="1:1" x14ac:dyDescent="0.25">
      <c r="A9668" s="3"/>
    </row>
    <row r="9669" spans="1:1" x14ac:dyDescent="0.25">
      <c r="A9669" s="3"/>
    </row>
    <row r="9670" spans="1:1" x14ac:dyDescent="0.25">
      <c r="A9670" s="3"/>
    </row>
    <row r="9671" spans="1:1" x14ac:dyDescent="0.25">
      <c r="A9671" s="3"/>
    </row>
    <row r="9672" spans="1:1" x14ac:dyDescent="0.25">
      <c r="A9672" s="3"/>
    </row>
    <row r="9673" spans="1:1" x14ac:dyDescent="0.25">
      <c r="A9673" s="3"/>
    </row>
    <row r="9674" spans="1:1" x14ac:dyDescent="0.25">
      <c r="A9674" s="3"/>
    </row>
    <row r="9675" spans="1:1" x14ac:dyDescent="0.25">
      <c r="A9675" s="3"/>
    </row>
    <row r="9676" spans="1:1" x14ac:dyDescent="0.25">
      <c r="A9676" s="3"/>
    </row>
    <row r="9677" spans="1:1" x14ac:dyDescent="0.25">
      <c r="A9677" s="3"/>
    </row>
    <row r="9678" spans="1:1" x14ac:dyDescent="0.25">
      <c r="A9678" s="3"/>
    </row>
    <row r="9679" spans="1:1" x14ac:dyDescent="0.25">
      <c r="A9679" s="3"/>
    </row>
    <row r="9680" spans="1:1" x14ac:dyDescent="0.25">
      <c r="A9680" s="3"/>
    </row>
    <row r="9681" spans="1:1" x14ac:dyDescent="0.25">
      <c r="A9681" s="3"/>
    </row>
    <row r="9682" spans="1:1" x14ac:dyDescent="0.25">
      <c r="A9682" s="3"/>
    </row>
    <row r="9683" spans="1:1" x14ac:dyDescent="0.25">
      <c r="A9683" s="3"/>
    </row>
    <row r="9684" spans="1:1" x14ac:dyDescent="0.25">
      <c r="A9684" s="3"/>
    </row>
    <row r="9685" spans="1:1" x14ac:dyDescent="0.25">
      <c r="A9685" s="3"/>
    </row>
    <row r="9686" spans="1:1" x14ac:dyDescent="0.25">
      <c r="A9686" s="3"/>
    </row>
    <row r="9687" spans="1:1" x14ac:dyDescent="0.25">
      <c r="A9687" s="3"/>
    </row>
    <row r="9688" spans="1:1" x14ac:dyDescent="0.25">
      <c r="A9688" s="3"/>
    </row>
    <row r="9689" spans="1:1" x14ac:dyDescent="0.25">
      <c r="A9689" s="3"/>
    </row>
    <row r="9690" spans="1:1" x14ac:dyDescent="0.25">
      <c r="A9690" s="3"/>
    </row>
    <row r="9691" spans="1:1" x14ac:dyDescent="0.25">
      <c r="A9691" s="3"/>
    </row>
    <row r="9692" spans="1:1" x14ac:dyDescent="0.25">
      <c r="A9692" s="3"/>
    </row>
    <row r="9693" spans="1:1" x14ac:dyDescent="0.25">
      <c r="A9693" s="3"/>
    </row>
    <row r="9694" spans="1:1" x14ac:dyDescent="0.25">
      <c r="A9694" s="3"/>
    </row>
    <row r="9695" spans="1:1" x14ac:dyDescent="0.25">
      <c r="A9695" s="3"/>
    </row>
    <row r="9696" spans="1:1" x14ac:dyDescent="0.25">
      <c r="A9696" s="3"/>
    </row>
    <row r="9697" spans="1:1" x14ac:dyDescent="0.25">
      <c r="A9697" s="3"/>
    </row>
    <row r="9698" spans="1:1" x14ac:dyDescent="0.25">
      <c r="A9698" s="3"/>
    </row>
    <row r="9699" spans="1:1" x14ac:dyDescent="0.25">
      <c r="A9699" s="3"/>
    </row>
    <row r="9700" spans="1:1" x14ac:dyDescent="0.25">
      <c r="A9700" s="3"/>
    </row>
    <row r="9701" spans="1:1" x14ac:dyDescent="0.25">
      <c r="A9701" s="3"/>
    </row>
    <row r="9702" spans="1:1" x14ac:dyDescent="0.25">
      <c r="A9702" s="3"/>
    </row>
    <row r="9703" spans="1:1" x14ac:dyDescent="0.25">
      <c r="A9703" s="3"/>
    </row>
    <row r="9704" spans="1:1" x14ac:dyDescent="0.25">
      <c r="A9704" s="3"/>
    </row>
    <row r="9705" spans="1:1" x14ac:dyDescent="0.25">
      <c r="A9705" s="3"/>
    </row>
    <row r="9706" spans="1:1" x14ac:dyDescent="0.25">
      <c r="A9706" s="3"/>
    </row>
    <row r="9707" spans="1:1" x14ac:dyDescent="0.25">
      <c r="A9707" s="3"/>
    </row>
    <row r="9708" spans="1:1" x14ac:dyDescent="0.25">
      <c r="A9708" s="3"/>
    </row>
    <row r="9709" spans="1:1" x14ac:dyDescent="0.25">
      <c r="A9709" s="3"/>
    </row>
    <row r="9710" spans="1:1" x14ac:dyDescent="0.25">
      <c r="A9710" s="3"/>
    </row>
    <row r="9711" spans="1:1" x14ac:dyDescent="0.25">
      <c r="A9711" s="3"/>
    </row>
    <row r="9712" spans="1:1" x14ac:dyDescent="0.25">
      <c r="A9712" s="3"/>
    </row>
    <row r="9713" spans="1:1" x14ac:dyDescent="0.25">
      <c r="A9713" s="3"/>
    </row>
    <row r="9714" spans="1:1" x14ac:dyDescent="0.25">
      <c r="A9714" s="3"/>
    </row>
    <row r="9715" spans="1:1" x14ac:dyDescent="0.25">
      <c r="A9715" s="3"/>
    </row>
    <row r="9716" spans="1:1" x14ac:dyDescent="0.25">
      <c r="A9716" s="3"/>
    </row>
    <row r="9717" spans="1:1" x14ac:dyDescent="0.25">
      <c r="A9717" s="3"/>
    </row>
    <row r="9718" spans="1:1" x14ac:dyDescent="0.25">
      <c r="A9718" s="3"/>
    </row>
    <row r="9719" spans="1:1" x14ac:dyDescent="0.25">
      <c r="A9719" s="3"/>
    </row>
    <row r="9720" spans="1:1" x14ac:dyDescent="0.25">
      <c r="A9720" s="3"/>
    </row>
    <row r="9721" spans="1:1" x14ac:dyDescent="0.25">
      <c r="A9721" s="3"/>
    </row>
    <row r="9722" spans="1:1" x14ac:dyDescent="0.25">
      <c r="A9722" s="3"/>
    </row>
    <row r="9723" spans="1:1" x14ac:dyDescent="0.25">
      <c r="A9723" s="3"/>
    </row>
    <row r="9724" spans="1:1" x14ac:dyDescent="0.25">
      <c r="A9724" s="3"/>
    </row>
    <row r="9725" spans="1:1" x14ac:dyDescent="0.25">
      <c r="A9725" s="3"/>
    </row>
    <row r="9726" spans="1:1" x14ac:dyDescent="0.25">
      <c r="A9726" s="3"/>
    </row>
    <row r="9727" spans="1:1" x14ac:dyDescent="0.25">
      <c r="A9727" s="3"/>
    </row>
    <row r="9728" spans="1:1" x14ac:dyDescent="0.25">
      <c r="A9728" s="3"/>
    </row>
    <row r="9729" spans="1:1" x14ac:dyDescent="0.25">
      <c r="A9729" s="3"/>
    </row>
    <row r="9730" spans="1:1" x14ac:dyDescent="0.25">
      <c r="A9730" s="3"/>
    </row>
    <row r="9731" spans="1:1" x14ac:dyDescent="0.25">
      <c r="A9731" s="3"/>
    </row>
    <row r="9732" spans="1:1" x14ac:dyDescent="0.25">
      <c r="A9732" s="3"/>
    </row>
    <row r="9733" spans="1:1" x14ac:dyDescent="0.25">
      <c r="A9733" s="3"/>
    </row>
    <row r="9734" spans="1:1" x14ac:dyDescent="0.25">
      <c r="A9734" s="3"/>
    </row>
    <row r="9735" spans="1:1" x14ac:dyDescent="0.25">
      <c r="A9735" s="3"/>
    </row>
    <row r="9736" spans="1:1" x14ac:dyDescent="0.25">
      <c r="A9736" s="3"/>
    </row>
    <row r="9737" spans="1:1" x14ac:dyDescent="0.25">
      <c r="A9737" s="3"/>
    </row>
    <row r="9738" spans="1:1" x14ac:dyDescent="0.25">
      <c r="A9738" s="3"/>
    </row>
    <row r="9739" spans="1:1" x14ac:dyDescent="0.25">
      <c r="A9739" s="3"/>
    </row>
    <row r="9740" spans="1:1" x14ac:dyDescent="0.25">
      <c r="A9740" s="3"/>
    </row>
    <row r="9741" spans="1:1" x14ac:dyDescent="0.25">
      <c r="A9741" s="3"/>
    </row>
    <row r="9742" spans="1:1" x14ac:dyDescent="0.25">
      <c r="A9742" s="3"/>
    </row>
    <row r="9743" spans="1:1" x14ac:dyDescent="0.25">
      <c r="A9743" s="3"/>
    </row>
    <row r="9744" spans="1:1" x14ac:dyDescent="0.25">
      <c r="A9744" s="3"/>
    </row>
    <row r="9745" spans="1:1" x14ac:dyDescent="0.25">
      <c r="A9745" s="3"/>
    </row>
    <row r="9746" spans="1:1" x14ac:dyDescent="0.25">
      <c r="A9746" s="3"/>
    </row>
    <row r="9747" spans="1:1" x14ac:dyDescent="0.25">
      <c r="A9747" s="3"/>
    </row>
    <row r="9748" spans="1:1" x14ac:dyDescent="0.25">
      <c r="A9748" s="3"/>
    </row>
    <row r="9749" spans="1:1" x14ac:dyDescent="0.25">
      <c r="A9749" s="3"/>
    </row>
    <row r="9750" spans="1:1" x14ac:dyDescent="0.25">
      <c r="A9750" s="3"/>
    </row>
    <row r="9751" spans="1:1" x14ac:dyDescent="0.25">
      <c r="A9751" s="3"/>
    </row>
    <row r="9752" spans="1:1" x14ac:dyDescent="0.25">
      <c r="A9752" s="3"/>
    </row>
    <row r="9753" spans="1:1" x14ac:dyDescent="0.25">
      <c r="A9753" s="3"/>
    </row>
    <row r="9754" spans="1:1" x14ac:dyDescent="0.25">
      <c r="A9754" s="3"/>
    </row>
    <row r="9755" spans="1:1" x14ac:dyDescent="0.25">
      <c r="A9755" s="3"/>
    </row>
    <row r="9756" spans="1:1" x14ac:dyDescent="0.25">
      <c r="A9756" s="3"/>
    </row>
    <row r="9757" spans="1:1" x14ac:dyDescent="0.25">
      <c r="A9757" s="3"/>
    </row>
    <row r="9758" spans="1:1" x14ac:dyDescent="0.25">
      <c r="A9758" s="3"/>
    </row>
    <row r="9759" spans="1:1" x14ac:dyDescent="0.25">
      <c r="A9759" s="3"/>
    </row>
    <row r="9760" spans="1:1" x14ac:dyDescent="0.25">
      <c r="A9760" s="3"/>
    </row>
    <row r="9761" spans="1:1" x14ac:dyDescent="0.25">
      <c r="A9761" s="3"/>
    </row>
    <row r="9762" spans="1:1" x14ac:dyDescent="0.25">
      <c r="A9762" s="3"/>
    </row>
    <row r="9763" spans="1:1" x14ac:dyDescent="0.25">
      <c r="A9763" s="3"/>
    </row>
    <row r="9764" spans="1:1" x14ac:dyDescent="0.25">
      <c r="A9764" s="3"/>
    </row>
    <row r="9765" spans="1:1" x14ac:dyDescent="0.25">
      <c r="A9765" s="3"/>
    </row>
    <row r="9766" spans="1:1" x14ac:dyDescent="0.25">
      <c r="A9766" s="3"/>
    </row>
    <row r="9767" spans="1:1" x14ac:dyDescent="0.25">
      <c r="A9767" s="3"/>
    </row>
    <row r="9768" spans="1:1" x14ac:dyDescent="0.25">
      <c r="A9768" s="3"/>
    </row>
    <row r="9769" spans="1:1" x14ac:dyDescent="0.25">
      <c r="A9769" s="3"/>
    </row>
    <row r="9770" spans="1:1" x14ac:dyDescent="0.25">
      <c r="A9770" s="3"/>
    </row>
    <row r="9771" spans="1:1" x14ac:dyDescent="0.25">
      <c r="A9771" s="3"/>
    </row>
    <row r="9772" spans="1:1" x14ac:dyDescent="0.25">
      <c r="A9772" s="3"/>
    </row>
    <row r="9773" spans="1:1" x14ac:dyDescent="0.25">
      <c r="A9773" s="3"/>
    </row>
    <row r="9774" spans="1:1" x14ac:dyDescent="0.25">
      <c r="A9774" s="3"/>
    </row>
    <row r="9775" spans="1:1" x14ac:dyDescent="0.25">
      <c r="A9775" s="3"/>
    </row>
    <row r="9776" spans="1:1" x14ac:dyDescent="0.25">
      <c r="A9776" s="3"/>
    </row>
    <row r="9777" spans="1:1" x14ac:dyDescent="0.25">
      <c r="A9777" s="3"/>
    </row>
    <row r="9778" spans="1:1" x14ac:dyDescent="0.25">
      <c r="A9778" s="3"/>
    </row>
    <row r="9779" spans="1:1" x14ac:dyDescent="0.25">
      <c r="A9779" s="3"/>
    </row>
    <row r="9780" spans="1:1" x14ac:dyDescent="0.25">
      <c r="A9780" s="3"/>
    </row>
    <row r="9781" spans="1:1" x14ac:dyDescent="0.25">
      <c r="A9781" s="3"/>
    </row>
    <row r="9782" spans="1:1" x14ac:dyDescent="0.25">
      <c r="A9782" s="3"/>
    </row>
    <row r="9783" spans="1:1" x14ac:dyDescent="0.25">
      <c r="A9783" s="3"/>
    </row>
    <row r="9784" spans="1:1" x14ac:dyDescent="0.25">
      <c r="A9784" s="3"/>
    </row>
    <row r="9785" spans="1:1" x14ac:dyDescent="0.25">
      <c r="A9785" s="3"/>
    </row>
    <row r="9786" spans="1:1" x14ac:dyDescent="0.25">
      <c r="A9786" s="3"/>
    </row>
    <row r="9787" spans="1:1" x14ac:dyDescent="0.25">
      <c r="A9787" s="3"/>
    </row>
    <row r="9788" spans="1:1" x14ac:dyDescent="0.25">
      <c r="A9788" s="3"/>
    </row>
    <row r="9789" spans="1:1" x14ac:dyDescent="0.25">
      <c r="A9789" s="3"/>
    </row>
    <row r="9790" spans="1:1" x14ac:dyDescent="0.25">
      <c r="A9790" s="3"/>
    </row>
    <row r="9791" spans="1:1" x14ac:dyDescent="0.25">
      <c r="A9791" s="3"/>
    </row>
    <row r="9792" spans="1:1" x14ac:dyDescent="0.25">
      <c r="A9792" s="3"/>
    </row>
    <row r="9793" spans="1:1" x14ac:dyDescent="0.25">
      <c r="A9793" s="3"/>
    </row>
    <row r="9794" spans="1:1" x14ac:dyDescent="0.25">
      <c r="A9794" s="3"/>
    </row>
    <row r="9795" spans="1:1" x14ac:dyDescent="0.25">
      <c r="A9795" s="3"/>
    </row>
    <row r="9796" spans="1:1" x14ac:dyDescent="0.25">
      <c r="A9796" s="3"/>
    </row>
    <row r="9797" spans="1:1" x14ac:dyDescent="0.25">
      <c r="A9797" s="3"/>
    </row>
    <row r="9798" spans="1:1" x14ac:dyDescent="0.25">
      <c r="A9798" s="3"/>
    </row>
    <row r="9799" spans="1:1" x14ac:dyDescent="0.25">
      <c r="A9799" s="3"/>
    </row>
    <row r="9800" spans="1:1" x14ac:dyDescent="0.25">
      <c r="A9800" s="3"/>
    </row>
    <row r="9801" spans="1:1" x14ac:dyDescent="0.25">
      <c r="A9801" s="3"/>
    </row>
    <row r="9802" spans="1:1" x14ac:dyDescent="0.25">
      <c r="A9802" s="3"/>
    </row>
    <row r="9803" spans="1:1" x14ac:dyDescent="0.25">
      <c r="A9803" s="3"/>
    </row>
    <row r="9804" spans="1:1" x14ac:dyDescent="0.25">
      <c r="A9804" s="3"/>
    </row>
    <row r="9805" spans="1:1" x14ac:dyDescent="0.25">
      <c r="A9805" s="3"/>
    </row>
    <row r="9806" spans="1:1" x14ac:dyDescent="0.25">
      <c r="A9806" s="3"/>
    </row>
    <row r="9807" spans="1:1" x14ac:dyDescent="0.25">
      <c r="A9807" s="3"/>
    </row>
    <row r="9808" spans="1:1" x14ac:dyDescent="0.25">
      <c r="A9808" s="3"/>
    </row>
    <row r="9809" spans="1:1" x14ac:dyDescent="0.25">
      <c r="A9809" s="3"/>
    </row>
    <row r="9810" spans="1:1" x14ac:dyDescent="0.25">
      <c r="A9810" s="3"/>
    </row>
    <row r="9811" spans="1:1" x14ac:dyDescent="0.25">
      <c r="A9811" s="3"/>
    </row>
    <row r="9812" spans="1:1" x14ac:dyDescent="0.25">
      <c r="A9812" s="3"/>
    </row>
    <row r="9813" spans="1:1" x14ac:dyDescent="0.25">
      <c r="A9813" s="3"/>
    </row>
    <row r="9814" spans="1:1" x14ac:dyDescent="0.25">
      <c r="A9814" s="3"/>
    </row>
    <row r="9815" spans="1:1" x14ac:dyDescent="0.25">
      <c r="A9815" s="3"/>
    </row>
    <row r="9816" spans="1:1" x14ac:dyDescent="0.25">
      <c r="A9816" s="3"/>
    </row>
    <row r="9817" spans="1:1" x14ac:dyDescent="0.25">
      <c r="A9817" s="3"/>
    </row>
    <row r="9818" spans="1:1" x14ac:dyDescent="0.25">
      <c r="A9818" s="3"/>
    </row>
    <row r="9819" spans="1:1" x14ac:dyDescent="0.25">
      <c r="A9819" s="3"/>
    </row>
    <row r="9820" spans="1:1" x14ac:dyDescent="0.25">
      <c r="A9820" s="3"/>
    </row>
    <row r="9821" spans="1:1" x14ac:dyDescent="0.25">
      <c r="A9821" s="3"/>
    </row>
    <row r="9822" spans="1:1" x14ac:dyDescent="0.25">
      <c r="A9822" s="3"/>
    </row>
    <row r="9823" spans="1:1" x14ac:dyDescent="0.25">
      <c r="A9823" s="3"/>
    </row>
    <row r="9824" spans="1:1" x14ac:dyDescent="0.25">
      <c r="A9824" s="3"/>
    </row>
    <row r="9825" spans="1:1" x14ac:dyDescent="0.25">
      <c r="A9825" s="3"/>
    </row>
    <row r="9826" spans="1:1" x14ac:dyDescent="0.25">
      <c r="A9826" s="3"/>
    </row>
    <row r="9827" spans="1:1" x14ac:dyDescent="0.25">
      <c r="A9827" s="3"/>
    </row>
    <row r="9828" spans="1:1" x14ac:dyDescent="0.25">
      <c r="A9828" s="3"/>
    </row>
    <row r="9829" spans="1:1" x14ac:dyDescent="0.25">
      <c r="A9829" s="3"/>
    </row>
    <row r="9830" spans="1:1" x14ac:dyDescent="0.25">
      <c r="A9830" s="3"/>
    </row>
    <row r="9831" spans="1:1" x14ac:dyDescent="0.25">
      <c r="A9831" s="3"/>
    </row>
    <row r="9832" spans="1:1" x14ac:dyDescent="0.25">
      <c r="A9832" s="3"/>
    </row>
    <row r="9833" spans="1:1" x14ac:dyDescent="0.25">
      <c r="A9833" s="3"/>
    </row>
    <row r="9834" spans="1:1" x14ac:dyDescent="0.25">
      <c r="A9834" s="3"/>
    </row>
    <row r="9835" spans="1:1" x14ac:dyDescent="0.25">
      <c r="A9835" s="3"/>
    </row>
    <row r="9836" spans="1:1" x14ac:dyDescent="0.25">
      <c r="A9836" s="3"/>
    </row>
    <row r="9837" spans="1:1" x14ac:dyDescent="0.25">
      <c r="A9837" s="3"/>
    </row>
    <row r="9838" spans="1:1" x14ac:dyDescent="0.25">
      <c r="A9838" s="3"/>
    </row>
    <row r="9839" spans="1:1" x14ac:dyDescent="0.25">
      <c r="A9839" s="3"/>
    </row>
    <row r="9840" spans="1:1" x14ac:dyDescent="0.25">
      <c r="A9840" s="3"/>
    </row>
    <row r="9841" spans="1:1" x14ac:dyDescent="0.25">
      <c r="A9841" s="3"/>
    </row>
    <row r="9842" spans="1:1" x14ac:dyDescent="0.25">
      <c r="A9842" s="3"/>
    </row>
    <row r="9843" spans="1:1" x14ac:dyDescent="0.25">
      <c r="A9843" s="3"/>
    </row>
    <row r="9844" spans="1:1" x14ac:dyDescent="0.25">
      <c r="A9844" s="3"/>
    </row>
    <row r="9845" spans="1:1" x14ac:dyDescent="0.25">
      <c r="A9845" s="3"/>
    </row>
    <row r="9846" spans="1:1" x14ac:dyDescent="0.25">
      <c r="A9846" s="3"/>
    </row>
    <row r="9847" spans="1:1" x14ac:dyDescent="0.25">
      <c r="A9847" s="3"/>
    </row>
    <row r="9848" spans="1:1" x14ac:dyDescent="0.25">
      <c r="A9848" s="3"/>
    </row>
    <row r="9849" spans="1:1" x14ac:dyDescent="0.25">
      <c r="A9849" s="3"/>
    </row>
    <row r="9850" spans="1:1" x14ac:dyDescent="0.25">
      <c r="A9850" s="3"/>
    </row>
    <row r="9851" spans="1:1" x14ac:dyDescent="0.25">
      <c r="A9851" s="3"/>
    </row>
    <row r="9852" spans="1:1" x14ac:dyDescent="0.25">
      <c r="A9852" s="3"/>
    </row>
    <row r="9853" spans="1:1" x14ac:dyDescent="0.25">
      <c r="A9853" s="3"/>
    </row>
    <row r="9854" spans="1:1" x14ac:dyDescent="0.25">
      <c r="A9854" s="3"/>
    </row>
    <row r="9855" spans="1:1" x14ac:dyDescent="0.25">
      <c r="A9855" s="3"/>
    </row>
    <row r="9856" spans="1:1" x14ac:dyDescent="0.25">
      <c r="A9856" s="3"/>
    </row>
    <row r="9857" spans="1:1" x14ac:dyDescent="0.25">
      <c r="A9857" s="3"/>
    </row>
    <row r="9858" spans="1:1" x14ac:dyDescent="0.25">
      <c r="A9858" s="3"/>
    </row>
    <row r="9859" spans="1:1" x14ac:dyDescent="0.25">
      <c r="A9859" s="3"/>
    </row>
    <row r="9860" spans="1:1" x14ac:dyDescent="0.25">
      <c r="A9860" s="3"/>
    </row>
    <row r="9861" spans="1:1" x14ac:dyDescent="0.25">
      <c r="A9861" s="3"/>
    </row>
    <row r="9862" spans="1:1" x14ac:dyDescent="0.25">
      <c r="A9862" s="3"/>
    </row>
    <row r="9863" spans="1:1" x14ac:dyDescent="0.25">
      <c r="A9863" s="3"/>
    </row>
    <row r="9864" spans="1:1" x14ac:dyDescent="0.25">
      <c r="A9864" s="3"/>
    </row>
    <row r="9865" spans="1:1" x14ac:dyDescent="0.25">
      <c r="A9865" s="3"/>
    </row>
    <row r="9866" spans="1:1" x14ac:dyDescent="0.25">
      <c r="A9866" s="3"/>
    </row>
    <row r="9867" spans="1:1" x14ac:dyDescent="0.25">
      <c r="A9867" s="3"/>
    </row>
    <row r="9868" spans="1:1" x14ac:dyDescent="0.25">
      <c r="A9868" s="3"/>
    </row>
    <row r="9869" spans="1:1" x14ac:dyDescent="0.25">
      <c r="A9869" s="3"/>
    </row>
    <row r="9870" spans="1:1" x14ac:dyDescent="0.25">
      <c r="A9870" s="3"/>
    </row>
    <row r="9871" spans="1:1" x14ac:dyDescent="0.25">
      <c r="A9871" s="3"/>
    </row>
    <row r="9872" spans="1:1" x14ac:dyDescent="0.25">
      <c r="A9872" s="3"/>
    </row>
    <row r="9873" spans="1:1" x14ac:dyDescent="0.25">
      <c r="A9873" s="3"/>
    </row>
    <row r="9874" spans="1:1" x14ac:dyDescent="0.25">
      <c r="A9874" s="3"/>
    </row>
    <row r="9875" spans="1:1" x14ac:dyDescent="0.25">
      <c r="A9875" s="3"/>
    </row>
    <row r="9876" spans="1:1" x14ac:dyDescent="0.25">
      <c r="A9876" s="3"/>
    </row>
    <row r="9877" spans="1:1" x14ac:dyDescent="0.25">
      <c r="A9877" s="3"/>
    </row>
    <row r="9878" spans="1:1" x14ac:dyDescent="0.25">
      <c r="A9878" s="3"/>
    </row>
    <row r="9879" spans="1:1" x14ac:dyDescent="0.25">
      <c r="A9879" s="3"/>
    </row>
    <row r="9880" spans="1:1" x14ac:dyDescent="0.25">
      <c r="A9880" s="3"/>
    </row>
    <row r="9881" spans="1:1" x14ac:dyDescent="0.25">
      <c r="A9881" s="3"/>
    </row>
    <row r="9882" spans="1:1" x14ac:dyDescent="0.25">
      <c r="A9882" s="3"/>
    </row>
    <row r="9883" spans="1:1" x14ac:dyDescent="0.25">
      <c r="A9883" s="3"/>
    </row>
    <row r="9884" spans="1:1" x14ac:dyDescent="0.25">
      <c r="A9884" s="3"/>
    </row>
    <row r="9885" spans="1:1" x14ac:dyDescent="0.25">
      <c r="A9885" s="3"/>
    </row>
    <row r="9886" spans="1:1" x14ac:dyDescent="0.25">
      <c r="A9886" s="3"/>
    </row>
    <row r="9887" spans="1:1" x14ac:dyDescent="0.25">
      <c r="A9887" s="3"/>
    </row>
    <row r="9888" spans="1:1" x14ac:dyDescent="0.25">
      <c r="A9888" s="3"/>
    </row>
    <row r="9889" spans="1:1" x14ac:dyDescent="0.25">
      <c r="A9889" s="3"/>
    </row>
    <row r="9890" spans="1:1" x14ac:dyDescent="0.25">
      <c r="A9890" s="3"/>
    </row>
    <row r="9891" spans="1:1" x14ac:dyDescent="0.25">
      <c r="A9891" s="3"/>
    </row>
    <row r="9892" spans="1:1" x14ac:dyDescent="0.25">
      <c r="A9892" s="3"/>
    </row>
    <row r="9893" spans="1:1" x14ac:dyDescent="0.25">
      <c r="A9893" s="3"/>
    </row>
    <row r="9894" spans="1:1" x14ac:dyDescent="0.25">
      <c r="A9894" s="3"/>
    </row>
    <row r="9895" spans="1:1" x14ac:dyDescent="0.25">
      <c r="A9895" s="3"/>
    </row>
    <row r="9896" spans="1:1" x14ac:dyDescent="0.25">
      <c r="A9896" s="3"/>
    </row>
    <row r="9897" spans="1:1" x14ac:dyDescent="0.25">
      <c r="A9897" s="3"/>
    </row>
    <row r="9898" spans="1:1" x14ac:dyDescent="0.25">
      <c r="A9898" s="3"/>
    </row>
    <row r="9899" spans="1:1" x14ac:dyDescent="0.25">
      <c r="A9899" s="3"/>
    </row>
    <row r="9900" spans="1:1" x14ac:dyDescent="0.25">
      <c r="A9900" s="3"/>
    </row>
    <row r="9901" spans="1:1" x14ac:dyDescent="0.25">
      <c r="A9901" s="3"/>
    </row>
    <row r="9902" spans="1:1" x14ac:dyDescent="0.25">
      <c r="A9902" s="3"/>
    </row>
    <row r="9903" spans="1:1" x14ac:dyDescent="0.25">
      <c r="A9903" s="3"/>
    </row>
    <row r="9904" spans="1:1" x14ac:dyDescent="0.25">
      <c r="A9904" s="3"/>
    </row>
    <row r="9905" spans="1:1" x14ac:dyDescent="0.25">
      <c r="A9905" s="3"/>
    </row>
    <row r="9906" spans="1:1" x14ac:dyDescent="0.25">
      <c r="A9906" s="3"/>
    </row>
    <row r="9907" spans="1:1" x14ac:dyDescent="0.25">
      <c r="A9907" s="3"/>
    </row>
    <row r="9908" spans="1:1" x14ac:dyDescent="0.25">
      <c r="A9908" s="3"/>
    </row>
    <row r="9909" spans="1:1" x14ac:dyDescent="0.25">
      <c r="A9909" s="3"/>
    </row>
    <row r="9910" spans="1:1" x14ac:dyDescent="0.25">
      <c r="A9910" s="3"/>
    </row>
    <row r="9911" spans="1:1" x14ac:dyDescent="0.25">
      <c r="A9911" s="3"/>
    </row>
    <row r="9912" spans="1:1" x14ac:dyDescent="0.25">
      <c r="A9912" s="3"/>
    </row>
    <row r="9913" spans="1:1" x14ac:dyDescent="0.25">
      <c r="A9913" s="3"/>
    </row>
    <row r="9914" spans="1:1" x14ac:dyDescent="0.25">
      <c r="A9914" s="3"/>
    </row>
    <row r="9915" spans="1:1" x14ac:dyDescent="0.25">
      <c r="A9915" s="3"/>
    </row>
    <row r="9916" spans="1:1" x14ac:dyDescent="0.25">
      <c r="A9916" s="3"/>
    </row>
    <row r="9917" spans="1:1" x14ac:dyDescent="0.25">
      <c r="A9917" s="3"/>
    </row>
    <row r="9918" spans="1:1" x14ac:dyDescent="0.25">
      <c r="A9918" s="3"/>
    </row>
    <row r="9919" spans="1:1" x14ac:dyDescent="0.25">
      <c r="A9919" s="3"/>
    </row>
    <row r="9920" spans="1:1" x14ac:dyDescent="0.25">
      <c r="A9920" s="3"/>
    </row>
    <row r="9921" spans="1:1" x14ac:dyDescent="0.25">
      <c r="A9921" s="3"/>
    </row>
    <row r="9922" spans="1:1" x14ac:dyDescent="0.25">
      <c r="A9922" s="3"/>
    </row>
    <row r="9923" spans="1:1" x14ac:dyDescent="0.25">
      <c r="A9923" s="3"/>
    </row>
    <row r="9924" spans="1:1" x14ac:dyDescent="0.25">
      <c r="A9924" s="3"/>
    </row>
    <row r="9925" spans="1:1" x14ac:dyDescent="0.25">
      <c r="A9925" s="3"/>
    </row>
    <row r="9926" spans="1:1" x14ac:dyDescent="0.25">
      <c r="A9926" s="3"/>
    </row>
    <row r="9927" spans="1:1" x14ac:dyDescent="0.25">
      <c r="A9927" s="3"/>
    </row>
    <row r="9928" spans="1:1" x14ac:dyDescent="0.25">
      <c r="A9928" s="3"/>
    </row>
    <row r="9929" spans="1:1" x14ac:dyDescent="0.25">
      <c r="A9929" s="3"/>
    </row>
    <row r="9930" spans="1:1" x14ac:dyDescent="0.25">
      <c r="A9930" s="3"/>
    </row>
    <row r="9931" spans="1:1" x14ac:dyDescent="0.25">
      <c r="A9931" s="3"/>
    </row>
    <row r="9932" spans="1:1" x14ac:dyDescent="0.25">
      <c r="A9932" s="3"/>
    </row>
    <row r="9933" spans="1:1" x14ac:dyDescent="0.25">
      <c r="A9933" s="3"/>
    </row>
    <row r="9934" spans="1:1" x14ac:dyDescent="0.25">
      <c r="A9934" s="3"/>
    </row>
    <row r="9935" spans="1:1" x14ac:dyDescent="0.25">
      <c r="A9935" s="3"/>
    </row>
    <row r="9936" spans="1:1" x14ac:dyDescent="0.25">
      <c r="A9936" s="3"/>
    </row>
    <row r="9937" spans="1:1" x14ac:dyDescent="0.25">
      <c r="A9937" s="3"/>
    </row>
    <row r="9938" spans="1:1" x14ac:dyDescent="0.25">
      <c r="A9938" s="3"/>
    </row>
    <row r="9939" spans="1:1" x14ac:dyDescent="0.25">
      <c r="A9939" s="3"/>
    </row>
    <row r="9940" spans="1:1" x14ac:dyDescent="0.25">
      <c r="A9940" s="3"/>
    </row>
    <row r="9941" spans="1:1" x14ac:dyDescent="0.25">
      <c r="A9941" s="3"/>
    </row>
    <row r="9942" spans="1:1" x14ac:dyDescent="0.25">
      <c r="A9942" s="3"/>
    </row>
    <row r="9943" spans="1:1" x14ac:dyDescent="0.25">
      <c r="A9943" s="3"/>
    </row>
    <row r="9944" spans="1:1" x14ac:dyDescent="0.25">
      <c r="A9944" s="3"/>
    </row>
    <row r="9945" spans="1:1" x14ac:dyDescent="0.25">
      <c r="A9945" s="3"/>
    </row>
    <row r="9946" spans="1:1" x14ac:dyDescent="0.25">
      <c r="A9946" s="3"/>
    </row>
    <row r="9947" spans="1:1" x14ac:dyDescent="0.25">
      <c r="A9947" s="3"/>
    </row>
    <row r="9948" spans="1:1" x14ac:dyDescent="0.25">
      <c r="A9948" s="3"/>
    </row>
    <row r="9949" spans="1:1" x14ac:dyDescent="0.25">
      <c r="A9949" s="3"/>
    </row>
    <row r="9950" spans="1:1" x14ac:dyDescent="0.25">
      <c r="A9950" s="3"/>
    </row>
    <row r="9951" spans="1:1" x14ac:dyDescent="0.25">
      <c r="A9951" s="3"/>
    </row>
    <row r="9952" spans="1:1" x14ac:dyDescent="0.25">
      <c r="A9952" s="3"/>
    </row>
    <row r="9953" spans="1:1" x14ac:dyDescent="0.25">
      <c r="A9953" s="3"/>
    </row>
    <row r="9954" spans="1:1" x14ac:dyDescent="0.25">
      <c r="A9954" s="3"/>
    </row>
    <row r="9955" spans="1:1" x14ac:dyDescent="0.25">
      <c r="A9955" s="3"/>
    </row>
    <row r="9956" spans="1:1" x14ac:dyDescent="0.25">
      <c r="A9956" s="3"/>
    </row>
    <row r="9957" spans="1:1" x14ac:dyDescent="0.25">
      <c r="A9957" s="3"/>
    </row>
    <row r="9958" spans="1:1" x14ac:dyDescent="0.25">
      <c r="A9958" s="3"/>
    </row>
    <row r="9959" spans="1:1" x14ac:dyDescent="0.25">
      <c r="A9959" s="3"/>
    </row>
    <row r="9960" spans="1:1" x14ac:dyDescent="0.25">
      <c r="A9960" s="3"/>
    </row>
    <row r="9961" spans="1:1" x14ac:dyDescent="0.25">
      <c r="A9961" s="3"/>
    </row>
    <row r="9962" spans="1:1" x14ac:dyDescent="0.25">
      <c r="A9962" s="3"/>
    </row>
    <row r="9963" spans="1:1" x14ac:dyDescent="0.25">
      <c r="A9963" s="3"/>
    </row>
    <row r="9964" spans="1:1" x14ac:dyDescent="0.25">
      <c r="A9964" s="3"/>
    </row>
    <row r="9965" spans="1:1" x14ac:dyDescent="0.25">
      <c r="A9965" s="3"/>
    </row>
    <row r="9966" spans="1:1" x14ac:dyDescent="0.25">
      <c r="A9966" s="3"/>
    </row>
    <row r="9967" spans="1:1" x14ac:dyDescent="0.25">
      <c r="A9967" s="3"/>
    </row>
    <row r="9968" spans="1:1" x14ac:dyDescent="0.25">
      <c r="A9968" s="3"/>
    </row>
    <row r="9969" spans="1:1" x14ac:dyDescent="0.25">
      <c r="A9969" s="3"/>
    </row>
    <row r="9970" spans="1:1" x14ac:dyDescent="0.25">
      <c r="A9970" s="3"/>
    </row>
    <row r="9971" spans="1:1" x14ac:dyDescent="0.25">
      <c r="A9971" s="3"/>
    </row>
    <row r="9972" spans="1:1" x14ac:dyDescent="0.25">
      <c r="A9972" s="3"/>
    </row>
    <row r="9973" spans="1:1" x14ac:dyDescent="0.25">
      <c r="A9973" s="3"/>
    </row>
    <row r="9974" spans="1:1" x14ac:dyDescent="0.25">
      <c r="A9974" s="3"/>
    </row>
    <row r="9975" spans="1:1" x14ac:dyDescent="0.25">
      <c r="A9975" s="3"/>
    </row>
    <row r="9976" spans="1:1" x14ac:dyDescent="0.25">
      <c r="A9976" s="3"/>
    </row>
    <row r="9977" spans="1:1" x14ac:dyDescent="0.25">
      <c r="A9977" s="3"/>
    </row>
    <row r="9978" spans="1:1" x14ac:dyDescent="0.25">
      <c r="A9978" s="3"/>
    </row>
    <row r="9979" spans="1:1" x14ac:dyDescent="0.25">
      <c r="A9979" s="3"/>
    </row>
    <row r="9980" spans="1:1" x14ac:dyDescent="0.25">
      <c r="A9980" s="3"/>
    </row>
    <row r="9981" spans="1:1" x14ac:dyDescent="0.25">
      <c r="A9981" s="3"/>
    </row>
    <row r="9982" spans="1:1" x14ac:dyDescent="0.25">
      <c r="A9982" s="3"/>
    </row>
    <row r="9983" spans="1:1" x14ac:dyDescent="0.25">
      <c r="A9983" s="3"/>
    </row>
    <row r="9984" spans="1:1" x14ac:dyDescent="0.25">
      <c r="A9984" s="3"/>
    </row>
    <row r="9985" spans="1:1" x14ac:dyDescent="0.25">
      <c r="A9985" s="3"/>
    </row>
    <row r="9986" spans="1:1" x14ac:dyDescent="0.25">
      <c r="A9986" s="3"/>
    </row>
    <row r="9987" spans="1:1" x14ac:dyDescent="0.25">
      <c r="A9987" s="3"/>
    </row>
    <row r="9988" spans="1:1" x14ac:dyDescent="0.25">
      <c r="A9988" s="3"/>
    </row>
    <row r="9989" spans="1:1" x14ac:dyDescent="0.25">
      <c r="A9989" s="3"/>
    </row>
    <row r="9990" spans="1:1" x14ac:dyDescent="0.25">
      <c r="A9990" s="3"/>
    </row>
    <row r="9991" spans="1:1" x14ac:dyDescent="0.25">
      <c r="A9991" s="3"/>
    </row>
    <row r="9992" spans="1:1" x14ac:dyDescent="0.25">
      <c r="A9992" s="3"/>
    </row>
    <row r="9993" spans="1:1" x14ac:dyDescent="0.25">
      <c r="A9993" s="3"/>
    </row>
    <row r="9994" spans="1:1" x14ac:dyDescent="0.25">
      <c r="A9994" s="3"/>
    </row>
    <row r="9995" spans="1:1" x14ac:dyDescent="0.25">
      <c r="A9995" s="3"/>
    </row>
    <row r="9996" spans="1:1" x14ac:dyDescent="0.25">
      <c r="A9996" s="3"/>
    </row>
    <row r="9997" spans="1:1" x14ac:dyDescent="0.25">
      <c r="A9997" s="3"/>
    </row>
    <row r="9998" spans="1:1" x14ac:dyDescent="0.25">
      <c r="A9998" s="3"/>
    </row>
    <row r="9999" spans="1:1" x14ac:dyDescent="0.25">
      <c r="A9999" s="3"/>
    </row>
    <row r="10000" spans="1:1" x14ac:dyDescent="0.25">
      <c r="A10000" s="3"/>
    </row>
    <row r="10001" spans="1:1" x14ac:dyDescent="0.25">
      <c r="A10001" s="3"/>
    </row>
    <row r="10002" spans="1:1" x14ac:dyDescent="0.25">
      <c r="A10002" s="3"/>
    </row>
    <row r="10003" spans="1:1" x14ac:dyDescent="0.25">
      <c r="A10003" s="3"/>
    </row>
    <row r="10004" spans="1:1" x14ac:dyDescent="0.25">
      <c r="A10004" s="3"/>
    </row>
    <row r="10005" spans="1:1" x14ac:dyDescent="0.25">
      <c r="A10005" s="3"/>
    </row>
    <row r="10006" spans="1:1" x14ac:dyDescent="0.25">
      <c r="A10006" s="3"/>
    </row>
    <row r="10007" spans="1:1" x14ac:dyDescent="0.25">
      <c r="A10007" s="3"/>
    </row>
    <row r="10008" spans="1:1" x14ac:dyDescent="0.25">
      <c r="A10008" s="3"/>
    </row>
    <row r="10009" spans="1:1" x14ac:dyDescent="0.25">
      <c r="A10009" s="3"/>
    </row>
    <row r="10010" spans="1:1" x14ac:dyDescent="0.25">
      <c r="A10010" s="3"/>
    </row>
    <row r="10011" spans="1:1" x14ac:dyDescent="0.25">
      <c r="A10011" s="3"/>
    </row>
    <row r="10012" spans="1:1" x14ac:dyDescent="0.25">
      <c r="A10012" s="3"/>
    </row>
    <row r="10013" spans="1:1" x14ac:dyDescent="0.25">
      <c r="A10013" s="3"/>
    </row>
    <row r="10014" spans="1:1" x14ac:dyDescent="0.25">
      <c r="A10014" s="3"/>
    </row>
    <row r="10015" spans="1:1" x14ac:dyDescent="0.25">
      <c r="A10015" s="3"/>
    </row>
    <row r="10016" spans="1:1" x14ac:dyDescent="0.25">
      <c r="A10016" s="3"/>
    </row>
    <row r="10017" spans="1:1" x14ac:dyDescent="0.25">
      <c r="A10017" s="3"/>
    </row>
    <row r="10018" spans="1:1" x14ac:dyDescent="0.25">
      <c r="A10018" s="3"/>
    </row>
    <row r="10019" spans="1:1" x14ac:dyDescent="0.25">
      <c r="A10019" s="3"/>
    </row>
    <row r="10020" spans="1:1" x14ac:dyDescent="0.25">
      <c r="A10020" s="3"/>
    </row>
    <row r="10021" spans="1:1" x14ac:dyDescent="0.25">
      <c r="A10021" s="3"/>
    </row>
    <row r="10022" spans="1:1" x14ac:dyDescent="0.25">
      <c r="A10022" s="3"/>
    </row>
    <row r="10023" spans="1:1" x14ac:dyDescent="0.25">
      <c r="A10023" s="3"/>
    </row>
    <row r="10024" spans="1:1" x14ac:dyDescent="0.25">
      <c r="A10024" s="3"/>
    </row>
    <row r="10025" spans="1:1" x14ac:dyDescent="0.25">
      <c r="A10025" s="3"/>
    </row>
    <row r="10026" spans="1:1" x14ac:dyDescent="0.25">
      <c r="A10026" s="3"/>
    </row>
    <row r="10027" spans="1:1" x14ac:dyDescent="0.25">
      <c r="A10027" s="3"/>
    </row>
    <row r="10028" spans="1:1" x14ac:dyDescent="0.25">
      <c r="A10028" s="3"/>
    </row>
    <row r="10029" spans="1:1" x14ac:dyDescent="0.25">
      <c r="A10029" s="3"/>
    </row>
    <row r="10030" spans="1:1" x14ac:dyDescent="0.25">
      <c r="A10030" s="3"/>
    </row>
    <row r="10031" spans="1:1" x14ac:dyDescent="0.25">
      <c r="A10031" s="3"/>
    </row>
    <row r="10032" spans="1:1" x14ac:dyDescent="0.25">
      <c r="A10032" s="3"/>
    </row>
    <row r="10033" spans="1:1" x14ac:dyDescent="0.25">
      <c r="A10033" s="3"/>
    </row>
    <row r="10034" spans="1:1" x14ac:dyDescent="0.25">
      <c r="A10034" s="3"/>
    </row>
    <row r="10035" spans="1:1" x14ac:dyDescent="0.25">
      <c r="A10035" s="3"/>
    </row>
    <row r="10036" spans="1:1" x14ac:dyDescent="0.25">
      <c r="A10036" s="3"/>
    </row>
    <row r="10037" spans="1:1" x14ac:dyDescent="0.25">
      <c r="A10037" s="3"/>
    </row>
    <row r="10038" spans="1:1" x14ac:dyDescent="0.25">
      <c r="A10038" s="3"/>
    </row>
    <row r="10039" spans="1:1" x14ac:dyDescent="0.25">
      <c r="A10039" s="3"/>
    </row>
    <row r="10040" spans="1:1" x14ac:dyDescent="0.25">
      <c r="A10040" s="3"/>
    </row>
    <row r="10041" spans="1:1" x14ac:dyDescent="0.25">
      <c r="A10041" s="3"/>
    </row>
    <row r="10042" spans="1:1" x14ac:dyDescent="0.25">
      <c r="A10042" s="3"/>
    </row>
    <row r="10043" spans="1:1" x14ac:dyDescent="0.25">
      <c r="A10043" s="3"/>
    </row>
    <row r="10044" spans="1:1" x14ac:dyDescent="0.25">
      <c r="A10044" s="3"/>
    </row>
    <row r="10045" spans="1:1" x14ac:dyDescent="0.25">
      <c r="A10045" s="3"/>
    </row>
    <row r="10046" spans="1:1" x14ac:dyDescent="0.25">
      <c r="A10046" s="3"/>
    </row>
    <row r="10047" spans="1:1" x14ac:dyDescent="0.25">
      <c r="A10047" s="3"/>
    </row>
    <row r="10048" spans="1:1" x14ac:dyDescent="0.25">
      <c r="A10048" s="3"/>
    </row>
    <row r="10049" spans="1:1" x14ac:dyDescent="0.25">
      <c r="A10049" s="3"/>
    </row>
    <row r="10050" spans="1:1" x14ac:dyDescent="0.25">
      <c r="A10050" s="3"/>
    </row>
    <row r="10051" spans="1:1" x14ac:dyDescent="0.25">
      <c r="A10051" s="3"/>
    </row>
    <row r="10052" spans="1:1" x14ac:dyDescent="0.25">
      <c r="A10052" s="3"/>
    </row>
    <row r="10053" spans="1:1" x14ac:dyDescent="0.25">
      <c r="A10053" s="3"/>
    </row>
    <row r="10054" spans="1:1" x14ac:dyDescent="0.25">
      <c r="A10054" s="3"/>
    </row>
    <row r="10055" spans="1:1" x14ac:dyDescent="0.25">
      <c r="A10055" s="3"/>
    </row>
    <row r="10056" spans="1:1" x14ac:dyDescent="0.25">
      <c r="A10056" s="3"/>
    </row>
    <row r="10057" spans="1:1" x14ac:dyDescent="0.25">
      <c r="A10057" s="3"/>
    </row>
    <row r="10058" spans="1:1" x14ac:dyDescent="0.25">
      <c r="A10058" s="3"/>
    </row>
    <row r="10059" spans="1:1" x14ac:dyDescent="0.25">
      <c r="A10059" s="3"/>
    </row>
    <row r="10060" spans="1:1" x14ac:dyDescent="0.25">
      <c r="A10060" s="3"/>
    </row>
    <row r="10061" spans="1:1" x14ac:dyDescent="0.25">
      <c r="A10061" s="3"/>
    </row>
    <row r="10062" spans="1:1" x14ac:dyDescent="0.25">
      <c r="A10062" s="3"/>
    </row>
    <row r="10063" spans="1:1" x14ac:dyDescent="0.25">
      <c r="A10063" s="3"/>
    </row>
    <row r="10064" spans="1:1" x14ac:dyDescent="0.25">
      <c r="A10064" s="3"/>
    </row>
    <row r="10065" spans="1:1" x14ac:dyDescent="0.25">
      <c r="A10065" s="3"/>
    </row>
    <row r="10066" spans="1:1" x14ac:dyDescent="0.25">
      <c r="A10066" s="3"/>
    </row>
    <row r="10067" spans="1:1" x14ac:dyDescent="0.25">
      <c r="A10067" s="3"/>
    </row>
    <row r="10068" spans="1:1" x14ac:dyDescent="0.25">
      <c r="A10068" s="3"/>
    </row>
    <row r="10069" spans="1:1" x14ac:dyDescent="0.25">
      <c r="A10069" s="3"/>
    </row>
    <row r="10070" spans="1:1" x14ac:dyDescent="0.25">
      <c r="A10070" s="3"/>
    </row>
    <row r="10071" spans="1:1" x14ac:dyDescent="0.25">
      <c r="A10071" s="3"/>
    </row>
    <row r="10072" spans="1:1" x14ac:dyDescent="0.25">
      <c r="A10072" s="3"/>
    </row>
    <row r="10073" spans="1:1" x14ac:dyDescent="0.25">
      <c r="A10073" s="3"/>
    </row>
    <row r="10074" spans="1:1" x14ac:dyDescent="0.25">
      <c r="A10074" s="3"/>
    </row>
    <row r="10075" spans="1:1" x14ac:dyDescent="0.25">
      <c r="A10075" s="3"/>
    </row>
    <row r="10076" spans="1:1" x14ac:dyDescent="0.25">
      <c r="A10076" s="3"/>
    </row>
    <row r="10077" spans="1:1" x14ac:dyDescent="0.25">
      <c r="A10077" s="3"/>
    </row>
    <row r="10078" spans="1:1" x14ac:dyDescent="0.25">
      <c r="A10078" s="3"/>
    </row>
    <row r="10079" spans="1:1" x14ac:dyDescent="0.25">
      <c r="A10079" s="3"/>
    </row>
    <row r="10080" spans="1:1" x14ac:dyDescent="0.25">
      <c r="A10080" s="3"/>
    </row>
    <row r="10081" spans="1:1" x14ac:dyDescent="0.25">
      <c r="A10081" s="3"/>
    </row>
    <row r="10082" spans="1:1" x14ac:dyDescent="0.25">
      <c r="A10082" s="3"/>
    </row>
    <row r="10083" spans="1:1" x14ac:dyDescent="0.25">
      <c r="A10083" s="3"/>
    </row>
    <row r="10084" spans="1:1" x14ac:dyDescent="0.25">
      <c r="A10084" s="3"/>
    </row>
    <row r="10085" spans="1:1" x14ac:dyDescent="0.25">
      <c r="A10085" s="3"/>
    </row>
    <row r="10086" spans="1:1" x14ac:dyDescent="0.25">
      <c r="A10086" s="3"/>
    </row>
    <row r="10087" spans="1:1" x14ac:dyDescent="0.25">
      <c r="A10087" s="3"/>
    </row>
    <row r="10088" spans="1:1" x14ac:dyDescent="0.25">
      <c r="A10088" s="3"/>
    </row>
    <row r="10089" spans="1:1" x14ac:dyDescent="0.25">
      <c r="A10089" s="3"/>
    </row>
    <row r="10090" spans="1:1" x14ac:dyDescent="0.25">
      <c r="A10090" s="3"/>
    </row>
    <row r="10091" spans="1:1" x14ac:dyDescent="0.25">
      <c r="A10091" s="3"/>
    </row>
    <row r="10092" spans="1:1" x14ac:dyDescent="0.25">
      <c r="A10092" s="3"/>
    </row>
    <row r="10093" spans="1:1" x14ac:dyDescent="0.25">
      <c r="A10093" s="3"/>
    </row>
    <row r="10094" spans="1:1" x14ac:dyDescent="0.25">
      <c r="A10094" s="3"/>
    </row>
    <row r="10095" spans="1:1" x14ac:dyDescent="0.25">
      <c r="A10095" s="3"/>
    </row>
    <row r="10096" spans="1:1" x14ac:dyDescent="0.25">
      <c r="A10096" s="3"/>
    </row>
    <row r="10097" spans="1:1" x14ac:dyDescent="0.25">
      <c r="A10097" s="3"/>
    </row>
    <row r="10098" spans="1:1" x14ac:dyDescent="0.25">
      <c r="A10098" s="3"/>
    </row>
    <row r="10099" spans="1:1" x14ac:dyDescent="0.25">
      <c r="A10099" s="3"/>
    </row>
    <row r="10100" spans="1:1" x14ac:dyDescent="0.25">
      <c r="A10100" s="3"/>
    </row>
    <row r="10101" spans="1:1" x14ac:dyDescent="0.25">
      <c r="A10101" s="3"/>
    </row>
    <row r="10102" spans="1:1" x14ac:dyDescent="0.25">
      <c r="A10102" s="3"/>
    </row>
    <row r="10103" spans="1:1" x14ac:dyDescent="0.25">
      <c r="A10103" s="3"/>
    </row>
    <row r="10104" spans="1:1" x14ac:dyDescent="0.25">
      <c r="A10104" s="3"/>
    </row>
    <row r="10105" spans="1:1" x14ac:dyDescent="0.25">
      <c r="A10105" s="3"/>
    </row>
    <row r="10106" spans="1:1" x14ac:dyDescent="0.25">
      <c r="A10106" s="3"/>
    </row>
    <row r="10107" spans="1:1" x14ac:dyDescent="0.25">
      <c r="A10107" s="3"/>
    </row>
    <row r="10108" spans="1:1" x14ac:dyDescent="0.25">
      <c r="A10108" s="3"/>
    </row>
    <row r="10109" spans="1:1" x14ac:dyDescent="0.25">
      <c r="A10109" s="3"/>
    </row>
    <row r="10110" spans="1:1" x14ac:dyDescent="0.25">
      <c r="A10110" s="3"/>
    </row>
    <row r="10111" spans="1:1" x14ac:dyDescent="0.25">
      <c r="A10111" s="3"/>
    </row>
    <row r="10112" spans="1:1" x14ac:dyDescent="0.25">
      <c r="A10112" s="3"/>
    </row>
    <row r="10113" spans="1:1" x14ac:dyDescent="0.25">
      <c r="A10113" s="3"/>
    </row>
    <row r="10114" spans="1:1" x14ac:dyDescent="0.25">
      <c r="A10114" s="3"/>
    </row>
    <row r="10115" spans="1:1" x14ac:dyDescent="0.25">
      <c r="A10115" s="3"/>
    </row>
    <row r="10116" spans="1:1" x14ac:dyDescent="0.25">
      <c r="A10116" s="3"/>
    </row>
    <row r="10117" spans="1:1" x14ac:dyDescent="0.25">
      <c r="A10117" s="3"/>
    </row>
    <row r="10118" spans="1:1" x14ac:dyDescent="0.25">
      <c r="A10118" s="3"/>
    </row>
    <row r="10119" spans="1:1" x14ac:dyDescent="0.25">
      <c r="A10119" s="3"/>
    </row>
    <row r="10120" spans="1:1" x14ac:dyDescent="0.25">
      <c r="A10120" s="3"/>
    </row>
    <row r="10121" spans="1:1" x14ac:dyDescent="0.25">
      <c r="A10121" s="3"/>
    </row>
    <row r="10122" spans="1:1" x14ac:dyDescent="0.25">
      <c r="A10122" s="3"/>
    </row>
    <row r="10123" spans="1:1" x14ac:dyDescent="0.25">
      <c r="A10123" s="3"/>
    </row>
    <row r="10124" spans="1:1" x14ac:dyDescent="0.25">
      <c r="A10124" s="3"/>
    </row>
    <row r="10125" spans="1:1" x14ac:dyDescent="0.25">
      <c r="A10125" s="3"/>
    </row>
    <row r="10126" spans="1:1" x14ac:dyDescent="0.25">
      <c r="A10126" s="3"/>
    </row>
    <row r="10127" spans="1:1" x14ac:dyDescent="0.25">
      <c r="A10127" s="3"/>
    </row>
    <row r="10128" spans="1:1" x14ac:dyDescent="0.25">
      <c r="A10128" s="3"/>
    </row>
    <row r="10129" spans="1:1" x14ac:dyDescent="0.25">
      <c r="A10129" s="3"/>
    </row>
    <row r="10130" spans="1:1" x14ac:dyDescent="0.25">
      <c r="A10130" s="3"/>
    </row>
    <row r="10131" spans="1:1" x14ac:dyDescent="0.25">
      <c r="A10131" s="3"/>
    </row>
    <row r="10132" spans="1:1" x14ac:dyDescent="0.25">
      <c r="A10132" s="3"/>
    </row>
    <row r="10133" spans="1:1" x14ac:dyDescent="0.25">
      <c r="A10133" s="3"/>
    </row>
    <row r="10134" spans="1:1" x14ac:dyDescent="0.25">
      <c r="A10134" s="3"/>
    </row>
    <row r="10135" spans="1:1" x14ac:dyDescent="0.25">
      <c r="A10135" s="3"/>
    </row>
    <row r="10136" spans="1:1" x14ac:dyDescent="0.25">
      <c r="A10136" s="3"/>
    </row>
    <row r="10137" spans="1:1" x14ac:dyDescent="0.25">
      <c r="A10137" s="3"/>
    </row>
    <row r="10138" spans="1:1" x14ac:dyDescent="0.25">
      <c r="A10138" s="3"/>
    </row>
    <row r="10139" spans="1:1" x14ac:dyDescent="0.25">
      <c r="A10139" s="3"/>
    </row>
    <row r="10140" spans="1:1" x14ac:dyDescent="0.25">
      <c r="A10140" s="3"/>
    </row>
    <row r="10141" spans="1:1" x14ac:dyDescent="0.25">
      <c r="A10141" s="3"/>
    </row>
    <row r="10142" spans="1:1" x14ac:dyDescent="0.25">
      <c r="A10142" s="3"/>
    </row>
    <row r="10143" spans="1:1" x14ac:dyDescent="0.25">
      <c r="A10143" s="3"/>
    </row>
    <row r="10144" spans="1:1" x14ac:dyDescent="0.25">
      <c r="A10144" s="3"/>
    </row>
    <row r="10145" spans="1:1" x14ac:dyDescent="0.25">
      <c r="A10145" s="3"/>
    </row>
    <row r="10146" spans="1:1" x14ac:dyDescent="0.25">
      <c r="A10146" s="3"/>
    </row>
    <row r="10147" spans="1:1" x14ac:dyDescent="0.25">
      <c r="A10147" s="3"/>
    </row>
    <row r="10148" spans="1:1" x14ac:dyDescent="0.25">
      <c r="A10148" s="3"/>
    </row>
    <row r="10149" spans="1:1" x14ac:dyDescent="0.25">
      <c r="A10149" s="3"/>
    </row>
    <row r="10150" spans="1:1" x14ac:dyDescent="0.25">
      <c r="A10150" s="3"/>
    </row>
    <row r="10151" spans="1:1" x14ac:dyDescent="0.25">
      <c r="A10151" s="3"/>
    </row>
    <row r="10152" spans="1:1" x14ac:dyDescent="0.25">
      <c r="A10152" s="3"/>
    </row>
    <row r="10153" spans="1:1" x14ac:dyDescent="0.25">
      <c r="A10153" s="3"/>
    </row>
    <row r="10154" spans="1:1" x14ac:dyDescent="0.25">
      <c r="A10154" s="3"/>
    </row>
    <row r="10155" spans="1:1" x14ac:dyDescent="0.25">
      <c r="A10155" s="3"/>
    </row>
    <row r="10156" spans="1:1" x14ac:dyDescent="0.25">
      <c r="A10156" s="3"/>
    </row>
    <row r="10157" spans="1:1" x14ac:dyDescent="0.25">
      <c r="A10157" s="3"/>
    </row>
    <row r="10158" spans="1:1" x14ac:dyDescent="0.25">
      <c r="A10158" s="3"/>
    </row>
    <row r="10159" spans="1:1" x14ac:dyDescent="0.25">
      <c r="A10159" s="3"/>
    </row>
    <row r="10160" spans="1:1" x14ac:dyDescent="0.25">
      <c r="A10160" s="3"/>
    </row>
    <row r="10161" spans="1:1" x14ac:dyDescent="0.25">
      <c r="A10161" s="3"/>
    </row>
    <row r="10162" spans="1:1" x14ac:dyDescent="0.25">
      <c r="A10162" s="3"/>
    </row>
    <row r="10163" spans="1:1" x14ac:dyDescent="0.25">
      <c r="A10163" s="3"/>
    </row>
    <row r="10164" spans="1:1" x14ac:dyDescent="0.25">
      <c r="A10164" s="3"/>
    </row>
    <row r="10165" spans="1:1" x14ac:dyDescent="0.25">
      <c r="A10165" s="3"/>
    </row>
    <row r="10166" spans="1:1" x14ac:dyDescent="0.25">
      <c r="A10166" s="3"/>
    </row>
    <row r="10167" spans="1:1" x14ac:dyDescent="0.25">
      <c r="A10167" s="3"/>
    </row>
    <row r="10168" spans="1:1" x14ac:dyDescent="0.25">
      <c r="A10168" s="3"/>
    </row>
    <row r="10169" spans="1:1" x14ac:dyDescent="0.25">
      <c r="A10169" s="3"/>
    </row>
    <row r="10170" spans="1:1" x14ac:dyDescent="0.25">
      <c r="A10170" s="3"/>
    </row>
    <row r="10171" spans="1:1" x14ac:dyDescent="0.25">
      <c r="A10171" s="3"/>
    </row>
    <row r="10172" spans="1:1" x14ac:dyDescent="0.25">
      <c r="A10172" s="3"/>
    </row>
    <row r="10173" spans="1:1" x14ac:dyDescent="0.25">
      <c r="A10173" s="3"/>
    </row>
    <row r="10174" spans="1:1" x14ac:dyDescent="0.25">
      <c r="A10174" s="3"/>
    </row>
    <row r="10175" spans="1:1" x14ac:dyDescent="0.25">
      <c r="A10175" s="3"/>
    </row>
    <row r="10176" spans="1:1" x14ac:dyDescent="0.25">
      <c r="A10176" s="3"/>
    </row>
    <row r="10177" spans="1:1" x14ac:dyDescent="0.25">
      <c r="A10177" s="3"/>
    </row>
    <row r="10178" spans="1:1" x14ac:dyDescent="0.25">
      <c r="A10178" s="3"/>
    </row>
    <row r="10179" spans="1:1" x14ac:dyDescent="0.25">
      <c r="A10179" s="3"/>
    </row>
    <row r="10180" spans="1:1" x14ac:dyDescent="0.25">
      <c r="A10180" s="3"/>
    </row>
    <row r="10181" spans="1:1" x14ac:dyDescent="0.25">
      <c r="A10181" s="3"/>
    </row>
    <row r="10182" spans="1:1" x14ac:dyDescent="0.25">
      <c r="A10182" s="3"/>
    </row>
    <row r="10183" spans="1:1" x14ac:dyDescent="0.25">
      <c r="A10183" s="3"/>
    </row>
    <row r="10184" spans="1:1" x14ac:dyDescent="0.25">
      <c r="A10184" s="3"/>
    </row>
    <row r="10185" spans="1:1" x14ac:dyDescent="0.25">
      <c r="A10185" s="3"/>
    </row>
    <row r="10186" spans="1:1" x14ac:dyDescent="0.25">
      <c r="A10186" s="3"/>
    </row>
    <row r="10187" spans="1:1" x14ac:dyDescent="0.25">
      <c r="A10187" s="3"/>
    </row>
    <row r="10188" spans="1:1" x14ac:dyDescent="0.25">
      <c r="A10188" s="3"/>
    </row>
    <row r="10189" spans="1:1" x14ac:dyDescent="0.25">
      <c r="A10189" s="3"/>
    </row>
    <row r="10190" spans="1:1" x14ac:dyDescent="0.25">
      <c r="A10190" s="3"/>
    </row>
    <row r="10191" spans="1:1" x14ac:dyDescent="0.25">
      <c r="A10191" s="3"/>
    </row>
    <row r="10192" spans="1:1" x14ac:dyDescent="0.25">
      <c r="A10192" s="3"/>
    </row>
    <row r="10193" spans="1:1" x14ac:dyDescent="0.25">
      <c r="A10193" s="3"/>
    </row>
    <row r="10194" spans="1:1" x14ac:dyDescent="0.25">
      <c r="A10194" s="3"/>
    </row>
    <row r="10195" spans="1:1" x14ac:dyDescent="0.25">
      <c r="A10195" s="3"/>
    </row>
    <row r="10196" spans="1:1" x14ac:dyDescent="0.25">
      <c r="A10196" s="3"/>
    </row>
    <row r="10197" spans="1:1" x14ac:dyDescent="0.25">
      <c r="A10197" s="3"/>
    </row>
    <row r="10198" spans="1:1" x14ac:dyDescent="0.25">
      <c r="A10198" s="3"/>
    </row>
    <row r="10199" spans="1:1" x14ac:dyDescent="0.25">
      <c r="A10199" s="3"/>
    </row>
    <row r="10200" spans="1:1" x14ac:dyDescent="0.25">
      <c r="A10200" s="3"/>
    </row>
    <row r="10201" spans="1:1" x14ac:dyDescent="0.25">
      <c r="A10201" s="3"/>
    </row>
    <row r="10202" spans="1:1" x14ac:dyDescent="0.25">
      <c r="A10202" s="3"/>
    </row>
    <row r="10203" spans="1:1" x14ac:dyDescent="0.25">
      <c r="A10203" s="3"/>
    </row>
    <row r="10204" spans="1:1" x14ac:dyDescent="0.25">
      <c r="A10204" s="3"/>
    </row>
    <row r="10205" spans="1:1" x14ac:dyDescent="0.25">
      <c r="A10205" s="3"/>
    </row>
    <row r="10206" spans="1:1" x14ac:dyDescent="0.25">
      <c r="A10206" s="3"/>
    </row>
    <row r="10207" spans="1:1" x14ac:dyDescent="0.25">
      <c r="A10207" s="3"/>
    </row>
    <row r="10208" spans="1:1" x14ac:dyDescent="0.25">
      <c r="A10208" s="3"/>
    </row>
    <row r="10209" spans="1:1" x14ac:dyDescent="0.25">
      <c r="A10209" s="3"/>
    </row>
    <row r="10210" spans="1:1" x14ac:dyDescent="0.25">
      <c r="A10210" s="3"/>
    </row>
    <row r="10211" spans="1:1" x14ac:dyDescent="0.25">
      <c r="A10211" s="3"/>
    </row>
    <row r="10212" spans="1:1" x14ac:dyDescent="0.25">
      <c r="A10212" s="3"/>
    </row>
    <row r="10213" spans="1:1" x14ac:dyDescent="0.25">
      <c r="A10213" s="3"/>
    </row>
    <row r="10214" spans="1:1" x14ac:dyDescent="0.25">
      <c r="A10214" s="3"/>
    </row>
    <row r="10215" spans="1:1" x14ac:dyDescent="0.25">
      <c r="A10215" s="3"/>
    </row>
    <row r="10216" spans="1:1" x14ac:dyDescent="0.25">
      <c r="A10216" s="3"/>
    </row>
    <row r="10217" spans="1:1" x14ac:dyDescent="0.25">
      <c r="A10217" s="3"/>
    </row>
    <row r="10218" spans="1:1" x14ac:dyDescent="0.25">
      <c r="A10218" s="3"/>
    </row>
    <row r="10219" spans="1:1" x14ac:dyDescent="0.25">
      <c r="A10219" s="3"/>
    </row>
    <row r="10220" spans="1:1" x14ac:dyDescent="0.25">
      <c r="A10220" s="3"/>
    </row>
    <row r="10221" spans="1:1" x14ac:dyDescent="0.25">
      <c r="A10221" s="3"/>
    </row>
    <row r="10222" spans="1:1" x14ac:dyDescent="0.25">
      <c r="A10222" s="3"/>
    </row>
    <row r="10223" spans="1:1" x14ac:dyDescent="0.25">
      <c r="A10223" s="3"/>
    </row>
    <row r="10224" spans="1:1" x14ac:dyDescent="0.25">
      <c r="A10224" s="3"/>
    </row>
    <row r="10225" spans="1:1" x14ac:dyDescent="0.25">
      <c r="A10225" s="3"/>
    </row>
    <row r="10226" spans="1:1" x14ac:dyDescent="0.25">
      <c r="A10226" s="3"/>
    </row>
    <row r="10227" spans="1:1" x14ac:dyDescent="0.25">
      <c r="A10227" s="3"/>
    </row>
    <row r="10228" spans="1:1" x14ac:dyDescent="0.25">
      <c r="A10228" s="3"/>
    </row>
    <row r="10229" spans="1:1" x14ac:dyDescent="0.25">
      <c r="A10229" s="3"/>
    </row>
    <row r="10230" spans="1:1" x14ac:dyDescent="0.25">
      <c r="A10230" s="3"/>
    </row>
    <row r="10231" spans="1:1" x14ac:dyDescent="0.25">
      <c r="A10231" s="3"/>
    </row>
    <row r="10232" spans="1:1" x14ac:dyDescent="0.25">
      <c r="A10232" s="3"/>
    </row>
    <row r="10233" spans="1:1" x14ac:dyDescent="0.25">
      <c r="A10233" s="3"/>
    </row>
    <row r="10234" spans="1:1" x14ac:dyDescent="0.25">
      <c r="A10234" s="3"/>
    </row>
    <row r="10235" spans="1:1" x14ac:dyDescent="0.25">
      <c r="A10235" s="3"/>
    </row>
    <row r="10236" spans="1:1" x14ac:dyDescent="0.25">
      <c r="A10236" s="3"/>
    </row>
    <row r="10237" spans="1:1" x14ac:dyDescent="0.25">
      <c r="A10237" s="3"/>
    </row>
    <row r="10238" spans="1:1" x14ac:dyDescent="0.25">
      <c r="A10238" s="3"/>
    </row>
    <row r="10239" spans="1:1" x14ac:dyDescent="0.25">
      <c r="A10239" s="3"/>
    </row>
    <row r="10240" spans="1:1" x14ac:dyDescent="0.25">
      <c r="A10240" s="3"/>
    </row>
    <row r="10241" spans="1:1" x14ac:dyDescent="0.25">
      <c r="A10241" s="3"/>
    </row>
    <row r="10242" spans="1:1" x14ac:dyDescent="0.25">
      <c r="A10242" s="3"/>
    </row>
    <row r="10243" spans="1:1" x14ac:dyDescent="0.25">
      <c r="A10243" s="3"/>
    </row>
    <row r="10244" spans="1:1" x14ac:dyDescent="0.25">
      <c r="A10244" s="3"/>
    </row>
    <row r="10245" spans="1:1" x14ac:dyDescent="0.25">
      <c r="A10245" s="3"/>
    </row>
    <row r="10246" spans="1:1" x14ac:dyDescent="0.25">
      <c r="A10246" s="3"/>
    </row>
    <row r="10247" spans="1:1" x14ac:dyDescent="0.25">
      <c r="A10247" s="3"/>
    </row>
    <row r="10248" spans="1:1" x14ac:dyDescent="0.25">
      <c r="A10248" s="3"/>
    </row>
    <row r="10249" spans="1:1" x14ac:dyDescent="0.25">
      <c r="A10249" s="3"/>
    </row>
    <row r="10250" spans="1:1" x14ac:dyDescent="0.25">
      <c r="A10250" s="3"/>
    </row>
    <row r="10251" spans="1:1" x14ac:dyDescent="0.25">
      <c r="A10251" s="3"/>
    </row>
    <row r="10252" spans="1:1" x14ac:dyDescent="0.25">
      <c r="A10252" s="3"/>
    </row>
    <row r="10253" spans="1:1" x14ac:dyDescent="0.25">
      <c r="A10253" s="3"/>
    </row>
    <row r="10254" spans="1:1" x14ac:dyDescent="0.25">
      <c r="A10254" s="3"/>
    </row>
    <row r="10255" spans="1:1" x14ac:dyDescent="0.25">
      <c r="A10255" s="3"/>
    </row>
    <row r="10256" spans="1:1" x14ac:dyDescent="0.25">
      <c r="A10256" s="3"/>
    </row>
    <row r="10257" spans="1:1" x14ac:dyDescent="0.25">
      <c r="A10257" s="3"/>
    </row>
    <row r="10258" spans="1:1" x14ac:dyDescent="0.25">
      <c r="A10258" s="3"/>
    </row>
    <row r="10259" spans="1:1" x14ac:dyDescent="0.25">
      <c r="A10259" s="3"/>
    </row>
    <row r="10260" spans="1:1" x14ac:dyDescent="0.25">
      <c r="A10260" s="3"/>
    </row>
    <row r="10261" spans="1:1" x14ac:dyDescent="0.25">
      <c r="A10261" s="3"/>
    </row>
    <row r="10262" spans="1:1" x14ac:dyDescent="0.25">
      <c r="A10262" s="3"/>
    </row>
    <row r="10263" spans="1:1" x14ac:dyDescent="0.25">
      <c r="A10263" s="3"/>
    </row>
    <row r="10264" spans="1:1" x14ac:dyDescent="0.25">
      <c r="A10264" s="3"/>
    </row>
    <row r="10265" spans="1:1" x14ac:dyDescent="0.25">
      <c r="A10265" s="3"/>
    </row>
    <row r="10266" spans="1:1" x14ac:dyDescent="0.25">
      <c r="A10266" s="3"/>
    </row>
    <row r="10267" spans="1:1" x14ac:dyDescent="0.25">
      <c r="A10267" s="3"/>
    </row>
    <row r="10268" spans="1:1" x14ac:dyDescent="0.25">
      <c r="A10268" s="3"/>
    </row>
    <row r="10269" spans="1:1" x14ac:dyDescent="0.25">
      <c r="A10269" s="3"/>
    </row>
    <row r="10270" spans="1:1" x14ac:dyDescent="0.25">
      <c r="A10270" s="3"/>
    </row>
    <row r="10271" spans="1:1" x14ac:dyDescent="0.25">
      <c r="A10271" s="3"/>
    </row>
    <row r="10272" spans="1:1" x14ac:dyDescent="0.25">
      <c r="A10272" s="3"/>
    </row>
    <row r="10273" spans="1:1" x14ac:dyDescent="0.25">
      <c r="A10273" s="3"/>
    </row>
    <row r="10274" spans="1:1" x14ac:dyDescent="0.25">
      <c r="A10274" s="3"/>
    </row>
    <row r="10275" spans="1:1" x14ac:dyDescent="0.25">
      <c r="A10275" s="3"/>
    </row>
    <row r="10276" spans="1:1" x14ac:dyDescent="0.25">
      <c r="A10276" s="3"/>
    </row>
    <row r="10277" spans="1:1" x14ac:dyDescent="0.25">
      <c r="A10277" s="3"/>
    </row>
    <row r="10278" spans="1:1" x14ac:dyDescent="0.25">
      <c r="A10278" s="3"/>
    </row>
    <row r="10279" spans="1:1" x14ac:dyDescent="0.25">
      <c r="A10279" s="3"/>
    </row>
    <row r="10280" spans="1:1" x14ac:dyDescent="0.25">
      <c r="A10280" s="3"/>
    </row>
    <row r="10281" spans="1:1" x14ac:dyDescent="0.25">
      <c r="A10281" s="3"/>
    </row>
    <row r="10282" spans="1:1" x14ac:dyDescent="0.25">
      <c r="A10282" s="3"/>
    </row>
    <row r="10283" spans="1:1" x14ac:dyDescent="0.25">
      <c r="A10283" s="3"/>
    </row>
    <row r="10284" spans="1:1" x14ac:dyDescent="0.25">
      <c r="A10284" s="3"/>
    </row>
    <row r="10285" spans="1:1" x14ac:dyDescent="0.25">
      <c r="A10285" s="3"/>
    </row>
    <row r="10286" spans="1:1" x14ac:dyDescent="0.25">
      <c r="A10286" s="3"/>
    </row>
    <row r="10287" spans="1:1" x14ac:dyDescent="0.25">
      <c r="A10287" s="3"/>
    </row>
    <row r="10288" spans="1:1" x14ac:dyDescent="0.25">
      <c r="A10288" s="3"/>
    </row>
    <row r="10289" spans="1:1" x14ac:dyDescent="0.25">
      <c r="A10289" s="3"/>
    </row>
    <row r="10290" spans="1:1" x14ac:dyDescent="0.25">
      <c r="A10290" s="3"/>
    </row>
    <row r="10291" spans="1:1" x14ac:dyDescent="0.25">
      <c r="A10291" s="3"/>
    </row>
    <row r="10292" spans="1:1" x14ac:dyDescent="0.25">
      <c r="A10292" s="3"/>
    </row>
    <row r="10293" spans="1:1" x14ac:dyDescent="0.25">
      <c r="A10293" s="3"/>
    </row>
    <row r="10294" spans="1:1" x14ac:dyDescent="0.25">
      <c r="A10294" s="3"/>
    </row>
    <row r="10295" spans="1:1" x14ac:dyDescent="0.25">
      <c r="A10295" s="3"/>
    </row>
    <row r="10296" spans="1:1" x14ac:dyDescent="0.25">
      <c r="A10296" s="3"/>
    </row>
    <row r="10297" spans="1:1" x14ac:dyDescent="0.25">
      <c r="A10297" s="3"/>
    </row>
    <row r="10298" spans="1:1" x14ac:dyDescent="0.25">
      <c r="A10298" s="3"/>
    </row>
    <row r="10299" spans="1:1" x14ac:dyDescent="0.25">
      <c r="A10299" s="3"/>
    </row>
    <row r="10300" spans="1:1" x14ac:dyDescent="0.25">
      <c r="A10300" s="3"/>
    </row>
    <row r="10301" spans="1:1" x14ac:dyDescent="0.25">
      <c r="A10301" s="3"/>
    </row>
    <row r="10302" spans="1:1" x14ac:dyDescent="0.25">
      <c r="A10302" s="3"/>
    </row>
    <row r="10303" spans="1:1" x14ac:dyDescent="0.25">
      <c r="A10303" s="3"/>
    </row>
    <row r="10304" spans="1:1" x14ac:dyDescent="0.25">
      <c r="A10304" s="3"/>
    </row>
    <row r="10305" spans="1:1" x14ac:dyDescent="0.25">
      <c r="A10305" s="3"/>
    </row>
    <row r="10306" spans="1:1" x14ac:dyDescent="0.25">
      <c r="A10306" s="3"/>
    </row>
    <row r="10307" spans="1:1" x14ac:dyDescent="0.25">
      <c r="A10307" s="3"/>
    </row>
    <row r="10308" spans="1:1" x14ac:dyDescent="0.25">
      <c r="A10308" s="3"/>
    </row>
    <row r="10309" spans="1:1" x14ac:dyDescent="0.25">
      <c r="A10309" s="3"/>
    </row>
    <row r="10310" spans="1:1" x14ac:dyDescent="0.25">
      <c r="A10310" s="3"/>
    </row>
    <row r="10311" spans="1:1" x14ac:dyDescent="0.25">
      <c r="A10311" s="3"/>
    </row>
    <row r="10312" spans="1:1" x14ac:dyDescent="0.25">
      <c r="A10312" s="3"/>
    </row>
    <row r="10313" spans="1:1" x14ac:dyDescent="0.25">
      <c r="A10313" s="3"/>
    </row>
    <row r="10314" spans="1:1" x14ac:dyDescent="0.25">
      <c r="A10314" s="3"/>
    </row>
    <row r="10315" spans="1:1" x14ac:dyDescent="0.25">
      <c r="A10315" s="3"/>
    </row>
    <row r="10316" spans="1:1" x14ac:dyDescent="0.25">
      <c r="A10316" s="3"/>
    </row>
    <row r="10317" spans="1:1" x14ac:dyDescent="0.25">
      <c r="A10317" s="3"/>
    </row>
    <row r="10318" spans="1:1" x14ac:dyDescent="0.25">
      <c r="A10318" s="3"/>
    </row>
    <row r="10319" spans="1:1" x14ac:dyDescent="0.25">
      <c r="A10319" s="3"/>
    </row>
    <row r="10320" spans="1:1" x14ac:dyDescent="0.25">
      <c r="A10320" s="3"/>
    </row>
    <row r="10321" spans="1:1" x14ac:dyDescent="0.25">
      <c r="A10321" s="3"/>
    </row>
    <row r="10322" spans="1:1" x14ac:dyDescent="0.25">
      <c r="A10322" s="3"/>
    </row>
    <row r="10323" spans="1:1" x14ac:dyDescent="0.25">
      <c r="A10323" s="3"/>
    </row>
    <row r="10324" spans="1:1" x14ac:dyDescent="0.25">
      <c r="A10324" s="3"/>
    </row>
    <row r="10325" spans="1:1" x14ac:dyDescent="0.25">
      <c r="A10325" s="3"/>
    </row>
    <row r="10326" spans="1:1" x14ac:dyDescent="0.25">
      <c r="A10326" s="3"/>
    </row>
    <row r="10327" spans="1:1" x14ac:dyDescent="0.25">
      <c r="A10327" s="3"/>
    </row>
    <row r="10328" spans="1:1" x14ac:dyDescent="0.25">
      <c r="A10328" s="3"/>
    </row>
    <row r="10329" spans="1:1" x14ac:dyDescent="0.25">
      <c r="A10329" s="3"/>
    </row>
    <row r="10330" spans="1:1" x14ac:dyDescent="0.25">
      <c r="A10330" s="3"/>
    </row>
    <row r="10331" spans="1:1" x14ac:dyDescent="0.25">
      <c r="A10331" s="3"/>
    </row>
    <row r="10332" spans="1:1" x14ac:dyDescent="0.25">
      <c r="A10332" s="3"/>
    </row>
    <row r="10333" spans="1:1" x14ac:dyDescent="0.25">
      <c r="A10333" s="3"/>
    </row>
    <row r="10334" spans="1:1" x14ac:dyDescent="0.25">
      <c r="A10334" s="3"/>
    </row>
    <row r="10335" spans="1:1" x14ac:dyDescent="0.25">
      <c r="A10335" s="3"/>
    </row>
    <row r="10336" spans="1:1" x14ac:dyDescent="0.25">
      <c r="A10336" s="3"/>
    </row>
    <row r="10337" spans="1:1" x14ac:dyDescent="0.25">
      <c r="A10337" s="3"/>
    </row>
    <row r="10338" spans="1:1" x14ac:dyDescent="0.25">
      <c r="A10338" s="3"/>
    </row>
    <row r="10339" spans="1:1" x14ac:dyDescent="0.25">
      <c r="A10339" s="3"/>
    </row>
    <row r="10340" spans="1:1" x14ac:dyDescent="0.25">
      <c r="A10340" s="3"/>
    </row>
    <row r="10341" spans="1:1" x14ac:dyDescent="0.25">
      <c r="A10341" s="3"/>
    </row>
    <row r="10342" spans="1:1" x14ac:dyDescent="0.25">
      <c r="A10342" s="3"/>
    </row>
    <row r="10343" spans="1:1" x14ac:dyDescent="0.25">
      <c r="A10343" s="3"/>
    </row>
    <row r="10344" spans="1:1" x14ac:dyDescent="0.25">
      <c r="A10344" s="3"/>
    </row>
    <row r="10345" spans="1:1" x14ac:dyDescent="0.25">
      <c r="A10345" s="3"/>
    </row>
    <row r="10346" spans="1:1" x14ac:dyDescent="0.25">
      <c r="A10346" s="3"/>
    </row>
    <row r="10347" spans="1:1" x14ac:dyDescent="0.25">
      <c r="A10347" s="3"/>
    </row>
    <row r="10348" spans="1:1" x14ac:dyDescent="0.25">
      <c r="A10348" s="3"/>
    </row>
    <row r="10349" spans="1:1" x14ac:dyDescent="0.25">
      <c r="A10349" s="3"/>
    </row>
    <row r="10350" spans="1:1" x14ac:dyDescent="0.25">
      <c r="A10350" s="3"/>
    </row>
    <row r="10351" spans="1:1" x14ac:dyDescent="0.25">
      <c r="A10351" s="3"/>
    </row>
    <row r="10352" spans="1:1" x14ac:dyDescent="0.25">
      <c r="A10352" s="3"/>
    </row>
    <row r="10353" spans="1:1" x14ac:dyDescent="0.25">
      <c r="A10353" s="3"/>
    </row>
    <row r="10354" spans="1:1" x14ac:dyDescent="0.25">
      <c r="A10354" s="3"/>
    </row>
    <row r="10355" spans="1:1" x14ac:dyDescent="0.25">
      <c r="A10355" s="3"/>
    </row>
    <row r="10356" spans="1:1" x14ac:dyDescent="0.25">
      <c r="A10356" s="3"/>
    </row>
    <row r="10357" spans="1:1" x14ac:dyDescent="0.25">
      <c r="A10357" s="3"/>
    </row>
    <row r="10358" spans="1:1" x14ac:dyDescent="0.25">
      <c r="A10358" s="3"/>
    </row>
    <row r="10359" spans="1:1" x14ac:dyDescent="0.25">
      <c r="A10359" s="3"/>
    </row>
    <row r="10360" spans="1:1" x14ac:dyDescent="0.25">
      <c r="A10360" s="3"/>
    </row>
    <row r="10361" spans="1:1" x14ac:dyDescent="0.25">
      <c r="A10361" s="3"/>
    </row>
    <row r="10362" spans="1:1" x14ac:dyDescent="0.25">
      <c r="A10362" s="3"/>
    </row>
    <row r="10363" spans="1:1" x14ac:dyDescent="0.25">
      <c r="A10363" s="3"/>
    </row>
    <row r="10364" spans="1:1" x14ac:dyDescent="0.25">
      <c r="A10364" s="3"/>
    </row>
    <row r="10365" spans="1:1" x14ac:dyDescent="0.25">
      <c r="A10365" s="3"/>
    </row>
    <row r="10366" spans="1:1" x14ac:dyDescent="0.25">
      <c r="A10366" s="3"/>
    </row>
    <row r="10367" spans="1:1" x14ac:dyDescent="0.25">
      <c r="A10367" s="3"/>
    </row>
    <row r="10368" spans="1:1" x14ac:dyDescent="0.25">
      <c r="A10368" s="3"/>
    </row>
    <row r="10369" spans="1:1" x14ac:dyDescent="0.25">
      <c r="A10369" s="3"/>
    </row>
    <row r="10370" spans="1:1" x14ac:dyDescent="0.25">
      <c r="A10370" s="3"/>
    </row>
    <row r="10371" spans="1:1" x14ac:dyDescent="0.25">
      <c r="A10371" s="3"/>
    </row>
    <row r="10372" spans="1:1" x14ac:dyDescent="0.25">
      <c r="A10372" s="3"/>
    </row>
    <row r="10373" spans="1:1" x14ac:dyDescent="0.25">
      <c r="A10373" s="3"/>
    </row>
    <row r="10374" spans="1:1" x14ac:dyDescent="0.25">
      <c r="A10374" s="3"/>
    </row>
    <row r="10375" spans="1:1" x14ac:dyDescent="0.25">
      <c r="A10375" s="3"/>
    </row>
    <row r="10376" spans="1:1" x14ac:dyDescent="0.25">
      <c r="A10376" s="3"/>
    </row>
    <row r="10377" spans="1:1" x14ac:dyDescent="0.25">
      <c r="A10377" s="3"/>
    </row>
    <row r="10378" spans="1:1" x14ac:dyDescent="0.25">
      <c r="A10378" s="3"/>
    </row>
    <row r="10379" spans="1:1" x14ac:dyDescent="0.25">
      <c r="A10379" s="3"/>
    </row>
    <row r="10380" spans="1:1" x14ac:dyDescent="0.25">
      <c r="A10380" s="3"/>
    </row>
    <row r="10381" spans="1:1" x14ac:dyDescent="0.25">
      <c r="A10381" s="3"/>
    </row>
    <row r="10382" spans="1:1" x14ac:dyDescent="0.25">
      <c r="A10382" s="3"/>
    </row>
    <row r="10383" spans="1:1" x14ac:dyDescent="0.25">
      <c r="A10383" s="3"/>
    </row>
    <row r="10384" spans="1:1" x14ac:dyDescent="0.25">
      <c r="A10384" s="3"/>
    </row>
    <row r="10385" spans="1:1" x14ac:dyDescent="0.25">
      <c r="A10385" s="3"/>
    </row>
    <row r="10386" spans="1:1" x14ac:dyDescent="0.25">
      <c r="A10386" s="3"/>
    </row>
    <row r="10387" spans="1:1" x14ac:dyDescent="0.25">
      <c r="A10387" s="3"/>
    </row>
    <row r="10388" spans="1:1" x14ac:dyDescent="0.25">
      <c r="A10388" s="3"/>
    </row>
    <row r="10389" spans="1:1" x14ac:dyDescent="0.25">
      <c r="A10389" s="3"/>
    </row>
    <row r="10390" spans="1:1" x14ac:dyDescent="0.25">
      <c r="A10390" s="3"/>
    </row>
    <row r="10391" spans="1:1" x14ac:dyDescent="0.25">
      <c r="A10391" s="3"/>
    </row>
    <row r="10392" spans="1:1" x14ac:dyDescent="0.25">
      <c r="A10392" s="3"/>
    </row>
    <row r="10393" spans="1:1" x14ac:dyDescent="0.25">
      <c r="A10393" s="3"/>
    </row>
    <row r="10394" spans="1:1" x14ac:dyDescent="0.25">
      <c r="A10394" s="3"/>
    </row>
    <row r="10395" spans="1:1" x14ac:dyDescent="0.25">
      <c r="A10395" s="3"/>
    </row>
    <row r="10396" spans="1:1" x14ac:dyDescent="0.25">
      <c r="A10396" s="3"/>
    </row>
    <row r="10397" spans="1:1" x14ac:dyDescent="0.25">
      <c r="A10397" s="3"/>
    </row>
    <row r="10398" spans="1:1" x14ac:dyDescent="0.25">
      <c r="A10398" s="3"/>
    </row>
    <row r="10399" spans="1:1" x14ac:dyDescent="0.25">
      <c r="A10399" s="3"/>
    </row>
    <row r="10400" spans="1:1" x14ac:dyDescent="0.25">
      <c r="A10400" s="3"/>
    </row>
    <row r="10401" spans="1:1" x14ac:dyDescent="0.25">
      <c r="A10401" s="3"/>
    </row>
    <row r="10402" spans="1:1" x14ac:dyDescent="0.25">
      <c r="A10402" s="3"/>
    </row>
    <row r="10403" spans="1:1" x14ac:dyDescent="0.25">
      <c r="A10403" s="3"/>
    </row>
    <row r="10404" spans="1:1" x14ac:dyDescent="0.25">
      <c r="A10404" s="3"/>
    </row>
    <row r="10405" spans="1:1" x14ac:dyDescent="0.25">
      <c r="A10405" s="3"/>
    </row>
    <row r="10406" spans="1:1" x14ac:dyDescent="0.25">
      <c r="A10406" s="3"/>
    </row>
    <row r="10407" spans="1:1" x14ac:dyDescent="0.25">
      <c r="A10407" s="3"/>
    </row>
    <row r="10408" spans="1:1" x14ac:dyDescent="0.25">
      <c r="A10408" s="3"/>
    </row>
    <row r="10409" spans="1:1" x14ac:dyDescent="0.25">
      <c r="A10409" s="3"/>
    </row>
    <row r="10410" spans="1:1" x14ac:dyDescent="0.25">
      <c r="A10410" s="3"/>
    </row>
    <row r="10411" spans="1:1" x14ac:dyDescent="0.25">
      <c r="A10411" s="3"/>
    </row>
    <row r="10412" spans="1:1" x14ac:dyDescent="0.25">
      <c r="A10412" s="3"/>
    </row>
    <row r="10413" spans="1:1" x14ac:dyDescent="0.25">
      <c r="A10413" s="3"/>
    </row>
    <row r="10414" spans="1:1" x14ac:dyDescent="0.25">
      <c r="A10414" s="3"/>
    </row>
    <row r="10415" spans="1:1" x14ac:dyDescent="0.25">
      <c r="A10415" s="3"/>
    </row>
    <row r="10416" spans="1:1" x14ac:dyDescent="0.25">
      <c r="A10416" s="3"/>
    </row>
    <row r="10417" spans="1:1" x14ac:dyDescent="0.25">
      <c r="A10417" s="3"/>
    </row>
    <row r="10418" spans="1:1" x14ac:dyDescent="0.25">
      <c r="A10418" s="3"/>
    </row>
    <row r="10419" spans="1:1" x14ac:dyDescent="0.25">
      <c r="A10419" s="3"/>
    </row>
    <row r="10420" spans="1:1" x14ac:dyDescent="0.25">
      <c r="A10420" s="3"/>
    </row>
    <row r="10421" spans="1:1" x14ac:dyDescent="0.25">
      <c r="A10421" s="3"/>
    </row>
    <row r="10422" spans="1:1" x14ac:dyDescent="0.25">
      <c r="A10422" s="3"/>
    </row>
    <row r="10423" spans="1:1" x14ac:dyDescent="0.25">
      <c r="A10423" s="3"/>
    </row>
    <row r="10424" spans="1:1" x14ac:dyDescent="0.25">
      <c r="A10424" s="3"/>
    </row>
    <row r="10425" spans="1:1" x14ac:dyDescent="0.25">
      <c r="A10425" s="3"/>
    </row>
    <row r="10426" spans="1:1" x14ac:dyDescent="0.25">
      <c r="A10426" s="3"/>
    </row>
    <row r="10427" spans="1:1" x14ac:dyDescent="0.25">
      <c r="A10427" s="3"/>
    </row>
    <row r="10428" spans="1:1" x14ac:dyDescent="0.25">
      <c r="A10428" s="3"/>
    </row>
    <row r="10429" spans="1:1" x14ac:dyDescent="0.25">
      <c r="A10429" s="3"/>
    </row>
    <row r="10430" spans="1:1" x14ac:dyDescent="0.25">
      <c r="A10430" s="3"/>
    </row>
    <row r="10431" spans="1:1" x14ac:dyDescent="0.25">
      <c r="A10431" s="3"/>
    </row>
    <row r="10432" spans="1:1" x14ac:dyDescent="0.25">
      <c r="A10432" s="3"/>
    </row>
    <row r="10433" spans="1:1" x14ac:dyDescent="0.25">
      <c r="A10433" s="3"/>
    </row>
    <row r="10434" spans="1:1" x14ac:dyDescent="0.25">
      <c r="A10434" s="3"/>
    </row>
    <row r="10435" spans="1:1" x14ac:dyDescent="0.25">
      <c r="A10435" s="3"/>
    </row>
    <row r="10436" spans="1:1" x14ac:dyDescent="0.25">
      <c r="A10436" s="3"/>
    </row>
    <row r="10437" spans="1:1" x14ac:dyDescent="0.25">
      <c r="A10437" s="3"/>
    </row>
    <row r="10438" spans="1:1" x14ac:dyDescent="0.25">
      <c r="A10438" s="3"/>
    </row>
    <row r="10439" spans="1:1" x14ac:dyDescent="0.25">
      <c r="A10439" s="3"/>
    </row>
    <row r="10440" spans="1:1" x14ac:dyDescent="0.25">
      <c r="A10440" s="3"/>
    </row>
    <row r="10441" spans="1:1" x14ac:dyDescent="0.25">
      <c r="A10441" s="3"/>
    </row>
    <row r="10442" spans="1:1" x14ac:dyDescent="0.25">
      <c r="A10442" s="3"/>
    </row>
    <row r="10443" spans="1:1" x14ac:dyDescent="0.25">
      <c r="A10443" s="3"/>
    </row>
    <row r="10444" spans="1:1" x14ac:dyDescent="0.25">
      <c r="A10444" s="3"/>
    </row>
    <row r="10445" spans="1:1" x14ac:dyDescent="0.25">
      <c r="A10445" s="3"/>
    </row>
    <row r="10446" spans="1:1" x14ac:dyDescent="0.25">
      <c r="A10446" s="3"/>
    </row>
    <row r="10447" spans="1:1" x14ac:dyDescent="0.25">
      <c r="A10447" s="3"/>
    </row>
    <row r="10448" spans="1:1" x14ac:dyDescent="0.25">
      <c r="A10448" s="3"/>
    </row>
    <row r="10449" spans="1:1" x14ac:dyDescent="0.25">
      <c r="A10449" s="3"/>
    </row>
    <row r="10450" spans="1:1" x14ac:dyDescent="0.25">
      <c r="A10450" s="3"/>
    </row>
    <row r="10451" spans="1:1" x14ac:dyDescent="0.25">
      <c r="A10451" s="3"/>
    </row>
    <row r="10452" spans="1:1" x14ac:dyDescent="0.25">
      <c r="A10452" s="3"/>
    </row>
    <row r="10453" spans="1:1" x14ac:dyDescent="0.25">
      <c r="A10453" s="3"/>
    </row>
    <row r="10454" spans="1:1" x14ac:dyDescent="0.25">
      <c r="A10454" s="3"/>
    </row>
    <row r="10455" spans="1:1" x14ac:dyDescent="0.25">
      <c r="A10455" s="3"/>
    </row>
    <row r="10456" spans="1:1" x14ac:dyDescent="0.25">
      <c r="A10456" s="3"/>
    </row>
    <row r="10457" spans="1:1" x14ac:dyDescent="0.25">
      <c r="A10457" s="3"/>
    </row>
    <row r="10458" spans="1:1" x14ac:dyDescent="0.25">
      <c r="A10458" s="3"/>
    </row>
    <row r="10459" spans="1:1" x14ac:dyDescent="0.25">
      <c r="A10459" s="3"/>
    </row>
    <row r="10460" spans="1:1" x14ac:dyDescent="0.25">
      <c r="A10460" s="3"/>
    </row>
    <row r="10461" spans="1:1" x14ac:dyDescent="0.25">
      <c r="A10461" s="3"/>
    </row>
    <row r="10462" spans="1:1" x14ac:dyDescent="0.25">
      <c r="A10462" s="3"/>
    </row>
    <row r="10463" spans="1:1" x14ac:dyDescent="0.25">
      <c r="A10463" s="3"/>
    </row>
    <row r="10464" spans="1:1" x14ac:dyDescent="0.25">
      <c r="A10464" s="3"/>
    </row>
    <row r="10465" spans="1:1" x14ac:dyDescent="0.25">
      <c r="A10465" s="3"/>
    </row>
    <row r="10466" spans="1:1" x14ac:dyDescent="0.25">
      <c r="A10466" s="3"/>
    </row>
    <row r="10467" spans="1:1" x14ac:dyDescent="0.25">
      <c r="A10467" s="3"/>
    </row>
    <row r="10468" spans="1:1" x14ac:dyDescent="0.25">
      <c r="A10468" s="3"/>
    </row>
    <row r="10469" spans="1:1" x14ac:dyDescent="0.25">
      <c r="A10469" s="3"/>
    </row>
    <row r="10470" spans="1:1" x14ac:dyDescent="0.25">
      <c r="A10470" s="3"/>
    </row>
    <row r="10471" spans="1:1" x14ac:dyDescent="0.25">
      <c r="A10471" s="3"/>
    </row>
    <row r="10472" spans="1:1" x14ac:dyDescent="0.25">
      <c r="A10472" s="3"/>
    </row>
    <row r="10473" spans="1:1" x14ac:dyDescent="0.25">
      <c r="A10473" s="3"/>
    </row>
    <row r="10474" spans="1:1" x14ac:dyDescent="0.25">
      <c r="A10474" s="3"/>
    </row>
    <row r="10475" spans="1:1" x14ac:dyDescent="0.25">
      <c r="A10475" s="3"/>
    </row>
    <row r="10476" spans="1:1" x14ac:dyDescent="0.25">
      <c r="A10476" s="3"/>
    </row>
    <row r="10477" spans="1:1" x14ac:dyDescent="0.25">
      <c r="A10477" s="3"/>
    </row>
    <row r="10478" spans="1:1" x14ac:dyDescent="0.25">
      <c r="A10478" s="3"/>
    </row>
    <row r="10479" spans="1:1" x14ac:dyDescent="0.25">
      <c r="A10479" s="3"/>
    </row>
    <row r="10480" spans="1:1" x14ac:dyDescent="0.25">
      <c r="A10480" s="3"/>
    </row>
    <row r="10481" spans="1:1" x14ac:dyDescent="0.25">
      <c r="A10481" s="3"/>
    </row>
    <row r="10482" spans="1:1" x14ac:dyDescent="0.25">
      <c r="A10482" s="3"/>
    </row>
    <row r="10483" spans="1:1" x14ac:dyDescent="0.25">
      <c r="A10483" s="3"/>
    </row>
    <row r="10484" spans="1:1" x14ac:dyDescent="0.25">
      <c r="A10484" s="3"/>
    </row>
    <row r="10485" spans="1:1" x14ac:dyDescent="0.25">
      <c r="A10485" s="3"/>
    </row>
    <row r="10486" spans="1:1" x14ac:dyDescent="0.25">
      <c r="A10486" s="3"/>
    </row>
    <row r="10487" spans="1:1" x14ac:dyDescent="0.25">
      <c r="A10487" s="3"/>
    </row>
    <row r="10488" spans="1:1" x14ac:dyDescent="0.25">
      <c r="A10488" s="3"/>
    </row>
    <row r="10489" spans="1:1" x14ac:dyDescent="0.25">
      <c r="A10489" s="3"/>
    </row>
    <row r="10490" spans="1:1" x14ac:dyDescent="0.25">
      <c r="A10490" s="3"/>
    </row>
    <row r="10491" spans="1:1" x14ac:dyDescent="0.25">
      <c r="A10491" s="3"/>
    </row>
    <row r="10492" spans="1:1" x14ac:dyDescent="0.25">
      <c r="A10492" s="3"/>
    </row>
    <row r="10493" spans="1:1" x14ac:dyDescent="0.25">
      <c r="A10493" s="3"/>
    </row>
    <row r="10494" spans="1:1" x14ac:dyDescent="0.25">
      <c r="A10494" s="3"/>
    </row>
    <row r="10495" spans="1:1" x14ac:dyDescent="0.25">
      <c r="A10495" s="3"/>
    </row>
    <row r="10496" spans="1:1" x14ac:dyDescent="0.25">
      <c r="A10496" s="3"/>
    </row>
    <row r="10497" spans="1:1" x14ac:dyDescent="0.25">
      <c r="A10497" s="3"/>
    </row>
    <row r="10498" spans="1:1" x14ac:dyDescent="0.25">
      <c r="A10498" s="3"/>
    </row>
    <row r="10499" spans="1:1" x14ac:dyDescent="0.25">
      <c r="A10499" s="3"/>
    </row>
    <row r="10500" spans="1:1" x14ac:dyDescent="0.25">
      <c r="A10500" s="3"/>
    </row>
    <row r="10501" spans="1:1" x14ac:dyDescent="0.25">
      <c r="A10501" s="3"/>
    </row>
    <row r="10502" spans="1:1" x14ac:dyDescent="0.25">
      <c r="A10502" s="3"/>
    </row>
    <row r="10503" spans="1:1" x14ac:dyDescent="0.25">
      <c r="A10503" s="3"/>
    </row>
    <row r="10504" spans="1:1" x14ac:dyDescent="0.25">
      <c r="A10504" s="3"/>
    </row>
    <row r="10505" spans="1:1" x14ac:dyDescent="0.25">
      <c r="A10505" s="3"/>
    </row>
    <row r="10506" spans="1:1" x14ac:dyDescent="0.25">
      <c r="A10506" s="3"/>
    </row>
    <row r="10507" spans="1:1" x14ac:dyDescent="0.25">
      <c r="A10507" s="3"/>
    </row>
    <row r="10508" spans="1:1" x14ac:dyDescent="0.25">
      <c r="A10508" s="3"/>
    </row>
    <row r="10509" spans="1:1" x14ac:dyDescent="0.25">
      <c r="A10509" s="3"/>
    </row>
    <row r="10510" spans="1:1" x14ac:dyDescent="0.25">
      <c r="A10510" s="3"/>
    </row>
    <row r="10511" spans="1:1" x14ac:dyDescent="0.25">
      <c r="A10511" s="3"/>
    </row>
    <row r="10512" spans="1:1" x14ac:dyDescent="0.25">
      <c r="A10512" s="3"/>
    </row>
    <row r="10513" spans="1:1" x14ac:dyDescent="0.25">
      <c r="A10513" s="3"/>
    </row>
    <row r="10514" spans="1:1" x14ac:dyDescent="0.25">
      <c r="A10514" s="3"/>
    </row>
    <row r="10515" spans="1:1" x14ac:dyDescent="0.25">
      <c r="A10515" s="3"/>
    </row>
    <row r="10516" spans="1:1" x14ac:dyDescent="0.25">
      <c r="A10516" s="3"/>
    </row>
    <row r="10517" spans="1:1" x14ac:dyDescent="0.25">
      <c r="A10517" s="3"/>
    </row>
    <row r="10518" spans="1:1" x14ac:dyDescent="0.25">
      <c r="A10518" s="3"/>
    </row>
    <row r="10519" spans="1:1" x14ac:dyDescent="0.25">
      <c r="A10519" s="3"/>
    </row>
    <row r="10520" spans="1:1" x14ac:dyDescent="0.25">
      <c r="A10520" s="3"/>
    </row>
    <row r="10521" spans="1:1" x14ac:dyDescent="0.25">
      <c r="A10521" s="3"/>
    </row>
    <row r="10522" spans="1:1" x14ac:dyDescent="0.25">
      <c r="A10522" s="3"/>
    </row>
    <row r="10523" spans="1:1" x14ac:dyDescent="0.25">
      <c r="A10523" s="3"/>
    </row>
    <row r="10524" spans="1:1" x14ac:dyDescent="0.25">
      <c r="A10524" s="3"/>
    </row>
    <row r="10525" spans="1:1" x14ac:dyDescent="0.25">
      <c r="A10525" s="3"/>
    </row>
    <row r="10526" spans="1:1" x14ac:dyDescent="0.25">
      <c r="A10526" s="3"/>
    </row>
    <row r="10527" spans="1:1" x14ac:dyDescent="0.25">
      <c r="A10527" s="3"/>
    </row>
    <row r="10528" spans="1:1" x14ac:dyDescent="0.25">
      <c r="A10528" s="3"/>
    </row>
    <row r="10529" spans="1:1" x14ac:dyDescent="0.25">
      <c r="A10529" s="3"/>
    </row>
    <row r="10530" spans="1:1" x14ac:dyDescent="0.25">
      <c r="A10530" s="3"/>
    </row>
    <row r="10531" spans="1:1" x14ac:dyDescent="0.25">
      <c r="A10531" s="3"/>
    </row>
    <row r="10532" spans="1:1" x14ac:dyDescent="0.25">
      <c r="A10532" s="3"/>
    </row>
    <row r="10533" spans="1:1" x14ac:dyDescent="0.25">
      <c r="A10533" s="3"/>
    </row>
    <row r="10534" spans="1:1" x14ac:dyDescent="0.25">
      <c r="A10534" s="3"/>
    </row>
    <row r="10535" spans="1:1" x14ac:dyDescent="0.25">
      <c r="A10535" s="3"/>
    </row>
    <row r="10536" spans="1:1" x14ac:dyDescent="0.25">
      <c r="A10536" s="3"/>
    </row>
    <row r="10537" spans="1:1" x14ac:dyDescent="0.25">
      <c r="A10537" s="3"/>
    </row>
    <row r="10538" spans="1:1" x14ac:dyDescent="0.25">
      <c r="A10538" s="3"/>
    </row>
    <row r="10539" spans="1:1" x14ac:dyDescent="0.25">
      <c r="A10539" s="3"/>
    </row>
    <row r="10540" spans="1:1" x14ac:dyDescent="0.25">
      <c r="A10540" s="3"/>
    </row>
    <row r="10541" spans="1:1" x14ac:dyDescent="0.25">
      <c r="A10541" s="3"/>
    </row>
    <row r="10542" spans="1:1" x14ac:dyDescent="0.25">
      <c r="A10542" s="3"/>
    </row>
    <row r="10543" spans="1:1" x14ac:dyDescent="0.25">
      <c r="A10543" s="3"/>
    </row>
    <row r="10544" spans="1:1" x14ac:dyDescent="0.25">
      <c r="A10544" s="3"/>
    </row>
    <row r="10545" spans="1:1" x14ac:dyDescent="0.25">
      <c r="A10545" s="3"/>
    </row>
    <row r="10546" spans="1:1" x14ac:dyDescent="0.25">
      <c r="A10546" s="3"/>
    </row>
    <row r="10547" spans="1:1" x14ac:dyDescent="0.25">
      <c r="A10547" s="3"/>
    </row>
    <row r="10548" spans="1:1" x14ac:dyDescent="0.25">
      <c r="A10548" s="3"/>
    </row>
    <row r="10549" spans="1:1" x14ac:dyDescent="0.25">
      <c r="A10549" s="3"/>
    </row>
    <row r="10550" spans="1:1" x14ac:dyDescent="0.25">
      <c r="A10550" s="3"/>
    </row>
    <row r="10551" spans="1:1" x14ac:dyDescent="0.25">
      <c r="A10551" s="3"/>
    </row>
    <row r="10552" spans="1:1" x14ac:dyDescent="0.25">
      <c r="A10552" s="3"/>
    </row>
    <row r="10553" spans="1:1" x14ac:dyDescent="0.25">
      <c r="A10553" s="3"/>
    </row>
    <row r="10554" spans="1:1" x14ac:dyDescent="0.25">
      <c r="A10554" s="3"/>
    </row>
    <row r="10555" spans="1:1" x14ac:dyDescent="0.25">
      <c r="A10555" s="3"/>
    </row>
    <row r="10556" spans="1:1" x14ac:dyDescent="0.25">
      <c r="A10556" s="3"/>
    </row>
    <row r="10557" spans="1:1" x14ac:dyDescent="0.25">
      <c r="A10557" s="3"/>
    </row>
    <row r="10558" spans="1:1" x14ac:dyDescent="0.25">
      <c r="A10558" s="3"/>
    </row>
    <row r="10559" spans="1:1" x14ac:dyDescent="0.25">
      <c r="A10559" s="3"/>
    </row>
    <row r="10560" spans="1:1" x14ac:dyDescent="0.25">
      <c r="A10560" s="3"/>
    </row>
    <row r="10561" spans="1:1" x14ac:dyDescent="0.25">
      <c r="A10561" s="3"/>
    </row>
    <row r="10562" spans="1:1" x14ac:dyDescent="0.25">
      <c r="A10562" s="3"/>
    </row>
    <row r="10563" spans="1:1" x14ac:dyDescent="0.25">
      <c r="A10563" s="3"/>
    </row>
    <row r="10564" spans="1:1" x14ac:dyDescent="0.25">
      <c r="A10564" s="3"/>
    </row>
    <row r="10565" spans="1:1" x14ac:dyDescent="0.25">
      <c r="A10565" s="3"/>
    </row>
    <row r="10566" spans="1:1" x14ac:dyDescent="0.25">
      <c r="A10566" s="3"/>
    </row>
    <row r="10567" spans="1:1" x14ac:dyDescent="0.25">
      <c r="A10567" s="3"/>
    </row>
    <row r="10568" spans="1:1" x14ac:dyDescent="0.25">
      <c r="A10568" s="3"/>
    </row>
    <row r="10569" spans="1:1" x14ac:dyDescent="0.25">
      <c r="A10569" s="3"/>
    </row>
    <row r="10570" spans="1:1" x14ac:dyDescent="0.25">
      <c r="A10570" s="3"/>
    </row>
    <row r="10571" spans="1:1" x14ac:dyDescent="0.25">
      <c r="A10571" s="3"/>
    </row>
    <row r="10572" spans="1:1" x14ac:dyDescent="0.25">
      <c r="A10572" s="3"/>
    </row>
    <row r="10573" spans="1:1" x14ac:dyDescent="0.25">
      <c r="A10573" s="3"/>
    </row>
    <row r="10574" spans="1:1" x14ac:dyDescent="0.25">
      <c r="A10574" s="3"/>
    </row>
    <row r="10575" spans="1:1" x14ac:dyDescent="0.25">
      <c r="A10575" s="3"/>
    </row>
    <row r="10576" spans="1:1" x14ac:dyDescent="0.25">
      <c r="A10576" s="3"/>
    </row>
    <row r="10577" spans="1:1" x14ac:dyDescent="0.25">
      <c r="A10577" s="3"/>
    </row>
    <row r="10578" spans="1:1" x14ac:dyDescent="0.25">
      <c r="A10578" s="3"/>
    </row>
    <row r="10579" spans="1:1" x14ac:dyDescent="0.25">
      <c r="A10579" s="3"/>
    </row>
    <row r="10580" spans="1:1" x14ac:dyDescent="0.25">
      <c r="A10580" s="3"/>
    </row>
    <row r="10581" spans="1:1" x14ac:dyDescent="0.25">
      <c r="A10581" s="3"/>
    </row>
    <row r="10582" spans="1:1" x14ac:dyDescent="0.25">
      <c r="A10582" s="3"/>
    </row>
    <row r="10583" spans="1:1" x14ac:dyDescent="0.25">
      <c r="A10583" s="3"/>
    </row>
    <row r="10584" spans="1:1" x14ac:dyDescent="0.25">
      <c r="A10584" s="3"/>
    </row>
    <row r="10585" spans="1:1" x14ac:dyDescent="0.25">
      <c r="A10585" s="3"/>
    </row>
    <row r="10586" spans="1:1" x14ac:dyDescent="0.25">
      <c r="A10586" s="3"/>
    </row>
    <row r="10587" spans="1:1" x14ac:dyDescent="0.25">
      <c r="A10587" s="3"/>
    </row>
    <row r="10588" spans="1:1" x14ac:dyDescent="0.25">
      <c r="A10588" s="3"/>
    </row>
    <row r="10589" spans="1:1" x14ac:dyDescent="0.25">
      <c r="A10589" s="3"/>
    </row>
    <row r="10590" spans="1:1" x14ac:dyDescent="0.25">
      <c r="A10590" s="3"/>
    </row>
    <row r="10591" spans="1:1" x14ac:dyDescent="0.25">
      <c r="A10591" s="3"/>
    </row>
    <row r="10592" spans="1:1" x14ac:dyDescent="0.25">
      <c r="A10592" s="3"/>
    </row>
    <row r="10593" spans="1:1" x14ac:dyDescent="0.25">
      <c r="A10593" s="3"/>
    </row>
    <row r="10594" spans="1:1" x14ac:dyDescent="0.25">
      <c r="A10594" s="3"/>
    </row>
    <row r="10595" spans="1:1" x14ac:dyDescent="0.25">
      <c r="A10595" s="3"/>
    </row>
    <row r="10596" spans="1:1" x14ac:dyDescent="0.25">
      <c r="A10596" s="3"/>
    </row>
    <row r="10597" spans="1:1" x14ac:dyDescent="0.25">
      <c r="A10597" s="3"/>
    </row>
    <row r="10598" spans="1:1" x14ac:dyDescent="0.25">
      <c r="A10598" s="3"/>
    </row>
    <row r="10599" spans="1:1" x14ac:dyDescent="0.25">
      <c r="A10599" s="3"/>
    </row>
    <row r="10600" spans="1:1" x14ac:dyDescent="0.25">
      <c r="A10600" s="3"/>
    </row>
    <row r="10601" spans="1:1" x14ac:dyDescent="0.25">
      <c r="A10601" s="3"/>
    </row>
    <row r="10602" spans="1:1" x14ac:dyDescent="0.25">
      <c r="A10602" s="3"/>
    </row>
    <row r="10603" spans="1:1" x14ac:dyDescent="0.25">
      <c r="A10603" s="3"/>
    </row>
    <row r="10604" spans="1:1" x14ac:dyDescent="0.25">
      <c r="A10604" s="3"/>
    </row>
    <row r="10605" spans="1:1" x14ac:dyDescent="0.25">
      <c r="A10605" s="3"/>
    </row>
    <row r="10606" spans="1:1" x14ac:dyDescent="0.25">
      <c r="A10606" s="3"/>
    </row>
    <row r="10607" spans="1:1" x14ac:dyDescent="0.25">
      <c r="A10607" s="3"/>
    </row>
    <row r="10608" spans="1:1" x14ac:dyDescent="0.25">
      <c r="A10608" s="3"/>
    </row>
    <row r="10609" spans="1:1" x14ac:dyDescent="0.25">
      <c r="A10609" s="3"/>
    </row>
    <row r="10610" spans="1:1" x14ac:dyDescent="0.25">
      <c r="A10610" s="3"/>
    </row>
    <row r="10611" spans="1:1" x14ac:dyDescent="0.25">
      <c r="A10611" s="3"/>
    </row>
    <row r="10612" spans="1:1" x14ac:dyDescent="0.25">
      <c r="A10612" s="3"/>
    </row>
    <row r="10613" spans="1:1" x14ac:dyDescent="0.25">
      <c r="A10613" s="3"/>
    </row>
    <row r="10614" spans="1:1" x14ac:dyDescent="0.25">
      <c r="A10614" s="3"/>
    </row>
    <row r="10615" spans="1:1" x14ac:dyDescent="0.25">
      <c r="A10615" s="3"/>
    </row>
    <row r="10616" spans="1:1" x14ac:dyDescent="0.25">
      <c r="A10616" s="3"/>
    </row>
    <row r="10617" spans="1:1" x14ac:dyDescent="0.25">
      <c r="A10617" s="3"/>
    </row>
    <row r="10618" spans="1:1" x14ac:dyDescent="0.25">
      <c r="A10618" s="3"/>
    </row>
    <row r="10619" spans="1:1" x14ac:dyDescent="0.25">
      <c r="A10619" s="3"/>
    </row>
    <row r="10620" spans="1:1" x14ac:dyDescent="0.25">
      <c r="A10620" s="3"/>
    </row>
    <row r="10621" spans="1:1" x14ac:dyDescent="0.25">
      <c r="A10621" s="3"/>
    </row>
    <row r="10622" spans="1:1" x14ac:dyDescent="0.25">
      <c r="A10622" s="3"/>
    </row>
    <row r="10623" spans="1:1" x14ac:dyDescent="0.25">
      <c r="A10623" s="3"/>
    </row>
    <row r="10624" spans="1:1" x14ac:dyDescent="0.25">
      <c r="A10624" s="3"/>
    </row>
    <row r="10625" spans="1:1" x14ac:dyDescent="0.25">
      <c r="A10625" s="3"/>
    </row>
    <row r="10626" spans="1:1" x14ac:dyDescent="0.25">
      <c r="A10626" s="3"/>
    </row>
    <row r="10627" spans="1:1" x14ac:dyDescent="0.25">
      <c r="A10627" s="3"/>
    </row>
    <row r="10628" spans="1:1" x14ac:dyDescent="0.25">
      <c r="A10628" s="3"/>
    </row>
    <row r="10629" spans="1:1" x14ac:dyDescent="0.25">
      <c r="A10629" s="3"/>
    </row>
    <row r="10630" spans="1:1" x14ac:dyDescent="0.25">
      <c r="A10630" s="3"/>
    </row>
    <row r="10631" spans="1:1" x14ac:dyDescent="0.25">
      <c r="A10631" s="3"/>
    </row>
    <row r="10632" spans="1:1" x14ac:dyDescent="0.25">
      <c r="A10632" s="3"/>
    </row>
    <row r="10633" spans="1:1" x14ac:dyDescent="0.25">
      <c r="A10633" s="3"/>
    </row>
    <row r="10634" spans="1:1" x14ac:dyDescent="0.25">
      <c r="A10634" s="3"/>
    </row>
    <row r="10635" spans="1:1" x14ac:dyDescent="0.25">
      <c r="A10635" s="3"/>
    </row>
    <row r="10636" spans="1:1" x14ac:dyDescent="0.25">
      <c r="A10636" s="3"/>
    </row>
    <row r="10637" spans="1:1" x14ac:dyDescent="0.25">
      <c r="A10637" s="3"/>
    </row>
    <row r="10638" spans="1:1" x14ac:dyDescent="0.25">
      <c r="A10638" s="3"/>
    </row>
    <row r="10639" spans="1:1" x14ac:dyDescent="0.25">
      <c r="A10639" s="3"/>
    </row>
    <row r="10640" spans="1:1" x14ac:dyDescent="0.25">
      <c r="A10640" s="3"/>
    </row>
    <row r="10641" spans="1:1" x14ac:dyDescent="0.25">
      <c r="A10641" s="3"/>
    </row>
    <row r="10642" spans="1:1" x14ac:dyDescent="0.25">
      <c r="A10642" s="3"/>
    </row>
    <row r="10643" spans="1:1" x14ac:dyDescent="0.25">
      <c r="A10643" s="3"/>
    </row>
    <row r="10644" spans="1:1" x14ac:dyDescent="0.25">
      <c r="A10644" s="3"/>
    </row>
    <row r="10645" spans="1:1" x14ac:dyDescent="0.25">
      <c r="A10645" s="3"/>
    </row>
    <row r="10646" spans="1:1" x14ac:dyDescent="0.25">
      <c r="A10646" s="3"/>
    </row>
    <row r="10647" spans="1:1" x14ac:dyDescent="0.25">
      <c r="A10647" s="3"/>
    </row>
    <row r="10648" spans="1:1" x14ac:dyDescent="0.25">
      <c r="A10648" s="3"/>
    </row>
    <row r="10649" spans="1:1" x14ac:dyDescent="0.25">
      <c r="A10649" s="3"/>
    </row>
    <row r="10650" spans="1:1" x14ac:dyDescent="0.25">
      <c r="A10650" s="3"/>
    </row>
    <row r="10651" spans="1:1" x14ac:dyDescent="0.25">
      <c r="A10651" s="3"/>
    </row>
    <row r="10652" spans="1:1" x14ac:dyDescent="0.25">
      <c r="A10652" s="3"/>
    </row>
    <row r="10653" spans="1:1" x14ac:dyDescent="0.25">
      <c r="A10653" s="3"/>
    </row>
    <row r="10654" spans="1:1" x14ac:dyDescent="0.25">
      <c r="A10654" s="3"/>
    </row>
    <row r="10655" spans="1:1" x14ac:dyDescent="0.25">
      <c r="A10655" s="3"/>
    </row>
    <row r="10656" spans="1:1" x14ac:dyDescent="0.25">
      <c r="A10656" s="3"/>
    </row>
    <row r="10657" spans="1:1" x14ac:dyDescent="0.25">
      <c r="A10657" s="3"/>
    </row>
    <row r="10658" spans="1:1" x14ac:dyDescent="0.25">
      <c r="A10658" s="3"/>
    </row>
    <row r="10659" spans="1:1" x14ac:dyDescent="0.25">
      <c r="A10659" s="3"/>
    </row>
    <row r="10660" spans="1:1" x14ac:dyDescent="0.25">
      <c r="A10660" s="3"/>
    </row>
    <row r="10661" spans="1:1" x14ac:dyDescent="0.25">
      <c r="A10661" s="3"/>
    </row>
    <row r="10662" spans="1:1" x14ac:dyDescent="0.25">
      <c r="A10662" s="3"/>
    </row>
    <row r="10663" spans="1:1" x14ac:dyDescent="0.25">
      <c r="A10663" s="3"/>
    </row>
    <row r="10664" spans="1:1" x14ac:dyDescent="0.25">
      <c r="A10664" s="3"/>
    </row>
    <row r="10665" spans="1:1" x14ac:dyDescent="0.25">
      <c r="A10665" s="3"/>
    </row>
    <row r="10666" spans="1:1" x14ac:dyDescent="0.25">
      <c r="A10666" s="3"/>
    </row>
    <row r="10667" spans="1:1" x14ac:dyDescent="0.25">
      <c r="A10667" s="3"/>
    </row>
    <row r="10668" spans="1:1" x14ac:dyDescent="0.25">
      <c r="A10668" s="3"/>
    </row>
    <row r="10669" spans="1:1" x14ac:dyDescent="0.25">
      <c r="A10669" s="3"/>
    </row>
    <row r="10670" spans="1:1" x14ac:dyDescent="0.25">
      <c r="A10670" s="3"/>
    </row>
    <row r="10671" spans="1:1" x14ac:dyDescent="0.25">
      <c r="A10671" s="3"/>
    </row>
    <row r="10672" spans="1:1" x14ac:dyDescent="0.25">
      <c r="A10672" s="3"/>
    </row>
    <row r="10673" spans="1:1" x14ac:dyDescent="0.25">
      <c r="A10673" s="3"/>
    </row>
    <row r="10674" spans="1:1" x14ac:dyDescent="0.25">
      <c r="A10674" s="3"/>
    </row>
    <row r="10675" spans="1:1" x14ac:dyDescent="0.25">
      <c r="A10675" s="3"/>
    </row>
    <row r="10676" spans="1:1" x14ac:dyDescent="0.25">
      <c r="A10676" s="3"/>
    </row>
    <row r="10677" spans="1:1" x14ac:dyDescent="0.25">
      <c r="A10677" s="3"/>
    </row>
    <row r="10678" spans="1:1" x14ac:dyDescent="0.25">
      <c r="A10678" s="3"/>
    </row>
    <row r="10679" spans="1:1" x14ac:dyDescent="0.25">
      <c r="A10679" s="3"/>
    </row>
    <row r="10680" spans="1:1" x14ac:dyDescent="0.25">
      <c r="A10680" s="3"/>
    </row>
    <row r="10681" spans="1:1" x14ac:dyDescent="0.25">
      <c r="A10681" s="3"/>
    </row>
    <row r="10682" spans="1:1" x14ac:dyDescent="0.25">
      <c r="A10682" s="3"/>
    </row>
    <row r="10683" spans="1:1" x14ac:dyDescent="0.25">
      <c r="A10683" s="3"/>
    </row>
    <row r="10684" spans="1:1" x14ac:dyDescent="0.25">
      <c r="A10684" s="3"/>
    </row>
    <row r="10685" spans="1:1" x14ac:dyDescent="0.25">
      <c r="A10685" s="3"/>
    </row>
    <row r="10686" spans="1:1" x14ac:dyDescent="0.25">
      <c r="A10686" s="3"/>
    </row>
    <row r="10687" spans="1:1" x14ac:dyDescent="0.25">
      <c r="A10687" s="3"/>
    </row>
    <row r="10688" spans="1:1" x14ac:dyDescent="0.25">
      <c r="A10688" s="3"/>
    </row>
    <row r="10689" spans="1:1" x14ac:dyDescent="0.25">
      <c r="A10689" s="3"/>
    </row>
    <row r="10690" spans="1:1" x14ac:dyDescent="0.25">
      <c r="A10690" s="3"/>
    </row>
    <row r="10691" spans="1:1" x14ac:dyDescent="0.25">
      <c r="A10691" s="3"/>
    </row>
    <row r="10692" spans="1:1" x14ac:dyDescent="0.25">
      <c r="A10692" s="3"/>
    </row>
    <row r="10693" spans="1:1" x14ac:dyDescent="0.25">
      <c r="A10693" s="3"/>
    </row>
    <row r="10694" spans="1:1" x14ac:dyDescent="0.25">
      <c r="A10694" s="3"/>
    </row>
    <row r="10695" spans="1:1" x14ac:dyDescent="0.25">
      <c r="A10695" s="3"/>
    </row>
    <row r="10696" spans="1:1" x14ac:dyDescent="0.25">
      <c r="A10696" s="3"/>
    </row>
    <row r="10697" spans="1:1" x14ac:dyDescent="0.25">
      <c r="A10697" s="3"/>
    </row>
    <row r="10698" spans="1:1" x14ac:dyDescent="0.25">
      <c r="A10698" s="3"/>
    </row>
    <row r="10699" spans="1:1" x14ac:dyDescent="0.25">
      <c r="A10699" s="3"/>
    </row>
    <row r="10700" spans="1:1" x14ac:dyDescent="0.25">
      <c r="A10700" s="3"/>
    </row>
    <row r="10701" spans="1:1" x14ac:dyDescent="0.25">
      <c r="A10701" s="3"/>
    </row>
    <row r="10702" spans="1:1" x14ac:dyDescent="0.25">
      <c r="A10702" s="3"/>
    </row>
    <row r="10703" spans="1:1" x14ac:dyDescent="0.25">
      <c r="A10703" s="3"/>
    </row>
    <row r="10704" spans="1:1" x14ac:dyDescent="0.25">
      <c r="A10704" s="3"/>
    </row>
    <row r="10705" spans="1:1" x14ac:dyDescent="0.25">
      <c r="A10705" s="3"/>
    </row>
    <row r="10706" spans="1:1" x14ac:dyDescent="0.25">
      <c r="A10706" s="3"/>
    </row>
    <row r="10707" spans="1:1" x14ac:dyDescent="0.25">
      <c r="A10707" s="3"/>
    </row>
    <row r="10708" spans="1:1" x14ac:dyDescent="0.25">
      <c r="A10708" s="3"/>
    </row>
    <row r="10709" spans="1:1" x14ac:dyDescent="0.25">
      <c r="A10709" s="3"/>
    </row>
    <row r="10710" spans="1:1" x14ac:dyDescent="0.25">
      <c r="A10710" s="3"/>
    </row>
    <row r="10711" spans="1:1" x14ac:dyDescent="0.25">
      <c r="A10711" s="3"/>
    </row>
    <row r="10712" spans="1:1" x14ac:dyDescent="0.25">
      <c r="A10712" s="3"/>
    </row>
    <row r="10713" spans="1:1" x14ac:dyDescent="0.25">
      <c r="A10713" s="3"/>
    </row>
    <row r="10714" spans="1:1" x14ac:dyDescent="0.25">
      <c r="A10714" s="3"/>
    </row>
    <row r="10715" spans="1:1" x14ac:dyDescent="0.25">
      <c r="A10715" s="3"/>
    </row>
    <row r="10716" spans="1:1" x14ac:dyDescent="0.25">
      <c r="A10716" s="3"/>
    </row>
    <row r="10717" spans="1:1" x14ac:dyDescent="0.25">
      <c r="A10717" s="3"/>
    </row>
    <row r="10718" spans="1:1" x14ac:dyDescent="0.25">
      <c r="A10718" s="3"/>
    </row>
    <row r="10719" spans="1:1" x14ac:dyDescent="0.25">
      <c r="A10719" s="3"/>
    </row>
    <row r="10720" spans="1:1" x14ac:dyDescent="0.25">
      <c r="A10720" s="3"/>
    </row>
    <row r="10721" spans="1:1" x14ac:dyDescent="0.25">
      <c r="A10721" s="3"/>
    </row>
    <row r="10722" spans="1:1" x14ac:dyDescent="0.25">
      <c r="A10722" s="3"/>
    </row>
    <row r="10723" spans="1:1" x14ac:dyDescent="0.25">
      <c r="A10723" s="3"/>
    </row>
    <row r="10724" spans="1:1" x14ac:dyDescent="0.25">
      <c r="A10724" s="3"/>
    </row>
    <row r="10725" spans="1:1" x14ac:dyDescent="0.25">
      <c r="A10725" s="3"/>
    </row>
    <row r="10726" spans="1:1" x14ac:dyDescent="0.25">
      <c r="A10726" s="3"/>
    </row>
    <row r="10727" spans="1:1" x14ac:dyDescent="0.25">
      <c r="A10727" s="3"/>
    </row>
    <row r="10728" spans="1:1" x14ac:dyDescent="0.25">
      <c r="A10728" s="3"/>
    </row>
    <row r="10729" spans="1:1" x14ac:dyDescent="0.25">
      <c r="A10729" s="3"/>
    </row>
    <row r="10730" spans="1:1" x14ac:dyDescent="0.25">
      <c r="A10730" s="3"/>
    </row>
    <row r="10731" spans="1:1" x14ac:dyDescent="0.25">
      <c r="A10731" s="3"/>
    </row>
    <row r="10732" spans="1:1" x14ac:dyDescent="0.25">
      <c r="A10732" s="3"/>
    </row>
    <row r="10733" spans="1:1" x14ac:dyDescent="0.25">
      <c r="A10733" s="3"/>
    </row>
    <row r="10734" spans="1:1" x14ac:dyDescent="0.25">
      <c r="A10734" s="3"/>
    </row>
    <row r="10735" spans="1:1" x14ac:dyDescent="0.25">
      <c r="A10735" s="3"/>
    </row>
    <row r="10736" spans="1:1" x14ac:dyDescent="0.25">
      <c r="A10736" s="3"/>
    </row>
    <row r="10737" spans="1:1" x14ac:dyDescent="0.25">
      <c r="A10737" s="3"/>
    </row>
    <row r="10738" spans="1:1" x14ac:dyDescent="0.25">
      <c r="A10738" s="3"/>
    </row>
    <row r="10739" spans="1:1" x14ac:dyDescent="0.25">
      <c r="A10739" s="3"/>
    </row>
    <row r="10740" spans="1:1" x14ac:dyDescent="0.25">
      <c r="A10740" s="3"/>
    </row>
    <row r="10741" spans="1:1" x14ac:dyDescent="0.25">
      <c r="A10741" s="3"/>
    </row>
    <row r="10742" spans="1:1" x14ac:dyDescent="0.25">
      <c r="A10742" s="3"/>
    </row>
    <row r="10743" spans="1:1" x14ac:dyDescent="0.25">
      <c r="A10743" s="3"/>
    </row>
    <row r="10744" spans="1:1" x14ac:dyDescent="0.25">
      <c r="A10744" s="3"/>
    </row>
    <row r="10745" spans="1:1" x14ac:dyDescent="0.25">
      <c r="A10745" s="3"/>
    </row>
    <row r="10746" spans="1:1" x14ac:dyDescent="0.25">
      <c r="A10746" s="3"/>
    </row>
    <row r="10747" spans="1:1" x14ac:dyDescent="0.25">
      <c r="A10747" s="3"/>
    </row>
    <row r="10748" spans="1:1" x14ac:dyDescent="0.25">
      <c r="A10748" s="3"/>
    </row>
    <row r="10749" spans="1:1" x14ac:dyDescent="0.25">
      <c r="A10749" s="3"/>
    </row>
    <row r="10750" spans="1:1" x14ac:dyDescent="0.25">
      <c r="A10750" s="3"/>
    </row>
    <row r="10751" spans="1:1" x14ac:dyDescent="0.25">
      <c r="A10751" s="3"/>
    </row>
    <row r="10752" spans="1:1" x14ac:dyDescent="0.25">
      <c r="A10752" s="3"/>
    </row>
    <row r="10753" spans="1:1" x14ac:dyDescent="0.25">
      <c r="A10753" s="3"/>
    </row>
    <row r="10754" spans="1:1" x14ac:dyDescent="0.25">
      <c r="A10754" s="3"/>
    </row>
    <row r="10755" spans="1:1" x14ac:dyDescent="0.25">
      <c r="A10755" s="3"/>
    </row>
    <row r="10756" spans="1:1" x14ac:dyDescent="0.25">
      <c r="A10756" s="3"/>
    </row>
    <row r="10757" spans="1:1" x14ac:dyDescent="0.25">
      <c r="A10757" s="3"/>
    </row>
    <row r="10758" spans="1:1" x14ac:dyDescent="0.25">
      <c r="A10758" s="3"/>
    </row>
    <row r="10759" spans="1:1" x14ac:dyDescent="0.25">
      <c r="A10759" s="3"/>
    </row>
    <row r="10760" spans="1:1" x14ac:dyDescent="0.25">
      <c r="A10760" s="3"/>
    </row>
    <row r="10761" spans="1:1" x14ac:dyDescent="0.25">
      <c r="A10761" s="3"/>
    </row>
    <row r="10762" spans="1:1" x14ac:dyDescent="0.25">
      <c r="A10762" s="3"/>
    </row>
    <row r="10763" spans="1:1" x14ac:dyDescent="0.25">
      <c r="A10763" s="3"/>
    </row>
    <row r="10764" spans="1:1" x14ac:dyDescent="0.25">
      <c r="A10764" s="3"/>
    </row>
    <row r="10765" spans="1:1" x14ac:dyDescent="0.25">
      <c r="A10765" s="3"/>
    </row>
    <row r="10766" spans="1:1" x14ac:dyDescent="0.25">
      <c r="A10766" s="3"/>
    </row>
    <row r="10767" spans="1:1" x14ac:dyDescent="0.25">
      <c r="A10767" s="3"/>
    </row>
    <row r="10768" spans="1:1" x14ac:dyDescent="0.25">
      <c r="A10768" s="3"/>
    </row>
    <row r="10769" spans="1:1" x14ac:dyDescent="0.25">
      <c r="A10769" s="3"/>
    </row>
    <row r="10770" spans="1:1" x14ac:dyDescent="0.25">
      <c r="A10770" s="3"/>
    </row>
    <row r="10771" spans="1:1" x14ac:dyDescent="0.25">
      <c r="A10771" s="3"/>
    </row>
    <row r="10772" spans="1:1" x14ac:dyDescent="0.25">
      <c r="A10772" s="3"/>
    </row>
    <row r="10773" spans="1:1" x14ac:dyDescent="0.25">
      <c r="A10773" s="3"/>
    </row>
    <row r="10774" spans="1:1" x14ac:dyDescent="0.25">
      <c r="A10774" s="3"/>
    </row>
    <row r="10775" spans="1:1" x14ac:dyDescent="0.25">
      <c r="A10775" s="3"/>
    </row>
    <row r="10776" spans="1:1" x14ac:dyDescent="0.25">
      <c r="A10776" s="3"/>
    </row>
    <row r="10777" spans="1:1" x14ac:dyDescent="0.25">
      <c r="A10777" s="3"/>
    </row>
    <row r="10778" spans="1:1" x14ac:dyDescent="0.25">
      <c r="A10778" s="3"/>
    </row>
    <row r="10779" spans="1:1" x14ac:dyDescent="0.25">
      <c r="A10779" s="3"/>
    </row>
    <row r="10780" spans="1:1" x14ac:dyDescent="0.25">
      <c r="A10780" s="3"/>
    </row>
    <row r="10781" spans="1:1" x14ac:dyDescent="0.25">
      <c r="A10781" s="3"/>
    </row>
    <row r="10782" spans="1:1" x14ac:dyDescent="0.25">
      <c r="A10782" s="3"/>
    </row>
    <row r="10783" spans="1:1" x14ac:dyDescent="0.25">
      <c r="A10783" s="3"/>
    </row>
    <row r="10784" spans="1:1" x14ac:dyDescent="0.25">
      <c r="A10784" s="3"/>
    </row>
    <row r="10785" spans="1:1" x14ac:dyDescent="0.25">
      <c r="A10785" s="3"/>
    </row>
    <row r="10786" spans="1:1" x14ac:dyDescent="0.25">
      <c r="A10786" s="3"/>
    </row>
    <row r="10787" spans="1:1" x14ac:dyDescent="0.25">
      <c r="A10787" s="3"/>
    </row>
    <row r="10788" spans="1:1" x14ac:dyDescent="0.25">
      <c r="A10788" s="3"/>
    </row>
    <row r="10789" spans="1:1" x14ac:dyDescent="0.25">
      <c r="A10789" s="3"/>
    </row>
    <row r="10790" spans="1:1" x14ac:dyDescent="0.25">
      <c r="A10790" s="3"/>
    </row>
    <row r="10791" spans="1:1" x14ac:dyDescent="0.25">
      <c r="A10791" s="3"/>
    </row>
    <row r="10792" spans="1:1" x14ac:dyDescent="0.25">
      <c r="A10792" s="3"/>
    </row>
    <row r="10793" spans="1:1" x14ac:dyDescent="0.25">
      <c r="A10793" s="3"/>
    </row>
    <row r="10794" spans="1:1" x14ac:dyDescent="0.25">
      <c r="A10794" s="3"/>
    </row>
    <row r="10795" spans="1:1" x14ac:dyDescent="0.25">
      <c r="A10795" s="3"/>
    </row>
    <row r="10796" spans="1:1" x14ac:dyDescent="0.25">
      <c r="A10796" s="3"/>
    </row>
    <row r="10797" spans="1:1" x14ac:dyDescent="0.25">
      <c r="A10797" s="3"/>
    </row>
    <row r="10798" spans="1:1" x14ac:dyDescent="0.25">
      <c r="A10798" s="3"/>
    </row>
    <row r="10799" spans="1:1" x14ac:dyDescent="0.25">
      <c r="A10799" s="3"/>
    </row>
    <row r="10800" spans="1:1" x14ac:dyDescent="0.25">
      <c r="A10800" s="3"/>
    </row>
    <row r="10801" spans="1:1" x14ac:dyDescent="0.25">
      <c r="A10801" s="3"/>
    </row>
    <row r="10802" spans="1:1" x14ac:dyDescent="0.25">
      <c r="A10802" s="3"/>
    </row>
    <row r="10803" spans="1:1" x14ac:dyDescent="0.25">
      <c r="A10803" s="3"/>
    </row>
    <row r="10804" spans="1:1" x14ac:dyDescent="0.25">
      <c r="A10804" s="3"/>
    </row>
    <row r="10805" spans="1:1" x14ac:dyDescent="0.25">
      <c r="A10805" s="3"/>
    </row>
    <row r="10806" spans="1:1" x14ac:dyDescent="0.25">
      <c r="A10806" s="3"/>
    </row>
    <row r="10807" spans="1:1" x14ac:dyDescent="0.25">
      <c r="A10807" s="3"/>
    </row>
    <row r="10808" spans="1:1" x14ac:dyDescent="0.25">
      <c r="A10808" s="3"/>
    </row>
    <row r="10809" spans="1:1" x14ac:dyDescent="0.25">
      <c r="A10809" s="3"/>
    </row>
    <row r="10810" spans="1:1" x14ac:dyDescent="0.25">
      <c r="A10810" s="3"/>
    </row>
    <row r="10811" spans="1:1" x14ac:dyDescent="0.25">
      <c r="A10811" s="3"/>
    </row>
    <row r="10812" spans="1:1" x14ac:dyDescent="0.25">
      <c r="A10812" s="3"/>
    </row>
    <row r="10813" spans="1:1" x14ac:dyDescent="0.25">
      <c r="A10813" s="3"/>
    </row>
    <row r="10814" spans="1:1" x14ac:dyDescent="0.25">
      <c r="A10814" s="3"/>
    </row>
    <row r="10815" spans="1:1" x14ac:dyDescent="0.25">
      <c r="A10815" s="3"/>
    </row>
    <row r="10816" spans="1:1" x14ac:dyDescent="0.25">
      <c r="A10816" s="3"/>
    </row>
    <row r="10817" spans="1:1" x14ac:dyDescent="0.25">
      <c r="A10817" s="3"/>
    </row>
    <row r="10818" spans="1:1" x14ac:dyDescent="0.25">
      <c r="A10818" s="3"/>
    </row>
    <row r="10819" spans="1:1" x14ac:dyDescent="0.25">
      <c r="A10819" s="3"/>
    </row>
    <row r="10820" spans="1:1" x14ac:dyDescent="0.25">
      <c r="A10820" s="3"/>
    </row>
    <row r="10821" spans="1:1" x14ac:dyDescent="0.25">
      <c r="A10821" s="3"/>
    </row>
    <row r="10822" spans="1:1" x14ac:dyDescent="0.25">
      <c r="A10822" s="3"/>
    </row>
    <row r="10823" spans="1:1" x14ac:dyDescent="0.25">
      <c r="A10823" s="3"/>
    </row>
    <row r="10824" spans="1:1" x14ac:dyDescent="0.25">
      <c r="A10824" s="3"/>
    </row>
    <row r="10825" spans="1:1" x14ac:dyDescent="0.25">
      <c r="A10825" s="3"/>
    </row>
    <row r="10826" spans="1:1" x14ac:dyDescent="0.25">
      <c r="A10826" s="3"/>
    </row>
    <row r="10827" spans="1:1" x14ac:dyDescent="0.25">
      <c r="A10827" s="3"/>
    </row>
    <row r="10828" spans="1:1" x14ac:dyDescent="0.25">
      <c r="A10828" s="3"/>
    </row>
    <row r="10829" spans="1:1" x14ac:dyDescent="0.25">
      <c r="A10829" s="3"/>
    </row>
    <row r="10830" spans="1:1" x14ac:dyDescent="0.25">
      <c r="A10830" s="3"/>
    </row>
    <row r="10831" spans="1:1" x14ac:dyDescent="0.25">
      <c r="A10831" s="3"/>
    </row>
    <row r="10832" spans="1:1" x14ac:dyDescent="0.25">
      <c r="A10832" s="3"/>
    </row>
    <row r="10833" spans="1:1" x14ac:dyDescent="0.25">
      <c r="A10833" s="3"/>
    </row>
    <row r="10834" spans="1:1" x14ac:dyDescent="0.25">
      <c r="A10834" s="3"/>
    </row>
    <row r="10835" spans="1:1" x14ac:dyDescent="0.25">
      <c r="A10835" s="3"/>
    </row>
    <row r="10836" spans="1:1" x14ac:dyDescent="0.25">
      <c r="A10836" s="3"/>
    </row>
    <row r="10837" spans="1:1" x14ac:dyDescent="0.25">
      <c r="A10837" s="3"/>
    </row>
    <row r="10838" spans="1:1" x14ac:dyDescent="0.25">
      <c r="A10838" s="3"/>
    </row>
    <row r="10839" spans="1:1" x14ac:dyDescent="0.25">
      <c r="A10839" s="3"/>
    </row>
    <row r="10840" spans="1:1" x14ac:dyDescent="0.25">
      <c r="A10840" s="3"/>
    </row>
    <row r="10841" spans="1:1" x14ac:dyDescent="0.25">
      <c r="A10841" s="3"/>
    </row>
    <row r="10842" spans="1:1" x14ac:dyDescent="0.25">
      <c r="A10842" s="3"/>
    </row>
    <row r="10843" spans="1:1" x14ac:dyDescent="0.25">
      <c r="A10843" s="3"/>
    </row>
    <row r="10844" spans="1:1" x14ac:dyDescent="0.25">
      <c r="A10844" s="3"/>
    </row>
    <row r="10845" spans="1:1" x14ac:dyDescent="0.25">
      <c r="A10845" s="3"/>
    </row>
    <row r="10846" spans="1:1" x14ac:dyDescent="0.25">
      <c r="A10846" s="3"/>
    </row>
    <row r="10847" spans="1:1" x14ac:dyDescent="0.25">
      <c r="A10847" s="3"/>
    </row>
    <row r="10848" spans="1:1" x14ac:dyDescent="0.25">
      <c r="A10848" s="3"/>
    </row>
    <row r="10849" spans="1:1" x14ac:dyDescent="0.25">
      <c r="A10849" s="3"/>
    </row>
    <row r="10850" spans="1:1" x14ac:dyDescent="0.25">
      <c r="A10850" s="3"/>
    </row>
    <row r="10851" spans="1:1" x14ac:dyDescent="0.25">
      <c r="A10851" s="3"/>
    </row>
    <row r="10852" spans="1:1" x14ac:dyDescent="0.25">
      <c r="A10852" s="3"/>
    </row>
    <row r="10853" spans="1:1" x14ac:dyDescent="0.25">
      <c r="A10853" s="3"/>
    </row>
    <row r="10854" spans="1:1" x14ac:dyDescent="0.25">
      <c r="A10854" s="3"/>
    </row>
    <row r="10855" spans="1:1" x14ac:dyDescent="0.25">
      <c r="A10855" s="3"/>
    </row>
    <row r="10856" spans="1:1" x14ac:dyDescent="0.25">
      <c r="A10856" s="3"/>
    </row>
    <row r="10857" spans="1:1" x14ac:dyDescent="0.25">
      <c r="A10857" s="3"/>
    </row>
    <row r="10858" spans="1:1" x14ac:dyDescent="0.25">
      <c r="A10858" s="3"/>
    </row>
    <row r="10859" spans="1:1" x14ac:dyDescent="0.25">
      <c r="A10859" s="3"/>
    </row>
    <row r="10860" spans="1:1" x14ac:dyDescent="0.25">
      <c r="A10860" s="3"/>
    </row>
    <row r="10861" spans="1:1" x14ac:dyDescent="0.25">
      <c r="A10861" s="3"/>
    </row>
    <row r="10862" spans="1:1" x14ac:dyDescent="0.25">
      <c r="A10862" s="3"/>
    </row>
    <row r="10863" spans="1:1" x14ac:dyDescent="0.25">
      <c r="A10863" s="3"/>
    </row>
    <row r="10864" spans="1:1" x14ac:dyDescent="0.25">
      <c r="A10864" s="3"/>
    </row>
    <row r="10865" spans="1:1" x14ac:dyDescent="0.25">
      <c r="A10865" s="3"/>
    </row>
    <row r="10866" spans="1:1" x14ac:dyDescent="0.25">
      <c r="A10866" s="3"/>
    </row>
    <row r="10867" spans="1:1" x14ac:dyDescent="0.25">
      <c r="A10867" s="3"/>
    </row>
    <row r="10868" spans="1:1" x14ac:dyDescent="0.25">
      <c r="A10868" s="3"/>
    </row>
    <row r="10869" spans="1:1" x14ac:dyDescent="0.25">
      <c r="A10869" s="3"/>
    </row>
    <row r="10870" spans="1:1" x14ac:dyDescent="0.25">
      <c r="A10870" s="3"/>
    </row>
    <row r="10871" spans="1:1" x14ac:dyDescent="0.25">
      <c r="A10871" s="3"/>
    </row>
    <row r="10872" spans="1:1" x14ac:dyDescent="0.25">
      <c r="A10872" s="3"/>
    </row>
    <row r="10873" spans="1:1" x14ac:dyDescent="0.25">
      <c r="A10873" s="3"/>
    </row>
    <row r="10874" spans="1:1" x14ac:dyDescent="0.25">
      <c r="A10874" s="3"/>
    </row>
    <row r="10875" spans="1:1" x14ac:dyDescent="0.25">
      <c r="A10875" s="3"/>
    </row>
    <row r="10876" spans="1:1" x14ac:dyDescent="0.25">
      <c r="A10876" s="3"/>
    </row>
    <row r="10877" spans="1:1" x14ac:dyDescent="0.25">
      <c r="A10877" s="3"/>
    </row>
    <row r="10878" spans="1:1" x14ac:dyDescent="0.25">
      <c r="A10878" s="3"/>
    </row>
    <row r="10879" spans="1:1" x14ac:dyDescent="0.25">
      <c r="A10879" s="3"/>
    </row>
    <row r="10880" spans="1:1" x14ac:dyDescent="0.25">
      <c r="A10880" s="3"/>
    </row>
    <row r="10881" spans="1:1" x14ac:dyDescent="0.25">
      <c r="A10881" s="3"/>
    </row>
    <row r="10882" spans="1:1" x14ac:dyDescent="0.25">
      <c r="A10882" s="3"/>
    </row>
    <row r="10883" spans="1:1" x14ac:dyDescent="0.25">
      <c r="A10883" s="3"/>
    </row>
    <row r="10884" spans="1:1" x14ac:dyDescent="0.25">
      <c r="A10884" s="3"/>
    </row>
    <row r="10885" spans="1:1" x14ac:dyDescent="0.25">
      <c r="A10885" s="3"/>
    </row>
    <row r="10886" spans="1:1" x14ac:dyDescent="0.25">
      <c r="A10886" s="3"/>
    </row>
    <row r="10887" spans="1:1" x14ac:dyDescent="0.25">
      <c r="A10887" s="3"/>
    </row>
    <row r="10888" spans="1:1" x14ac:dyDescent="0.25">
      <c r="A10888" s="3"/>
    </row>
    <row r="10889" spans="1:1" x14ac:dyDescent="0.25">
      <c r="A10889" s="3"/>
    </row>
    <row r="10890" spans="1:1" x14ac:dyDescent="0.25">
      <c r="A10890" s="3"/>
    </row>
    <row r="10891" spans="1:1" x14ac:dyDescent="0.25">
      <c r="A10891" s="3"/>
    </row>
    <row r="10892" spans="1:1" x14ac:dyDescent="0.25">
      <c r="A10892" s="3"/>
    </row>
    <row r="10893" spans="1:1" x14ac:dyDescent="0.25">
      <c r="A10893" s="3"/>
    </row>
    <row r="10894" spans="1:1" x14ac:dyDescent="0.25">
      <c r="A10894" s="3"/>
    </row>
    <row r="10895" spans="1:1" x14ac:dyDescent="0.25">
      <c r="A10895" s="3"/>
    </row>
    <row r="10896" spans="1:1" x14ac:dyDescent="0.25">
      <c r="A10896" s="3"/>
    </row>
    <row r="10897" spans="1:1" x14ac:dyDescent="0.25">
      <c r="A10897" s="3"/>
    </row>
    <row r="10898" spans="1:1" x14ac:dyDescent="0.25">
      <c r="A10898" s="3"/>
    </row>
    <row r="10899" spans="1:1" x14ac:dyDescent="0.25">
      <c r="A10899" s="3"/>
    </row>
    <row r="10900" spans="1:1" x14ac:dyDescent="0.25">
      <c r="A10900" s="3"/>
    </row>
    <row r="10901" spans="1:1" x14ac:dyDescent="0.25">
      <c r="A10901" s="3"/>
    </row>
    <row r="10902" spans="1:1" x14ac:dyDescent="0.25">
      <c r="A10902" s="3"/>
    </row>
    <row r="10903" spans="1:1" x14ac:dyDescent="0.25">
      <c r="A10903" s="3"/>
    </row>
    <row r="10904" spans="1:1" x14ac:dyDescent="0.25">
      <c r="A10904" s="3"/>
    </row>
    <row r="10905" spans="1:1" x14ac:dyDescent="0.25">
      <c r="A10905" s="3"/>
    </row>
    <row r="10906" spans="1:1" x14ac:dyDescent="0.25">
      <c r="A10906" s="3"/>
    </row>
    <row r="10907" spans="1:1" x14ac:dyDescent="0.25">
      <c r="A10907" s="3"/>
    </row>
    <row r="10908" spans="1:1" x14ac:dyDescent="0.25">
      <c r="A10908" s="3"/>
    </row>
    <row r="10909" spans="1:1" x14ac:dyDescent="0.25">
      <c r="A10909" s="3"/>
    </row>
    <row r="10910" spans="1:1" x14ac:dyDescent="0.25">
      <c r="A10910" s="3"/>
    </row>
    <row r="10911" spans="1:1" x14ac:dyDescent="0.25">
      <c r="A10911" s="3"/>
    </row>
    <row r="10912" spans="1:1" x14ac:dyDescent="0.25">
      <c r="A10912" s="3"/>
    </row>
    <row r="10913" spans="1:1" x14ac:dyDescent="0.25">
      <c r="A10913" s="3"/>
    </row>
    <row r="10914" spans="1:1" x14ac:dyDescent="0.25">
      <c r="A10914" s="3"/>
    </row>
    <row r="10915" spans="1:1" x14ac:dyDescent="0.25">
      <c r="A10915" s="3"/>
    </row>
    <row r="10916" spans="1:1" x14ac:dyDescent="0.25">
      <c r="A10916" s="3"/>
    </row>
    <row r="10917" spans="1:1" x14ac:dyDescent="0.25">
      <c r="A10917" s="3"/>
    </row>
    <row r="10918" spans="1:1" x14ac:dyDescent="0.25">
      <c r="A10918" s="3"/>
    </row>
    <row r="10919" spans="1:1" x14ac:dyDescent="0.25">
      <c r="A10919" s="3"/>
    </row>
    <row r="10920" spans="1:1" x14ac:dyDescent="0.25">
      <c r="A10920" s="3"/>
    </row>
    <row r="10921" spans="1:1" x14ac:dyDescent="0.25">
      <c r="A10921" s="3"/>
    </row>
    <row r="10922" spans="1:1" x14ac:dyDescent="0.25">
      <c r="A10922" s="3"/>
    </row>
    <row r="10923" spans="1:1" x14ac:dyDescent="0.25">
      <c r="A10923" s="3"/>
    </row>
    <row r="10924" spans="1:1" x14ac:dyDescent="0.25">
      <c r="A10924" s="3"/>
    </row>
    <row r="10925" spans="1:1" x14ac:dyDescent="0.25">
      <c r="A10925" s="3"/>
    </row>
    <row r="10926" spans="1:1" x14ac:dyDescent="0.25">
      <c r="A10926" s="3"/>
    </row>
    <row r="10927" spans="1:1" x14ac:dyDescent="0.25">
      <c r="A10927" s="3"/>
    </row>
    <row r="10928" spans="1:1" x14ac:dyDescent="0.25">
      <c r="A10928" s="3"/>
    </row>
    <row r="10929" spans="1:1" x14ac:dyDescent="0.25">
      <c r="A10929" s="3"/>
    </row>
    <row r="10930" spans="1:1" x14ac:dyDescent="0.25">
      <c r="A10930" s="3"/>
    </row>
    <row r="10931" spans="1:1" x14ac:dyDescent="0.25">
      <c r="A10931" s="3"/>
    </row>
    <row r="10932" spans="1:1" x14ac:dyDescent="0.25">
      <c r="A10932" s="3"/>
    </row>
    <row r="10933" spans="1:1" x14ac:dyDescent="0.25">
      <c r="A10933" s="3"/>
    </row>
    <row r="10934" spans="1:1" x14ac:dyDescent="0.25">
      <c r="A10934" s="3"/>
    </row>
    <row r="10935" spans="1:1" x14ac:dyDescent="0.25">
      <c r="A10935" s="3"/>
    </row>
    <row r="10936" spans="1:1" x14ac:dyDescent="0.25">
      <c r="A10936" s="3"/>
    </row>
    <row r="10937" spans="1:1" x14ac:dyDescent="0.25">
      <c r="A10937" s="3"/>
    </row>
    <row r="10938" spans="1:1" x14ac:dyDescent="0.25">
      <c r="A10938" s="3"/>
    </row>
    <row r="10939" spans="1:1" x14ac:dyDescent="0.25">
      <c r="A10939" s="3"/>
    </row>
    <row r="10940" spans="1:1" x14ac:dyDescent="0.25">
      <c r="A10940" s="3"/>
    </row>
    <row r="10941" spans="1:1" x14ac:dyDescent="0.25">
      <c r="A10941" s="3"/>
    </row>
    <row r="10942" spans="1:1" x14ac:dyDescent="0.25">
      <c r="A10942" s="3"/>
    </row>
    <row r="10943" spans="1:1" x14ac:dyDescent="0.25">
      <c r="A10943" s="3"/>
    </row>
    <row r="10944" spans="1:1" x14ac:dyDescent="0.25">
      <c r="A10944" s="3"/>
    </row>
    <row r="10945" spans="1:1" x14ac:dyDescent="0.25">
      <c r="A10945" s="3"/>
    </row>
    <row r="10946" spans="1:1" x14ac:dyDescent="0.25">
      <c r="A10946" s="3"/>
    </row>
    <row r="10947" spans="1:1" x14ac:dyDescent="0.25">
      <c r="A10947" s="3"/>
    </row>
    <row r="10948" spans="1:1" x14ac:dyDescent="0.25">
      <c r="A10948" s="3"/>
    </row>
    <row r="10949" spans="1:1" x14ac:dyDescent="0.25">
      <c r="A10949" s="3"/>
    </row>
    <row r="10950" spans="1:1" x14ac:dyDescent="0.25">
      <c r="A10950" s="3"/>
    </row>
    <row r="10951" spans="1:1" x14ac:dyDescent="0.25">
      <c r="A10951" s="3"/>
    </row>
    <row r="10952" spans="1:1" x14ac:dyDescent="0.25">
      <c r="A10952" s="3"/>
    </row>
    <row r="10953" spans="1:1" x14ac:dyDescent="0.25">
      <c r="A10953" s="3"/>
    </row>
    <row r="10954" spans="1:1" x14ac:dyDescent="0.25">
      <c r="A10954" s="3"/>
    </row>
    <row r="10955" spans="1:1" x14ac:dyDescent="0.25">
      <c r="A10955" s="3"/>
    </row>
    <row r="10956" spans="1:1" x14ac:dyDescent="0.25">
      <c r="A10956" s="3"/>
    </row>
    <row r="10957" spans="1:1" x14ac:dyDescent="0.25">
      <c r="A10957" s="3"/>
    </row>
    <row r="10958" spans="1:1" x14ac:dyDescent="0.25">
      <c r="A10958" s="3"/>
    </row>
    <row r="10959" spans="1:1" x14ac:dyDescent="0.25">
      <c r="A10959" s="3"/>
    </row>
    <row r="10960" spans="1:1" x14ac:dyDescent="0.25">
      <c r="A10960" s="3"/>
    </row>
    <row r="10961" spans="1:1" x14ac:dyDescent="0.25">
      <c r="A10961" s="3"/>
    </row>
    <row r="10962" spans="1:1" x14ac:dyDescent="0.25">
      <c r="A10962" s="3"/>
    </row>
    <row r="10963" spans="1:1" x14ac:dyDescent="0.25">
      <c r="A10963" s="3"/>
    </row>
    <row r="10964" spans="1:1" x14ac:dyDescent="0.25">
      <c r="A10964" s="3"/>
    </row>
    <row r="10965" spans="1:1" x14ac:dyDescent="0.25">
      <c r="A10965" s="3"/>
    </row>
    <row r="10966" spans="1:1" x14ac:dyDescent="0.25">
      <c r="A10966" s="3"/>
    </row>
    <row r="10967" spans="1:1" x14ac:dyDescent="0.25">
      <c r="A10967" s="3"/>
    </row>
    <row r="10968" spans="1:1" x14ac:dyDescent="0.25">
      <c r="A10968" s="3"/>
    </row>
    <row r="10969" spans="1:1" x14ac:dyDescent="0.25">
      <c r="A10969" s="3"/>
    </row>
    <row r="10970" spans="1:1" x14ac:dyDescent="0.25">
      <c r="A10970" s="3"/>
    </row>
    <row r="10971" spans="1:1" x14ac:dyDescent="0.25">
      <c r="A10971" s="3"/>
    </row>
    <row r="10972" spans="1:1" x14ac:dyDescent="0.25">
      <c r="A10972" s="3"/>
    </row>
    <row r="10973" spans="1:1" x14ac:dyDescent="0.25">
      <c r="A10973" s="3"/>
    </row>
    <row r="10974" spans="1:1" x14ac:dyDescent="0.25">
      <c r="A10974" s="3"/>
    </row>
    <row r="10975" spans="1:1" x14ac:dyDescent="0.25">
      <c r="A10975" s="3"/>
    </row>
    <row r="10976" spans="1:1" x14ac:dyDescent="0.25">
      <c r="A10976" s="3"/>
    </row>
    <row r="10977" spans="1:1" x14ac:dyDescent="0.25">
      <c r="A10977" s="3"/>
    </row>
    <row r="10978" spans="1:1" x14ac:dyDescent="0.25">
      <c r="A10978" s="3"/>
    </row>
    <row r="10979" spans="1:1" x14ac:dyDescent="0.25">
      <c r="A10979" s="3"/>
    </row>
    <row r="10980" spans="1:1" x14ac:dyDescent="0.25">
      <c r="A10980" s="3"/>
    </row>
    <row r="10981" spans="1:1" x14ac:dyDescent="0.25">
      <c r="A10981" s="3"/>
    </row>
    <row r="10982" spans="1:1" x14ac:dyDescent="0.25">
      <c r="A10982" s="3"/>
    </row>
    <row r="10983" spans="1:1" x14ac:dyDescent="0.25">
      <c r="A10983" s="3"/>
    </row>
    <row r="10984" spans="1:1" x14ac:dyDescent="0.25">
      <c r="A10984" s="3"/>
    </row>
    <row r="10985" spans="1:1" x14ac:dyDescent="0.25">
      <c r="A10985" s="3"/>
    </row>
    <row r="10986" spans="1:1" x14ac:dyDescent="0.25">
      <c r="A10986" s="3"/>
    </row>
    <row r="10987" spans="1:1" x14ac:dyDescent="0.25">
      <c r="A10987" s="3"/>
    </row>
    <row r="10988" spans="1:1" x14ac:dyDescent="0.25">
      <c r="A10988" s="3"/>
    </row>
    <row r="10989" spans="1:1" x14ac:dyDescent="0.25">
      <c r="A10989" s="3"/>
    </row>
    <row r="10990" spans="1:1" x14ac:dyDescent="0.25">
      <c r="A10990" s="3"/>
    </row>
    <row r="10991" spans="1:1" x14ac:dyDescent="0.25">
      <c r="A10991" s="3"/>
    </row>
    <row r="10992" spans="1:1" x14ac:dyDescent="0.25">
      <c r="A10992" s="3"/>
    </row>
    <row r="10993" spans="1:1" x14ac:dyDescent="0.25">
      <c r="A10993" s="3"/>
    </row>
    <row r="10994" spans="1:1" x14ac:dyDescent="0.25">
      <c r="A10994" s="3"/>
    </row>
    <row r="10995" spans="1:1" x14ac:dyDescent="0.25">
      <c r="A10995" s="3"/>
    </row>
    <row r="10996" spans="1:1" x14ac:dyDescent="0.25">
      <c r="A10996" s="3"/>
    </row>
    <row r="10997" spans="1:1" x14ac:dyDescent="0.25">
      <c r="A10997" s="3"/>
    </row>
    <row r="10998" spans="1:1" x14ac:dyDescent="0.25">
      <c r="A10998" s="3"/>
    </row>
    <row r="10999" spans="1:1" x14ac:dyDescent="0.25">
      <c r="A10999" s="3"/>
    </row>
    <row r="11000" spans="1:1" x14ac:dyDescent="0.25">
      <c r="A11000" s="3"/>
    </row>
    <row r="11001" spans="1:1" x14ac:dyDescent="0.25">
      <c r="A11001" s="3"/>
    </row>
    <row r="11002" spans="1:1" x14ac:dyDescent="0.25">
      <c r="A11002" s="3"/>
    </row>
    <row r="11003" spans="1:1" x14ac:dyDescent="0.25">
      <c r="A11003" s="3"/>
    </row>
    <row r="11004" spans="1:1" x14ac:dyDescent="0.25">
      <c r="A11004" s="3"/>
    </row>
    <row r="11005" spans="1:1" x14ac:dyDescent="0.25">
      <c r="A11005" s="3"/>
    </row>
    <row r="11006" spans="1:1" x14ac:dyDescent="0.25">
      <c r="A11006" s="3"/>
    </row>
    <row r="11007" spans="1:1" x14ac:dyDescent="0.25">
      <c r="A11007" s="3"/>
    </row>
    <row r="11008" spans="1:1" x14ac:dyDescent="0.25">
      <c r="A11008" s="3"/>
    </row>
    <row r="11009" spans="1:1" x14ac:dyDescent="0.25">
      <c r="A11009" s="3"/>
    </row>
    <row r="11010" spans="1:1" x14ac:dyDescent="0.25">
      <c r="A11010" s="3"/>
    </row>
    <row r="11011" spans="1:1" x14ac:dyDescent="0.25">
      <c r="A11011" s="3"/>
    </row>
    <row r="11012" spans="1:1" x14ac:dyDescent="0.25">
      <c r="A11012" s="3"/>
    </row>
    <row r="11013" spans="1:1" x14ac:dyDescent="0.25">
      <c r="A11013" s="3"/>
    </row>
    <row r="11014" spans="1:1" x14ac:dyDescent="0.25">
      <c r="A11014" s="3"/>
    </row>
    <row r="11015" spans="1:1" x14ac:dyDescent="0.25">
      <c r="A11015" s="3"/>
    </row>
    <row r="11016" spans="1:1" x14ac:dyDescent="0.25">
      <c r="A11016" s="3"/>
    </row>
    <row r="11017" spans="1:1" x14ac:dyDescent="0.25">
      <c r="A11017" s="3"/>
    </row>
    <row r="11018" spans="1:1" x14ac:dyDescent="0.25">
      <c r="A11018" s="3"/>
    </row>
    <row r="11019" spans="1:1" x14ac:dyDescent="0.25">
      <c r="A11019" s="3"/>
    </row>
    <row r="11020" spans="1:1" x14ac:dyDescent="0.25">
      <c r="A11020" s="3"/>
    </row>
    <row r="11021" spans="1:1" x14ac:dyDescent="0.25">
      <c r="A11021" s="3"/>
    </row>
    <row r="11022" spans="1:1" x14ac:dyDescent="0.25">
      <c r="A11022" s="3"/>
    </row>
    <row r="11023" spans="1:1" x14ac:dyDescent="0.25">
      <c r="A11023" s="3"/>
    </row>
    <row r="11024" spans="1:1" x14ac:dyDescent="0.25">
      <c r="A11024" s="3"/>
    </row>
    <row r="11025" spans="1:1" x14ac:dyDescent="0.25">
      <c r="A11025" s="3"/>
    </row>
    <row r="11026" spans="1:1" x14ac:dyDescent="0.25">
      <c r="A11026" s="3"/>
    </row>
    <row r="11027" spans="1:1" x14ac:dyDescent="0.25">
      <c r="A11027" s="3"/>
    </row>
    <row r="11028" spans="1:1" x14ac:dyDescent="0.25">
      <c r="A11028" s="3"/>
    </row>
    <row r="11029" spans="1:1" x14ac:dyDescent="0.25">
      <c r="A11029" s="3"/>
    </row>
    <row r="11030" spans="1:1" x14ac:dyDescent="0.25">
      <c r="A11030" s="3"/>
    </row>
    <row r="11031" spans="1:1" x14ac:dyDescent="0.25">
      <c r="A11031" s="3"/>
    </row>
    <row r="11032" spans="1:1" x14ac:dyDescent="0.25">
      <c r="A11032" s="3"/>
    </row>
    <row r="11033" spans="1:1" x14ac:dyDescent="0.25">
      <c r="A11033" s="3"/>
    </row>
    <row r="11034" spans="1:1" x14ac:dyDescent="0.25">
      <c r="A11034" s="3"/>
    </row>
    <row r="11035" spans="1:1" x14ac:dyDescent="0.25">
      <c r="A11035" s="3"/>
    </row>
    <row r="11036" spans="1:1" x14ac:dyDescent="0.25">
      <c r="A11036" s="3"/>
    </row>
    <row r="11037" spans="1:1" x14ac:dyDescent="0.25">
      <c r="A11037" s="3"/>
    </row>
    <row r="11038" spans="1:1" x14ac:dyDescent="0.25">
      <c r="A11038" s="3"/>
    </row>
    <row r="11039" spans="1:1" x14ac:dyDescent="0.25">
      <c r="A11039" s="3"/>
    </row>
    <row r="11040" spans="1:1" x14ac:dyDescent="0.25">
      <c r="A11040" s="3"/>
    </row>
    <row r="11041" spans="1:1" x14ac:dyDescent="0.25">
      <c r="A11041" s="3"/>
    </row>
    <row r="11042" spans="1:1" x14ac:dyDescent="0.25">
      <c r="A11042" s="3"/>
    </row>
    <row r="11043" spans="1:1" x14ac:dyDescent="0.25">
      <c r="A11043" s="3"/>
    </row>
    <row r="11044" spans="1:1" x14ac:dyDescent="0.25">
      <c r="A11044" s="3"/>
    </row>
    <row r="11045" spans="1:1" x14ac:dyDescent="0.25">
      <c r="A11045" s="3"/>
    </row>
    <row r="11046" spans="1:1" x14ac:dyDescent="0.25">
      <c r="A11046" s="3"/>
    </row>
    <row r="11047" spans="1:1" x14ac:dyDescent="0.25">
      <c r="A11047" s="3"/>
    </row>
    <row r="11048" spans="1:1" x14ac:dyDescent="0.25">
      <c r="A11048" s="3"/>
    </row>
    <row r="11049" spans="1:1" x14ac:dyDescent="0.25">
      <c r="A11049" s="3"/>
    </row>
    <row r="11050" spans="1:1" x14ac:dyDescent="0.25">
      <c r="A11050" s="3"/>
    </row>
    <row r="11051" spans="1:1" x14ac:dyDescent="0.25">
      <c r="A11051" s="3"/>
    </row>
    <row r="11052" spans="1:1" x14ac:dyDescent="0.25">
      <c r="A11052" s="3"/>
    </row>
    <row r="11053" spans="1:1" x14ac:dyDescent="0.25">
      <c r="A11053" s="3"/>
    </row>
    <row r="11054" spans="1:1" x14ac:dyDescent="0.25">
      <c r="A11054" s="3"/>
    </row>
    <row r="11055" spans="1:1" x14ac:dyDescent="0.25">
      <c r="A11055" s="3"/>
    </row>
    <row r="11056" spans="1:1" x14ac:dyDescent="0.25">
      <c r="A11056" s="3"/>
    </row>
    <row r="11057" spans="1:1" x14ac:dyDescent="0.25">
      <c r="A11057" s="3"/>
    </row>
    <row r="11058" spans="1:1" x14ac:dyDescent="0.25">
      <c r="A11058" s="3"/>
    </row>
    <row r="11059" spans="1:1" x14ac:dyDescent="0.25">
      <c r="A11059" s="3"/>
    </row>
    <row r="11060" spans="1:1" x14ac:dyDescent="0.25">
      <c r="A11060" s="3"/>
    </row>
    <row r="11061" spans="1:1" x14ac:dyDescent="0.25">
      <c r="A11061" s="3"/>
    </row>
    <row r="11062" spans="1:1" x14ac:dyDescent="0.25">
      <c r="A11062" s="3"/>
    </row>
    <row r="11063" spans="1:1" x14ac:dyDescent="0.25">
      <c r="A11063" s="3"/>
    </row>
    <row r="11064" spans="1:1" x14ac:dyDescent="0.25">
      <c r="A11064" s="3"/>
    </row>
    <row r="11065" spans="1:1" x14ac:dyDescent="0.25">
      <c r="A11065" s="3"/>
    </row>
    <row r="11066" spans="1:1" x14ac:dyDescent="0.25">
      <c r="A11066" s="3"/>
    </row>
    <row r="11067" spans="1:1" x14ac:dyDescent="0.25">
      <c r="A11067" s="3"/>
    </row>
    <row r="11068" spans="1:1" x14ac:dyDescent="0.25">
      <c r="A11068" s="3"/>
    </row>
    <row r="11069" spans="1:1" x14ac:dyDescent="0.25">
      <c r="A11069" s="3"/>
    </row>
    <row r="11070" spans="1:1" x14ac:dyDescent="0.25">
      <c r="A11070" s="3"/>
    </row>
    <row r="11071" spans="1:1" x14ac:dyDescent="0.25">
      <c r="A11071" s="3"/>
    </row>
    <row r="11072" spans="1:1" x14ac:dyDescent="0.25">
      <c r="A11072" s="3"/>
    </row>
    <row r="11073" spans="1:1" x14ac:dyDescent="0.25">
      <c r="A11073" s="3"/>
    </row>
    <row r="11074" spans="1:1" x14ac:dyDescent="0.25">
      <c r="A11074" s="3"/>
    </row>
    <row r="11075" spans="1:1" x14ac:dyDescent="0.25">
      <c r="A11075" s="3"/>
    </row>
    <row r="11076" spans="1:1" x14ac:dyDescent="0.25">
      <c r="A11076" s="3"/>
    </row>
    <row r="11077" spans="1:1" x14ac:dyDescent="0.25">
      <c r="A11077" s="3"/>
    </row>
    <row r="11078" spans="1:1" x14ac:dyDescent="0.25">
      <c r="A11078" s="3"/>
    </row>
    <row r="11079" spans="1:1" x14ac:dyDescent="0.25">
      <c r="A11079" s="3"/>
    </row>
    <row r="11080" spans="1:1" x14ac:dyDescent="0.25">
      <c r="A11080" s="3"/>
    </row>
    <row r="11081" spans="1:1" x14ac:dyDescent="0.25">
      <c r="A11081" s="3"/>
    </row>
    <row r="11082" spans="1:1" x14ac:dyDescent="0.25">
      <c r="A11082" s="3"/>
    </row>
    <row r="11083" spans="1:1" x14ac:dyDescent="0.25">
      <c r="A11083" s="3"/>
    </row>
    <row r="11084" spans="1:1" x14ac:dyDescent="0.25">
      <c r="A11084" s="3"/>
    </row>
    <row r="11085" spans="1:1" x14ac:dyDescent="0.25">
      <c r="A11085" s="3"/>
    </row>
    <row r="11086" spans="1:1" x14ac:dyDescent="0.25">
      <c r="A11086" s="3"/>
    </row>
    <row r="11087" spans="1:1" x14ac:dyDescent="0.25">
      <c r="A11087" s="3"/>
    </row>
    <row r="11088" spans="1:1" x14ac:dyDescent="0.25">
      <c r="A11088" s="3"/>
    </row>
    <row r="11089" spans="1:1" x14ac:dyDescent="0.25">
      <c r="A11089" s="3"/>
    </row>
    <row r="11090" spans="1:1" x14ac:dyDescent="0.25">
      <c r="A11090" s="3"/>
    </row>
    <row r="11091" spans="1:1" x14ac:dyDescent="0.25">
      <c r="A11091" s="3"/>
    </row>
    <row r="11092" spans="1:1" x14ac:dyDescent="0.25">
      <c r="A11092" s="3"/>
    </row>
    <row r="11093" spans="1:1" x14ac:dyDescent="0.25">
      <c r="A11093" s="3"/>
    </row>
    <row r="11094" spans="1:1" x14ac:dyDescent="0.25">
      <c r="A11094" s="3"/>
    </row>
    <row r="11095" spans="1:1" x14ac:dyDescent="0.25">
      <c r="A11095" s="3"/>
    </row>
    <row r="11096" spans="1:1" x14ac:dyDescent="0.25">
      <c r="A11096" s="3"/>
    </row>
    <row r="11097" spans="1:1" x14ac:dyDescent="0.25">
      <c r="A11097" s="3"/>
    </row>
    <row r="11098" spans="1:1" x14ac:dyDescent="0.25">
      <c r="A11098" s="3"/>
    </row>
    <row r="11099" spans="1:1" x14ac:dyDescent="0.25">
      <c r="A11099" s="3"/>
    </row>
    <row r="11100" spans="1:1" x14ac:dyDescent="0.25">
      <c r="A11100" s="3"/>
    </row>
    <row r="11101" spans="1:1" x14ac:dyDescent="0.25">
      <c r="A11101" s="3"/>
    </row>
    <row r="11102" spans="1:1" x14ac:dyDescent="0.25">
      <c r="A11102" s="3"/>
    </row>
    <row r="11103" spans="1:1" x14ac:dyDescent="0.25">
      <c r="A11103" s="3"/>
    </row>
    <row r="11104" spans="1:1" x14ac:dyDescent="0.25">
      <c r="A11104" s="3"/>
    </row>
    <row r="11105" spans="1:1" x14ac:dyDescent="0.25">
      <c r="A11105" s="3"/>
    </row>
    <row r="11106" spans="1:1" x14ac:dyDescent="0.25">
      <c r="A11106" s="3"/>
    </row>
    <row r="11107" spans="1:1" x14ac:dyDescent="0.25">
      <c r="A11107" s="3"/>
    </row>
    <row r="11108" spans="1:1" x14ac:dyDescent="0.25">
      <c r="A11108" s="3"/>
    </row>
    <row r="11109" spans="1:1" x14ac:dyDescent="0.25">
      <c r="A11109" s="3"/>
    </row>
    <row r="11110" spans="1:1" x14ac:dyDescent="0.25">
      <c r="A11110" s="3"/>
    </row>
    <row r="11111" spans="1:1" x14ac:dyDescent="0.25">
      <c r="A11111" s="3"/>
    </row>
    <row r="11112" spans="1:1" x14ac:dyDescent="0.25">
      <c r="A11112" s="3"/>
    </row>
    <row r="11113" spans="1:1" x14ac:dyDescent="0.25">
      <c r="A11113" s="3"/>
    </row>
    <row r="11114" spans="1:1" x14ac:dyDescent="0.25">
      <c r="A11114" s="3"/>
    </row>
    <row r="11115" spans="1:1" x14ac:dyDescent="0.25">
      <c r="A11115" s="3"/>
    </row>
    <row r="11116" spans="1:1" x14ac:dyDescent="0.25">
      <c r="A11116" s="3"/>
    </row>
    <row r="11117" spans="1:1" x14ac:dyDescent="0.25">
      <c r="A11117" s="3"/>
    </row>
    <row r="11118" spans="1:1" x14ac:dyDescent="0.25">
      <c r="A11118" s="3"/>
    </row>
    <row r="11119" spans="1:1" x14ac:dyDescent="0.25">
      <c r="A11119" s="3"/>
    </row>
    <row r="11120" spans="1:1" x14ac:dyDescent="0.25">
      <c r="A11120" s="3"/>
    </row>
    <row r="11121" spans="1:1" x14ac:dyDescent="0.25">
      <c r="A11121" s="3"/>
    </row>
    <row r="11122" spans="1:1" x14ac:dyDescent="0.25">
      <c r="A11122" s="3"/>
    </row>
    <row r="11123" spans="1:1" x14ac:dyDescent="0.25">
      <c r="A11123" s="3"/>
    </row>
    <row r="11124" spans="1:1" x14ac:dyDescent="0.25">
      <c r="A11124" s="3"/>
    </row>
    <row r="11125" spans="1:1" x14ac:dyDescent="0.25">
      <c r="A11125" s="3"/>
    </row>
    <row r="11126" spans="1:1" x14ac:dyDescent="0.25">
      <c r="A11126" s="3"/>
    </row>
    <row r="11127" spans="1:1" x14ac:dyDescent="0.25">
      <c r="A11127" s="3"/>
    </row>
    <row r="11128" spans="1:1" x14ac:dyDescent="0.25">
      <c r="A11128" s="3"/>
    </row>
    <row r="11129" spans="1:1" x14ac:dyDescent="0.25">
      <c r="A11129" s="3"/>
    </row>
    <row r="11130" spans="1:1" x14ac:dyDescent="0.25">
      <c r="A11130" s="3"/>
    </row>
    <row r="11131" spans="1:1" x14ac:dyDescent="0.25">
      <c r="A11131" s="3"/>
    </row>
    <row r="11132" spans="1:1" x14ac:dyDescent="0.25">
      <c r="A11132" s="3"/>
    </row>
    <row r="11133" spans="1:1" x14ac:dyDescent="0.25">
      <c r="A11133" s="3"/>
    </row>
    <row r="11134" spans="1:1" x14ac:dyDescent="0.25">
      <c r="A11134" s="3"/>
    </row>
    <row r="11135" spans="1:1" x14ac:dyDescent="0.25">
      <c r="A11135" s="3"/>
    </row>
    <row r="11136" spans="1:1" x14ac:dyDescent="0.25">
      <c r="A11136" s="3"/>
    </row>
    <row r="11137" spans="1:1" x14ac:dyDescent="0.25">
      <c r="A11137" s="3"/>
    </row>
    <row r="11138" spans="1:1" x14ac:dyDescent="0.25">
      <c r="A11138" s="3"/>
    </row>
    <row r="11139" spans="1:1" x14ac:dyDescent="0.25">
      <c r="A11139" s="3"/>
    </row>
    <row r="11140" spans="1:1" x14ac:dyDescent="0.25">
      <c r="A11140" s="3"/>
    </row>
    <row r="11141" spans="1:1" x14ac:dyDescent="0.25">
      <c r="A11141" s="3"/>
    </row>
    <row r="11142" spans="1:1" x14ac:dyDescent="0.25">
      <c r="A11142" s="3"/>
    </row>
    <row r="11143" spans="1:1" x14ac:dyDescent="0.25">
      <c r="A11143" s="3"/>
    </row>
    <row r="11144" spans="1:1" x14ac:dyDescent="0.25">
      <c r="A11144" s="3"/>
    </row>
    <row r="11145" spans="1:1" x14ac:dyDescent="0.25">
      <c r="A11145" s="3"/>
    </row>
    <row r="11146" spans="1:1" x14ac:dyDescent="0.25">
      <c r="A11146" s="3"/>
    </row>
    <row r="11147" spans="1:1" x14ac:dyDescent="0.25">
      <c r="A11147" s="3"/>
    </row>
    <row r="11148" spans="1:1" x14ac:dyDescent="0.25">
      <c r="A11148" s="3"/>
    </row>
    <row r="11149" spans="1:1" x14ac:dyDescent="0.25">
      <c r="A11149" s="3"/>
    </row>
    <row r="11150" spans="1:1" x14ac:dyDescent="0.25">
      <c r="A11150" s="3"/>
    </row>
    <row r="11151" spans="1:1" x14ac:dyDescent="0.25">
      <c r="A11151" s="3"/>
    </row>
    <row r="11152" spans="1:1" x14ac:dyDescent="0.25">
      <c r="A11152" s="3"/>
    </row>
    <row r="11153" spans="1:1" x14ac:dyDescent="0.25">
      <c r="A11153" s="3"/>
    </row>
    <row r="11154" spans="1:1" x14ac:dyDescent="0.25">
      <c r="A11154" s="3"/>
    </row>
    <row r="11155" spans="1:1" x14ac:dyDescent="0.25">
      <c r="A11155" s="3"/>
    </row>
    <row r="11156" spans="1:1" x14ac:dyDescent="0.25">
      <c r="A11156" s="3"/>
    </row>
    <row r="11157" spans="1:1" x14ac:dyDescent="0.25">
      <c r="A11157" s="3"/>
    </row>
    <row r="11158" spans="1:1" x14ac:dyDescent="0.25">
      <c r="A11158" s="3"/>
    </row>
    <row r="11159" spans="1:1" x14ac:dyDescent="0.25">
      <c r="A11159" s="3"/>
    </row>
    <row r="11160" spans="1:1" x14ac:dyDescent="0.25">
      <c r="A11160" s="3"/>
    </row>
    <row r="11161" spans="1:1" x14ac:dyDescent="0.25">
      <c r="A11161" s="3"/>
    </row>
    <row r="11162" spans="1:1" x14ac:dyDescent="0.25">
      <c r="A11162" s="3"/>
    </row>
    <row r="11163" spans="1:1" x14ac:dyDescent="0.25">
      <c r="A11163" s="3"/>
    </row>
    <row r="11164" spans="1:1" x14ac:dyDescent="0.25">
      <c r="A11164" s="3"/>
    </row>
    <row r="11165" spans="1:1" x14ac:dyDescent="0.25">
      <c r="A11165" s="3"/>
    </row>
    <row r="11166" spans="1:1" x14ac:dyDescent="0.25">
      <c r="A11166" s="3"/>
    </row>
    <row r="11167" spans="1:1" x14ac:dyDescent="0.25">
      <c r="A11167" s="3"/>
    </row>
    <row r="11168" spans="1:1" x14ac:dyDescent="0.25">
      <c r="A11168" s="3"/>
    </row>
    <row r="11169" spans="1:1" x14ac:dyDescent="0.25">
      <c r="A11169" s="3"/>
    </row>
    <row r="11170" spans="1:1" x14ac:dyDescent="0.25">
      <c r="A11170" s="3"/>
    </row>
    <row r="11171" spans="1:1" x14ac:dyDescent="0.25">
      <c r="A11171" s="3"/>
    </row>
    <row r="11172" spans="1:1" x14ac:dyDescent="0.25">
      <c r="A11172" s="3"/>
    </row>
    <row r="11173" spans="1:1" x14ac:dyDescent="0.25">
      <c r="A11173" s="3"/>
    </row>
    <row r="11174" spans="1:1" x14ac:dyDescent="0.25">
      <c r="A11174" s="3"/>
    </row>
    <row r="11175" spans="1:1" x14ac:dyDescent="0.25">
      <c r="A11175" s="3"/>
    </row>
    <row r="11176" spans="1:1" x14ac:dyDescent="0.25">
      <c r="A11176" s="3"/>
    </row>
    <row r="11177" spans="1:1" x14ac:dyDescent="0.25">
      <c r="A11177" s="3"/>
    </row>
    <row r="11178" spans="1:1" x14ac:dyDescent="0.25">
      <c r="A11178" s="3"/>
    </row>
    <row r="11179" spans="1:1" x14ac:dyDescent="0.25">
      <c r="A11179" s="3"/>
    </row>
    <row r="11180" spans="1:1" x14ac:dyDescent="0.25">
      <c r="A11180" s="3"/>
    </row>
    <row r="11181" spans="1:1" x14ac:dyDescent="0.25">
      <c r="A11181" s="3"/>
    </row>
    <row r="11182" spans="1:1" x14ac:dyDescent="0.25">
      <c r="A11182" s="3"/>
    </row>
    <row r="11183" spans="1:1" x14ac:dyDescent="0.25">
      <c r="A11183" s="3"/>
    </row>
    <row r="11184" spans="1:1" x14ac:dyDescent="0.25">
      <c r="A11184" s="3"/>
    </row>
    <row r="11185" spans="1:1" x14ac:dyDescent="0.25">
      <c r="A11185" s="3"/>
    </row>
    <row r="11186" spans="1:1" x14ac:dyDescent="0.25">
      <c r="A11186" s="3"/>
    </row>
    <row r="11187" spans="1:1" x14ac:dyDescent="0.25">
      <c r="A11187" s="3"/>
    </row>
    <row r="11188" spans="1:1" x14ac:dyDescent="0.25">
      <c r="A11188" s="3"/>
    </row>
    <row r="11189" spans="1:1" x14ac:dyDescent="0.25">
      <c r="A11189" s="3"/>
    </row>
    <row r="11190" spans="1:1" x14ac:dyDescent="0.25">
      <c r="A11190" s="3"/>
    </row>
    <row r="11191" spans="1:1" x14ac:dyDescent="0.25">
      <c r="A11191" s="3"/>
    </row>
    <row r="11192" spans="1:1" x14ac:dyDescent="0.25">
      <c r="A11192" s="3"/>
    </row>
    <row r="11193" spans="1:1" x14ac:dyDescent="0.25">
      <c r="A11193" s="3"/>
    </row>
    <row r="11194" spans="1:1" x14ac:dyDescent="0.25">
      <c r="A11194" s="3"/>
    </row>
    <row r="11195" spans="1:1" x14ac:dyDescent="0.25">
      <c r="A11195" s="3"/>
    </row>
    <row r="11196" spans="1:1" x14ac:dyDescent="0.25">
      <c r="A11196" s="3"/>
    </row>
    <row r="11197" spans="1:1" x14ac:dyDescent="0.25">
      <c r="A11197" s="3"/>
    </row>
    <row r="11198" spans="1:1" x14ac:dyDescent="0.25">
      <c r="A11198" s="3"/>
    </row>
    <row r="11199" spans="1:1" x14ac:dyDescent="0.25">
      <c r="A11199" s="3"/>
    </row>
    <row r="11200" spans="1:1" x14ac:dyDescent="0.25">
      <c r="A11200" s="3"/>
    </row>
    <row r="11201" spans="1:1" x14ac:dyDescent="0.25">
      <c r="A11201" s="3"/>
    </row>
    <row r="11202" spans="1:1" x14ac:dyDescent="0.25">
      <c r="A11202" s="3"/>
    </row>
    <row r="11203" spans="1:1" x14ac:dyDescent="0.25">
      <c r="A11203" s="3"/>
    </row>
    <row r="11204" spans="1:1" x14ac:dyDescent="0.25">
      <c r="A11204" s="3"/>
    </row>
    <row r="11205" spans="1:1" x14ac:dyDescent="0.25">
      <c r="A11205" s="3"/>
    </row>
    <row r="11206" spans="1:1" x14ac:dyDescent="0.25">
      <c r="A11206" s="3"/>
    </row>
    <row r="11207" spans="1:1" x14ac:dyDescent="0.25">
      <c r="A11207" s="3"/>
    </row>
    <row r="11208" spans="1:1" x14ac:dyDescent="0.25">
      <c r="A11208" s="3"/>
    </row>
    <row r="11209" spans="1:1" x14ac:dyDescent="0.25">
      <c r="A11209" s="3"/>
    </row>
    <row r="11210" spans="1:1" x14ac:dyDescent="0.25">
      <c r="A11210" s="3"/>
    </row>
    <row r="11211" spans="1:1" x14ac:dyDescent="0.25">
      <c r="A11211" s="3"/>
    </row>
    <row r="11212" spans="1:1" x14ac:dyDescent="0.25">
      <c r="A11212" s="3"/>
    </row>
    <row r="11213" spans="1:1" x14ac:dyDescent="0.25">
      <c r="A11213" s="3"/>
    </row>
    <row r="11214" spans="1:1" x14ac:dyDescent="0.25">
      <c r="A11214" s="3"/>
    </row>
    <row r="11215" spans="1:1" x14ac:dyDescent="0.25">
      <c r="A11215" s="3"/>
    </row>
    <row r="11216" spans="1:1" x14ac:dyDescent="0.25">
      <c r="A11216" s="3"/>
    </row>
    <row r="11217" spans="1:1" x14ac:dyDescent="0.25">
      <c r="A11217" s="3"/>
    </row>
    <row r="11218" spans="1:1" x14ac:dyDescent="0.25">
      <c r="A11218" s="3"/>
    </row>
    <row r="11219" spans="1:1" x14ac:dyDescent="0.25">
      <c r="A11219" s="3"/>
    </row>
    <row r="11220" spans="1:1" x14ac:dyDescent="0.25">
      <c r="A11220" s="3"/>
    </row>
    <row r="11221" spans="1:1" x14ac:dyDescent="0.25">
      <c r="A11221" s="3"/>
    </row>
    <row r="11222" spans="1:1" x14ac:dyDescent="0.25">
      <c r="A11222" s="3"/>
    </row>
    <row r="11223" spans="1:1" x14ac:dyDescent="0.25">
      <c r="A11223" s="3"/>
    </row>
    <row r="11224" spans="1:1" x14ac:dyDescent="0.25">
      <c r="A11224" s="3"/>
    </row>
    <row r="11225" spans="1:1" x14ac:dyDescent="0.25">
      <c r="A11225" s="3"/>
    </row>
    <row r="11226" spans="1:1" x14ac:dyDescent="0.25">
      <c r="A11226" s="3"/>
    </row>
    <row r="11227" spans="1:1" x14ac:dyDescent="0.25">
      <c r="A11227" s="3"/>
    </row>
    <row r="11228" spans="1:1" x14ac:dyDescent="0.25">
      <c r="A11228" s="3"/>
    </row>
    <row r="11229" spans="1:1" x14ac:dyDescent="0.25">
      <c r="A11229" s="3"/>
    </row>
    <row r="11230" spans="1:1" x14ac:dyDescent="0.25">
      <c r="A11230" s="3"/>
    </row>
    <row r="11231" spans="1:1" x14ac:dyDescent="0.25">
      <c r="A11231" s="3"/>
    </row>
    <row r="11232" spans="1:1" x14ac:dyDescent="0.25">
      <c r="A11232" s="3"/>
    </row>
    <row r="11233" spans="1:1" x14ac:dyDescent="0.25">
      <c r="A11233" s="3"/>
    </row>
    <row r="11234" spans="1:1" x14ac:dyDescent="0.25">
      <c r="A11234" s="3"/>
    </row>
    <row r="11235" spans="1:1" x14ac:dyDescent="0.25">
      <c r="A11235" s="3"/>
    </row>
    <row r="11236" spans="1:1" x14ac:dyDescent="0.25">
      <c r="A11236" s="3"/>
    </row>
    <row r="11237" spans="1:1" x14ac:dyDescent="0.25">
      <c r="A11237" s="3"/>
    </row>
    <row r="11238" spans="1:1" x14ac:dyDescent="0.25">
      <c r="A11238" s="3"/>
    </row>
    <row r="11239" spans="1:1" x14ac:dyDescent="0.25">
      <c r="A11239" s="3"/>
    </row>
    <row r="11240" spans="1:1" x14ac:dyDescent="0.25">
      <c r="A11240" s="3"/>
    </row>
    <row r="11241" spans="1:1" x14ac:dyDescent="0.25">
      <c r="A11241" s="3"/>
    </row>
    <row r="11242" spans="1:1" x14ac:dyDescent="0.25">
      <c r="A11242" s="3"/>
    </row>
    <row r="11243" spans="1:1" x14ac:dyDescent="0.25">
      <c r="A11243" s="3"/>
    </row>
    <row r="11244" spans="1:1" x14ac:dyDescent="0.25">
      <c r="A11244" s="3"/>
    </row>
    <row r="11245" spans="1:1" x14ac:dyDescent="0.25">
      <c r="A11245" s="3"/>
    </row>
    <row r="11246" spans="1:1" x14ac:dyDescent="0.25">
      <c r="A11246" s="3"/>
    </row>
    <row r="11247" spans="1:1" x14ac:dyDescent="0.25">
      <c r="A11247" s="3"/>
    </row>
    <row r="11248" spans="1:1" x14ac:dyDescent="0.25">
      <c r="A11248" s="3"/>
    </row>
    <row r="11249" spans="1:1" x14ac:dyDescent="0.25">
      <c r="A11249" s="3"/>
    </row>
    <row r="11250" spans="1:1" x14ac:dyDescent="0.25">
      <c r="A11250" s="3"/>
    </row>
    <row r="11251" spans="1:1" x14ac:dyDescent="0.25">
      <c r="A11251" s="3"/>
    </row>
    <row r="11252" spans="1:1" x14ac:dyDescent="0.25">
      <c r="A11252" s="3"/>
    </row>
    <row r="11253" spans="1:1" x14ac:dyDescent="0.25">
      <c r="A11253" s="3"/>
    </row>
    <row r="11254" spans="1:1" x14ac:dyDescent="0.25">
      <c r="A11254" s="3"/>
    </row>
    <row r="11255" spans="1:1" x14ac:dyDescent="0.25">
      <c r="A11255" s="3"/>
    </row>
    <row r="11256" spans="1:1" x14ac:dyDescent="0.25">
      <c r="A11256" s="3"/>
    </row>
    <row r="11257" spans="1:1" x14ac:dyDescent="0.25">
      <c r="A11257" s="3"/>
    </row>
    <row r="11258" spans="1:1" x14ac:dyDescent="0.25">
      <c r="A11258" s="3"/>
    </row>
    <row r="11259" spans="1:1" x14ac:dyDescent="0.25">
      <c r="A11259" s="3"/>
    </row>
    <row r="11260" spans="1:1" x14ac:dyDescent="0.25">
      <c r="A11260" s="3"/>
    </row>
    <row r="11261" spans="1:1" x14ac:dyDescent="0.25">
      <c r="A11261" s="3"/>
    </row>
    <row r="11262" spans="1:1" x14ac:dyDescent="0.25">
      <c r="A11262" s="3"/>
    </row>
    <row r="11263" spans="1:1" x14ac:dyDescent="0.25">
      <c r="A11263" s="3"/>
    </row>
    <row r="11264" spans="1:1" x14ac:dyDescent="0.25">
      <c r="A11264" s="3"/>
    </row>
    <row r="11265" spans="1:1" x14ac:dyDescent="0.25">
      <c r="A11265" s="3"/>
    </row>
    <row r="11266" spans="1:1" x14ac:dyDescent="0.25">
      <c r="A11266" s="3"/>
    </row>
    <row r="11267" spans="1:1" x14ac:dyDescent="0.25">
      <c r="A11267" s="3"/>
    </row>
    <row r="11268" spans="1:1" x14ac:dyDescent="0.25">
      <c r="A11268" s="3"/>
    </row>
    <row r="11269" spans="1:1" x14ac:dyDescent="0.25">
      <c r="A11269" s="3"/>
    </row>
    <row r="11270" spans="1:1" x14ac:dyDescent="0.25">
      <c r="A11270" s="3"/>
    </row>
    <row r="11271" spans="1:1" x14ac:dyDescent="0.25">
      <c r="A11271" s="3"/>
    </row>
    <row r="11272" spans="1:1" x14ac:dyDescent="0.25">
      <c r="A11272" s="3"/>
    </row>
    <row r="11273" spans="1:1" x14ac:dyDescent="0.25">
      <c r="A11273" s="3"/>
    </row>
    <row r="11274" spans="1:1" x14ac:dyDescent="0.25">
      <c r="A11274" s="3"/>
    </row>
    <row r="11275" spans="1:1" x14ac:dyDescent="0.25">
      <c r="A11275" s="3"/>
    </row>
    <row r="11276" spans="1:1" x14ac:dyDescent="0.25">
      <c r="A11276" s="3"/>
    </row>
    <row r="11277" spans="1:1" x14ac:dyDescent="0.25">
      <c r="A11277" s="3"/>
    </row>
    <row r="11278" spans="1:1" x14ac:dyDescent="0.25">
      <c r="A11278" s="3"/>
    </row>
    <row r="11279" spans="1:1" x14ac:dyDescent="0.25">
      <c r="A11279" s="3"/>
    </row>
    <row r="11280" spans="1:1" x14ac:dyDescent="0.25">
      <c r="A11280" s="3"/>
    </row>
    <row r="11281" spans="1:1" x14ac:dyDescent="0.25">
      <c r="A11281" s="3"/>
    </row>
    <row r="11282" spans="1:1" x14ac:dyDescent="0.25">
      <c r="A11282" s="3"/>
    </row>
    <row r="11283" spans="1:1" x14ac:dyDescent="0.25">
      <c r="A11283" s="3"/>
    </row>
    <row r="11284" spans="1:1" x14ac:dyDescent="0.25">
      <c r="A11284" s="3"/>
    </row>
    <row r="11285" spans="1:1" x14ac:dyDescent="0.25">
      <c r="A11285" s="3"/>
    </row>
    <row r="11286" spans="1:1" x14ac:dyDescent="0.25">
      <c r="A11286" s="3"/>
    </row>
    <row r="11287" spans="1:1" x14ac:dyDescent="0.25">
      <c r="A11287" s="3"/>
    </row>
    <row r="11288" spans="1:1" x14ac:dyDescent="0.25">
      <c r="A11288" s="3"/>
    </row>
    <row r="11289" spans="1:1" x14ac:dyDescent="0.25">
      <c r="A11289" s="3"/>
    </row>
    <row r="11290" spans="1:1" x14ac:dyDescent="0.25">
      <c r="A11290" s="3"/>
    </row>
    <row r="11291" spans="1:1" x14ac:dyDescent="0.25">
      <c r="A11291" s="3"/>
    </row>
    <row r="11292" spans="1:1" x14ac:dyDescent="0.25">
      <c r="A11292" s="3"/>
    </row>
    <row r="11293" spans="1:1" x14ac:dyDescent="0.25">
      <c r="A11293" s="3"/>
    </row>
    <row r="11294" spans="1:1" x14ac:dyDescent="0.25">
      <c r="A11294" s="3"/>
    </row>
    <row r="11295" spans="1:1" x14ac:dyDescent="0.25">
      <c r="A11295" s="3"/>
    </row>
    <row r="11296" spans="1:1" x14ac:dyDescent="0.25">
      <c r="A11296" s="3"/>
    </row>
    <row r="11297" spans="1:1" x14ac:dyDescent="0.25">
      <c r="A11297" s="3"/>
    </row>
    <row r="11298" spans="1:1" x14ac:dyDescent="0.25">
      <c r="A11298" s="3"/>
    </row>
    <row r="11299" spans="1:1" x14ac:dyDescent="0.25">
      <c r="A11299" s="3"/>
    </row>
    <row r="11300" spans="1:1" x14ac:dyDescent="0.25">
      <c r="A11300" s="3"/>
    </row>
    <row r="11301" spans="1:1" x14ac:dyDescent="0.25">
      <c r="A11301" s="3"/>
    </row>
    <row r="11302" spans="1:1" x14ac:dyDescent="0.25">
      <c r="A11302" s="3"/>
    </row>
    <row r="11303" spans="1:1" x14ac:dyDescent="0.25">
      <c r="A11303" s="3"/>
    </row>
    <row r="11304" spans="1:1" x14ac:dyDescent="0.25">
      <c r="A11304" s="3"/>
    </row>
    <row r="11305" spans="1:1" x14ac:dyDescent="0.25">
      <c r="A11305" s="3"/>
    </row>
    <row r="11306" spans="1:1" x14ac:dyDescent="0.25">
      <c r="A11306" s="3"/>
    </row>
    <row r="11307" spans="1:1" x14ac:dyDescent="0.25">
      <c r="A11307" s="3"/>
    </row>
    <row r="11308" spans="1:1" x14ac:dyDescent="0.25">
      <c r="A11308" s="3"/>
    </row>
    <row r="11309" spans="1:1" x14ac:dyDescent="0.25">
      <c r="A11309" s="3"/>
    </row>
    <row r="11310" spans="1:1" x14ac:dyDescent="0.25">
      <c r="A11310" s="3"/>
    </row>
    <row r="11311" spans="1:1" x14ac:dyDescent="0.25">
      <c r="A11311" s="3"/>
    </row>
    <row r="11312" spans="1:1" x14ac:dyDescent="0.25">
      <c r="A11312" s="3"/>
    </row>
    <row r="11313" spans="1:1" x14ac:dyDescent="0.25">
      <c r="A11313" s="3"/>
    </row>
    <row r="11314" spans="1:1" x14ac:dyDescent="0.25">
      <c r="A11314" s="3"/>
    </row>
    <row r="11315" spans="1:1" x14ac:dyDescent="0.25">
      <c r="A11315" s="3"/>
    </row>
    <row r="11316" spans="1:1" x14ac:dyDescent="0.25">
      <c r="A11316" s="3"/>
    </row>
    <row r="11317" spans="1:1" x14ac:dyDescent="0.25">
      <c r="A11317" s="3"/>
    </row>
    <row r="11318" spans="1:1" x14ac:dyDescent="0.25">
      <c r="A11318" s="3"/>
    </row>
    <row r="11319" spans="1:1" x14ac:dyDescent="0.25">
      <c r="A11319" s="3"/>
    </row>
    <row r="11320" spans="1:1" x14ac:dyDescent="0.25">
      <c r="A11320" s="3"/>
    </row>
    <row r="11321" spans="1:1" x14ac:dyDescent="0.25">
      <c r="A11321" s="3"/>
    </row>
    <row r="11322" spans="1:1" x14ac:dyDescent="0.25">
      <c r="A11322" s="3"/>
    </row>
    <row r="11323" spans="1:1" x14ac:dyDescent="0.25">
      <c r="A11323" s="3"/>
    </row>
    <row r="11324" spans="1:1" x14ac:dyDescent="0.25">
      <c r="A11324" s="3"/>
    </row>
    <row r="11325" spans="1:1" x14ac:dyDescent="0.25">
      <c r="A11325" s="3"/>
    </row>
    <row r="11326" spans="1:1" x14ac:dyDescent="0.25">
      <c r="A11326" s="3"/>
    </row>
    <row r="11327" spans="1:1" x14ac:dyDescent="0.25">
      <c r="A11327" s="3"/>
    </row>
    <row r="11328" spans="1:1" x14ac:dyDescent="0.25">
      <c r="A11328" s="3"/>
    </row>
    <row r="11329" spans="1:1" x14ac:dyDescent="0.25">
      <c r="A11329" s="3"/>
    </row>
    <row r="11330" spans="1:1" x14ac:dyDescent="0.25">
      <c r="A11330" s="3"/>
    </row>
    <row r="11331" spans="1:1" x14ac:dyDescent="0.25">
      <c r="A11331" s="3"/>
    </row>
    <row r="11332" spans="1:1" x14ac:dyDescent="0.25">
      <c r="A11332" s="3"/>
    </row>
    <row r="11333" spans="1:1" x14ac:dyDescent="0.25">
      <c r="A11333" s="3"/>
    </row>
    <row r="11334" spans="1:1" x14ac:dyDescent="0.25">
      <c r="A11334" s="3"/>
    </row>
    <row r="11335" spans="1:1" x14ac:dyDescent="0.25">
      <c r="A11335" s="3"/>
    </row>
    <row r="11336" spans="1:1" x14ac:dyDescent="0.25">
      <c r="A11336" s="3"/>
    </row>
    <row r="11337" spans="1:1" x14ac:dyDescent="0.25">
      <c r="A11337" s="3"/>
    </row>
    <row r="11338" spans="1:1" x14ac:dyDescent="0.25">
      <c r="A11338" s="3"/>
    </row>
    <row r="11339" spans="1:1" x14ac:dyDescent="0.25">
      <c r="A11339" s="3"/>
    </row>
    <row r="11340" spans="1:1" x14ac:dyDescent="0.25">
      <c r="A11340" s="3"/>
    </row>
    <row r="11341" spans="1:1" x14ac:dyDescent="0.25">
      <c r="A11341" s="3"/>
    </row>
    <row r="11342" spans="1:1" x14ac:dyDescent="0.25">
      <c r="A11342" s="3"/>
    </row>
    <row r="11343" spans="1:1" x14ac:dyDescent="0.25">
      <c r="A11343" s="3"/>
    </row>
    <row r="11344" spans="1:1" x14ac:dyDescent="0.25">
      <c r="A11344" s="3"/>
    </row>
    <row r="11345" spans="1:1" x14ac:dyDescent="0.25">
      <c r="A11345" s="3"/>
    </row>
    <row r="11346" spans="1:1" x14ac:dyDescent="0.25">
      <c r="A11346" s="3"/>
    </row>
    <row r="11347" spans="1:1" x14ac:dyDescent="0.25">
      <c r="A11347" s="3"/>
    </row>
    <row r="11348" spans="1:1" x14ac:dyDescent="0.25">
      <c r="A11348" s="3"/>
    </row>
    <row r="11349" spans="1:1" x14ac:dyDescent="0.25">
      <c r="A11349" s="3"/>
    </row>
    <row r="11350" spans="1:1" x14ac:dyDescent="0.25">
      <c r="A11350" s="3"/>
    </row>
    <row r="11351" spans="1:1" x14ac:dyDescent="0.25">
      <c r="A11351" s="3"/>
    </row>
    <row r="11352" spans="1:1" x14ac:dyDescent="0.25">
      <c r="A11352" s="3"/>
    </row>
    <row r="11353" spans="1:1" x14ac:dyDescent="0.25">
      <c r="A11353" s="3"/>
    </row>
    <row r="11354" spans="1:1" x14ac:dyDescent="0.25">
      <c r="A11354" s="3"/>
    </row>
    <row r="11355" spans="1:1" x14ac:dyDescent="0.25">
      <c r="A11355" s="3"/>
    </row>
    <row r="11356" spans="1:1" x14ac:dyDescent="0.25">
      <c r="A11356" s="3"/>
    </row>
    <row r="11357" spans="1:1" x14ac:dyDescent="0.25">
      <c r="A11357" s="3"/>
    </row>
    <row r="11358" spans="1:1" x14ac:dyDescent="0.25">
      <c r="A11358" s="3"/>
    </row>
    <row r="11359" spans="1:1" x14ac:dyDescent="0.25">
      <c r="A11359" s="3"/>
    </row>
    <row r="11360" spans="1:1" x14ac:dyDescent="0.25">
      <c r="A11360" s="3"/>
    </row>
    <row r="11361" spans="1:1" x14ac:dyDescent="0.25">
      <c r="A11361" s="3"/>
    </row>
    <row r="11362" spans="1:1" x14ac:dyDescent="0.25">
      <c r="A11362" s="3"/>
    </row>
    <row r="11363" spans="1:1" x14ac:dyDescent="0.25">
      <c r="A11363" s="3"/>
    </row>
    <row r="11364" spans="1:1" x14ac:dyDescent="0.25">
      <c r="A11364" s="3"/>
    </row>
    <row r="11365" spans="1:1" x14ac:dyDescent="0.25">
      <c r="A11365" s="3"/>
    </row>
    <row r="11366" spans="1:1" x14ac:dyDescent="0.25">
      <c r="A11366" s="3"/>
    </row>
    <row r="11367" spans="1:1" x14ac:dyDescent="0.25">
      <c r="A11367" s="3"/>
    </row>
    <row r="11368" spans="1:1" x14ac:dyDescent="0.25">
      <c r="A11368" s="3"/>
    </row>
    <row r="11369" spans="1:1" x14ac:dyDescent="0.25">
      <c r="A11369" s="3"/>
    </row>
    <row r="11370" spans="1:1" x14ac:dyDescent="0.25">
      <c r="A11370" s="3"/>
    </row>
    <row r="11371" spans="1:1" x14ac:dyDescent="0.25">
      <c r="A11371" s="3"/>
    </row>
    <row r="11372" spans="1:1" x14ac:dyDescent="0.25">
      <c r="A11372" s="3"/>
    </row>
    <row r="11373" spans="1:1" x14ac:dyDescent="0.25">
      <c r="A11373" s="3"/>
    </row>
    <row r="11374" spans="1:1" x14ac:dyDescent="0.25">
      <c r="A11374" s="3"/>
    </row>
    <row r="11375" spans="1:1" x14ac:dyDescent="0.25">
      <c r="A11375" s="3"/>
    </row>
    <row r="11376" spans="1:1" x14ac:dyDescent="0.25">
      <c r="A11376" s="3"/>
    </row>
    <row r="11377" spans="1:1" x14ac:dyDescent="0.25">
      <c r="A11377" s="3"/>
    </row>
    <row r="11378" spans="1:1" x14ac:dyDescent="0.25">
      <c r="A11378" s="3"/>
    </row>
    <row r="11379" spans="1:1" x14ac:dyDescent="0.25">
      <c r="A11379" s="3"/>
    </row>
    <row r="11380" spans="1:1" x14ac:dyDescent="0.25">
      <c r="A11380" s="3"/>
    </row>
    <row r="11381" spans="1:1" x14ac:dyDescent="0.25">
      <c r="A11381" s="3"/>
    </row>
    <row r="11382" spans="1:1" x14ac:dyDescent="0.25">
      <c r="A11382" s="3"/>
    </row>
    <row r="11383" spans="1:1" x14ac:dyDescent="0.25">
      <c r="A11383" s="3"/>
    </row>
    <row r="11384" spans="1:1" x14ac:dyDescent="0.25">
      <c r="A11384" s="3"/>
    </row>
    <row r="11385" spans="1:1" x14ac:dyDescent="0.25">
      <c r="A11385" s="3"/>
    </row>
    <row r="11386" spans="1:1" x14ac:dyDescent="0.25">
      <c r="A11386" s="3"/>
    </row>
    <row r="11387" spans="1:1" x14ac:dyDescent="0.25">
      <c r="A11387" s="3"/>
    </row>
    <row r="11388" spans="1:1" x14ac:dyDescent="0.25">
      <c r="A11388" s="3"/>
    </row>
    <row r="11389" spans="1:1" x14ac:dyDescent="0.25">
      <c r="A11389" s="3"/>
    </row>
    <row r="11390" spans="1:1" x14ac:dyDescent="0.25">
      <c r="A11390" s="3"/>
    </row>
    <row r="11391" spans="1:1" x14ac:dyDescent="0.25">
      <c r="A11391" s="3"/>
    </row>
    <row r="11392" spans="1:1" x14ac:dyDescent="0.25">
      <c r="A11392" s="3"/>
    </row>
    <row r="11393" spans="1:1" x14ac:dyDescent="0.25">
      <c r="A11393" s="3"/>
    </row>
    <row r="11394" spans="1:1" x14ac:dyDescent="0.25">
      <c r="A11394" s="3"/>
    </row>
    <row r="11395" spans="1:1" x14ac:dyDescent="0.25">
      <c r="A11395" s="3"/>
    </row>
    <row r="11396" spans="1:1" x14ac:dyDescent="0.25">
      <c r="A11396" s="3"/>
    </row>
    <row r="11397" spans="1:1" x14ac:dyDescent="0.25">
      <c r="A11397" s="3"/>
    </row>
    <row r="11398" spans="1:1" x14ac:dyDescent="0.25">
      <c r="A11398" s="3"/>
    </row>
    <row r="11399" spans="1:1" x14ac:dyDescent="0.25">
      <c r="A11399" s="3"/>
    </row>
    <row r="11400" spans="1:1" x14ac:dyDescent="0.25">
      <c r="A11400" s="3"/>
    </row>
    <row r="11401" spans="1:1" x14ac:dyDescent="0.25">
      <c r="A11401" s="3"/>
    </row>
    <row r="11402" spans="1:1" x14ac:dyDescent="0.25">
      <c r="A11402" s="3"/>
    </row>
    <row r="11403" spans="1:1" x14ac:dyDescent="0.25">
      <c r="A11403" s="3"/>
    </row>
    <row r="11404" spans="1:1" x14ac:dyDescent="0.25">
      <c r="A11404" s="3"/>
    </row>
    <row r="11405" spans="1:1" x14ac:dyDescent="0.25">
      <c r="A11405" s="3"/>
    </row>
    <row r="11406" spans="1:1" x14ac:dyDescent="0.25">
      <c r="A11406" s="3"/>
    </row>
    <row r="11407" spans="1:1" x14ac:dyDescent="0.25">
      <c r="A11407" s="3"/>
    </row>
    <row r="11408" spans="1:1" x14ac:dyDescent="0.25">
      <c r="A11408" s="3"/>
    </row>
    <row r="11409" spans="1:1" x14ac:dyDescent="0.25">
      <c r="A11409" s="3"/>
    </row>
    <row r="11410" spans="1:1" x14ac:dyDescent="0.25">
      <c r="A11410" s="3"/>
    </row>
    <row r="11411" spans="1:1" x14ac:dyDescent="0.25">
      <c r="A11411" s="3"/>
    </row>
    <row r="11412" spans="1:1" x14ac:dyDescent="0.25">
      <c r="A11412" s="3"/>
    </row>
    <row r="11413" spans="1:1" x14ac:dyDescent="0.25">
      <c r="A11413" s="3"/>
    </row>
    <row r="11414" spans="1:1" x14ac:dyDescent="0.25">
      <c r="A11414" s="3"/>
    </row>
    <row r="11415" spans="1:1" x14ac:dyDescent="0.25">
      <c r="A11415" s="3"/>
    </row>
    <row r="11416" spans="1:1" x14ac:dyDescent="0.25">
      <c r="A11416" s="3"/>
    </row>
    <row r="11417" spans="1:1" x14ac:dyDescent="0.25">
      <c r="A11417" s="3"/>
    </row>
    <row r="11418" spans="1:1" x14ac:dyDescent="0.25">
      <c r="A11418" s="3"/>
    </row>
    <row r="11419" spans="1:1" x14ac:dyDescent="0.25">
      <c r="A11419" s="3"/>
    </row>
    <row r="11420" spans="1:1" x14ac:dyDescent="0.25">
      <c r="A11420" s="3"/>
    </row>
    <row r="11421" spans="1:1" x14ac:dyDescent="0.25">
      <c r="A11421" s="3"/>
    </row>
    <row r="11422" spans="1:1" x14ac:dyDescent="0.25">
      <c r="A11422" s="3"/>
    </row>
    <row r="11423" spans="1:1" x14ac:dyDescent="0.25">
      <c r="A11423" s="3"/>
    </row>
    <row r="11424" spans="1:1" x14ac:dyDescent="0.25">
      <c r="A11424" s="3"/>
    </row>
    <row r="11425" spans="1:1" x14ac:dyDescent="0.25">
      <c r="A11425" s="3"/>
    </row>
    <row r="11426" spans="1:1" x14ac:dyDescent="0.25">
      <c r="A11426" s="3"/>
    </row>
    <row r="11427" spans="1:1" x14ac:dyDescent="0.25">
      <c r="A11427" s="3"/>
    </row>
    <row r="11428" spans="1:1" x14ac:dyDescent="0.25">
      <c r="A11428" s="3"/>
    </row>
    <row r="11429" spans="1:1" x14ac:dyDescent="0.25">
      <c r="A11429" s="3"/>
    </row>
    <row r="11430" spans="1:1" x14ac:dyDescent="0.25">
      <c r="A11430" s="3"/>
    </row>
    <row r="11431" spans="1:1" x14ac:dyDescent="0.25">
      <c r="A11431" s="3"/>
    </row>
    <row r="11432" spans="1:1" x14ac:dyDescent="0.25">
      <c r="A11432" s="3"/>
    </row>
    <row r="11433" spans="1:1" x14ac:dyDescent="0.25">
      <c r="A11433" s="3"/>
    </row>
    <row r="11434" spans="1:1" x14ac:dyDescent="0.25">
      <c r="A11434" s="3"/>
    </row>
    <row r="11435" spans="1:1" x14ac:dyDescent="0.25">
      <c r="A11435" s="3"/>
    </row>
    <row r="11436" spans="1:1" x14ac:dyDescent="0.25">
      <c r="A11436" s="3"/>
    </row>
    <row r="11437" spans="1:1" x14ac:dyDescent="0.25">
      <c r="A11437" s="3"/>
    </row>
    <row r="11438" spans="1:1" x14ac:dyDescent="0.25">
      <c r="A11438" s="3"/>
    </row>
    <row r="11439" spans="1:1" x14ac:dyDescent="0.25">
      <c r="A11439" s="3"/>
    </row>
    <row r="11440" spans="1:1" x14ac:dyDescent="0.25">
      <c r="A11440" s="3"/>
    </row>
    <row r="11441" spans="1:1" x14ac:dyDescent="0.25">
      <c r="A11441" s="3"/>
    </row>
    <row r="11442" spans="1:1" x14ac:dyDescent="0.25">
      <c r="A11442" s="3"/>
    </row>
    <row r="11443" spans="1:1" x14ac:dyDescent="0.25">
      <c r="A11443" s="3"/>
    </row>
    <row r="11444" spans="1:1" x14ac:dyDescent="0.25">
      <c r="A11444" s="3"/>
    </row>
    <row r="11445" spans="1:1" x14ac:dyDescent="0.25">
      <c r="A11445" s="3"/>
    </row>
    <row r="11446" spans="1:1" x14ac:dyDescent="0.25">
      <c r="A11446" s="3"/>
    </row>
    <row r="11447" spans="1:1" x14ac:dyDescent="0.25">
      <c r="A11447" s="3"/>
    </row>
    <row r="11448" spans="1:1" x14ac:dyDescent="0.25">
      <c r="A11448" s="3"/>
    </row>
    <row r="11449" spans="1:1" x14ac:dyDescent="0.25">
      <c r="A11449" s="3"/>
    </row>
    <row r="11450" spans="1:1" x14ac:dyDescent="0.25">
      <c r="A11450" s="3"/>
    </row>
    <row r="11451" spans="1:1" x14ac:dyDescent="0.25">
      <c r="A11451" s="3"/>
    </row>
    <row r="11452" spans="1:1" x14ac:dyDescent="0.25">
      <c r="A11452" s="3"/>
    </row>
    <row r="11453" spans="1:1" x14ac:dyDescent="0.25">
      <c r="A11453" s="3"/>
    </row>
    <row r="11454" spans="1:1" x14ac:dyDescent="0.25">
      <c r="A11454" s="3"/>
    </row>
    <row r="11455" spans="1:1" x14ac:dyDescent="0.25">
      <c r="A11455" s="3"/>
    </row>
    <row r="11456" spans="1:1" x14ac:dyDescent="0.25">
      <c r="A11456" s="3"/>
    </row>
    <row r="11457" spans="1:1" x14ac:dyDescent="0.25">
      <c r="A11457" s="3"/>
    </row>
    <row r="11458" spans="1:1" x14ac:dyDescent="0.25">
      <c r="A11458" s="3"/>
    </row>
    <row r="11459" spans="1:1" x14ac:dyDescent="0.25">
      <c r="A11459" s="3"/>
    </row>
    <row r="11460" spans="1:1" x14ac:dyDescent="0.25">
      <c r="A11460" s="3"/>
    </row>
    <row r="11461" spans="1:1" x14ac:dyDescent="0.25">
      <c r="A11461" s="3"/>
    </row>
    <row r="11462" spans="1:1" x14ac:dyDescent="0.25">
      <c r="A11462" s="3"/>
    </row>
    <row r="11463" spans="1:1" x14ac:dyDescent="0.25">
      <c r="A11463" s="3"/>
    </row>
    <row r="11464" spans="1:1" x14ac:dyDescent="0.25">
      <c r="A11464" s="3"/>
    </row>
    <row r="11465" spans="1:1" x14ac:dyDescent="0.25">
      <c r="A11465" s="3"/>
    </row>
    <row r="11466" spans="1:1" x14ac:dyDescent="0.25">
      <c r="A11466" s="3"/>
    </row>
    <row r="11467" spans="1:1" x14ac:dyDescent="0.25">
      <c r="A11467" s="3"/>
    </row>
    <row r="11468" spans="1:1" x14ac:dyDescent="0.25">
      <c r="A11468" s="3"/>
    </row>
    <row r="11469" spans="1:1" x14ac:dyDescent="0.25">
      <c r="A11469" s="3"/>
    </row>
    <row r="11470" spans="1:1" x14ac:dyDescent="0.25">
      <c r="A11470" s="3"/>
    </row>
    <row r="11471" spans="1:1" x14ac:dyDescent="0.25">
      <c r="A11471" s="3"/>
    </row>
    <row r="11472" spans="1:1" x14ac:dyDescent="0.25">
      <c r="A11472" s="3"/>
    </row>
    <row r="11473" spans="1:1" x14ac:dyDescent="0.25">
      <c r="A11473" s="3"/>
    </row>
    <row r="11474" spans="1:1" x14ac:dyDescent="0.25">
      <c r="A11474" s="3"/>
    </row>
    <row r="11475" spans="1:1" x14ac:dyDescent="0.25">
      <c r="A11475" s="3"/>
    </row>
    <row r="11476" spans="1:1" x14ac:dyDescent="0.25">
      <c r="A11476" s="3"/>
    </row>
    <row r="11477" spans="1:1" x14ac:dyDescent="0.25">
      <c r="A11477" s="3"/>
    </row>
    <row r="11478" spans="1:1" x14ac:dyDescent="0.25">
      <c r="A11478" s="3"/>
    </row>
    <row r="11479" spans="1:1" x14ac:dyDescent="0.25">
      <c r="A11479" s="3"/>
    </row>
    <row r="11480" spans="1:1" x14ac:dyDescent="0.25">
      <c r="A11480" s="3"/>
    </row>
    <row r="11481" spans="1:1" x14ac:dyDescent="0.25">
      <c r="A11481" s="3"/>
    </row>
    <row r="11482" spans="1:1" x14ac:dyDescent="0.25">
      <c r="A11482" s="3"/>
    </row>
    <row r="11483" spans="1:1" x14ac:dyDescent="0.25">
      <c r="A11483" s="3"/>
    </row>
    <row r="11484" spans="1:1" x14ac:dyDescent="0.25">
      <c r="A11484" s="3"/>
    </row>
    <row r="11485" spans="1:1" x14ac:dyDescent="0.25">
      <c r="A11485" s="3"/>
    </row>
    <row r="11486" spans="1:1" x14ac:dyDescent="0.25">
      <c r="A11486" s="3"/>
    </row>
    <row r="11487" spans="1:1" x14ac:dyDescent="0.25">
      <c r="A11487" s="3"/>
    </row>
    <row r="11488" spans="1:1" x14ac:dyDescent="0.25">
      <c r="A11488" s="3"/>
    </row>
    <row r="11489" spans="1:1" x14ac:dyDescent="0.25">
      <c r="A11489" s="3"/>
    </row>
    <row r="11490" spans="1:1" x14ac:dyDescent="0.25">
      <c r="A11490" s="3"/>
    </row>
    <row r="11491" spans="1:1" x14ac:dyDescent="0.25">
      <c r="A11491" s="3"/>
    </row>
    <row r="11492" spans="1:1" x14ac:dyDescent="0.25">
      <c r="A11492" s="3"/>
    </row>
    <row r="11493" spans="1:1" x14ac:dyDescent="0.25">
      <c r="A11493" s="3"/>
    </row>
    <row r="11494" spans="1:1" x14ac:dyDescent="0.25">
      <c r="A11494" s="3"/>
    </row>
    <row r="11495" spans="1:1" x14ac:dyDescent="0.25">
      <c r="A11495" s="3"/>
    </row>
    <row r="11496" spans="1:1" x14ac:dyDescent="0.25">
      <c r="A11496" s="3"/>
    </row>
    <row r="11497" spans="1:1" x14ac:dyDescent="0.25">
      <c r="A11497" s="3"/>
    </row>
    <row r="11498" spans="1:1" x14ac:dyDescent="0.25">
      <c r="A11498" s="3"/>
    </row>
    <row r="11499" spans="1:1" x14ac:dyDescent="0.25">
      <c r="A11499" s="3"/>
    </row>
    <row r="11500" spans="1:1" x14ac:dyDescent="0.25">
      <c r="A11500" s="3"/>
    </row>
    <row r="11501" spans="1:1" x14ac:dyDescent="0.25">
      <c r="A11501" s="3"/>
    </row>
    <row r="11502" spans="1:1" x14ac:dyDescent="0.25">
      <c r="A11502" s="3"/>
    </row>
    <row r="11503" spans="1:1" x14ac:dyDescent="0.25">
      <c r="A11503" s="3"/>
    </row>
    <row r="11504" spans="1:1" x14ac:dyDescent="0.25">
      <c r="A11504" s="3"/>
    </row>
    <row r="11505" spans="1:1" x14ac:dyDescent="0.25">
      <c r="A11505" s="3"/>
    </row>
    <row r="11506" spans="1:1" x14ac:dyDescent="0.25">
      <c r="A11506" s="3"/>
    </row>
    <row r="11507" spans="1:1" x14ac:dyDescent="0.25">
      <c r="A11507" s="3"/>
    </row>
    <row r="11508" spans="1:1" x14ac:dyDescent="0.25">
      <c r="A11508" s="3"/>
    </row>
    <row r="11509" spans="1:1" x14ac:dyDescent="0.25">
      <c r="A11509" s="3"/>
    </row>
    <row r="11510" spans="1:1" x14ac:dyDescent="0.25">
      <c r="A11510" s="3"/>
    </row>
    <row r="11511" spans="1:1" x14ac:dyDescent="0.25">
      <c r="A11511" s="3"/>
    </row>
    <row r="11512" spans="1:1" x14ac:dyDescent="0.25">
      <c r="A11512" s="3"/>
    </row>
    <row r="11513" spans="1:1" x14ac:dyDescent="0.25">
      <c r="A11513" s="3"/>
    </row>
    <row r="11514" spans="1:1" x14ac:dyDescent="0.25">
      <c r="A11514" s="3"/>
    </row>
    <row r="11515" spans="1:1" x14ac:dyDescent="0.25">
      <c r="A11515" s="3"/>
    </row>
    <row r="11516" spans="1:1" x14ac:dyDescent="0.25">
      <c r="A11516" s="3"/>
    </row>
    <row r="11517" spans="1:1" x14ac:dyDescent="0.25">
      <c r="A11517" s="3"/>
    </row>
    <row r="11518" spans="1:1" x14ac:dyDescent="0.25">
      <c r="A11518" s="3"/>
    </row>
    <row r="11519" spans="1:1" x14ac:dyDescent="0.25">
      <c r="A11519" s="3"/>
    </row>
    <row r="11520" spans="1:1" x14ac:dyDescent="0.25">
      <c r="A11520" s="3"/>
    </row>
    <row r="11521" spans="1:1" x14ac:dyDescent="0.25">
      <c r="A11521" s="3"/>
    </row>
    <row r="11522" spans="1:1" x14ac:dyDescent="0.25">
      <c r="A11522" s="3"/>
    </row>
    <row r="11523" spans="1:1" x14ac:dyDescent="0.25">
      <c r="A11523" s="3"/>
    </row>
    <row r="11524" spans="1:1" x14ac:dyDescent="0.25">
      <c r="A11524" s="3"/>
    </row>
    <row r="11525" spans="1:1" x14ac:dyDescent="0.25">
      <c r="A11525" s="3"/>
    </row>
    <row r="11526" spans="1:1" x14ac:dyDescent="0.25">
      <c r="A11526" s="3"/>
    </row>
    <row r="11527" spans="1:1" x14ac:dyDescent="0.25">
      <c r="A11527" s="3"/>
    </row>
    <row r="11528" spans="1:1" x14ac:dyDescent="0.25">
      <c r="A11528" s="3"/>
    </row>
    <row r="11529" spans="1:1" x14ac:dyDescent="0.25">
      <c r="A11529" s="3"/>
    </row>
    <row r="11530" spans="1:1" x14ac:dyDescent="0.25">
      <c r="A11530" s="3"/>
    </row>
    <row r="11531" spans="1:1" x14ac:dyDescent="0.25">
      <c r="A11531" s="3"/>
    </row>
    <row r="11532" spans="1:1" x14ac:dyDescent="0.25">
      <c r="A11532" s="3"/>
    </row>
    <row r="11533" spans="1:1" x14ac:dyDescent="0.25">
      <c r="A11533" s="3"/>
    </row>
    <row r="11534" spans="1:1" x14ac:dyDescent="0.25">
      <c r="A11534" s="3"/>
    </row>
    <row r="11535" spans="1:1" x14ac:dyDescent="0.25">
      <c r="A11535" s="3"/>
    </row>
    <row r="11536" spans="1:1" x14ac:dyDescent="0.25">
      <c r="A11536" s="3"/>
    </row>
    <row r="11537" spans="1:1" x14ac:dyDescent="0.25">
      <c r="A11537" s="3"/>
    </row>
    <row r="11538" spans="1:1" x14ac:dyDescent="0.25">
      <c r="A11538" s="3"/>
    </row>
    <row r="11539" spans="1:1" x14ac:dyDescent="0.25">
      <c r="A11539" s="3"/>
    </row>
    <row r="11540" spans="1:1" x14ac:dyDescent="0.25">
      <c r="A11540" s="3"/>
    </row>
    <row r="11541" spans="1:1" x14ac:dyDescent="0.25">
      <c r="A11541" s="3"/>
    </row>
    <row r="11542" spans="1:1" x14ac:dyDescent="0.25">
      <c r="A11542" s="3"/>
    </row>
    <row r="11543" spans="1:1" x14ac:dyDescent="0.25">
      <c r="A11543" s="3"/>
    </row>
    <row r="11544" spans="1:1" x14ac:dyDescent="0.25">
      <c r="A11544" s="3"/>
    </row>
    <row r="11545" spans="1:1" x14ac:dyDescent="0.25">
      <c r="A11545" s="3"/>
    </row>
    <row r="11546" spans="1:1" x14ac:dyDescent="0.25">
      <c r="A11546" s="3"/>
    </row>
    <row r="11547" spans="1:1" x14ac:dyDescent="0.25">
      <c r="A11547" s="3"/>
    </row>
    <row r="11548" spans="1:1" x14ac:dyDescent="0.25">
      <c r="A11548" s="3"/>
    </row>
    <row r="11549" spans="1:1" x14ac:dyDescent="0.25">
      <c r="A11549" s="3"/>
    </row>
    <row r="11550" spans="1:1" x14ac:dyDescent="0.25">
      <c r="A11550" s="3"/>
    </row>
    <row r="11551" spans="1:1" x14ac:dyDescent="0.25">
      <c r="A11551" s="3"/>
    </row>
    <row r="11552" spans="1:1" x14ac:dyDescent="0.25">
      <c r="A11552" s="3"/>
    </row>
    <row r="11553" spans="1:1" x14ac:dyDescent="0.25">
      <c r="A11553" s="3"/>
    </row>
    <row r="11554" spans="1:1" x14ac:dyDescent="0.25">
      <c r="A11554" s="3"/>
    </row>
    <row r="11555" spans="1:1" x14ac:dyDescent="0.25">
      <c r="A11555" s="3"/>
    </row>
    <row r="11556" spans="1:1" x14ac:dyDescent="0.25">
      <c r="A11556" s="3"/>
    </row>
    <row r="11557" spans="1:1" x14ac:dyDescent="0.25">
      <c r="A11557" s="3"/>
    </row>
    <row r="11558" spans="1:1" x14ac:dyDescent="0.25">
      <c r="A11558" s="3"/>
    </row>
    <row r="11559" spans="1:1" x14ac:dyDescent="0.25">
      <c r="A11559" s="3"/>
    </row>
    <row r="11560" spans="1:1" x14ac:dyDescent="0.25">
      <c r="A11560" s="3"/>
    </row>
    <row r="11561" spans="1:1" x14ac:dyDescent="0.25">
      <c r="A11561" s="3"/>
    </row>
    <row r="11562" spans="1:1" x14ac:dyDescent="0.25">
      <c r="A11562" s="3"/>
    </row>
    <row r="11563" spans="1:1" x14ac:dyDescent="0.25">
      <c r="A11563" s="3"/>
    </row>
    <row r="11564" spans="1:1" x14ac:dyDescent="0.25">
      <c r="A11564" s="3"/>
    </row>
    <row r="11565" spans="1:1" x14ac:dyDescent="0.25">
      <c r="A11565" s="3"/>
    </row>
    <row r="11566" spans="1:1" x14ac:dyDescent="0.25">
      <c r="A11566" s="3"/>
    </row>
    <row r="11567" spans="1:1" x14ac:dyDescent="0.25">
      <c r="A11567" s="3"/>
    </row>
    <row r="11568" spans="1:1" x14ac:dyDescent="0.25">
      <c r="A11568" s="3"/>
    </row>
    <row r="11569" spans="1:1" x14ac:dyDescent="0.25">
      <c r="A11569" s="3"/>
    </row>
    <row r="11570" spans="1:1" x14ac:dyDescent="0.25">
      <c r="A11570" s="3"/>
    </row>
    <row r="11571" spans="1:1" x14ac:dyDescent="0.25">
      <c r="A11571" s="3"/>
    </row>
    <row r="11572" spans="1:1" x14ac:dyDescent="0.25">
      <c r="A11572" s="3"/>
    </row>
    <row r="11573" spans="1:1" x14ac:dyDescent="0.25">
      <c r="A11573" s="3"/>
    </row>
    <row r="11574" spans="1:1" x14ac:dyDescent="0.25">
      <c r="A11574" s="3"/>
    </row>
    <row r="11575" spans="1:1" x14ac:dyDescent="0.25">
      <c r="A11575" s="3"/>
    </row>
    <row r="11576" spans="1:1" x14ac:dyDescent="0.25">
      <c r="A11576" s="3"/>
    </row>
    <row r="11577" spans="1:1" x14ac:dyDescent="0.25">
      <c r="A11577" s="3"/>
    </row>
    <row r="11578" spans="1:1" x14ac:dyDescent="0.25">
      <c r="A11578" s="3"/>
    </row>
    <row r="11579" spans="1:1" x14ac:dyDescent="0.25">
      <c r="A11579" s="3"/>
    </row>
    <row r="11580" spans="1:1" x14ac:dyDescent="0.25">
      <c r="A11580" s="3"/>
    </row>
    <row r="11581" spans="1:1" x14ac:dyDescent="0.25">
      <c r="A11581" s="3"/>
    </row>
    <row r="11582" spans="1:1" x14ac:dyDescent="0.25">
      <c r="A11582" s="3"/>
    </row>
    <row r="11583" spans="1:1" x14ac:dyDescent="0.25">
      <c r="A11583" s="3"/>
    </row>
    <row r="11584" spans="1:1" x14ac:dyDescent="0.25">
      <c r="A11584" s="3"/>
    </row>
    <row r="11585" spans="1:1" x14ac:dyDescent="0.25">
      <c r="A11585" s="3"/>
    </row>
    <row r="11586" spans="1:1" x14ac:dyDescent="0.25">
      <c r="A11586" s="3"/>
    </row>
    <row r="11587" spans="1:1" x14ac:dyDescent="0.25">
      <c r="A11587" s="3"/>
    </row>
    <row r="11588" spans="1:1" x14ac:dyDescent="0.25">
      <c r="A11588" s="3"/>
    </row>
    <row r="11589" spans="1:1" x14ac:dyDescent="0.25">
      <c r="A11589" s="3"/>
    </row>
    <row r="11590" spans="1:1" x14ac:dyDescent="0.25">
      <c r="A11590" s="3"/>
    </row>
    <row r="11591" spans="1:1" x14ac:dyDescent="0.25">
      <c r="A11591" s="3"/>
    </row>
    <row r="11592" spans="1:1" x14ac:dyDescent="0.25">
      <c r="A11592" s="3"/>
    </row>
    <row r="11593" spans="1:1" x14ac:dyDescent="0.25">
      <c r="A11593" s="3"/>
    </row>
    <row r="11594" spans="1:1" x14ac:dyDescent="0.25">
      <c r="A11594" s="3"/>
    </row>
    <row r="11595" spans="1:1" x14ac:dyDescent="0.25">
      <c r="A11595" s="3"/>
    </row>
    <row r="11596" spans="1:1" x14ac:dyDescent="0.25">
      <c r="A11596" s="3"/>
    </row>
    <row r="11597" spans="1:1" x14ac:dyDescent="0.25">
      <c r="A11597" s="3"/>
    </row>
    <row r="11598" spans="1:1" x14ac:dyDescent="0.25">
      <c r="A11598" s="3"/>
    </row>
    <row r="11599" spans="1:1" x14ac:dyDescent="0.25">
      <c r="A11599" s="3"/>
    </row>
    <row r="11600" spans="1:1" x14ac:dyDescent="0.25">
      <c r="A11600" s="3"/>
    </row>
    <row r="11601" spans="1:1" x14ac:dyDescent="0.25">
      <c r="A11601" s="3"/>
    </row>
    <row r="11602" spans="1:1" x14ac:dyDescent="0.25">
      <c r="A11602" s="3"/>
    </row>
    <row r="11603" spans="1:1" x14ac:dyDescent="0.25">
      <c r="A11603" s="3"/>
    </row>
    <row r="11604" spans="1:1" x14ac:dyDescent="0.25">
      <c r="A11604" s="3"/>
    </row>
    <row r="11605" spans="1:1" x14ac:dyDescent="0.25">
      <c r="A11605" s="3"/>
    </row>
    <row r="11606" spans="1:1" x14ac:dyDescent="0.25">
      <c r="A11606" s="3"/>
    </row>
    <row r="11607" spans="1:1" x14ac:dyDescent="0.25">
      <c r="A11607" s="3"/>
    </row>
    <row r="11608" spans="1:1" x14ac:dyDescent="0.25">
      <c r="A11608" s="3"/>
    </row>
    <row r="11609" spans="1:1" x14ac:dyDescent="0.25">
      <c r="A11609" s="3"/>
    </row>
    <row r="11610" spans="1:1" x14ac:dyDescent="0.25">
      <c r="A11610" s="3"/>
    </row>
    <row r="11611" spans="1:1" x14ac:dyDescent="0.25">
      <c r="A11611" s="3"/>
    </row>
    <row r="11612" spans="1:1" x14ac:dyDescent="0.25">
      <c r="A11612" s="3"/>
    </row>
    <row r="11613" spans="1:1" x14ac:dyDescent="0.25">
      <c r="A11613" s="3"/>
    </row>
    <row r="11614" spans="1:1" x14ac:dyDescent="0.25">
      <c r="A11614" s="3"/>
    </row>
    <row r="11615" spans="1:1" x14ac:dyDescent="0.25">
      <c r="A11615" s="3"/>
    </row>
    <row r="11616" spans="1:1" x14ac:dyDescent="0.25">
      <c r="A11616" s="3"/>
    </row>
    <row r="11617" spans="1:1" x14ac:dyDescent="0.25">
      <c r="A11617" s="3"/>
    </row>
    <row r="11618" spans="1:1" x14ac:dyDescent="0.25">
      <c r="A11618" s="3"/>
    </row>
    <row r="11619" spans="1:1" x14ac:dyDescent="0.25">
      <c r="A11619" s="3"/>
    </row>
    <row r="11620" spans="1:1" x14ac:dyDescent="0.25">
      <c r="A11620" s="3"/>
    </row>
    <row r="11621" spans="1:1" x14ac:dyDescent="0.25">
      <c r="A11621" s="3"/>
    </row>
    <row r="11622" spans="1:1" x14ac:dyDescent="0.25">
      <c r="A11622" s="3"/>
    </row>
    <row r="11623" spans="1:1" x14ac:dyDescent="0.25">
      <c r="A11623" s="3"/>
    </row>
    <row r="11624" spans="1:1" x14ac:dyDescent="0.25">
      <c r="A11624" s="3"/>
    </row>
    <row r="11625" spans="1:1" x14ac:dyDescent="0.25">
      <c r="A11625" s="3"/>
    </row>
    <row r="11626" spans="1:1" x14ac:dyDescent="0.25">
      <c r="A11626" s="3"/>
    </row>
    <row r="11627" spans="1:1" x14ac:dyDescent="0.25">
      <c r="A11627" s="3"/>
    </row>
    <row r="11628" spans="1:1" x14ac:dyDescent="0.25">
      <c r="A11628" s="3"/>
    </row>
    <row r="11629" spans="1:1" x14ac:dyDescent="0.25">
      <c r="A11629" s="3"/>
    </row>
    <row r="11630" spans="1:1" x14ac:dyDescent="0.25">
      <c r="A11630" s="3"/>
    </row>
    <row r="11631" spans="1:1" x14ac:dyDescent="0.25">
      <c r="A11631" s="3"/>
    </row>
    <row r="11632" spans="1:1" x14ac:dyDescent="0.25">
      <c r="A11632" s="3"/>
    </row>
    <row r="11633" spans="1:1" x14ac:dyDescent="0.25">
      <c r="A11633" s="3"/>
    </row>
    <row r="11634" spans="1:1" x14ac:dyDescent="0.25">
      <c r="A11634" s="3"/>
    </row>
    <row r="11635" spans="1:1" x14ac:dyDescent="0.25">
      <c r="A11635" s="3"/>
    </row>
    <row r="11636" spans="1:1" x14ac:dyDescent="0.25">
      <c r="A11636" s="3"/>
    </row>
    <row r="11637" spans="1:1" x14ac:dyDescent="0.25">
      <c r="A11637" s="3"/>
    </row>
    <row r="11638" spans="1:1" x14ac:dyDescent="0.25">
      <c r="A11638" s="3"/>
    </row>
    <row r="11639" spans="1:1" x14ac:dyDescent="0.25">
      <c r="A11639" s="3"/>
    </row>
    <row r="11640" spans="1:1" x14ac:dyDescent="0.25">
      <c r="A11640" s="3"/>
    </row>
    <row r="11641" spans="1:1" x14ac:dyDescent="0.25">
      <c r="A11641" s="3"/>
    </row>
    <row r="11642" spans="1:1" x14ac:dyDescent="0.25">
      <c r="A11642" s="3"/>
    </row>
    <row r="11643" spans="1:1" x14ac:dyDescent="0.25">
      <c r="A11643" s="3"/>
    </row>
    <row r="11644" spans="1:1" x14ac:dyDescent="0.25">
      <c r="A11644" s="3"/>
    </row>
    <row r="11645" spans="1:1" x14ac:dyDescent="0.25">
      <c r="A11645" s="3"/>
    </row>
    <row r="11646" spans="1:1" x14ac:dyDescent="0.25">
      <c r="A11646" s="3"/>
    </row>
    <row r="11647" spans="1:1" x14ac:dyDescent="0.25">
      <c r="A11647" s="3"/>
    </row>
    <row r="11648" spans="1:1" x14ac:dyDescent="0.25">
      <c r="A11648" s="3"/>
    </row>
    <row r="11649" spans="1:1" x14ac:dyDescent="0.25">
      <c r="A11649" s="3"/>
    </row>
    <row r="11650" spans="1:1" x14ac:dyDescent="0.25">
      <c r="A11650" s="3"/>
    </row>
    <row r="11651" spans="1:1" x14ac:dyDescent="0.25">
      <c r="A11651" s="3"/>
    </row>
    <row r="11652" spans="1:1" x14ac:dyDescent="0.25">
      <c r="A11652" s="3"/>
    </row>
    <row r="11653" spans="1:1" x14ac:dyDescent="0.25">
      <c r="A11653" s="3"/>
    </row>
    <row r="11654" spans="1:1" x14ac:dyDescent="0.25">
      <c r="A11654" s="3"/>
    </row>
    <row r="11655" spans="1:1" x14ac:dyDescent="0.25">
      <c r="A11655" s="3"/>
    </row>
    <row r="11656" spans="1:1" x14ac:dyDescent="0.25">
      <c r="A11656" s="3"/>
    </row>
    <row r="11657" spans="1:1" x14ac:dyDescent="0.25">
      <c r="A11657" s="3"/>
    </row>
    <row r="11658" spans="1:1" x14ac:dyDescent="0.25">
      <c r="A11658" s="3"/>
    </row>
    <row r="11659" spans="1:1" x14ac:dyDescent="0.25">
      <c r="A11659" s="3"/>
    </row>
    <row r="11660" spans="1:1" x14ac:dyDescent="0.25">
      <c r="A11660" s="3"/>
    </row>
    <row r="11661" spans="1:1" x14ac:dyDescent="0.25">
      <c r="A11661" s="3"/>
    </row>
    <row r="11662" spans="1:1" x14ac:dyDescent="0.25">
      <c r="A11662" s="3"/>
    </row>
    <row r="11663" spans="1:1" x14ac:dyDescent="0.25">
      <c r="A11663" s="3"/>
    </row>
    <row r="11664" spans="1:1" x14ac:dyDescent="0.25">
      <c r="A11664" s="3"/>
    </row>
    <row r="11665" spans="1:1" x14ac:dyDescent="0.25">
      <c r="A11665" s="3"/>
    </row>
    <row r="11666" spans="1:1" x14ac:dyDescent="0.25">
      <c r="A11666" s="3"/>
    </row>
    <row r="11667" spans="1:1" x14ac:dyDescent="0.25">
      <c r="A11667" s="3"/>
    </row>
    <row r="11668" spans="1:1" x14ac:dyDescent="0.25">
      <c r="A11668" s="3"/>
    </row>
    <row r="11669" spans="1:1" x14ac:dyDescent="0.25">
      <c r="A11669" s="3"/>
    </row>
    <row r="11670" spans="1:1" x14ac:dyDescent="0.25">
      <c r="A11670" s="3"/>
    </row>
    <row r="11671" spans="1:1" x14ac:dyDescent="0.25">
      <c r="A11671" s="3"/>
    </row>
    <row r="11672" spans="1:1" x14ac:dyDescent="0.25">
      <c r="A11672" s="3"/>
    </row>
    <row r="11673" spans="1:1" x14ac:dyDescent="0.25">
      <c r="A11673" s="3"/>
    </row>
    <row r="11674" spans="1:1" x14ac:dyDescent="0.25">
      <c r="A11674" s="3"/>
    </row>
    <row r="11675" spans="1:1" x14ac:dyDescent="0.25">
      <c r="A11675" s="3"/>
    </row>
    <row r="11676" spans="1:1" x14ac:dyDescent="0.25">
      <c r="A11676" s="3"/>
    </row>
    <row r="11677" spans="1:1" x14ac:dyDescent="0.25">
      <c r="A11677" s="3"/>
    </row>
    <row r="11678" spans="1:1" x14ac:dyDescent="0.25">
      <c r="A11678" s="3"/>
    </row>
    <row r="11679" spans="1:1" x14ac:dyDescent="0.25">
      <c r="A11679" s="3"/>
    </row>
    <row r="11680" spans="1:1" x14ac:dyDescent="0.25">
      <c r="A11680" s="3"/>
    </row>
    <row r="11681" spans="1:1" x14ac:dyDescent="0.25">
      <c r="A11681" s="3"/>
    </row>
    <row r="11682" spans="1:1" x14ac:dyDescent="0.25">
      <c r="A11682" s="3"/>
    </row>
    <row r="11683" spans="1:1" x14ac:dyDescent="0.25">
      <c r="A11683" s="3"/>
    </row>
    <row r="11684" spans="1:1" x14ac:dyDescent="0.25">
      <c r="A11684" s="3"/>
    </row>
    <row r="11685" spans="1:1" x14ac:dyDescent="0.25">
      <c r="A11685" s="3"/>
    </row>
    <row r="11686" spans="1:1" x14ac:dyDescent="0.25">
      <c r="A11686" s="3"/>
    </row>
    <row r="11687" spans="1:1" x14ac:dyDescent="0.25">
      <c r="A11687" s="3"/>
    </row>
    <row r="11688" spans="1:1" x14ac:dyDescent="0.25">
      <c r="A11688" s="3"/>
    </row>
    <row r="11689" spans="1:1" x14ac:dyDescent="0.25">
      <c r="A11689" s="3"/>
    </row>
    <row r="11690" spans="1:1" x14ac:dyDescent="0.25">
      <c r="A11690" s="3"/>
    </row>
    <row r="11691" spans="1:1" x14ac:dyDescent="0.25">
      <c r="A11691" s="3"/>
    </row>
    <row r="11692" spans="1:1" x14ac:dyDescent="0.25">
      <c r="A11692" s="3"/>
    </row>
    <row r="11693" spans="1:1" x14ac:dyDescent="0.25">
      <c r="A11693" s="3"/>
    </row>
    <row r="11694" spans="1:1" x14ac:dyDescent="0.25">
      <c r="A11694" s="3"/>
    </row>
    <row r="11695" spans="1:1" x14ac:dyDescent="0.25">
      <c r="A11695" s="3"/>
    </row>
    <row r="11696" spans="1:1" x14ac:dyDescent="0.25">
      <c r="A11696" s="3"/>
    </row>
    <row r="11697" spans="1:1" x14ac:dyDescent="0.25">
      <c r="A11697" s="3"/>
    </row>
    <row r="11698" spans="1:1" x14ac:dyDescent="0.25">
      <c r="A11698" s="3"/>
    </row>
    <row r="11699" spans="1:1" x14ac:dyDescent="0.25">
      <c r="A11699" s="3"/>
    </row>
    <row r="11700" spans="1:1" x14ac:dyDescent="0.25">
      <c r="A11700" s="3"/>
    </row>
    <row r="11701" spans="1:1" x14ac:dyDescent="0.25">
      <c r="A11701" s="3"/>
    </row>
    <row r="11702" spans="1:1" x14ac:dyDescent="0.25">
      <c r="A11702" s="3"/>
    </row>
    <row r="11703" spans="1:1" x14ac:dyDescent="0.25">
      <c r="A11703" s="3"/>
    </row>
    <row r="11704" spans="1:1" x14ac:dyDescent="0.25">
      <c r="A11704" s="3"/>
    </row>
    <row r="11705" spans="1:1" x14ac:dyDescent="0.25">
      <c r="A11705" s="3"/>
    </row>
    <row r="11706" spans="1:1" x14ac:dyDescent="0.25">
      <c r="A11706" s="3"/>
    </row>
    <row r="11707" spans="1:1" x14ac:dyDescent="0.25">
      <c r="A11707" s="3"/>
    </row>
    <row r="11708" spans="1:1" x14ac:dyDescent="0.25">
      <c r="A11708" s="3"/>
    </row>
    <row r="11709" spans="1:1" x14ac:dyDescent="0.25">
      <c r="A11709" s="3"/>
    </row>
    <row r="11710" spans="1:1" x14ac:dyDescent="0.25">
      <c r="A11710" s="3"/>
    </row>
    <row r="11711" spans="1:1" x14ac:dyDescent="0.25">
      <c r="A11711" s="3"/>
    </row>
    <row r="11712" spans="1:1" x14ac:dyDescent="0.25">
      <c r="A11712" s="3"/>
    </row>
    <row r="11713" spans="1:1" x14ac:dyDescent="0.25">
      <c r="A11713" s="3"/>
    </row>
    <row r="11714" spans="1:1" x14ac:dyDescent="0.25">
      <c r="A11714" s="3"/>
    </row>
    <row r="11715" spans="1:1" x14ac:dyDescent="0.25">
      <c r="A11715" s="3"/>
    </row>
    <row r="11716" spans="1:1" x14ac:dyDescent="0.25">
      <c r="A11716" s="3"/>
    </row>
    <row r="11717" spans="1:1" x14ac:dyDescent="0.25">
      <c r="A11717" s="3"/>
    </row>
    <row r="11718" spans="1:1" x14ac:dyDescent="0.25">
      <c r="A11718" s="3"/>
    </row>
    <row r="11719" spans="1:1" x14ac:dyDescent="0.25">
      <c r="A11719" s="3"/>
    </row>
    <row r="11720" spans="1:1" x14ac:dyDescent="0.25">
      <c r="A11720" s="3"/>
    </row>
    <row r="11721" spans="1:1" x14ac:dyDescent="0.25">
      <c r="A11721" s="3"/>
    </row>
    <row r="11722" spans="1:1" x14ac:dyDescent="0.25">
      <c r="A11722" s="3"/>
    </row>
    <row r="11723" spans="1:1" x14ac:dyDescent="0.25">
      <c r="A11723" s="3"/>
    </row>
    <row r="11724" spans="1:1" x14ac:dyDescent="0.25">
      <c r="A11724" s="3"/>
    </row>
    <row r="11725" spans="1:1" x14ac:dyDescent="0.25">
      <c r="A11725" s="3"/>
    </row>
    <row r="11726" spans="1:1" x14ac:dyDescent="0.25">
      <c r="A11726" s="3"/>
    </row>
    <row r="11727" spans="1:1" x14ac:dyDescent="0.25">
      <c r="A11727" s="3"/>
    </row>
    <row r="11728" spans="1:1" x14ac:dyDescent="0.25">
      <c r="A11728" s="3"/>
    </row>
    <row r="11729" spans="1:1" x14ac:dyDescent="0.25">
      <c r="A11729" s="3"/>
    </row>
    <row r="11730" spans="1:1" x14ac:dyDescent="0.25">
      <c r="A11730" s="3"/>
    </row>
    <row r="11731" spans="1:1" x14ac:dyDescent="0.25">
      <c r="A11731" s="3"/>
    </row>
    <row r="11732" spans="1:1" x14ac:dyDescent="0.25">
      <c r="A11732" s="3"/>
    </row>
    <row r="11733" spans="1:1" x14ac:dyDescent="0.25">
      <c r="A11733" s="3"/>
    </row>
    <row r="11734" spans="1:1" x14ac:dyDescent="0.25">
      <c r="A11734" s="3"/>
    </row>
    <row r="11735" spans="1:1" x14ac:dyDescent="0.25">
      <c r="A11735" s="3"/>
    </row>
    <row r="11736" spans="1:1" x14ac:dyDescent="0.25">
      <c r="A11736" s="3"/>
    </row>
    <row r="11737" spans="1:1" x14ac:dyDescent="0.25">
      <c r="A11737" s="3"/>
    </row>
    <row r="11738" spans="1:1" x14ac:dyDescent="0.25">
      <c r="A11738" s="3"/>
    </row>
    <row r="11739" spans="1:1" x14ac:dyDescent="0.25">
      <c r="A11739" s="3"/>
    </row>
    <row r="11740" spans="1:1" x14ac:dyDescent="0.25">
      <c r="A11740" s="3"/>
    </row>
    <row r="11741" spans="1:1" x14ac:dyDescent="0.25">
      <c r="A11741" s="3"/>
    </row>
    <row r="11742" spans="1:1" x14ac:dyDescent="0.25">
      <c r="A11742" s="3"/>
    </row>
    <row r="11743" spans="1:1" x14ac:dyDescent="0.25">
      <c r="A11743" s="3"/>
    </row>
    <row r="11744" spans="1:1" x14ac:dyDescent="0.25">
      <c r="A11744" s="3"/>
    </row>
    <row r="11745" spans="1:1" x14ac:dyDescent="0.25">
      <c r="A11745" s="3"/>
    </row>
    <row r="11746" spans="1:1" x14ac:dyDescent="0.25">
      <c r="A11746" s="3"/>
    </row>
    <row r="11747" spans="1:1" x14ac:dyDescent="0.25">
      <c r="A11747" s="3"/>
    </row>
    <row r="11748" spans="1:1" x14ac:dyDescent="0.25">
      <c r="A11748" s="3"/>
    </row>
    <row r="11749" spans="1:1" x14ac:dyDescent="0.25">
      <c r="A11749" s="3"/>
    </row>
    <row r="11750" spans="1:1" x14ac:dyDescent="0.25">
      <c r="A11750" s="3"/>
    </row>
    <row r="11751" spans="1:1" x14ac:dyDescent="0.25">
      <c r="A11751" s="3"/>
    </row>
    <row r="11752" spans="1:1" x14ac:dyDescent="0.25">
      <c r="A11752" s="3"/>
    </row>
    <row r="11753" spans="1:1" x14ac:dyDescent="0.25">
      <c r="A11753" s="3"/>
    </row>
    <row r="11754" spans="1:1" x14ac:dyDescent="0.25">
      <c r="A11754" s="3"/>
    </row>
    <row r="11755" spans="1:1" x14ac:dyDescent="0.25">
      <c r="A11755" s="3"/>
    </row>
    <row r="11756" spans="1:1" x14ac:dyDescent="0.25">
      <c r="A11756" s="3"/>
    </row>
    <row r="11757" spans="1:1" x14ac:dyDescent="0.25">
      <c r="A11757" s="3"/>
    </row>
    <row r="11758" spans="1:1" x14ac:dyDescent="0.25">
      <c r="A11758" s="3"/>
    </row>
    <row r="11759" spans="1:1" x14ac:dyDescent="0.25">
      <c r="A11759" s="3"/>
    </row>
    <row r="11760" spans="1:1" x14ac:dyDescent="0.25">
      <c r="A11760" s="3"/>
    </row>
    <row r="11761" spans="1:1" x14ac:dyDescent="0.25">
      <c r="A11761" s="3"/>
    </row>
    <row r="11762" spans="1:1" x14ac:dyDescent="0.25">
      <c r="A11762" s="3"/>
    </row>
    <row r="11763" spans="1:1" x14ac:dyDescent="0.25">
      <c r="A11763" s="3"/>
    </row>
    <row r="11764" spans="1:1" x14ac:dyDescent="0.25">
      <c r="A11764" s="3"/>
    </row>
    <row r="11765" spans="1:1" x14ac:dyDescent="0.25">
      <c r="A11765" s="3"/>
    </row>
    <row r="11766" spans="1:1" x14ac:dyDescent="0.25">
      <c r="A11766" s="3"/>
    </row>
    <row r="11767" spans="1:1" x14ac:dyDescent="0.25">
      <c r="A11767" s="3"/>
    </row>
    <row r="11768" spans="1:1" x14ac:dyDescent="0.25">
      <c r="A11768" s="3"/>
    </row>
    <row r="11769" spans="1:1" x14ac:dyDescent="0.25">
      <c r="A11769" s="3"/>
    </row>
    <row r="11770" spans="1:1" x14ac:dyDescent="0.25">
      <c r="A11770" s="3"/>
    </row>
    <row r="11771" spans="1:1" x14ac:dyDescent="0.25">
      <c r="A11771" s="3"/>
    </row>
    <row r="11772" spans="1:1" x14ac:dyDescent="0.25">
      <c r="A11772" s="3"/>
    </row>
    <row r="11773" spans="1:1" x14ac:dyDescent="0.25">
      <c r="A11773" s="3"/>
    </row>
    <row r="11774" spans="1:1" x14ac:dyDescent="0.25">
      <c r="A11774" s="3"/>
    </row>
    <row r="11775" spans="1:1" x14ac:dyDescent="0.25">
      <c r="A11775" s="3"/>
    </row>
    <row r="11776" spans="1:1" x14ac:dyDescent="0.25">
      <c r="A11776" s="3"/>
    </row>
    <row r="11777" spans="1:1" x14ac:dyDescent="0.25">
      <c r="A11777" s="3"/>
    </row>
    <row r="11778" spans="1:1" x14ac:dyDescent="0.25">
      <c r="A11778" s="3"/>
    </row>
    <row r="11779" spans="1:1" x14ac:dyDescent="0.25">
      <c r="A11779" s="3"/>
    </row>
    <row r="11780" spans="1:1" x14ac:dyDescent="0.25">
      <c r="A11780" s="3"/>
    </row>
    <row r="11781" spans="1:1" x14ac:dyDescent="0.25">
      <c r="A11781" s="3"/>
    </row>
    <row r="11782" spans="1:1" x14ac:dyDescent="0.25">
      <c r="A11782" s="3"/>
    </row>
    <row r="11783" spans="1:1" x14ac:dyDescent="0.25">
      <c r="A11783" s="3"/>
    </row>
    <row r="11784" spans="1:1" x14ac:dyDescent="0.25">
      <c r="A11784" s="3"/>
    </row>
    <row r="11785" spans="1:1" x14ac:dyDescent="0.25">
      <c r="A11785" s="3"/>
    </row>
    <row r="11786" spans="1:1" x14ac:dyDescent="0.25">
      <c r="A11786" s="3"/>
    </row>
    <row r="11787" spans="1:1" x14ac:dyDescent="0.25">
      <c r="A11787" s="3"/>
    </row>
    <row r="11788" spans="1:1" x14ac:dyDescent="0.25">
      <c r="A11788" s="3"/>
    </row>
    <row r="11789" spans="1:1" x14ac:dyDescent="0.25">
      <c r="A11789" s="3"/>
    </row>
    <row r="11790" spans="1:1" x14ac:dyDescent="0.25">
      <c r="A11790" s="3"/>
    </row>
    <row r="11791" spans="1:1" x14ac:dyDescent="0.25">
      <c r="A11791" s="3"/>
    </row>
    <row r="11792" spans="1:1" x14ac:dyDescent="0.25">
      <c r="A11792" s="3"/>
    </row>
    <row r="11793" spans="1:1" x14ac:dyDescent="0.25">
      <c r="A11793" s="3"/>
    </row>
    <row r="11794" spans="1:1" x14ac:dyDescent="0.25">
      <c r="A11794" s="3"/>
    </row>
    <row r="11795" spans="1:1" x14ac:dyDescent="0.25">
      <c r="A11795" s="3"/>
    </row>
    <row r="11796" spans="1:1" x14ac:dyDescent="0.25">
      <c r="A11796" s="3"/>
    </row>
    <row r="11797" spans="1:1" x14ac:dyDescent="0.25">
      <c r="A11797" s="3"/>
    </row>
    <row r="11798" spans="1:1" x14ac:dyDescent="0.25">
      <c r="A11798" s="3"/>
    </row>
    <row r="11799" spans="1:1" x14ac:dyDescent="0.25">
      <c r="A11799" s="3"/>
    </row>
    <row r="11800" spans="1:1" x14ac:dyDescent="0.25">
      <c r="A11800" s="3"/>
    </row>
    <row r="11801" spans="1:1" x14ac:dyDescent="0.25">
      <c r="A11801" s="3"/>
    </row>
    <row r="11802" spans="1:1" x14ac:dyDescent="0.25">
      <c r="A11802" s="3"/>
    </row>
    <row r="11803" spans="1:1" x14ac:dyDescent="0.25">
      <c r="A11803" s="3"/>
    </row>
    <row r="11804" spans="1:1" x14ac:dyDescent="0.25">
      <c r="A11804" s="3"/>
    </row>
    <row r="11805" spans="1:1" x14ac:dyDescent="0.25">
      <c r="A11805" s="3"/>
    </row>
    <row r="11806" spans="1:1" x14ac:dyDescent="0.25">
      <c r="A11806" s="3"/>
    </row>
    <row r="11807" spans="1:1" x14ac:dyDescent="0.25">
      <c r="A11807" s="3"/>
    </row>
    <row r="11808" spans="1:1" x14ac:dyDescent="0.25">
      <c r="A11808" s="3"/>
    </row>
    <row r="11809" spans="1:1" x14ac:dyDescent="0.25">
      <c r="A11809" s="3"/>
    </row>
    <row r="11810" spans="1:1" x14ac:dyDescent="0.25">
      <c r="A11810" s="3"/>
    </row>
    <row r="11811" spans="1:1" x14ac:dyDescent="0.25">
      <c r="A11811" s="3"/>
    </row>
    <row r="11812" spans="1:1" x14ac:dyDescent="0.25">
      <c r="A11812" s="3"/>
    </row>
    <row r="11813" spans="1:1" x14ac:dyDescent="0.25">
      <c r="A11813" s="3"/>
    </row>
    <row r="11814" spans="1:1" x14ac:dyDescent="0.25">
      <c r="A11814" s="3"/>
    </row>
    <row r="11815" spans="1:1" x14ac:dyDescent="0.25">
      <c r="A11815" s="3"/>
    </row>
    <row r="11816" spans="1:1" x14ac:dyDescent="0.25">
      <c r="A11816" s="3"/>
    </row>
    <row r="11817" spans="1:1" x14ac:dyDescent="0.25">
      <c r="A11817" s="3"/>
    </row>
    <row r="11818" spans="1:1" x14ac:dyDescent="0.25">
      <c r="A11818" s="3"/>
    </row>
    <row r="11819" spans="1:1" x14ac:dyDescent="0.25">
      <c r="A11819" s="3"/>
    </row>
    <row r="11820" spans="1:1" x14ac:dyDescent="0.25">
      <c r="A11820" s="3"/>
    </row>
    <row r="11821" spans="1:1" x14ac:dyDescent="0.25">
      <c r="A11821" s="3"/>
    </row>
    <row r="11822" spans="1:1" x14ac:dyDescent="0.25">
      <c r="A11822" s="3"/>
    </row>
    <row r="11823" spans="1:1" x14ac:dyDescent="0.25">
      <c r="A11823" s="3"/>
    </row>
    <row r="11824" spans="1:1" x14ac:dyDescent="0.25">
      <c r="A11824" s="3"/>
    </row>
    <row r="11825" spans="1:1" x14ac:dyDescent="0.25">
      <c r="A11825" s="3"/>
    </row>
    <row r="11826" spans="1:1" x14ac:dyDescent="0.25">
      <c r="A11826" s="3"/>
    </row>
    <row r="11827" spans="1:1" x14ac:dyDescent="0.25">
      <c r="A11827" s="3"/>
    </row>
    <row r="11828" spans="1:1" x14ac:dyDescent="0.25">
      <c r="A11828" s="3"/>
    </row>
    <row r="11829" spans="1:1" x14ac:dyDescent="0.25">
      <c r="A11829" s="3"/>
    </row>
    <row r="11830" spans="1:1" x14ac:dyDescent="0.25">
      <c r="A11830" s="3"/>
    </row>
    <row r="11831" spans="1:1" x14ac:dyDescent="0.25">
      <c r="A11831" s="3"/>
    </row>
    <row r="11832" spans="1:1" x14ac:dyDescent="0.25">
      <c r="A11832" s="3"/>
    </row>
    <row r="11833" spans="1:1" x14ac:dyDescent="0.25">
      <c r="A11833" s="3"/>
    </row>
    <row r="11834" spans="1:1" x14ac:dyDescent="0.25">
      <c r="A11834" s="3"/>
    </row>
    <row r="11835" spans="1:1" x14ac:dyDescent="0.25">
      <c r="A11835" s="3"/>
    </row>
    <row r="11836" spans="1:1" x14ac:dyDescent="0.25">
      <c r="A11836" s="3"/>
    </row>
    <row r="11837" spans="1:1" x14ac:dyDescent="0.25">
      <c r="A11837" s="3"/>
    </row>
    <row r="11838" spans="1:1" x14ac:dyDescent="0.25">
      <c r="A11838" s="3"/>
    </row>
    <row r="11839" spans="1:1" x14ac:dyDescent="0.25">
      <c r="A11839" s="3"/>
    </row>
    <row r="11840" spans="1:1" x14ac:dyDescent="0.25">
      <c r="A11840" s="3"/>
    </row>
    <row r="11841" spans="1:1" x14ac:dyDescent="0.25">
      <c r="A11841" s="3"/>
    </row>
    <row r="11842" spans="1:1" x14ac:dyDescent="0.25">
      <c r="A11842" s="3"/>
    </row>
    <row r="11843" spans="1:1" x14ac:dyDescent="0.25">
      <c r="A11843" s="3"/>
    </row>
    <row r="11844" spans="1:1" x14ac:dyDescent="0.25">
      <c r="A11844" s="3"/>
    </row>
    <row r="11845" spans="1:1" x14ac:dyDescent="0.25">
      <c r="A11845" s="3"/>
    </row>
    <row r="11846" spans="1:1" x14ac:dyDescent="0.25">
      <c r="A11846" s="3"/>
    </row>
    <row r="11847" spans="1:1" x14ac:dyDescent="0.25">
      <c r="A11847" s="3"/>
    </row>
    <row r="11848" spans="1:1" x14ac:dyDescent="0.25">
      <c r="A11848" s="3"/>
    </row>
    <row r="11849" spans="1:1" x14ac:dyDescent="0.25">
      <c r="A11849" s="3"/>
    </row>
    <row r="11850" spans="1:1" x14ac:dyDescent="0.25">
      <c r="A11850" s="3"/>
    </row>
    <row r="11851" spans="1:1" x14ac:dyDescent="0.25">
      <c r="A11851" s="3"/>
    </row>
    <row r="11852" spans="1:1" x14ac:dyDescent="0.25">
      <c r="A11852" s="3"/>
    </row>
    <row r="11853" spans="1:1" x14ac:dyDescent="0.25">
      <c r="A11853" s="3"/>
    </row>
    <row r="11854" spans="1:1" x14ac:dyDescent="0.25">
      <c r="A11854" s="3"/>
    </row>
    <row r="11855" spans="1:1" x14ac:dyDescent="0.25">
      <c r="A11855" s="3"/>
    </row>
    <row r="11856" spans="1:1" x14ac:dyDescent="0.25">
      <c r="A11856" s="3"/>
    </row>
    <row r="11857" spans="1:1" x14ac:dyDescent="0.25">
      <c r="A11857" s="3"/>
    </row>
    <row r="11858" spans="1:1" x14ac:dyDescent="0.25">
      <c r="A11858" s="3"/>
    </row>
    <row r="11859" spans="1:1" x14ac:dyDescent="0.25">
      <c r="A11859" s="3"/>
    </row>
    <row r="11860" spans="1:1" x14ac:dyDescent="0.25">
      <c r="A11860" s="3"/>
    </row>
    <row r="11861" spans="1:1" x14ac:dyDescent="0.25">
      <c r="A11861" s="3"/>
    </row>
    <row r="11862" spans="1:1" x14ac:dyDescent="0.25">
      <c r="A11862" s="3"/>
    </row>
    <row r="11863" spans="1:1" x14ac:dyDescent="0.25">
      <c r="A11863" s="3"/>
    </row>
    <row r="11864" spans="1:1" x14ac:dyDescent="0.25">
      <c r="A11864" s="3"/>
    </row>
    <row r="11865" spans="1:1" x14ac:dyDescent="0.25">
      <c r="A11865" s="3"/>
    </row>
    <row r="11866" spans="1:1" x14ac:dyDescent="0.25">
      <c r="A11866" s="3"/>
    </row>
    <row r="11867" spans="1:1" x14ac:dyDescent="0.25">
      <c r="A11867" s="3"/>
    </row>
    <row r="11868" spans="1:1" x14ac:dyDescent="0.25">
      <c r="A11868" s="3"/>
    </row>
    <row r="11869" spans="1:1" x14ac:dyDescent="0.25">
      <c r="A11869" s="3"/>
    </row>
    <row r="11870" spans="1:1" x14ac:dyDescent="0.25">
      <c r="A11870" s="3"/>
    </row>
    <row r="11871" spans="1:1" x14ac:dyDescent="0.25">
      <c r="A11871" s="3"/>
    </row>
    <row r="11872" spans="1:1" x14ac:dyDescent="0.25">
      <c r="A11872" s="3"/>
    </row>
    <row r="11873" spans="1:1" x14ac:dyDescent="0.25">
      <c r="A11873" s="3"/>
    </row>
    <row r="11874" spans="1:1" x14ac:dyDescent="0.25">
      <c r="A11874" s="3"/>
    </row>
    <row r="11875" spans="1:1" x14ac:dyDescent="0.25">
      <c r="A11875" s="3"/>
    </row>
    <row r="11876" spans="1:1" x14ac:dyDescent="0.25">
      <c r="A11876" s="3"/>
    </row>
    <row r="11877" spans="1:1" x14ac:dyDescent="0.25">
      <c r="A11877" s="3"/>
    </row>
    <row r="11878" spans="1:1" x14ac:dyDescent="0.25">
      <c r="A11878" s="3"/>
    </row>
    <row r="11879" spans="1:1" x14ac:dyDescent="0.25">
      <c r="A11879" s="3"/>
    </row>
    <row r="11880" spans="1:1" x14ac:dyDescent="0.25">
      <c r="A11880" s="3"/>
    </row>
    <row r="11881" spans="1:1" x14ac:dyDescent="0.25">
      <c r="A11881" s="3"/>
    </row>
    <row r="11882" spans="1:1" x14ac:dyDescent="0.25">
      <c r="A11882" s="3"/>
    </row>
    <row r="11883" spans="1:1" x14ac:dyDescent="0.25">
      <c r="A11883" s="3"/>
    </row>
    <row r="11884" spans="1:1" x14ac:dyDescent="0.25">
      <c r="A11884" s="3"/>
    </row>
    <row r="11885" spans="1:1" x14ac:dyDescent="0.25">
      <c r="A11885" s="3"/>
    </row>
    <row r="11886" spans="1:1" x14ac:dyDescent="0.25">
      <c r="A11886" s="3"/>
    </row>
    <row r="11887" spans="1:1" x14ac:dyDescent="0.25">
      <c r="A11887" s="3"/>
    </row>
    <row r="11888" spans="1:1" x14ac:dyDescent="0.25">
      <c r="A11888" s="3"/>
    </row>
    <row r="11889" spans="1:1" x14ac:dyDescent="0.25">
      <c r="A11889" s="3"/>
    </row>
    <row r="11890" spans="1:1" x14ac:dyDescent="0.25">
      <c r="A11890" s="3"/>
    </row>
    <row r="11891" spans="1:1" x14ac:dyDescent="0.25">
      <c r="A11891" s="3"/>
    </row>
    <row r="11892" spans="1:1" x14ac:dyDescent="0.25">
      <c r="A11892" s="3"/>
    </row>
    <row r="11893" spans="1:1" x14ac:dyDescent="0.25">
      <c r="A11893" s="3"/>
    </row>
    <row r="11894" spans="1:1" x14ac:dyDescent="0.25">
      <c r="A11894" s="3"/>
    </row>
    <row r="11895" spans="1:1" x14ac:dyDescent="0.25">
      <c r="A11895" s="3"/>
    </row>
    <row r="11896" spans="1:1" x14ac:dyDescent="0.25">
      <c r="A11896" s="3"/>
    </row>
    <row r="11897" spans="1:1" x14ac:dyDescent="0.25">
      <c r="A11897" s="3"/>
    </row>
    <row r="11898" spans="1:1" x14ac:dyDescent="0.25">
      <c r="A11898" s="3"/>
    </row>
    <row r="11899" spans="1:1" x14ac:dyDescent="0.25">
      <c r="A11899" s="3"/>
    </row>
    <row r="11900" spans="1:1" x14ac:dyDescent="0.25">
      <c r="A11900" s="3"/>
    </row>
    <row r="11901" spans="1:1" x14ac:dyDescent="0.25">
      <c r="A11901" s="3"/>
    </row>
    <row r="11902" spans="1:1" x14ac:dyDescent="0.25">
      <c r="A11902" s="3"/>
    </row>
    <row r="11903" spans="1:1" x14ac:dyDescent="0.25">
      <c r="A11903" s="3"/>
    </row>
    <row r="11904" spans="1:1" x14ac:dyDescent="0.25">
      <c r="A11904" s="3"/>
    </row>
    <row r="11905" spans="1:1" x14ac:dyDescent="0.25">
      <c r="A11905" s="3"/>
    </row>
    <row r="11906" spans="1:1" x14ac:dyDescent="0.25">
      <c r="A11906" s="3"/>
    </row>
    <row r="11907" spans="1:1" x14ac:dyDescent="0.25">
      <c r="A11907" s="3"/>
    </row>
    <row r="11908" spans="1:1" x14ac:dyDescent="0.25">
      <c r="A11908" s="3"/>
    </row>
    <row r="11909" spans="1:1" x14ac:dyDescent="0.25">
      <c r="A11909" s="3"/>
    </row>
    <row r="11910" spans="1:1" x14ac:dyDescent="0.25">
      <c r="A11910" s="3"/>
    </row>
    <row r="11911" spans="1:1" x14ac:dyDescent="0.25">
      <c r="A11911" s="3"/>
    </row>
    <row r="11912" spans="1:1" x14ac:dyDescent="0.25">
      <c r="A11912" s="3"/>
    </row>
    <row r="11913" spans="1:1" x14ac:dyDescent="0.25">
      <c r="A11913" s="3"/>
    </row>
    <row r="11914" spans="1:1" x14ac:dyDescent="0.25">
      <c r="A11914" s="3"/>
    </row>
    <row r="11915" spans="1:1" x14ac:dyDescent="0.25">
      <c r="A11915" s="3"/>
    </row>
    <row r="11916" spans="1:1" x14ac:dyDescent="0.25">
      <c r="A11916" s="3"/>
    </row>
    <row r="11917" spans="1:1" x14ac:dyDescent="0.25">
      <c r="A11917" s="3"/>
    </row>
    <row r="11918" spans="1:1" x14ac:dyDescent="0.25">
      <c r="A11918" s="3"/>
    </row>
    <row r="11919" spans="1:1" x14ac:dyDescent="0.25">
      <c r="A11919" s="3"/>
    </row>
    <row r="11920" spans="1:1" x14ac:dyDescent="0.25">
      <c r="A11920" s="3"/>
    </row>
    <row r="11921" spans="1:1" x14ac:dyDescent="0.25">
      <c r="A11921" s="3"/>
    </row>
    <row r="11922" spans="1:1" x14ac:dyDescent="0.25">
      <c r="A11922" s="3"/>
    </row>
    <row r="11923" spans="1:1" x14ac:dyDescent="0.25">
      <c r="A11923" s="3"/>
    </row>
    <row r="11924" spans="1:1" x14ac:dyDescent="0.25">
      <c r="A11924" s="3"/>
    </row>
    <row r="11925" spans="1:1" x14ac:dyDescent="0.25">
      <c r="A11925" s="3"/>
    </row>
    <row r="11926" spans="1:1" x14ac:dyDescent="0.25">
      <c r="A11926" s="3"/>
    </row>
    <row r="11927" spans="1:1" x14ac:dyDescent="0.25">
      <c r="A11927" s="3"/>
    </row>
    <row r="11928" spans="1:1" x14ac:dyDescent="0.25">
      <c r="A11928" s="3"/>
    </row>
    <row r="11929" spans="1:1" x14ac:dyDescent="0.25">
      <c r="A11929" s="3"/>
    </row>
    <row r="11930" spans="1:1" x14ac:dyDescent="0.25">
      <c r="A11930" s="3"/>
    </row>
    <row r="11931" spans="1:1" x14ac:dyDescent="0.25">
      <c r="A11931" s="3"/>
    </row>
    <row r="11932" spans="1:1" x14ac:dyDescent="0.25">
      <c r="A11932" s="3"/>
    </row>
    <row r="11933" spans="1:1" x14ac:dyDescent="0.25">
      <c r="A11933" s="3"/>
    </row>
    <row r="11934" spans="1:1" x14ac:dyDescent="0.25">
      <c r="A11934" s="3"/>
    </row>
    <row r="11935" spans="1:1" x14ac:dyDescent="0.25">
      <c r="A11935" s="3"/>
    </row>
    <row r="11936" spans="1:1" x14ac:dyDescent="0.25">
      <c r="A11936" s="3"/>
    </row>
    <row r="11937" spans="1:1" x14ac:dyDescent="0.25">
      <c r="A11937" s="3"/>
    </row>
    <row r="11938" spans="1:1" x14ac:dyDescent="0.25">
      <c r="A11938" s="3"/>
    </row>
    <row r="11939" spans="1:1" x14ac:dyDescent="0.25">
      <c r="A11939" s="3"/>
    </row>
    <row r="11940" spans="1:1" x14ac:dyDescent="0.25">
      <c r="A11940" s="3"/>
    </row>
    <row r="11941" spans="1:1" x14ac:dyDescent="0.25">
      <c r="A11941" s="3"/>
    </row>
    <row r="11942" spans="1:1" x14ac:dyDescent="0.25">
      <c r="A11942" s="3"/>
    </row>
    <row r="11943" spans="1:1" x14ac:dyDescent="0.25">
      <c r="A11943" s="3"/>
    </row>
    <row r="11944" spans="1:1" x14ac:dyDescent="0.25">
      <c r="A11944" s="3"/>
    </row>
    <row r="11945" spans="1:1" x14ac:dyDescent="0.25">
      <c r="A11945" s="3"/>
    </row>
    <row r="11946" spans="1:1" x14ac:dyDescent="0.25">
      <c r="A11946" s="3"/>
    </row>
    <row r="11947" spans="1:1" x14ac:dyDescent="0.25">
      <c r="A11947" s="3"/>
    </row>
    <row r="11948" spans="1:1" x14ac:dyDescent="0.25">
      <c r="A11948" s="3"/>
    </row>
    <row r="11949" spans="1:1" x14ac:dyDescent="0.25">
      <c r="A11949" s="3"/>
    </row>
    <row r="11950" spans="1:1" x14ac:dyDescent="0.25">
      <c r="A11950" s="3"/>
    </row>
    <row r="11951" spans="1:1" x14ac:dyDescent="0.25">
      <c r="A11951" s="3"/>
    </row>
    <row r="11952" spans="1:1" x14ac:dyDescent="0.25">
      <c r="A11952" s="3"/>
    </row>
    <row r="11953" spans="1:1" x14ac:dyDescent="0.25">
      <c r="A11953" s="3"/>
    </row>
    <row r="11954" spans="1:1" x14ac:dyDescent="0.25">
      <c r="A11954" s="3"/>
    </row>
    <row r="11955" spans="1:1" x14ac:dyDescent="0.25">
      <c r="A11955" s="3"/>
    </row>
    <row r="11956" spans="1:1" x14ac:dyDescent="0.25">
      <c r="A11956" s="3"/>
    </row>
    <row r="11957" spans="1:1" x14ac:dyDescent="0.25">
      <c r="A11957" s="3"/>
    </row>
    <row r="11958" spans="1:1" x14ac:dyDescent="0.25">
      <c r="A11958" s="3"/>
    </row>
    <row r="11959" spans="1:1" x14ac:dyDescent="0.25">
      <c r="A11959" s="3"/>
    </row>
    <row r="11960" spans="1:1" x14ac:dyDescent="0.25">
      <c r="A11960" s="3"/>
    </row>
    <row r="11961" spans="1:1" x14ac:dyDescent="0.25">
      <c r="A11961" s="3"/>
    </row>
    <row r="11962" spans="1:1" x14ac:dyDescent="0.25">
      <c r="A11962" s="3"/>
    </row>
    <row r="11963" spans="1:1" x14ac:dyDescent="0.25">
      <c r="A11963" s="3"/>
    </row>
    <row r="11964" spans="1:1" x14ac:dyDescent="0.25">
      <c r="A11964" s="3"/>
    </row>
    <row r="11965" spans="1:1" x14ac:dyDescent="0.25">
      <c r="A11965" s="3"/>
    </row>
    <row r="11966" spans="1:1" x14ac:dyDescent="0.25">
      <c r="A11966" s="3"/>
    </row>
    <row r="11967" spans="1:1" x14ac:dyDescent="0.25">
      <c r="A11967" s="3"/>
    </row>
    <row r="11968" spans="1:1" x14ac:dyDescent="0.25">
      <c r="A11968" s="3"/>
    </row>
    <row r="11969" spans="1:1" x14ac:dyDescent="0.25">
      <c r="A11969" s="3"/>
    </row>
    <row r="11970" spans="1:1" x14ac:dyDescent="0.25">
      <c r="A11970" s="3"/>
    </row>
    <row r="11971" spans="1:1" x14ac:dyDescent="0.25">
      <c r="A11971" s="3"/>
    </row>
    <row r="11972" spans="1:1" x14ac:dyDescent="0.25">
      <c r="A11972" s="3"/>
    </row>
    <row r="11973" spans="1:1" x14ac:dyDescent="0.25">
      <c r="A11973" s="3"/>
    </row>
    <row r="11974" spans="1:1" x14ac:dyDescent="0.25">
      <c r="A11974" s="3"/>
    </row>
    <row r="11975" spans="1:1" x14ac:dyDescent="0.25">
      <c r="A11975" s="3"/>
    </row>
    <row r="11976" spans="1:1" x14ac:dyDescent="0.25">
      <c r="A11976" s="3"/>
    </row>
    <row r="11977" spans="1:1" x14ac:dyDescent="0.25">
      <c r="A11977" s="3"/>
    </row>
    <row r="11978" spans="1:1" x14ac:dyDescent="0.25">
      <c r="A11978" s="3"/>
    </row>
    <row r="11979" spans="1:1" x14ac:dyDescent="0.25">
      <c r="A11979" s="3"/>
    </row>
    <row r="11980" spans="1:1" x14ac:dyDescent="0.25">
      <c r="A11980" s="3"/>
    </row>
    <row r="11981" spans="1:1" x14ac:dyDescent="0.25">
      <c r="A11981" s="3"/>
    </row>
    <row r="11982" spans="1:1" x14ac:dyDescent="0.25">
      <c r="A11982" s="3"/>
    </row>
    <row r="11983" spans="1:1" x14ac:dyDescent="0.25">
      <c r="A11983" s="3"/>
    </row>
    <row r="11984" spans="1:1" x14ac:dyDescent="0.25">
      <c r="A11984" s="3"/>
    </row>
    <row r="11985" spans="1:1" x14ac:dyDescent="0.25">
      <c r="A11985" s="3"/>
    </row>
    <row r="11986" spans="1:1" x14ac:dyDescent="0.25">
      <c r="A11986" s="3"/>
    </row>
    <row r="11987" spans="1:1" x14ac:dyDescent="0.25">
      <c r="A11987" s="3"/>
    </row>
    <row r="11988" spans="1:1" x14ac:dyDescent="0.25">
      <c r="A11988" s="3"/>
    </row>
    <row r="11989" spans="1:1" x14ac:dyDescent="0.25">
      <c r="A11989" s="3"/>
    </row>
    <row r="11990" spans="1:1" x14ac:dyDescent="0.25">
      <c r="A11990" s="3"/>
    </row>
    <row r="11991" spans="1:1" x14ac:dyDescent="0.25">
      <c r="A11991" s="3"/>
    </row>
    <row r="11992" spans="1:1" x14ac:dyDescent="0.25">
      <c r="A11992" s="3"/>
    </row>
    <row r="11993" spans="1:1" x14ac:dyDescent="0.25">
      <c r="A11993" s="3"/>
    </row>
    <row r="11994" spans="1:1" x14ac:dyDescent="0.25">
      <c r="A11994" s="3"/>
    </row>
    <row r="11995" spans="1:1" x14ac:dyDescent="0.25">
      <c r="A11995" s="3"/>
    </row>
    <row r="11996" spans="1:1" x14ac:dyDescent="0.25">
      <c r="A11996" s="3"/>
    </row>
    <row r="11997" spans="1:1" x14ac:dyDescent="0.25">
      <c r="A11997" s="3"/>
    </row>
    <row r="11998" spans="1:1" x14ac:dyDescent="0.25">
      <c r="A11998" s="3"/>
    </row>
    <row r="11999" spans="1:1" x14ac:dyDescent="0.25">
      <c r="A11999" s="3"/>
    </row>
    <row r="12000" spans="1:1" x14ac:dyDescent="0.25">
      <c r="A12000" s="3"/>
    </row>
    <row r="12001" spans="1:1" x14ac:dyDescent="0.25">
      <c r="A12001" s="3"/>
    </row>
    <row r="12002" spans="1:1" x14ac:dyDescent="0.25">
      <c r="A12002" s="3"/>
    </row>
    <row r="12003" spans="1:1" x14ac:dyDescent="0.25">
      <c r="A12003" s="3"/>
    </row>
    <row r="12004" spans="1:1" x14ac:dyDescent="0.25">
      <c r="A12004" s="3"/>
    </row>
    <row r="12005" spans="1:1" x14ac:dyDescent="0.25">
      <c r="A12005" s="3"/>
    </row>
    <row r="12006" spans="1:1" x14ac:dyDescent="0.25">
      <c r="A12006" s="3"/>
    </row>
    <row r="12007" spans="1:1" x14ac:dyDescent="0.25">
      <c r="A12007" s="3"/>
    </row>
    <row r="12008" spans="1:1" x14ac:dyDescent="0.25">
      <c r="A12008" s="3"/>
    </row>
    <row r="12009" spans="1:1" x14ac:dyDescent="0.25">
      <c r="A12009" s="3"/>
    </row>
    <row r="12010" spans="1:1" x14ac:dyDescent="0.25">
      <c r="A12010" s="3"/>
    </row>
    <row r="12011" spans="1:1" x14ac:dyDescent="0.25">
      <c r="A12011" s="3"/>
    </row>
    <row r="12012" spans="1:1" x14ac:dyDescent="0.25">
      <c r="A12012" s="3"/>
    </row>
    <row r="12013" spans="1:1" x14ac:dyDescent="0.25">
      <c r="A12013" s="3"/>
    </row>
    <row r="12014" spans="1:1" x14ac:dyDescent="0.25">
      <c r="A12014" s="3"/>
    </row>
    <row r="12015" spans="1:1" x14ac:dyDescent="0.25">
      <c r="A12015" s="3"/>
    </row>
    <row r="12016" spans="1:1" x14ac:dyDescent="0.25">
      <c r="A12016" s="3"/>
    </row>
    <row r="12017" spans="1:1" x14ac:dyDescent="0.25">
      <c r="A12017" s="3"/>
    </row>
    <row r="12018" spans="1:1" x14ac:dyDescent="0.25">
      <c r="A12018" s="3"/>
    </row>
    <row r="12019" spans="1:1" x14ac:dyDescent="0.25">
      <c r="A12019" s="3"/>
    </row>
    <row r="12020" spans="1:1" x14ac:dyDescent="0.25">
      <c r="A12020" s="3"/>
    </row>
    <row r="12021" spans="1:1" x14ac:dyDescent="0.25">
      <c r="A12021" s="3"/>
    </row>
    <row r="12022" spans="1:1" x14ac:dyDescent="0.25">
      <c r="A12022" s="3"/>
    </row>
    <row r="12023" spans="1:1" x14ac:dyDescent="0.25">
      <c r="A12023" s="3"/>
    </row>
    <row r="12024" spans="1:1" x14ac:dyDescent="0.25">
      <c r="A12024" s="3"/>
    </row>
    <row r="12025" spans="1:1" x14ac:dyDescent="0.25">
      <c r="A12025" s="3"/>
    </row>
    <row r="12026" spans="1:1" x14ac:dyDescent="0.25">
      <c r="A12026" s="3"/>
    </row>
    <row r="12027" spans="1:1" x14ac:dyDescent="0.25">
      <c r="A12027" s="3"/>
    </row>
    <row r="12028" spans="1:1" x14ac:dyDescent="0.25">
      <c r="A12028" s="3"/>
    </row>
    <row r="12029" spans="1:1" x14ac:dyDescent="0.25">
      <c r="A12029" s="3"/>
    </row>
    <row r="12030" spans="1:1" x14ac:dyDescent="0.25">
      <c r="A12030" s="3"/>
    </row>
    <row r="12031" spans="1:1" x14ac:dyDescent="0.25">
      <c r="A12031" s="3"/>
    </row>
    <row r="12032" spans="1:1" x14ac:dyDescent="0.25">
      <c r="A12032" s="3"/>
    </row>
    <row r="12033" spans="1:1" x14ac:dyDescent="0.25">
      <c r="A12033" s="3"/>
    </row>
    <row r="12034" spans="1:1" x14ac:dyDescent="0.25">
      <c r="A12034" s="3"/>
    </row>
    <row r="12035" spans="1:1" x14ac:dyDescent="0.25">
      <c r="A12035" s="3"/>
    </row>
    <row r="12036" spans="1:1" x14ac:dyDescent="0.25">
      <c r="A12036" s="3"/>
    </row>
    <row r="12037" spans="1:1" x14ac:dyDescent="0.25">
      <c r="A12037" s="3"/>
    </row>
    <row r="12038" spans="1:1" x14ac:dyDescent="0.25">
      <c r="A12038" s="3"/>
    </row>
    <row r="12039" spans="1:1" x14ac:dyDescent="0.25">
      <c r="A12039" s="3"/>
    </row>
    <row r="12040" spans="1:1" x14ac:dyDescent="0.25">
      <c r="A12040" s="3"/>
    </row>
    <row r="12041" spans="1:1" x14ac:dyDescent="0.25">
      <c r="A12041" s="3"/>
    </row>
    <row r="12042" spans="1:1" x14ac:dyDescent="0.25">
      <c r="A12042" s="3"/>
    </row>
    <row r="12043" spans="1:1" x14ac:dyDescent="0.25">
      <c r="A12043" s="3"/>
    </row>
    <row r="12044" spans="1:1" x14ac:dyDescent="0.25">
      <c r="A12044" s="3"/>
    </row>
    <row r="12045" spans="1:1" x14ac:dyDescent="0.25">
      <c r="A12045" s="3"/>
    </row>
    <row r="12046" spans="1:1" x14ac:dyDescent="0.25">
      <c r="A12046" s="3"/>
    </row>
    <row r="12047" spans="1:1" x14ac:dyDescent="0.25">
      <c r="A12047" s="3"/>
    </row>
    <row r="12048" spans="1:1" x14ac:dyDescent="0.25">
      <c r="A12048" s="3"/>
    </row>
    <row r="12049" spans="1:1" x14ac:dyDescent="0.25">
      <c r="A12049" s="3"/>
    </row>
    <row r="12050" spans="1:1" x14ac:dyDescent="0.25">
      <c r="A12050" s="3"/>
    </row>
    <row r="12051" spans="1:1" x14ac:dyDescent="0.25">
      <c r="A12051" s="3"/>
    </row>
    <row r="12052" spans="1:1" x14ac:dyDescent="0.25">
      <c r="A12052" s="3"/>
    </row>
    <row r="12053" spans="1:1" x14ac:dyDescent="0.25">
      <c r="A12053" s="3"/>
    </row>
    <row r="12054" spans="1:1" x14ac:dyDescent="0.25">
      <c r="A12054" s="3"/>
    </row>
    <row r="12055" spans="1:1" x14ac:dyDescent="0.25">
      <c r="A12055" s="3"/>
    </row>
    <row r="12056" spans="1:1" x14ac:dyDescent="0.25">
      <c r="A12056" s="3"/>
    </row>
    <row r="12057" spans="1:1" x14ac:dyDescent="0.25">
      <c r="A12057" s="3"/>
    </row>
    <row r="12058" spans="1:1" x14ac:dyDescent="0.25">
      <c r="A12058" s="3"/>
    </row>
    <row r="12059" spans="1:1" x14ac:dyDescent="0.25">
      <c r="A12059" s="3"/>
    </row>
    <row r="12060" spans="1:1" x14ac:dyDescent="0.25">
      <c r="A12060" s="3"/>
    </row>
    <row r="12061" spans="1:1" x14ac:dyDescent="0.25">
      <c r="A12061" s="3"/>
    </row>
    <row r="12062" spans="1:1" x14ac:dyDescent="0.25">
      <c r="A12062" s="3"/>
    </row>
    <row r="12063" spans="1:1" x14ac:dyDescent="0.25">
      <c r="A12063" s="3"/>
    </row>
    <row r="12064" spans="1:1" x14ac:dyDescent="0.25">
      <c r="A12064" s="3"/>
    </row>
    <row r="12065" spans="1:1" x14ac:dyDescent="0.25">
      <c r="A12065" s="3"/>
    </row>
    <row r="12066" spans="1:1" x14ac:dyDescent="0.25">
      <c r="A12066" s="3"/>
    </row>
    <row r="12067" spans="1:1" x14ac:dyDescent="0.25">
      <c r="A12067" s="3"/>
    </row>
    <row r="12068" spans="1:1" x14ac:dyDescent="0.25">
      <c r="A12068" s="3"/>
    </row>
    <row r="12069" spans="1:1" x14ac:dyDescent="0.25">
      <c r="A12069" s="3"/>
    </row>
    <row r="12070" spans="1:1" x14ac:dyDescent="0.25">
      <c r="A12070" s="3"/>
    </row>
    <row r="12071" spans="1:1" x14ac:dyDescent="0.25">
      <c r="A12071" s="3"/>
    </row>
    <row r="12072" spans="1:1" x14ac:dyDescent="0.25">
      <c r="A12072" s="3"/>
    </row>
    <row r="12073" spans="1:1" x14ac:dyDescent="0.25">
      <c r="A12073" s="3"/>
    </row>
    <row r="12074" spans="1:1" x14ac:dyDescent="0.25">
      <c r="A12074" s="3"/>
    </row>
    <row r="12075" spans="1:1" x14ac:dyDescent="0.25">
      <c r="A12075" s="3"/>
    </row>
    <row r="12076" spans="1:1" x14ac:dyDescent="0.25">
      <c r="A12076" s="3"/>
    </row>
    <row r="12077" spans="1:1" x14ac:dyDescent="0.25">
      <c r="A12077" s="3"/>
    </row>
    <row r="12078" spans="1:1" x14ac:dyDescent="0.25">
      <c r="A12078" s="3"/>
    </row>
    <row r="12079" spans="1:1" x14ac:dyDescent="0.25">
      <c r="A12079" s="3"/>
    </row>
    <row r="12080" spans="1:1" x14ac:dyDescent="0.25">
      <c r="A12080" s="3"/>
    </row>
    <row r="12081" spans="1:1" x14ac:dyDescent="0.25">
      <c r="A12081" s="3"/>
    </row>
    <row r="12082" spans="1:1" x14ac:dyDescent="0.25">
      <c r="A12082" s="3"/>
    </row>
    <row r="12083" spans="1:1" x14ac:dyDescent="0.25">
      <c r="A12083" s="3"/>
    </row>
    <row r="12084" spans="1:1" x14ac:dyDescent="0.25">
      <c r="A12084" s="3"/>
    </row>
    <row r="12085" spans="1:1" x14ac:dyDescent="0.25">
      <c r="A12085" s="3"/>
    </row>
    <row r="12086" spans="1:1" x14ac:dyDescent="0.25">
      <c r="A12086" s="3"/>
    </row>
    <row r="12087" spans="1:1" x14ac:dyDescent="0.25">
      <c r="A12087" s="3"/>
    </row>
    <row r="12088" spans="1:1" x14ac:dyDescent="0.25">
      <c r="A12088" s="3"/>
    </row>
    <row r="12089" spans="1:1" x14ac:dyDescent="0.25">
      <c r="A12089" s="3"/>
    </row>
    <row r="12090" spans="1:1" x14ac:dyDescent="0.25">
      <c r="A12090" s="3"/>
    </row>
    <row r="12091" spans="1:1" x14ac:dyDescent="0.25">
      <c r="A12091" s="3"/>
    </row>
    <row r="12092" spans="1:1" x14ac:dyDescent="0.25">
      <c r="A12092" s="3"/>
    </row>
    <row r="12093" spans="1:1" x14ac:dyDescent="0.25">
      <c r="A12093" s="3"/>
    </row>
    <row r="12094" spans="1:1" x14ac:dyDescent="0.25">
      <c r="A12094" s="3"/>
    </row>
    <row r="12095" spans="1:1" x14ac:dyDescent="0.25">
      <c r="A12095" s="3"/>
    </row>
    <row r="12096" spans="1:1" x14ac:dyDescent="0.25">
      <c r="A12096" s="3"/>
    </row>
    <row r="12097" spans="1:1" x14ac:dyDescent="0.25">
      <c r="A12097" s="3"/>
    </row>
    <row r="12098" spans="1:1" x14ac:dyDescent="0.25">
      <c r="A12098" s="3"/>
    </row>
    <row r="12099" spans="1:1" x14ac:dyDescent="0.25">
      <c r="A12099" s="3"/>
    </row>
    <row r="12100" spans="1:1" x14ac:dyDescent="0.25">
      <c r="A12100" s="3"/>
    </row>
    <row r="12101" spans="1:1" x14ac:dyDescent="0.25">
      <c r="A12101" s="3"/>
    </row>
    <row r="12102" spans="1:1" x14ac:dyDescent="0.25">
      <c r="A12102" s="3"/>
    </row>
    <row r="12103" spans="1:1" x14ac:dyDescent="0.25">
      <c r="A12103" s="3"/>
    </row>
    <row r="12104" spans="1:1" x14ac:dyDescent="0.25">
      <c r="A12104" s="3"/>
    </row>
    <row r="12105" spans="1:1" x14ac:dyDescent="0.25">
      <c r="A12105" s="3"/>
    </row>
    <row r="12106" spans="1:1" x14ac:dyDescent="0.25">
      <c r="A12106" s="3"/>
    </row>
    <row r="12107" spans="1:1" x14ac:dyDescent="0.25">
      <c r="A12107" s="3"/>
    </row>
    <row r="12108" spans="1:1" x14ac:dyDescent="0.25">
      <c r="A12108" s="3"/>
    </row>
    <row r="12109" spans="1:1" x14ac:dyDescent="0.25">
      <c r="A12109" s="3"/>
    </row>
    <row r="12110" spans="1:1" x14ac:dyDescent="0.25">
      <c r="A12110" s="3"/>
    </row>
    <row r="12111" spans="1:1" x14ac:dyDescent="0.25">
      <c r="A12111" s="3"/>
    </row>
    <row r="12112" spans="1:1" x14ac:dyDescent="0.25">
      <c r="A12112" s="3"/>
    </row>
    <row r="12113" spans="1:1" x14ac:dyDescent="0.25">
      <c r="A12113" s="3"/>
    </row>
    <row r="12114" spans="1:1" x14ac:dyDescent="0.25">
      <c r="A12114" s="3"/>
    </row>
    <row r="12115" spans="1:1" x14ac:dyDescent="0.25">
      <c r="A12115" s="3"/>
    </row>
    <row r="12116" spans="1:1" x14ac:dyDescent="0.25">
      <c r="A12116" s="3"/>
    </row>
    <row r="12117" spans="1:1" x14ac:dyDescent="0.25">
      <c r="A12117" s="3"/>
    </row>
    <row r="12118" spans="1:1" x14ac:dyDescent="0.25">
      <c r="A12118" s="3"/>
    </row>
    <row r="12119" spans="1:1" x14ac:dyDescent="0.25">
      <c r="A12119" s="3"/>
    </row>
    <row r="12120" spans="1:1" x14ac:dyDescent="0.25">
      <c r="A12120" s="3"/>
    </row>
    <row r="12121" spans="1:1" x14ac:dyDescent="0.25">
      <c r="A12121" s="3"/>
    </row>
    <row r="12122" spans="1:1" x14ac:dyDescent="0.25">
      <c r="A12122" s="3"/>
    </row>
    <row r="12123" spans="1:1" x14ac:dyDescent="0.25">
      <c r="A12123" s="3"/>
    </row>
    <row r="12124" spans="1:1" x14ac:dyDescent="0.25">
      <c r="A12124" s="3"/>
    </row>
    <row r="12125" spans="1:1" x14ac:dyDescent="0.25">
      <c r="A12125" s="3"/>
    </row>
    <row r="12126" spans="1:1" x14ac:dyDescent="0.25">
      <c r="A12126" s="3"/>
    </row>
    <row r="12127" spans="1:1" x14ac:dyDescent="0.25">
      <c r="A12127" s="3"/>
    </row>
    <row r="12128" spans="1:1" x14ac:dyDescent="0.25">
      <c r="A12128" s="3"/>
    </row>
    <row r="12129" spans="1:1" x14ac:dyDescent="0.25">
      <c r="A12129" s="3"/>
    </row>
    <row r="12130" spans="1:1" x14ac:dyDescent="0.25">
      <c r="A12130" s="3"/>
    </row>
    <row r="12131" spans="1:1" x14ac:dyDescent="0.25">
      <c r="A12131" s="3"/>
    </row>
    <row r="12132" spans="1:1" x14ac:dyDescent="0.25">
      <c r="A12132" s="3"/>
    </row>
    <row r="12133" spans="1:1" x14ac:dyDescent="0.25">
      <c r="A12133" s="3"/>
    </row>
    <row r="12134" spans="1:1" x14ac:dyDescent="0.25">
      <c r="A12134" s="3"/>
    </row>
    <row r="12135" spans="1:1" x14ac:dyDescent="0.25">
      <c r="A12135" s="3"/>
    </row>
    <row r="12136" spans="1:1" x14ac:dyDescent="0.25">
      <c r="A12136" s="3"/>
    </row>
    <row r="12137" spans="1:1" x14ac:dyDescent="0.25">
      <c r="A12137" s="3"/>
    </row>
    <row r="12138" spans="1:1" x14ac:dyDescent="0.25">
      <c r="A12138" s="3"/>
    </row>
    <row r="12139" spans="1:1" x14ac:dyDescent="0.25">
      <c r="A12139" s="3"/>
    </row>
    <row r="12140" spans="1:1" x14ac:dyDescent="0.25">
      <c r="A12140" s="3"/>
    </row>
    <row r="12141" spans="1:1" x14ac:dyDescent="0.25">
      <c r="A12141" s="3"/>
    </row>
    <row r="12142" spans="1:1" x14ac:dyDescent="0.25">
      <c r="A12142" s="3"/>
    </row>
    <row r="12143" spans="1:1" x14ac:dyDescent="0.25">
      <c r="A12143" s="3"/>
    </row>
    <row r="12144" spans="1:1" x14ac:dyDescent="0.25">
      <c r="A12144" s="3"/>
    </row>
    <row r="12145" spans="1:1" x14ac:dyDescent="0.25">
      <c r="A12145" s="3"/>
    </row>
    <row r="12146" spans="1:1" x14ac:dyDescent="0.25">
      <c r="A12146" s="3"/>
    </row>
    <row r="12147" spans="1:1" x14ac:dyDescent="0.25">
      <c r="A12147" s="3"/>
    </row>
    <row r="12148" spans="1:1" x14ac:dyDescent="0.25">
      <c r="A12148" s="3"/>
    </row>
    <row r="12149" spans="1:1" x14ac:dyDescent="0.25">
      <c r="A12149" s="3"/>
    </row>
    <row r="12150" spans="1:1" x14ac:dyDescent="0.25">
      <c r="A12150" s="3"/>
    </row>
    <row r="12151" spans="1:1" x14ac:dyDescent="0.25">
      <c r="A12151" s="3"/>
    </row>
    <row r="12152" spans="1:1" x14ac:dyDescent="0.25">
      <c r="A12152" s="3"/>
    </row>
    <row r="12153" spans="1:1" x14ac:dyDescent="0.25">
      <c r="A12153" s="3"/>
    </row>
    <row r="12154" spans="1:1" x14ac:dyDescent="0.25">
      <c r="A12154" s="3"/>
    </row>
    <row r="12155" spans="1:1" x14ac:dyDescent="0.25">
      <c r="A12155" s="3"/>
    </row>
    <row r="12156" spans="1:1" x14ac:dyDescent="0.25">
      <c r="A12156" s="3"/>
    </row>
    <row r="12157" spans="1:1" x14ac:dyDescent="0.25">
      <c r="A12157" s="3"/>
    </row>
    <row r="12158" spans="1:1" x14ac:dyDescent="0.25">
      <c r="A12158" s="3"/>
    </row>
    <row r="12159" spans="1:1" x14ac:dyDescent="0.25">
      <c r="A12159" s="3"/>
    </row>
    <row r="12160" spans="1:1" x14ac:dyDescent="0.25">
      <c r="A12160" s="3"/>
    </row>
    <row r="12161" spans="1:1" x14ac:dyDescent="0.25">
      <c r="A12161" s="3"/>
    </row>
    <row r="12162" spans="1:1" x14ac:dyDescent="0.25">
      <c r="A12162" s="3"/>
    </row>
    <row r="12163" spans="1:1" x14ac:dyDescent="0.25">
      <c r="A12163" s="3"/>
    </row>
    <row r="12164" spans="1:1" x14ac:dyDescent="0.25">
      <c r="A12164" s="3"/>
    </row>
    <row r="12165" spans="1:1" x14ac:dyDescent="0.25">
      <c r="A12165" s="3"/>
    </row>
    <row r="12166" spans="1:1" x14ac:dyDescent="0.25">
      <c r="A12166" s="3"/>
    </row>
    <row r="12167" spans="1:1" x14ac:dyDescent="0.25">
      <c r="A12167" s="3"/>
    </row>
    <row r="12168" spans="1:1" x14ac:dyDescent="0.25">
      <c r="A12168" s="3"/>
    </row>
    <row r="12169" spans="1:1" x14ac:dyDescent="0.25">
      <c r="A12169" s="3"/>
    </row>
    <row r="12170" spans="1:1" x14ac:dyDescent="0.25">
      <c r="A12170" s="3"/>
    </row>
    <row r="12171" spans="1:1" x14ac:dyDescent="0.25">
      <c r="A12171" s="3"/>
    </row>
    <row r="12172" spans="1:1" x14ac:dyDescent="0.25">
      <c r="A12172" s="3"/>
    </row>
    <row r="12173" spans="1:1" x14ac:dyDescent="0.25">
      <c r="A12173" s="3"/>
    </row>
    <row r="12174" spans="1:1" x14ac:dyDescent="0.25">
      <c r="A12174" s="3"/>
    </row>
    <row r="12175" spans="1:1" x14ac:dyDescent="0.25">
      <c r="A12175" s="3"/>
    </row>
    <row r="12176" spans="1:1" x14ac:dyDescent="0.25">
      <c r="A12176" s="3"/>
    </row>
    <row r="12177" spans="1:1" x14ac:dyDescent="0.25">
      <c r="A12177" s="3"/>
    </row>
    <row r="12178" spans="1:1" x14ac:dyDescent="0.25">
      <c r="A12178" s="3"/>
    </row>
    <row r="12179" spans="1:1" x14ac:dyDescent="0.25">
      <c r="A12179" s="3"/>
    </row>
    <row r="12180" spans="1:1" x14ac:dyDescent="0.25">
      <c r="A12180" s="3"/>
    </row>
    <row r="12181" spans="1:1" x14ac:dyDescent="0.25">
      <c r="A12181" s="3"/>
    </row>
    <row r="12182" spans="1:1" x14ac:dyDescent="0.25">
      <c r="A12182" s="3"/>
    </row>
    <row r="12183" spans="1:1" x14ac:dyDescent="0.25">
      <c r="A12183" s="3"/>
    </row>
    <row r="12184" spans="1:1" x14ac:dyDescent="0.25">
      <c r="A12184" s="3"/>
    </row>
    <row r="12185" spans="1:1" x14ac:dyDescent="0.25">
      <c r="A12185" s="3"/>
    </row>
    <row r="12186" spans="1:1" x14ac:dyDescent="0.25">
      <c r="A12186" s="3"/>
    </row>
    <row r="12187" spans="1:1" x14ac:dyDescent="0.25">
      <c r="A12187" s="3"/>
    </row>
    <row r="12188" spans="1:1" x14ac:dyDescent="0.25">
      <c r="A12188" s="3"/>
    </row>
    <row r="12189" spans="1:1" x14ac:dyDescent="0.25">
      <c r="A12189" s="3"/>
    </row>
    <row r="12190" spans="1:1" x14ac:dyDescent="0.25">
      <c r="A12190" s="3"/>
    </row>
    <row r="12191" spans="1:1" x14ac:dyDescent="0.25">
      <c r="A12191" s="3"/>
    </row>
    <row r="12192" spans="1:1" x14ac:dyDescent="0.25">
      <c r="A12192" s="3"/>
    </row>
    <row r="12193" spans="1:1" x14ac:dyDescent="0.25">
      <c r="A12193" s="3"/>
    </row>
    <row r="12194" spans="1:1" x14ac:dyDescent="0.25">
      <c r="A12194" s="3"/>
    </row>
    <row r="12195" spans="1:1" x14ac:dyDescent="0.25">
      <c r="A12195" s="3"/>
    </row>
    <row r="12196" spans="1:1" x14ac:dyDescent="0.25">
      <c r="A12196" s="3"/>
    </row>
    <row r="12197" spans="1:1" x14ac:dyDescent="0.25">
      <c r="A12197" s="3"/>
    </row>
    <row r="12198" spans="1:1" x14ac:dyDescent="0.25">
      <c r="A12198" s="3"/>
    </row>
    <row r="12199" spans="1:1" x14ac:dyDescent="0.25">
      <c r="A12199" s="3"/>
    </row>
    <row r="12200" spans="1:1" x14ac:dyDescent="0.25">
      <c r="A12200" s="3"/>
    </row>
    <row r="12201" spans="1:1" x14ac:dyDescent="0.25">
      <c r="A12201" s="3"/>
    </row>
    <row r="12202" spans="1:1" x14ac:dyDescent="0.25">
      <c r="A12202" s="3"/>
    </row>
    <row r="12203" spans="1:1" x14ac:dyDescent="0.25">
      <c r="A12203" s="3"/>
    </row>
    <row r="12204" spans="1:1" x14ac:dyDescent="0.25">
      <c r="A12204" s="3"/>
    </row>
    <row r="12205" spans="1:1" x14ac:dyDescent="0.25">
      <c r="A12205" s="3"/>
    </row>
    <row r="12206" spans="1:1" x14ac:dyDescent="0.25">
      <c r="A12206" s="3"/>
    </row>
    <row r="12207" spans="1:1" x14ac:dyDescent="0.25">
      <c r="A12207" s="3"/>
    </row>
    <row r="12208" spans="1:1" x14ac:dyDescent="0.25">
      <c r="A12208" s="3"/>
    </row>
    <row r="12209" spans="1:1" x14ac:dyDescent="0.25">
      <c r="A12209" s="3"/>
    </row>
    <row r="12210" spans="1:1" x14ac:dyDescent="0.25">
      <c r="A12210" s="3"/>
    </row>
    <row r="12211" spans="1:1" x14ac:dyDescent="0.25">
      <c r="A12211" s="3"/>
    </row>
    <row r="12212" spans="1:1" x14ac:dyDescent="0.25">
      <c r="A12212" s="3"/>
    </row>
    <row r="12213" spans="1:1" x14ac:dyDescent="0.25">
      <c r="A12213" s="3"/>
    </row>
    <row r="12214" spans="1:1" x14ac:dyDescent="0.25">
      <c r="A12214" s="3"/>
    </row>
    <row r="12215" spans="1:1" x14ac:dyDescent="0.25">
      <c r="A12215" s="3"/>
    </row>
    <row r="12216" spans="1:1" x14ac:dyDescent="0.25">
      <c r="A12216" s="3"/>
    </row>
    <row r="12217" spans="1:1" x14ac:dyDescent="0.25">
      <c r="A12217" s="3"/>
    </row>
    <row r="12218" spans="1:1" x14ac:dyDescent="0.25">
      <c r="A12218" s="3"/>
    </row>
    <row r="12219" spans="1:1" x14ac:dyDescent="0.25">
      <c r="A12219" s="3"/>
    </row>
    <row r="12220" spans="1:1" x14ac:dyDescent="0.25">
      <c r="A12220" s="3"/>
    </row>
    <row r="12221" spans="1:1" x14ac:dyDescent="0.25">
      <c r="A12221" s="3"/>
    </row>
    <row r="12222" spans="1:1" x14ac:dyDescent="0.25">
      <c r="A12222" s="3"/>
    </row>
    <row r="12223" spans="1:1" x14ac:dyDescent="0.25">
      <c r="A12223" s="3"/>
    </row>
    <row r="12224" spans="1:1" x14ac:dyDescent="0.25">
      <c r="A12224" s="3"/>
    </row>
    <row r="12225" spans="1:1" x14ac:dyDescent="0.25">
      <c r="A12225" s="3"/>
    </row>
    <row r="12226" spans="1:1" x14ac:dyDescent="0.25">
      <c r="A12226" s="3"/>
    </row>
    <row r="12227" spans="1:1" x14ac:dyDescent="0.25">
      <c r="A12227" s="3"/>
    </row>
    <row r="12228" spans="1:1" x14ac:dyDescent="0.25">
      <c r="A12228" s="3"/>
    </row>
    <row r="12229" spans="1:1" x14ac:dyDescent="0.25">
      <c r="A12229" s="3"/>
    </row>
    <row r="12230" spans="1:1" x14ac:dyDescent="0.25">
      <c r="A12230" s="3"/>
    </row>
    <row r="12231" spans="1:1" x14ac:dyDescent="0.25">
      <c r="A12231" s="3"/>
    </row>
    <row r="12232" spans="1:1" x14ac:dyDescent="0.25">
      <c r="A12232" s="3"/>
    </row>
    <row r="12233" spans="1:1" x14ac:dyDescent="0.25">
      <c r="A12233" s="3"/>
    </row>
    <row r="12234" spans="1:1" x14ac:dyDescent="0.25">
      <c r="A12234" s="3"/>
    </row>
    <row r="12235" spans="1:1" x14ac:dyDescent="0.25">
      <c r="A12235" s="3"/>
    </row>
    <row r="12236" spans="1:1" x14ac:dyDescent="0.25">
      <c r="A12236" s="3"/>
    </row>
    <row r="12237" spans="1:1" x14ac:dyDescent="0.25">
      <c r="A12237" s="3"/>
    </row>
    <row r="12238" spans="1:1" x14ac:dyDescent="0.25">
      <c r="A12238" s="3"/>
    </row>
    <row r="12239" spans="1:1" x14ac:dyDescent="0.25">
      <c r="A12239" s="3"/>
    </row>
    <row r="12240" spans="1:1" x14ac:dyDescent="0.25">
      <c r="A12240" s="3"/>
    </row>
    <row r="12241" spans="1:1" x14ac:dyDescent="0.25">
      <c r="A12241" s="3"/>
    </row>
    <row r="12242" spans="1:1" x14ac:dyDescent="0.25">
      <c r="A12242" s="3"/>
    </row>
    <row r="12243" spans="1:1" x14ac:dyDescent="0.25">
      <c r="A12243" s="3"/>
    </row>
    <row r="12244" spans="1:1" x14ac:dyDescent="0.25">
      <c r="A12244" s="3"/>
    </row>
    <row r="12245" spans="1:1" x14ac:dyDescent="0.25">
      <c r="A12245" s="3"/>
    </row>
    <row r="12246" spans="1:1" x14ac:dyDescent="0.25">
      <c r="A12246" s="3"/>
    </row>
    <row r="12247" spans="1:1" x14ac:dyDescent="0.25">
      <c r="A12247" s="3"/>
    </row>
    <row r="12248" spans="1:1" x14ac:dyDescent="0.25">
      <c r="A12248" s="3"/>
    </row>
    <row r="12249" spans="1:1" x14ac:dyDescent="0.25">
      <c r="A12249" s="3"/>
    </row>
    <row r="12250" spans="1:1" x14ac:dyDescent="0.25">
      <c r="A12250" s="3"/>
    </row>
    <row r="12251" spans="1:1" x14ac:dyDescent="0.25">
      <c r="A12251" s="3"/>
    </row>
    <row r="12252" spans="1:1" x14ac:dyDescent="0.25">
      <c r="A12252" s="3"/>
    </row>
    <row r="12253" spans="1:1" x14ac:dyDescent="0.25">
      <c r="A12253" s="3"/>
    </row>
    <row r="12254" spans="1:1" x14ac:dyDescent="0.25">
      <c r="A12254" s="3"/>
    </row>
    <row r="12255" spans="1:1" x14ac:dyDescent="0.25">
      <c r="A12255" s="3"/>
    </row>
    <row r="12256" spans="1:1" x14ac:dyDescent="0.25">
      <c r="A12256" s="3"/>
    </row>
    <row r="12257" spans="1:1" x14ac:dyDescent="0.25">
      <c r="A12257" s="3"/>
    </row>
    <row r="12258" spans="1:1" x14ac:dyDescent="0.25">
      <c r="A12258" s="3"/>
    </row>
    <row r="12259" spans="1:1" x14ac:dyDescent="0.25">
      <c r="A12259" s="3"/>
    </row>
    <row r="12260" spans="1:1" x14ac:dyDescent="0.25">
      <c r="A12260" s="3"/>
    </row>
    <row r="12261" spans="1:1" x14ac:dyDescent="0.25">
      <c r="A12261" s="3"/>
    </row>
    <row r="12262" spans="1:1" x14ac:dyDescent="0.25">
      <c r="A12262" s="3"/>
    </row>
    <row r="12263" spans="1:1" x14ac:dyDescent="0.25">
      <c r="A12263" s="3"/>
    </row>
    <row r="12264" spans="1:1" x14ac:dyDescent="0.25">
      <c r="A12264" s="3"/>
    </row>
    <row r="12265" spans="1:1" x14ac:dyDescent="0.25">
      <c r="A12265" s="3"/>
    </row>
    <row r="12266" spans="1:1" x14ac:dyDescent="0.25">
      <c r="A12266" s="3"/>
    </row>
    <row r="12267" spans="1:1" x14ac:dyDescent="0.25">
      <c r="A12267" s="3"/>
    </row>
    <row r="12268" spans="1:1" x14ac:dyDescent="0.25">
      <c r="A12268" s="3"/>
    </row>
    <row r="12269" spans="1:1" x14ac:dyDescent="0.25">
      <c r="A12269" s="3"/>
    </row>
    <row r="12270" spans="1:1" x14ac:dyDescent="0.25">
      <c r="A12270" s="3"/>
    </row>
    <row r="12271" spans="1:1" x14ac:dyDescent="0.25">
      <c r="A12271" s="3"/>
    </row>
    <row r="12272" spans="1:1" x14ac:dyDescent="0.25">
      <c r="A12272" s="3"/>
    </row>
    <row r="12273" spans="1:1" x14ac:dyDescent="0.25">
      <c r="A12273" s="3"/>
    </row>
    <row r="12274" spans="1:1" x14ac:dyDescent="0.25">
      <c r="A12274" s="3"/>
    </row>
    <row r="12275" spans="1:1" x14ac:dyDescent="0.25">
      <c r="A12275" s="3"/>
    </row>
    <row r="12276" spans="1:1" x14ac:dyDescent="0.25">
      <c r="A12276" s="3"/>
    </row>
    <row r="12277" spans="1:1" x14ac:dyDescent="0.25">
      <c r="A12277" s="3"/>
    </row>
    <row r="12278" spans="1:1" x14ac:dyDescent="0.25">
      <c r="A12278" s="3"/>
    </row>
    <row r="12279" spans="1:1" x14ac:dyDescent="0.25">
      <c r="A12279" s="3"/>
    </row>
    <row r="12280" spans="1:1" x14ac:dyDescent="0.25">
      <c r="A12280" s="3"/>
    </row>
    <row r="12281" spans="1:1" x14ac:dyDescent="0.25">
      <c r="A12281" s="3"/>
    </row>
    <row r="12282" spans="1:1" x14ac:dyDescent="0.25">
      <c r="A12282" s="3"/>
    </row>
    <row r="12283" spans="1:1" x14ac:dyDescent="0.25">
      <c r="A12283" s="3"/>
    </row>
    <row r="12284" spans="1:1" x14ac:dyDescent="0.25">
      <c r="A12284" s="3"/>
    </row>
    <row r="12285" spans="1:1" x14ac:dyDescent="0.25">
      <c r="A12285" s="3"/>
    </row>
    <row r="12286" spans="1:1" x14ac:dyDescent="0.25">
      <c r="A12286" s="3"/>
    </row>
    <row r="12287" spans="1:1" x14ac:dyDescent="0.25">
      <c r="A12287" s="3"/>
    </row>
    <row r="12288" spans="1:1" x14ac:dyDescent="0.25">
      <c r="A12288" s="3"/>
    </row>
    <row r="12289" spans="1:1" x14ac:dyDescent="0.25">
      <c r="A12289" s="3"/>
    </row>
    <row r="12290" spans="1:1" x14ac:dyDescent="0.25">
      <c r="A12290" s="3"/>
    </row>
    <row r="12291" spans="1:1" x14ac:dyDescent="0.25">
      <c r="A12291" s="3"/>
    </row>
    <row r="12292" spans="1:1" x14ac:dyDescent="0.25">
      <c r="A12292" s="3"/>
    </row>
    <row r="12293" spans="1:1" x14ac:dyDescent="0.25">
      <c r="A12293" s="3"/>
    </row>
    <row r="12294" spans="1:1" x14ac:dyDescent="0.25">
      <c r="A12294" s="3"/>
    </row>
    <row r="12295" spans="1:1" x14ac:dyDescent="0.25">
      <c r="A12295" s="3"/>
    </row>
    <row r="12296" spans="1:1" x14ac:dyDescent="0.25">
      <c r="A12296" s="3"/>
    </row>
    <row r="12297" spans="1:1" x14ac:dyDescent="0.25">
      <c r="A12297" s="3"/>
    </row>
    <row r="12298" spans="1:1" x14ac:dyDescent="0.25">
      <c r="A12298" s="3"/>
    </row>
    <row r="12299" spans="1:1" x14ac:dyDescent="0.25">
      <c r="A12299" s="3"/>
    </row>
    <row r="12300" spans="1:1" x14ac:dyDescent="0.25">
      <c r="A12300" s="3"/>
    </row>
    <row r="12301" spans="1:1" x14ac:dyDescent="0.25">
      <c r="A12301" s="3"/>
    </row>
    <row r="12302" spans="1:1" x14ac:dyDescent="0.25">
      <c r="A12302" s="3"/>
    </row>
    <row r="12303" spans="1:1" x14ac:dyDescent="0.25">
      <c r="A12303" s="3"/>
    </row>
    <row r="12304" spans="1:1" x14ac:dyDescent="0.25">
      <c r="A12304" s="3"/>
    </row>
    <row r="12305" spans="1:1" x14ac:dyDescent="0.25">
      <c r="A12305" s="3"/>
    </row>
    <row r="12306" spans="1:1" x14ac:dyDescent="0.25">
      <c r="A12306" s="3"/>
    </row>
    <row r="12307" spans="1:1" x14ac:dyDescent="0.25">
      <c r="A12307" s="3"/>
    </row>
    <row r="12308" spans="1:1" x14ac:dyDescent="0.25">
      <c r="A12308" s="3"/>
    </row>
    <row r="12309" spans="1:1" x14ac:dyDescent="0.25">
      <c r="A12309" s="3"/>
    </row>
    <row r="12310" spans="1:1" x14ac:dyDescent="0.25">
      <c r="A12310" s="3"/>
    </row>
    <row r="12311" spans="1:1" x14ac:dyDescent="0.25">
      <c r="A12311" s="3"/>
    </row>
    <row r="12312" spans="1:1" x14ac:dyDescent="0.25">
      <c r="A12312" s="3"/>
    </row>
    <row r="12313" spans="1:1" x14ac:dyDescent="0.25">
      <c r="A12313" s="3"/>
    </row>
    <row r="12314" spans="1:1" x14ac:dyDescent="0.25">
      <c r="A12314" s="3"/>
    </row>
    <row r="12315" spans="1:1" x14ac:dyDescent="0.25">
      <c r="A12315" s="3"/>
    </row>
    <row r="12316" spans="1:1" x14ac:dyDescent="0.25">
      <c r="A12316" s="3"/>
    </row>
    <row r="12317" spans="1:1" x14ac:dyDescent="0.25">
      <c r="A12317" s="3"/>
    </row>
    <row r="12318" spans="1:1" x14ac:dyDescent="0.25">
      <c r="A12318" s="3"/>
    </row>
    <row r="12319" spans="1:1" x14ac:dyDescent="0.25">
      <c r="A12319" s="3"/>
    </row>
    <row r="12320" spans="1:1" x14ac:dyDescent="0.25">
      <c r="A12320" s="3"/>
    </row>
    <row r="12321" spans="1:1" x14ac:dyDescent="0.25">
      <c r="A12321" s="3"/>
    </row>
    <row r="12322" spans="1:1" x14ac:dyDescent="0.25">
      <c r="A12322" s="3"/>
    </row>
    <row r="12323" spans="1:1" x14ac:dyDescent="0.25">
      <c r="A12323" s="3"/>
    </row>
    <row r="12324" spans="1:1" x14ac:dyDescent="0.25">
      <c r="A12324" s="3"/>
    </row>
    <row r="12325" spans="1:1" x14ac:dyDescent="0.25">
      <c r="A12325" s="3"/>
    </row>
    <row r="12326" spans="1:1" x14ac:dyDescent="0.25">
      <c r="A12326" s="3"/>
    </row>
    <row r="12327" spans="1:1" x14ac:dyDescent="0.25">
      <c r="A12327" s="3"/>
    </row>
    <row r="12328" spans="1:1" x14ac:dyDescent="0.25">
      <c r="A12328" s="3"/>
    </row>
    <row r="12329" spans="1:1" x14ac:dyDescent="0.25">
      <c r="A12329" s="3"/>
    </row>
    <row r="12330" spans="1:1" x14ac:dyDescent="0.25">
      <c r="A12330" s="3"/>
    </row>
    <row r="12331" spans="1:1" x14ac:dyDescent="0.25">
      <c r="A12331" s="3"/>
    </row>
    <row r="12332" spans="1:1" x14ac:dyDescent="0.25">
      <c r="A12332" s="3"/>
    </row>
    <row r="12333" spans="1:1" x14ac:dyDescent="0.25">
      <c r="A12333" s="3"/>
    </row>
    <row r="12334" spans="1:1" x14ac:dyDescent="0.25">
      <c r="A12334" s="3"/>
    </row>
    <row r="12335" spans="1:1" x14ac:dyDescent="0.25">
      <c r="A12335" s="3"/>
    </row>
    <row r="12336" spans="1:1" x14ac:dyDescent="0.25">
      <c r="A12336" s="3"/>
    </row>
    <row r="12337" spans="1:1" x14ac:dyDescent="0.25">
      <c r="A12337" s="3"/>
    </row>
    <row r="12338" spans="1:1" x14ac:dyDescent="0.25">
      <c r="A12338" s="3"/>
    </row>
    <row r="12339" spans="1:1" x14ac:dyDescent="0.25">
      <c r="A12339" s="3"/>
    </row>
    <row r="12340" spans="1:1" x14ac:dyDescent="0.25">
      <c r="A12340" s="3"/>
    </row>
    <row r="12341" spans="1:1" x14ac:dyDescent="0.25">
      <c r="A12341" s="3"/>
    </row>
    <row r="12342" spans="1:1" x14ac:dyDescent="0.25">
      <c r="A12342" s="3"/>
    </row>
    <row r="12343" spans="1:1" x14ac:dyDescent="0.25">
      <c r="A12343" s="3"/>
    </row>
    <row r="12344" spans="1:1" x14ac:dyDescent="0.25">
      <c r="A12344" s="3"/>
    </row>
    <row r="12345" spans="1:1" x14ac:dyDescent="0.25">
      <c r="A12345" s="3"/>
    </row>
    <row r="12346" spans="1:1" x14ac:dyDescent="0.25">
      <c r="A12346" s="3"/>
    </row>
    <row r="12347" spans="1:1" x14ac:dyDescent="0.25">
      <c r="A12347" s="3"/>
    </row>
    <row r="12348" spans="1:1" x14ac:dyDescent="0.25">
      <c r="A12348" s="3"/>
    </row>
    <row r="12349" spans="1:1" x14ac:dyDescent="0.25">
      <c r="A12349" s="3"/>
    </row>
    <row r="12350" spans="1:1" x14ac:dyDescent="0.25">
      <c r="A12350" s="3"/>
    </row>
    <row r="12351" spans="1:1" x14ac:dyDescent="0.25">
      <c r="A12351" s="3"/>
    </row>
    <row r="12352" spans="1:1" x14ac:dyDescent="0.25">
      <c r="A12352" s="3"/>
    </row>
    <row r="12353" spans="1:1" x14ac:dyDescent="0.25">
      <c r="A12353" s="3"/>
    </row>
    <row r="12354" spans="1:1" x14ac:dyDescent="0.25">
      <c r="A12354" s="3"/>
    </row>
    <row r="12355" spans="1:1" x14ac:dyDescent="0.25">
      <c r="A12355" s="3"/>
    </row>
    <row r="12356" spans="1:1" x14ac:dyDescent="0.25">
      <c r="A12356" s="3"/>
    </row>
    <row r="12357" spans="1:1" x14ac:dyDescent="0.25">
      <c r="A12357" s="3"/>
    </row>
    <row r="12358" spans="1:1" x14ac:dyDescent="0.25">
      <c r="A12358" s="3"/>
    </row>
    <row r="12359" spans="1:1" x14ac:dyDescent="0.25">
      <c r="A12359" s="3"/>
    </row>
    <row r="12360" spans="1:1" x14ac:dyDescent="0.25">
      <c r="A12360" s="3"/>
    </row>
    <row r="12361" spans="1:1" x14ac:dyDescent="0.25">
      <c r="A12361" s="3"/>
    </row>
    <row r="12362" spans="1:1" x14ac:dyDescent="0.25">
      <c r="A12362" s="3"/>
    </row>
    <row r="12363" spans="1:1" x14ac:dyDescent="0.25">
      <c r="A12363" s="3"/>
    </row>
    <row r="12364" spans="1:1" x14ac:dyDescent="0.25">
      <c r="A12364" s="3"/>
    </row>
    <row r="12365" spans="1:1" x14ac:dyDescent="0.25">
      <c r="A12365" s="3"/>
    </row>
    <row r="12366" spans="1:1" x14ac:dyDescent="0.25">
      <c r="A12366" s="3"/>
    </row>
    <row r="12367" spans="1:1" x14ac:dyDescent="0.25">
      <c r="A12367" s="3"/>
    </row>
    <row r="12368" spans="1:1" x14ac:dyDescent="0.25">
      <c r="A12368" s="3"/>
    </row>
    <row r="12369" spans="1:1" x14ac:dyDescent="0.25">
      <c r="A12369" s="3"/>
    </row>
    <row r="12370" spans="1:1" x14ac:dyDescent="0.25">
      <c r="A12370" s="3"/>
    </row>
    <row r="12371" spans="1:1" x14ac:dyDescent="0.25">
      <c r="A12371" s="3"/>
    </row>
    <row r="12372" spans="1:1" x14ac:dyDescent="0.25">
      <c r="A12372" s="3"/>
    </row>
    <row r="12373" spans="1:1" x14ac:dyDescent="0.25">
      <c r="A12373" s="3"/>
    </row>
    <row r="12374" spans="1:1" x14ac:dyDescent="0.25">
      <c r="A12374" s="3"/>
    </row>
    <row r="12375" spans="1:1" x14ac:dyDescent="0.25">
      <c r="A12375" s="3"/>
    </row>
    <row r="12376" spans="1:1" x14ac:dyDescent="0.25">
      <c r="A12376" s="3"/>
    </row>
    <row r="12377" spans="1:1" x14ac:dyDescent="0.25">
      <c r="A12377" s="3"/>
    </row>
    <row r="12378" spans="1:1" x14ac:dyDescent="0.25">
      <c r="A12378" s="3"/>
    </row>
    <row r="12379" spans="1:1" x14ac:dyDescent="0.25">
      <c r="A12379" s="3"/>
    </row>
    <row r="12380" spans="1:1" x14ac:dyDescent="0.25">
      <c r="A12380" s="3"/>
    </row>
    <row r="12381" spans="1:1" x14ac:dyDescent="0.25">
      <c r="A12381" s="3"/>
    </row>
    <row r="12382" spans="1:1" x14ac:dyDescent="0.25">
      <c r="A12382" s="3"/>
    </row>
    <row r="12383" spans="1:1" x14ac:dyDescent="0.25">
      <c r="A12383" s="3"/>
    </row>
    <row r="12384" spans="1:1" x14ac:dyDescent="0.25">
      <c r="A12384" s="3"/>
    </row>
    <row r="12385" spans="1:1" x14ac:dyDescent="0.25">
      <c r="A12385" s="3"/>
    </row>
    <row r="12386" spans="1:1" x14ac:dyDescent="0.25">
      <c r="A12386" s="3"/>
    </row>
    <row r="12387" spans="1:1" x14ac:dyDescent="0.25">
      <c r="A12387" s="3"/>
    </row>
    <row r="12388" spans="1:1" x14ac:dyDescent="0.25">
      <c r="A12388" s="3"/>
    </row>
    <row r="12389" spans="1:1" x14ac:dyDescent="0.25">
      <c r="A12389" s="3"/>
    </row>
    <row r="12390" spans="1:1" x14ac:dyDescent="0.25">
      <c r="A12390" s="3"/>
    </row>
    <row r="12391" spans="1:1" x14ac:dyDescent="0.25">
      <c r="A12391" s="3"/>
    </row>
    <row r="12392" spans="1:1" x14ac:dyDescent="0.25">
      <c r="A12392" s="3"/>
    </row>
    <row r="12393" spans="1:1" x14ac:dyDescent="0.25">
      <c r="A12393" s="3"/>
    </row>
    <row r="12394" spans="1:1" x14ac:dyDescent="0.25">
      <c r="A12394" s="3"/>
    </row>
    <row r="12395" spans="1:1" x14ac:dyDescent="0.25">
      <c r="A12395" s="3"/>
    </row>
    <row r="12396" spans="1:1" x14ac:dyDescent="0.25">
      <c r="A12396" s="3"/>
    </row>
    <row r="12397" spans="1:1" x14ac:dyDescent="0.25">
      <c r="A12397" s="3"/>
    </row>
    <row r="12398" spans="1:1" x14ac:dyDescent="0.25">
      <c r="A12398" s="3"/>
    </row>
    <row r="12399" spans="1:1" x14ac:dyDescent="0.25">
      <c r="A12399" s="3"/>
    </row>
    <row r="12400" spans="1:1" x14ac:dyDescent="0.25">
      <c r="A12400" s="3"/>
    </row>
    <row r="12401" spans="1:1" x14ac:dyDescent="0.25">
      <c r="A12401" s="3"/>
    </row>
    <row r="12402" spans="1:1" x14ac:dyDescent="0.25">
      <c r="A12402" s="3"/>
    </row>
    <row r="12403" spans="1:1" x14ac:dyDescent="0.25">
      <c r="A12403" s="3"/>
    </row>
    <row r="12404" spans="1:1" x14ac:dyDescent="0.25">
      <c r="A12404" s="3"/>
    </row>
    <row r="12405" spans="1:1" x14ac:dyDescent="0.25">
      <c r="A12405" s="3"/>
    </row>
    <row r="12406" spans="1:1" x14ac:dyDescent="0.25">
      <c r="A12406" s="3"/>
    </row>
    <row r="12407" spans="1:1" x14ac:dyDescent="0.25">
      <c r="A12407" s="3"/>
    </row>
    <row r="12408" spans="1:1" x14ac:dyDescent="0.25">
      <c r="A12408" s="3"/>
    </row>
    <row r="12409" spans="1:1" x14ac:dyDescent="0.25">
      <c r="A12409" s="3"/>
    </row>
    <row r="12410" spans="1:1" x14ac:dyDescent="0.25">
      <c r="A12410" s="3"/>
    </row>
    <row r="12411" spans="1:1" x14ac:dyDescent="0.25">
      <c r="A12411" s="3"/>
    </row>
    <row r="12412" spans="1:1" x14ac:dyDescent="0.25">
      <c r="A12412" s="3"/>
    </row>
    <row r="12413" spans="1:1" x14ac:dyDescent="0.25">
      <c r="A12413" s="3"/>
    </row>
    <row r="12414" spans="1:1" x14ac:dyDescent="0.25">
      <c r="A12414" s="3"/>
    </row>
    <row r="12415" spans="1:1" x14ac:dyDescent="0.25">
      <c r="A12415" s="3"/>
    </row>
    <row r="12416" spans="1:1" x14ac:dyDescent="0.25">
      <c r="A12416" s="3"/>
    </row>
    <row r="12417" spans="1:1" x14ac:dyDescent="0.25">
      <c r="A12417" s="3"/>
    </row>
    <row r="12418" spans="1:1" x14ac:dyDescent="0.25">
      <c r="A12418" s="3"/>
    </row>
    <row r="12419" spans="1:1" x14ac:dyDescent="0.25">
      <c r="A12419" s="3"/>
    </row>
    <row r="12420" spans="1:1" x14ac:dyDescent="0.25">
      <c r="A12420" s="3"/>
    </row>
    <row r="12421" spans="1:1" x14ac:dyDescent="0.25">
      <c r="A12421" s="3"/>
    </row>
    <row r="12422" spans="1:1" x14ac:dyDescent="0.25">
      <c r="A12422" s="3"/>
    </row>
    <row r="12423" spans="1:1" x14ac:dyDescent="0.25">
      <c r="A12423" s="3"/>
    </row>
    <row r="12424" spans="1:1" x14ac:dyDescent="0.25">
      <c r="A12424" s="3"/>
    </row>
    <row r="12425" spans="1:1" x14ac:dyDescent="0.25">
      <c r="A12425" s="3"/>
    </row>
    <row r="12426" spans="1:1" x14ac:dyDescent="0.25">
      <c r="A12426" s="3"/>
    </row>
    <row r="12427" spans="1:1" x14ac:dyDescent="0.25">
      <c r="A12427" s="3"/>
    </row>
    <row r="12428" spans="1:1" x14ac:dyDescent="0.25">
      <c r="A12428" s="3"/>
    </row>
    <row r="12429" spans="1:1" x14ac:dyDescent="0.25">
      <c r="A12429" s="3"/>
    </row>
    <row r="12430" spans="1:1" x14ac:dyDescent="0.25">
      <c r="A12430" s="3"/>
    </row>
    <row r="12431" spans="1:1" x14ac:dyDescent="0.25">
      <c r="A12431" s="3"/>
    </row>
    <row r="12432" spans="1:1" x14ac:dyDescent="0.25">
      <c r="A12432" s="3"/>
    </row>
    <row r="12433" spans="1:1" x14ac:dyDescent="0.25">
      <c r="A12433" s="3"/>
    </row>
    <row r="12434" spans="1:1" x14ac:dyDescent="0.25">
      <c r="A12434" s="3"/>
    </row>
    <row r="12435" spans="1:1" x14ac:dyDescent="0.25">
      <c r="A12435" s="3"/>
    </row>
    <row r="12436" spans="1:1" x14ac:dyDescent="0.25">
      <c r="A12436" s="3"/>
    </row>
    <row r="12437" spans="1:1" x14ac:dyDescent="0.25">
      <c r="A12437" s="3"/>
    </row>
    <row r="12438" spans="1:1" x14ac:dyDescent="0.25">
      <c r="A12438" s="3"/>
    </row>
    <row r="12439" spans="1:1" x14ac:dyDescent="0.25">
      <c r="A12439" s="3"/>
    </row>
    <row r="12440" spans="1:1" x14ac:dyDescent="0.25">
      <c r="A12440" s="3"/>
    </row>
    <row r="12441" spans="1:1" x14ac:dyDescent="0.25">
      <c r="A12441" s="3"/>
    </row>
    <row r="12442" spans="1:1" x14ac:dyDescent="0.25">
      <c r="A12442" s="3"/>
    </row>
    <row r="12443" spans="1:1" x14ac:dyDescent="0.25">
      <c r="A12443" s="3"/>
    </row>
    <row r="12444" spans="1:1" x14ac:dyDescent="0.25">
      <c r="A12444" s="3"/>
    </row>
    <row r="12445" spans="1:1" x14ac:dyDescent="0.25">
      <c r="A12445" s="3"/>
    </row>
    <row r="12446" spans="1:1" x14ac:dyDescent="0.25">
      <c r="A12446" s="3"/>
    </row>
    <row r="12447" spans="1:1" x14ac:dyDescent="0.25">
      <c r="A12447" s="3"/>
    </row>
    <row r="12448" spans="1:1" x14ac:dyDescent="0.25">
      <c r="A12448" s="3"/>
    </row>
    <row r="12449" spans="1:1" x14ac:dyDescent="0.25">
      <c r="A12449" s="3"/>
    </row>
    <row r="12450" spans="1:1" x14ac:dyDescent="0.25">
      <c r="A12450" s="3"/>
    </row>
    <row r="12451" spans="1:1" x14ac:dyDescent="0.25">
      <c r="A12451" s="3"/>
    </row>
    <row r="12452" spans="1:1" x14ac:dyDescent="0.25">
      <c r="A12452" s="3"/>
    </row>
    <row r="12453" spans="1:1" x14ac:dyDescent="0.25">
      <c r="A12453" s="3"/>
    </row>
    <row r="12454" spans="1:1" x14ac:dyDescent="0.25">
      <c r="A12454" s="3"/>
    </row>
    <row r="12455" spans="1:1" x14ac:dyDescent="0.25">
      <c r="A12455" s="3"/>
    </row>
    <row r="12456" spans="1:1" x14ac:dyDescent="0.25">
      <c r="A12456" s="3"/>
    </row>
    <row r="12457" spans="1:1" x14ac:dyDescent="0.25">
      <c r="A12457" s="3"/>
    </row>
    <row r="12458" spans="1:1" x14ac:dyDescent="0.25">
      <c r="A12458" s="3"/>
    </row>
    <row r="12459" spans="1:1" x14ac:dyDescent="0.25">
      <c r="A12459" s="3"/>
    </row>
    <row r="12460" spans="1:1" x14ac:dyDescent="0.25">
      <c r="A12460" s="3"/>
    </row>
    <row r="12461" spans="1:1" x14ac:dyDescent="0.25">
      <c r="A12461" s="3"/>
    </row>
    <row r="12462" spans="1:1" x14ac:dyDescent="0.25">
      <c r="A12462" s="3"/>
    </row>
    <row r="12463" spans="1:1" x14ac:dyDescent="0.25">
      <c r="A12463" s="3"/>
    </row>
    <row r="12464" spans="1:1" x14ac:dyDescent="0.25">
      <c r="A12464" s="3"/>
    </row>
    <row r="12465" spans="1:1" x14ac:dyDescent="0.25">
      <c r="A12465" s="3"/>
    </row>
    <row r="12466" spans="1:1" x14ac:dyDescent="0.25">
      <c r="A12466" s="3"/>
    </row>
    <row r="12467" spans="1:1" x14ac:dyDescent="0.25">
      <c r="A12467" s="3"/>
    </row>
    <row r="12468" spans="1:1" x14ac:dyDescent="0.25">
      <c r="A12468" s="3"/>
    </row>
    <row r="12469" spans="1:1" x14ac:dyDescent="0.25">
      <c r="A12469" s="3"/>
    </row>
    <row r="12470" spans="1:1" x14ac:dyDescent="0.25">
      <c r="A12470" s="3"/>
    </row>
    <row r="12471" spans="1:1" x14ac:dyDescent="0.25">
      <c r="A12471" s="3"/>
    </row>
    <row r="12472" spans="1:1" x14ac:dyDescent="0.25">
      <c r="A12472" s="3"/>
    </row>
    <row r="12473" spans="1:1" x14ac:dyDescent="0.25">
      <c r="A12473" s="3"/>
    </row>
    <row r="12474" spans="1:1" x14ac:dyDescent="0.25">
      <c r="A12474" s="3"/>
    </row>
    <row r="12475" spans="1:1" x14ac:dyDescent="0.25">
      <c r="A12475" s="3"/>
    </row>
    <row r="12476" spans="1:1" x14ac:dyDescent="0.25">
      <c r="A12476" s="3"/>
    </row>
    <row r="12477" spans="1:1" x14ac:dyDescent="0.25">
      <c r="A12477" s="3"/>
    </row>
    <row r="12478" spans="1:1" x14ac:dyDescent="0.25">
      <c r="A12478" s="3"/>
    </row>
    <row r="12479" spans="1:1" x14ac:dyDescent="0.25">
      <c r="A12479" s="3"/>
    </row>
    <row r="12480" spans="1:1" x14ac:dyDescent="0.25">
      <c r="A12480" s="3"/>
    </row>
    <row r="12481" spans="1:1" x14ac:dyDescent="0.25">
      <c r="A12481" s="3"/>
    </row>
    <row r="12482" spans="1:1" x14ac:dyDescent="0.25">
      <c r="A12482" s="3"/>
    </row>
    <row r="12483" spans="1:1" x14ac:dyDescent="0.25">
      <c r="A12483" s="3"/>
    </row>
    <row r="12484" spans="1:1" x14ac:dyDescent="0.25">
      <c r="A12484" s="3"/>
    </row>
    <row r="12485" spans="1:1" x14ac:dyDescent="0.25">
      <c r="A12485" s="3"/>
    </row>
    <row r="12486" spans="1:1" x14ac:dyDescent="0.25">
      <c r="A12486" s="3"/>
    </row>
    <row r="12487" spans="1:1" x14ac:dyDescent="0.25">
      <c r="A12487" s="3"/>
    </row>
    <row r="12488" spans="1:1" x14ac:dyDescent="0.25">
      <c r="A12488" s="3"/>
    </row>
    <row r="12489" spans="1:1" x14ac:dyDescent="0.25">
      <c r="A12489" s="3"/>
    </row>
    <row r="12490" spans="1:1" x14ac:dyDescent="0.25">
      <c r="A12490" s="3"/>
    </row>
    <row r="12491" spans="1:1" x14ac:dyDescent="0.25">
      <c r="A12491" s="3"/>
    </row>
    <row r="12492" spans="1:1" x14ac:dyDescent="0.25">
      <c r="A12492" s="3"/>
    </row>
    <row r="12493" spans="1:1" x14ac:dyDescent="0.25">
      <c r="A12493" s="3"/>
    </row>
    <row r="12494" spans="1:1" x14ac:dyDescent="0.25">
      <c r="A12494" s="3"/>
    </row>
    <row r="12495" spans="1:1" x14ac:dyDescent="0.25">
      <c r="A12495" s="3"/>
    </row>
    <row r="12496" spans="1:1" x14ac:dyDescent="0.25">
      <c r="A12496" s="3"/>
    </row>
    <row r="12497" spans="1:1" x14ac:dyDescent="0.25">
      <c r="A12497" s="3"/>
    </row>
    <row r="12498" spans="1:1" x14ac:dyDescent="0.25">
      <c r="A12498" s="3"/>
    </row>
    <row r="12499" spans="1:1" x14ac:dyDescent="0.25">
      <c r="A12499" s="3"/>
    </row>
    <row r="12500" spans="1:1" x14ac:dyDescent="0.25">
      <c r="A12500" s="3"/>
    </row>
    <row r="12501" spans="1:1" x14ac:dyDescent="0.25">
      <c r="A12501" s="3"/>
    </row>
    <row r="12502" spans="1:1" x14ac:dyDescent="0.25">
      <c r="A12502" s="3"/>
    </row>
    <row r="12503" spans="1:1" x14ac:dyDescent="0.25">
      <c r="A12503" s="3"/>
    </row>
    <row r="12504" spans="1:1" x14ac:dyDescent="0.25">
      <c r="A12504" s="3"/>
    </row>
    <row r="12505" spans="1:1" x14ac:dyDescent="0.25">
      <c r="A12505" s="3"/>
    </row>
    <row r="12506" spans="1:1" x14ac:dyDescent="0.25">
      <c r="A12506" s="3"/>
    </row>
    <row r="12507" spans="1:1" x14ac:dyDescent="0.25">
      <c r="A12507" s="3"/>
    </row>
    <row r="12508" spans="1:1" x14ac:dyDescent="0.25">
      <c r="A12508" s="3"/>
    </row>
    <row r="12509" spans="1:1" x14ac:dyDescent="0.25">
      <c r="A12509" s="3"/>
    </row>
    <row r="12510" spans="1:1" x14ac:dyDescent="0.25">
      <c r="A12510" s="3"/>
    </row>
    <row r="12511" spans="1:1" x14ac:dyDescent="0.25">
      <c r="A12511" s="3"/>
    </row>
    <row r="12512" spans="1:1" x14ac:dyDescent="0.25">
      <c r="A12512" s="3"/>
    </row>
    <row r="12513" spans="1:1" x14ac:dyDescent="0.25">
      <c r="A12513" s="3"/>
    </row>
    <row r="12514" spans="1:1" x14ac:dyDescent="0.25">
      <c r="A12514" s="3"/>
    </row>
    <row r="12515" spans="1:1" x14ac:dyDescent="0.25">
      <c r="A12515" s="3"/>
    </row>
    <row r="12516" spans="1:1" x14ac:dyDescent="0.25">
      <c r="A12516" s="3"/>
    </row>
    <row r="12517" spans="1:1" x14ac:dyDescent="0.25">
      <c r="A12517" s="3"/>
    </row>
    <row r="12518" spans="1:1" x14ac:dyDescent="0.25">
      <c r="A12518" s="3"/>
    </row>
    <row r="12519" spans="1:1" x14ac:dyDescent="0.25">
      <c r="A12519" s="3"/>
    </row>
    <row r="12520" spans="1:1" x14ac:dyDescent="0.25">
      <c r="A12520" s="3"/>
    </row>
    <row r="12521" spans="1:1" x14ac:dyDescent="0.25">
      <c r="A12521" s="3"/>
    </row>
    <row r="12522" spans="1:1" x14ac:dyDescent="0.25">
      <c r="A12522" s="3"/>
    </row>
    <row r="12523" spans="1:1" x14ac:dyDescent="0.25">
      <c r="A12523" s="3"/>
    </row>
    <row r="12524" spans="1:1" x14ac:dyDescent="0.25">
      <c r="A12524" s="3"/>
    </row>
    <row r="12525" spans="1:1" x14ac:dyDescent="0.25">
      <c r="A12525" s="3"/>
    </row>
    <row r="12526" spans="1:1" x14ac:dyDescent="0.25">
      <c r="A12526" s="3"/>
    </row>
    <row r="12527" spans="1:1" x14ac:dyDescent="0.25">
      <c r="A12527" s="3"/>
    </row>
    <row r="12528" spans="1:1" x14ac:dyDescent="0.25">
      <c r="A12528" s="3"/>
    </row>
    <row r="12529" spans="1:1" x14ac:dyDescent="0.25">
      <c r="A12529" s="3"/>
    </row>
    <row r="12530" spans="1:1" x14ac:dyDescent="0.25">
      <c r="A12530" s="3"/>
    </row>
    <row r="12531" spans="1:1" x14ac:dyDescent="0.25">
      <c r="A12531" s="3"/>
    </row>
    <row r="12532" spans="1:1" x14ac:dyDescent="0.25">
      <c r="A12532" s="3"/>
    </row>
    <row r="12533" spans="1:1" x14ac:dyDescent="0.25">
      <c r="A12533" s="3"/>
    </row>
    <row r="12534" spans="1:1" x14ac:dyDescent="0.25">
      <c r="A12534" s="3"/>
    </row>
    <row r="12535" spans="1:1" x14ac:dyDescent="0.25">
      <c r="A12535" s="3"/>
    </row>
    <row r="12536" spans="1:1" x14ac:dyDescent="0.25">
      <c r="A12536" s="3"/>
    </row>
    <row r="12537" spans="1:1" x14ac:dyDescent="0.25">
      <c r="A12537" s="3"/>
    </row>
    <row r="12538" spans="1:1" x14ac:dyDescent="0.25">
      <c r="A12538" s="3"/>
    </row>
    <row r="12539" spans="1:1" x14ac:dyDescent="0.25">
      <c r="A12539" s="3"/>
    </row>
    <row r="12540" spans="1:1" x14ac:dyDescent="0.25">
      <c r="A12540" s="3"/>
    </row>
    <row r="12541" spans="1:1" x14ac:dyDescent="0.25">
      <c r="A12541" s="3"/>
    </row>
    <row r="12542" spans="1:1" x14ac:dyDescent="0.25">
      <c r="A12542" s="3"/>
    </row>
    <row r="12543" spans="1:1" x14ac:dyDescent="0.25">
      <c r="A12543" s="3"/>
    </row>
    <row r="12544" spans="1:1" x14ac:dyDescent="0.25">
      <c r="A12544" s="3"/>
    </row>
    <row r="12545" spans="1:1" x14ac:dyDescent="0.25">
      <c r="A12545" s="3"/>
    </row>
    <row r="12546" spans="1:1" x14ac:dyDescent="0.25">
      <c r="A12546" s="3"/>
    </row>
    <row r="12547" spans="1:1" x14ac:dyDescent="0.25">
      <c r="A12547" s="3"/>
    </row>
    <row r="12548" spans="1:1" x14ac:dyDescent="0.25">
      <c r="A12548" s="3"/>
    </row>
    <row r="12549" spans="1:1" x14ac:dyDescent="0.25">
      <c r="A12549" s="3"/>
    </row>
    <row r="12550" spans="1:1" x14ac:dyDescent="0.25">
      <c r="A12550" s="3"/>
    </row>
    <row r="12551" spans="1:1" x14ac:dyDescent="0.25">
      <c r="A12551" s="3"/>
    </row>
    <row r="12552" spans="1:1" x14ac:dyDescent="0.25">
      <c r="A12552" s="3"/>
    </row>
    <row r="12553" spans="1:1" x14ac:dyDescent="0.25">
      <c r="A12553" s="3"/>
    </row>
    <row r="12554" spans="1:1" x14ac:dyDescent="0.25">
      <c r="A12554" s="3"/>
    </row>
    <row r="12555" spans="1:1" x14ac:dyDescent="0.25">
      <c r="A12555" s="3"/>
    </row>
    <row r="12556" spans="1:1" x14ac:dyDescent="0.25">
      <c r="A12556" s="3"/>
    </row>
    <row r="12557" spans="1:1" x14ac:dyDescent="0.25">
      <c r="A12557" s="3"/>
    </row>
    <row r="12558" spans="1:1" x14ac:dyDescent="0.25">
      <c r="A12558" s="3"/>
    </row>
    <row r="12559" spans="1:1" x14ac:dyDescent="0.25">
      <c r="A12559" s="3"/>
    </row>
    <row r="12560" spans="1:1" x14ac:dyDescent="0.25">
      <c r="A12560" s="3"/>
    </row>
    <row r="12561" spans="1:1" x14ac:dyDescent="0.25">
      <c r="A12561" s="3"/>
    </row>
    <row r="12562" spans="1:1" x14ac:dyDescent="0.25">
      <c r="A12562" s="3"/>
    </row>
    <row r="12563" spans="1:1" x14ac:dyDescent="0.25">
      <c r="A12563" s="3"/>
    </row>
    <row r="12564" spans="1:1" x14ac:dyDescent="0.25">
      <c r="A12564" s="3"/>
    </row>
    <row r="12565" spans="1:1" x14ac:dyDescent="0.25">
      <c r="A12565" s="3"/>
    </row>
    <row r="12566" spans="1:1" x14ac:dyDescent="0.25">
      <c r="A12566" s="3"/>
    </row>
    <row r="12567" spans="1:1" x14ac:dyDescent="0.25">
      <c r="A12567" s="3"/>
    </row>
    <row r="12568" spans="1:1" x14ac:dyDescent="0.25">
      <c r="A12568" s="3"/>
    </row>
    <row r="12569" spans="1:1" x14ac:dyDescent="0.25">
      <c r="A12569" s="3"/>
    </row>
    <row r="12570" spans="1:1" x14ac:dyDescent="0.25">
      <c r="A12570" s="3"/>
    </row>
    <row r="12571" spans="1:1" x14ac:dyDescent="0.25">
      <c r="A12571" s="3"/>
    </row>
    <row r="12572" spans="1:1" x14ac:dyDescent="0.25">
      <c r="A12572" s="3"/>
    </row>
    <row r="12573" spans="1:1" x14ac:dyDescent="0.25">
      <c r="A12573" s="3"/>
    </row>
    <row r="12574" spans="1:1" x14ac:dyDescent="0.25">
      <c r="A12574" s="3"/>
    </row>
    <row r="12575" spans="1:1" x14ac:dyDescent="0.25">
      <c r="A12575" s="3"/>
    </row>
    <row r="12576" spans="1:1" x14ac:dyDescent="0.25">
      <c r="A12576" s="3"/>
    </row>
    <row r="12577" spans="1:1" x14ac:dyDescent="0.25">
      <c r="A12577" s="3"/>
    </row>
    <row r="12578" spans="1:1" x14ac:dyDescent="0.25">
      <c r="A12578" s="3"/>
    </row>
    <row r="12579" spans="1:1" x14ac:dyDescent="0.25">
      <c r="A12579" s="3"/>
    </row>
    <row r="12580" spans="1:1" x14ac:dyDescent="0.25">
      <c r="A12580" s="3"/>
    </row>
    <row r="12581" spans="1:1" x14ac:dyDescent="0.25">
      <c r="A12581" s="3"/>
    </row>
    <row r="12582" spans="1:1" x14ac:dyDescent="0.25">
      <c r="A12582" s="3"/>
    </row>
    <row r="12583" spans="1:1" x14ac:dyDescent="0.25">
      <c r="A12583" s="3"/>
    </row>
    <row r="12584" spans="1:1" x14ac:dyDescent="0.25">
      <c r="A12584" s="3"/>
    </row>
    <row r="12585" spans="1:1" x14ac:dyDescent="0.25">
      <c r="A12585" s="3"/>
    </row>
    <row r="12586" spans="1:1" x14ac:dyDescent="0.25">
      <c r="A12586" s="3"/>
    </row>
    <row r="12587" spans="1:1" x14ac:dyDescent="0.25">
      <c r="A12587" s="3"/>
    </row>
    <row r="12588" spans="1:1" x14ac:dyDescent="0.25">
      <c r="A12588" s="3"/>
    </row>
    <row r="12589" spans="1:1" x14ac:dyDescent="0.25">
      <c r="A12589" s="3"/>
    </row>
    <row r="12590" spans="1:1" x14ac:dyDescent="0.25">
      <c r="A12590" s="3"/>
    </row>
    <row r="12591" spans="1:1" x14ac:dyDescent="0.25">
      <c r="A12591" s="3"/>
    </row>
    <row r="12592" spans="1:1" x14ac:dyDescent="0.25">
      <c r="A12592" s="3"/>
    </row>
    <row r="12593" spans="1:1" x14ac:dyDescent="0.25">
      <c r="A12593" s="3"/>
    </row>
    <row r="12594" spans="1:1" x14ac:dyDescent="0.25">
      <c r="A12594" s="3"/>
    </row>
    <row r="12595" spans="1:1" x14ac:dyDescent="0.25">
      <c r="A12595" s="3"/>
    </row>
    <row r="12596" spans="1:1" x14ac:dyDescent="0.25">
      <c r="A12596" s="3"/>
    </row>
    <row r="12597" spans="1:1" x14ac:dyDescent="0.25">
      <c r="A12597" s="3"/>
    </row>
    <row r="12598" spans="1:1" x14ac:dyDescent="0.25">
      <c r="A12598" s="3"/>
    </row>
    <row r="12599" spans="1:1" x14ac:dyDescent="0.25">
      <c r="A12599" s="3"/>
    </row>
    <row r="12600" spans="1:1" x14ac:dyDescent="0.25">
      <c r="A12600" s="3"/>
    </row>
    <row r="12601" spans="1:1" x14ac:dyDescent="0.25">
      <c r="A12601" s="3"/>
    </row>
    <row r="12602" spans="1:1" x14ac:dyDescent="0.25">
      <c r="A12602" s="3"/>
    </row>
    <row r="12603" spans="1:1" x14ac:dyDescent="0.25">
      <c r="A12603" s="3"/>
    </row>
    <row r="12604" spans="1:1" x14ac:dyDescent="0.25">
      <c r="A12604" s="3"/>
    </row>
    <row r="12605" spans="1:1" x14ac:dyDescent="0.25">
      <c r="A12605" s="3"/>
    </row>
    <row r="12606" spans="1:1" x14ac:dyDescent="0.25">
      <c r="A12606" s="3"/>
    </row>
    <row r="12607" spans="1:1" x14ac:dyDescent="0.25">
      <c r="A12607" s="3"/>
    </row>
    <row r="12608" spans="1:1" x14ac:dyDescent="0.25">
      <c r="A12608" s="3"/>
    </row>
    <row r="12609" spans="1:1" x14ac:dyDescent="0.25">
      <c r="A12609" s="3"/>
    </row>
    <row r="12610" spans="1:1" x14ac:dyDescent="0.25">
      <c r="A12610" s="3"/>
    </row>
    <row r="12611" spans="1:1" x14ac:dyDescent="0.25">
      <c r="A12611" s="3"/>
    </row>
    <row r="12612" spans="1:1" x14ac:dyDescent="0.25">
      <c r="A12612" s="3"/>
    </row>
    <row r="12613" spans="1:1" x14ac:dyDescent="0.25">
      <c r="A12613" s="3"/>
    </row>
    <row r="12614" spans="1:1" x14ac:dyDescent="0.25">
      <c r="A12614" s="3"/>
    </row>
    <row r="12615" spans="1:1" x14ac:dyDescent="0.25">
      <c r="A12615" s="3"/>
    </row>
    <row r="12616" spans="1:1" x14ac:dyDescent="0.25">
      <c r="A12616" s="3"/>
    </row>
    <row r="12617" spans="1:1" x14ac:dyDescent="0.25">
      <c r="A12617" s="3"/>
    </row>
    <row r="12618" spans="1:1" x14ac:dyDescent="0.25">
      <c r="A12618" s="3"/>
    </row>
    <row r="12619" spans="1:1" x14ac:dyDescent="0.25">
      <c r="A12619" s="3"/>
    </row>
    <row r="12620" spans="1:1" x14ac:dyDescent="0.25">
      <c r="A12620" s="3"/>
    </row>
    <row r="12621" spans="1:1" x14ac:dyDescent="0.25">
      <c r="A12621" s="3"/>
    </row>
    <row r="12622" spans="1:1" x14ac:dyDescent="0.25">
      <c r="A12622" s="3"/>
    </row>
    <row r="12623" spans="1:1" x14ac:dyDescent="0.25">
      <c r="A12623" s="3"/>
    </row>
    <row r="12624" spans="1:1" x14ac:dyDescent="0.25">
      <c r="A12624" s="3"/>
    </row>
    <row r="12625" spans="1:1" x14ac:dyDescent="0.25">
      <c r="A12625" s="3"/>
    </row>
    <row r="12626" spans="1:1" x14ac:dyDescent="0.25">
      <c r="A12626" s="3"/>
    </row>
    <row r="12627" spans="1:1" x14ac:dyDescent="0.25">
      <c r="A12627" s="3"/>
    </row>
    <row r="12628" spans="1:1" x14ac:dyDescent="0.25">
      <c r="A12628" s="3"/>
    </row>
    <row r="12629" spans="1:1" x14ac:dyDescent="0.25">
      <c r="A12629" s="3"/>
    </row>
    <row r="12630" spans="1:1" x14ac:dyDescent="0.25">
      <c r="A12630" s="3"/>
    </row>
    <row r="12631" spans="1:1" x14ac:dyDescent="0.25">
      <c r="A12631" s="3"/>
    </row>
    <row r="12632" spans="1:1" x14ac:dyDescent="0.25">
      <c r="A12632" s="3"/>
    </row>
    <row r="12633" spans="1:1" x14ac:dyDescent="0.25">
      <c r="A12633" s="3"/>
    </row>
    <row r="12634" spans="1:1" x14ac:dyDescent="0.25">
      <c r="A12634" s="3"/>
    </row>
    <row r="12635" spans="1:1" x14ac:dyDescent="0.25">
      <c r="A12635" s="3"/>
    </row>
    <row r="12636" spans="1:1" x14ac:dyDescent="0.25">
      <c r="A12636" s="3"/>
    </row>
    <row r="12637" spans="1:1" x14ac:dyDescent="0.25">
      <c r="A12637" s="3"/>
    </row>
    <row r="12638" spans="1:1" x14ac:dyDescent="0.25">
      <c r="A12638" s="3"/>
    </row>
    <row r="12639" spans="1:1" x14ac:dyDescent="0.25">
      <c r="A12639" s="3"/>
    </row>
    <row r="12640" spans="1:1" x14ac:dyDescent="0.25">
      <c r="A12640" s="3"/>
    </row>
    <row r="12641" spans="1:1" x14ac:dyDescent="0.25">
      <c r="A12641" s="3"/>
    </row>
    <row r="12642" spans="1:1" x14ac:dyDescent="0.25">
      <c r="A12642" s="3"/>
    </row>
    <row r="12643" spans="1:1" x14ac:dyDescent="0.25">
      <c r="A12643" s="3"/>
    </row>
    <row r="12644" spans="1:1" x14ac:dyDescent="0.25">
      <c r="A12644" s="3"/>
    </row>
    <row r="12645" spans="1:1" x14ac:dyDescent="0.25">
      <c r="A12645" s="3"/>
    </row>
    <row r="12646" spans="1:1" x14ac:dyDescent="0.25">
      <c r="A12646" s="3"/>
    </row>
    <row r="12647" spans="1:1" x14ac:dyDescent="0.25">
      <c r="A12647" s="3"/>
    </row>
    <row r="12648" spans="1:1" x14ac:dyDescent="0.25">
      <c r="A12648" s="3"/>
    </row>
    <row r="12649" spans="1:1" x14ac:dyDescent="0.25">
      <c r="A12649" s="3"/>
    </row>
    <row r="12650" spans="1:1" x14ac:dyDescent="0.25">
      <c r="A12650" s="3"/>
    </row>
    <row r="12651" spans="1:1" x14ac:dyDescent="0.25">
      <c r="A12651" s="3"/>
    </row>
    <row r="12652" spans="1:1" x14ac:dyDescent="0.25">
      <c r="A12652" s="3"/>
    </row>
    <row r="12653" spans="1:1" x14ac:dyDescent="0.25">
      <c r="A12653" s="3"/>
    </row>
    <row r="12654" spans="1:1" x14ac:dyDescent="0.25">
      <c r="A12654" s="3"/>
    </row>
    <row r="12655" spans="1:1" x14ac:dyDescent="0.25">
      <c r="A12655" s="3"/>
    </row>
    <row r="12656" spans="1:1" x14ac:dyDescent="0.25">
      <c r="A12656" s="3"/>
    </row>
    <row r="12657" spans="1:1" x14ac:dyDescent="0.25">
      <c r="A12657" s="3"/>
    </row>
    <row r="12658" spans="1:1" x14ac:dyDescent="0.25">
      <c r="A12658" s="3"/>
    </row>
    <row r="12659" spans="1:1" x14ac:dyDescent="0.25">
      <c r="A12659" s="3"/>
    </row>
    <row r="12660" spans="1:1" x14ac:dyDescent="0.25">
      <c r="A12660" s="3"/>
    </row>
    <row r="12661" spans="1:1" x14ac:dyDescent="0.25">
      <c r="A12661" s="3"/>
    </row>
    <row r="12662" spans="1:1" x14ac:dyDescent="0.25">
      <c r="A12662" s="3"/>
    </row>
    <row r="12663" spans="1:1" x14ac:dyDescent="0.25">
      <c r="A12663" s="3"/>
    </row>
    <row r="12664" spans="1:1" x14ac:dyDescent="0.25">
      <c r="A12664" s="3"/>
    </row>
    <row r="12665" spans="1:1" x14ac:dyDescent="0.25">
      <c r="A12665" s="3"/>
    </row>
    <row r="12666" spans="1:1" x14ac:dyDescent="0.25">
      <c r="A12666" s="3"/>
    </row>
    <row r="12667" spans="1:1" x14ac:dyDescent="0.25">
      <c r="A12667" s="3"/>
    </row>
    <row r="12668" spans="1:1" x14ac:dyDescent="0.25">
      <c r="A12668" s="3"/>
    </row>
    <row r="12669" spans="1:1" x14ac:dyDescent="0.25">
      <c r="A12669" s="3"/>
    </row>
    <row r="12670" spans="1:1" x14ac:dyDescent="0.25">
      <c r="A12670" s="3"/>
    </row>
    <row r="12671" spans="1:1" x14ac:dyDescent="0.25">
      <c r="A12671" s="3"/>
    </row>
    <row r="12672" spans="1:1" x14ac:dyDescent="0.25">
      <c r="A12672" s="3"/>
    </row>
    <row r="12673" spans="1:1" x14ac:dyDescent="0.25">
      <c r="A12673" s="3"/>
    </row>
    <row r="12674" spans="1:1" x14ac:dyDescent="0.25">
      <c r="A12674" s="3"/>
    </row>
    <row r="12675" spans="1:1" x14ac:dyDescent="0.25">
      <c r="A12675" s="3"/>
    </row>
    <row r="12676" spans="1:1" x14ac:dyDescent="0.25">
      <c r="A12676" s="3"/>
    </row>
    <row r="12677" spans="1:1" x14ac:dyDescent="0.25">
      <c r="A12677" s="3"/>
    </row>
    <row r="12678" spans="1:1" x14ac:dyDescent="0.25">
      <c r="A12678" s="3"/>
    </row>
    <row r="12679" spans="1:1" x14ac:dyDescent="0.25">
      <c r="A12679" s="3"/>
    </row>
    <row r="12680" spans="1:1" x14ac:dyDescent="0.25">
      <c r="A12680" s="3"/>
    </row>
    <row r="12681" spans="1:1" x14ac:dyDescent="0.25">
      <c r="A12681" s="3"/>
    </row>
    <row r="12682" spans="1:1" x14ac:dyDescent="0.25">
      <c r="A12682" s="3"/>
    </row>
    <row r="12683" spans="1:1" x14ac:dyDescent="0.25">
      <c r="A12683" s="3"/>
    </row>
    <row r="12684" spans="1:1" x14ac:dyDescent="0.25">
      <c r="A12684" s="3"/>
    </row>
    <row r="12685" spans="1:1" x14ac:dyDescent="0.25">
      <c r="A12685" s="3"/>
    </row>
    <row r="12686" spans="1:1" x14ac:dyDescent="0.25">
      <c r="A12686" s="3"/>
    </row>
    <row r="12687" spans="1:1" x14ac:dyDescent="0.25">
      <c r="A12687" s="3"/>
    </row>
    <row r="12688" spans="1:1" x14ac:dyDescent="0.25">
      <c r="A12688" s="3"/>
    </row>
    <row r="12689" spans="1:1" x14ac:dyDescent="0.25">
      <c r="A12689" s="3"/>
    </row>
    <row r="12690" spans="1:1" x14ac:dyDescent="0.25">
      <c r="A12690" s="3"/>
    </row>
    <row r="12691" spans="1:1" x14ac:dyDescent="0.25">
      <c r="A12691" s="3"/>
    </row>
    <row r="12692" spans="1:1" x14ac:dyDescent="0.25">
      <c r="A12692" s="3"/>
    </row>
    <row r="12693" spans="1:1" x14ac:dyDescent="0.25">
      <c r="A12693" s="3"/>
    </row>
    <row r="12694" spans="1:1" x14ac:dyDescent="0.25">
      <c r="A12694" s="3"/>
    </row>
    <row r="12695" spans="1:1" x14ac:dyDescent="0.25">
      <c r="A12695" s="3"/>
    </row>
    <row r="12696" spans="1:1" x14ac:dyDescent="0.25">
      <c r="A12696" s="3"/>
    </row>
    <row r="12697" spans="1:1" x14ac:dyDescent="0.25">
      <c r="A12697" s="3"/>
    </row>
    <row r="12698" spans="1:1" x14ac:dyDescent="0.25">
      <c r="A12698" s="3"/>
    </row>
    <row r="12699" spans="1:1" x14ac:dyDescent="0.25">
      <c r="A12699" s="3"/>
    </row>
    <row r="12700" spans="1:1" x14ac:dyDescent="0.25">
      <c r="A12700" s="3"/>
    </row>
    <row r="12701" spans="1:1" x14ac:dyDescent="0.25">
      <c r="A12701" s="3"/>
    </row>
    <row r="12702" spans="1:1" x14ac:dyDescent="0.25">
      <c r="A12702" s="3"/>
    </row>
    <row r="12703" spans="1:1" x14ac:dyDescent="0.25">
      <c r="A12703" s="3"/>
    </row>
    <row r="12704" spans="1:1" x14ac:dyDescent="0.25">
      <c r="A12704" s="3"/>
    </row>
    <row r="12705" spans="1:1" x14ac:dyDescent="0.25">
      <c r="A12705" s="3"/>
    </row>
    <row r="12706" spans="1:1" x14ac:dyDescent="0.25">
      <c r="A12706" s="3"/>
    </row>
    <row r="12707" spans="1:1" x14ac:dyDescent="0.25">
      <c r="A12707" s="3"/>
    </row>
    <row r="12708" spans="1:1" x14ac:dyDescent="0.25">
      <c r="A12708" s="3"/>
    </row>
    <row r="12709" spans="1:1" x14ac:dyDescent="0.25">
      <c r="A12709" s="3"/>
    </row>
    <row r="12710" spans="1:1" x14ac:dyDescent="0.25">
      <c r="A12710" s="3"/>
    </row>
    <row r="12711" spans="1:1" x14ac:dyDescent="0.25">
      <c r="A12711" s="3"/>
    </row>
    <row r="12712" spans="1:1" x14ac:dyDescent="0.25">
      <c r="A12712" s="3"/>
    </row>
    <row r="12713" spans="1:1" x14ac:dyDescent="0.25">
      <c r="A12713" s="3"/>
    </row>
    <row r="12714" spans="1:1" x14ac:dyDescent="0.25">
      <c r="A12714" s="3"/>
    </row>
    <row r="12715" spans="1:1" x14ac:dyDescent="0.25">
      <c r="A12715" s="3"/>
    </row>
    <row r="12716" spans="1:1" x14ac:dyDescent="0.25">
      <c r="A12716" s="3"/>
    </row>
    <row r="12717" spans="1:1" x14ac:dyDescent="0.25">
      <c r="A12717" s="3"/>
    </row>
    <row r="12718" spans="1:1" x14ac:dyDescent="0.25">
      <c r="A12718" s="3"/>
    </row>
    <row r="12719" spans="1:1" x14ac:dyDescent="0.25">
      <c r="A12719" s="3"/>
    </row>
    <row r="12720" spans="1:1" x14ac:dyDescent="0.25">
      <c r="A12720" s="3"/>
    </row>
    <row r="12721" spans="1:1" x14ac:dyDescent="0.25">
      <c r="A12721" s="3"/>
    </row>
    <row r="12722" spans="1:1" x14ac:dyDescent="0.25">
      <c r="A12722" s="3"/>
    </row>
    <row r="12723" spans="1:1" x14ac:dyDescent="0.25">
      <c r="A12723" s="3"/>
    </row>
    <row r="12724" spans="1:1" x14ac:dyDescent="0.25">
      <c r="A12724" s="3"/>
    </row>
    <row r="12725" spans="1:1" x14ac:dyDescent="0.25">
      <c r="A12725" s="3"/>
    </row>
    <row r="12726" spans="1:1" x14ac:dyDescent="0.25">
      <c r="A12726" s="3"/>
    </row>
    <row r="12727" spans="1:1" x14ac:dyDescent="0.25">
      <c r="A12727" s="3"/>
    </row>
    <row r="12728" spans="1:1" x14ac:dyDescent="0.25">
      <c r="A12728" s="3"/>
    </row>
    <row r="12729" spans="1:1" x14ac:dyDescent="0.25">
      <c r="A12729" s="3"/>
    </row>
    <row r="12730" spans="1:1" x14ac:dyDescent="0.25">
      <c r="A12730" s="3"/>
    </row>
    <row r="12731" spans="1:1" x14ac:dyDescent="0.25">
      <c r="A12731" s="3"/>
    </row>
    <row r="12732" spans="1:1" x14ac:dyDescent="0.25">
      <c r="A12732" s="3"/>
    </row>
    <row r="12733" spans="1:1" x14ac:dyDescent="0.25">
      <c r="A12733" s="3"/>
    </row>
    <row r="12734" spans="1:1" x14ac:dyDescent="0.25">
      <c r="A12734" s="3"/>
    </row>
    <row r="12735" spans="1:1" x14ac:dyDescent="0.25">
      <c r="A12735" s="3"/>
    </row>
    <row r="12736" spans="1:1" x14ac:dyDescent="0.25">
      <c r="A12736" s="3"/>
    </row>
    <row r="12737" spans="1:1" x14ac:dyDescent="0.25">
      <c r="A12737" s="3"/>
    </row>
    <row r="12738" spans="1:1" x14ac:dyDescent="0.25">
      <c r="A12738" s="3"/>
    </row>
    <row r="12739" spans="1:1" x14ac:dyDescent="0.25">
      <c r="A12739" s="3"/>
    </row>
    <row r="12740" spans="1:1" x14ac:dyDescent="0.25">
      <c r="A12740" s="3"/>
    </row>
    <row r="12741" spans="1:1" x14ac:dyDescent="0.25">
      <c r="A12741" s="3"/>
    </row>
    <row r="12742" spans="1:1" x14ac:dyDescent="0.25">
      <c r="A12742" s="3"/>
    </row>
    <row r="12743" spans="1:1" x14ac:dyDescent="0.25">
      <c r="A12743" s="3"/>
    </row>
    <row r="12744" spans="1:1" x14ac:dyDescent="0.25">
      <c r="A12744" s="3"/>
    </row>
    <row r="12745" spans="1:1" x14ac:dyDescent="0.25">
      <c r="A12745" s="3"/>
    </row>
    <row r="12746" spans="1:1" x14ac:dyDescent="0.25">
      <c r="A12746" s="3"/>
    </row>
    <row r="12747" spans="1:1" x14ac:dyDescent="0.25">
      <c r="A12747" s="3"/>
    </row>
    <row r="12748" spans="1:1" x14ac:dyDescent="0.25">
      <c r="A12748" s="3"/>
    </row>
    <row r="12749" spans="1:1" x14ac:dyDescent="0.25">
      <c r="A12749" s="3"/>
    </row>
    <row r="12750" spans="1:1" x14ac:dyDescent="0.25">
      <c r="A12750" s="3"/>
    </row>
    <row r="12751" spans="1:1" x14ac:dyDescent="0.25">
      <c r="A12751" s="3"/>
    </row>
    <row r="12752" spans="1:1" x14ac:dyDescent="0.25">
      <c r="A12752" s="3"/>
    </row>
    <row r="12753" spans="1:1" x14ac:dyDescent="0.25">
      <c r="A12753" s="3"/>
    </row>
    <row r="12754" spans="1:1" x14ac:dyDescent="0.25">
      <c r="A12754" s="3"/>
    </row>
    <row r="12755" spans="1:1" x14ac:dyDescent="0.25">
      <c r="A12755" s="3"/>
    </row>
    <row r="12756" spans="1:1" x14ac:dyDescent="0.25">
      <c r="A12756" s="3"/>
    </row>
    <row r="12757" spans="1:1" x14ac:dyDescent="0.25">
      <c r="A12757" s="3"/>
    </row>
    <row r="12758" spans="1:1" x14ac:dyDescent="0.25">
      <c r="A12758" s="3"/>
    </row>
    <row r="12759" spans="1:1" x14ac:dyDescent="0.25">
      <c r="A12759" s="3"/>
    </row>
    <row r="12760" spans="1:1" x14ac:dyDescent="0.25">
      <c r="A12760" s="3"/>
    </row>
    <row r="12761" spans="1:1" x14ac:dyDescent="0.25">
      <c r="A12761" s="3"/>
    </row>
    <row r="12762" spans="1:1" x14ac:dyDescent="0.25">
      <c r="A12762" s="3"/>
    </row>
    <row r="12763" spans="1:1" x14ac:dyDescent="0.25">
      <c r="A12763" s="3"/>
    </row>
    <row r="12764" spans="1:1" x14ac:dyDescent="0.25">
      <c r="A12764" s="3"/>
    </row>
    <row r="12765" spans="1:1" x14ac:dyDescent="0.25">
      <c r="A12765" s="3"/>
    </row>
    <row r="12766" spans="1:1" x14ac:dyDescent="0.25">
      <c r="A12766" s="3"/>
    </row>
    <row r="12767" spans="1:1" x14ac:dyDescent="0.25">
      <c r="A12767" s="3"/>
    </row>
    <row r="12768" spans="1:1" x14ac:dyDescent="0.25">
      <c r="A12768" s="3"/>
    </row>
    <row r="12769" spans="1:1" x14ac:dyDescent="0.25">
      <c r="A12769" s="3"/>
    </row>
    <row r="12770" spans="1:1" x14ac:dyDescent="0.25">
      <c r="A12770" s="3"/>
    </row>
    <row r="12771" spans="1:1" x14ac:dyDescent="0.25">
      <c r="A12771" s="3"/>
    </row>
    <row r="12772" spans="1:1" x14ac:dyDescent="0.25">
      <c r="A12772" s="3"/>
    </row>
    <row r="12773" spans="1:1" x14ac:dyDescent="0.25">
      <c r="A12773" s="3"/>
    </row>
    <row r="12774" spans="1:1" x14ac:dyDescent="0.25">
      <c r="A12774" s="3"/>
    </row>
    <row r="12775" spans="1:1" x14ac:dyDescent="0.25">
      <c r="A12775" s="3"/>
    </row>
    <row r="12776" spans="1:1" x14ac:dyDescent="0.25">
      <c r="A12776" s="3"/>
    </row>
    <row r="12777" spans="1:1" x14ac:dyDescent="0.25">
      <c r="A12777" s="3"/>
    </row>
    <row r="12778" spans="1:1" x14ac:dyDescent="0.25">
      <c r="A12778" s="3"/>
    </row>
    <row r="12779" spans="1:1" x14ac:dyDescent="0.25">
      <c r="A12779" s="3"/>
    </row>
    <row r="12780" spans="1:1" x14ac:dyDescent="0.25">
      <c r="A12780" s="3"/>
    </row>
    <row r="12781" spans="1:1" x14ac:dyDescent="0.25">
      <c r="A12781" s="3"/>
    </row>
    <row r="12782" spans="1:1" x14ac:dyDescent="0.25">
      <c r="A12782" s="3"/>
    </row>
    <row r="12783" spans="1:1" x14ac:dyDescent="0.25">
      <c r="A12783" s="3"/>
    </row>
    <row r="12784" spans="1:1" x14ac:dyDescent="0.25">
      <c r="A12784" s="3"/>
    </row>
    <row r="12785" spans="1:1" x14ac:dyDescent="0.25">
      <c r="A12785" s="3"/>
    </row>
    <row r="12786" spans="1:1" x14ac:dyDescent="0.25">
      <c r="A12786" s="3"/>
    </row>
    <row r="12787" spans="1:1" x14ac:dyDescent="0.25">
      <c r="A12787" s="3"/>
    </row>
    <row r="12788" spans="1:1" x14ac:dyDescent="0.25">
      <c r="A12788" s="3"/>
    </row>
    <row r="12789" spans="1:1" x14ac:dyDescent="0.25">
      <c r="A12789" s="3"/>
    </row>
    <row r="12790" spans="1:1" x14ac:dyDescent="0.25">
      <c r="A12790" s="3"/>
    </row>
    <row r="12791" spans="1:1" x14ac:dyDescent="0.25">
      <c r="A12791" s="3"/>
    </row>
    <row r="12792" spans="1:1" x14ac:dyDescent="0.25">
      <c r="A12792" s="3"/>
    </row>
    <row r="12793" spans="1:1" x14ac:dyDescent="0.25">
      <c r="A12793" s="3"/>
    </row>
    <row r="12794" spans="1:1" x14ac:dyDescent="0.25">
      <c r="A12794" s="3"/>
    </row>
    <row r="12795" spans="1:1" x14ac:dyDescent="0.25">
      <c r="A12795" s="3"/>
    </row>
    <row r="12796" spans="1:1" x14ac:dyDescent="0.25">
      <c r="A12796" s="3"/>
    </row>
    <row r="12797" spans="1:1" x14ac:dyDescent="0.25">
      <c r="A12797" s="3"/>
    </row>
    <row r="12798" spans="1:1" x14ac:dyDescent="0.25">
      <c r="A12798" s="3"/>
    </row>
    <row r="12799" spans="1:1" x14ac:dyDescent="0.25">
      <c r="A12799" s="3"/>
    </row>
    <row r="12800" spans="1:1" x14ac:dyDescent="0.25">
      <c r="A12800" s="3"/>
    </row>
    <row r="12801" spans="1:1" x14ac:dyDescent="0.25">
      <c r="A12801" s="3"/>
    </row>
    <row r="12802" spans="1:1" x14ac:dyDescent="0.25">
      <c r="A12802" s="3"/>
    </row>
    <row r="12803" spans="1:1" x14ac:dyDescent="0.25">
      <c r="A12803" s="3"/>
    </row>
    <row r="12804" spans="1:1" x14ac:dyDescent="0.25">
      <c r="A12804" s="3"/>
    </row>
    <row r="12805" spans="1:1" x14ac:dyDescent="0.25">
      <c r="A12805" s="3"/>
    </row>
    <row r="12806" spans="1:1" x14ac:dyDescent="0.25">
      <c r="A12806" s="3"/>
    </row>
    <row r="12807" spans="1:1" x14ac:dyDescent="0.25">
      <c r="A12807" s="3"/>
    </row>
    <row r="12808" spans="1:1" x14ac:dyDescent="0.25">
      <c r="A12808" s="3"/>
    </row>
    <row r="12809" spans="1:1" x14ac:dyDescent="0.25">
      <c r="A12809" s="3"/>
    </row>
    <row r="12810" spans="1:1" x14ac:dyDescent="0.25">
      <c r="A12810" s="3"/>
    </row>
    <row r="12811" spans="1:1" x14ac:dyDescent="0.25">
      <c r="A12811" s="3"/>
    </row>
    <row r="12812" spans="1:1" x14ac:dyDescent="0.25">
      <c r="A12812" s="3"/>
    </row>
    <row r="12813" spans="1:1" x14ac:dyDescent="0.25">
      <c r="A12813" s="3"/>
    </row>
    <row r="12814" spans="1:1" x14ac:dyDescent="0.25">
      <c r="A12814" s="3"/>
    </row>
    <row r="12815" spans="1:1" x14ac:dyDescent="0.25">
      <c r="A12815" s="3"/>
    </row>
    <row r="12816" spans="1:1" x14ac:dyDescent="0.25">
      <c r="A12816" s="3"/>
    </row>
    <row r="12817" spans="1:1" x14ac:dyDescent="0.25">
      <c r="A12817" s="3"/>
    </row>
    <row r="12818" spans="1:1" x14ac:dyDescent="0.25">
      <c r="A12818" s="3"/>
    </row>
    <row r="12819" spans="1:1" x14ac:dyDescent="0.25">
      <c r="A12819" s="3"/>
    </row>
    <row r="12820" spans="1:1" x14ac:dyDescent="0.25">
      <c r="A12820" s="3"/>
    </row>
    <row r="12821" spans="1:1" x14ac:dyDescent="0.25">
      <c r="A12821" s="3"/>
    </row>
    <row r="12822" spans="1:1" x14ac:dyDescent="0.25">
      <c r="A12822" s="3"/>
    </row>
    <row r="12823" spans="1:1" x14ac:dyDescent="0.25">
      <c r="A12823" s="3"/>
    </row>
    <row r="12824" spans="1:1" x14ac:dyDescent="0.25">
      <c r="A12824" s="3"/>
    </row>
    <row r="12825" spans="1:1" x14ac:dyDescent="0.25">
      <c r="A12825" s="3"/>
    </row>
    <row r="12826" spans="1:1" x14ac:dyDescent="0.25">
      <c r="A12826" s="3"/>
    </row>
    <row r="12827" spans="1:1" x14ac:dyDescent="0.25">
      <c r="A12827" s="3"/>
    </row>
    <row r="12828" spans="1:1" x14ac:dyDescent="0.25">
      <c r="A12828" s="3"/>
    </row>
    <row r="12829" spans="1:1" x14ac:dyDescent="0.25">
      <c r="A12829" s="3"/>
    </row>
    <row r="12830" spans="1:1" x14ac:dyDescent="0.25">
      <c r="A12830" s="3"/>
    </row>
    <row r="12831" spans="1:1" x14ac:dyDescent="0.25">
      <c r="A12831" s="3"/>
    </row>
    <row r="12832" spans="1:1" x14ac:dyDescent="0.25">
      <c r="A12832" s="3"/>
    </row>
    <row r="12833" spans="1:1" x14ac:dyDescent="0.25">
      <c r="A12833" s="3"/>
    </row>
    <row r="12834" spans="1:1" x14ac:dyDescent="0.25">
      <c r="A12834" s="3"/>
    </row>
    <row r="12835" spans="1:1" x14ac:dyDescent="0.25">
      <c r="A12835" s="3"/>
    </row>
    <row r="12836" spans="1:1" x14ac:dyDescent="0.25">
      <c r="A12836" s="3"/>
    </row>
    <row r="12837" spans="1:1" x14ac:dyDescent="0.25">
      <c r="A12837" s="3"/>
    </row>
    <row r="12838" spans="1:1" x14ac:dyDescent="0.25">
      <c r="A12838" s="3"/>
    </row>
    <row r="12839" spans="1:1" x14ac:dyDescent="0.25">
      <c r="A12839" s="3"/>
    </row>
    <row r="12840" spans="1:1" x14ac:dyDescent="0.25">
      <c r="A12840" s="3"/>
    </row>
    <row r="12841" spans="1:1" x14ac:dyDescent="0.25">
      <c r="A12841" s="3"/>
    </row>
    <row r="12842" spans="1:1" x14ac:dyDescent="0.25">
      <c r="A12842" s="3"/>
    </row>
    <row r="12843" spans="1:1" x14ac:dyDescent="0.25">
      <c r="A12843" s="3"/>
    </row>
    <row r="12844" spans="1:1" x14ac:dyDescent="0.25">
      <c r="A12844" s="3"/>
    </row>
    <row r="12845" spans="1:1" x14ac:dyDescent="0.25">
      <c r="A12845" s="3"/>
    </row>
    <row r="12846" spans="1:1" x14ac:dyDescent="0.25">
      <c r="A12846" s="3"/>
    </row>
    <row r="12847" spans="1:1" x14ac:dyDescent="0.25">
      <c r="A12847" s="3"/>
    </row>
    <row r="12848" spans="1:1" x14ac:dyDescent="0.25">
      <c r="A12848" s="3"/>
    </row>
    <row r="12849" spans="1:1" x14ac:dyDescent="0.25">
      <c r="A12849" s="3"/>
    </row>
    <row r="12850" spans="1:1" x14ac:dyDescent="0.25">
      <c r="A12850" s="3"/>
    </row>
    <row r="12851" spans="1:1" x14ac:dyDescent="0.25">
      <c r="A12851" s="3"/>
    </row>
    <row r="12852" spans="1:1" x14ac:dyDescent="0.25">
      <c r="A12852" s="3"/>
    </row>
    <row r="12853" spans="1:1" x14ac:dyDescent="0.25">
      <c r="A12853" s="3"/>
    </row>
    <row r="12854" spans="1:1" x14ac:dyDescent="0.25">
      <c r="A12854" s="3"/>
    </row>
    <row r="12855" spans="1:1" x14ac:dyDescent="0.25">
      <c r="A12855" s="3"/>
    </row>
    <row r="12856" spans="1:1" x14ac:dyDescent="0.25">
      <c r="A12856" s="3"/>
    </row>
    <row r="12857" spans="1:1" x14ac:dyDescent="0.25">
      <c r="A12857" s="3"/>
    </row>
    <row r="12858" spans="1:1" x14ac:dyDescent="0.25">
      <c r="A12858" s="3"/>
    </row>
    <row r="12859" spans="1:1" x14ac:dyDescent="0.25">
      <c r="A12859" s="3"/>
    </row>
    <row r="12860" spans="1:1" x14ac:dyDescent="0.25">
      <c r="A12860" s="3"/>
    </row>
    <row r="12861" spans="1:1" x14ac:dyDescent="0.25">
      <c r="A12861" s="3"/>
    </row>
    <row r="12862" spans="1:1" x14ac:dyDescent="0.25">
      <c r="A12862" s="3"/>
    </row>
    <row r="12863" spans="1:1" x14ac:dyDescent="0.25">
      <c r="A12863" s="3"/>
    </row>
    <row r="12864" spans="1:1" x14ac:dyDescent="0.25">
      <c r="A12864" s="3"/>
    </row>
    <row r="12865" spans="1:1" x14ac:dyDescent="0.25">
      <c r="A12865" s="3"/>
    </row>
    <row r="12866" spans="1:1" x14ac:dyDescent="0.25">
      <c r="A12866" s="3"/>
    </row>
    <row r="12867" spans="1:1" x14ac:dyDescent="0.25">
      <c r="A12867" s="3"/>
    </row>
    <row r="12868" spans="1:1" x14ac:dyDescent="0.25">
      <c r="A12868" s="3"/>
    </row>
    <row r="12869" spans="1:1" x14ac:dyDescent="0.25">
      <c r="A12869" s="3"/>
    </row>
    <row r="12870" spans="1:1" x14ac:dyDescent="0.25">
      <c r="A12870" s="3"/>
    </row>
    <row r="12871" spans="1:1" x14ac:dyDescent="0.25">
      <c r="A12871" s="3"/>
    </row>
    <row r="12872" spans="1:1" x14ac:dyDescent="0.25">
      <c r="A12872" s="3"/>
    </row>
    <row r="12873" spans="1:1" x14ac:dyDescent="0.25">
      <c r="A12873" s="3"/>
    </row>
    <row r="12874" spans="1:1" x14ac:dyDescent="0.25">
      <c r="A12874" s="3"/>
    </row>
    <row r="12875" spans="1:1" x14ac:dyDescent="0.25">
      <c r="A12875" s="3"/>
    </row>
    <row r="12876" spans="1:1" x14ac:dyDescent="0.25">
      <c r="A12876" s="3"/>
    </row>
    <row r="12877" spans="1:1" x14ac:dyDescent="0.25">
      <c r="A12877" s="3"/>
    </row>
    <row r="12878" spans="1:1" x14ac:dyDescent="0.25">
      <c r="A12878" s="3"/>
    </row>
    <row r="12879" spans="1:1" x14ac:dyDescent="0.25">
      <c r="A12879" s="3"/>
    </row>
    <row r="12880" spans="1:1" x14ac:dyDescent="0.25">
      <c r="A12880" s="3"/>
    </row>
    <row r="12881" spans="1:1" x14ac:dyDescent="0.25">
      <c r="A12881" s="3"/>
    </row>
    <row r="12882" spans="1:1" x14ac:dyDescent="0.25">
      <c r="A12882" s="3"/>
    </row>
    <row r="12883" spans="1:1" x14ac:dyDescent="0.25">
      <c r="A12883" s="3"/>
    </row>
    <row r="12884" spans="1:1" x14ac:dyDescent="0.25">
      <c r="A12884" s="3"/>
    </row>
    <row r="12885" spans="1:1" x14ac:dyDescent="0.25">
      <c r="A12885" s="3"/>
    </row>
    <row r="12886" spans="1:1" x14ac:dyDescent="0.25">
      <c r="A12886" s="3"/>
    </row>
    <row r="12887" spans="1:1" x14ac:dyDescent="0.25">
      <c r="A12887" s="3"/>
    </row>
    <row r="12888" spans="1:1" x14ac:dyDescent="0.25">
      <c r="A12888" s="3"/>
    </row>
    <row r="12889" spans="1:1" x14ac:dyDescent="0.25">
      <c r="A12889" s="3"/>
    </row>
    <row r="12890" spans="1:1" x14ac:dyDescent="0.25">
      <c r="A12890" s="3"/>
    </row>
    <row r="12891" spans="1:1" x14ac:dyDescent="0.25">
      <c r="A12891" s="3"/>
    </row>
    <row r="12892" spans="1:1" x14ac:dyDescent="0.25">
      <c r="A12892" s="3"/>
    </row>
    <row r="12893" spans="1:1" x14ac:dyDescent="0.25">
      <c r="A12893" s="3"/>
    </row>
    <row r="12894" spans="1:1" x14ac:dyDescent="0.25">
      <c r="A12894" s="3"/>
    </row>
    <row r="12895" spans="1:1" x14ac:dyDescent="0.25">
      <c r="A12895" s="3"/>
    </row>
    <row r="12896" spans="1:1" x14ac:dyDescent="0.25">
      <c r="A12896" s="3"/>
    </row>
    <row r="12897" spans="1:1" x14ac:dyDescent="0.25">
      <c r="A12897" s="3"/>
    </row>
    <row r="12898" spans="1:1" x14ac:dyDescent="0.25">
      <c r="A12898" s="3"/>
    </row>
    <row r="12899" spans="1:1" x14ac:dyDescent="0.25">
      <c r="A12899" s="3"/>
    </row>
    <row r="12900" spans="1:1" x14ac:dyDescent="0.25">
      <c r="A12900" s="3"/>
    </row>
    <row r="12901" spans="1:1" x14ac:dyDescent="0.25">
      <c r="A12901" s="3"/>
    </row>
    <row r="12902" spans="1:1" x14ac:dyDescent="0.25">
      <c r="A12902" s="3"/>
    </row>
    <row r="12903" spans="1:1" x14ac:dyDescent="0.25">
      <c r="A12903" s="3"/>
    </row>
    <row r="12904" spans="1:1" x14ac:dyDescent="0.25">
      <c r="A12904" s="3"/>
    </row>
    <row r="12905" spans="1:1" x14ac:dyDescent="0.25">
      <c r="A12905" s="3"/>
    </row>
    <row r="12906" spans="1:1" x14ac:dyDescent="0.25">
      <c r="A12906" s="3"/>
    </row>
    <row r="12907" spans="1:1" x14ac:dyDescent="0.25">
      <c r="A12907" s="3"/>
    </row>
    <row r="12908" spans="1:1" x14ac:dyDescent="0.25">
      <c r="A12908" s="3"/>
    </row>
    <row r="12909" spans="1:1" x14ac:dyDescent="0.25">
      <c r="A12909" s="3"/>
    </row>
    <row r="12910" spans="1:1" x14ac:dyDescent="0.25">
      <c r="A12910" s="3"/>
    </row>
    <row r="12911" spans="1:1" x14ac:dyDescent="0.25">
      <c r="A12911" s="3"/>
    </row>
    <row r="12912" spans="1:1" x14ac:dyDescent="0.25">
      <c r="A12912" s="3"/>
    </row>
    <row r="12913" spans="1:1" x14ac:dyDescent="0.25">
      <c r="A12913" s="3"/>
    </row>
    <row r="12914" spans="1:1" x14ac:dyDescent="0.25">
      <c r="A12914" s="3"/>
    </row>
    <row r="12915" spans="1:1" x14ac:dyDescent="0.25">
      <c r="A12915" s="3"/>
    </row>
    <row r="12916" spans="1:1" x14ac:dyDescent="0.25">
      <c r="A12916" s="3"/>
    </row>
    <row r="12917" spans="1:1" x14ac:dyDescent="0.25">
      <c r="A12917" s="3"/>
    </row>
    <row r="12918" spans="1:1" x14ac:dyDescent="0.25">
      <c r="A12918" s="3"/>
    </row>
    <row r="12919" spans="1:1" x14ac:dyDescent="0.25">
      <c r="A12919" s="3"/>
    </row>
    <row r="12920" spans="1:1" x14ac:dyDescent="0.25">
      <c r="A12920" s="3"/>
    </row>
    <row r="12921" spans="1:1" x14ac:dyDescent="0.25">
      <c r="A12921" s="3"/>
    </row>
    <row r="12922" spans="1:1" x14ac:dyDescent="0.25">
      <c r="A12922" s="3"/>
    </row>
    <row r="12923" spans="1:1" x14ac:dyDescent="0.25">
      <c r="A12923" s="3"/>
    </row>
    <row r="12924" spans="1:1" x14ac:dyDescent="0.25">
      <c r="A12924" s="3"/>
    </row>
    <row r="12925" spans="1:1" x14ac:dyDescent="0.25">
      <c r="A12925" s="3"/>
    </row>
    <row r="12926" spans="1:1" x14ac:dyDescent="0.25">
      <c r="A12926" s="3"/>
    </row>
    <row r="12927" spans="1:1" x14ac:dyDescent="0.25">
      <c r="A12927" s="3"/>
    </row>
    <row r="12928" spans="1:1" x14ac:dyDescent="0.25">
      <c r="A12928" s="3"/>
    </row>
    <row r="12929" spans="1:1" x14ac:dyDescent="0.25">
      <c r="A12929" s="3"/>
    </row>
    <row r="12930" spans="1:1" x14ac:dyDescent="0.25">
      <c r="A12930" s="3"/>
    </row>
    <row r="12931" spans="1:1" x14ac:dyDescent="0.25">
      <c r="A12931" s="3"/>
    </row>
    <row r="12932" spans="1:1" x14ac:dyDescent="0.25">
      <c r="A12932" s="3"/>
    </row>
    <row r="12933" spans="1:1" x14ac:dyDescent="0.25">
      <c r="A12933" s="3"/>
    </row>
    <row r="12934" spans="1:1" x14ac:dyDescent="0.25">
      <c r="A12934" s="3"/>
    </row>
    <row r="12935" spans="1:1" x14ac:dyDescent="0.25">
      <c r="A12935" s="3"/>
    </row>
    <row r="12936" spans="1:1" x14ac:dyDescent="0.25">
      <c r="A12936" s="3"/>
    </row>
    <row r="12937" spans="1:1" x14ac:dyDescent="0.25">
      <c r="A12937" s="3"/>
    </row>
    <row r="12938" spans="1:1" x14ac:dyDescent="0.25">
      <c r="A12938" s="3"/>
    </row>
    <row r="12939" spans="1:1" x14ac:dyDescent="0.25">
      <c r="A12939" s="3"/>
    </row>
    <row r="12940" spans="1:1" x14ac:dyDescent="0.25">
      <c r="A12940" s="3"/>
    </row>
    <row r="12941" spans="1:1" x14ac:dyDescent="0.25">
      <c r="A12941" s="3"/>
    </row>
    <row r="12942" spans="1:1" x14ac:dyDescent="0.25">
      <c r="A12942" s="3"/>
    </row>
    <row r="12943" spans="1:1" x14ac:dyDescent="0.25">
      <c r="A12943" s="3"/>
    </row>
    <row r="12944" spans="1:1" x14ac:dyDescent="0.25">
      <c r="A12944" s="3"/>
    </row>
    <row r="12945" spans="1:1" x14ac:dyDescent="0.25">
      <c r="A12945" s="3"/>
    </row>
    <row r="12946" spans="1:1" x14ac:dyDescent="0.25">
      <c r="A12946" s="3"/>
    </row>
    <row r="12947" spans="1:1" x14ac:dyDescent="0.25">
      <c r="A12947" s="3"/>
    </row>
    <row r="12948" spans="1:1" x14ac:dyDescent="0.25">
      <c r="A12948" s="3"/>
    </row>
    <row r="12949" spans="1:1" x14ac:dyDescent="0.25">
      <c r="A12949" s="3"/>
    </row>
    <row r="12950" spans="1:1" x14ac:dyDescent="0.25">
      <c r="A12950" s="3"/>
    </row>
    <row r="12951" spans="1:1" x14ac:dyDescent="0.25">
      <c r="A12951" s="3"/>
    </row>
    <row r="12952" spans="1:1" x14ac:dyDescent="0.25">
      <c r="A12952" s="3"/>
    </row>
    <row r="12953" spans="1:1" x14ac:dyDescent="0.25">
      <c r="A12953" s="3"/>
    </row>
    <row r="12954" spans="1:1" x14ac:dyDescent="0.25">
      <c r="A12954" s="3"/>
    </row>
    <row r="12955" spans="1:1" x14ac:dyDescent="0.25">
      <c r="A12955" s="3"/>
    </row>
    <row r="12956" spans="1:1" x14ac:dyDescent="0.25">
      <c r="A12956" s="3"/>
    </row>
    <row r="12957" spans="1:1" x14ac:dyDescent="0.25">
      <c r="A12957" s="3"/>
    </row>
    <row r="12958" spans="1:1" x14ac:dyDescent="0.25">
      <c r="A12958" s="3"/>
    </row>
    <row r="12959" spans="1:1" x14ac:dyDescent="0.25">
      <c r="A12959" s="3"/>
    </row>
    <row r="12960" spans="1:1" x14ac:dyDescent="0.25">
      <c r="A12960" s="3"/>
    </row>
    <row r="12961" spans="1:1" x14ac:dyDescent="0.25">
      <c r="A12961" s="3"/>
    </row>
    <row r="12962" spans="1:1" x14ac:dyDescent="0.25">
      <c r="A12962" s="3"/>
    </row>
    <row r="12963" spans="1:1" x14ac:dyDescent="0.25">
      <c r="A12963" s="3"/>
    </row>
    <row r="12964" spans="1:1" x14ac:dyDescent="0.25">
      <c r="A12964" s="3"/>
    </row>
    <row r="12965" spans="1:1" x14ac:dyDescent="0.25">
      <c r="A12965" s="3"/>
    </row>
    <row r="12966" spans="1:1" x14ac:dyDescent="0.25">
      <c r="A12966" s="3"/>
    </row>
    <row r="12967" spans="1:1" x14ac:dyDescent="0.25">
      <c r="A12967" s="3"/>
    </row>
    <row r="12968" spans="1:1" x14ac:dyDescent="0.25">
      <c r="A12968" s="3"/>
    </row>
    <row r="12969" spans="1:1" x14ac:dyDescent="0.25">
      <c r="A12969" s="3"/>
    </row>
    <row r="12970" spans="1:1" x14ac:dyDescent="0.25">
      <c r="A12970" s="3"/>
    </row>
    <row r="12971" spans="1:1" x14ac:dyDescent="0.25">
      <c r="A12971" s="3"/>
    </row>
    <row r="12972" spans="1:1" x14ac:dyDescent="0.25">
      <c r="A12972" s="3"/>
    </row>
    <row r="12973" spans="1:1" x14ac:dyDescent="0.25">
      <c r="A12973" s="3"/>
    </row>
    <row r="12974" spans="1:1" x14ac:dyDescent="0.25">
      <c r="A12974" s="3"/>
    </row>
    <row r="12975" spans="1:1" x14ac:dyDescent="0.25">
      <c r="A12975" s="3"/>
    </row>
    <row r="12976" spans="1:1" x14ac:dyDescent="0.25">
      <c r="A12976" s="3"/>
    </row>
    <row r="12977" spans="1:1" x14ac:dyDescent="0.25">
      <c r="A12977" s="3"/>
    </row>
    <row r="12978" spans="1:1" x14ac:dyDescent="0.25">
      <c r="A12978" s="3"/>
    </row>
    <row r="12979" spans="1:1" x14ac:dyDescent="0.25">
      <c r="A12979" s="3"/>
    </row>
    <row r="12980" spans="1:1" x14ac:dyDescent="0.25">
      <c r="A12980" s="3"/>
    </row>
    <row r="12981" spans="1:1" x14ac:dyDescent="0.25">
      <c r="A12981" s="3"/>
    </row>
    <row r="12982" spans="1:1" x14ac:dyDescent="0.25">
      <c r="A12982" s="3"/>
    </row>
    <row r="12983" spans="1:1" x14ac:dyDescent="0.25">
      <c r="A12983" s="3"/>
    </row>
    <row r="12984" spans="1:1" x14ac:dyDescent="0.25">
      <c r="A12984" s="3"/>
    </row>
    <row r="12985" spans="1:1" x14ac:dyDescent="0.25">
      <c r="A12985" s="3"/>
    </row>
    <row r="12986" spans="1:1" x14ac:dyDescent="0.25">
      <c r="A12986" s="3"/>
    </row>
    <row r="12987" spans="1:1" x14ac:dyDescent="0.25">
      <c r="A12987" s="3"/>
    </row>
    <row r="12988" spans="1:1" x14ac:dyDescent="0.25">
      <c r="A12988" s="3"/>
    </row>
    <row r="12989" spans="1:1" x14ac:dyDescent="0.25">
      <c r="A12989" s="3"/>
    </row>
    <row r="12990" spans="1:1" x14ac:dyDescent="0.25">
      <c r="A12990" s="3"/>
    </row>
    <row r="12991" spans="1:1" x14ac:dyDescent="0.25">
      <c r="A12991" s="3"/>
    </row>
    <row r="12992" spans="1:1" x14ac:dyDescent="0.25">
      <c r="A12992" s="3"/>
    </row>
    <row r="12993" spans="1:1" x14ac:dyDescent="0.25">
      <c r="A12993" s="3"/>
    </row>
    <row r="12994" spans="1:1" x14ac:dyDescent="0.25">
      <c r="A12994" s="3"/>
    </row>
    <row r="12995" spans="1:1" x14ac:dyDescent="0.25">
      <c r="A12995" s="3"/>
    </row>
    <row r="12996" spans="1:1" x14ac:dyDescent="0.25">
      <c r="A12996" s="3"/>
    </row>
    <row r="12997" spans="1:1" x14ac:dyDescent="0.25">
      <c r="A12997" s="3"/>
    </row>
    <row r="12998" spans="1:1" x14ac:dyDescent="0.25">
      <c r="A12998" s="3"/>
    </row>
    <row r="12999" spans="1:1" x14ac:dyDescent="0.25">
      <c r="A12999" s="3"/>
    </row>
    <row r="13000" spans="1:1" x14ac:dyDescent="0.25">
      <c r="A13000" s="3"/>
    </row>
    <row r="13001" spans="1:1" x14ac:dyDescent="0.25">
      <c r="A13001" s="3"/>
    </row>
    <row r="13002" spans="1:1" x14ac:dyDescent="0.25">
      <c r="A13002" s="3"/>
    </row>
    <row r="13003" spans="1:1" x14ac:dyDescent="0.25">
      <c r="A13003" s="3"/>
    </row>
    <row r="13004" spans="1:1" x14ac:dyDescent="0.25">
      <c r="A13004" s="3"/>
    </row>
    <row r="13005" spans="1:1" x14ac:dyDescent="0.25">
      <c r="A13005" s="3"/>
    </row>
    <row r="13006" spans="1:1" x14ac:dyDescent="0.25">
      <c r="A13006" s="3"/>
    </row>
    <row r="13007" spans="1:1" x14ac:dyDescent="0.25">
      <c r="A13007" s="3"/>
    </row>
    <row r="13008" spans="1:1" x14ac:dyDescent="0.25">
      <c r="A13008" s="3"/>
    </row>
    <row r="13009" spans="1:1" x14ac:dyDescent="0.25">
      <c r="A13009" s="3"/>
    </row>
    <row r="13010" spans="1:1" x14ac:dyDescent="0.25">
      <c r="A13010" s="3"/>
    </row>
    <row r="13011" spans="1:1" x14ac:dyDescent="0.25">
      <c r="A13011" s="3"/>
    </row>
    <row r="13012" spans="1:1" x14ac:dyDescent="0.25">
      <c r="A13012" s="3"/>
    </row>
    <row r="13013" spans="1:1" x14ac:dyDescent="0.25">
      <c r="A13013" s="3"/>
    </row>
    <row r="13014" spans="1:1" x14ac:dyDescent="0.25">
      <c r="A13014" s="3"/>
    </row>
    <row r="13015" spans="1:1" x14ac:dyDescent="0.25">
      <c r="A13015" s="3"/>
    </row>
    <row r="13016" spans="1:1" x14ac:dyDescent="0.25">
      <c r="A13016" s="3"/>
    </row>
    <row r="13017" spans="1:1" x14ac:dyDescent="0.25">
      <c r="A13017" s="3"/>
    </row>
    <row r="13018" spans="1:1" x14ac:dyDescent="0.25">
      <c r="A13018" s="3"/>
    </row>
    <row r="13019" spans="1:1" x14ac:dyDescent="0.25">
      <c r="A13019" s="3"/>
    </row>
    <row r="13020" spans="1:1" x14ac:dyDescent="0.25">
      <c r="A13020" s="3"/>
    </row>
    <row r="13021" spans="1:1" x14ac:dyDescent="0.25">
      <c r="A13021" s="3"/>
    </row>
    <row r="13022" spans="1:1" x14ac:dyDescent="0.25">
      <c r="A13022" s="3"/>
    </row>
    <row r="13023" spans="1:1" x14ac:dyDescent="0.25">
      <c r="A13023" s="3"/>
    </row>
    <row r="13024" spans="1:1" x14ac:dyDescent="0.25">
      <c r="A13024" s="3"/>
    </row>
    <row r="13025" spans="1:1" x14ac:dyDescent="0.25">
      <c r="A13025" s="3"/>
    </row>
    <row r="13026" spans="1:1" x14ac:dyDescent="0.25">
      <c r="A13026" s="3"/>
    </row>
    <row r="13027" spans="1:1" x14ac:dyDescent="0.25">
      <c r="A13027" s="3"/>
    </row>
    <row r="13028" spans="1:1" x14ac:dyDescent="0.25">
      <c r="A13028" s="3"/>
    </row>
    <row r="13029" spans="1:1" x14ac:dyDescent="0.25">
      <c r="A13029" s="3"/>
    </row>
    <row r="13030" spans="1:1" x14ac:dyDescent="0.25">
      <c r="A13030" s="3"/>
    </row>
    <row r="13031" spans="1:1" x14ac:dyDescent="0.25">
      <c r="A13031" s="3"/>
    </row>
    <row r="13032" spans="1:1" x14ac:dyDescent="0.25">
      <c r="A13032" s="3"/>
    </row>
    <row r="13033" spans="1:1" x14ac:dyDescent="0.25">
      <c r="A13033" s="3"/>
    </row>
    <row r="13034" spans="1:1" x14ac:dyDescent="0.25">
      <c r="A13034" s="3"/>
    </row>
    <row r="13035" spans="1:1" x14ac:dyDescent="0.25">
      <c r="A13035" s="3"/>
    </row>
    <row r="13036" spans="1:1" x14ac:dyDescent="0.25">
      <c r="A13036" s="3"/>
    </row>
    <row r="13037" spans="1:1" x14ac:dyDescent="0.25">
      <c r="A13037" s="3"/>
    </row>
    <row r="13038" spans="1:1" x14ac:dyDescent="0.25">
      <c r="A13038" s="3"/>
    </row>
    <row r="13039" spans="1:1" x14ac:dyDescent="0.25">
      <c r="A13039" s="3"/>
    </row>
    <row r="13040" spans="1:1" x14ac:dyDescent="0.25">
      <c r="A13040" s="3"/>
    </row>
    <row r="13041" spans="1:1" x14ac:dyDescent="0.25">
      <c r="A13041" s="3"/>
    </row>
    <row r="13042" spans="1:1" x14ac:dyDescent="0.25">
      <c r="A13042" s="3"/>
    </row>
    <row r="13043" spans="1:1" x14ac:dyDescent="0.25">
      <c r="A13043" s="3"/>
    </row>
    <row r="13044" spans="1:1" x14ac:dyDescent="0.25">
      <c r="A13044" s="3"/>
    </row>
    <row r="13045" spans="1:1" x14ac:dyDescent="0.25">
      <c r="A13045" s="3"/>
    </row>
    <row r="13046" spans="1:1" x14ac:dyDescent="0.25">
      <c r="A13046" s="3"/>
    </row>
    <row r="13047" spans="1:1" x14ac:dyDescent="0.25">
      <c r="A13047" s="3"/>
    </row>
    <row r="13048" spans="1:1" x14ac:dyDescent="0.25">
      <c r="A13048" s="3"/>
    </row>
    <row r="13049" spans="1:1" x14ac:dyDescent="0.25">
      <c r="A13049" s="3"/>
    </row>
    <row r="13050" spans="1:1" x14ac:dyDescent="0.25">
      <c r="A13050" s="3"/>
    </row>
    <row r="13051" spans="1:1" x14ac:dyDescent="0.25">
      <c r="A13051" s="3"/>
    </row>
    <row r="13052" spans="1:1" x14ac:dyDescent="0.25">
      <c r="A13052" s="3"/>
    </row>
    <row r="13053" spans="1:1" x14ac:dyDescent="0.25">
      <c r="A13053" s="3"/>
    </row>
    <row r="13054" spans="1:1" x14ac:dyDescent="0.25">
      <c r="A13054" s="3"/>
    </row>
    <row r="13055" spans="1:1" x14ac:dyDescent="0.25">
      <c r="A13055" s="3"/>
    </row>
    <row r="13056" spans="1:1" x14ac:dyDescent="0.25">
      <c r="A13056" s="3"/>
    </row>
    <row r="13057" spans="1:1" x14ac:dyDescent="0.25">
      <c r="A13057" s="3"/>
    </row>
    <row r="13058" spans="1:1" x14ac:dyDescent="0.25">
      <c r="A13058" s="3"/>
    </row>
    <row r="13059" spans="1:1" x14ac:dyDescent="0.25">
      <c r="A13059" s="3"/>
    </row>
    <row r="13060" spans="1:1" x14ac:dyDescent="0.25">
      <c r="A13060" s="3"/>
    </row>
    <row r="13061" spans="1:1" x14ac:dyDescent="0.25">
      <c r="A13061" s="3"/>
    </row>
    <row r="13062" spans="1:1" x14ac:dyDescent="0.25">
      <c r="A13062" s="3"/>
    </row>
    <row r="13063" spans="1:1" x14ac:dyDescent="0.25">
      <c r="A13063" s="3"/>
    </row>
    <row r="13064" spans="1:1" x14ac:dyDescent="0.25">
      <c r="A13064" s="3"/>
    </row>
    <row r="13065" spans="1:1" x14ac:dyDescent="0.25">
      <c r="A13065" s="3"/>
    </row>
    <row r="13066" spans="1:1" x14ac:dyDescent="0.25">
      <c r="A13066" s="3"/>
    </row>
    <row r="13067" spans="1:1" x14ac:dyDescent="0.25">
      <c r="A13067" s="3"/>
    </row>
    <row r="13068" spans="1:1" x14ac:dyDescent="0.25">
      <c r="A13068" s="3"/>
    </row>
    <row r="13069" spans="1:1" x14ac:dyDescent="0.25">
      <c r="A13069" s="3"/>
    </row>
    <row r="13070" spans="1:1" x14ac:dyDescent="0.25">
      <c r="A13070" s="3"/>
    </row>
    <row r="13071" spans="1:1" x14ac:dyDescent="0.25">
      <c r="A13071" s="3"/>
    </row>
    <row r="13072" spans="1:1" x14ac:dyDescent="0.25">
      <c r="A13072" s="3"/>
    </row>
    <row r="13073" spans="1:1" x14ac:dyDescent="0.25">
      <c r="A13073" s="3"/>
    </row>
    <row r="13074" spans="1:1" x14ac:dyDescent="0.25">
      <c r="A13074" s="3"/>
    </row>
    <row r="13075" spans="1:1" x14ac:dyDescent="0.25">
      <c r="A13075" s="3"/>
    </row>
    <row r="13076" spans="1:1" x14ac:dyDescent="0.25">
      <c r="A13076" s="3"/>
    </row>
    <row r="13077" spans="1:1" x14ac:dyDescent="0.25">
      <c r="A13077" s="3"/>
    </row>
    <row r="13078" spans="1:1" x14ac:dyDescent="0.25">
      <c r="A13078" s="3"/>
    </row>
    <row r="13079" spans="1:1" x14ac:dyDescent="0.25">
      <c r="A13079" s="3"/>
    </row>
    <row r="13080" spans="1:1" x14ac:dyDescent="0.25">
      <c r="A13080" s="3"/>
    </row>
    <row r="13081" spans="1:1" x14ac:dyDescent="0.25">
      <c r="A13081" s="3"/>
    </row>
    <row r="13082" spans="1:1" x14ac:dyDescent="0.25">
      <c r="A13082" s="3"/>
    </row>
    <row r="13083" spans="1:1" x14ac:dyDescent="0.25">
      <c r="A13083" s="3"/>
    </row>
    <row r="13084" spans="1:1" x14ac:dyDescent="0.25">
      <c r="A13084" s="3"/>
    </row>
    <row r="13085" spans="1:1" x14ac:dyDescent="0.25">
      <c r="A13085" s="3"/>
    </row>
    <row r="13086" spans="1:1" x14ac:dyDescent="0.25">
      <c r="A13086" s="3"/>
    </row>
    <row r="13087" spans="1:1" x14ac:dyDescent="0.25">
      <c r="A13087" s="3"/>
    </row>
    <row r="13088" spans="1:1" x14ac:dyDescent="0.25">
      <c r="A13088" s="3"/>
    </row>
    <row r="13089" spans="1:1" x14ac:dyDescent="0.25">
      <c r="A13089" s="3"/>
    </row>
    <row r="13090" spans="1:1" x14ac:dyDescent="0.25">
      <c r="A13090" s="3"/>
    </row>
    <row r="13091" spans="1:1" x14ac:dyDescent="0.25">
      <c r="A13091" s="3"/>
    </row>
    <row r="13092" spans="1:1" x14ac:dyDescent="0.25">
      <c r="A13092" s="3"/>
    </row>
    <row r="13093" spans="1:1" x14ac:dyDescent="0.25">
      <c r="A13093" s="3"/>
    </row>
    <row r="13094" spans="1:1" x14ac:dyDescent="0.25">
      <c r="A13094" s="3"/>
    </row>
    <row r="13095" spans="1:1" x14ac:dyDescent="0.25">
      <c r="A13095" s="3"/>
    </row>
    <row r="13096" spans="1:1" x14ac:dyDescent="0.25">
      <c r="A13096" s="3"/>
    </row>
    <row r="13097" spans="1:1" x14ac:dyDescent="0.25">
      <c r="A13097" s="3"/>
    </row>
    <row r="13098" spans="1:1" x14ac:dyDescent="0.25">
      <c r="A13098" s="3"/>
    </row>
    <row r="13099" spans="1:1" x14ac:dyDescent="0.25">
      <c r="A13099" s="3"/>
    </row>
    <row r="13100" spans="1:1" x14ac:dyDescent="0.25">
      <c r="A13100" s="3"/>
    </row>
    <row r="13101" spans="1:1" x14ac:dyDescent="0.25">
      <c r="A13101" s="3"/>
    </row>
    <row r="13102" spans="1:1" x14ac:dyDescent="0.25">
      <c r="A13102" s="3"/>
    </row>
    <row r="13103" spans="1:1" x14ac:dyDescent="0.25">
      <c r="A13103" s="3"/>
    </row>
    <row r="13104" spans="1:1" x14ac:dyDescent="0.25">
      <c r="A13104" s="3"/>
    </row>
    <row r="13105" spans="1:1" x14ac:dyDescent="0.25">
      <c r="A13105" s="3"/>
    </row>
    <row r="13106" spans="1:1" x14ac:dyDescent="0.25">
      <c r="A13106" s="3"/>
    </row>
    <row r="13107" spans="1:1" x14ac:dyDescent="0.25">
      <c r="A13107" s="3"/>
    </row>
    <row r="13108" spans="1:1" x14ac:dyDescent="0.25">
      <c r="A13108" s="3"/>
    </row>
    <row r="13109" spans="1:1" x14ac:dyDescent="0.25">
      <c r="A13109" s="3"/>
    </row>
    <row r="13110" spans="1:1" x14ac:dyDescent="0.25">
      <c r="A13110" s="3"/>
    </row>
    <row r="13111" spans="1:1" x14ac:dyDescent="0.25">
      <c r="A13111" s="3"/>
    </row>
    <row r="13112" spans="1:1" x14ac:dyDescent="0.25">
      <c r="A13112" s="3"/>
    </row>
    <row r="13113" spans="1:1" x14ac:dyDescent="0.25">
      <c r="A13113" s="3"/>
    </row>
    <row r="13114" spans="1:1" x14ac:dyDescent="0.25">
      <c r="A13114" s="3"/>
    </row>
    <row r="13115" spans="1:1" x14ac:dyDescent="0.25">
      <c r="A13115" s="3"/>
    </row>
    <row r="13116" spans="1:1" x14ac:dyDescent="0.25">
      <c r="A13116" s="3"/>
    </row>
    <row r="13117" spans="1:1" x14ac:dyDescent="0.25">
      <c r="A13117" s="3"/>
    </row>
    <row r="13118" spans="1:1" x14ac:dyDescent="0.25">
      <c r="A13118" s="3"/>
    </row>
    <row r="13119" spans="1:1" x14ac:dyDescent="0.25">
      <c r="A13119" s="3"/>
    </row>
    <row r="13120" spans="1:1" x14ac:dyDescent="0.25">
      <c r="A13120" s="3"/>
    </row>
    <row r="13121" spans="1:1" x14ac:dyDescent="0.25">
      <c r="A13121" s="3"/>
    </row>
    <row r="13122" spans="1:1" x14ac:dyDescent="0.25">
      <c r="A13122" s="3"/>
    </row>
    <row r="13123" spans="1:1" x14ac:dyDescent="0.25">
      <c r="A13123" s="3"/>
    </row>
    <row r="13124" spans="1:1" x14ac:dyDescent="0.25">
      <c r="A13124" s="3"/>
    </row>
    <row r="13125" spans="1:1" x14ac:dyDescent="0.25">
      <c r="A13125" s="3"/>
    </row>
    <row r="13126" spans="1:1" x14ac:dyDescent="0.25">
      <c r="A13126" s="3"/>
    </row>
    <row r="13127" spans="1:1" x14ac:dyDescent="0.25">
      <c r="A13127" s="3"/>
    </row>
    <row r="13128" spans="1:1" x14ac:dyDescent="0.25">
      <c r="A13128" s="3"/>
    </row>
    <row r="13129" spans="1:1" x14ac:dyDescent="0.25">
      <c r="A13129" s="3"/>
    </row>
    <row r="13130" spans="1:1" x14ac:dyDescent="0.25">
      <c r="A13130" s="3"/>
    </row>
    <row r="13131" spans="1:1" x14ac:dyDescent="0.25">
      <c r="A13131" s="3"/>
    </row>
    <row r="13132" spans="1:1" x14ac:dyDescent="0.25">
      <c r="A13132" s="3"/>
    </row>
    <row r="13133" spans="1:1" x14ac:dyDescent="0.25">
      <c r="A13133" s="3"/>
    </row>
    <row r="13134" spans="1:1" x14ac:dyDescent="0.25">
      <c r="A13134" s="3"/>
    </row>
    <row r="13135" spans="1:1" x14ac:dyDescent="0.25">
      <c r="A13135" s="3"/>
    </row>
    <row r="13136" spans="1:1" x14ac:dyDescent="0.25">
      <c r="A13136" s="3"/>
    </row>
    <row r="13137" spans="1:1" x14ac:dyDescent="0.25">
      <c r="A13137" s="3"/>
    </row>
    <row r="13138" spans="1:1" x14ac:dyDescent="0.25">
      <c r="A13138" s="3"/>
    </row>
    <row r="13139" spans="1:1" x14ac:dyDescent="0.25">
      <c r="A13139" s="3"/>
    </row>
    <row r="13140" spans="1:1" x14ac:dyDescent="0.25">
      <c r="A13140" s="3"/>
    </row>
    <row r="13141" spans="1:1" x14ac:dyDescent="0.25">
      <c r="A13141" s="3"/>
    </row>
    <row r="13142" spans="1:1" x14ac:dyDescent="0.25">
      <c r="A13142" s="3"/>
    </row>
    <row r="13143" spans="1:1" x14ac:dyDescent="0.25">
      <c r="A13143" s="3"/>
    </row>
    <row r="13144" spans="1:1" x14ac:dyDescent="0.25">
      <c r="A13144" s="3"/>
    </row>
    <row r="13145" spans="1:1" x14ac:dyDescent="0.25">
      <c r="A13145" s="3"/>
    </row>
    <row r="13146" spans="1:1" x14ac:dyDescent="0.25">
      <c r="A13146" s="3"/>
    </row>
    <row r="13147" spans="1:1" x14ac:dyDescent="0.25">
      <c r="A13147" s="3"/>
    </row>
    <row r="13148" spans="1:1" x14ac:dyDescent="0.25">
      <c r="A13148" s="3"/>
    </row>
    <row r="13149" spans="1:1" x14ac:dyDescent="0.25">
      <c r="A13149" s="3"/>
    </row>
    <row r="13150" spans="1:1" x14ac:dyDescent="0.25">
      <c r="A13150" s="3"/>
    </row>
    <row r="13151" spans="1:1" x14ac:dyDescent="0.25">
      <c r="A13151" s="3"/>
    </row>
    <row r="13152" spans="1:1" x14ac:dyDescent="0.25">
      <c r="A13152" s="3"/>
    </row>
    <row r="13153" spans="1:1" x14ac:dyDescent="0.25">
      <c r="A13153" s="3"/>
    </row>
    <row r="13154" spans="1:1" x14ac:dyDescent="0.25">
      <c r="A13154" s="3"/>
    </row>
    <row r="13155" spans="1:1" x14ac:dyDescent="0.25">
      <c r="A13155" s="3"/>
    </row>
    <row r="13156" spans="1:1" x14ac:dyDescent="0.25">
      <c r="A13156" s="3"/>
    </row>
    <row r="13157" spans="1:1" x14ac:dyDescent="0.25">
      <c r="A13157" s="3"/>
    </row>
    <row r="13158" spans="1:1" x14ac:dyDescent="0.25">
      <c r="A13158" s="3"/>
    </row>
    <row r="13159" spans="1:1" x14ac:dyDescent="0.25">
      <c r="A13159" s="3"/>
    </row>
    <row r="13160" spans="1:1" x14ac:dyDescent="0.25">
      <c r="A13160" s="3"/>
    </row>
    <row r="13161" spans="1:1" x14ac:dyDescent="0.25">
      <c r="A13161" s="3"/>
    </row>
    <row r="13162" spans="1:1" x14ac:dyDescent="0.25">
      <c r="A13162" s="3"/>
    </row>
    <row r="13163" spans="1:1" x14ac:dyDescent="0.25">
      <c r="A13163" s="3"/>
    </row>
    <row r="13164" spans="1:1" x14ac:dyDescent="0.25">
      <c r="A13164" s="3"/>
    </row>
    <row r="13165" spans="1:1" x14ac:dyDescent="0.25">
      <c r="A13165" s="3"/>
    </row>
    <row r="13166" spans="1:1" x14ac:dyDescent="0.25">
      <c r="A13166" s="3"/>
    </row>
    <row r="13167" spans="1:1" x14ac:dyDescent="0.25">
      <c r="A13167" s="3"/>
    </row>
    <row r="13168" spans="1:1" x14ac:dyDescent="0.25">
      <c r="A13168" s="3"/>
    </row>
    <row r="13169" spans="1:1" x14ac:dyDescent="0.25">
      <c r="A13169" s="3"/>
    </row>
    <row r="13170" spans="1:1" x14ac:dyDescent="0.25">
      <c r="A13170" s="3"/>
    </row>
    <row r="13171" spans="1:1" x14ac:dyDescent="0.25">
      <c r="A13171" s="3"/>
    </row>
    <row r="13172" spans="1:1" x14ac:dyDescent="0.25">
      <c r="A13172" s="3"/>
    </row>
    <row r="13173" spans="1:1" x14ac:dyDescent="0.25">
      <c r="A13173" s="3"/>
    </row>
    <row r="13174" spans="1:1" x14ac:dyDescent="0.25">
      <c r="A13174" s="3"/>
    </row>
    <row r="13175" spans="1:1" x14ac:dyDescent="0.25">
      <c r="A13175" s="3"/>
    </row>
    <row r="13176" spans="1:1" x14ac:dyDescent="0.25">
      <c r="A13176" s="3"/>
    </row>
    <row r="13177" spans="1:1" x14ac:dyDescent="0.25">
      <c r="A13177" s="3"/>
    </row>
    <row r="13178" spans="1:1" x14ac:dyDescent="0.25">
      <c r="A13178" s="3"/>
    </row>
    <row r="13179" spans="1:1" x14ac:dyDescent="0.25">
      <c r="A13179" s="3"/>
    </row>
    <row r="13180" spans="1:1" x14ac:dyDescent="0.25">
      <c r="A13180" s="3"/>
    </row>
    <row r="13181" spans="1:1" x14ac:dyDescent="0.25">
      <c r="A13181" s="3"/>
    </row>
    <row r="13182" spans="1:1" x14ac:dyDescent="0.25">
      <c r="A13182" s="3"/>
    </row>
    <row r="13183" spans="1:1" x14ac:dyDescent="0.25">
      <c r="A13183" s="3"/>
    </row>
    <row r="13184" spans="1:1" x14ac:dyDescent="0.25">
      <c r="A13184" s="3"/>
    </row>
    <row r="13185" spans="1:1" x14ac:dyDescent="0.25">
      <c r="A13185" s="3"/>
    </row>
    <row r="13186" spans="1:1" x14ac:dyDescent="0.25">
      <c r="A13186" s="3"/>
    </row>
    <row r="13187" spans="1:1" x14ac:dyDescent="0.25">
      <c r="A13187" s="3"/>
    </row>
    <row r="13188" spans="1:1" x14ac:dyDescent="0.25">
      <c r="A13188" s="3"/>
    </row>
    <row r="13189" spans="1:1" x14ac:dyDescent="0.25">
      <c r="A13189" s="3"/>
    </row>
    <row r="13190" spans="1:1" x14ac:dyDescent="0.25">
      <c r="A13190" s="3"/>
    </row>
    <row r="13191" spans="1:1" x14ac:dyDescent="0.25">
      <c r="A13191" s="3"/>
    </row>
    <row r="13192" spans="1:1" x14ac:dyDescent="0.25">
      <c r="A13192" s="3"/>
    </row>
    <row r="13193" spans="1:1" x14ac:dyDescent="0.25">
      <c r="A13193" s="3"/>
    </row>
    <row r="13194" spans="1:1" x14ac:dyDescent="0.25">
      <c r="A13194" s="3"/>
    </row>
    <row r="13195" spans="1:1" x14ac:dyDescent="0.25">
      <c r="A13195" s="3"/>
    </row>
    <row r="13196" spans="1:1" x14ac:dyDescent="0.25">
      <c r="A13196" s="3"/>
    </row>
    <row r="13197" spans="1:1" x14ac:dyDescent="0.25">
      <c r="A13197" s="3"/>
    </row>
    <row r="13198" spans="1:1" x14ac:dyDescent="0.25">
      <c r="A13198" s="3"/>
    </row>
    <row r="13199" spans="1:1" x14ac:dyDescent="0.25">
      <c r="A13199" s="3"/>
    </row>
    <row r="13200" spans="1:1" x14ac:dyDescent="0.25">
      <c r="A13200" s="3"/>
    </row>
    <row r="13201" spans="1:1" x14ac:dyDescent="0.25">
      <c r="A13201" s="3"/>
    </row>
    <row r="13202" spans="1:1" x14ac:dyDescent="0.25">
      <c r="A13202" s="3"/>
    </row>
    <row r="13203" spans="1:1" x14ac:dyDescent="0.25">
      <c r="A13203" s="3"/>
    </row>
    <row r="13204" spans="1:1" x14ac:dyDescent="0.25">
      <c r="A13204" s="3"/>
    </row>
    <row r="13205" spans="1:1" x14ac:dyDescent="0.25">
      <c r="A13205" s="3"/>
    </row>
    <row r="13206" spans="1:1" x14ac:dyDescent="0.25">
      <c r="A13206" s="3"/>
    </row>
    <row r="13207" spans="1:1" x14ac:dyDescent="0.25">
      <c r="A13207" s="3"/>
    </row>
    <row r="13208" spans="1:1" x14ac:dyDescent="0.25">
      <c r="A13208" s="3"/>
    </row>
    <row r="13209" spans="1:1" x14ac:dyDescent="0.25">
      <c r="A13209" s="3"/>
    </row>
    <row r="13210" spans="1:1" x14ac:dyDescent="0.25">
      <c r="A13210" s="3"/>
    </row>
    <row r="13211" spans="1:1" x14ac:dyDescent="0.25">
      <c r="A13211" s="3"/>
    </row>
    <row r="13212" spans="1:1" x14ac:dyDescent="0.25">
      <c r="A13212" s="3"/>
    </row>
    <row r="13213" spans="1:1" x14ac:dyDescent="0.25">
      <c r="A13213" s="3"/>
    </row>
    <row r="13214" spans="1:1" x14ac:dyDescent="0.25">
      <c r="A13214" s="3"/>
    </row>
    <row r="13215" spans="1:1" x14ac:dyDescent="0.25">
      <c r="A13215" s="3"/>
    </row>
    <row r="13216" spans="1:1" x14ac:dyDescent="0.25">
      <c r="A13216" s="3"/>
    </row>
    <row r="13217" spans="1:1" x14ac:dyDescent="0.25">
      <c r="A13217" s="3"/>
    </row>
    <row r="13218" spans="1:1" x14ac:dyDescent="0.25">
      <c r="A13218" s="3"/>
    </row>
    <row r="13219" spans="1:1" x14ac:dyDescent="0.25">
      <c r="A13219" s="3"/>
    </row>
    <row r="13220" spans="1:1" x14ac:dyDescent="0.25">
      <c r="A13220" s="3"/>
    </row>
    <row r="13221" spans="1:1" x14ac:dyDescent="0.25">
      <c r="A13221" s="3"/>
    </row>
    <row r="13222" spans="1:1" x14ac:dyDescent="0.25">
      <c r="A13222" s="3"/>
    </row>
    <row r="13223" spans="1:1" x14ac:dyDescent="0.25">
      <c r="A13223" s="3"/>
    </row>
    <row r="13224" spans="1:1" x14ac:dyDescent="0.25">
      <c r="A13224" s="3"/>
    </row>
    <row r="13225" spans="1:1" x14ac:dyDescent="0.25">
      <c r="A13225" s="3"/>
    </row>
    <row r="13226" spans="1:1" x14ac:dyDescent="0.25">
      <c r="A13226" s="3"/>
    </row>
    <row r="13227" spans="1:1" x14ac:dyDescent="0.25">
      <c r="A13227" s="3"/>
    </row>
    <row r="13228" spans="1:1" x14ac:dyDescent="0.25">
      <c r="A13228" s="3"/>
    </row>
    <row r="13229" spans="1:1" x14ac:dyDescent="0.25">
      <c r="A13229" s="3"/>
    </row>
    <row r="13230" spans="1:1" x14ac:dyDescent="0.25">
      <c r="A13230" s="3"/>
    </row>
    <row r="13231" spans="1:1" x14ac:dyDescent="0.25">
      <c r="A13231" s="3"/>
    </row>
    <row r="13232" spans="1:1" x14ac:dyDescent="0.25">
      <c r="A13232" s="3"/>
    </row>
    <row r="13233" spans="1:1" x14ac:dyDescent="0.25">
      <c r="A13233" s="3"/>
    </row>
    <row r="13234" spans="1:1" x14ac:dyDescent="0.25">
      <c r="A13234" s="3"/>
    </row>
    <row r="13235" spans="1:1" x14ac:dyDescent="0.25">
      <c r="A13235" s="3"/>
    </row>
    <row r="13236" spans="1:1" x14ac:dyDescent="0.25">
      <c r="A13236" s="3"/>
    </row>
    <row r="13237" spans="1:1" x14ac:dyDescent="0.25">
      <c r="A13237" s="3"/>
    </row>
    <row r="13238" spans="1:1" x14ac:dyDescent="0.25">
      <c r="A13238" s="3"/>
    </row>
    <row r="13239" spans="1:1" x14ac:dyDescent="0.25">
      <c r="A13239" s="3"/>
    </row>
    <row r="13240" spans="1:1" x14ac:dyDescent="0.25">
      <c r="A13240" s="3"/>
    </row>
    <row r="13241" spans="1:1" x14ac:dyDescent="0.25">
      <c r="A13241" s="3"/>
    </row>
    <row r="13242" spans="1:1" x14ac:dyDescent="0.25">
      <c r="A13242" s="3"/>
    </row>
    <row r="13243" spans="1:1" x14ac:dyDescent="0.25">
      <c r="A13243" s="3"/>
    </row>
    <row r="13244" spans="1:1" x14ac:dyDescent="0.25">
      <c r="A13244" s="3"/>
    </row>
    <row r="13245" spans="1:1" x14ac:dyDescent="0.25">
      <c r="A13245" s="3"/>
    </row>
    <row r="13246" spans="1:1" x14ac:dyDescent="0.25">
      <c r="A13246" s="3"/>
    </row>
    <row r="13247" spans="1:1" x14ac:dyDescent="0.25">
      <c r="A13247" s="3"/>
    </row>
    <row r="13248" spans="1:1" x14ac:dyDescent="0.25">
      <c r="A13248" s="3"/>
    </row>
    <row r="13249" spans="1:1" x14ac:dyDescent="0.25">
      <c r="A13249" s="3"/>
    </row>
    <row r="13250" spans="1:1" x14ac:dyDescent="0.25">
      <c r="A13250" s="3"/>
    </row>
    <row r="13251" spans="1:1" x14ac:dyDescent="0.25">
      <c r="A13251" s="3"/>
    </row>
    <row r="13252" spans="1:1" x14ac:dyDescent="0.25">
      <c r="A13252" s="3"/>
    </row>
    <row r="13253" spans="1:1" x14ac:dyDescent="0.25">
      <c r="A13253" s="3"/>
    </row>
    <row r="13254" spans="1:1" x14ac:dyDescent="0.25">
      <c r="A13254" s="3"/>
    </row>
    <row r="13255" spans="1:1" x14ac:dyDescent="0.25">
      <c r="A13255" s="3"/>
    </row>
    <row r="13256" spans="1:1" x14ac:dyDescent="0.25">
      <c r="A13256" s="3"/>
    </row>
    <row r="13257" spans="1:1" x14ac:dyDescent="0.25">
      <c r="A13257" s="3"/>
    </row>
    <row r="13258" spans="1:1" x14ac:dyDescent="0.25">
      <c r="A13258" s="3"/>
    </row>
    <row r="13259" spans="1:1" x14ac:dyDescent="0.25">
      <c r="A13259" s="3"/>
    </row>
    <row r="13260" spans="1:1" x14ac:dyDescent="0.25">
      <c r="A13260" s="3"/>
    </row>
    <row r="13261" spans="1:1" x14ac:dyDescent="0.25">
      <c r="A13261" s="3"/>
    </row>
    <row r="13262" spans="1:1" x14ac:dyDescent="0.25">
      <c r="A13262" s="3"/>
    </row>
    <row r="13263" spans="1:1" x14ac:dyDescent="0.25">
      <c r="A13263" s="3"/>
    </row>
    <row r="13264" spans="1:1" x14ac:dyDescent="0.25">
      <c r="A13264" s="3"/>
    </row>
    <row r="13265" spans="1:1" x14ac:dyDescent="0.25">
      <c r="A13265" s="3"/>
    </row>
    <row r="13266" spans="1:1" x14ac:dyDescent="0.25">
      <c r="A13266" s="3"/>
    </row>
    <row r="13267" spans="1:1" x14ac:dyDescent="0.25">
      <c r="A13267" s="3"/>
    </row>
    <row r="13268" spans="1:1" x14ac:dyDescent="0.25">
      <c r="A13268" s="3"/>
    </row>
    <row r="13269" spans="1:1" x14ac:dyDescent="0.25">
      <c r="A13269" s="3"/>
    </row>
    <row r="13270" spans="1:1" x14ac:dyDescent="0.25">
      <c r="A13270" s="3"/>
    </row>
    <row r="13271" spans="1:1" x14ac:dyDescent="0.25">
      <c r="A13271" s="3"/>
    </row>
    <row r="13272" spans="1:1" x14ac:dyDescent="0.25">
      <c r="A13272" s="3"/>
    </row>
    <row r="13273" spans="1:1" x14ac:dyDescent="0.25">
      <c r="A13273" s="3"/>
    </row>
    <row r="13274" spans="1:1" x14ac:dyDescent="0.25">
      <c r="A13274" s="3"/>
    </row>
    <row r="13275" spans="1:1" x14ac:dyDescent="0.25">
      <c r="A13275" s="3"/>
    </row>
    <row r="13276" spans="1:1" x14ac:dyDescent="0.25">
      <c r="A13276" s="3"/>
    </row>
    <row r="13277" spans="1:1" x14ac:dyDescent="0.25">
      <c r="A13277" s="3"/>
    </row>
    <row r="13278" spans="1:1" x14ac:dyDescent="0.25">
      <c r="A13278" s="3"/>
    </row>
    <row r="13279" spans="1:1" x14ac:dyDescent="0.25">
      <c r="A13279" s="3"/>
    </row>
    <row r="13280" spans="1:1" x14ac:dyDescent="0.25">
      <c r="A13280" s="3"/>
    </row>
    <row r="13281" spans="1:1" x14ac:dyDescent="0.25">
      <c r="A13281" s="3"/>
    </row>
    <row r="13282" spans="1:1" x14ac:dyDescent="0.25">
      <c r="A13282" s="3"/>
    </row>
    <row r="13283" spans="1:1" x14ac:dyDescent="0.25">
      <c r="A13283" s="3"/>
    </row>
    <row r="13284" spans="1:1" x14ac:dyDescent="0.25">
      <c r="A13284" s="3"/>
    </row>
    <row r="13285" spans="1:1" x14ac:dyDescent="0.25">
      <c r="A13285" s="3"/>
    </row>
    <row r="13286" spans="1:1" x14ac:dyDescent="0.25">
      <c r="A13286" s="3"/>
    </row>
    <row r="13287" spans="1:1" x14ac:dyDescent="0.25">
      <c r="A13287" s="3"/>
    </row>
    <row r="13288" spans="1:1" x14ac:dyDescent="0.25">
      <c r="A13288" s="3"/>
    </row>
    <row r="13289" spans="1:1" x14ac:dyDescent="0.25">
      <c r="A13289" s="3"/>
    </row>
    <row r="13290" spans="1:1" x14ac:dyDescent="0.25">
      <c r="A13290" s="3"/>
    </row>
    <row r="13291" spans="1:1" x14ac:dyDescent="0.25">
      <c r="A13291" s="3"/>
    </row>
    <row r="13292" spans="1:1" x14ac:dyDescent="0.25">
      <c r="A13292" s="3"/>
    </row>
    <row r="13293" spans="1:1" x14ac:dyDescent="0.25">
      <c r="A13293" s="3"/>
    </row>
    <row r="13294" spans="1:1" x14ac:dyDescent="0.25">
      <c r="A13294" s="3"/>
    </row>
    <row r="13295" spans="1:1" x14ac:dyDescent="0.25">
      <c r="A13295" s="3"/>
    </row>
    <row r="13296" spans="1:1" x14ac:dyDescent="0.25">
      <c r="A13296" s="3"/>
    </row>
    <row r="13297" spans="1:1" x14ac:dyDescent="0.25">
      <c r="A13297" s="3"/>
    </row>
    <row r="13298" spans="1:1" x14ac:dyDescent="0.25">
      <c r="A13298" s="3"/>
    </row>
    <row r="13299" spans="1:1" x14ac:dyDescent="0.25">
      <c r="A13299" s="3"/>
    </row>
    <row r="13300" spans="1:1" x14ac:dyDescent="0.25">
      <c r="A13300" s="3"/>
    </row>
    <row r="13301" spans="1:1" x14ac:dyDescent="0.25">
      <c r="A13301" s="3"/>
    </row>
    <row r="13302" spans="1:1" x14ac:dyDescent="0.25">
      <c r="A13302" s="3"/>
    </row>
    <row r="13303" spans="1:1" x14ac:dyDescent="0.25">
      <c r="A13303" s="3"/>
    </row>
    <row r="13304" spans="1:1" x14ac:dyDescent="0.25">
      <c r="A13304" s="3"/>
    </row>
    <row r="13305" spans="1:1" x14ac:dyDescent="0.25">
      <c r="A13305" s="3"/>
    </row>
    <row r="13306" spans="1:1" x14ac:dyDescent="0.25">
      <c r="A13306" s="3"/>
    </row>
    <row r="13307" spans="1:1" x14ac:dyDescent="0.25">
      <c r="A13307" s="3"/>
    </row>
    <row r="13308" spans="1:1" x14ac:dyDescent="0.25">
      <c r="A13308" s="3"/>
    </row>
    <row r="13309" spans="1:1" x14ac:dyDescent="0.25">
      <c r="A13309" s="3"/>
    </row>
    <row r="13310" spans="1:1" x14ac:dyDescent="0.25">
      <c r="A13310" s="3"/>
    </row>
    <row r="13311" spans="1:1" x14ac:dyDescent="0.25">
      <c r="A13311" s="3"/>
    </row>
    <row r="13312" spans="1:1" x14ac:dyDescent="0.25">
      <c r="A13312" s="3"/>
    </row>
    <row r="13313" spans="1:1" x14ac:dyDescent="0.25">
      <c r="A13313" s="3"/>
    </row>
    <row r="13314" spans="1:1" x14ac:dyDescent="0.25">
      <c r="A13314" s="3"/>
    </row>
    <row r="13315" spans="1:1" x14ac:dyDescent="0.25">
      <c r="A13315" s="3"/>
    </row>
    <row r="13316" spans="1:1" x14ac:dyDescent="0.25">
      <c r="A13316" s="3"/>
    </row>
    <row r="13317" spans="1:1" x14ac:dyDescent="0.25">
      <c r="A13317" s="3"/>
    </row>
    <row r="13318" spans="1:1" x14ac:dyDescent="0.25">
      <c r="A13318" s="3"/>
    </row>
    <row r="13319" spans="1:1" x14ac:dyDescent="0.25">
      <c r="A13319" s="3"/>
    </row>
    <row r="13320" spans="1:1" x14ac:dyDescent="0.25">
      <c r="A13320" s="3"/>
    </row>
    <row r="13321" spans="1:1" x14ac:dyDescent="0.25">
      <c r="A13321" s="3"/>
    </row>
    <row r="13322" spans="1:1" x14ac:dyDescent="0.25">
      <c r="A13322" s="3"/>
    </row>
    <row r="13323" spans="1:1" x14ac:dyDescent="0.25">
      <c r="A13323" s="3"/>
    </row>
    <row r="13324" spans="1:1" x14ac:dyDescent="0.25">
      <c r="A13324" s="3"/>
    </row>
    <row r="13325" spans="1:1" x14ac:dyDescent="0.25">
      <c r="A13325" s="3"/>
    </row>
    <row r="13326" spans="1:1" x14ac:dyDescent="0.25">
      <c r="A13326" s="3"/>
    </row>
    <row r="13327" spans="1:1" x14ac:dyDescent="0.25">
      <c r="A13327" s="3"/>
    </row>
    <row r="13328" spans="1:1" x14ac:dyDescent="0.25">
      <c r="A13328" s="3"/>
    </row>
    <row r="13329" spans="1:1" x14ac:dyDescent="0.25">
      <c r="A13329" s="3"/>
    </row>
    <row r="13330" spans="1:1" x14ac:dyDescent="0.25">
      <c r="A13330" s="3"/>
    </row>
    <row r="13331" spans="1:1" x14ac:dyDescent="0.25">
      <c r="A13331" s="3"/>
    </row>
    <row r="13332" spans="1:1" x14ac:dyDescent="0.25">
      <c r="A13332" s="3"/>
    </row>
    <row r="13333" spans="1:1" x14ac:dyDescent="0.25">
      <c r="A13333" s="3"/>
    </row>
    <row r="13334" spans="1:1" x14ac:dyDescent="0.25">
      <c r="A13334" s="3"/>
    </row>
    <row r="13335" spans="1:1" x14ac:dyDescent="0.25">
      <c r="A13335" s="3"/>
    </row>
    <row r="13336" spans="1:1" x14ac:dyDescent="0.25">
      <c r="A13336" s="3"/>
    </row>
    <row r="13337" spans="1:1" x14ac:dyDescent="0.25">
      <c r="A13337" s="3"/>
    </row>
    <row r="13338" spans="1:1" x14ac:dyDescent="0.25">
      <c r="A13338" s="3"/>
    </row>
    <row r="13339" spans="1:1" x14ac:dyDescent="0.25">
      <c r="A13339" s="3"/>
    </row>
    <row r="13340" spans="1:1" x14ac:dyDescent="0.25">
      <c r="A13340" s="3"/>
    </row>
    <row r="13341" spans="1:1" x14ac:dyDescent="0.25">
      <c r="A13341" s="3"/>
    </row>
    <row r="13342" spans="1:1" x14ac:dyDescent="0.25">
      <c r="A13342" s="3"/>
    </row>
    <row r="13343" spans="1:1" x14ac:dyDescent="0.25">
      <c r="A13343" s="3"/>
    </row>
    <row r="13344" spans="1:1" x14ac:dyDescent="0.25">
      <c r="A13344" s="3"/>
    </row>
    <row r="13345" spans="1:1" x14ac:dyDescent="0.25">
      <c r="A13345" s="3"/>
    </row>
    <row r="13346" spans="1:1" x14ac:dyDescent="0.25">
      <c r="A13346" s="3"/>
    </row>
    <row r="13347" spans="1:1" x14ac:dyDescent="0.25">
      <c r="A13347" s="3"/>
    </row>
    <row r="13348" spans="1:1" x14ac:dyDescent="0.25">
      <c r="A13348" s="3"/>
    </row>
    <row r="13349" spans="1:1" x14ac:dyDescent="0.25">
      <c r="A13349" s="3"/>
    </row>
    <row r="13350" spans="1:1" x14ac:dyDescent="0.25">
      <c r="A13350" s="3"/>
    </row>
    <row r="13351" spans="1:1" x14ac:dyDescent="0.25">
      <c r="A13351" s="3"/>
    </row>
    <row r="13352" spans="1:1" x14ac:dyDescent="0.25">
      <c r="A13352" s="3"/>
    </row>
    <row r="13353" spans="1:1" x14ac:dyDescent="0.25">
      <c r="A13353" s="3"/>
    </row>
    <row r="13354" spans="1:1" x14ac:dyDescent="0.25">
      <c r="A13354" s="3"/>
    </row>
    <row r="13355" spans="1:1" x14ac:dyDescent="0.25">
      <c r="A13355" s="3"/>
    </row>
    <row r="13356" spans="1:1" x14ac:dyDescent="0.25">
      <c r="A13356" s="3"/>
    </row>
    <row r="13357" spans="1:1" x14ac:dyDescent="0.25">
      <c r="A13357" s="3"/>
    </row>
    <row r="13358" spans="1:1" x14ac:dyDescent="0.25">
      <c r="A13358" s="3"/>
    </row>
    <row r="13359" spans="1:1" x14ac:dyDescent="0.25">
      <c r="A13359" s="3"/>
    </row>
    <row r="13360" spans="1:1" x14ac:dyDescent="0.25">
      <c r="A13360" s="3"/>
    </row>
    <row r="13361" spans="1:1" x14ac:dyDescent="0.25">
      <c r="A13361" s="3"/>
    </row>
    <row r="13362" spans="1:1" x14ac:dyDescent="0.25">
      <c r="A13362" s="3"/>
    </row>
    <row r="13363" spans="1:1" x14ac:dyDescent="0.25">
      <c r="A13363" s="3"/>
    </row>
    <row r="13364" spans="1:1" x14ac:dyDescent="0.25">
      <c r="A13364" s="3"/>
    </row>
    <row r="13365" spans="1:1" x14ac:dyDescent="0.25">
      <c r="A13365" s="3"/>
    </row>
    <row r="13366" spans="1:1" x14ac:dyDescent="0.25">
      <c r="A13366" s="3"/>
    </row>
    <row r="13367" spans="1:1" x14ac:dyDescent="0.25">
      <c r="A13367" s="3"/>
    </row>
    <row r="13368" spans="1:1" x14ac:dyDescent="0.25">
      <c r="A13368" s="3"/>
    </row>
    <row r="13369" spans="1:1" x14ac:dyDescent="0.25">
      <c r="A13369" s="3"/>
    </row>
    <row r="13370" spans="1:1" x14ac:dyDescent="0.25">
      <c r="A13370" s="3"/>
    </row>
    <row r="13371" spans="1:1" x14ac:dyDescent="0.25">
      <c r="A13371" s="3"/>
    </row>
    <row r="13372" spans="1:1" x14ac:dyDescent="0.25">
      <c r="A13372" s="3"/>
    </row>
    <row r="13373" spans="1:1" x14ac:dyDescent="0.25">
      <c r="A13373" s="3"/>
    </row>
    <row r="13374" spans="1:1" x14ac:dyDescent="0.25">
      <c r="A13374" s="3"/>
    </row>
    <row r="13375" spans="1:1" x14ac:dyDescent="0.25">
      <c r="A13375" s="3"/>
    </row>
    <row r="13376" spans="1:1" x14ac:dyDescent="0.25">
      <c r="A13376" s="3"/>
    </row>
    <row r="13377" spans="1:1" x14ac:dyDescent="0.25">
      <c r="A13377" s="3"/>
    </row>
    <row r="13378" spans="1:1" x14ac:dyDescent="0.25">
      <c r="A13378" s="3"/>
    </row>
    <row r="13379" spans="1:1" x14ac:dyDescent="0.25">
      <c r="A13379" s="3"/>
    </row>
    <row r="13380" spans="1:1" x14ac:dyDescent="0.25">
      <c r="A13380" s="3"/>
    </row>
    <row r="13381" spans="1:1" x14ac:dyDescent="0.25">
      <c r="A13381" s="3"/>
    </row>
    <row r="13382" spans="1:1" x14ac:dyDescent="0.25">
      <c r="A13382" s="3"/>
    </row>
    <row r="13383" spans="1:1" x14ac:dyDescent="0.25">
      <c r="A13383" s="3"/>
    </row>
    <row r="13384" spans="1:1" x14ac:dyDescent="0.25">
      <c r="A13384" s="3"/>
    </row>
    <row r="13385" spans="1:1" x14ac:dyDescent="0.25">
      <c r="A13385" s="3"/>
    </row>
    <row r="13386" spans="1:1" x14ac:dyDescent="0.25">
      <c r="A13386" s="3"/>
    </row>
    <row r="13387" spans="1:1" x14ac:dyDescent="0.25">
      <c r="A13387" s="3"/>
    </row>
    <row r="13388" spans="1:1" x14ac:dyDescent="0.25">
      <c r="A13388" s="3"/>
    </row>
    <row r="13389" spans="1:1" x14ac:dyDescent="0.25">
      <c r="A13389" s="3"/>
    </row>
    <row r="13390" spans="1:1" x14ac:dyDescent="0.25">
      <c r="A13390" s="3"/>
    </row>
    <row r="13391" spans="1:1" x14ac:dyDescent="0.25">
      <c r="A13391" s="3"/>
    </row>
    <row r="13392" spans="1:1" x14ac:dyDescent="0.25">
      <c r="A13392" s="3"/>
    </row>
    <row r="13393" spans="1:1" x14ac:dyDescent="0.25">
      <c r="A13393" s="3"/>
    </row>
    <row r="13394" spans="1:1" x14ac:dyDescent="0.25">
      <c r="A13394" s="3"/>
    </row>
    <row r="13395" spans="1:1" x14ac:dyDescent="0.25">
      <c r="A13395" s="3"/>
    </row>
    <row r="13396" spans="1:1" x14ac:dyDescent="0.25">
      <c r="A13396" s="3"/>
    </row>
    <row r="13397" spans="1:1" x14ac:dyDescent="0.25">
      <c r="A13397" s="3"/>
    </row>
    <row r="13398" spans="1:1" x14ac:dyDescent="0.25">
      <c r="A13398" s="3"/>
    </row>
    <row r="13399" spans="1:1" x14ac:dyDescent="0.25">
      <c r="A13399" s="3"/>
    </row>
    <row r="13400" spans="1:1" x14ac:dyDescent="0.25">
      <c r="A13400" s="3"/>
    </row>
    <row r="13401" spans="1:1" x14ac:dyDescent="0.25">
      <c r="A13401" s="3"/>
    </row>
    <row r="13402" spans="1:1" x14ac:dyDescent="0.25">
      <c r="A13402" s="3"/>
    </row>
    <row r="13403" spans="1:1" x14ac:dyDescent="0.25">
      <c r="A13403" s="3"/>
    </row>
    <row r="13404" spans="1:1" x14ac:dyDescent="0.25">
      <c r="A13404" s="3"/>
    </row>
    <row r="13405" spans="1:1" x14ac:dyDescent="0.25">
      <c r="A13405" s="3"/>
    </row>
    <row r="13406" spans="1:1" x14ac:dyDescent="0.25">
      <c r="A13406" s="3"/>
    </row>
    <row r="13407" spans="1:1" x14ac:dyDescent="0.25">
      <c r="A13407" s="3"/>
    </row>
    <row r="13408" spans="1:1" x14ac:dyDescent="0.25">
      <c r="A13408" s="3"/>
    </row>
    <row r="13409" spans="1:1" x14ac:dyDescent="0.25">
      <c r="A13409" s="3"/>
    </row>
    <row r="13410" spans="1:1" x14ac:dyDescent="0.25">
      <c r="A13410" s="3"/>
    </row>
    <row r="13411" spans="1:1" x14ac:dyDescent="0.25">
      <c r="A13411" s="3"/>
    </row>
    <row r="13412" spans="1:1" x14ac:dyDescent="0.25">
      <c r="A13412" s="3"/>
    </row>
    <row r="13413" spans="1:1" x14ac:dyDescent="0.25">
      <c r="A13413" s="3"/>
    </row>
    <row r="13414" spans="1:1" x14ac:dyDescent="0.25">
      <c r="A13414" s="3"/>
    </row>
    <row r="13415" spans="1:1" x14ac:dyDescent="0.25">
      <c r="A13415" s="3"/>
    </row>
    <row r="13416" spans="1:1" x14ac:dyDescent="0.25">
      <c r="A13416" s="3"/>
    </row>
    <row r="13417" spans="1:1" x14ac:dyDescent="0.25">
      <c r="A13417" s="3"/>
    </row>
    <row r="13418" spans="1:1" x14ac:dyDescent="0.25">
      <c r="A13418" s="3"/>
    </row>
    <row r="13419" spans="1:1" x14ac:dyDescent="0.25">
      <c r="A13419" s="3"/>
    </row>
    <row r="13420" spans="1:1" x14ac:dyDescent="0.25">
      <c r="A13420" s="3"/>
    </row>
    <row r="13421" spans="1:1" x14ac:dyDescent="0.25">
      <c r="A13421" s="3"/>
    </row>
    <row r="13422" spans="1:1" x14ac:dyDescent="0.25">
      <c r="A13422" s="3"/>
    </row>
    <row r="13423" spans="1:1" x14ac:dyDescent="0.25">
      <c r="A13423" s="3"/>
    </row>
    <row r="13424" spans="1:1" x14ac:dyDescent="0.25">
      <c r="A13424" s="3"/>
    </row>
    <row r="13425" spans="1:1" x14ac:dyDescent="0.25">
      <c r="A13425" s="3"/>
    </row>
    <row r="13426" spans="1:1" x14ac:dyDescent="0.25">
      <c r="A13426" s="3"/>
    </row>
    <row r="13427" spans="1:1" x14ac:dyDescent="0.25">
      <c r="A13427" s="3"/>
    </row>
    <row r="13428" spans="1:1" x14ac:dyDescent="0.25">
      <c r="A13428" s="3"/>
    </row>
    <row r="13429" spans="1:1" x14ac:dyDescent="0.25">
      <c r="A13429" s="3"/>
    </row>
    <row r="13430" spans="1:1" x14ac:dyDescent="0.25">
      <c r="A13430" s="3"/>
    </row>
    <row r="13431" spans="1:1" x14ac:dyDescent="0.25">
      <c r="A13431" s="3"/>
    </row>
    <row r="13432" spans="1:1" x14ac:dyDescent="0.25">
      <c r="A13432" s="3"/>
    </row>
    <row r="13433" spans="1:1" x14ac:dyDescent="0.25">
      <c r="A13433" s="3"/>
    </row>
    <row r="13434" spans="1:1" x14ac:dyDescent="0.25">
      <c r="A13434" s="3"/>
    </row>
    <row r="13435" spans="1:1" x14ac:dyDescent="0.25">
      <c r="A13435" s="3"/>
    </row>
    <row r="13436" spans="1:1" x14ac:dyDescent="0.25">
      <c r="A13436" s="3"/>
    </row>
    <row r="13437" spans="1:1" x14ac:dyDescent="0.25">
      <c r="A13437" s="3"/>
    </row>
    <row r="13438" spans="1:1" x14ac:dyDescent="0.25">
      <c r="A13438" s="3"/>
    </row>
    <row r="13439" spans="1:1" x14ac:dyDescent="0.25">
      <c r="A13439" s="3"/>
    </row>
    <row r="13440" spans="1:1" x14ac:dyDescent="0.25">
      <c r="A13440" s="3"/>
    </row>
    <row r="13441" spans="1:1" x14ac:dyDescent="0.25">
      <c r="A13441" s="3"/>
    </row>
    <row r="13442" spans="1:1" x14ac:dyDescent="0.25">
      <c r="A13442" s="3"/>
    </row>
    <row r="13443" spans="1:1" x14ac:dyDescent="0.25">
      <c r="A13443" s="3"/>
    </row>
    <row r="13444" spans="1:1" x14ac:dyDescent="0.25">
      <c r="A13444" s="3"/>
    </row>
    <row r="13445" spans="1:1" x14ac:dyDescent="0.25">
      <c r="A13445" s="3"/>
    </row>
    <row r="13446" spans="1:1" x14ac:dyDescent="0.25">
      <c r="A13446" s="3"/>
    </row>
    <row r="13447" spans="1:1" x14ac:dyDescent="0.25">
      <c r="A13447" s="3"/>
    </row>
    <row r="13448" spans="1:1" x14ac:dyDescent="0.25">
      <c r="A13448" s="3"/>
    </row>
    <row r="13449" spans="1:1" x14ac:dyDescent="0.25">
      <c r="A13449" s="3"/>
    </row>
    <row r="13450" spans="1:1" x14ac:dyDescent="0.25">
      <c r="A13450" s="3"/>
    </row>
    <row r="13451" spans="1:1" x14ac:dyDescent="0.25">
      <c r="A13451" s="3"/>
    </row>
    <row r="13452" spans="1:1" x14ac:dyDescent="0.25">
      <c r="A13452" s="3"/>
    </row>
    <row r="13453" spans="1:1" x14ac:dyDescent="0.25">
      <c r="A13453" s="3"/>
    </row>
    <row r="13454" spans="1:1" x14ac:dyDescent="0.25">
      <c r="A13454" s="3"/>
    </row>
    <row r="13455" spans="1:1" x14ac:dyDescent="0.25">
      <c r="A13455" s="3"/>
    </row>
    <row r="13456" spans="1:1" x14ac:dyDescent="0.25">
      <c r="A13456" s="3"/>
    </row>
    <row r="13457" spans="1:1" x14ac:dyDescent="0.25">
      <c r="A13457" s="3"/>
    </row>
    <row r="13458" spans="1:1" x14ac:dyDescent="0.25">
      <c r="A13458" s="3"/>
    </row>
    <row r="13459" spans="1:1" x14ac:dyDescent="0.25">
      <c r="A13459" s="3"/>
    </row>
    <row r="13460" spans="1:1" x14ac:dyDescent="0.25">
      <c r="A13460" s="3"/>
    </row>
    <row r="13461" spans="1:1" x14ac:dyDescent="0.25">
      <c r="A13461" s="3"/>
    </row>
    <row r="13462" spans="1:1" x14ac:dyDescent="0.25">
      <c r="A13462" s="3"/>
    </row>
    <row r="13463" spans="1:1" x14ac:dyDescent="0.25">
      <c r="A13463" s="3"/>
    </row>
    <row r="13464" spans="1:1" x14ac:dyDescent="0.25">
      <c r="A13464" s="3"/>
    </row>
    <row r="13465" spans="1:1" x14ac:dyDescent="0.25">
      <c r="A13465" s="3"/>
    </row>
    <row r="13466" spans="1:1" x14ac:dyDescent="0.25">
      <c r="A13466" s="3"/>
    </row>
    <row r="13467" spans="1:1" x14ac:dyDescent="0.25">
      <c r="A13467" s="3"/>
    </row>
    <row r="13468" spans="1:1" x14ac:dyDescent="0.25">
      <c r="A13468" s="3"/>
    </row>
    <row r="13469" spans="1:1" x14ac:dyDescent="0.25">
      <c r="A13469" s="3"/>
    </row>
    <row r="13470" spans="1:1" x14ac:dyDescent="0.25">
      <c r="A13470" s="3"/>
    </row>
    <row r="13471" spans="1:1" x14ac:dyDescent="0.25">
      <c r="A13471" s="3"/>
    </row>
    <row r="13472" spans="1:1" x14ac:dyDescent="0.25">
      <c r="A13472" s="3"/>
    </row>
    <row r="13473" spans="1:1" x14ac:dyDescent="0.25">
      <c r="A13473" s="3"/>
    </row>
    <row r="13474" spans="1:1" x14ac:dyDescent="0.25">
      <c r="A13474" s="3"/>
    </row>
    <row r="13475" spans="1:1" x14ac:dyDescent="0.25">
      <c r="A13475" s="3"/>
    </row>
    <row r="13476" spans="1:1" x14ac:dyDescent="0.25">
      <c r="A13476" s="3"/>
    </row>
    <row r="13477" spans="1:1" x14ac:dyDescent="0.25">
      <c r="A13477" s="3"/>
    </row>
    <row r="13478" spans="1:1" x14ac:dyDescent="0.25">
      <c r="A13478" s="3"/>
    </row>
    <row r="13479" spans="1:1" x14ac:dyDescent="0.25">
      <c r="A13479" s="3"/>
    </row>
    <row r="13480" spans="1:1" x14ac:dyDescent="0.25">
      <c r="A13480" s="3"/>
    </row>
    <row r="13481" spans="1:1" x14ac:dyDescent="0.25">
      <c r="A13481" s="3"/>
    </row>
    <row r="13482" spans="1:1" x14ac:dyDescent="0.25">
      <c r="A13482" s="3"/>
    </row>
    <row r="13483" spans="1:1" x14ac:dyDescent="0.25">
      <c r="A13483" s="3"/>
    </row>
    <row r="13484" spans="1:1" x14ac:dyDescent="0.25">
      <c r="A13484" s="3"/>
    </row>
    <row r="13485" spans="1:1" x14ac:dyDescent="0.25">
      <c r="A13485" s="3"/>
    </row>
    <row r="13486" spans="1:1" x14ac:dyDescent="0.25">
      <c r="A13486" s="3"/>
    </row>
    <row r="13487" spans="1:1" x14ac:dyDescent="0.25">
      <c r="A13487" s="3"/>
    </row>
    <row r="13488" spans="1:1" x14ac:dyDescent="0.25">
      <c r="A13488" s="3"/>
    </row>
    <row r="13489" spans="1:1" x14ac:dyDescent="0.25">
      <c r="A13489" s="3"/>
    </row>
    <row r="13490" spans="1:1" x14ac:dyDescent="0.25">
      <c r="A13490" s="3"/>
    </row>
    <row r="13491" spans="1:1" x14ac:dyDescent="0.25">
      <c r="A13491" s="3"/>
    </row>
    <row r="13492" spans="1:1" x14ac:dyDescent="0.25">
      <c r="A13492" s="3"/>
    </row>
    <row r="13493" spans="1:1" x14ac:dyDescent="0.25">
      <c r="A13493" s="3"/>
    </row>
    <row r="13494" spans="1:1" x14ac:dyDescent="0.25">
      <c r="A13494" s="3"/>
    </row>
    <row r="13495" spans="1:1" x14ac:dyDescent="0.25">
      <c r="A13495" s="3"/>
    </row>
    <row r="13496" spans="1:1" x14ac:dyDescent="0.25">
      <c r="A13496" s="3"/>
    </row>
    <row r="13497" spans="1:1" x14ac:dyDescent="0.25">
      <c r="A13497" s="3"/>
    </row>
    <row r="13498" spans="1:1" x14ac:dyDescent="0.25">
      <c r="A13498" s="3"/>
    </row>
    <row r="13499" spans="1:1" x14ac:dyDescent="0.25">
      <c r="A13499" s="3"/>
    </row>
    <row r="13500" spans="1:1" x14ac:dyDescent="0.25">
      <c r="A13500" s="3"/>
    </row>
    <row r="13501" spans="1:1" x14ac:dyDescent="0.25">
      <c r="A13501" s="3"/>
    </row>
    <row r="13502" spans="1:1" x14ac:dyDescent="0.25">
      <c r="A13502" s="3"/>
    </row>
    <row r="13503" spans="1:1" x14ac:dyDescent="0.25">
      <c r="A13503" s="3"/>
    </row>
    <row r="13504" spans="1:1" x14ac:dyDescent="0.25">
      <c r="A13504" s="3"/>
    </row>
    <row r="13505" spans="1:1" x14ac:dyDescent="0.25">
      <c r="A13505" s="3"/>
    </row>
    <row r="13506" spans="1:1" x14ac:dyDescent="0.25">
      <c r="A13506" s="3"/>
    </row>
    <row r="13507" spans="1:1" x14ac:dyDescent="0.25">
      <c r="A13507" s="3"/>
    </row>
    <row r="13508" spans="1:1" x14ac:dyDescent="0.25">
      <c r="A13508" s="3"/>
    </row>
    <row r="13509" spans="1:1" x14ac:dyDescent="0.25">
      <c r="A13509" s="3"/>
    </row>
    <row r="13510" spans="1:1" x14ac:dyDescent="0.25">
      <c r="A13510" s="3"/>
    </row>
    <row r="13511" spans="1:1" x14ac:dyDescent="0.25">
      <c r="A13511" s="3"/>
    </row>
    <row r="13512" spans="1:1" x14ac:dyDescent="0.25">
      <c r="A13512" s="3"/>
    </row>
    <row r="13513" spans="1:1" x14ac:dyDescent="0.25">
      <c r="A13513" s="3"/>
    </row>
    <row r="13514" spans="1:1" x14ac:dyDescent="0.25">
      <c r="A13514" s="3"/>
    </row>
    <row r="13515" spans="1:1" x14ac:dyDescent="0.25">
      <c r="A13515" s="3"/>
    </row>
    <row r="13516" spans="1:1" x14ac:dyDescent="0.25">
      <c r="A13516" s="3"/>
    </row>
    <row r="13517" spans="1:1" x14ac:dyDescent="0.25">
      <c r="A13517" s="3"/>
    </row>
    <row r="13518" spans="1:1" x14ac:dyDescent="0.25">
      <c r="A13518" s="3"/>
    </row>
    <row r="13519" spans="1:1" x14ac:dyDescent="0.25">
      <c r="A13519" s="3"/>
    </row>
    <row r="13520" spans="1:1" x14ac:dyDescent="0.25">
      <c r="A13520" s="3"/>
    </row>
    <row r="13521" spans="1:1" x14ac:dyDescent="0.25">
      <c r="A13521" s="3"/>
    </row>
    <row r="13522" spans="1:1" x14ac:dyDescent="0.25">
      <c r="A13522" s="3"/>
    </row>
    <row r="13523" spans="1:1" x14ac:dyDescent="0.25">
      <c r="A13523" s="3"/>
    </row>
    <row r="13524" spans="1:1" x14ac:dyDescent="0.25">
      <c r="A13524" s="3"/>
    </row>
    <row r="13525" spans="1:1" x14ac:dyDescent="0.25">
      <c r="A13525" s="3"/>
    </row>
    <row r="13526" spans="1:1" x14ac:dyDescent="0.25">
      <c r="A13526" s="3"/>
    </row>
    <row r="13527" spans="1:1" x14ac:dyDescent="0.25">
      <c r="A13527" s="3"/>
    </row>
    <row r="13528" spans="1:1" x14ac:dyDescent="0.25">
      <c r="A13528" s="3"/>
    </row>
    <row r="13529" spans="1:1" x14ac:dyDescent="0.25">
      <c r="A13529" s="3"/>
    </row>
    <row r="13530" spans="1:1" x14ac:dyDescent="0.25">
      <c r="A13530" s="3"/>
    </row>
    <row r="13531" spans="1:1" x14ac:dyDescent="0.25">
      <c r="A13531" s="3"/>
    </row>
    <row r="13532" spans="1:1" x14ac:dyDescent="0.25">
      <c r="A13532" s="3"/>
    </row>
    <row r="13533" spans="1:1" x14ac:dyDescent="0.25">
      <c r="A13533" s="3"/>
    </row>
    <row r="13534" spans="1:1" x14ac:dyDescent="0.25">
      <c r="A13534" s="3"/>
    </row>
    <row r="13535" spans="1:1" x14ac:dyDescent="0.25">
      <c r="A13535" s="3"/>
    </row>
    <row r="13536" spans="1:1" x14ac:dyDescent="0.25">
      <c r="A13536" s="3"/>
    </row>
    <row r="13537" spans="1:1" x14ac:dyDescent="0.25">
      <c r="A13537" s="3"/>
    </row>
    <row r="13538" spans="1:1" x14ac:dyDescent="0.25">
      <c r="A13538" s="3"/>
    </row>
    <row r="13539" spans="1:1" x14ac:dyDescent="0.25">
      <c r="A13539" s="3"/>
    </row>
    <row r="13540" spans="1:1" x14ac:dyDescent="0.25">
      <c r="A13540" s="3"/>
    </row>
    <row r="13541" spans="1:1" x14ac:dyDescent="0.25">
      <c r="A13541" s="3"/>
    </row>
    <row r="13542" spans="1:1" x14ac:dyDescent="0.25">
      <c r="A13542" s="3"/>
    </row>
    <row r="13543" spans="1:1" x14ac:dyDescent="0.25">
      <c r="A13543" s="3"/>
    </row>
    <row r="13544" spans="1:1" x14ac:dyDescent="0.25">
      <c r="A13544" s="3"/>
    </row>
    <row r="13545" spans="1:1" x14ac:dyDescent="0.25">
      <c r="A13545" s="3"/>
    </row>
    <row r="13546" spans="1:1" x14ac:dyDescent="0.25">
      <c r="A13546" s="3"/>
    </row>
    <row r="13547" spans="1:1" x14ac:dyDescent="0.25">
      <c r="A13547" s="3"/>
    </row>
    <row r="13548" spans="1:1" x14ac:dyDescent="0.25">
      <c r="A13548" s="3"/>
    </row>
    <row r="13549" spans="1:1" x14ac:dyDescent="0.25">
      <c r="A13549" s="3"/>
    </row>
    <row r="13550" spans="1:1" x14ac:dyDescent="0.25">
      <c r="A13550" s="3"/>
    </row>
    <row r="13551" spans="1:1" x14ac:dyDescent="0.25">
      <c r="A13551" s="3"/>
    </row>
    <row r="13552" spans="1:1" x14ac:dyDescent="0.25">
      <c r="A13552" s="3"/>
    </row>
    <row r="13553" spans="1:1" x14ac:dyDescent="0.25">
      <c r="A13553" s="3"/>
    </row>
    <row r="13554" spans="1:1" x14ac:dyDescent="0.25">
      <c r="A13554" s="3"/>
    </row>
    <row r="13555" spans="1:1" x14ac:dyDescent="0.25">
      <c r="A13555" s="3"/>
    </row>
    <row r="13556" spans="1:1" x14ac:dyDescent="0.25">
      <c r="A13556" s="3"/>
    </row>
    <row r="13557" spans="1:1" x14ac:dyDescent="0.25">
      <c r="A13557" s="3"/>
    </row>
    <row r="13558" spans="1:1" x14ac:dyDescent="0.25">
      <c r="A13558" s="3"/>
    </row>
    <row r="13559" spans="1:1" x14ac:dyDescent="0.25">
      <c r="A13559" s="3"/>
    </row>
    <row r="13560" spans="1:1" x14ac:dyDescent="0.25">
      <c r="A13560" s="3"/>
    </row>
    <row r="13561" spans="1:1" x14ac:dyDescent="0.25">
      <c r="A13561" s="3"/>
    </row>
    <row r="13562" spans="1:1" x14ac:dyDescent="0.25">
      <c r="A13562" s="3"/>
    </row>
    <row r="13563" spans="1:1" x14ac:dyDescent="0.25">
      <c r="A13563" s="3"/>
    </row>
    <row r="13564" spans="1:1" x14ac:dyDescent="0.25">
      <c r="A13564" s="3"/>
    </row>
    <row r="13565" spans="1:1" x14ac:dyDescent="0.25">
      <c r="A13565" s="3"/>
    </row>
    <row r="13566" spans="1:1" x14ac:dyDescent="0.25">
      <c r="A13566" s="3"/>
    </row>
    <row r="13567" spans="1:1" x14ac:dyDescent="0.25">
      <c r="A13567" s="3"/>
    </row>
    <row r="13568" spans="1:1" x14ac:dyDescent="0.25">
      <c r="A13568" s="3"/>
    </row>
    <row r="13569" spans="1:1" x14ac:dyDescent="0.25">
      <c r="A13569" s="3"/>
    </row>
    <row r="13570" spans="1:1" x14ac:dyDescent="0.25">
      <c r="A13570" s="3"/>
    </row>
    <row r="13571" spans="1:1" x14ac:dyDescent="0.25">
      <c r="A13571" s="3"/>
    </row>
    <row r="13572" spans="1:1" x14ac:dyDescent="0.25">
      <c r="A13572" s="3"/>
    </row>
    <row r="13573" spans="1:1" x14ac:dyDescent="0.25">
      <c r="A13573" s="3"/>
    </row>
    <row r="13574" spans="1:1" x14ac:dyDescent="0.25">
      <c r="A13574" s="3"/>
    </row>
    <row r="13575" spans="1:1" x14ac:dyDescent="0.25">
      <c r="A13575" s="3"/>
    </row>
    <row r="13576" spans="1:1" x14ac:dyDescent="0.25">
      <c r="A13576" s="3"/>
    </row>
    <row r="13577" spans="1:1" x14ac:dyDescent="0.25">
      <c r="A13577" s="3"/>
    </row>
    <row r="13578" spans="1:1" x14ac:dyDescent="0.25">
      <c r="A13578" s="3"/>
    </row>
    <row r="13579" spans="1:1" x14ac:dyDescent="0.25">
      <c r="A13579" s="3"/>
    </row>
    <row r="13580" spans="1:1" x14ac:dyDescent="0.25">
      <c r="A13580" s="3"/>
    </row>
    <row r="13581" spans="1:1" x14ac:dyDescent="0.25">
      <c r="A13581" s="3"/>
    </row>
    <row r="13582" spans="1:1" x14ac:dyDescent="0.25">
      <c r="A13582" s="3"/>
    </row>
    <row r="13583" spans="1:1" x14ac:dyDescent="0.25">
      <c r="A13583" s="3"/>
    </row>
    <row r="13584" spans="1:1" x14ac:dyDescent="0.25">
      <c r="A13584" s="3"/>
    </row>
    <row r="13585" spans="1:1" x14ac:dyDescent="0.25">
      <c r="A13585" s="3"/>
    </row>
    <row r="13586" spans="1:1" x14ac:dyDescent="0.25">
      <c r="A13586" s="3"/>
    </row>
    <row r="13587" spans="1:1" x14ac:dyDescent="0.25">
      <c r="A13587" s="3"/>
    </row>
    <row r="13588" spans="1:1" x14ac:dyDescent="0.25">
      <c r="A13588" s="3"/>
    </row>
    <row r="13589" spans="1:1" x14ac:dyDescent="0.25">
      <c r="A13589" s="3"/>
    </row>
    <row r="13590" spans="1:1" x14ac:dyDescent="0.25">
      <c r="A13590" s="3"/>
    </row>
    <row r="13591" spans="1:1" x14ac:dyDescent="0.25">
      <c r="A13591" s="3"/>
    </row>
    <row r="13592" spans="1:1" x14ac:dyDescent="0.25">
      <c r="A13592" s="3"/>
    </row>
    <row r="13593" spans="1:1" x14ac:dyDescent="0.25">
      <c r="A13593" s="3"/>
    </row>
    <row r="13594" spans="1:1" x14ac:dyDescent="0.25">
      <c r="A13594" s="3"/>
    </row>
    <row r="13595" spans="1:1" x14ac:dyDescent="0.25">
      <c r="A13595" s="3"/>
    </row>
    <row r="13596" spans="1:1" x14ac:dyDescent="0.25">
      <c r="A13596" s="3"/>
    </row>
    <row r="13597" spans="1:1" x14ac:dyDescent="0.25">
      <c r="A13597" s="3"/>
    </row>
    <row r="13598" spans="1:1" x14ac:dyDescent="0.25">
      <c r="A13598" s="3"/>
    </row>
    <row r="13599" spans="1:1" x14ac:dyDescent="0.25">
      <c r="A13599" s="3"/>
    </row>
    <row r="13600" spans="1:1" x14ac:dyDescent="0.25">
      <c r="A13600" s="3"/>
    </row>
    <row r="13601" spans="1:1" x14ac:dyDescent="0.25">
      <c r="A13601" s="3"/>
    </row>
    <row r="13602" spans="1:1" x14ac:dyDescent="0.25">
      <c r="A13602" s="3"/>
    </row>
    <row r="13603" spans="1:1" x14ac:dyDescent="0.25">
      <c r="A13603" s="3"/>
    </row>
    <row r="13604" spans="1:1" x14ac:dyDescent="0.25">
      <c r="A13604" s="3"/>
    </row>
    <row r="13605" spans="1:1" x14ac:dyDescent="0.25">
      <c r="A13605" s="3"/>
    </row>
    <row r="13606" spans="1:1" x14ac:dyDescent="0.25">
      <c r="A13606" s="3"/>
    </row>
    <row r="13607" spans="1:1" x14ac:dyDescent="0.25">
      <c r="A13607" s="3"/>
    </row>
    <row r="13608" spans="1:1" x14ac:dyDescent="0.25">
      <c r="A13608" s="3"/>
    </row>
    <row r="13609" spans="1:1" x14ac:dyDescent="0.25">
      <c r="A13609" s="3"/>
    </row>
    <row r="13610" spans="1:1" x14ac:dyDescent="0.25">
      <c r="A13610" s="3"/>
    </row>
    <row r="13611" spans="1:1" x14ac:dyDescent="0.25">
      <c r="A13611" s="3"/>
    </row>
    <row r="13612" spans="1:1" x14ac:dyDescent="0.25">
      <c r="A13612" s="3"/>
    </row>
    <row r="13613" spans="1:1" x14ac:dyDescent="0.25">
      <c r="A13613" s="3"/>
    </row>
    <row r="13614" spans="1:1" x14ac:dyDescent="0.25">
      <c r="A13614" s="3"/>
    </row>
    <row r="13615" spans="1:1" x14ac:dyDescent="0.25">
      <c r="A13615" s="3"/>
    </row>
    <row r="13616" spans="1:1" x14ac:dyDescent="0.25">
      <c r="A13616" s="3"/>
    </row>
    <row r="13617" spans="1:1" x14ac:dyDescent="0.25">
      <c r="A13617" s="3"/>
    </row>
    <row r="13618" spans="1:1" x14ac:dyDescent="0.25">
      <c r="A13618" s="3"/>
    </row>
    <row r="13619" spans="1:1" x14ac:dyDescent="0.25">
      <c r="A13619" s="3"/>
    </row>
    <row r="13620" spans="1:1" x14ac:dyDescent="0.25">
      <c r="A13620" s="3"/>
    </row>
    <row r="13621" spans="1:1" x14ac:dyDescent="0.25">
      <c r="A13621" s="3"/>
    </row>
    <row r="13622" spans="1:1" x14ac:dyDescent="0.25">
      <c r="A13622" s="3"/>
    </row>
    <row r="13623" spans="1:1" x14ac:dyDescent="0.25">
      <c r="A13623" s="3"/>
    </row>
    <row r="13624" spans="1:1" x14ac:dyDescent="0.25">
      <c r="A13624" s="3"/>
    </row>
    <row r="13625" spans="1:1" x14ac:dyDescent="0.25">
      <c r="A13625" s="3"/>
    </row>
    <row r="13626" spans="1:1" x14ac:dyDescent="0.25">
      <c r="A13626" s="3"/>
    </row>
    <row r="13627" spans="1:1" x14ac:dyDescent="0.25">
      <c r="A13627" s="3"/>
    </row>
    <row r="13628" spans="1:1" x14ac:dyDescent="0.25">
      <c r="A13628" s="3"/>
    </row>
    <row r="13629" spans="1:1" x14ac:dyDescent="0.25">
      <c r="A13629" s="3"/>
    </row>
    <row r="13630" spans="1:1" x14ac:dyDescent="0.25">
      <c r="A13630" s="3"/>
    </row>
    <row r="13631" spans="1:1" x14ac:dyDescent="0.25">
      <c r="A13631" s="3"/>
    </row>
    <row r="13632" spans="1:1" x14ac:dyDescent="0.25">
      <c r="A13632" s="3"/>
    </row>
    <row r="13633" spans="1:1" x14ac:dyDescent="0.25">
      <c r="A13633" s="3"/>
    </row>
    <row r="13634" spans="1:1" x14ac:dyDescent="0.25">
      <c r="A13634" s="3"/>
    </row>
    <row r="13635" spans="1:1" x14ac:dyDescent="0.25">
      <c r="A13635" s="3"/>
    </row>
    <row r="13636" spans="1:1" x14ac:dyDescent="0.25">
      <c r="A13636" s="3"/>
    </row>
    <row r="13637" spans="1:1" x14ac:dyDescent="0.25">
      <c r="A13637" s="3"/>
    </row>
    <row r="13638" spans="1:1" x14ac:dyDescent="0.25">
      <c r="A13638" s="3"/>
    </row>
    <row r="13639" spans="1:1" x14ac:dyDescent="0.25">
      <c r="A13639" s="3"/>
    </row>
    <row r="13640" spans="1:1" x14ac:dyDescent="0.25">
      <c r="A13640" s="3"/>
    </row>
    <row r="13641" spans="1:1" x14ac:dyDescent="0.25">
      <c r="A13641" s="3"/>
    </row>
    <row r="13642" spans="1:1" x14ac:dyDescent="0.25">
      <c r="A13642" s="3"/>
    </row>
    <row r="13643" spans="1:1" x14ac:dyDescent="0.25">
      <c r="A13643" s="3"/>
    </row>
    <row r="13644" spans="1:1" x14ac:dyDescent="0.25">
      <c r="A13644" s="3"/>
    </row>
    <row r="13645" spans="1:1" x14ac:dyDescent="0.25">
      <c r="A13645" s="3"/>
    </row>
    <row r="13646" spans="1:1" x14ac:dyDescent="0.25">
      <c r="A13646" s="3"/>
    </row>
    <row r="13647" spans="1:1" x14ac:dyDescent="0.25">
      <c r="A13647" s="3"/>
    </row>
    <row r="13648" spans="1:1" x14ac:dyDescent="0.25">
      <c r="A13648" s="3"/>
    </row>
    <row r="13649" spans="1:1" x14ac:dyDescent="0.25">
      <c r="A13649" s="3"/>
    </row>
    <row r="13650" spans="1:1" x14ac:dyDescent="0.25">
      <c r="A13650" s="3"/>
    </row>
    <row r="13651" spans="1:1" x14ac:dyDescent="0.25">
      <c r="A13651" s="3"/>
    </row>
    <row r="13652" spans="1:1" x14ac:dyDescent="0.25">
      <c r="A13652" s="3"/>
    </row>
    <row r="13653" spans="1:1" x14ac:dyDescent="0.25">
      <c r="A13653" s="3"/>
    </row>
    <row r="13654" spans="1:1" x14ac:dyDescent="0.25">
      <c r="A13654" s="3"/>
    </row>
    <row r="13655" spans="1:1" x14ac:dyDescent="0.25">
      <c r="A13655" s="3"/>
    </row>
    <row r="13656" spans="1:1" x14ac:dyDescent="0.25">
      <c r="A13656" s="3"/>
    </row>
    <row r="13657" spans="1:1" x14ac:dyDescent="0.25">
      <c r="A13657" s="3"/>
    </row>
    <row r="13658" spans="1:1" x14ac:dyDescent="0.25">
      <c r="A13658" s="3"/>
    </row>
    <row r="13659" spans="1:1" x14ac:dyDescent="0.25">
      <c r="A13659" s="3"/>
    </row>
    <row r="13660" spans="1:1" x14ac:dyDescent="0.25">
      <c r="A13660" s="3"/>
    </row>
    <row r="13661" spans="1:1" x14ac:dyDescent="0.25">
      <c r="A13661" s="3"/>
    </row>
    <row r="13662" spans="1:1" x14ac:dyDescent="0.25">
      <c r="A13662" s="3"/>
    </row>
    <row r="13663" spans="1:1" x14ac:dyDescent="0.25">
      <c r="A13663" s="3"/>
    </row>
    <row r="13664" spans="1:1" x14ac:dyDescent="0.25">
      <c r="A13664" s="3"/>
    </row>
    <row r="13665" spans="1:1" x14ac:dyDescent="0.25">
      <c r="A13665" s="3"/>
    </row>
    <row r="13666" spans="1:1" x14ac:dyDescent="0.25">
      <c r="A13666" s="3"/>
    </row>
    <row r="13667" spans="1:1" x14ac:dyDescent="0.25">
      <c r="A13667" s="3"/>
    </row>
    <row r="13668" spans="1:1" x14ac:dyDescent="0.25">
      <c r="A13668" s="3"/>
    </row>
    <row r="13669" spans="1:1" x14ac:dyDescent="0.25">
      <c r="A13669" s="3"/>
    </row>
    <row r="13670" spans="1:1" x14ac:dyDescent="0.25">
      <c r="A13670" s="3"/>
    </row>
    <row r="13671" spans="1:1" x14ac:dyDescent="0.25">
      <c r="A13671" s="3"/>
    </row>
    <row r="13672" spans="1:1" x14ac:dyDescent="0.25">
      <c r="A13672" s="3"/>
    </row>
    <row r="13673" spans="1:1" x14ac:dyDescent="0.25">
      <c r="A13673" s="3"/>
    </row>
    <row r="13674" spans="1:1" x14ac:dyDescent="0.25">
      <c r="A13674" s="3"/>
    </row>
    <row r="13675" spans="1:1" x14ac:dyDescent="0.25">
      <c r="A13675" s="3"/>
    </row>
    <row r="13676" spans="1:1" x14ac:dyDescent="0.25">
      <c r="A13676" s="3"/>
    </row>
    <row r="13677" spans="1:1" x14ac:dyDescent="0.25">
      <c r="A13677" s="3"/>
    </row>
    <row r="13678" spans="1:1" x14ac:dyDescent="0.25">
      <c r="A13678" s="3"/>
    </row>
    <row r="13679" spans="1:1" x14ac:dyDescent="0.25">
      <c r="A13679" s="3"/>
    </row>
    <row r="13680" spans="1:1" x14ac:dyDescent="0.25">
      <c r="A13680" s="3"/>
    </row>
    <row r="13681" spans="1:1" x14ac:dyDescent="0.25">
      <c r="A13681" s="3"/>
    </row>
    <row r="13682" spans="1:1" x14ac:dyDescent="0.25">
      <c r="A13682" s="3"/>
    </row>
    <row r="13683" spans="1:1" x14ac:dyDescent="0.25">
      <c r="A13683" s="3"/>
    </row>
    <row r="13684" spans="1:1" x14ac:dyDescent="0.25">
      <c r="A13684" s="3"/>
    </row>
    <row r="13685" spans="1:1" x14ac:dyDescent="0.25">
      <c r="A13685" s="3"/>
    </row>
    <row r="13686" spans="1:1" x14ac:dyDescent="0.25">
      <c r="A13686" s="3"/>
    </row>
    <row r="13687" spans="1:1" x14ac:dyDescent="0.25">
      <c r="A13687" s="3"/>
    </row>
    <row r="13688" spans="1:1" x14ac:dyDescent="0.25">
      <c r="A13688" s="3"/>
    </row>
    <row r="13689" spans="1:1" x14ac:dyDescent="0.25">
      <c r="A13689" s="3"/>
    </row>
    <row r="13690" spans="1:1" x14ac:dyDescent="0.25">
      <c r="A13690" s="3"/>
    </row>
    <row r="13691" spans="1:1" x14ac:dyDescent="0.25">
      <c r="A13691" s="3"/>
    </row>
    <row r="13692" spans="1:1" x14ac:dyDescent="0.25">
      <c r="A13692" s="3"/>
    </row>
    <row r="13693" spans="1:1" x14ac:dyDescent="0.25">
      <c r="A13693" s="3"/>
    </row>
    <row r="13694" spans="1:1" x14ac:dyDescent="0.25">
      <c r="A13694" s="3"/>
    </row>
    <row r="13695" spans="1:1" x14ac:dyDescent="0.25">
      <c r="A13695" s="3"/>
    </row>
    <row r="13696" spans="1:1" x14ac:dyDescent="0.25">
      <c r="A13696" s="3"/>
    </row>
    <row r="13697" spans="1:1" x14ac:dyDescent="0.25">
      <c r="A13697" s="3"/>
    </row>
    <row r="13698" spans="1:1" x14ac:dyDescent="0.25">
      <c r="A13698" s="3"/>
    </row>
    <row r="13699" spans="1:1" x14ac:dyDescent="0.25">
      <c r="A13699" s="3"/>
    </row>
    <row r="13700" spans="1:1" x14ac:dyDescent="0.25">
      <c r="A13700" s="3"/>
    </row>
    <row r="13701" spans="1:1" x14ac:dyDescent="0.25">
      <c r="A13701" s="3"/>
    </row>
    <row r="13702" spans="1:1" x14ac:dyDescent="0.25">
      <c r="A13702" s="3"/>
    </row>
    <row r="13703" spans="1:1" x14ac:dyDescent="0.25">
      <c r="A13703" s="3"/>
    </row>
    <row r="13704" spans="1:1" x14ac:dyDescent="0.25">
      <c r="A13704" s="3"/>
    </row>
    <row r="13705" spans="1:1" x14ac:dyDescent="0.25">
      <c r="A13705" s="3"/>
    </row>
    <row r="13706" spans="1:1" x14ac:dyDescent="0.25">
      <c r="A13706" s="3"/>
    </row>
    <row r="13707" spans="1:1" x14ac:dyDescent="0.25">
      <c r="A13707" s="3"/>
    </row>
    <row r="13708" spans="1:1" x14ac:dyDescent="0.25">
      <c r="A13708" s="3"/>
    </row>
    <row r="13709" spans="1:1" x14ac:dyDescent="0.25">
      <c r="A13709" s="3"/>
    </row>
    <row r="13710" spans="1:1" x14ac:dyDescent="0.25">
      <c r="A13710" s="3"/>
    </row>
    <row r="13711" spans="1:1" x14ac:dyDescent="0.25">
      <c r="A13711" s="3"/>
    </row>
    <row r="13712" spans="1:1" x14ac:dyDescent="0.25">
      <c r="A13712" s="3"/>
    </row>
    <row r="13713" spans="1:1" x14ac:dyDescent="0.25">
      <c r="A13713" s="3"/>
    </row>
    <row r="13714" spans="1:1" x14ac:dyDescent="0.25">
      <c r="A13714" s="3"/>
    </row>
    <row r="13715" spans="1:1" x14ac:dyDescent="0.25">
      <c r="A13715" s="3"/>
    </row>
    <row r="13716" spans="1:1" x14ac:dyDescent="0.25">
      <c r="A13716" s="3"/>
    </row>
    <row r="13717" spans="1:1" x14ac:dyDescent="0.25">
      <c r="A13717" s="3"/>
    </row>
    <row r="13718" spans="1:1" x14ac:dyDescent="0.25">
      <c r="A13718" s="3"/>
    </row>
    <row r="13719" spans="1:1" x14ac:dyDescent="0.25">
      <c r="A13719" s="3"/>
    </row>
    <row r="13720" spans="1:1" x14ac:dyDescent="0.25">
      <c r="A13720" s="3"/>
    </row>
    <row r="13721" spans="1:1" x14ac:dyDescent="0.25">
      <c r="A13721" s="3"/>
    </row>
    <row r="13722" spans="1:1" x14ac:dyDescent="0.25">
      <c r="A13722" s="3"/>
    </row>
    <row r="13723" spans="1:1" x14ac:dyDescent="0.25">
      <c r="A13723" s="3"/>
    </row>
    <row r="13724" spans="1:1" x14ac:dyDescent="0.25">
      <c r="A13724" s="3"/>
    </row>
    <row r="13725" spans="1:1" x14ac:dyDescent="0.25">
      <c r="A13725" s="3"/>
    </row>
    <row r="13726" spans="1:1" x14ac:dyDescent="0.25">
      <c r="A13726" s="3"/>
    </row>
    <row r="13727" spans="1:1" x14ac:dyDescent="0.25">
      <c r="A13727" s="3"/>
    </row>
    <row r="13728" spans="1:1" x14ac:dyDescent="0.25">
      <c r="A13728" s="3"/>
    </row>
    <row r="13729" spans="1:1" x14ac:dyDescent="0.25">
      <c r="A13729" s="3"/>
    </row>
    <row r="13730" spans="1:1" x14ac:dyDescent="0.25">
      <c r="A13730" s="3"/>
    </row>
    <row r="13731" spans="1:1" x14ac:dyDescent="0.25">
      <c r="A13731" s="3"/>
    </row>
    <row r="13732" spans="1:1" x14ac:dyDescent="0.25">
      <c r="A13732" s="3"/>
    </row>
    <row r="13733" spans="1:1" x14ac:dyDescent="0.25">
      <c r="A13733" s="3"/>
    </row>
    <row r="13734" spans="1:1" x14ac:dyDescent="0.25">
      <c r="A13734" s="3"/>
    </row>
    <row r="13735" spans="1:1" x14ac:dyDescent="0.25">
      <c r="A13735" s="3"/>
    </row>
    <row r="13736" spans="1:1" x14ac:dyDescent="0.25">
      <c r="A13736" s="3"/>
    </row>
    <row r="13737" spans="1:1" x14ac:dyDescent="0.25">
      <c r="A13737" s="3"/>
    </row>
    <row r="13738" spans="1:1" x14ac:dyDescent="0.25">
      <c r="A13738" s="3"/>
    </row>
    <row r="13739" spans="1:1" x14ac:dyDescent="0.25">
      <c r="A13739" s="3"/>
    </row>
    <row r="13740" spans="1:1" x14ac:dyDescent="0.25">
      <c r="A13740" s="3"/>
    </row>
    <row r="13741" spans="1:1" x14ac:dyDescent="0.25">
      <c r="A13741" s="3"/>
    </row>
    <row r="13742" spans="1:1" x14ac:dyDescent="0.25">
      <c r="A13742" s="3"/>
    </row>
    <row r="13743" spans="1:1" x14ac:dyDescent="0.25">
      <c r="A13743" s="3"/>
    </row>
    <row r="13744" spans="1:1" x14ac:dyDescent="0.25">
      <c r="A13744" s="3"/>
    </row>
    <row r="13745" spans="1:1" x14ac:dyDescent="0.25">
      <c r="A13745" s="3"/>
    </row>
    <row r="13746" spans="1:1" x14ac:dyDescent="0.25">
      <c r="A13746" s="3"/>
    </row>
    <row r="13747" spans="1:1" x14ac:dyDescent="0.25">
      <c r="A13747" s="3"/>
    </row>
    <row r="13748" spans="1:1" x14ac:dyDescent="0.25">
      <c r="A13748" s="3"/>
    </row>
    <row r="13749" spans="1:1" x14ac:dyDescent="0.25">
      <c r="A13749" s="3"/>
    </row>
    <row r="13750" spans="1:1" x14ac:dyDescent="0.25">
      <c r="A13750" s="3"/>
    </row>
    <row r="13751" spans="1:1" x14ac:dyDescent="0.25">
      <c r="A13751" s="3"/>
    </row>
    <row r="13752" spans="1:1" x14ac:dyDescent="0.25">
      <c r="A13752" s="3"/>
    </row>
    <row r="13753" spans="1:1" x14ac:dyDescent="0.25">
      <c r="A13753" s="3"/>
    </row>
    <row r="13754" spans="1:1" x14ac:dyDescent="0.25">
      <c r="A13754" s="3"/>
    </row>
    <row r="13755" spans="1:1" x14ac:dyDescent="0.25">
      <c r="A13755" s="3"/>
    </row>
    <row r="13756" spans="1:1" x14ac:dyDescent="0.25">
      <c r="A13756" s="3"/>
    </row>
    <row r="13757" spans="1:1" x14ac:dyDescent="0.25">
      <c r="A13757" s="3"/>
    </row>
    <row r="13758" spans="1:1" x14ac:dyDescent="0.25">
      <c r="A13758" s="3"/>
    </row>
    <row r="13759" spans="1:1" x14ac:dyDescent="0.25">
      <c r="A13759" s="3"/>
    </row>
    <row r="13760" spans="1:1" x14ac:dyDescent="0.25">
      <c r="A13760" s="3"/>
    </row>
    <row r="13761" spans="1:1" x14ac:dyDescent="0.25">
      <c r="A13761" s="3"/>
    </row>
    <row r="13762" spans="1:1" x14ac:dyDescent="0.25">
      <c r="A13762" s="3"/>
    </row>
    <row r="13763" spans="1:1" x14ac:dyDescent="0.25">
      <c r="A13763" s="3"/>
    </row>
    <row r="13764" spans="1:1" x14ac:dyDescent="0.25">
      <c r="A13764" s="3"/>
    </row>
    <row r="13765" spans="1:1" x14ac:dyDescent="0.25">
      <c r="A13765" s="3"/>
    </row>
    <row r="13766" spans="1:1" x14ac:dyDescent="0.25">
      <c r="A13766" s="3"/>
    </row>
    <row r="13767" spans="1:1" x14ac:dyDescent="0.25">
      <c r="A13767" s="3"/>
    </row>
    <row r="13768" spans="1:1" x14ac:dyDescent="0.25">
      <c r="A13768" s="3"/>
    </row>
    <row r="13769" spans="1:1" x14ac:dyDescent="0.25">
      <c r="A13769" s="3"/>
    </row>
    <row r="13770" spans="1:1" x14ac:dyDescent="0.25">
      <c r="A13770" s="3"/>
    </row>
    <row r="13771" spans="1:1" x14ac:dyDescent="0.25">
      <c r="A13771" s="3"/>
    </row>
    <row r="13772" spans="1:1" x14ac:dyDescent="0.25">
      <c r="A13772" s="3"/>
    </row>
    <row r="13773" spans="1:1" x14ac:dyDescent="0.25">
      <c r="A13773" s="3"/>
    </row>
    <row r="13774" spans="1:1" x14ac:dyDescent="0.25">
      <c r="A13774" s="3"/>
    </row>
    <row r="13775" spans="1:1" x14ac:dyDescent="0.25">
      <c r="A13775" s="3"/>
    </row>
    <row r="13776" spans="1:1" x14ac:dyDescent="0.25">
      <c r="A13776" s="3"/>
    </row>
    <row r="13777" spans="1:1" x14ac:dyDescent="0.25">
      <c r="A13777" s="3"/>
    </row>
    <row r="13778" spans="1:1" x14ac:dyDescent="0.25">
      <c r="A13778" s="3"/>
    </row>
    <row r="13779" spans="1:1" x14ac:dyDescent="0.25">
      <c r="A13779" s="3"/>
    </row>
    <row r="13780" spans="1:1" x14ac:dyDescent="0.25">
      <c r="A13780" s="3"/>
    </row>
    <row r="13781" spans="1:1" x14ac:dyDescent="0.25">
      <c r="A13781" s="3"/>
    </row>
    <row r="13782" spans="1:1" x14ac:dyDescent="0.25">
      <c r="A13782" s="3"/>
    </row>
    <row r="13783" spans="1:1" x14ac:dyDescent="0.25">
      <c r="A13783" s="3"/>
    </row>
    <row r="13784" spans="1:1" x14ac:dyDescent="0.25">
      <c r="A13784" s="3"/>
    </row>
    <row r="13785" spans="1:1" x14ac:dyDescent="0.25">
      <c r="A13785" s="3"/>
    </row>
    <row r="13786" spans="1:1" x14ac:dyDescent="0.25">
      <c r="A13786" s="3"/>
    </row>
    <row r="13787" spans="1:1" x14ac:dyDescent="0.25">
      <c r="A13787" s="3"/>
    </row>
    <row r="13788" spans="1:1" x14ac:dyDescent="0.25">
      <c r="A13788" s="3"/>
    </row>
    <row r="13789" spans="1:1" x14ac:dyDescent="0.25">
      <c r="A13789" s="3"/>
    </row>
    <row r="13790" spans="1:1" x14ac:dyDescent="0.25">
      <c r="A13790" s="3"/>
    </row>
    <row r="13791" spans="1:1" x14ac:dyDescent="0.25">
      <c r="A13791" s="3"/>
    </row>
    <row r="13792" spans="1:1" x14ac:dyDescent="0.25">
      <c r="A13792" s="3"/>
    </row>
    <row r="13793" spans="1:1" x14ac:dyDescent="0.25">
      <c r="A13793" s="3"/>
    </row>
    <row r="13794" spans="1:1" x14ac:dyDescent="0.25">
      <c r="A13794" s="3"/>
    </row>
    <row r="13795" spans="1:1" x14ac:dyDescent="0.25">
      <c r="A13795" s="3"/>
    </row>
    <row r="13796" spans="1:1" x14ac:dyDescent="0.25">
      <c r="A13796" s="3"/>
    </row>
    <row r="13797" spans="1:1" x14ac:dyDescent="0.25">
      <c r="A13797" s="3"/>
    </row>
    <row r="13798" spans="1:1" x14ac:dyDescent="0.25">
      <c r="A13798" s="3"/>
    </row>
    <row r="13799" spans="1:1" x14ac:dyDescent="0.25">
      <c r="A13799" s="3"/>
    </row>
    <row r="13800" spans="1:1" x14ac:dyDescent="0.25">
      <c r="A13800" s="3"/>
    </row>
    <row r="13801" spans="1:1" x14ac:dyDescent="0.25">
      <c r="A13801" s="3"/>
    </row>
    <row r="13802" spans="1:1" x14ac:dyDescent="0.25">
      <c r="A13802" s="3"/>
    </row>
    <row r="13803" spans="1:1" x14ac:dyDescent="0.25">
      <c r="A13803" s="3"/>
    </row>
    <row r="13804" spans="1:1" x14ac:dyDescent="0.25">
      <c r="A13804" s="3"/>
    </row>
    <row r="13805" spans="1:1" x14ac:dyDescent="0.25">
      <c r="A13805" s="3"/>
    </row>
    <row r="13806" spans="1:1" x14ac:dyDescent="0.25">
      <c r="A13806" s="3"/>
    </row>
    <row r="13807" spans="1:1" x14ac:dyDescent="0.25">
      <c r="A13807" s="3"/>
    </row>
    <row r="13808" spans="1:1" x14ac:dyDescent="0.25">
      <c r="A13808" s="3"/>
    </row>
    <row r="13809" spans="1:1" x14ac:dyDescent="0.25">
      <c r="A13809" s="3"/>
    </row>
    <row r="13810" spans="1:1" x14ac:dyDescent="0.25">
      <c r="A13810" s="3"/>
    </row>
    <row r="13811" spans="1:1" x14ac:dyDescent="0.25">
      <c r="A13811" s="3"/>
    </row>
    <row r="13812" spans="1:1" x14ac:dyDescent="0.25">
      <c r="A13812" s="3"/>
    </row>
    <row r="13813" spans="1:1" x14ac:dyDescent="0.25">
      <c r="A13813" s="3"/>
    </row>
    <row r="13814" spans="1:1" x14ac:dyDescent="0.25">
      <c r="A13814" s="3"/>
    </row>
    <row r="13815" spans="1:1" x14ac:dyDescent="0.25">
      <c r="A13815" s="3"/>
    </row>
    <row r="13816" spans="1:1" x14ac:dyDescent="0.25">
      <c r="A13816" s="3"/>
    </row>
    <row r="13817" spans="1:1" x14ac:dyDescent="0.25">
      <c r="A13817" s="3"/>
    </row>
    <row r="13818" spans="1:1" x14ac:dyDescent="0.25">
      <c r="A13818" s="3"/>
    </row>
    <row r="13819" spans="1:1" x14ac:dyDescent="0.25">
      <c r="A13819" s="3"/>
    </row>
    <row r="13820" spans="1:1" x14ac:dyDescent="0.25">
      <c r="A13820" s="3"/>
    </row>
    <row r="13821" spans="1:1" x14ac:dyDescent="0.25">
      <c r="A13821" s="3"/>
    </row>
    <row r="13822" spans="1:1" x14ac:dyDescent="0.25">
      <c r="A13822" s="3"/>
    </row>
    <row r="13823" spans="1:1" x14ac:dyDescent="0.25">
      <c r="A13823" s="3"/>
    </row>
    <row r="13824" spans="1:1" x14ac:dyDescent="0.25">
      <c r="A13824" s="3"/>
    </row>
    <row r="13825" spans="1:1" x14ac:dyDescent="0.25">
      <c r="A13825" s="3"/>
    </row>
    <row r="13826" spans="1:1" x14ac:dyDescent="0.25">
      <c r="A13826" s="3"/>
    </row>
    <row r="13827" spans="1:1" x14ac:dyDescent="0.25">
      <c r="A13827" s="3"/>
    </row>
    <row r="13828" spans="1:1" x14ac:dyDescent="0.25">
      <c r="A13828" s="3"/>
    </row>
    <row r="13829" spans="1:1" x14ac:dyDescent="0.25">
      <c r="A13829" s="3"/>
    </row>
    <row r="13830" spans="1:1" x14ac:dyDescent="0.25">
      <c r="A13830" s="3"/>
    </row>
    <row r="13831" spans="1:1" x14ac:dyDescent="0.25">
      <c r="A13831" s="3"/>
    </row>
    <row r="13832" spans="1:1" x14ac:dyDescent="0.25">
      <c r="A13832" s="3"/>
    </row>
    <row r="13833" spans="1:1" x14ac:dyDescent="0.25">
      <c r="A13833" s="3"/>
    </row>
    <row r="13834" spans="1:1" x14ac:dyDescent="0.25">
      <c r="A13834" s="3"/>
    </row>
    <row r="13835" spans="1:1" x14ac:dyDescent="0.25">
      <c r="A13835" s="3"/>
    </row>
    <row r="13836" spans="1:1" x14ac:dyDescent="0.25">
      <c r="A13836" s="3"/>
    </row>
    <row r="13837" spans="1:1" x14ac:dyDescent="0.25">
      <c r="A13837" s="3"/>
    </row>
    <row r="13838" spans="1:1" x14ac:dyDescent="0.25">
      <c r="A13838" s="3"/>
    </row>
    <row r="13839" spans="1:1" x14ac:dyDescent="0.25">
      <c r="A13839" s="3"/>
    </row>
    <row r="13840" spans="1:1" x14ac:dyDescent="0.25">
      <c r="A13840" s="3"/>
    </row>
    <row r="13841" spans="1:1" x14ac:dyDescent="0.25">
      <c r="A13841" s="3"/>
    </row>
    <row r="13842" spans="1:1" x14ac:dyDescent="0.25">
      <c r="A13842" s="3"/>
    </row>
    <row r="13843" spans="1:1" x14ac:dyDescent="0.25">
      <c r="A13843" s="3"/>
    </row>
    <row r="13844" spans="1:1" x14ac:dyDescent="0.25">
      <c r="A13844" s="3"/>
    </row>
    <row r="13845" spans="1:1" x14ac:dyDescent="0.25">
      <c r="A13845" s="3"/>
    </row>
    <row r="13846" spans="1:1" x14ac:dyDescent="0.25">
      <c r="A13846" s="3"/>
    </row>
    <row r="13847" spans="1:1" x14ac:dyDescent="0.25">
      <c r="A13847" s="3"/>
    </row>
    <row r="13848" spans="1:1" x14ac:dyDescent="0.25">
      <c r="A13848" s="3"/>
    </row>
    <row r="13849" spans="1:1" x14ac:dyDescent="0.25">
      <c r="A13849" s="3"/>
    </row>
    <row r="13850" spans="1:1" x14ac:dyDescent="0.25">
      <c r="A13850" s="3"/>
    </row>
    <row r="13851" spans="1:1" x14ac:dyDescent="0.25">
      <c r="A13851" s="3"/>
    </row>
    <row r="13852" spans="1:1" x14ac:dyDescent="0.25">
      <c r="A13852" s="3"/>
    </row>
    <row r="13853" spans="1:1" x14ac:dyDescent="0.25">
      <c r="A13853" s="3"/>
    </row>
    <row r="13854" spans="1:1" x14ac:dyDescent="0.25">
      <c r="A13854" s="3"/>
    </row>
    <row r="13855" spans="1:1" x14ac:dyDescent="0.25">
      <c r="A13855" s="3"/>
    </row>
    <row r="13856" spans="1:1" x14ac:dyDescent="0.25">
      <c r="A13856" s="3"/>
    </row>
    <row r="13857" spans="1:1" x14ac:dyDescent="0.25">
      <c r="A13857" s="3"/>
    </row>
    <row r="13858" spans="1:1" x14ac:dyDescent="0.25">
      <c r="A13858" s="3"/>
    </row>
    <row r="13859" spans="1:1" x14ac:dyDescent="0.25">
      <c r="A13859" s="3"/>
    </row>
    <row r="13860" spans="1:1" x14ac:dyDescent="0.25">
      <c r="A13860" s="3"/>
    </row>
    <row r="13861" spans="1:1" x14ac:dyDescent="0.25">
      <c r="A13861" s="3"/>
    </row>
    <row r="13862" spans="1:1" x14ac:dyDescent="0.25">
      <c r="A13862" s="3"/>
    </row>
    <row r="13863" spans="1:1" x14ac:dyDescent="0.25">
      <c r="A13863" s="3"/>
    </row>
    <row r="13864" spans="1:1" x14ac:dyDescent="0.25">
      <c r="A13864" s="3"/>
    </row>
    <row r="13865" spans="1:1" x14ac:dyDescent="0.25">
      <c r="A13865" s="3"/>
    </row>
    <row r="13866" spans="1:1" x14ac:dyDescent="0.25">
      <c r="A13866" s="3"/>
    </row>
    <row r="13867" spans="1:1" x14ac:dyDescent="0.25">
      <c r="A13867" s="3"/>
    </row>
    <row r="13868" spans="1:1" x14ac:dyDescent="0.25">
      <c r="A13868" s="3"/>
    </row>
    <row r="13869" spans="1:1" x14ac:dyDescent="0.25">
      <c r="A13869" s="3"/>
    </row>
    <row r="13870" spans="1:1" x14ac:dyDescent="0.25">
      <c r="A13870" s="3"/>
    </row>
    <row r="13871" spans="1:1" x14ac:dyDescent="0.25">
      <c r="A13871" s="3"/>
    </row>
    <row r="13872" spans="1:1" x14ac:dyDescent="0.25">
      <c r="A13872" s="3"/>
    </row>
    <row r="13873" spans="1:1" x14ac:dyDescent="0.25">
      <c r="A13873" s="3"/>
    </row>
    <row r="13874" spans="1:1" x14ac:dyDescent="0.25">
      <c r="A13874" s="3"/>
    </row>
    <row r="13875" spans="1:1" x14ac:dyDescent="0.25">
      <c r="A13875" s="3"/>
    </row>
    <row r="13876" spans="1:1" x14ac:dyDescent="0.25">
      <c r="A13876" s="3"/>
    </row>
    <row r="13877" spans="1:1" x14ac:dyDescent="0.25">
      <c r="A13877" s="3"/>
    </row>
    <row r="13878" spans="1:1" x14ac:dyDescent="0.25">
      <c r="A13878" s="3"/>
    </row>
    <row r="13879" spans="1:1" x14ac:dyDescent="0.25">
      <c r="A13879" s="3"/>
    </row>
    <row r="13880" spans="1:1" x14ac:dyDescent="0.25">
      <c r="A13880" s="3"/>
    </row>
    <row r="13881" spans="1:1" x14ac:dyDescent="0.25">
      <c r="A13881" s="3"/>
    </row>
    <row r="13882" spans="1:1" x14ac:dyDescent="0.25">
      <c r="A13882" s="3"/>
    </row>
    <row r="13883" spans="1:1" x14ac:dyDescent="0.25">
      <c r="A13883" s="3"/>
    </row>
    <row r="13884" spans="1:1" x14ac:dyDescent="0.25">
      <c r="A13884" s="3"/>
    </row>
    <row r="13885" spans="1:1" x14ac:dyDescent="0.25">
      <c r="A13885" s="3"/>
    </row>
    <row r="13886" spans="1:1" x14ac:dyDescent="0.25">
      <c r="A13886" s="3"/>
    </row>
    <row r="13887" spans="1:1" x14ac:dyDescent="0.25">
      <c r="A13887" s="3"/>
    </row>
    <row r="13888" spans="1:1" x14ac:dyDescent="0.25">
      <c r="A13888" s="3"/>
    </row>
    <row r="13889" spans="1:1" x14ac:dyDescent="0.25">
      <c r="A13889" s="3"/>
    </row>
    <row r="13890" spans="1:1" x14ac:dyDescent="0.25">
      <c r="A13890" s="3"/>
    </row>
    <row r="13891" spans="1:1" x14ac:dyDescent="0.25">
      <c r="A13891" s="3"/>
    </row>
    <row r="13892" spans="1:1" x14ac:dyDescent="0.25">
      <c r="A13892" s="3"/>
    </row>
    <row r="13893" spans="1:1" x14ac:dyDescent="0.25">
      <c r="A13893" s="3"/>
    </row>
    <row r="13894" spans="1:1" x14ac:dyDescent="0.25">
      <c r="A13894" s="3"/>
    </row>
    <row r="13895" spans="1:1" x14ac:dyDescent="0.25">
      <c r="A13895" s="3"/>
    </row>
    <row r="13896" spans="1:1" x14ac:dyDescent="0.25">
      <c r="A13896" s="3"/>
    </row>
    <row r="13897" spans="1:1" x14ac:dyDescent="0.25">
      <c r="A13897" s="3"/>
    </row>
    <row r="13898" spans="1:1" x14ac:dyDescent="0.25">
      <c r="A13898" s="3"/>
    </row>
    <row r="13899" spans="1:1" x14ac:dyDescent="0.25">
      <c r="A13899" s="3"/>
    </row>
    <row r="13900" spans="1:1" x14ac:dyDescent="0.25">
      <c r="A13900" s="3"/>
    </row>
    <row r="13901" spans="1:1" x14ac:dyDescent="0.25">
      <c r="A13901" s="3"/>
    </row>
    <row r="13902" spans="1:1" x14ac:dyDescent="0.25">
      <c r="A13902" s="3"/>
    </row>
    <row r="13903" spans="1:1" x14ac:dyDescent="0.25">
      <c r="A13903" s="3"/>
    </row>
    <row r="13904" spans="1:1" x14ac:dyDescent="0.25">
      <c r="A13904" s="3"/>
    </row>
    <row r="13905" spans="1:1" x14ac:dyDescent="0.25">
      <c r="A13905" s="3"/>
    </row>
    <row r="13906" spans="1:1" x14ac:dyDescent="0.25">
      <c r="A13906" s="3"/>
    </row>
    <row r="13907" spans="1:1" x14ac:dyDescent="0.25">
      <c r="A13907" s="3"/>
    </row>
    <row r="13908" spans="1:1" x14ac:dyDescent="0.25">
      <c r="A13908" s="3"/>
    </row>
    <row r="13909" spans="1:1" x14ac:dyDescent="0.25">
      <c r="A13909" s="3"/>
    </row>
    <row r="13910" spans="1:1" x14ac:dyDescent="0.25">
      <c r="A13910" s="3"/>
    </row>
    <row r="13911" spans="1:1" x14ac:dyDescent="0.25">
      <c r="A13911" s="3"/>
    </row>
    <row r="13912" spans="1:1" x14ac:dyDescent="0.25">
      <c r="A13912" s="3"/>
    </row>
    <row r="13913" spans="1:1" x14ac:dyDescent="0.25">
      <c r="A13913" s="3"/>
    </row>
    <row r="13914" spans="1:1" x14ac:dyDescent="0.25">
      <c r="A13914" s="3"/>
    </row>
    <row r="13915" spans="1:1" x14ac:dyDescent="0.25">
      <c r="A13915" s="3"/>
    </row>
    <row r="13916" spans="1:1" x14ac:dyDescent="0.25">
      <c r="A13916" s="3"/>
    </row>
    <row r="13917" spans="1:1" x14ac:dyDescent="0.25">
      <c r="A13917" s="3"/>
    </row>
    <row r="13918" spans="1:1" x14ac:dyDescent="0.25">
      <c r="A13918" s="3"/>
    </row>
    <row r="13919" spans="1:1" x14ac:dyDescent="0.25">
      <c r="A13919" s="3"/>
    </row>
    <row r="13920" spans="1:1" x14ac:dyDescent="0.25">
      <c r="A13920" s="3"/>
    </row>
    <row r="13921" spans="1:1" x14ac:dyDescent="0.25">
      <c r="A13921" s="3"/>
    </row>
    <row r="13922" spans="1:1" x14ac:dyDescent="0.25">
      <c r="A13922" s="3"/>
    </row>
    <row r="13923" spans="1:1" x14ac:dyDescent="0.25">
      <c r="A13923" s="3"/>
    </row>
    <row r="13924" spans="1:1" x14ac:dyDescent="0.25">
      <c r="A13924" s="3"/>
    </row>
    <row r="13925" spans="1:1" x14ac:dyDescent="0.25">
      <c r="A13925" s="3"/>
    </row>
    <row r="13926" spans="1:1" x14ac:dyDescent="0.25">
      <c r="A13926" s="3"/>
    </row>
    <row r="13927" spans="1:1" x14ac:dyDescent="0.25">
      <c r="A13927" s="3"/>
    </row>
    <row r="13928" spans="1:1" x14ac:dyDescent="0.25">
      <c r="A13928" s="3"/>
    </row>
    <row r="13929" spans="1:1" x14ac:dyDescent="0.25">
      <c r="A13929" s="3"/>
    </row>
    <row r="13930" spans="1:1" x14ac:dyDescent="0.25">
      <c r="A13930" s="3"/>
    </row>
    <row r="13931" spans="1:1" x14ac:dyDescent="0.25">
      <c r="A13931" s="3"/>
    </row>
    <row r="13932" spans="1:1" x14ac:dyDescent="0.25">
      <c r="A13932" s="3"/>
    </row>
    <row r="13933" spans="1:1" x14ac:dyDescent="0.25">
      <c r="A13933" s="3"/>
    </row>
    <row r="13934" spans="1:1" x14ac:dyDescent="0.25">
      <c r="A13934" s="3"/>
    </row>
    <row r="13935" spans="1:1" x14ac:dyDescent="0.25">
      <c r="A13935" s="3"/>
    </row>
    <row r="13936" spans="1:1" x14ac:dyDescent="0.25">
      <c r="A13936" s="3"/>
    </row>
    <row r="13937" spans="1:1" x14ac:dyDescent="0.25">
      <c r="A13937" s="3"/>
    </row>
    <row r="13938" spans="1:1" x14ac:dyDescent="0.25">
      <c r="A13938" s="3"/>
    </row>
    <row r="13939" spans="1:1" x14ac:dyDescent="0.25">
      <c r="A13939" s="3"/>
    </row>
    <row r="13940" spans="1:1" x14ac:dyDescent="0.25">
      <c r="A13940" s="3"/>
    </row>
    <row r="13941" spans="1:1" x14ac:dyDescent="0.25">
      <c r="A13941" s="3"/>
    </row>
    <row r="13942" spans="1:1" x14ac:dyDescent="0.25">
      <c r="A13942" s="3"/>
    </row>
    <row r="13943" spans="1:1" x14ac:dyDescent="0.25">
      <c r="A13943" s="3"/>
    </row>
    <row r="13944" spans="1:1" x14ac:dyDescent="0.25">
      <c r="A13944" s="3"/>
    </row>
    <row r="13945" spans="1:1" x14ac:dyDescent="0.25">
      <c r="A13945" s="3"/>
    </row>
    <row r="13946" spans="1:1" x14ac:dyDescent="0.25">
      <c r="A13946" s="3"/>
    </row>
    <row r="13947" spans="1:1" x14ac:dyDescent="0.25">
      <c r="A13947" s="3"/>
    </row>
    <row r="13948" spans="1:1" x14ac:dyDescent="0.25">
      <c r="A13948" s="3"/>
    </row>
    <row r="13949" spans="1:1" x14ac:dyDescent="0.25">
      <c r="A13949" s="3"/>
    </row>
    <row r="13950" spans="1:1" x14ac:dyDescent="0.25">
      <c r="A13950" s="3"/>
    </row>
    <row r="13951" spans="1:1" x14ac:dyDescent="0.25">
      <c r="A13951" s="3"/>
    </row>
    <row r="13952" spans="1:1" x14ac:dyDescent="0.25">
      <c r="A13952" s="3"/>
    </row>
    <row r="13953" spans="1:1" x14ac:dyDescent="0.25">
      <c r="A13953" s="3"/>
    </row>
    <row r="13954" spans="1:1" x14ac:dyDescent="0.25">
      <c r="A13954" s="3"/>
    </row>
    <row r="13955" spans="1:1" x14ac:dyDescent="0.25">
      <c r="A13955" s="3"/>
    </row>
    <row r="13956" spans="1:1" x14ac:dyDescent="0.25">
      <c r="A13956" s="3"/>
    </row>
    <row r="13957" spans="1:1" x14ac:dyDescent="0.25">
      <c r="A13957" s="3"/>
    </row>
    <row r="13958" spans="1:1" x14ac:dyDescent="0.25">
      <c r="A13958" s="3"/>
    </row>
    <row r="13959" spans="1:1" x14ac:dyDescent="0.25">
      <c r="A13959" s="3"/>
    </row>
    <row r="13960" spans="1:1" x14ac:dyDescent="0.25">
      <c r="A13960" s="3"/>
    </row>
    <row r="13961" spans="1:1" x14ac:dyDescent="0.25">
      <c r="A13961" s="3"/>
    </row>
    <row r="13962" spans="1:1" x14ac:dyDescent="0.25">
      <c r="A13962" s="3"/>
    </row>
    <row r="13963" spans="1:1" x14ac:dyDescent="0.25">
      <c r="A13963" s="3"/>
    </row>
    <row r="13964" spans="1:1" x14ac:dyDescent="0.25">
      <c r="A13964" s="3"/>
    </row>
    <row r="13965" spans="1:1" x14ac:dyDescent="0.25">
      <c r="A13965" s="3"/>
    </row>
    <row r="13966" spans="1:1" x14ac:dyDescent="0.25">
      <c r="A13966" s="3"/>
    </row>
    <row r="13967" spans="1:1" x14ac:dyDescent="0.25">
      <c r="A13967" s="3"/>
    </row>
    <row r="13968" spans="1:1" x14ac:dyDescent="0.25">
      <c r="A13968" s="3"/>
    </row>
    <row r="13969" spans="1:1" x14ac:dyDescent="0.25">
      <c r="A13969" s="3"/>
    </row>
    <row r="13970" spans="1:1" x14ac:dyDescent="0.25">
      <c r="A13970" s="3"/>
    </row>
    <row r="13971" spans="1:1" x14ac:dyDescent="0.25">
      <c r="A13971" s="3"/>
    </row>
    <row r="13972" spans="1:1" x14ac:dyDescent="0.25">
      <c r="A13972" s="3"/>
    </row>
    <row r="13973" spans="1:1" x14ac:dyDescent="0.25">
      <c r="A13973" s="3"/>
    </row>
    <row r="13974" spans="1:1" x14ac:dyDescent="0.25">
      <c r="A13974" s="3"/>
    </row>
    <row r="13975" spans="1:1" x14ac:dyDescent="0.25">
      <c r="A13975" s="3"/>
    </row>
    <row r="13976" spans="1:1" x14ac:dyDescent="0.25">
      <c r="A13976" s="3"/>
    </row>
    <row r="13977" spans="1:1" x14ac:dyDescent="0.25">
      <c r="A13977" s="3"/>
    </row>
    <row r="13978" spans="1:1" x14ac:dyDescent="0.25">
      <c r="A13978" s="3"/>
    </row>
    <row r="13979" spans="1:1" x14ac:dyDescent="0.25">
      <c r="A13979" s="3"/>
    </row>
    <row r="13980" spans="1:1" x14ac:dyDescent="0.25">
      <c r="A13980" s="3"/>
    </row>
    <row r="13981" spans="1:1" x14ac:dyDescent="0.25">
      <c r="A13981" s="3"/>
    </row>
    <row r="13982" spans="1:1" x14ac:dyDescent="0.25">
      <c r="A13982" s="3"/>
    </row>
    <row r="13983" spans="1:1" x14ac:dyDescent="0.25">
      <c r="A13983" s="3"/>
    </row>
    <row r="13984" spans="1:1" x14ac:dyDescent="0.25">
      <c r="A13984" s="3"/>
    </row>
    <row r="13985" spans="1:1" x14ac:dyDescent="0.25">
      <c r="A13985" s="3"/>
    </row>
    <row r="13986" spans="1:1" x14ac:dyDescent="0.25">
      <c r="A13986" s="3"/>
    </row>
    <row r="13987" spans="1:1" x14ac:dyDescent="0.25">
      <c r="A13987" s="3"/>
    </row>
    <row r="13988" spans="1:1" x14ac:dyDescent="0.25">
      <c r="A13988" s="3"/>
    </row>
    <row r="13989" spans="1:1" x14ac:dyDescent="0.25">
      <c r="A13989" s="3"/>
    </row>
    <row r="13990" spans="1:1" x14ac:dyDescent="0.25">
      <c r="A13990" s="3"/>
    </row>
    <row r="13991" spans="1:1" x14ac:dyDescent="0.25">
      <c r="A13991" s="3"/>
    </row>
    <row r="13992" spans="1:1" x14ac:dyDescent="0.25">
      <c r="A13992" s="3"/>
    </row>
    <row r="13993" spans="1:1" x14ac:dyDescent="0.25">
      <c r="A13993" s="3"/>
    </row>
    <row r="13994" spans="1:1" x14ac:dyDescent="0.25">
      <c r="A13994" s="3"/>
    </row>
    <row r="13995" spans="1:1" x14ac:dyDescent="0.25">
      <c r="A13995" s="3"/>
    </row>
    <row r="13996" spans="1:1" x14ac:dyDescent="0.25">
      <c r="A13996" s="3"/>
    </row>
    <row r="13997" spans="1:1" x14ac:dyDescent="0.25">
      <c r="A13997" s="3"/>
    </row>
    <row r="13998" spans="1:1" x14ac:dyDescent="0.25">
      <c r="A13998" s="3"/>
    </row>
    <row r="13999" spans="1:1" x14ac:dyDescent="0.25">
      <c r="A13999" s="3"/>
    </row>
    <row r="14000" spans="1:1" x14ac:dyDescent="0.25">
      <c r="A14000" s="3"/>
    </row>
    <row r="14001" spans="1:1" x14ac:dyDescent="0.25">
      <c r="A14001" s="3"/>
    </row>
    <row r="14002" spans="1:1" x14ac:dyDescent="0.25">
      <c r="A14002" s="3"/>
    </row>
    <row r="14003" spans="1:1" x14ac:dyDescent="0.25">
      <c r="A14003" s="3"/>
    </row>
    <row r="14004" spans="1:1" x14ac:dyDescent="0.25">
      <c r="A14004" s="3"/>
    </row>
    <row r="14005" spans="1:1" x14ac:dyDescent="0.25">
      <c r="A14005" s="3"/>
    </row>
    <row r="14006" spans="1:1" x14ac:dyDescent="0.25">
      <c r="A14006" s="3"/>
    </row>
    <row r="14007" spans="1:1" x14ac:dyDescent="0.25">
      <c r="A14007" s="3"/>
    </row>
    <row r="14008" spans="1:1" x14ac:dyDescent="0.25">
      <c r="A14008" s="3"/>
    </row>
    <row r="14009" spans="1:1" x14ac:dyDescent="0.25">
      <c r="A14009" s="3"/>
    </row>
    <row r="14010" spans="1:1" x14ac:dyDescent="0.25">
      <c r="A14010" s="3"/>
    </row>
    <row r="14011" spans="1:1" x14ac:dyDescent="0.25">
      <c r="A14011" s="3"/>
    </row>
    <row r="14012" spans="1:1" x14ac:dyDescent="0.25">
      <c r="A14012" s="3"/>
    </row>
    <row r="14013" spans="1:1" x14ac:dyDescent="0.25">
      <c r="A14013" s="3"/>
    </row>
    <row r="14014" spans="1:1" x14ac:dyDescent="0.25">
      <c r="A14014" s="3"/>
    </row>
    <row r="14015" spans="1:1" x14ac:dyDescent="0.25">
      <c r="A14015" s="3"/>
    </row>
    <row r="14016" spans="1:1" x14ac:dyDescent="0.25">
      <c r="A14016" s="3"/>
    </row>
    <row r="14017" spans="1:1" x14ac:dyDescent="0.25">
      <c r="A14017" s="3"/>
    </row>
    <row r="14018" spans="1:1" x14ac:dyDescent="0.25">
      <c r="A14018" s="3"/>
    </row>
    <row r="14019" spans="1:1" x14ac:dyDescent="0.25">
      <c r="A14019" s="3"/>
    </row>
    <row r="14020" spans="1:1" x14ac:dyDescent="0.25">
      <c r="A14020" s="3"/>
    </row>
    <row r="14021" spans="1:1" x14ac:dyDescent="0.25">
      <c r="A14021" s="3"/>
    </row>
    <row r="14022" spans="1:1" x14ac:dyDescent="0.25">
      <c r="A14022" s="3"/>
    </row>
    <row r="14023" spans="1:1" x14ac:dyDescent="0.25">
      <c r="A14023" s="3"/>
    </row>
    <row r="14024" spans="1:1" x14ac:dyDescent="0.25">
      <c r="A14024" s="3"/>
    </row>
    <row r="14025" spans="1:1" x14ac:dyDescent="0.25">
      <c r="A14025" s="3"/>
    </row>
    <row r="14026" spans="1:1" x14ac:dyDescent="0.25">
      <c r="A14026" s="3"/>
    </row>
    <row r="14027" spans="1:1" x14ac:dyDescent="0.25">
      <c r="A14027" s="3"/>
    </row>
    <row r="14028" spans="1:1" x14ac:dyDescent="0.25">
      <c r="A14028" s="3"/>
    </row>
    <row r="14029" spans="1:1" x14ac:dyDescent="0.25">
      <c r="A14029" s="3"/>
    </row>
    <row r="14030" spans="1:1" x14ac:dyDescent="0.25">
      <c r="A14030" s="3"/>
    </row>
    <row r="14031" spans="1:1" x14ac:dyDescent="0.25">
      <c r="A14031" s="3"/>
    </row>
    <row r="14032" spans="1:1" x14ac:dyDescent="0.25">
      <c r="A14032" s="3"/>
    </row>
    <row r="14033" spans="1:1" x14ac:dyDescent="0.25">
      <c r="A14033" s="3"/>
    </row>
    <row r="14034" spans="1:1" x14ac:dyDescent="0.25">
      <c r="A14034" s="3"/>
    </row>
    <row r="14035" spans="1:1" x14ac:dyDescent="0.25">
      <c r="A14035" s="3"/>
    </row>
    <row r="14036" spans="1:1" x14ac:dyDescent="0.25">
      <c r="A14036" s="3"/>
    </row>
    <row r="14037" spans="1:1" x14ac:dyDescent="0.25">
      <c r="A14037" s="3"/>
    </row>
    <row r="14038" spans="1:1" x14ac:dyDescent="0.25">
      <c r="A14038" s="3"/>
    </row>
    <row r="14039" spans="1:1" x14ac:dyDescent="0.25">
      <c r="A14039" s="3"/>
    </row>
    <row r="14040" spans="1:1" x14ac:dyDescent="0.25">
      <c r="A14040" s="3"/>
    </row>
    <row r="14041" spans="1:1" x14ac:dyDescent="0.25">
      <c r="A14041" s="3"/>
    </row>
    <row r="14042" spans="1:1" x14ac:dyDescent="0.25">
      <c r="A14042" s="3"/>
    </row>
    <row r="14043" spans="1:1" x14ac:dyDescent="0.25">
      <c r="A14043" s="3"/>
    </row>
    <row r="14044" spans="1:1" x14ac:dyDescent="0.25">
      <c r="A14044" s="3"/>
    </row>
    <row r="14045" spans="1:1" x14ac:dyDescent="0.25">
      <c r="A14045" s="3"/>
    </row>
    <row r="14046" spans="1:1" x14ac:dyDescent="0.25">
      <c r="A14046" s="3"/>
    </row>
    <row r="14047" spans="1:1" x14ac:dyDescent="0.25">
      <c r="A14047" s="3"/>
    </row>
    <row r="14048" spans="1:1" x14ac:dyDescent="0.25">
      <c r="A14048" s="3"/>
    </row>
    <row r="14049" spans="1:1" x14ac:dyDescent="0.25">
      <c r="A14049" s="3"/>
    </row>
    <row r="14050" spans="1:1" x14ac:dyDescent="0.25">
      <c r="A14050" s="3"/>
    </row>
    <row r="14051" spans="1:1" x14ac:dyDescent="0.25">
      <c r="A14051" s="3"/>
    </row>
    <row r="14052" spans="1:1" x14ac:dyDescent="0.25">
      <c r="A14052" s="3"/>
    </row>
    <row r="14053" spans="1:1" x14ac:dyDescent="0.25">
      <c r="A14053" s="3"/>
    </row>
    <row r="14054" spans="1:1" x14ac:dyDescent="0.25">
      <c r="A14054" s="3"/>
    </row>
    <row r="14055" spans="1:1" x14ac:dyDescent="0.25">
      <c r="A14055" s="3"/>
    </row>
    <row r="14056" spans="1:1" x14ac:dyDescent="0.25">
      <c r="A14056" s="3"/>
    </row>
    <row r="14057" spans="1:1" x14ac:dyDescent="0.25">
      <c r="A14057" s="3"/>
    </row>
    <row r="14058" spans="1:1" x14ac:dyDescent="0.25">
      <c r="A14058" s="3"/>
    </row>
    <row r="14059" spans="1:1" x14ac:dyDescent="0.25">
      <c r="A14059" s="3"/>
    </row>
    <row r="14060" spans="1:1" x14ac:dyDescent="0.25">
      <c r="A14060" s="3"/>
    </row>
    <row r="14061" spans="1:1" x14ac:dyDescent="0.25">
      <c r="A14061" s="3"/>
    </row>
    <row r="14062" spans="1:1" x14ac:dyDescent="0.25">
      <c r="A14062" s="3"/>
    </row>
    <row r="14063" spans="1:1" x14ac:dyDescent="0.25">
      <c r="A14063" s="3"/>
    </row>
    <row r="14064" spans="1:1" x14ac:dyDescent="0.25">
      <c r="A14064" s="3"/>
    </row>
    <row r="14065" spans="1:1" x14ac:dyDescent="0.25">
      <c r="A14065" s="3"/>
    </row>
    <row r="14066" spans="1:1" x14ac:dyDescent="0.25">
      <c r="A14066" s="3"/>
    </row>
    <row r="14067" spans="1:1" x14ac:dyDescent="0.25">
      <c r="A14067" s="3"/>
    </row>
    <row r="14068" spans="1:1" x14ac:dyDescent="0.25">
      <c r="A14068" s="3"/>
    </row>
    <row r="14069" spans="1:1" x14ac:dyDescent="0.25">
      <c r="A14069" s="3"/>
    </row>
    <row r="14070" spans="1:1" x14ac:dyDescent="0.25">
      <c r="A14070" s="3"/>
    </row>
    <row r="14071" spans="1:1" x14ac:dyDescent="0.25">
      <c r="A14071" s="3"/>
    </row>
    <row r="14072" spans="1:1" x14ac:dyDescent="0.25">
      <c r="A14072" s="3"/>
    </row>
    <row r="14073" spans="1:1" x14ac:dyDescent="0.25">
      <c r="A14073" s="3"/>
    </row>
    <row r="14074" spans="1:1" x14ac:dyDescent="0.25">
      <c r="A14074" s="3"/>
    </row>
    <row r="14075" spans="1:1" x14ac:dyDescent="0.25">
      <c r="A14075" s="3"/>
    </row>
    <row r="14076" spans="1:1" x14ac:dyDescent="0.25">
      <c r="A14076" s="3"/>
    </row>
    <row r="14077" spans="1:1" x14ac:dyDescent="0.25">
      <c r="A14077" s="3"/>
    </row>
    <row r="14078" spans="1:1" x14ac:dyDescent="0.25">
      <c r="A14078" s="3"/>
    </row>
    <row r="14079" spans="1:1" x14ac:dyDescent="0.25">
      <c r="A14079" s="3"/>
    </row>
    <row r="14080" spans="1:1" x14ac:dyDescent="0.25">
      <c r="A14080" s="3"/>
    </row>
    <row r="14081" spans="1:1" x14ac:dyDescent="0.25">
      <c r="A14081" s="3"/>
    </row>
    <row r="14082" spans="1:1" x14ac:dyDescent="0.25">
      <c r="A14082" s="3"/>
    </row>
    <row r="14083" spans="1:1" x14ac:dyDescent="0.25">
      <c r="A14083" s="3"/>
    </row>
    <row r="14084" spans="1:1" x14ac:dyDescent="0.25">
      <c r="A14084" s="3"/>
    </row>
    <row r="14085" spans="1:1" x14ac:dyDescent="0.25">
      <c r="A14085" s="3"/>
    </row>
    <row r="14086" spans="1:1" x14ac:dyDescent="0.25">
      <c r="A14086" s="3"/>
    </row>
    <row r="14087" spans="1:1" x14ac:dyDescent="0.25">
      <c r="A14087" s="3"/>
    </row>
    <row r="14088" spans="1:1" x14ac:dyDescent="0.25">
      <c r="A14088" s="3"/>
    </row>
    <row r="14089" spans="1:1" x14ac:dyDescent="0.25">
      <c r="A14089" s="3"/>
    </row>
    <row r="14090" spans="1:1" x14ac:dyDescent="0.25">
      <c r="A14090" s="3"/>
    </row>
    <row r="14091" spans="1:1" x14ac:dyDescent="0.25">
      <c r="A14091" s="3"/>
    </row>
    <row r="14092" spans="1:1" x14ac:dyDescent="0.25">
      <c r="A14092" s="3"/>
    </row>
    <row r="14093" spans="1:1" x14ac:dyDescent="0.25">
      <c r="A14093" s="3"/>
    </row>
    <row r="14094" spans="1:1" x14ac:dyDescent="0.25">
      <c r="A14094" s="3"/>
    </row>
    <row r="14095" spans="1:1" x14ac:dyDescent="0.25">
      <c r="A14095" s="3"/>
    </row>
    <row r="14096" spans="1:1" x14ac:dyDescent="0.25">
      <c r="A14096" s="3"/>
    </row>
    <row r="14097" spans="1:1" x14ac:dyDescent="0.25">
      <c r="A14097" s="3"/>
    </row>
    <row r="14098" spans="1:1" x14ac:dyDescent="0.25">
      <c r="A14098" s="3"/>
    </row>
    <row r="14099" spans="1:1" x14ac:dyDescent="0.25">
      <c r="A14099" s="3"/>
    </row>
    <row r="14100" spans="1:1" x14ac:dyDescent="0.25">
      <c r="A14100" s="3"/>
    </row>
    <row r="14101" spans="1:1" x14ac:dyDescent="0.25">
      <c r="A14101" s="3"/>
    </row>
    <row r="14102" spans="1:1" x14ac:dyDescent="0.25">
      <c r="A14102" s="3"/>
    </row>
    <row r="14103" spans="1:1" x14ac:dyDescent="0.25">
      <c r="A14103" s="3"/>
    </row>
    <row r="14104" spans="1:1" x14ac:dyDescent="0.25">
      <c r="A14104" s="3"/>
    </row>
    <row r="14105" spans="1:1" x14ac:dyDescent="0.25">
      <c r="A14105" s="3"/>
    </row>
    <row r="14106" spans="1:1" x14ac:dyDescent="0.25">
      <c r="A14106" s="3"/>
    </row>
    <row r="14107" spans="1:1" x14ac:dyDescent="0.25">
      <c r="A14107" s="3"/>
    </row>
    <row r="14108" spans="1:1" x14ac:dyDescent="0.25">
      <c r="A14108" s="3"/>
    </row>
    <row r="14109" spans="1:1" x14ac:dyDescent="0.25">
      <c r="A14109" s="3"/>
    </row>
    <row r="14110" spans="1:1" x14ac:dyDescent="0.25">
      <c r="A14110" s="3"/>
    </row>
    <row r="14111" spans="1:1" x14ac:dyDescent="0.25">
      <c r="A14111" s="3"/>
    </row>
    <row r="14112" spans="1:1" x14ac:dyDescent="0.25">
      <c r="A14112" s="3"/>
    </row>
    <row r="14113" spans="1:1" x14ac:dyDescent="0.25">
      <c r="A14113" s="3"/>
    </row>
    <row r="14114" spans="1:1" x14ac:dyDescent="0.25">
      <c r="A14114" s="3"/>
    </row>
    <row r="14115" spans="1:1" x14ac:dyDescent="0.25">
      <c r="A14115" s="3"/>
    </row>
    <row r="14116" spans="1:1" x14ac:dyDescent="0.25">
      <c r="A14116" s="3"/>
    </row>
    <row r="14117" spans="1:1" x14ac:dyDescent="0.25">
      <c r="A14117" s="3"/>
    </row>
    <row r="14118" spans="1:1" x14ac:dyDescent="0.25">
      <c r="A14118" s="3"/>
    </row>
    <row r="14119" spans="1:1" x14ac:dyDescent="0.25">
      <c r="A14119" s="3"/>
    </row>
    <row r="14120" spans="1:1" x14ac:dyDescent="0.25">
      <c r="A14120" s="3"/>
    </row>
    <row r="14121" spans="1:1" x14ac:dyDescent="0.25">
      <c r="A14121" s="3"/>
    </row>
    <row r="14122" spans="1:1" x14ac:dyDescent="0.25">
      <c r="A14122" s="3"/>
    </row>
    <row r="14123" spans="1:1" x14ac:dyDescent="0.25">
      <c r="A14123" s="3"/>
    </row>
    <row r="14124" spans="1:1" x14ac:dyDescent="0.25">
      <c r="A14124" s="3"/>
    </row>
    <row r="14125" spans="1:1" x14ac:dyDescent="0.25">
      <c r="A14125" s="3"/>
    </row>
    <row r="14126" spans="1:1" x14ac:dyDescent="0.25">
      <c r="A14126" s="3"/>
    </row>
    <row r="14127" spans="1:1" x14ac:dyDescent="0.25">
      <c r="A14127" s="3"/>
    </row>
    <row r="14128" spans="1:1" x14ac:dyDescent="0.25">
      <c r="A14128" s="3"/>
    </row>
    <row r="14129" spans="1:1" x14ac:dyDescent="0.25">
      <c r="A14129" s="3"/>
    </row>
    <row r="14130" spans="1:1" x14ac:dyDescent="0.25">
      <c r="A14130" s="3"/>
    </row>
    <row r="14131" spans="1:1" x14ac:dyDescent="0.25">
      <c r="A14131" s="3"/>
    </row>
    <row r="14132" spans="1:1" x14ac:dyDescent="0.25">
      <c r="A14132" s="3"/>
    </row>
    <row r="14133" spans="1:1" x14ac:dyDescent="0.25">
      <c r="A14133" s="3"/>
    </row>
    <row r="14134" spans="1:1" x14ac:dyDescent="0.25">
      <c r="A14134" s="3"/>
    </row>
    <row r="14135" spans="1:1" x14ac:dyDescent="0.25">
      <c r="A14135" s="3"/>
    </row>
    <row r="14136" spans="1:1" x14ac:dyDescent="0.25">
      <c r="A14136" s="3"/>
    </row>
    <row r="14137" spans="1:1" x14ac:dyDescent="0.25">
      <c r="A14137" s="3"/>
    </row>
    <row r="14138" spans="1:1" x14ac:dyDescent="0.25">
      <c r="A14138" s="3"/>
    </row>
    <row r="14139" spans="1:1" x14ac:dyDescent="0.25">
      <c r="A14139" s="3"/>
    </row>
    <row r="14140" spans="1:1" x14ac:dyDescent="0.25">
      <c r="A14140" s="3"/>
    </row>
    <row r="14141" spans="1:1" x14ac:dyDescent="0.25">
      <c r="A14141" s="3"/>
    </row>
    <row r="14142" spans="1:1" x14ac:dyDescent="0.25">
      <c r="A14142" s="3"/>
    </row>
    <row r="14143" spans="1:1" x14ac:dyDescent="0.25">
      <c r="A14143" s="3"/>
    </row>
    <row r="14144" spans="1:1" x14ac:dyDescent="0.25">
      <c r="A14144" s="3"/>
    </row>
    <row r="14145" spans="1:1" x14ac:dyDescent="0.25">
      <c r="A14145" s="3"/>
    </row>
    <row r="14146" spans="1:1" x14ac:dyDescent="0.25">
      <c r="A14146" s="3"/>
    </row>
    <row r="14147" spans="1:1" x14ac:dyDescent="0.25">
      <c r="A14147" s="3"/>
    </row>
    <row r="14148" spans="1:1" x14ac:dyDescent="0.25">
      <c r="A14148" s="3"/>
    </row>
    <row r="14149" spans="1:1" x14ac:dyDescent="0.25">
      <c r="A14149" s="3"/>
    </row>
    <row r="14150" spans="1:1" x14ac:dyDescent="0.25">
      <c r="A14150" s="3"/>
    </row>
    <row r="14151" spans="1:1" x14ac:dyDescent="0.25">
      <c r="A14151" s="3"/>
    </row>
    <row r="14152" spans="1:1" x14ac:dyDescent="0.25">
      <c r="A14152" s="3"/>
    </row>
    <row r="14153" spans="1:1" x14ac:dyDescent="0.25">
      <c r="A14153" s="3"/>
    </row>
    <row r="14154" spans="1:1" x14ac:dyDescent="0.25">
      <c r="A14154" s="3"/>
    </row>
    <row r="14155" spans="1:1" x14ac:dyDescent="0.25">
      <c r="A14155" s="3"/>
    </row>
    <row r="14156" spans="1:1" x14ac:dyDescent="0.25">
      <c r="A14156" s="3"/>
    </row>
    <row r="14157" spans="1:1" x14ac:dyDescent="0.25">
      <c r="A14157" s="3"/>
    </row>
    <row r="14158" spans="1:1" x14ac:dyDescent="0.25">
      <c r="A14158" s="3"/>
    </row>
    <row r="14159" spans="1:1" x14ac:dyDescent="0.25">
      <c r="A14159" s="3"/>
    </row>
    <row r="14160" spans="1:1" x14ac:dyDescent="0.25">
      <c r="A14160" s="3"/>
    </row>
    <row r="14161" spans="1:1" x14ac:dyDescent="0.25">
      <c r="A14161" s="3"/>
    </row>
    <row r="14162" spans="1:1" x14ac:dyDescent="0.25">
      <c r="A14162" s="3"/>
    </row>
    <row r="14163" spans="1:1" x14ac:dyDescent="0.25">
      <c r="A14163" s="3"/>
    </row>
    <row r="14164" spans="1:1" x14ac:dyDescent="0.25">
      <c r="A14164" s="3"/>
    </row>
    <row r="14165" spans="1:1" x14ac:dyDescent="0.25">
      <c r="A14165" s="3"/>
    </row>
    <row r="14166" spans="1:1" x14ac:dyDescent="0.25">
      <c r="A14166" s="3"/>
    </row>
    <row r="14167" spans="1:1" x14ac:dyDescent="0.25">
      <c r="A14167" s="3"/>
    </row>
    <row r="14168" spans="1:1" x14ac:dyDescent="0.25">
      <c r="A14168" s="3"/>
    </row>
    <row r="14169" spans="1:1" x14ac:dyDescent="0.25">
      <c r="A14169" s="3"/>
    </row>
    <row r="14170" spans="1:1" x14ac:dyDescent="0.25">
      <c r="A14170" s="3"/>
    </row>
    <row r="14171" spans="1:1" x14ac:dyDescent="0.25">
      <c r="A14171" s="3"/>
    </row>
    <row r="14172" spans="1:1" x14ac:dyDescent="0.25">
      <c r="A14172" s="3"/>
    </row>
    <row r="14173" spans="1:1" x14ac:dyDescent="0.25">
      <c r="A14173" s="3"/>
    </row>
    <row r="14174" spans="1:1" x14ac:dyDescent="0.25">
      <c r="A14174" s="3"/>
    </row>
    <row r="14175" spans="1:1" x14ac:dyDescent="0.25">
      <c r="A14175" s="3"/>
    </row>
    <row r="14176" spans="1:1" x14ac:dyDescent="0.25">
      <c r="A14176" s="3"/>
    </row>
    <row r="14177" spans="1:1" x14ac:dyDescent="0.25">
      <c r="A14177" s="3"/>
    </row>
    <row r="14178" spans="1:1" x14ac:dyDescent="0.25">
      <c r="A14178" s="3"/>
    </row>
    <row r="14179" spans="1:1" x14ac:dyDescent="0.25">
      <c r="A14179" s="3"/>
    </row>
    <row r="14180" spans="1:1" x14ac:dyDescent="0.25">
      <c r="A14180" s="3"/>
    </row>
    <row r="14181" spans="1:1" x14ac:dyDescent="0.25">
      <c r="A14181" s="3"/>
    </row>
    <row r="14182" spans="1:1" x14ac:dyDescent="0.25">
      <c r="A14182" s="3"/>
    </row>
    <row r="14183" spans="1:1" x14ac:dyDescent="0.25">
      <c r="A14183" s="3"/>
    </row>
    <row r="14184" spans="1:1" x14ac:dyDescent="0.25">
      <c r="A14184" s="3"/>
    </row>
    <row r="14185" spans="1:1" x14ac:dyDescent="0.25">
      <c r="A14185" s="3"/>
    </row>
    <row r="14186" spans="1:1" x14ac:dyDescent="0.25">
      <c r="A14186" s="3"/>
    </row>
    <row r="14187" spans="1:1" x14ac:dyDescent="0.25">
      <c r="A14187" s="3"/>
    </row>
    <row r="14188" spans="1:1" x14ac:dyDescent="0.25">
      <c r="A14188" s="3"/>
    </row>
    <row r="14189" spans="1:1" x14ac:dyDescent="0.25">
      <c r="A14189" s="3"/>
    </row>
    <row r="14190" spans="1:1" x14ac:dyDescent="0.25">
      <c r="A14190" s="3"/>
    </row>
    <row r="14191" spans="1:1" x14ac:dyDescent="0.25">
      <c r="A14191" s="3"/>
    </row>
    <row r="14192" spans="1:1" x14ac:dyDescent="0.25">
      <c r="A14192" s="3"/>
    </row>
    <row r="14193" spans="1:1" x14ac:dyDescent="0.25">
      <c r="A14193" s="3"/>
    </row>
    <row r="14194" spans="1:1" x14ac:dyDescent="0.25">
      <c r="A14194" s="3"/>
    </row>
    <row r="14195" spans="1:1" x14ac:dyDescent="0.25">
      <c r="A14195" s="3"/>
    </row>
    <row r="14196" spans="1:1" x14ac:dyDescent="0.25">
      <c r="A14196" s="3"/>
    </row>
    <row r="14197" spans="1:1" x14ac:dyDescent="0.25">
      <c r="A14197" s="3"/>
    </row>
    <row r="14198" spans="1:1" x14ac:dyDescent="0.25">
      <c r="A14198" s="3"/>
    </row>
    <row r="14199" spans="1:1" x14ac:dyDescent="0.25">
      <c r="A14199" s="3"/>
    </row>
    <row r="14200" spans="1:1" x14ac:dyDescent="0.25">
      <c r="A14200" s="3"/>
    </row>
    <row r="14201" spans="1:1" x14ac:dyDescent="0.25">
      <c r="A14201" s="3"/>
    </row>
    <row r="14202" spans="1:1" x14ac:dyDescent="0.25">
      <c r="A14202" s="3"/>
    </row>
    <row r="14203" spans="1:1" x14ac:dyDescent="0.25">
      <c r="A14203" s="3"/>
    </row>
    <row r="14204" spans="1:1" x14ac:dyDescent="0.25">
      <c r="A14204" s="3"/>
    </row>
    <row r="14205" spans="1:1" x14ac:dyDescent="0.25">
      <c r="A14205" s="3"/>
    </row>
    <row r="14206" spans="1:1" x14ac:dyDescent="0.25">
      <c r="A14206" s="3"/>
    </row>
    <row r="14207" spans="1:1" x14ac:dyDescent="0.25">
      <c r="A14207" s="3"/>
    </row>
    <row r="14208" spans="1:1" x14ac:dyDescent="0.25">
      <c r="A14208" s="3"/>
    </row>
    <row r="14209" spans="1:1" x14ac:dyDescent="0.25">
      <c r="A14209" s="3"/>
    </row>
    <row r="14210" spans="1:1" x14ac:dyDescent="0.25">
      <c r="A14210" s="3"/>
    </row>
    <row r="14211" spans="1:1" x14ac:dyDescent="0.25">
      <c r="A14211" s="3"/>
    </row>
    <row r="14212" spans="1:1" x14ac:dyDescent="0.25">
      <c r="A14212" s="3"/>
    </row>
    <row r="14213" spans="1:1" x14ac:dyDescent="0.25">
      <c r="A14213" s="3"/>
    </row>
    <row r="14214" spans="1:1" x14ac:dyDescent="0.25">
      <c r="A14214" s="3"/>
    </row>
    <row r="14215" spans="1:1" x14ac:dyDescent="0.25">
      <c r="A14215" s="3"/>
    </row>
    <row r="14216" spans="1:1" x14ac:dyDescent="0.25">
      <c r="A14216" s="3"/>
    </row>
    <row r="14217" spans="1:1" x14ac:dyDescent="0.25">
      <c r="A14217" s="3"/>
    </row>
    <row r="14218" spans="1:1" x14ac:dyDescent="0.25">
      <c r="A14218" s="3"/>
    </row>
    <row r="14219" spans="1:1" x14ac:dyDescent="0.25">
      <c r="A14219" s="3"/>
    </row>
    <row r="14220" spans="1:1" x14ac:dyDescent="0.25">
      <c r="A14220" s="3"/>
    </row>
    <row r="14221" spans="1:1" x14ac:dyDescent="0.25">
      <c r="A14221" s="3"/>
    </row>
    <row r="14222" spans="1:1" x14ac:dyDescent="0.25">
      <c r="A14222" s="3"/>
    </row>
    <row r="14223" spans="1:1" x14ac:dyDescent="0.25">
      <c r="A14223" s="3"/>
    </row>
    <row r="14224" spans="1:1" x14ac:dyDescent="0.25">
      <c r="A14224" s="3"/>
    </row>
    <row r="14225" spans="1:1" x14ac:dyDescent="0.25">
      <c r="A14225" s="3"/>
    </row>
    <row r="14226" spans="1:1" x14ac:dyDescent="0.25">
      <c r="A14226" s="3"/>
    </row>
    <row r="14227" spans="1:1" x14ac:dyDescent="0.25">
      <c r="A14227" s="3"/>
    </row>
    <row r="14228" spans="1:1" x14ac:dyDescent="0.25">
      <c r="A14228" s="3"/>
    </row>
    <row r="14229" spans="1:1" x14ac:dyDescent="0.25">
      <c r="A14229" s="3"/>
    </row>
    <row r="14230" spans="1:1" x14ac:dyDescent="0.25">
      <c r="A14230" s="3"/>
    </row>
    <row r="14231" spans="1:1" x14ac:dyDescent="0.25">
      <c r="A14231" s="3"/>
    </row>
    <row r="14232" spans="1:1" x14ac:dyDescent="0.25">
      <c r="A14232" s="3"/>
    </row>
    <row r="14233" spans="1:1" x14ac:dyDescent="0.25">
      <c r="A14233" s="3"/>
    </row>
    <row r="14234" spans="1:1" x14ac:dyDescent="0.25">
      <c r="A14234" s="3"/>
    </row>
    <row r="14235" spans="1:1" x14ac:dyDescent="0.25">
      <c r="A14235" s="3"/>
    </row>
    <row r="14236" spans="1:1" x14ac:dyDescent="0.25">
      <c r="A14236" s="3"/>
    </row>
    <row r="14237" spans="1:1" x14ac:dyDescent="0.25">
      <c r="A14237" s="3"/>
    </row>
    <row r="14238" spans="1:1" x14ac:dyDescent="0.25">
      <c r="A14238" s="3"/>
    </row>
    <row r="14239" spans="1:1" x14ac:dyDescent="0.25">
      <c r="A14239" s="3"/>
    </row>
    <row r="14240" spans="1:1" x14ac:dyDescent="0.25">
      <c r="A14240" s="3"/>
    </row>
    <row r="14241" spans="1:1" x14ac:dyDescent="0.25">
      <c r="A14241" s="3"/>
    </row>
    <row r="14242" spans="1:1" x14ac:dyDescent="0.25">
      <c r="A14242" s="3"/>
    </row>
    <row r="14243" spans="1:1" x14ac:dyDescent="0.25">
      <c r="A14243" s="3"/>
    </row>
    <row r="14244" spans="1:1" x14ac:dyDescent="0.25">
      <c r="A14244" s="3"/>
    </row>
    <row r="14245" spans="1:1" x14ac:dyDescent="0.25">
      <c r="A14245" s="3"/>
    </row>
    <row r="14246" spans="1:1" x14ac:dyDescent="0.25">
      <c r="A14246" s="3"/>
    </row>
    <row r="14247" spans="1:1" x14ac:dyDescent="0.25">
      <c r="A14247" s="3"/>
    </row>
    <row r="14248" spans="1:1" x14ac:dyDescent="0.25">
      <c r="A14248" s="3"/>
    </row>
    <row r="14249" spans="1:1" x14ac:dyDescent="0.25">
      <c r="A14249" s="3"/>
    </row>
    <row r="14250" spans="1:1" x14ac:dyDescent="0.25">
      <c r="A14250" s="3"/>
    </row>
    <row r="14251" spans="1:1" x14ac:dyDescent="0.25">
      <c r="A14251" s="3"/>
    </row>
    <row r="14252" spans="1:1" x14ac:dyDescent="0.25">
      <c r="A14252" s="3"/>
    </row>
    <row r="14253" spans="1:1" x14ac:dyDescent="0.25">
      <c r="A14253" s="3"/>
    </row>
    <row r="14254" spans="1:1" x14ac:dyDescent="0.25">
      <c r="A14254" s="3"/>
    </row>
    <row r="14255" spans="1:1" x14ac:dyDescent="0.25">
      <c r="A14255" s="3"/>
    </row>
    <row r="14256" spans="1:1" x14ac:dyDescent="0.25">
      <c r="A14256" s="3"/>
    </row>
    <row r="14257" spans="1:1" x14ac:dyDescent="0.25">
      <c r="A14257" s="3"/>
    </row>
    <row r="14258" spans="1:1" x14ac:dyDescent="0.25">
      <c r="A14258" s="3"/>
    </row>
    <row r="14259" spans="1:1" x14ac:dyDescent="0.25">
      <c r="A14259" s="3"/>
    </row>
    <row r="14260" spans="1:1" x14ac:dyDescent="0.25">
      <c r="A14260" s="3"/>
    </row>
    <row r="14261" spans="1:1" x14ac:dyDescent="0.25">
      <c r="A14261" s="3"/>
    </row>
    <row r="14262" spans="1:1" x14ac:dyDescent="0.25">
      <c r="A14262" s="3"/>
    </row>
    <row r="14263" spans="1:1" x14ac:dyDescent="0.25">
      <c r="A14263" s="3"/>
    </row>
    <row r="14264" spans="1:1" x14ac:dyDescent="0.25">
      <c r="A14264" s="3"/>
    </row>
    <row r="14265" spans="1:1" x14ac:dyDescent="0.25">
      <c r="A14265" s="3"/>
    </row>
    <row r="14266" spans="1:1" x14ac:dyDescent="0.25">
      <c r="A14266" s="3"/>
    </row>
    <row r="14267" spans="1:1" x14ac:dyDescent="0.25">
      <c r="A14267" s="3"/>
    </row>
    <row r="14268" spans="1:1" x14ac:dyDescent="0.25">
      <c r="A14268" s="3"/>
    </row>
    <row r="14269" spans="1:1" x14ac:dyDescent="0.25">
      <c r="A14269" s="3"/>
    </row>
    <row r="14270" spans="1:1" x14ac:dyDescent="0.25">
      <c r="A14270" s="3"/>
    </row>
    <row r="14271" spans="1:1" x14ac:dyDescent="0.25">
      <c r="A14271" s="3"/>
    </row>
    <row r="14272" spans="1:1" x14ac:dyDescent="0.25">
      <c r="A14272" s="3"/>
    </row>
    <row r="14273" spans="1:1" x14ac:dyDescent="0.25">
      <c r="A14273" s="3"/>
    </row>
    <row r="14274" spans="1:1" x14ac:dyDescent="0.25">
      <c r="A14274" s="3"/>
    </row>
    <row r="14275" spans="1:1" x14ac:dyDescent="0.25">
      <c r="A14275" s="3"/>
    </row>
    <row r="14276" spans="1:1" x14ac:dyDescent="0.25">
      <c r="A14276" s="3"/>
    </row>
    <row r="14277" spans="1:1" x14ac:dyDescent="0.25">
      <c r="A14277" s="3"/>
    </row>
    <row r="14278" spans="1:1" x14ac:dyDescent="0.25">
      <c r="A14278" s="3"/>
    </row>
    <row r="14279" spans="1:1" x14ac:dyDescent="0.25">
      <c r="A14279" s="3"/>
    </row>
    <row r="14280" spans="1:1" x14ac:dyDescent="0.25">
      <c r="A14280" s="3"/>
    </row>
    <row r="14281" spans="1:1" x14ac:dyDescent="0.25">
      <c r="A14281" s="3"/>
    </row>
    <row r="14282" spans="1:1" x14ac:dyDescent="0.25">
      <c r="A14282" s="3"/>
    </row>
    <row r="14283" spans="1:1" x14ac:dyDescent="0.25">
      <c r="A14283" s="3"/>
    </row>
    <row r="14284" spans="1:1" x14ac:dyDescent="0.25">
      <c r="A14284" s="3"/>
    </row>
    <row r="14285" spans="1:1" x14ac:dyDescent="0.25">
      <c r="A14285" s="3"/>
    </row>
    <row r="14286" spans="1:1" x14ac:dyDescent="0.25">
      <c r="A14286" s="3"/>
    </row>
    <row r="14287" spans="1:1" x14ac:dyDescent="0.25">
      <c r="A14287" s="3"/>
    </row>
    <row r="14288" spans="1:1" x14ac:dyDescent="0.25">
      <c r="A14288" s="3"/>
    </row>
    <row r="14289" spans="1:1" x14ac:dyDescent="0.25">
      <c r="A14289" s="3"/>
    </row>
    <row r="14290" spans="1:1" x14ac:dyDescent="0.25">
      <c r="A14290" s="3"/>
    </row>
    <row r="14291" spans="1:1" x14ac:dyDescent="0.25">
      <c r="A14291" s="3"/>
    </row>
    <row r="14292" spans="1:1" x14ac:dyDescent="0.25">
      <c r="A14292" s="3"/>
    </row>
    <row r="14293" spans="1:1" x14ac:dyDescent="0.25">
      <c r="A14293" s="3"/>
    </row>
    <row r="14294" spans="1:1" x14ac:dyDescent="0.25">
      <c r="A14294" s="3"/>
    </row>
    <row r="14295" spans="1:1" x14ac:dyDescent="0.25">
      <c r="A14295" s="3"/>
    </row>
    <row r="14296" spans="1:1" x14ac:dyDescent="0.25">
      <c r="A14296" s="3"/>
    </row>
    <row r="14297" spans="1:1" x14ac:dyDescent="0.25">
      <c r="A14297" s="3"/>
    </row>
    <row r="14298" spans="1:1" x14ac:dyDescent="0.25">
      <c r="A14298" s="3"/>
    </row>
    <row r="14299" spans="1:1" x14ac:dyDescent="0.25">
      <c r="A14299" s="3"/>
    </row>
    <row r="14300" spans="1:1" x14ac:dyDescent="0.25">
      <c r="A14300" s="3"/>
    </row>
    <row r="14301" spans="1:1" x14ac:dyDescent="0.25">
      <c r="A14301" s="3"/>
    </row>
    <row r="14302" spans="1:1" x14ac:dyDescent="0.25">
      <c r="A14302" s="3"/>
    </row>
    <row r="14303" spans="1:1" x14ac:dyDescent="0.25">
      <c r="A14303" s="3"/>
    </row>
    <row r="14304" spans="1:1" x14ac:dyDescent="0.25">
      <c r="A14304" s="3"/>
    </row>
    <row r="14305" spans="1:1" x14ac:dyDescent="0.25">
      <c r="A14305" s="3"/>
    </row>
    <row r="14306" spans="1:1" x14ac:dyDescent="0.25">
      <c r="A14306" s="3"/>
    </row>
    <row r="14307" spans="1:1" x14ac:dyDescent="0.25">
      <c r="A14307" s="3"/>
    </row>
    <row r="14308" spans="1:1" x14ac:dyDescent="0.25">
      <c r="A14308" s="3"/>
    </row>
    <row r="14309" spans="1:1" x14ac:dyDescent="0.25">
      <c r="A14309" s="3"/>
    </row>
    <row r="14310" spans="1:1" x14ac:dyDescent="0.25">
      <c r="A14310" s="3"/>
    </row>
    <row r="14311" spans="1:1" x14ac:dyDescent="0.25">
      <c r="A14311" s="3"/>
    </row>
    <row r="14312" spans="1:1" x14ac:dyDescent="0.25">
      <c r="A14312" s="3"/>
    </row>
    <row r="14313" spans="1:1" x14ac:dyDescent="0.25">
      <c r="A14313" s="3"/>
    </row>
    <row r="14314" spans="1:1" x14ac:dyDescent="0.25">
      <c r="A14314" s="3"/>
    </row>
    <row r="14315" spans="1:1" x14ac:dyDescent="0.25">
      <c r="A14315" s="3"/>
    </row>
    <row r="14316" spans="1:1" x14ac:dyDescent="0.25">
      <c r="A14316" s="3"/>
    </row>
    <row r="14317" spans="1:1" x14ac:dyDescent="0.25">
      <c r="A14317" s="3"/>
    </row>
    <row r="14318" spans="1:1" x14ac:dyDescent="0.25">
      <c r="A14318" s="3"/>
    </row>
    <row r="14319" spans="1:1" x14ac:dyDescent="0.25">
      <c r="A14319" s="3"/>
    </row>
    <row r="14320" spans="1:1" x14ac:dyDescent="0.25">
      <c r="A14320" s="3"/>
    </row>
    <row r="14321" spans="1:1" x14ac:dyDescent="0.25">
      <c r="A14321" s="3"/>
    </row>
    <row r="14322" spans="1:1" x14ac:dyDescent="0.25">
      <c r="A14322" s="3"/>
    </row>
    <row r="14323" spans="1:1" x14ac:dyDescent="0.25">
      <c r="A14323" s="3"/>
    </row>
    <row r="14324" spans="1:1" x14ac:dyDescent="0.25">
      <c r="A14324" s="3"/>
    </row>
    <row r="14325" spans="1:1" x14ac:dyDescent="0.25">
      <c r="A14325" s="3"/>
    </row>
    <row r="14326" spans="1:1" x14ac:dyDescent="0.25">
      <c r="A14326" s="3"/>
    </row>
    <row r="14327" spans="1:1" x14ac:dyDescent="0.25">
      <c r="A14327" s="3"/>
    </row>
    <row r="14328" spans="1:1" x14ac:dyDescent="0.25">
      <c r="A14328" s="3"/>
    </row>
    <row r="14329" spans="1:1" x14ac:dyDescent="0.25">
      <c r="A14329" s="3"/>
    </row>
    <row r="14330" spans="1:1" x14ac:dyDescent="0.25">
      <c r="A14330" s="3"/>
    </row>
    <row r="14331" spans="1:1" x14ac:dyDescent="0.25">
      <c r="A14331" s="3"/>
    </row>
    <row r="14332" spans="1:1" x14ac:dyDescent="0.25">
      <c r="A14332" s="3"/>
    </row>
    <row r="14333" spans="1:1" x14ac:dyDescent="0.25">
      <c r="A14333" s="3"/>
    </row>
    <row r="14334" spans="1:1" x14ac:dyDescent="0.25">
      <c r="A14334" s="3"/>
    </row>
    <row r="14335" spans="1:1" x14ac:dyDescent="0.25">
      <c r="A14335" s="3"/>
    </row>
    <row r="14336" spans="1:1" x14ac:dyDescent="0.25">
      <c r="A14336" s="3"/>
    </row>
    <row r="14337" spans="1:1" x14ac:dyDescent="0.25">
      <c r="A14337" s="3"/>
    </row>
    <row r="14338" spans="1:1" x14ac:dyDescent="0.25">
      <c r="A14338" s="3"/>
    </row>
    <row r="14339" spans="1:1" x14ac:dyDescent="0.25">
      <c r="A14339" s="3"/>
    </row>
    <row r="14340" spans="1:1" x14ac:dyDescent="0.25">
      <c r="A14340" s="3"/>
    </row>
    <row r="14341" spans="1:1" x14ac:dyDescent="0.25">
      <c r="A14341" s="3"/>
    </row>
    <row r="14342" spans="1:1" x14ac:dyDescent="0.25">
      <c r="A14342" s="3"/>
    </row>
    <row r="14343" spans="1:1" x14ac:dyDescent="0.25">
      <c r="A14343" s="3"/>
    </row>
    <row r="14344" spans="1:1" x14ac:dyDescent="0.25">
      <c r="A14344" s="3"/>
    </row>
    <row r="14345" spans="1:1" x14ac:dyDescent="0.25">
      <c r="A14345" s="3"/>
    </row>
    <row r="14346" spans="1:1" x14ac:dyDescent="0.25">
      <c r="A14346" s="3"/>
    </row>
    <row r="14347" spans="1:1" x14ac:dyDescent="0.25">
      <c r="A14347" s="3"/>
    </row>
    <row r="14348" spans="1:1" x14ac:dyDescent="0.25">
      <c r="A14348" s="3"/>
    </row>
    <row r="14349" spans="1:1" x14ac:dyDescent="0.25">
      <c r="A14349" s="3"/>
    </row>
    <row r="14350" spans="1:1" x14ac:dyDescent="0.25">
      <c r="A14350" s="3"/>
    </row>
    <row r="14351" spans="1:1" x14ac:dyDescent="0.25">
      <c r="A14351" s="3"/>
    </row>
    <row r="14352" spans="1:1" x14ac:dyDescent="0.25">
      <c r="A14352" s="3"/>
    </row>
    <row r="14353" spans="1:1" x14ac:dyDescent="0.25">
      <c r="A14353" s="3"/>
    </row>
    <row r="14354" spans="1:1" x14ac:dyDescent="0.25">
      <c r="A14354" s="3"/>
    </row>
    <row r="14355" spans="1:1" x14ac:dyDescent="0.25">
      <c r="A14355" s="3"/>
    </row>
    <row r="14356" spans="1:1" x14ac:dyDescent="0.25">
      <c r="A14356" s="3"/>
    </row>
    <row r="14357" spans="1:1" x14ac:dyDescent="0.25">
      <c r="A14357" s="3"/>
    </row>
    <row r="14358" spans="1:1" x14ac:dyDescent="0.25">
      <c r="A14358" s="3"/>
    </row>
    <row r="14359" spans="1:1" x14ac:dyDescent="0.25">
      <c r="A14359" s="3"/>
    </row>
    <row r="14360" spans="1:1" x14ac:dyDescent="0.25">
      <c r="A14360" s="3"/>
    </row>
    <row r="14361" spans="1:1" x14ac:dyDescent="0.25">
      <c r="A14361" s="3"/>
    </row>
    <row r="14362" spans="1:1" x14ac:dyDescent="0.25">
      <c r="A14362" s="3"/>
    </row>
    <row r="14363" spans="1:1" x14ac:dyDescent="0.25">
      <c r="A14363" s="3"/>
    </row>
    <row r="14364" spans="1:1" x14ac:dyDescent="0.25">
      <c r="A14364" s="3"/>
    </row>
    <row r="14365" spans="1:1" x14ac:dyDescent="0.25">
      <c r="A14365" s="3"/>
    </row>
    <row r="14366" spans="1:1" x14ac:dyDescent="0.25">
      <c r="A14366" s="3"/>
    </row>
    <row r="14367" spans="1:1" x14ac:dyDescent="0.25">
      <c r="A14367" s="3"/>
    </row>
    <row r="14368" spans="1:1" x14ac:dyDescent="0.25">
      <c r="A14368" s="3"/>
    </row>
    <row r="14369" spans="1:1" x14ac:dyDescent="0.25">
      <c r="A14369" s="3"/>
    </row>
    <row r="14370" spans="1:1" x14ac:dyDescent="0.25">
      <c r="A14370" s="3"/>
    </row>
    <row r="14371" spans="1:1" x14ac:dyDescent="0.25">
      <c r="A14371" s="3"/>
    </row>
    <row r="14372" spans="1:1" x14ac:dyDescent="0.25">
      <c r="A14372" s="3"/>
    </row>
    <row r="14373" spans="1:1" x14ac:dyDescent="0.25">
      <c r="A14373" s="3"/>
    </row>
    <row r="14374" spans="1:1" x14ac:dyDescent="0.25">
      <c r="A14374" s="3"/>
    </row>
    <row r="14375" spans="1:1" x14ac:dyDescent="0.25">
      <c r="A14375" s="3"/>
    </row>
    <row r="14376" spans="1:1" x14ac:dyDescent="0.25">
      <c r="A14376" s="3"/>
    </row>
    <row r="14377" spans="1:1" x14ac:dyDescent="0.25">
      <c r="A14377" s="3"/>
    </row>
    <row r="14378" spans="1:1" x14ac:dyDescent="0.25">
      <c r="A14378" s="3"/>
    </row>
    <row r="14379" spans="1:1" x14ac:dyDescent="0.25">
      <c r="A14379" s="3"/>
    </row>
    <row r="14380" spans="1:1" x14ac:dyDescent="0.25">
      <c r="A14380" s="3"/>
    </row>
    <row r="14381" spans="1:1" x14ac:dyDescent="0.25">
      <c r="A14381" s="3"/>
    </row>
    <row r="14382" spans="1:1" x14ac:dyDescent="0.25">
      <c r="A14382" s="3"/>
    </row>
    <row r="14383" spans="1:1" x14ac:dyDescent="0.25">
      <c r="A14383" s="3"/>
    </row>
    <row r="14384" spans="1:1" x14ac:dyDescent="0.25">
      <c r="A14384" s="3"/>
    </row>
    <row r="14385" spans="1:1" x14ac:dyDescent="0.25">
      <c r="A14385" s="3"/>
    </row>
    <row r="14386" spans="1:1" x14ac:dyDescent="0.25">
      <c r="A14386" s="3"/>
    </row>
    <row r="14387" spans="1:1" x14ac:dyDescent="0.25">
      <c r="A14387" s="3"/>
    </row>
    <row r="14388" spans="1:1" x14ac:dyDescent="0.25">
      <c r="A14388" s="3"/>
    </row>
    <row r="14389" spans="1:1" x14ac:dyDescent="0.25">
      <c r="A14389" s="3"/>
    </row>
    <row r="14390" spans="1:1" x14ac:dyDescent="0.25">
      <c r="A14390" s="3"/>
    </row>
    <row r="14391" spans="1:1" x14ac:dyDescent="0.25">
      <c r="A14391" s="3"/>
    </row>
    <row r="14392" spans="1:1" x14ac:dyDescent="0.25">
      <c r="A14392" s="3"/>
    </row>
    <row r="14393" spans="1:1" x14ac:dyDescent="0.25">
      <c r="A14393" s="3"/>
    </row>
    <row r="14394" spans="1:1" x14ac:dyDescent="0.25">
      <c r="A14394" s="3"/>
    </row>
    <row r="14395" spans="1:1" x14ac:dyDescent="0.25">
      <c r="A14395" s="3"/>
    </row>
    <row r="14396" spans="1:1" x14ac:dyDescent="0.25">
      <c r="A14396" s="3"/>
    </row>
    <row r="14397" spans="1:1" x14ac:dyDescent="0.25">
      <c r="A14397" s="3"/>
    </row>
    <row r="14398" spans="1:1" x14ac:dyDescent="0.25">
      <c r="A14398" s="3"/>
    </row>
    <row r="14399" spans="1:1" x14ac:dyDescent="0.25">
      <c r="A14399" s="3"/>
    </row>
    <row r="14400" spans="1:1" x14ac:dyDescent="0.25">
      <c r="A14400" s="3"/>
    </row>
    <row r="14401" spans="1:1" x14ac:dyDescent="0.25">
      <c r="A14401" s="3"/>
    </row>
    <row r="14402" spans="1:1" x14ac:dyDescent="0.25">
      <c r="A14402" s="3"/>
    </row>
    <row r="14403" spans="1:1" x14ac:dyDescent="0.25">
      <c r="A14403" s="3"/>
    </row>
    <row r="14404" spans="1:1" x14ac:dyDescent="0.25">
      <c r="A14404" s="3"/>
    </row>
    <row r="14405" spans="1:1" x14ac:dyDescent="0.25">
      <c r="A14405" s="3"/>
    </row>
    <row r="14406" spans="1:1" x14ac:dyDescent="0.25">
      <c r="A14406" s="3"/>
    </row>
    <row r="14407" spans="1:1" x14ac:dyDescent="0.25">
      <c r="A14407" s="3"/>
    </row>
    <row r="14408" spans="1:1" x14ac:dyDescent="0.25">
      <c r="A14408" s="3"/>
    </row>
    <row r="14409" spans="1:1" x14ac:dyDescent="0.25">
      <c r="A14409" s="3"/>
    </row>
    <row r="14410" spans="1:1" x14ac:dyDescent="0.25">
      <c r="A14410" s="3"/>
    </row>
    <row r="14411" spans="1:1" x14ac:dyDescent="0.25">
      <c r="A14411" s="3"/>
    </row>
    <row r="14412" spans="1:1" x14ac:dyDescent="0.25">
      <c r="A14412" s="3"/>
    </row>
    <row r="14413" spans="1:1" x14ac:dyDescent="0.25">
      <c r="A14413" s="3"/>
    </row>
    <row r="14414" spans="1:1" x14ac:dyDescent="0.25">
      <c r="A14414" s="3"/>
    </row>
    <row r="14415" spans="1:1" x14ac:dyDescent="0.25">
      <c r="A14415" s="3"/>
    </row>
    <row r="14416" spans="1:1" x14ac:dyDescent="0.25">
      <c r="A14416" s="3"/>
    </row>
    <row r="14417" spans="1:1" x14ac:dyDescent="0.25">
      <c r="A14417" s="3"/>
    </row>
    <row r="14418" spans="1:1" x14ac:dyDescent="0.25">
      <c r="A14418" s="3"/>
    </row>
    <row r="14419" spans="1:1" x14ac:dyDescent="0.25">
      <c r="A14419" s="3"/>
    </row>
    <row r="14420" spans="1:1" x14ac:dyDescent="0.25">
      <c r="A14420" s="3"/>
    </row>
    <row r="14421" spans="1:1" x14ac:dyDescent="0.25">
      <c r="A14421" s="3"/>
    </row>
    <row r="14422" spans="1:1" x14ac:dyDescent="0.25">
      <c r="A14422" s="3"/>
    </row>
    <row r="14423" spans="1:1" x14ac:dyDescent="0.25">
      <c r="A14423" s="3"/>
    </row>
    <row r="14424" spans="1:1" x14ac:dyDescent="0.25">
      <c r="A14424" s="3"/>
    </row>
    <row r="14425" spans="1:1" x14ac:dyDescent="0.25">
      <c r="A14425" s="3"/>
    </row>
    <row r="14426" spans="1:1" x14ac:dyDescent="0.25">
      <c r="A14426" s="3"/>
    </row>
    <row r="14427" spans="1:1" x14ac:dyDescent="0.25">
      <c r="A14427" s="3"/>
    </row>
    <row r="14428" spans="1:1" x14ac:dyDescent="0.25">
      <c r="A14428" s="3"/>
    </row>
    <row r="14429" spans="1:1" x14ac:dyDescent="0.25">
      <c r="A14429" s="3"/>
    </row>
    <row r="14430" spans="1:1" x14ac:dyDescent="0.25">
      <c r="A14430" s="3"/>
    </row>
    <row r="14431" spans="1:1" x14ac:dyDescent="0.25">
      <c r="A14431" s="3"/>
    </row>
    <row r="14432" spans="1:1" x14ac:dyDescent="0.25">
      <c r="A14432" s="3"/>
    </row>
    <row r="14433" spans="1:1" x14ac:dyDescent="0.25">
      <c r="A14433" s="3"/>
    </row>
    <row r="14434" spans="1:1" x14ac:dyDescent="0.25">
      <c r="A14434" s="3"/>
    </row>
    <row r="14435" spans="1:1" x14ac:dyDescent="0.25">
      <c r="A14435" s="3"/>
    </row>
    <row r="14436" spans="1:1" x14ac:dyDescent="0.25">
      <c r="A14436" s="3"/>
    </row>
    <row r="14437" spans="1:1" x14ac:dyDescent="0.25">
      <c r="A14437" s="3"/>
    </row>
    <row r="14438" spans="1:1" x14ac:dyDescent="0.25">
      <c r="A14438" s="3"/>
    </row>
    <row r="14439" spans="1:1" x14ac:dyDescent="0.25">
      <c r="A14439" s="3"/>
    </row>
    <row r="14440" spans="1:1" x14ac:dyDescent="0.25">
      <c r="A14440" s="3"/>
    </row>
    <row r="14441" spans="1:1" x14ac:dyDescent="0.25">
      <c r="A14441" s="3"/>
    </row>
    <row r="14442" spans="1:1" x14ac:dyDescent="0.25">
      <c r="A14442" s="3"/>
    </row>
    <row r="14443" spans="1:1" x14ac:dyDescent="0.25">
      <c r="A14443" s="3"/>
    </row>
    <row r="14444" spans="1:1" x14ac:dyDescent="0.25">
      <c r="A14444" s="3"/>
    </row>
    <row r="14445" spans="1:1" x14ac:dyDescent="0.25">
      <c r="A14445" s="3"/>
    </row>
    <row r="14446" spans="1:1" x14ac:dyDescent="0.25">
      <c r="A14446" s="3"/>
    </row>
    <row r="14447" spans="1:1" x14ac:dyDescent="0.25">
      <c r="A14447" s="3"/>
    </row>
    <row r="14448" spans="1:1" x14ac:dyDescent="0.25">
      <c r="A14448" s="3"/>
    </row>
    <row r="14449" spans="1:1" x14ac:dyDescent="0.25">
      <c r="A14449" s="3"/>
    </row>
    <row r="14450" spans="1:1" x14ac:dyDescent="0.25">
      <c r="A14450" s="3"/>
    </row>
    <row r="14451" spans="1:1" x14ac:dyDescent="0.25">
      <c r="A14451" s="3"/>
    </row>
    <row r="14452" spans="1:1" x14ac:dyDescent="0.25">
      <c r="A14452" s="3"/>
    </row>
    <row r="14453" spans="1:1" x14ac:dyDescent="0.25">
      <c r="A14453" s="3"/>
    </row>
    <row r="14454" spans="1:1" x14ac:dyDescent="0.25">
      <c r="A14454" s="3"/>
    </row>
    <row r="14455" spans="1:1" x14ac:dyDescent="0.25">
      <c r="A14455" s="3"/>
    </row>
    <row r="14456" spans="1:1" x14ac:dyDescent="0.25">
      <c r="A14456" s="3"/>
    </row>
    <row r="14457" spans="1:1" x14ac:dyDescent="0.25">
      <c r="A14457" s="3"/>
    </row>
    <row r="14458" spans="1:1" x14ac:dyDescent="0.25">
      <c r="A14458" s="3"/>
    </row>
    <row r="14459" spans="1:1" x14ac:dyDescent="0.25">
      <c r="A14459" s="3"/>
    </row>
    <row r="14460" spans="1:1" x14ac:dyDescent="0.25">
      <c r="A14460" s="3"/>
    </row>
    <row r="14461" spans="1:1" x14ac:dyDescent="0.25">
      <c r="A14461" s="3"/>
    </row>
    <row r="14462" spans="1:1" x14ac:dyDescent="0.25">
      <c r="A14462" s="3"/>
    </row>
    <row r="14463" spans="1:1" x14ac:dyDescent="0.25">
      <c r="A14463" s="3"/>
    </row>
    <row r="14464" spans="1:1" x14ac:dyDescent="0.25">
      <c r="A14464" s="3"/>
    </row>
    <row r="14465" spans="1:1" x14ac:dyDescent="0.25">
      <c r="A14465" s="3"/>
    </row>
    <row r="14466" spans="1:1" x14ac:dyDescent="0.25">
      <c r="A14466" s="3"/>
    </row>
    <row r="14467" spans="1:1" x14ac:dyDescent="0.25">
      <c r="A14467" s="3"/>
    </row>
    <row r="14468" spans="1:1" x14ac:dyDescent="0.25">
      <c r="A14468" s="3"/>
    </row>
    <row r="14469" spans="1:1" x14ac:dyDescent="0.25">
      <c r="A14469" s="3"/>
    </row>
    <row r="14470" spans="1:1" x14ac:dyDescent="0.25">
      <c r="A14470" s="3"/>
    </row>
    <row r="14471" spans="1:1" x14ac:dyDescent="0.25">
      <c r="A14471" s="3"/>
    </row>
    <row r="14472" spans="1:1" x14ac:dyDescent="0.25">
      <c r="A14472" s="3"/>
    </row>
    <row r="14473" spans="1:1" x14ac:dyDescent="0.25">
      <c r="A14473" s="3"/>
    </row>
    <row r="14474" spans="1:1" x14ac:dyDescent="0.25">
      <c r="A14474" s="3"/>
    </row>
    <row r="14475" spans="1:1" x14ac:dyDescent="0.25">
      <c r="A14475" s="3"/>
    </row>
    <row r="14476" spans="1:1" x14ac:dyDescent="0.25">
      <c r="A14476" s="3"/>
    </row>
    <row r="14477" spans="1:1" x14ac:dyDescent="0.25">
      <c r="A14477" s="3"/>
    </row>
    <row r="14478" spans="1:1" x14ac:dyDescent="0.25">
      <c r="A14478" s="3"/>
    </row>
    <row r="14479" spans="1:1" x14ac:dyDescent="0.25">
      <c r="A14479" s="3"/>
    </row>
    <row r="14480" spans="1:1" x14ac:dyDescent="0.25">
      <c r="A14480" s="3"/>
    </row>
    <row r="14481" spans="1:1" x14ac:dyDescent="0.25">
      <c r="A14481" s="3"/>
    </row>
    <row r="14482" spans="1:1" x14ac:dyDescent="0.25">
      <c r="A14482" s="3"/>
    </row>
    <row r="14483" spans="1:1" x14ac:dyDescent="0.25">
      <c r="A14483" s="3"/>
    </row>
    <row r="14484" spans="1:1" x14ac:dyDescent="0.25">
      <c r="A14484" s="3"/>
    </row>
    <row r="14485" spans="1:1" x14ac:dyDescent="0.25">
      <c r="A14485" s="3"/>
    </row>
    <row r="14486" spans="1:1" x14ac:dyDescent="0.25">
      <c r="A14486" s="3"/>
    </row>
    <row r="14487" spans="1:1" x14ac:dyDescent="0.25">
      <c r="A14487" s="3"/>
    </row>
    <row r="14488" spans="1:1" x14ac:dyDescent="0.25">
      <c r="A14488" s="3"/>
    </row>
    <row r="14489" spans="1:1" x14ac:dyDescent="0.25">
      <c r="A14489" s="3"/>
    </row>
    <row r="14490" spans="1:1" x14ac:dyDescent="0.25">
      <c r="A14490" s="3"/>
    </row>
    <row r="14491" spans="1:1" x14ac:dyDescent="0.25">
      <c r="A14491" s="3"/>
    </row>
    <row r="14492" spans="1:1" x14ac:dyDescent="0.25">
      <c r="A14492" s="3"/>
    </row>
    <row r="14493" spans="1:1" x14ac:dyDescent="0.25">
      <c r="A14493" s="3"/>
    </row>
    <row r="14494" spans="1:1" x14ac:dyDescent="0.25">
      <c r="A14494" s="3"/>
    </row>
    <row r="14495" spans="1:1" x14ac:dyDescent="0.25">
      <c r="A14495" s="3"/>
    </row>
    <row r="14496" spans="1:1" x14ac:dyDescent="0.25">
      <c r="A14496" s="3"/>
    </row>
    <row r="14497" spans="1:1" x14ac:dyDescent="0.25">
      <c r="A14497" s="3"/>
    </row>
    <row r="14498" spans="1:1" x14ac:dyDescent="0.25">
      <c r="A14498" s="3"/>
    </row>
    <row r="14499" spans="1:1" x14ac:dyDescent="0.25">
      <c r="A14499" s="3"/>
    </row>
    <row r="14500" spans="1:1" x14ac:dyDescent="0.25">
      <c r="A14500" s="3"/>
    </row>
    <row r="14501" spans="1:1" x14ac:dyDescent="0.25">
      <c r="A14501" s="3"/>
    </row>
    <row r="14502" spans="1:1" x14ac:dyDescent="0.25">
      <c r="A14502" s="3"/>
    </row>
    <row r="14503" spans="1:1" x14ac:dyDescent="0.25">
      <c r="A14503" s="3"/>
    </row>
    <row r="14504" spans="1:1" x14ac:dyDescent="0.25">
      <c r="A14504" s="3"/>
    </row>
    <row r="14505" spans="1:1" x14ac:dyDescent="0.25">
      <c r="A14505" s="3"/>
    </row>
    <row r="14506" spans="1:1" x14ac:dyDescent="0.25">
      <c r="A14506" s="3"/>
    </row>
    <row r="14507" spans="1:1" x14ac:dyDescent="0.25">
      <c r="A14507" s="3"/>
    </row>
    <row r="14508" spans="1:1" x14ac:dyDescent="0.25">
      <c r="A14508" s="3"/>
    </row>
    <row r="14509" spans="1:1" x14ac:dyDescent="0.25">
      <c r="A14509" s="3"/>
    </row>
    <row r="14510" spans="1:1" x14ac:dyDescent="0.25">
      <c r="A14510" s="3"/>
    </row>
    <row r="14511" spans="1:1" x14ac:dyDescent="0.25">
      <c r="A14511" s="3"/>
    </row>
    <row r="14512" spans="1:1" x14ac:dyDescent="0.25">
      <c r="A14512" s="3"/>
    </row>
    <row r="14513" spans="1:1" x14ac:dyDescent="0.25">
      <c r="A14513" s="3"/>
    </row>
    <row r="14514" spans="1:1" x14ac:dyDescent="0.25">
      <c r="A14514" s="3"/>
    </row>
    <row r="14515" spans="1:1" x14ac:dyDescent="0.25">
      <c r="A14515" s="3"/>
    </row>
    <row r="14516" spans="1:1" x14ac:dyDescent="0.25">
      <c r="A14516" s="3"/>
    </row>
    <row r="14517" spans="1:1" x14ac:dyDescent="0.25">
      <c r="A14517" s="3"/>
    </row>
    <row r="14518" spans="1:1" x14ac:dyDescent="0.25">
      <c r="A14518" s="3"/>
    </row>
    <row r="14519" spans="1:1" x14ac:dyDescent="0.25">
      <c r="A14519" s="3"/>
    </row>
    <row r="14520" spans="1:1" x14ac:dyDescent="0.25">
      <c r="A14520" s="3"/>
    </row>
    <row r="14521" spans="1:1" x14ac:dyDescent="0.25">
      <c r="A14521" s="3"/>
    </row>
    <row r="14522" spans="1:1" x14ac:dyDescent="0.25">
      <c r="A14522" s="3"/>
    </row>
    <row r="14523" spans="1:1" x14ac:dyDescent="0.25">
      <c r="A14523" s="3"/>
    </row>
    <row r="14524" spans="1:1" x14ac:dyDescent="0.25">
      <c r="A14524" s="3"/>
    </row>
    <row r="14525" spans="1:1" x14ac:dyDescent="0.25">
      <c r="A14525" s="3"/>
    </row>
    <row r="14526" spans="1:1" x14ac:dyDescent="0.25">
      <c r="A14526" s="3"/>
    </row>
    <row r="14527" spans="1:1" x14ac:dyDescent="0.25">
      <c r="A14527" s="3"/>
    </row>
    <row r="14528" spans="1:1" x14ac:dyDescent="0.25">
      <c r="A14528" s="3"/>
    </row>
    <row r="14529" spans="1:1" x14ac:dyDescent="0.25">
      <c r="A14529" s="3"/>
    </row>
    <row r="14530" spans="1:1" x14ac:dyDescent="0.25">
      <c r="A14530" s="3"/>
    </row>
    <row r="14531" spans="1:1" x14ac:dyDescent="0.25">
      <c r="A14531" s="3"/>
    </row>
    <row r="14532" spans="1:1" x14ac:dyDescent="0.25">
      <c r="A14532" s="3"/>
    </row>
    <row r="14533" spans="1:1" x14ac:dyDescent="0.25">
      <c r="A14533" s="3"/>
    </row>
    <row r="14534" spans="1:1" x14ac:dyDescent="0.25">
      <c r="A14534" s="3"/>
    </row>
    <row r="14535" spans="1:1" x14ac:dyDescent="0.25">
      <c r="A14535" s="3"/>
    </row>
    <row r="14536" spans="1:1" x14ac:dyDescent="0.25">
      <c r="A14536" s="3"/>
    </row>
    <row r="14537" spans="1:1" x14ac:dyDescent="0.25">
      <c r="A14537" s="3"/>
    </row>
    <row r="14538" spans="1:1" x14ac:dyDescent="0.25">
      <c r="A14538" s="3"/>
    </row>
    <row r="14539" spans="1:1" x14ac:dyDescent="0.25">
      <c r="A14539" s="3"/>
    </row>
    <row r="14540" spans="1:1" x14ac:dyDescent="0.25">
      <c r="A14540" s="3"/>
    </row>
    <row r="14541" spans="1:1" x14ac:dyDescent="0.25">
      <c r="A14541" s="3"/>
    </row>
    <row r="14542" spans="1:1" x14ac:dyDescent="0.25">
      <c r="A14542" s="3"/>
    </row>
    <row r="14543" spans="1:1" x14ac:dyDescent="0.25">
      <c r="A14543" s="3"/>
    </row>
    <row r="14544" spans="1:1" x14ac:dyDescent="0.25">
      <c r="A14544" s="3"/>
    </row>
    <row r="14545" spans="1:1" x14ac:dyDescent="0.25">
      <c r="A14545" s="3"/>
    </row>
    <row r="14546" spans="1:1" x14ac:dyDescent="0.25">
      <c r="A14546" s="3"/>
    </row>
    <row r="14547" spans="1:1" x14ac:dyDescent="0.25">
      <c r="A14547" s="3"/>
    </row>
    <row r="14548" spans="1:1" x14ac:dyDescent="0.25">
      <c r="A14548" s="3"/>
    </row>
    <row r="14549" spans="1:1" x14ac:dyDescent="0.25">
      <c r="A14549" s="3"/>
    </row>
    <row r="14550" spans="1:1" x14ac:dyDescent="0.25">
      <c r="A14550" s="3"/>
    </row>
    <row r="14551" spans="1:1" x14ac:dyDescent="0.25">
      <c r="A14551" s="3"/>
    </row>
    <row r="14552" spans="1:1" x14ac:dyDescent="0.25">
      <c r="A14552" s="3"/>
    </row>
    <row r="14553" spans="1:1" x14ac:dyDescent="0.25">
      <c r="A14553" s="3"/>
    </row>
    <row r="14554" spans="1:1" x14ac:dyDescent="0.25">
      <c r="A14554" s="3"/>
    </row>
    <row r="14555" spans="1:1" x14ac:dyDescent="0.25">
      <c r="A14555" s="3"/>
    </row>
    <row r="14556" spans="1:1" x14ac:dyDescent="0.25">
      <c r="A14556" s="3"/>
    </row>
    <row r="14557" spans="1:1" x14ac:dyDescent="0.25">
      <c r="A14557" s="3"/>
    </row>
    <row r="14558" spans="1:1" x14ac:dyDescent="0.25">
      <c r="A14558" s="3"/>
    </row>
    <row r="14559" spans="1:1" x14ac:dyDescent="0.25">
      <c r="A14559" s="3"/>
    </row>
    <row r="14560" spans="1:1" x14ac:dyDescent="0.25">
      <c r="A14560" s="3"/>
    </row>
    <row r="14561" spans="1:1" x14ac:dyDescent="0.25">
      <c r="A14561" s="3"/>
    </row>
    <row r="14562" spans="1:1" x14ac:dyDescent="0.25">
      <c r="A14562" s="3"/>
    </row>
    <row r="14563" spans="1:1" x14ac:dyDescent="0.25">
      <c r="A14563" s="3"/>
    </row>
    <row r="14564" spans="1:1" x14ac:dyDescent="0.25">
      <c r="A14564" s="3"/>
    </row>
    <row r="14565" spans="1:1" x14ac:dyDescent="0.25">
      <c r="A14565" s="3"/>
    </row>
    <row r="14566" spans="1:1" x14ac:dyDescent="0.25">
      <c r="A14566" s="3"/>
    </row>
    <row r="14567" spans="1:1" x14ac:dyDescent="0.25">
      <c r="A14567" s="3"/>
    </row>
    <row r="14568" spans="1:1" x14ac:dyDescent="0.25">
      <c r="A14568" s="3"/>
    </row>
    <row r="14569" spans="1:1" x14ac:dyDescent="0.25">
      <c r="A14569" s="3"/>
    </row>
    <row r="14570" spans="1:1" x14ac:dyDescent="0.25">
      <c r="A14570" s="3"/>
    </row>
    <row r="14571" spans="1:1" x14ac:dyDescent="0.25">
      <c r="A14571" s="3"/>
    </row>
    <row r="14572" spans="1:1" x14ac:dyDescent="0.25">
      <c r="A14572" s="3"/>
    </row>
    <row r="14573" spans="1:1" x14ac:dyDescent="0.25">
      <c r="A14573" s="3"/>
    </row>
    <row r="14574" spans="1:1" x14ac:dyDescent="0.25">
      <c r="A14574" s="3"/>
    </row>
    <row r="14575" spans="1:1" x14ac:dyDescent="0.25">
      <c r="A14575" s="3"/>
    </row>
    <row r="14576" spans="1:1" x14ac:dyDescent="0.25">
      <c r="A14576" s="3"/>
    </row>
    <row r="14577" spans="1:1" x14ac:dyDescent="0.25">
      <c r="A14577" s="3"/>
    </row>
    <row r="14578" spans="1:1" x14ac:dyDescent="0.25">
      <c r="A14578" s="3"/>
    </row>
    <row r="14579" spans="1:1" x14ac:dyDescent="0.25">
      <c r="A14579" s="3"/>
    </row>
    <row r="14580" spans="1:1" x14ac:dyDescent="0.25">
      <c r="A14580" s="3"/>
    </row>
    <row r="14581" spans="1:1" x14ac:dyDescent="0.25">
      <c r="A14581" s="3"/>
    </row>
    <row r="14582" spans="1:1" x14ac:dyDescent="0.25">
      <c r="A14582" s="3"/>
    </row>
    <row r="14583" spans="1:1" x14ac:dyDescent="0.25">
      <c r="A14583" s="3"/>
    </row>
    <row r="14584" spans="1:1" x14ac:dyDescent="0.25">
      <c r="A14584" s="3"/>
    </row>
    <row r="14585" spans="1:1" x14ac:dyDescent="0.25">
      <c r="A14585" s="3"/>
    </row>
    <row r="14586" spans="1:1" x14ac:dyDescent="0.25">
      <c r="A14586" s="3"/>
    </row>
    <row r="14587" spans="1:1" x14ac:dyDescent="0.25">
      <c r="A14587" s="3"/>
    </row>
    <row r="14588" spans="1:1" x14ac:dyDescent="0.25">
      <c r="A14588" s="3"/>
    </row>
    <row r="14589" spans="1:1" x14ac:dyDescent="0.25">
      <c r="A14589" s="3"/>
    </row>
    <row r="14590" spans="1:1" x14ac:dyDescent="0.25">
      <c r="A14590" s="3"/>
    </row>
    <row r="14591" spans="1:1" x14ac:dyDescent="0.25">
      <c r="A14591" s="3"/>
    </row>
    <row r="14592" spans="1:1" x14ac:dyDescent="0.25">
      <c r="A14592" s="3"/>
    </row>
    <row r="14593" spans="1:1" x14ac:dyDescent="0.25">
      <c r="A14593" s="3"/>
    </row>
    <row r="14594" spans="1:1" x14ac:dyDescent="0.25">
      <c r="A14594" s="3"/>
    </row>
    <row r="14595" spans="1:1" x14ac:dyDescent="0.25">
      <c r="A14595" s="3"/>
    </row>
    <row r="14596" spans="1:1" x14ac:dyDescent="0.25">
      <c r="A14596" s="3"/>
    </row>
    <row r="14597" spans="1:1" x14ac:dyDescent="0.25">
      <c r="A14597" s="3"/>
    </row>
    <row r="14598" spans="1:1" x14ac:dyDescent="0.25">
      <c r="A14598" s="3"/>
    </row>
    <row r="14599" spans="1:1" x14ac:dyDescent="0.25">
      <c r="A14599" s="3"/>
    </row>
    <row r="14600" spans="1:1" x14ac:dyDescent="0.25">
      <c r="A14600" s="3"/>
    </row>
    <row r="14601" spans="1:1" x14ac:dyDescent="0.25">
      <c r="A14601" s="3"/>
    </row>
    <row r="14602" spans="1:1" x14ac:dyDescent="0.25">
      <c r="A14602" s="3"/>
    </row>
    <row r="14603" spans="1:1" x14ac:dyDescent="0.25">
      <c r="A14603" s="3"/>
    </row>
    <row r="14604" spans="1:1" x14ac:dyDescent="0.25">
      <c r="A14604" s="3"/>
    </row>
    <row r="14605" spans="1:1" x14ac:dyDescent="0.25">
      <c r="A14605" s="3"/>
    </row>
    <row r="14606" spans="1:1" x14ac:dyDescent="0.25">
      <c r="A14606" s="3"/>
    </row>
    <row r="14607" spans="1:1" x14ac:dyDescent="0.25">
      <c r="A14607" s="3"/>
    </row>
    <row r="14608" spans="1:1" x14ac:dyDescent="0.25">
      <c r="A14608" s="3"/>
    </row>
    <row r="14609" spans="1:1" x14ac:dyDescent="0.25">
      <c r="A14609" s="3"/>
    </row>
    <row r="14610" spans="1:1" x14ac:dyDescent="0.25">
      <c r="A14610" s="3"/>
    </row>
    <row r="14611" spans="1:1" x14ac:dyDescent="0.25">
      <c r="A14611" s="3"/>
    </row>
    <row r="14612" spans="1:1" x14ac:dyDescent="0.25">
      <c r="A14612" s="3"/>
    </row>
    <row r="14613" spans="1:1" x14ac:dyDescent="0.25">
      <c r="A14613" s="3"/>
    </row>
    <row r="14614" spans="1:1" x14ac:dyDescent="0.25">
      <c r="A14614" s="3"/>
    </row>
    <row r="14615" spans="1:1" x14ac:dyDescent="0.25">
      <c r="A14615" s="3"/>
    </row>
    <row r="14616" spans="1:1" x14ac:dyDescent="0.25">
      <c r="A14616" s="3"/>
    </row>
    <row r="14617" spans="1:1" x14ac:dyDescent="0.25">
      <c r="A14617" s="3"/>
    </row>
    <row r="14618" spans="1:1" x14ac:dyDescent="0.25">
      <c r="A14618" s="3"/>
    </row>
    <row r="14619" spans="1:1" x14ac:dyDescent="0.25">
      <c r="A14619" s="3"/>
    </row>
    <row r="14620" spans="1:1" x14ac:dyDescent="0.25">
      <c r="A14620" s="3"/>
    </row>
    <row r="14621" spans="1:1" x14ac:dyDescent="0.25">
      <c r="A14621" s="3"/>
    </row>
    <row r="14622" spans="1:1" x14ac:dyDescent="0.25">
      <c r="A14622" s="3"/>
    </row>
    <row r="14623" spans="1:1" x14ac:dyDescent="0.25">
      <c r="A14623" s="3"/>
    </row>
    <row r="14624" spans="1:1" x14ac:dyDescent="0.25">
      <c r="A14624" s="3"/>
    </row>
    <row r="14625" spans="1:1" x14ac:dyDescent="0.25">
      <c r="A14625" s="3"/>
    </row>
    <row r="14626" spans="1:1" x14ac:dyDescent="0.25">
      <c r="A14626" s="3"/>
    </row>
    <row r="14627" spans="1:1" x14ac:dyDescent="0.25">
      <c r="A14627" s="3"/>
    </row>
    <row r="14628" spans="1:1" x14ac:dyDescent="0.25">
      <c r="A14628" s="3"/>
    </row>
    <row r="14629" spans="1:1" x14ac:dyDescent="0.25">
      <c r="A14629" s="3"/>
    </row>
    <row r="14630" spans="1:1" x14ac:dyDescent="0.25">
      <c r="A14630" s="3"/>
    </row>
    <row r="14631" spans="1:1" x14ac:dyDescent="0.25">
      <c r="A14631" s="3"/>
    </row>
    <row r="14632" spans="1:1" x14ac:dyDescent="0.25">
      <c r="A14632" s="3"/>
    </row>
    <row r="14633" spans="1:1" x14ac:dyDescent="0.25">
      <c r="A14633" s="3"/>
    </row>
    <row r="14634" spans="1:1" x14ac:dyDescent="0.25">
      <c r="A14634" s="3"/>
    </row>
    <row r="14635" spans="1:1" x14ac:dyDescent="0.25">
      <c r="A14635" s="3"/>
    </row>
    <row r="14636" spans="1:1" x14ac:dyDescent="0.25">
      <c r="A14636" s="3"/>
    </row>
    <row r="14637" spans="1:1" x14ac:dyDescent="0.25">
      <c r="A14637" s="3"/>
    </row>
    <row r="14638" spans="1:1" x14ac:dyDescent="0.25">
      <c r="A14638" s="3"/>
    </row>
    <row r="14639" spans="1:1" x14ac:dyDescent="0.25">
      <c r="A14639" s="3"/>
    </row>
    <row r="14640" spans="1:1" x14ac:dyDescent="0.25">
      <c r="A14640" s="3"/>
    </row>
    <row r="14641" spans="1:1" x14ac:dyDescent="0.25">
      <c r="A14641" s="3"/>
    </row>
    <row r="14642" spans="1:1" x14ac:dyDescent="0.25">
      <c r="A14642" s="3"/>
    </row>
    <row r="14643" spans="1:1" x14ac:dyDescent="0.25">
      <c r="A14643" s="3"/>
    </row>
    <row r="14644" spans="1:1" x14ac:dyDescent="0.25">
      <c r="A14644" s="3"/>
    </row>
    <row r="14645" spans="1:1" x14ac:dyDescent="0.25">
      <c r="A14645" s="3"/>
    </row>
    <row r="14646" spans="1:1" x14ac:dyDescent="0.25">
      <c r="A14646" s="3"/>
    </row>
    <row r="14647" spans="1:1" x14ac:dyDescent="0.25">
      <c r="A14647" s="3"/>
    </row>
    <row r="14648" spans="1:1" x14ac:dyDescent="0.25">
      <c r="A14648" s="3"/>
    </row>
    <row r="14649" spans="1:1" x14ac:dyDescent="0.25">
      <c r="A14649" s="3"/>
    </row>
    <row r="14650" spans="1:1" x14ac:dyDescent="0.25">
      <c r="A14650" s="3"/>
    </row>
    <row r="14651" spans="1:1" x14ac:dyDescent="0.25">
      <c r="A14651" s="3"/>
    </row>
    <row r="14652" spans="1:1" x14ac:dyDescent="0.25">
      <c r="A14652" s="3"/>
    </row>
    <row r="14653" spans="1:1" x14ac:dyDescent="0.25">
      <c r="A14653" s="3"/>
    </row>
    <row r="14654" spans="1:1" x14ac:dyDescent="0.25">
      <c r="A14654" s="3"/>
    </row>
    <row r="14655" spans="1:1" x14ac:dyDescent="0.25">
      <c r="A14655" s="3"/>
    </row>
    <row r="14656" spans="1:1" x14ac:dyDescent="0.25">
      <c r="A14656" s="3"/>
    </row>
    <row r="14657" spans="1:1" x14ac:dyDescent="0.25">
      <c r="A14657" s="3"/>
    </row>
    <row r="14658" spans="1:1" x14ac:dyDescent="0.25">
      <c r="A14658" s="3"/>
    </row>
    <row r="14659" spans="1:1" x14ac:dyDescent="0.25">
      <c r="A14659" s="3"/>
    </row>
    <row r="14660" spans="1:1" x14ac:dyDescent="0.25">
      <c r="A14660" s="3"/>
    </row>
    <row r="14661" spans="1:1" x14ac:dyDescent="0.25">
      <c r="A14661" s="3"/>
    </row>
    <row r="14662" spans="1:1" x14ac:dyDescent="0.25">
      <c r="A14662" s="3"/>
    </row>
    <row r="14663" spans="1:1" x14ac:dyDescent="0.25">
      <c r="A14663" s="3"/>
    </row>
    <row r="14664" spans="1:1" x14ac:dyDescent="0.25">
      <c r="A14664" s="3"/>
    </row>
    <row r="14665" spans="1:1" x14ac:dyDescent="0.25">
      <c r="A14665" s="3"/>
    </row>
    <row r="14666" spans="1:1" x14ac:dyDescent="0.25">
      <c r="A14666" s="3"/>
    </row>
    <row r="14667" spans="1:1" x14ac:dyDescent="0.25">
      <c r="A14667" s="3"/>
    </row>
    <row r="14668" spans="1:1" x14ac:dyDescent="0.25">
      <c r="A14668" s="3"/>
    </row>
    <row r="14669" spans="1:1" x14ac:dyDescent="0.25">
      <c r="A14669" s="3"/>
    </row>
    <row r="14670" spans="1:1" x14ac:dyDescent="0.25">
      <c r="A14670" s="3"/>
    </row>
    <row r="14671" spans="1:1" x14ac:dyDescent="0.25">
      <c r="A14671" s="3"/>
    </row>
    <row r="14672" spans="1:1" x14ac:dyDescent="0.25">
      <c r="A14672" s="3"/>
    </row>
    <row r="14673" spans="1:1" x14ac:dyDescent="0.25">
      <c r="A14673" s="3"/>
    </row>
    <row r="14674" spans="1:1" x14ac:dyDescent="0.25">
      <c r="A14674" s="3"/>
    </row>
    <row r="14675" spans="1:1" x14ac:dyDescent="0.25">
      <c r="A14675" s="3"/>
    </row>
    <row r="14676" spans="1:1" x14ac:dyDescent="0.25">
      <c r="A14676" s="3"/>
    </row>
    <row r="14677" spans="1:1" x14ac:dyDescent="0.25">
      <c r="A14677" s="3"/>
    </row>
    <row r="14678" spans="1:1" x14ac:dyDescent="0.25">
      <c r="A14678" s="3"/>
    </row>
    <row r="14679" spans="1:1" x14ac:dyDescent="0.25">
      <c r="A14679" s="3"/>
    </row>
    <row r="14680" spans="1:1" x14ac:dyDescent="0.25">
      <c r="A14680" s="3"/>
    </row>
    <row r="14681" spans="1:1" x14ac:dyDescent="0.25">
      <c r="A14681" s="3"/>
    </row>
    <row r="14682" spans="1:1" x14ac:dyDescent="0.25">
      <c r="A14682" s="3"/>
    </row>
    <row r="14683" spans="1:1" x14ac:dyDescent="0.25">
      <c r="A14683" s="3"/>
    </row>
    <row r="14684" spans="1:1" x14ac:dyDescent="0.25">
      <c r="A14684" s="3"/>
    </row>
    <row r="14685" spans="1:1" x14ac:dyDescent="0.25">
      <c r="A14685" s="3"/>
    </row>
    <row r="14686" spans="1:1" x14ac:dyDescent="0.25">
      <c r="A14686" s="3"/>
    </row>
    <row r="14687" spans="1:1" x14ac:dyDescent="0.25">
      <c r="A14687" s="3"/>
    </row>
    <row r="14688" spans="1:1" x14ac:dyDescent="0.25">
      <c r="A14688" s="3"/>
    </row>
    <row r="14689" spans="1:1" x14ac:dyDescent="0.25">
      <c r="A14689" s="3"/>
    </row>
    <row r="14690" spans="1:1" x14ac:dyDescent="0.25">
      <c r="A14690" s="3"/>
    </row>
    <row r="14691" spans="1:1" x14ac:dyDescent="0.25">
      <c r="A14691" s="3"/>
    </row>
    <row r="14692" spans="1:1" x14ac:dyDescent="0.25">
      <c r="A14692" s="3"/>
    </row>
    <row r="14693" spans="1:1" x14ac:dyDescent="0.25">
      <c r="A14693" s="3"/>
    </row>
    <row r="14694" spans="1:1" x14ac:dyDescent="0.25">
      <c r="A14694" s="3"/>
    </row>
    <row r="14695" spans="1:1" x14ac:dyDescent="0.25">
      <c r="A14695" s="3"/>
    </row>
    <row r="14696" spans="1:1" x14ac:dyDescent="0.25">
      <c r="A14696" s="3"/>
    </row>
    <row r="14697" spans="1:1" x14ac:dyDescent="0.25">
      <c r="A14697" s="3"/>
    </row>
    <row r="14698" spans="1:1" x14ac:dyDescent="0.25">
      <c r="A14698" s="3"/>
    </row>
    <row r="14699" spans="1:1" x14ac:dyDescent="0.25">
      <c r="A14699" s="3"/>
    </row>
    <row r="14700" spans="1:1" x14ac:dyDescent="0.25">
      <c r="A14700" s="3"/>
    </row>
    <row r="14701" spans="1:1" x14ac:dyDescent="0.25">
      <c r="A14701" s="3"/>
    </row>
    <row r="14702" spans="1:1" x14ac:dyDescent="0.25">
      <c r="A14702" s="3"/>
    </row>
    <row r="14703" spans="1:1" x14ac:dyDescent="0.25">
      <c r="A14703" s="3"/>
    </row>
    <row r="14704" spans="1:1" x14ac:dyDescent="0.25">
      <c r="A14704" s="3"/>
    </row>
    <row r="14705" spans="1:1" x14ac:dyDescent="0.25">
      <c r="A14705" s="3"/>
    </row>
    <row r="14706" spans="1:1" x14ac:dyDescent="0.25">
      <c r="A14706" s="3"/>
    </row>
    <row r="14707" spans="1:1" x14ac:dyDescent="0.25">
      <c r="A14707" s="3"/>
    </row>
    <row r="14708" spans="1:1" x14ac:dyDescent="0.25">
      <c r="A14708" s="3"/>
    </row>
    <row r="14709" spans="1:1" x14ac:dyDescent="0.25">
      <c r="A14709" s="3"/>
    </row>
    <row r="14710" spans="1:1" x14ac:dyDescent="0.25">
      <c r="A14710" s="3"/>
    </row>
    <row r="14711" spans="1:1" x14ac:dyDescent="0.25">
      <c r="A14711" s="3"/>
    </row>
    <row r="14712" spans="1:1" x14ac:dyDescent="0.25">
      <c r="A14712" s="3"/>
    </row>
    <row r="14713" spans="1:1" x14ac:dyDescent="0.25">
      <c r="A14713" s="3"/>
    </row>
    <row r="14714" spans="1:1" x14ac:dyDescent="0.25">
      <c r="A14714" s="3"/>
    </row>
    <row r="14715" spans="1:1" x14ac:dyDescent="0.25">
      <c r="A14715" s="3"/>
    </row>
    <row r="14716" spans="1:1" x14ac:dyDescent="0.25">
      <c r="A14716" s="3"/>
    </row>
    <row r="14717" spans="1:1" x14ac:dyDescent="0.25">
      <c r="A14717" s="3"/>
    </row>
    <row r="14718" spans="1:1" x14ac:dyDescent="0.25">
      <c r="A14718" s="3"/>
    </row>
    <row r="14719" spans="1:1" x14ac:dyDescent="0.25">
      <c r="A14719" s="3"/>
    </row>
    <row r="14720" spans="1:1" x14ac:dyDescent="0.25">
      <c r="A14720" s="3"/>
    </row>
    <row r="14721" spans="1:1" x14ac:dyDescent="0.25">
      <c r="A14721" s="3"/>
    </row>
    <row r="14722" spans="1:1" x14ac:dyDescent="0.25">
      <c r="A14722" s="3"/>
    </row>
    <row r="14723" spans="1:1" x14ac:dyDescent="0.25">
      <c r="A14723" s="3"/>
    </row>
    <row r="14724" spans="1:1" x14ac:dyDescent="0.25">
      <c r="A14724" s="3"/>
    </row>
    <row r="14725" spans="1:1" x14ac:dyDescent="0.25">
      <c r="A14725" s="3"/>
    </row>
    <row r="14726" spans="1:1" x14ac:dyDescent="0.25">
      <c r="A14726" s="3"/>
    </row>
    <row r="14727" spans="1:1" x14ac:dyDescent="0.25">
      <c r="A14727" s="3"/>
    </row>
    <row r="14728" spans="1:1" x14ac:dyDescent="0.25">
      <c r="A14728" s="3"/>
    </row>
    <row r="14729" spans="1:1" x14ac:dyDescent="0.25">
      <c r="A14729" s="3"/>
    </row>
    <row r="14730" spans="1:1" x14ac:dyDescent="0.25">
      <c r="A14730" s="3"/>
    </row>
    <row r="14731" spans="1:1" x14ac:dyDescent="0.25">
      <c r="A14731" s="3"/>
    </row>
    <row r="14732" spans="1:1" x14ac:dyDescent="0.25">
      <c r="A14732" s="3"/>
    </row>
    <row r="14733" spans="1:1" x14ac:dyDescent="0.25">
      <c r="A14733" s="3"/>
    </row>
    <row r="14734" spans="1:1" x14ac:dyDescent="0.25">
      <c r="A14734" s="3"/>
    </row>
    <row r="14735" spans="1:1" x14ac:dyDescent="0.25">
      <c r="A14735" s="3"/>
    </row>
    <row r="14736" spans="1:1" x14ac:dyDescent="0.25">
      <c r="A14736" s="3"/>
    </row>
    <row r="14737" spans="1:1" x14ac:dyDescent="0.25">
      <c r="A14737" s="3"/>
    </row>
    <row r="14738" spans="1:1" x14ac:dyDescent="0.25">
      <c r="A14738" s="3"/>
    </row>
    <row r="14739" spans="1:1" x14ac:dyDescent="0.25">
      <c r="A14739" s="3"/>
    </row>
    <row r="14740" spans="1:1" x14ac:dyDescent="0.25">
      <c r="A14740" s="3"/>
    </row>
    <row r="14741" spans="1:1" x14ac:dyDescent="0.25">
      <c r="A14741" s="3"/>
    </row>
    <row r="14742" spans="1:1" x14ac:dyDescent="0.25">
      <c r="A14742" s="3"/>
    </row>
    <row r="14743" spans="1:1" x14ac:dyDescent="0.25">
      <c r="A14743" s="3"/>
    </row>
    <row r="14744" spans="1:1" x14ac:dyDescent="0.25">
      <c r="A14744" s="3"/>
    </row>
    <row r="14745" spans="1:1" x14ac:dyDescent="0.25">
      <c r="A14745" s="3"/>
    </row>
    <row r="14746" spans="1:1" x14ac:dyDescent="0.25">
      <c r="A14746" s="3"/>
    </row>
    <row r="14747" spans="1:1" x14ac:dyDescent="0.25">
      <c r="A14747" s="3"/>
    </row>
    <row r="14748" spans="1:1" x14ac:dyDescent="0.25">
      <c r="A14748" s="3"/>
    </row>
    <row r="14749" spans="1:1" x14ac:dyDescent="0.25">
      <c r="A14749" s="3"/>
    </row>
    <row r="14750" spans="1:1" x14ac:dyDescent="0.25">
      <c r="A14750" s="3"/>
    </row>
    <row r="14751" spans="1:1" x14ac:dyDescent="0.25">
      <c r="A14751" s="3"/>
    </row>
    <row r="14752" spans="1:1" x14ac:dyDescent="0.25">
      <c r="A14752" s="3"/>
    </row>
    <row r="14753" spans="1:1" x14ac:dyDescent="0.25">
      <c r="A14753" s="3"/>
    </row>
    <row r="14754" spans="1:1" x14ac:dyDescent="0.25">
      <c r="A14754" s="3"/>
    </row>
    <row r="14755" spans="1:1" x14ac:dyDescent="0.25">
      <c r="A14755" s="3"/>
    </row>
    <row r="14756" spans="1:1" x14ac:dyDescent="0.25">
      <c r="A14756" s="3"/>
    </row>
    <row r="14757" spans="1:1" x14ac:dyDescent="0.25">
      <c r="A14757" s="3"/>
    </row>
    <row r="14758" spans="1:1" x14ac:dyDescent="0.25">
      <c r="A14758" s="3"/>
    </row>
    <row r="14759" spans="1:1" x14ac:dyDescent="0.25">
      <c r="A14759" s="3"/>
    </row>
    <row r="14760" spans="1:1" x14ac:dyDescent="0.25">
      <c r="A14760" s="3"/>
    </row>
    <row r="14761" spans="1:1" x14ac:dyDescent="0.25">
      <c r="A14761" s="3"/>
    </row>
    <row r="14762" spans="1:1" x14ac:dyDescent="0.25">
      <c r="A14762" s="3"/>
    </row>
    <row r="14763" spans="1:1" x14ac:dyDescent="0.25">
      <c r="A14763" s="3"/>
    </row>
    <row r="14764" spans="1:1" x14ac:dyDescent="0.25">
      <c r="A14764" s="3"/>
    </row>
    <row r="14765" spans="1:1" x14ac:dyDescent="0.25">
      <c r="A14765" s="3"/>
    </row>
    <row r="14766" spans="1:1" x14ac:dyDescent="0.25">
      <c r="A14766" s="3"/>
    </row>
    <row r="14767" spans="1:1" x14ac:dyDescent="0.25">
      <c r="A14767" s="3"/>
    </row>
    <row r="14768" spans="1:1" x14ac:dyDescent="0.25">
      <c r="A14768" s="3"/>
    </row>
    <row r="14769" spans="1:1" x14ac:dyDescent="0.25">
      <c r="A14769" s="3"/>
    </row>
    <row r="14770" spans="1:1" x14ac:dyDescent="0.25">
      <c r="A14770" s="3"/>
    </row>
    <row r="14771" spans="1:1" x14ac:dyDescent="0.25">
      <c r="A14771" s="3"/>
    </row>
    <row r="14772" spans="1:1" x14ac:dyDescent="0.25">
      <c r="A14772" s="3"/>
    </row>
    <row r="14773" spans="1:1" x14ac:dyDescent="0.25">
      <c r="A14773" s="3"/>
    </row>
    <row r="14774" spans="1:1" x14ac:dyDescent="0.25">
      <c r="A14774" s="3"/>
    </row>
    <row r="14775" spans="1:1" x14ac:dyDescent="0.25">
      <c r="A14775" s="3"/>
    </row>
    <row r="14776" spans="1:1" x14ac:dyDescent="0.25">
      <c r="A14776" s="3"/>
    </row>
    <row r="14777" spans="1:1" x14ac:dyDescent="0.25">
      <c r="A14777" s="3"/>
    </row>
    <row r="14778" spans="1:1" x14ac:dyDescent="0.25">
      <c r="A14778" s="3"/>
    </row>
    <row r="14779" spans="1:1" x14ac:dyDescent="0.25">
      <c r="A14779" s="3"/>
    </row>
    <row r="14780" spans="1:1" x14ac:dyDescent="0.25">
      <c r="A14780" s="3"/>
    </row>
    <row r="14781" spans="1:1" x14ac:dyDescent="0.25">
      <c r="A14781" s="3"/>
    </row>
    <row r="14782" spans="1:1" x14ac:dyDescent="0.25">
      <c r="A14782" s="3"/>
    </row>
    <row r="14783" spans="1:1" x14ac:dyDescent="0.25">
      <c r="A14783" s="3"/>
    </row>
    <row r="14784" spans="1:1" x14ac:dyDescent="0.25">
      <c r="A14784" s="3"/>
    </row>
    <row r="14785" spans="1:1" x14ac:dyDescent="0.25">
      <c r="A14785" s="3"/>
    </row>
    <row r="14786" spans="1:1" x14ac:dyDescent="0.25">
      <c r="A14786" s="3"/>
    </row>
    <row r="14787" spans="1:1" x14ac:dyDescent="0.25">
      <c r="A14787" s="3"/>
    </row>
    <row r="14788" spans="1:1" x14ac:dyDescent="0.25">
      <c r="A14788" s="3"/>
    </row>
    <row r="14789" spans="1:1" x14ac:dyDescent="0.25">
      <c r="A14789" s="3"/>
    </row>
    <row r="14790" spans="1:1" x14ac:dyDescent="0.25">
      <c r="A14790" s="3"/>
    </row>
    <row r="14791" spans="1:1" x14ac:dyDescent="0.25">
      <c r="A14791" s="3"/>
    </row>
    <row r="14792" spans="1:1" x14ac:dyDescent="0.25">
      <c r="A14792" s="3"/>
    </row>
    <row r="14793" spans="1:1" x14ac:dyDescent="0.25">
      <c r="A14793" s="3"/>
    </row>
    <row r="14794" spans="1:1" x14ac:dyDescent="0.25">
      <c r="A14794" s="3"/>
    </row>
    <row r="14795" spans="1:1" x14ac:dyDescent="0.25">
      <c r="A14795" s="3"/>
    </row>
    <row r="14796" spans="1:1" x14ac:dyDescent="0.25">
      <c r="A14796" s="3"/>
    </row>
    <row r="14797" spans="1:1" x14ac:dyDescent="0.25">
      <c r="A14797" s="3"/>
    </row>
    <row r="14798" spans="1:1" x14ac:dyDescent="0.25">
      <c r="A14798" s="3"/>
    </row>
    <row r="14799" spans="1:1" x14ac:dyDescent="0.25">
      <c r="A14799" s="3"/>
    </row>
    <row r="14800" spans="1:1" x14ac:dyDescent="0.25">
      <c r="A14800" s="3"/>
    </row>
    <row r="14801" spans="1:1" x14ac:dyDescent="0.25">
      <c r="A14801" s="3"/>
    </row>
    <row r="14802" spans="1:1" x14ac:dyDescent="0.25">
      <c r="A14802" s="3"/>
    </row>
    <row r="14803" spans="1:1" x14ac:dyDescent="0.25">
      <c r="A14803" s="3"/>
    </row>
    <row r="14804" spans="1:1" x14ac:dyDescent="0.25">
      <c r="A14804" s="3"/>
    </row>
    <row r="14805" spans="1:1" x14ac:dyDescent="0.25">
      <c r="A14805" s="3"/>
    </row>
    <row r="14806" spans="1:1" x14ac:dyDescent="0.25">
      <c r="A14806" s="3"/>
    </row>
    <row r="14807" spans="1:1" x14ac:dyDescent="0.25">
      <c r="A14807" s="3"/>
    </row>
    <row r="14808" spans="1:1" x14ac:dyDescent="0.25">
      <c r="A14808" s="3"/>
    </row>
    <row r="14809" spans="1:1" x14ac:dyDescent="0.25">
      <c r="A14809" s="3"/>
    </row>
    <row r="14810" spans="1:1" x14ac:dyDescent="0.25">
      <c r="A14810" s="3"/>
    </row>
    <row r="14811" spans="1:1" x14ac:dyDescent="0.25">
      <c r="A14811" s="3"/>
    </row>
    <row r="14812" spans="1:1" x14ac:dyDescent="0.25">
      <c r="A14812" s="3"/>
    </row>
    <row r="14813" spans="1:1" x14ac:dyDescent="0.25">
      <c r="A14813" s="3"/>
    </row>
    <row r="14814" spans="1:1" x14ac:dyDescent="0.25">
      <c r="A14814" s="3"/>
    </row>
    <row r="14815" spans="1:1" x14ac:dyDescent="0.25">
      <c r="A14815" s="3"/>
    </row>
    <row r="14816" spans="1:1" x14ac:dyDescent="0.25">
      <c r="A14816" s="3"/>
    </row>
    <row r="14817" spans="1:1" x14ac:dyDescent="0.25">
      <c r="A14817" s="3"/>
    </row>
    <row r="14818" spans="1:1" x14ac:dyDescent="0.25">
      <c r="A14818" s="3"/>
    </row>
    <row r="14819" spans="1:1" x14ac:dyDescent="0.25">
      <c r="A14819" s="3"/>
    </row>
    <row r="14820" spans="1:1" x14ac:dyDescent="0.25">
      <c r="A14820" s="3"/>
    </row>
    <row r="14821" spans="1:1" x14ac:dyDescent="0.25">
      <c r="A14821" s="3"/>
    </row>
    <row r="14822" spans="1:1" x14ac:dyDescent="0.25">
      <c r="A14822" s="3"/>
    </row>
    <row r="14823" spans="1:1" x14ac:dyDescent="0.25">
      <c r="A14823" s="3"/>
    </row>
    <row r="14824" spans="1:1" x14ac:dyDescent="0.25">
      <c r="A14824" s="3"/>
    </row>
    <row r="14825" spans="1:1" x14ac:dyDescent="0.25">
      <c r="A14825" s="3"/>
    </row>
    <row r="14826" spans="1:1" x14ac:dyDescent="0.25">
      <c r="A14826" s="3"/>
    </row>
    <row r="14827" spans="1:1" x14ac:dyDescent="0.25">
      <c r="A14827" s="3"/>
    </row>
    <row r="14828" spans="1:1" x14ac:dyDescent="0.25">
      <c r="A14828" s="3"/>
    </row>
    <row r="14829" spans="1:1" x14ac:dyDescent="0.25">
      <c r="A14829" s="3"/>
    </row>
    <row r="14830" spans="1:1" x14ac:dyDescent="0.25">
      <c r="A14830" s="3"/>
    </row>
    <row r="14831" spans="1:1" x14ac:dyDescent="0.25">
      <c r="A14831" s="3"/>
    </row>
    <row r="14832" spans="1:1" x14ac:dyDescent="0.25">
      <c r="A14832" s="3"/>
    </row>
    <row r="14833" spans="1:1" x14ac:dyDescent="0.25">
      <c r="A14833" s="3"/>
    </row>
    <row r="14834" spans="1:1" x14ac:dyDescent="0.25">
      <c r="A14834" s="3"/>
    </row>
    <row r="14835" spans="1:1" x14ac:dyDescent="0.25">
      <c r="A14835" s="3"/>
    </row>
    <row r="14836" spans="1:1" x14ac:dyDescent="0.25">
      <c r="A14836" s="3"/>
    </row>
    <row r="14837" spans="1:1" x14ac:dyDescent="0.25">
      <c r="A14837" s="3"/>
    </row>
    <row r="14838" spans="1:1" x14ac:dyDescent="0.25">
      <c r="A14838" s="3"/>
    </row>
    <row r="14839" spans="1:1" x14ac:dyDescent="0.25">
      <c r="A14839" s="3"/>
    </row>
    <row r="14840" spans="1:1" x14ac:dyDescent="0.25">
      <c r="A14840" s="3"/>
    </row>
    <row r="14841" spans="1:1" x14ac:dyDescent="0.25">
      <c r="A14841" s="3"/>
    </row>
    <row r="14842" spans="1:1" x14ac:dyDescent="0.25">
      <c r="A14842" s="3"/>
    </row>
    <row r="14843" spans="1:1" x14ac:dyDescent="0.25">
      <c r="A14843" s="3"/>
    </row>
    <row r="14844" spans="1:1" x14ac:dyDescent="0.25">
      <c r="A14844" s="3"/>
    </row>
    <row r="14845" spans="1:1" x14ac:dyDescent="0.25">
      <c r="A14845" s="3"/>
    </row>
    <row r="14846" spans="1:1" x14ac:dyDescent="0.25">
      <c r="A14846" s="3"/>
    </row>
    <row r="14847" spans="1:1" x14ac:dyDescent="0.25">
      <c r="A14847" s="3"/>
    </row>
    <row r="14848" spans="1:1" x14ac:dyDescent="0.25">
      <c r="A14848" s="3"/>
    </row>
    <row r="14849" spans="1:1" x14ac:dyDescent="0.25">
      <c r="A14849" s="3"/>
    </row>
    <row r="14850" spans="1:1" x14ac:dyDescent="0.25">
      <c r="A14850" s="3"/>
    </row>
    <row r="14851" spans="1:1" x14ac:dyDescent="0.25">
      <c r="A14851" s="3"/>
    </row>
    <row r="14852" spans="1:1" x14ac:dyDescent="0.25">
      <c r="A14852" s="3"/>
    </row>
    <row r="14853" spans="1:1" x14ac:dyDescent="0.25">
      <c r="A14853" s="3"/>
    </row>
    <row r="14854" spans="1:1" x14ac:dyDescent="0.25">
      <c r="A14854" s="3"/>
    </row>
    <row r="14855" spans="1:1" x14ac:dyDescent="0.25">
      <c r="A14855" s="3"/>
    </row>
    <row r="14856" spans="1:1" x14ac:dyDescent="0.25">
      <c r="A14856" s="3"/>
    </row>
    <row r="14857" spans="1:1" x14ac:dyDescent="0.25">
      <c r="A14857" s="3"/>
    </row>
    <row r="14858" spans="1:1" x14ac:dyDescent="0.25">
      <c r="A14858" s="3"/>
    </row>
    <row r="14859" spans="1:1" x14ac:dyDescent="0.25">
      <c r="A14859" s="3"/>
    </row>
    <row r="14860" spans="1:1" x14ac:dyDescent="0.25">
      <c r="A14860" s="3"/>
    </row>
    <row r="14861" spans="1:1" x14ac:dyDescent="0.25">
      <c r="A14861" s="3"/>
    </row>
    <row r="14862" spans="1:1" x14ac:dyDescent="0.25">
      <c r="A14862" s="3"/>
    </row>
    <row r="14863" spans="1:1" x14ac:dyDescent="0.25">
      <c r="A14863" s="3"/>
    </row>
    <row r="14864" spans="1:1" x14ac:dyDescent="0.25">
      <c r="A14864" s="3"/>
    </row>
    <row r="14865" spans="1:1" x14ac:dyDescent="0.25">
      <c r="A14865" s="3"/>
    </row>
    <row r="14866" spans="1:1" x14ac:dyDescent="0.25">
      <c r="A14866" s="3"/>
    </row>
    <row r="14867" spans="1:1" x14ac:dyDescent="0.25">
      <c r="A14867" s="3"/>
    </row>
    <row r="14868" spans="1:1" x14ac:dyDescent="0.25">
      <c r="A14868" s="3"/>
    </row>
    <row r="14869" spans="1:1" x14ac:dyDescent="0.25">
      <c r="A14869" s="3"/>
    </row>
    <row r="14870" spans="1:1" x14ac:dyDescent="0.25">
      <c r="A14870" s="3"/>
    </row>
    <row r="14871" spans="1:1" x14ac:dyDescent="0.25">
      <c r="A14871" s="3"/>
    </row>
    <row r="14872" spans="1:1" x14ac:dyDescent="0.25">
      <c r="A14872" s="3"/>
    </row>
    <row r="14873" spans="1:1" x14ac:dyDescent="0.25">
      <c r="A14873" s="3"/>
    </row>
    <row r="14874" spans="1:1" x14ac:dyDescent="0.25">
      <c r="A14874" s="3"/>
    </row>
    <row r="14875" spans="1:1" x14ac:dyDescent="0.25">
      <c r="A14875" s="3"/>
    </row>
    <row r="14876" spans="1:1" x14ac:dyDescent="0.25">
      <c r="A14876" s="3"/>
    </row>
    <row r="14877" spans="1:1" x14ac:dyDescent="0.25">
      <c r="A14877" s="3"/>
    </row>
    <row r="14878" spans="1:1" x14ac:dyDescent="0.25">
      <c r="A14878" s="3"/>
    </row>
    <row r="14879" spans="1:1" x14ac:dyDescent="0.25">
      <c r="A14879" s="3"/>
    </row>
    <row r="14880" spans="1:1" x14ac:dyDescent="0.25">
      <c r="A14880" s="3"/>
    </row>
    <row r="14881" spans="1:1" x14ac:dyDescent="0.25">
      <c r="A14881" s="3"/>
    </row>
    <row r="14882" spans="1:1" x14ac:dyDescent="0.25">
      <c r="A14882" s="3"/>
    </row>
    <row r="14883" spans="1:1" x14ac:dyDescent="0.25">
      <c r="A14883" s="3"/>
    </row>
    <row r="14884" spans="1:1" x14ac:dyDescent="0.25">
      <c r="A14884" s="3"/>
    </row>
    <row r="14885" spans="1:1" x14ac:dyDescent="0.25">
      <c r="A14885" s="3"/>
    </row>
    <row r="14886" spans="1:1" x14ac:dyDescent="0.25">
      <c r="A14886" s="3"/>
    </row>
    <row r="14887" spans="1:1" x14ac:dyDescent="0.25">
      <c r="A14887" s="3"/>
    </row>
    <row r="14888" spans="1:1" x14ac:dyDescent="0.25">
      <c r="A14888" s="3"/>
    </row>
    <row r="14889" spans="1:1" x14ac:dyDescent="0.25">
      <c r="A14889" s="3"/>
    </row>
    <row r="14890" spans="1:1" x14ac:dyDescent="0.25">
      <c r="A14890" s="3"/>
    </row>
    <row r="14891" spans="1:1" x14ac:dyDescent="0.25">
      <c r="A14891" s="3"/>
    </row>
    <row r="14892" spans="1:1" x14ac:dyDescent="0.25">
      <c r="A14892" s="3"/>
    </row>
    <row r="14893" spans="1:1" x14ac:dyDescent="0.25">
      <c r="A14893" s="3"/>
    </row>
    <row r="14894" spans="1:1" x14ac:dyDescent="0.25">
      <c r="A14894" s="3"/>
    </row>
    <row r="14895" spans="1:1" x14ac:dyDescent="0.25">
      <c r="A14895" s="3"/>
    </row>
    <row r="14896" spans="1:1" x14ac:dyDescent="0.25">
      <c r="A14896" s="3"/>
    </row>
    <row r="14897" spans="1:1" x14ac:dyDescent="0.25">
      <c r="A14897" s="3"/>
    </row>
    <row r="14898" spans="1:1" x14ac:dyDescent="0.25">
      <c r="A14898" s="3"/>
    </row>
    <row r="14899" spans="1:1" x14ac:dyDescent="0.25">
      <c r="A14899" s="3"/>
    </row>
    <row r="14900" spans="1:1" x14ac:dyDescent="0.25">
      <c r="A14900" s="3"/>
    </row>
    <row r="14901" spans="1:1" x14ac:dyDescent="0.25">
      <c r="A14901" s="3"/>
    </row>
    <row r="14902" spans="1:1" x14ac:dyDescent="0.25">
      <c r="A14902" s="3"/>
    </row>
    <row r="14903" spans="1:1" x14ac:dyDescent="0.25">
      <c r="A14903" s="3"/>
    </row>
    <row r="14904" spans="1:1" x14ac:dyDescent="0.25">
      <c r="A14904" s="3"/>
    </row>
    <row r="14905" spans="1:1" x14ac:dyDescent="0.25">
      <c r="A14905" s="3"/>
    </row>
    <row r="14906" spans="1:1" x14ac:dyDescent="0.25">
      <c r="A14906" s="3"/>
    </row>
    <row r="14907" spans="1:1" x14ac:dyDescent="0.25">
      <c r="A14907" s="3"/>
    </row>
    <row r="14908" spans="1:1" x14ac:dyDescent="0.25">
      <c r="A14908" s="3"/>
    </row>
    <row r="14909" spans="1:1" x14ac:dyDescent="0.25">
      <c r="A14909" s="3"/>
    </row>
    <row r="14910" spans="1:1" x14ac:dyDescent="0.25">
      <c r="A14910" s="3"/>
    </row>
    <row r="14911" spans="1:1" x14ac:dyDescent="0.25">
      <c r="A14911" s="3"/>
    </row>
    <row r="14912" spans="1:1" x14ac:dyDescent="0.25">
      <c r="A14912" s="3"/>
    </row>
    <row r="14913" spans="1:1" x14ac:dyDescent="0.25">
      <c r="A14913" s="3"/>
    </row>
    <row r="14914" spans="1:1" x14ac:dyDescent="0.25">
      <c r="A14914" s="3"/>
    </row>
    <row r="14915" spans="1:1" x14ac:dyDescent="0.25">
      <c r="A14915" s="3"/>
    </row>
    <row r="14916" spans="1:1" x14ac:dyDescent="0.25">
      <c r="A14916" s="3"/>
    </row>
    <row r="14917" spans="1:1" x14ac:dyDescent="0.25">
      <c r="A14917" s="3"/>
    </row>
    <row r="14918" spans="1:1" x14ac:dyDescent="0.25">
      <c r="A14918" s="3"/>
    </row>
    <row r="14919" spans="1:1" x14ac:dyDescent="0.25">
      <c r="A14919" s="3"/>
    </row>
    <row r="14920" spans="1:1" x14ac:dyDescent="0.25">
      <c r="A14920" s="3"/>
    </row>
    <row r="14921" spans="1:1" x14ac:dyDescent="0.25">
      <c r="A14921" s="3"/>
    </row>
    <row r="14922" spans="1:1" x14ac:dyDescent="0.25">
      <c r="A14922" s="3"/>
    </row>
    <row r="14923" spans="1:1" x14ac:dyDescent="0.25">
      <c r="A14923" s="3"/>
    </row>
    <row r="14924" spans="1:1" x14ac:dyDescent="0.25">
      <c r="A14924" s="3"/>
    </row>
    <row r="14925" spans="1:1" x14ac:dyDescent="0.25">
      <c r="A14925" s="3"/>
    </row>
    <row r="14926" spans="1:1" x14ac:dyDescent="0.25">
      <c r="A14926" s="3"/>
    </row>
    <row r="14927" spans="1:1" x14ac:dyDescent="0.25">
      <c r="A14927" s="3"/>
    </row>
    <row r="14928" spans="1:1" x14ac:dyDescent="0.25">
      <c r="A14928" s="3"/>
    </row>
    <row r="14929" spans="1:1" x14ac:dyDescent="0.25">
      <c r="A14929" s="3"/>
    </row>
    <row r="14930" spans="1:1" x14ac:dyDescent="0.25">
      <c r="A14930" s="3"/>
    </row>
    <row r="14931" spans="1:1" x14ac:dyDescent="0.25">
      <c r="A14931" s="3"/>
    </row>
    <row r="14932" spans="1:1" x14ac:dyDescent="0.25">
      <c r="A14932" s="3"/>
    </row>
    <row r="14933" spans="1:1" x14ac:dyDescent="0.25">
      <c r="A14933" s="3"/>
    </row>
    <row r="14934" spans="1:1" x14ac:dyDescent="0.25">
      <c r="A14934" s="3"/>
    </row>
    <row r="14935" spans="1:1" x14ac:dyDescent="0.25">
      <c r="A14935" s="3"/>
    </row>
    <row r="14936" spans="1:1" x14ac:dyDescent="0.25">
      <c r="A14936" s="3"/>
    </row>
    <row r="14937" spans="1:1" x14ac:dyDescent="0.25">
      <c r="A14937" s="3"/>
    </row>
    <row r="14938" spans="1:1" x14ac:dyDescent="0.25">
      <c r="A14938" s="3"/>
    </row>
    <row r="14939" spans="1:1" x14ac:dyDescent="0.25">
      <c r="A14939" s="3"/>
    </row>
    <row r="14940" spans="1:1" x14ac:dyDescent="0.25">
      <c r="A14940" s="3"/>
    </row>
    <row r="14941" spans="1:1" x14ac:dyDescent="0.25">
      <c r="A14941" s="3"/>
    </row>
    <row r="14942" spans="1:1" x14ac:dyDescent="0.25">
      <c r="A14942" s="3"/>
    </row>
    <row r="14943" spans="1:1" x14ac:dyDescent="0.25">
      <c r="A14943" s="3"/>
    </row>
    <row r="14944" spans="1:1" x14ac:dyDescent="0.25">
      <c r="A14944" s="3"/>
    </row>
    <row r="14945" spans="1:1" x14ac:dyDescent="0.25">
      <c r="A14945" s="3"/>
    </row>
    <row r="14946" spans="1:1" x14ac:dyDescent="0.25">
      <c r="A14946" s="3"/>
    </row>
    <row r="14947" spans="1:1" x14ac:dyDescent="0.25">
      <c r="A14947" s="3"/>
    </row>
    <row r="14948" spans="1:1" x14ac:dyDescent="0.25">
      <c r="A14948" s="3"/>
    </row>
    <row r="14949" spans="1:1" x14ac:dyDescent="0.25">
      <c r="A14949" s="3"/>
    </row>
    <row r="14950" spans="1:1" x14ac:dyDescent="0.25">
      <c r="A14950" s="3"/>
    </row>
    <row r="14951" spans="1:1" x14ac:dyDescent="0.25">
      <c r="A14951" s="3"/>
    </row>
    <row r="14952" spans="1:1" x14ac:dyDescent="0.25">
      <c r="A14952" s="3"/>
    </row>
    <row r="14953" spans="1:1" x14ac:dyDescent="0.25">
      <c r="A14953" s="3"/>
    </row>
    <row r="14954" spans="1:1" x14ac:dyDescent="0.25">
      <c r="A14954" s="3"/>
    </row>
    <row r="14955" spans="1:1" x14ac:dyDescent="0.25">
      <c r="A14955" s="3"/>
    </row>
    <row r="14956" spans="1:1" x14ac:dyDescent="0.25">
      <c r="A14956" s="3"/>
    </row>
    <row r="14957" spans="1:1" x14ac:dyDescent="0.25">
      <c r="A14957" s="3"/>
    </row>
    <row r="14958" spans="1:1" x14ac:dyDescent="0.25">
      <c r="A14958" s="3"/>
    </row>
    <row r="14959" spans="1:1" x14ac:dyDescent="0.25">
      <c r="A14959" s="3"/>
    </row>
    <row r="14960" spans="1:1" x14ac:dyDescent="0.25">
      <c r="A14960" s="3"/>
    </row>
    <row r="14961" spans="1:1" x14ac:dyDescent="0.25">
      <c r="A14961" s="3"/>
    </row>
    <row r="14962" spans="1:1" x14ac:dyDescent="0.25">
      <c r="A14962" s="3"/>
    </row>
    <row r="14963" spans="1:1" x14ac:dyDescent="0.25">
      <c r="A14963" s="3"/>
    </row>
    <row r="14964" spans="1:1" x14ac:dyDescent="0.25">
      <c r="A14964" s="3"/>
    </row>
    <row r="14965" spans="1:1" x14ac:dyDescent="0.25">
      <c r="A14965" s="3"/>
    </row>
    <row r="14966" spans="1:1" x14ac:dyDescent="0.25">
      <c r="A14966" s="3"/>
    </row>
    <row r="14967" spans="1:1" x14ac:dyDescent="0.25">
      <c r="A14967" s="3"/>
    </row>
    <row r="14968" spans="1:1" x14ac:dyDescent="0.25">
      <c r="A14968" s="3"/>
    </row>
    <row r="14969" spans="1:1" x14ac:dyDescent="0.25">
      <c r="A14969" s="3"/>
    </row>
    <row r="14970" spans="1:1" x14ac:dyDescent="0.25">
      <c r="A14970" s="3"/>
    </row>
    <row r="14971" spans="1:1" x14ac:dyDescent="0.25">
      <c r="A14971" s="3"/>
    </row>
    <row r="14972" spans="1:1" x14ac:dyDescent="0.25">
      <c r="A14972" s="3"/>
    </row>
    <row r="14973" spans="1:1" x14ac:dyDescent="0.25">
      <c r="A14973" s="3"/>
    </row>
    <row r="14974" spans="1:1" x14ac:dyDescent="0.25">
      <c r="A14974" s="3"/>
    </row>
    <row r="14975" spans="1:1" x14ac:dyDescent="0.25">
      <c r="A14975" s="3"/>
    </row>
    <row r="14976" spans="1:1" x14ac:dyDescent="0.25">
      <c r="A14976" s="3"/>
    </row>
    <row r="14977" spans="1:1" x14ac:dyDescent="0.25">
      <c r="A14977" s="3"/>
    </row>
    <row r="14978" spans="1:1" x14ac:dyDescent="0.25">
      <c r="A14978" s="3"/>
    </row>
    <row r="14979" spans="1:1" x14ac:dyDescent="0.25">
      <c r="A14979" s="3"/>
    </row>
    <row r="14980" spans="1:1" x14ac:dyDescent="0.25">
      <c r="A14980" s="3"/>
    </row>
    <row r="14981" spans="1:1" x14ac:dyDescent="0.25">
      <c r="A14981" s="3"/>
    </row>
    <row r="14982" spans="1:1" x14ac:dyDescent="0.25">
      <c r="A14982" s="3"/>
    </row>
    <row r="14983" spans="1:1" x14ac:dyDescent="0.25">
      <c r="A14983" s="3"/>
    </row>
    <row r="14984" spans="1:1" x14ac:dyDescent="0.25">
      <c r="A14984" s="3"/>
    </row>
    <row r="14985" spans="1:1" x14ac:dyDescent="0.25">
      <c r="A14985" s="3"/>
    </row>
    <row r="14986" spans="1:1" x14ac:dyDescent="0.25">
      <c r="A14986" s="3"/>
    </row>
    <row r="14987" spans="1:1" x14ac:dyDescent="0.25">
      <c r="A14987" s="3"/>
    </row>
    <row r="14988" spans="1:1" x14ac:dyDescent="0.25">
      <c r="A14988" s="3"/>
    </row>
    <row r="14989" spans="1:1" x14ac:dyDescent="0.25">
      <c r="A14989" s="3"/>
    </row>
    <row r="14990" spans="1:1" x14ac:dyDescent="0.25">
      <c r="A14990" s="3"/>
    </row>
    <row r="14991" spans="1:1" x14ac:dyDescent="0.25">
      <c r="A14991" s="3"/>
    </row>
    <row r="14992" spans="1:1" x14ac:dyDescent="0.25">
      <c r="A14992" s="3"/>
    </row>
    <row r="14993" spans="1:1" x14ac:dyDescent="0.25">
      <c r="A14993" s="3"/>
    </row>
    <row r="14994" spans="1:1" x14ac:dyDescent="0.25">
      <c r="A14994" s="3"/>
    </row>
    <row r="14995" spans="1:1" x14ac:dyDescent="0.25">
      <c r="A14995" s="3"/>
    </row>
    <row r="14996" spans="1:1" x14ac:dyDescent="0.25">
      <c r="A14996" s="3"/>
    </row>
    <row r="14997" spans="1:1" x14ac:dyDescent="0.25">
      <c r="A14997" s="3"/>
    </row>
    <row r="14998" spans="1:1" x14ac:dyDescent="0.25">
      <c r="A14998" s="3"/>
    </row>
    <row r="14999" spans="1:1" x14ac:dyDescent="0.25">
      <c r="A14999" s="3"/>
    </row>
    <row r="15000" spans="1:1" x14ac:dyDescent="0.25">
      <c r="A15000" s="3"/>
    </row>
    <row r="15001" spans="1:1" x14ac:dyDescent="0.25">
      <c r="A15001" s="3"/>
    </row>
    <row r="15002" spans="1:1" x14ac:dyDescent="0.25">
      <c r="A15002" s="3"/>
    </row>
    <row r="15003" spans="1:1" x14ac:dyDescent="0.25">
      <c r="A15003" s="3"/>
    </row>
    <row r="15004" spans="1:1" x14ac:dyDescent="0.25">
      <c r="A15004" s="3"/>
    </row>
    <row r="15005" spans="1:1" x14ac:dyDescent="0.25">
      <c r="A15005" s="3"/>
    </row>
    <row r="15006" spans="1:1" x14ac:dyDescent="0.25">
      <c r="A15006" s="3"/>
    </row>
    <row r="15007" spans="1:1" x14ac:dyDescent="0.25">
      <c r="A15007" s="3"/>
    </row>
    <row r="15008" spans="1:1" x14ac:dyDescent="0.25">
      <c r="A15008" s="3"/>
    </row>
    <row r="15009" spans="1:1" x14ac:dyDescent="0.25">
      <c r="A15009" s="3"/>
    </row>
    <row r="15010" spans="1:1" x14ac:dyDescent="0.25">
      <c r="A15010" s="3"/>
    </row>
    <row r="15011" spans="1:1" x14ac:dyDescent="0.25">
      <c r="A15011" s="3"/>
    </row>
    <row r="15012" spans="1:1" x14ac:dyDescent="0.25">
      <c r="A15012" s="3"/>
    </row>
    <row r="15013" spans="1:1" x14ac:dyDescent="0.25">
      <c r="A15013" s="3"/>
    </row>
    <row r="15014" spans="1:1" x14ac:dyDescent="0.25">
      <c r="A15014" s="3"/>
    </row>
    <row r="15015" spans="1:1" x14ac:dyDescent="0.25">
      <c r="A15015" s="3"/>
    </row>
    <row r="15016" spans="1:1" x14ac:dyDescent="0.25">
      <c r="A15016" s="3"/>
    </row>
    <row r="15017" spans="1:1" x14ac:dyDescent="0.25">
      <c r="A15017" s="3"/>
    </row>
    <row r="15018" spans="1:1" x14ac:dyDescent="0.25">
      <c r="A15018" s="3"/>
    </row>
    <row r="15019" spans="1:1" x14ac:dyDescent="0.25">
      <c r="A15019" s="3"/>
    </row>
    <row r="15020" spans="1:1" x14ac:dyDescent="0.25">
      <c r="A15020" s="3"/>
    </row>
    <row r="15021" spans="1:1" x14ac:dyDescent="0.25">
      <c r="A15021" s="3"/>
    </row>
    <row r="15022" spans="1:1" x14ac:dyDescent="0.25">
      <c r="A15022" s="3"/>
    </row>
    <row r="15023" spans="1:1" x14ac:dyDescent="0.25">
      <c r="A15023" s="3"/>
    </row>
    <row r="15024" spans="1:1" x14ac:dyDescent="0.25">
      <c r="A15024" s="3"/>
    </row>
    <row r="15025" spans="1:1" x14ac:dyDescent="0.25">
      <c r="A15025" s="3"/>
    </row>
    <row r="15026" spans="1:1" x14ac:dyDescent="0.25">
      <c r="A15026" s="3"/>
    </row>
    <row r="15027" spans="1:1" x14ac:dyDescent="0.25">
      <c r="A15027" s="3"/>
    </row>
    <row r="15028" spans="1:1" x14ac:dyDescent="0.25">
      <c r="A15028" s="3"/>
    </row>
    <row r="15029" spans="1:1" x14ac:dyDescent="0.25">
      <c r="A15029" s="3"/>
    </row>
    <row r="15030" spans="1:1" x14ac:dyDescent="0.25">
      <c r="A15030" s="3"/>
    </row>
    <row r="15031" spans="1:1" x14ac:dyDescent="0.25">
      <c r="A15031" s="3"/>
    </row>
    <row r="15032" spans="1:1" x14ac:dyDescent="0.25">
      <c r="A15032" s="3"/>
    </row>
    <row r="15033" spans="1:1" x14ac:dyDescent="0.25">
      <c r="A15033" s="3"/>
    </row>
    <row r="15034" spans="1:1" x14ac:dyDescent="0.25">
      <c r="A15034" s="3"/>
    </row>
    <row r="15035" spans="1:1" x14ac:dyDescent="0.25">
      <c r="A15035" s="3"/>
    </row>
    <row r="15036" spans="1:1" x14ac:dyDescent="0.25">
      <c r="A15036" s="3"/>
    </row>
    <row r="15037" spans="1:1" x14ac:dyDescent="0.25">
      <c r="A15037" s="3"/>
    </row>
    <row r="15038" spans="1:1" x14ac:dyDescent="0.25">
      <c r="A15038" s="3"/>
    </row>
    <row r="15039" spans="1:1" x14ac:dyDescent="0.25">
      <c r="A15039" s="3"/>
    </row>
    <row r="15040" spans="1:1" x14ac:dyDescent="0.25">
      <c r="A15040" s="3"/>
    </row>
    <row r="15041" spans="1:1" x14ac:dyDescent="0.25">
      <c r="A15041" s="3"/>
    </row>
    <row r="15042" spans="1:1" x14ac:dyDescent="0.25">
      <c r="A15042" s="3"/>
    </row>
    <row r="15043" spans="1:1" x14ac:dyDescent="0.25">
      <c r="A15043" s="3"/>
    </row>
    <row r="15044" spans="1:1" x14ac:dyDescent="0.25">
      <c r="A15044" s="3"/>
    </row>
    <row r="15045" spans="1:1" x14ac:dyDescent="0.25">
      <c r="A15045" s="3"/>
    </row>
    <row r="15046" spans="1:1" x14ac:dyDescent="0.25">
      <c r="A15046" s="3"/>
    </row>
    <row r="15047" spans="1:1" x14ac:dyDescent="0.25">
      <c r="A15047" s="3"/>
    </row>
    <row r="15048" spans="1:1" x14ac:dyDescent="0.25">
      <c r="A15048" s="3"/>
    </row>
    <row r="15049" spans="1:1" x14ac:dyDescent="0.25">
      <c r="A15049" s="3"/>
    </row>
    <row r="15050" spans="1:1" x14ac:dyDescent="0.25">
      <c r="A15050" s="3"/>
    </row>
    <row r="15051" spans="1:1" x14ac:dyDescent="0.25">
      <c r="A15051" s="3"/>
    </row>
    <row r="15052" spans="1:1" x14ac:dyDescent="0.25">
      <c r="A15052" s="3"/>
    </row>
    <row r="15053" spans="1:1" x14ac:dyDescent="0.25">
      <c r="A15053" s="3"/>
    </row>
    <row r="15054" spans="1:1" x14ac:dyDescent="0.25">
      <c r="A15054" s="3"/>
    </row>
    <row r="15055" spans="1:1" x14ac:dyDescent="0.25">
      <c r="A15055" s="3"/>
    </row>
    <row r="15056" spans="1:1" x14ac:dyDescent="0.25">
      <c r="A15056" s="3"/>
    </row>
    <row r="15057" spans="1:1" x14ac:dyDescent="0.25">
      <c r="A15057" s="3"/>
    </row>
    <row r="15058" spans="1:1" x14ac:dyDescent="0.25">
      <c r="A15058" s="3"/>
    </row>
    <row r="15059" spans="1:1" x14ac:dyDescent="0.25">
      <c r="A15059" s="3"/>
    </row>
    <row r="15060" spans="1:1" x14ac:dyDescent="0.25">
      <c r="A15060" s="3"/>
    </row>
    <row r="15061" spans="1:1" x14ac:dyDescent="0.25">
      <c r="A15061" s="3"/>
    </row>
    <row r="15062" spans="1:1" x14ac:dyDescent="0.25">
      <c r="A15062" s="3"/>
    </row>
    <row r="15063" spans="1:1" x14ac:dyDescent="0.25">
      <c r="A15063" s="3"/>
    </row>
    <row r="15064" spans="1:1" x14ac:dyDescent="0.25">
      <c r="A15064" s="3"/>
    </row>
    <row r="15065" spans="1:1" x14ac:dyDescent="0.25">
      <c r="A15065" s="3"/>
    </row>
    <row r="15066" spans="1:1" x14ac:dyDescent="0.25">
      <c r="A15066" s="3"/>
    </row>
    <row r="15067" spans="1:1" x14ac:dyDescent="0.25">
      <c r="A15067" s="3"/>
    </row>
    <row r="15068" spans="1:1" x14ac:dyDescent="0.25">
      <c r="A15068" s="3"/>
    </row>
    <row r="15069" spans="1:1" x14ac:dyDescent="0.25">
      <c r="A15069" s="3"/>
    </row>
    <row r="15070" spans="1:1" x14ac:dyDescent="0.25">
      <c r="A15070" s="3"/>
    </row>
    <row r="15071" spans="1:1" x14ac:dyDescent="0.25">
      <c r="A15071" s="3"/>
    </row>
    <row r="15072" spans="1:1" x14ac:dyDescent="0.25">
      <c r="A15072" s="3"/>
    </row>
    <row r="15073" spans="1:1" x14ac:dyDescent="0.25">
      <c r="A15073" s="3"/>
    </row>
    <row r="15074" spans="1:1" x14ac:dyDescent="0.25">
      <c r="A15074" s="3"/>
    </row>
    <row r="15075" spans="1:1" x14ac:dyDescent="0.25">
      <c r="A15075" s="3"/>
    </row>
    <row r="15076" spans="1:1" x14ac:dyDescent="0.25">
      <c r="A15076" s="3"/>
    </row>
    <row r="15077" spans="1:1" x14ac:dyDescent="0.25">
      <c r="A15077" s="3"/>
    </row>
    <row r="15078" spans="1:1" x14ac:dyDescent="0.25">
      <c r="A15078" s="3"/>
    </row>
    <row r="15079" spans="1:1" x14ac:dyDescent="0.25">
      <c r="A15079" s="3"/>
    </row>
    <row r="15080" spans="1:1" x14ac:dyDescent="0.25">
      <c r="A15080" s="3"/>
    </row>
    <row r="15081" spans="1:1" x14ac:dyDescent="0.25">
      <c r="A15081" s="3"/>
    </row>
    <row r="15082" spans="1:1" x14ac:dyDescent="0.25">
      <c r="A15082" s="3"/>
    </row>
    <row r="15083" spans="1:1" x14ac:dyDescent="0.25">
      <c r="A15083" s="3"/>
    </row>
    <row r="15084" spans="1:1" x14ac:dyDescent="0.25">
      <c r="A15084" s="3"/>
    </row>
    <row r="15085" spans="1:1" x14ac:dyDescent="0.25">
      <c r="A15085" s="3"/>
    </row>
    <row r="15086" spans="1:1" x14ac:dyDescent="0.25">
      <c r="A15086" s="3"/>
    </row>
    <row r="15087" spans="1:1" x14ac:dyDescent="0.25">
      <c r="A15087" s="3"/>
    </row>
    <row r="15088" spans="1:1" x14ac:dyDescent="0.25">
      <c r="A15088" s="3"/>
    </row>
    <row r="15089" spans="1:1" x14ac:dyDescent="0.25">
      <c r="A15089" s="3"/>
    </row>
    <row r="15090" spans="1:1" x14ac:dyDescent="0.25">
      <c r="A15090" s="3"/>
    </row>
    <row r="15091" spans="1:1" x14ac:dyDescent="0.25">
      <c r="A15091" s="3"/>
    </row>
    <row r="15092" spans="1:1" x14ac:dyDescent="0.25">
      <c r="A15092" s="3"/>
    </row>
    <row r="15093" spans="1:1" x14ac:dyDescent="0.25">
      <c r="A15093" s="3"/>
    </row>
    <row r="15094" spans="1:1" x14ac:dyDescent="0.25">
      <c r="A15094" s="3"/>
    </row>
    <row r="15095" spans="1:1" x14ac:dyDescent="0.25">
      <c r="A15095" s="3"/>
    </row>
    <row r="15096" spans="1:1" x14ac:dyDescent="0.25">
      <c r="A15096" s="3"/>
    </row>
    <row r="15097" spans="1:1" x14ac:dyDescent="0.25">
      <c r="A15097" s="3"/>
    </row>
    <row r="15098" spans="1:1" x14ac:dyDescent="0.25">
      <c r="A15098" s="3"/>
    </row>
    <row r="15099" spans="1:1" x14ac:dyDescent="0.25">
      <c r="A15099" s="3"/>
    </row>
    <row r="15100" spans="1:1" x14ac:dyDescent="0.25">
      <c r="A15100" s="3"/>
    </row>
    <row r="15101" spans="1:1" x14ac:dyDescent="0.25">
      <c r="A15101" s="3"/>
    </row>
    <row r="15102" spans="1:1" x14ac:dyDescent="0.25">
      <c r="A15102" s="3"/>
    </row>
    <row r="15103" spans="1:1" x14ac:dyDescent="0.25">
      <c r="A15103" s="3"/>
    </row>
    <row r="15104" spans="1:1" x14ac:dyDescent="0.25">
      <c r="A15104" s="3"/>
    </row>
    <row r="15105" spans="1:1" x14ac:dyDescent="0.25">
      <c r="A15105" s="3"/>
    </row>
    <row r="15106" spans="1:1" x14ac:dyDescent="0.25">
      <c r="A15106" s="3"/>
    </row>
    <row r="15107" spans="1:1" x14ac:dyDescent="0.25">
      <c r="A15107" s="3"/>
    </row>
    <row r="15108" spans="1:1" x14ac:dyDescent="0.25">
      <c r="A15108" s="3"/>
    </row>
    <row r="15109" spans="1:1" x14ac:dyDescent="0.25">
      <c r="A15109" s="3"/>
    </row>
    <row r="15110" spans="1:1" x14ac:dyDescent="0.25">
      <c r="A15110" s="3"/>
    </row>
    <row r="15111" spans="1:1" x14ac:dyDescent="0.25">
      <c r="A15111" s="3"/>
    </row>
    <row r="15112" spans="1:1" x14ac:dyDescent="0.25">
      <c r="A15112" s="3"/>
    </row>
    <row r="15113" spans="1:1" x14ac:dyDescent="0.25">
      <c r="A15113" s="3"/>
    </row>
    <row r="15114" spans="1:1" x14ac:dyDescent="0.25">
      <c r="A15114" s="3"/>
    </row>
    <row r="15115" spans="1:1" x14ac:dyDescent="0.25">
      <c r="A15115" s="3"/>
    </row>
    <row r="15116" spans="1:1" x14ac:dyDescent="0.25">
      <c r="A15116" s="3"/>
    </row>
    <row r="15117" spans="1:1" x14ac:dyDescent="0.25">
      <c r="A15117" s="3"/>
    </row>
    <row r="15118" spans="1:1" x14ac:dyDescent="0.25">
      <c r="A15118" s="3"/>
    </row>
    <row r="15119" spans="1:1" x14ac:dyDescent="0.25">
      <c r="A15119" s="3"/>
    </row>
    <row r="15120" spans="1:1" x14ac:dyDescent="0.25">
      <c r="A15120" s="3"/>
    </row>
    <row r="15121" spans="1:1" x14ac:dyDescent="0.25">
      <c r="A15121" s="3"/>
    </row>
    <row r="15122" spans="1:1" x14ac:dyDescent="0.25">
      <c r="A15122" s="3"/>
    </row>
    <row r="15123" spans="1:1" x14ac:dyDescent="0.25">
      <c r="A15123" s="3"/>
    </row>
    <row r="15124" spans="1:1" x14ac:dyDescent="0.25">
      <c r="A15124" s="3"/>
    </row>
    <row r="15125" spans="1:1" x14ac:dyDescent="0.25">
      <c r="A15125" s="3"/>
    </row>
    <row r="15126" spans="1:1" x14ac:dyDescent="0.25">
      <c r="A15126" s="3"/>
    </row>
    <row r="15127" spans="1:1" x14ac:dyDescent="0.25">
      <c r="A15127" s="3"/>
    </row>
    <row r="15128" spans="1:1" x14ac:dyDescent="0.25">
      <c r="A15128" s="3"/>
    </row>
    <row r="15129" spans="1:1" x14ac:dyDescent="0.25">
      <c r="A15129" s="3"/>
    </row>
    <row r="15130" spans="1:1" x14ac:dyDescent="0.25">
      <c r="A15130" s="3"/>
    </row>
    <row r="15131" spans="1:1" x14ac:dyDescent="0.25">
      <c r="A15131" s="3"/>
    </row>
    <row r="15132" spans="1:1" x14ac:dyDescent="0.25">
      <c r="A15132" s="3"/>
    </row>
    <row r="15133" spans="1:1" x14ac:dyDescent="0.25">
      <c r="A15133" s="3"/>
    </row>
    <row r="15134" spans="1:1" x14ac:dyDescent="0.25">
      <c r="A15134" s="3"/>
    </row>
    <row r="15135" spans="1:1" x14ac:dyDescent="0.25">
      <c r="A15135" s="3"/>
    </row>
    <row r="15136" spans="1:1" x14ac:dyDescent="0.25">
      <c r="A15136" s="3"/>
    </row>
    <row r="15137" spans="1:1" x14ac:dyDescent="0.25">
      <c r="A15137" s="3"/>
    </row>
    <row r="15138" spans="1:1" x14ac:dyDescent="0.25">
      <c r="A15138" s="3"/>
    </row>
    <row r="15139" spans="1:1" x14ac:dyDescent="0.25">
      <c r="A15139" s="3"/>
    </row>
    <row r="15140" spans="1:1" x14ac:dyDescent="0.25">
      <c r="A15140" s="3"/>
    </row>
    <row r="15141" spans="1:1" x14ac:dyDescent="0.25">
      <c r="A15141" s="3"/>
    </row>
    <row r="15142" spans="1:1" x14ac:dyDescent="0.25">
      <c r="A15142" s="3"/>
    </row>
    <row r="15143" spans="1:1" x14ac:dyDescent="0.25">
      <c r="A15143" s="3"/>
    </row>
    <row r="15144" spans="1:1" x14ac:dyDescent="0.25">
      <c r="A15144" s="3"/>
    </row>
    <row r="15145" spans="1:1" x14ac:dyDescent="0.25">
      <c r="A15145" s="3"/>
    </row>
    <row r="15146" spans="1:1" x14ac:dyDescent="0.25">
      <c r="A15146" s="3"/>
    </row>
    <row r="15147" spans="1:1" x14ac:dyDescent="0.25">
      <c r="A15147" s="3"/>
    </row>
    <row r="15148" spans="1:1" x14ac:dyDescent="0.25">
      <c r="A15148" s="3"/>
    </row>
    <row r="15149" spans="1:1" x14ac:dyDescent="0.25">
      <c r="A15149" s="3"/>
    </row>
    <row r="15150" spans="1:1" x14ac:dyDescent="0.25">
      <c r="A15150" s="3"/>
    </row>
    <row r="15151" spans="1:1" x14ac:dyDescent="0.25">
      <c r="A15151" s="3"/>
    </row>
    <row r="15152" spans="1:1" x14ac:dyDescent="0.25">
      <c r="A15152" s="3"/>
    </row>
    <row r="15153" spans="1:1" x14ac:dyDescent="0.25">
      <c r="A15153" s="3"/>
    </row>
    <row r="15154" spans="1:1" x14ac:dyDescent="0.25">
      <c r="A15154" s="3"/>
    </row>
    <row r="15155" spans="1:1" x14ac:dyDescent="0.25">
      <c r="A15155" s="3"/>
    </row>
    <row r="15156" spans="1:1" x14ac:dyDescent="0.25">
      <c r="A15156" s="3"/>
    </row>
    <row r="15157" spans="1:1" x14ac:dyDescent="0.25">
      <c r="A15157" s="3"/>
    </row>
    <row r="15158" spans="1:1" x14ac:dyDescent="0.25">
      <c r="A15158" s="3"/>
    </row>
    <row r="15159" spans="1:1" x14ac:dyDescent="0.25">
      <c r="A15159" s="3"/>
    </row>
    <row r="15160" spans="1:1" x14ac:dyDescent="0.25">
      <c r="A15160" s="3"/>
    </row>
    <row r="15161" spans="1:1" x14ac:dyDescent="0.25">
      <c r="A15161" s="3"/>
    </row>
    <row r="15162" spans="1:1" x14ac:dyDescent="0.25">
      <c r="A15162" s="3"/>
    </row>
    <row r="15163" spans="1:1" x14ac:dyDescent="0.25">
      <c r="A15163" s="3"/>
    </row>
    <row r="15164" spans="1:1" x14ac:dyDescent="0.25">
      <c r="A15164" s="3"/>
    </row>
    <row r="15165" spans="1:1" x14ac:dyDescent="0.25">
      <c r="A15165" s="3"/>
    </row>
    <row r="15166" spans="1:1" x14ac:dyDescent="0.25">
      <c r="A15166" s="3"/>
    </row>
    <row r="15167" spans="1:1" x14ac:dyDescent="0.25">
      <c r="A15167" s="3"/>
    </row>
    <row r="15168" spans="1:1" x14ac:dyDescent="0.25">
      <c r="A15168" s="3"/>
    </row>
    <row r="15169" spans="1:1" x14ac:dyDescent="0.25">
      <c r="A15169" s="3"/>
    </row>
    <row r="15170" spans="1:1" x14ac:dyDescent="0.25">
      <c r="A15170" s="3"/>
    </row>
    <row r="15171" spans="1:1" x14ac:dyDescent="0.25">
      <c r="A15171" s="3"/>
    </row>
    <row r="15172" spans="1:1" x14ac:dyDescent="0.25">
      <c r="A15172" s="3"/>
    </row>
    <row r="15173" spans="1:1" x14ac:dyDescent="0.25">
      <c r="A15173" s="3"/>
    </row>
    <row r="15174" spans="1:1" x14ac:dyDescent="0.25">
      <c r="A15174" s="3"/>
    </row>
    <row r="15175" spans="1:1" x14ac:dyDescent="0.25">
      <c r="A15175" s="3"/>
    </row>
    <row r="15176" spans="1:1" x14ac:dyDescent="0.25">
      <c r="A15176" s="3"/>
    </row>
    <row r="15177" spans="1:1" x14ac:dyDescent="0.25">
      <c r="A15177" s="3"/>
    </row>
    <row r="15178" spans="1:1" x14ac:dyDescent="0.25">
      <c r="A15178" s="3"/>
    </row>
    <row r="15179" spans="1:1" x14ac:dyDescent="0.25">
      <c r="A15179" s="3"/>
    </row>
    <row r="15180" spans="1:1" x14ac:dyDescent="0.25">
      <c r="A15180" s="3"/>
    </row>
    <row r="15181" spans="1:1" x14ac:dyDescent="0.25">
      <c r="A15181" s="3"/>
    </row>
    <row r="15182" spans="1:1" x14ac:dyDescent="0.25">
      <c r="A15182" s="3"/>
    </row>
    <row r="15183" spans="1:1" x14ac:dyDescent="0.25">
      <c r="A15183" s="3"/>
    </row>
    <row r="15184" spans="1:1" x14ac:dyDescent="0.25">
      <c r="A15184" s="3"/>
    </row>
    <row r="15185" spans="1:1" x14ac:dyDescent="0.25">
      <c r="A15185" s="3"/>
    </row>
    <row r="15186" spans="1:1" x14ac:dyDescent="0.25">
      <c r="A15186" s="3"/>
    </row>
    <row r="15187" spans="1:1" x14ac:dyDescent="0.25">
      <c r="A15187" s="3"/>
    </row>
    <row r="15188" spans="1:1" x14ac:dyDescent="0.25">
      <c r="A15188" s="3"/>
    </row>
    <row r="15189" spans="1:1" x14ac:dyDescent="0.25">
      <c r="A15189" s="3"/>
    </row>
    <row r="15190" spans="1:1" x14ac:dyDescent="0.25">
      <c r="A15190" s="3"/>
    </row>
    <row r="15191" spans="1:1" x14ac:dyDescent="0.25">
      <c r="A15191" s="3"/>
    </row>
    <row r="15192" spans="1:1" x14ac:dyDescent="0.25">
      <c r="A15192" s="3"/>
    </row>
    <row r="15193" spans="1:1" x14ac:dyDescent="0.25">
      <c r="A15193" s="3"/>
    </row>
    <row r="15194" spans="1:1" x14ac:dyDescent="0.25">
      <c r="A15194" s="3"/>
    </row>
    <row r="15195" spans="1:1" x14ac:dyDescent="0.25">
      <c r="A15195" s="3"/>
    </row>
    <row r="15196" spans="1:1" x14ac:dyDescent="0.25">
      <c r="A15196" s="3"/>
    </row>
    <row r="15197" spans="1:1" x14ac:dyDescent="0.25">
      <c r="A15197" s="3"/>
    </row>
    <row r="15198" spans="1:1" x14ac:dyDescent="0.25">
      <c r="A15198" s="3"/>
    </row>
    <row r="15199" spans="1:1" x14ac:dyDescent="0.25">
      <c r="A15199" s="3"/>
    </row>
    <row r="15200" spans="1:1" x14ac:dyDescent="0.25">
      <c r="A15200" s="3"/>
    </row>
    <row r="15201" spans="1:1" x14ac:dyDescent="0.25">
      <c r="A15201" s="3"/>
    </row>
    <row r="15202" spans="1:1" x14ac:dyDescent="0.25">
      <c r="A15202" s="3"/>
    </row>
    <row r="15203" spans="1:1" x14ac:dyDescent="0.25">
      <c r="A15203" s="3"/>
    </row>
    <row r="15204" spans="1:1" x14ac:dyDescent="0.25">
      <c r="A15204" s="3"/>
    </row>
    <row r="15205" spans="1:1" x14ac:dyDescent="0.25">
      <c r="A15205" s="3"/>
    </row>
    <row r="15206" spans="1:1" x14ac:dyDescent="0.25">
      <c r="A15206" s="3"/>
    </row>
    <row r="15207" spans="1:1" x14ac:dyDescent="0.25">
      <c r="A15207" s="3"/>
    </row>
    <row r="15208" spans="1:1" x14ac:dyDescent="0.25">
      <c r="A15208" s="3"/>
    </row>
    <row r="15209" spans="1:1" x14ac:dyDescent="0.25">
      <c r="A15209" s="3"/>
    </row>
    <row r="15210" spans="1:1" x14ac:dyDescent="0.25">
      <c r="A15210" s="3"/>
    </row>
    <row r="15211" spans="1:1" x14ac:dyDescent="0.25">
      <c r="A15211" s="3"/>
    </row>
    <row r="15212" spans="1:1" x14ac:dyDescent="0.25">
      <c r="A15212" s="3"/>
    </row>
    <row r="15213" spans="1:1" x14ac:dyDescent="0.25">
      <c r="A15213" s="3"/>
    </row>
    <row r="15214" spans="1:1" x14ac:dyDescent="0.25">
      <c r="A15214" s="3"/>
    </row>
    <row r="15215" spans="1:1" x14ac:dyDescent="0.25">
      <c r="A15215" s="3"/>
    </row>
    <row r="15216" spans="1:1" x14ac:dyDescent="0.25">
      <c r="A15216" s="3"/>
    </row>
    <row r="15217" spans="1:1" x14ac:dyDescent="0.25">
      <c r="A15217" s="3"/>
    </row>
    <row r="15218" spans="1:1" x14ac:dyDescent="0.25">
      <c r="A15218" s="3"/>
    </row>
    <row r="15219" spans="1:1" x14ac:dyDescent="0.25">
      <c r="A15219" s="3"/>
    </row>
    <row r="15220" spans="1:1" x14ac:dyDescent="0.25">
      <c r="A15220" s="3"/>
    </row>
    <row r="15221" spans="1:1" x14ac:dyDescent="0.25">
      <c r="A15221" s="3"/>
    </row>
    <row r="15222" spans="1:1" x14ac:dyDescent="0.25">
      <c r="A15222" s="3"/>
    </row>
    <row r="15223" spans="1:1" x14ac:dyDescent="0.25">
      <c r="A15223" s="3"/>
    </row>
    <row r="15224" spans="1:1" x14ac:dyDescent="0.25">
      <c r="A15224" s="3"/>
    </row>
    <row r="15225" spans="1:1" x14ac:dyDescent="0.25">
      <c r="A15225" s="3"/>
    </row>
    <row r="15226" spans="1:1" x14ac:dyDescent="0.25">
      <c r="A15226" s="3"/>
    </row>
    <row r="15227" spans="1:1" x14ac:dyDescent="0.25">
      <c r="A15227" s="3"/>
    </row>
    <row r="15228" spans="1:1" x14ac:dyDescent="0.25">
      <c r="A15228" s="3"/>
    </row>
    <row r="15229" spans="1:1" x14ac:dyDescent="0.25">
      <c r="A15229" s="3"/>
    </row>
    <row r="15230" spans="1:1" x14ac:dyDescent="0.25">
      <c r="A15230" s="3"/>
    </row>
    <row r="15231" spans="1:1" x14ac:dyDescent="0.25">
      <c r="A15231" s="3"/>
    </row>
    <row r="15232" spans="1:1" x14ac:dyDescent="0.25">
      <c r="A15232" s="3"/>
    </row>
    <row r="15233" spans="1:1" x14ac:dyDescent="0.25">
      <c r="A15233" s="3"/>
    </row>
    <row r="15234" spans="1:1" x14ac:dyDescent="0.25">
      <c r="A15234" s="3"/>
    </row>
    <row r="15235" spans="1:1" x14ac:dyDescent="0.25">
      <c r="A15235" s="3"/>
    </row>
    <row r="15236" spans="1:1" x14ac:dyDescent="0.25">
      <c r="A15236" s="3"/>
    </row>
    <row r="15237" spans="1:1" x14ac:dyDescent="0.25">
      <c r="A15237" s="3"/>
    </row>
    <row r="15238" spans="1:1" x14ac:dyDescent="0.25">
      <c r="A15238" s="3"/>
    </row>
    <row r="15239" spans="1:1" x14ac:dyDescent="0.25">
      <c r="A15239" s="3"/>
    </row>
    <row r="15240" spans="1:1" x14ac:dyDescent="0.25">
      <c r="A15240" s="3"/>
    </row>
    <row r="15241" spans="1:1" x14ac:dyDescent="0.25">
      <c r="A15241" s="3"/>
    </row>
    <row r="15242" spans="1:1" x14ac:dyDescent="0.25">
      <c r="A15242" s="3"/>
    </row>
    <row r="15243" spans="1:1" x14ac:dyDescent="0.25">
      <c r="A15243" s="3"/>
    </row>
    <row r="15244" spans="1:1" x14ac:dyDescent="0.25">
      <c r="A15244" s="3"/>
    </row>
    <row r="15245" spans="1:1" x14ac:dyDescent="0.25">
      <c r="A15245" s="3"/>
    </row>
    <row r="15246" spans="1:1" x14ac:dyDescent="0.25">
      <c r="A15246" s="3"/>
    </row>
    <row r="15247" spans="1:1" x14ac:dyDescent="0.25">
      <c r="A15247" s="3"/>
    </row>
    <row r="15248" spans="1:1" x14ac:dyDescent="0.25">
      <c r="A15248" s="3"/>
    </row>
    <row r="15249" spans="1:1" x14ac:dyDescent="0.25">
      <c r="A15249" s="3"/>
    </row>
    <row r="15250" spans="1:1" x14ac:dyDescent="0.25">
      <c r="A15250" s="3"/>
    </row>
    <row r="15251" spans="1:1" x14ac:dyDescent="0.25">
      <c r="A15251" s="3"/>
    </row>
    <row r="15252" spans="1:1" x14ac:dyDescent="0.25">
      <c r="A15252" s="3"/>
    </row>
    <row r="15253" spans="1:1" x14ac:dyDescent="0.25">
      <c r="A15253" s="3"/>
    </row>
    <row r="15254" spans="1:1" x14ac:dyDescent="0.25">
      <c r="A15254" s="3"/>
    </row>
    <row r="15255" spans="1:1" x14ac:dyDescent="0.25">
      <c r="A15255" s="3"/>
    </row>
    <row r="15256" spans="1:1" x14ac:dyDescent="0.25">
      <c r="A15256" s="3"/>
    </row>
    <row r="15257" spans="1:1" x14ac:dyDescent="0.25">
      <c r="A15257" s="3"/>
    </row>
    <row r="15258" spans="1:1" x14ac:dyDescent="0.25">
      <c r="A15258" s="3"/>
    </row>
    <row r="15259" spans="1:1" x14ac:dyDescent="0.25">
      <c r="A15259" s="3"/>
    </row>
    <row r="15260" spans="1:1" x14ac:dyDescent="0.25">
      <c r="A15260" s="3"/>
    </row>
    <row r="15261" spans="1:1" x14ac:dyDescent="0.25">
      <c r="A15261" s="3"/>
    </row>
    <row r="15262" spans="1:1" x14ac:dyDescent="0.25">
      <c r="A15262" s="3"/>
    </row>
    <row r="15263" spans="1:1" x14ac:dyDescent="0.25">
      <c r="A15263" s="3"/>
    </row>
    <row r="15264" spans="1:1" x14ac:dyDescent="0.25">
      <c r="A15264" s="3"/>
    </row>
    <row r="15265" spans="1:1" x14ac:dyDescent="0.25">
      <c r="A15265" s="3"/>
    </row>
    <row r="15266" spans="1:1" x14ac:dyDescent="0.25">
      <c r="A15266" s="3"/>
    </row>
    <row r="15267" spans="1:1" x14ac:dyDescent="0.25">
      <c r="A15267" s="3"/>
    </row>
    <row r="15268" spans="1:1" x14ac:dyDescent="0.25">
      <c r="A15268" s="3"/>
    </row>
    <row r="15269" spans="1:1" x14ac:dyDescent="0.25">
      <c r="A15269" s="3"/>
    </row>
    <row r="15270" spans="1:1" x14ac:dyDescent="0.25">
      <c r="A15270" s="3"/>
    </row>
    <row r="15271" spans="1:1" x14ac:dyDescent="0.25">
      <c r="A15271" s="3"/>
    </row>
    <row r="15272" spans="1:1" x14ac:dyDescent="0.25">
      <c r="A15272" s="3"/>
    </row>
    <row r="15273" spans="1:1" x14ac:dyDescent="0.25">
      <c r="A15273" s="3"/>
    </row>
    <row r="15274" spans="1:1" x14ac:dyDescent="0.25">
      <c r="A15274" s="3"/>
    </row>
    <row r="15275" spans="1:1" x14ac:dyDescent="0.25">
      <c r="A15275" s="3"/>
    </row>
    <row r="15276" spans="1:1" x14ac:dyDescent="0.25">
      <c r="A15276" s="3"/>
    </row>
    <row r="15277" spans="1:1" x14ac:dyDescent="0.25">
      <c r="A15277" s="3"/>
    </row>
    <row r="15278" spans="1:1" x14ac:dyDescent="0.25">
      <c r="A15278" s="3"/>
    </row>
    <row r="15279" spans="1:1" x14ac:dyDescent="0.25">
      <c r="A15279" s="3"/>
    </row>
    <row r="15280" spans="1:1" x14ac:dyDescent="0.25">
      <c r="A15280" s="3"/>
    </row>
    <row r="15281" spans="1:1" x14ac:dyDescent="0.25">
      <c r="A15281" s="3"/>
    </row>
    <row r="15282" spans="1:1" x14ac:dyDescent="0.25">
      <c r="A15282" s="3"/>
    </row>
    <row r="15283" spans="1:1" x14ac:dyDescent="0.25">
      <c r="A15283" s="3"/>
    </row>
    <row r="15284" spans="1:1" x14ac:dyDescent="0.25">
      <c r="A15284" s="3"/>
    </row>
    <row r="15285" spans="1:1" x14ac:dyDescent="0.25">
      <c r="A15285" s="3"/>
    </row>
    <row r="15286" spans="1:1" x14ac:dyDescent="0.25">
      <c r="A15286" s="3"/>
    </row>
    <row r="15287" spans="1:1" x14ac:dyDescent="0.25">
      <c r="A15287" s="3"/>
    </row>
    <row r="15288" spans="1:1" x14ac:dyDescent="0.25">
      <c r="A15288" s="3"/>
    </row>
    <row r="15289" spans="1:1" x14ac:dyDescent="0.25">
      <c r="A15289" s="3"/>
    </row>
    <row r="15290" spans="1:1" x14ac:dyDescent="0.25">
      <c r="A15290" s="3"/>
    </row>
    <row r="15291" spans="1:1" x14ac:dyDescent="0.25">
      <c r="A15291" s="3"/>
    </row>
    <row r="15292" spans="1:1" x14ac:dyDescent="0.25">
      <c r="A15292" s="3"/>
    </row>
    <row r="15293" spans="1:1" x14ac:dyDescent="0.25">
      <c r="A15293" s="3"/>
    </row>
    <row r="15294" spans="1:1" x14ac:dyDescent="0.25">
      <c r="A15294" s="3"/>
    </row>
    <row r="15295" spans="1:1" x14ac:dyDescent="0.25">
      <c r="A15295" s="3"/>
    </row>
    <row r="15296" spans="1:1" x14ac:dyDescent="0.25">
      <c r="A15296" s="3"/>
    </row>
    <row r="15297" spans="1:1" x14ac:dyDescent="0.25">
      <c r="A15297" s="3"/>
    </row>
    <row r="15298" spans="1:1" x14ac:dyDescent="0.25">
      <c r="A15298" s="3"/>
    </row>
    <row r="15299" spans="1:1" x14ac:dyDescent="0.25">
      <c r="A15299" s="3"/>
    </row>
    <row r="15300" spans="1:1" x14ac:dyDescent="0.25">
      <c r="A15300" s="3"/>
    </row>
    <row r="15301" spans="1:1" x14ac:dyDescent="0.25">
      <c r="A15301" s="3"/>
    </row>
    <row r="15302" spans="1:1" x14ac:dyDescent="0.25">
      <c r="A15302" s="3"/>
    </row>
    <row r="15303" spans="1:1" x14ac:dyDescent="0.25">
      <c r="A15303" s="3"/>
    </row>
    <row r="15304" spans="1:1" x14ac:dyDescent="0.25">
      <c r="A15304" s="3"/>
    </row>
    <row r="15305" spans="1:1" x14ac:dyDescent="0.25">
      <c r="A15305" s="3"/>
    </row>
    <row r="15306" spans="1:1" x14ac:dyDescent="0.25">
      <c r="A15306" s="3"/>
    </row>
    <row r="15307" spans="1:1" x14ac:dyDescent="0.25">
      <c r="A15307" s="3"/>
    </row>
    <row r="15308" spans="1:1" x14ac:dyDescent="0.25">
      <c r="A15308" s="3"/>
    </row>
    <row r="15309" spans="1:1" x14ac:dyDescent="0.25">
      <c r="A15309" s="3"/>
    </row>
    <row r="15310" spans="1:1" x14ac:dyDescent="0.25">
      <c r="A15310" s="3"/>
    </row>
    <row r="15311" spans="1:1" x14ac:dyDescent="0.25">
      <c r="A15311" s="3"/>
    </row>
    <row r="15312" spans="1:1" x14ac:dyDescent="0.25">
      <c r="A15312" s="3"/>
    </row>
    <row r="15313" spans="1:1" x14ac:dyDescent="0.25">
      <c r="A15313" s="3"/>
    </row>
    <row r="15314" spans="1:1" x14ac:dyDescent="0.25">
      <c r="A15314" s="3"/>
    </row>
    <row r="15315" spans="1:1" x14ac:dyDescent="0.25">
      <c r="A15315" s="3"/>
    </row>
    <row r="15316" spans="1:1" x14ac:dyDescent="0.25">
      <c r="A15316" s="3"/>
    </row>
    <row r="15317" spans="1:1" x14ac:dyDescent="0.25">
      <c r="A15317" s="3"/>
    </row>
    <row r="15318" spans="1:1" x14ac:dyDescent="0.25">
      <c r="A15318" s="3"/>
    </row>
    <row r="15319" spans="1:1" x14ac:dyDescent="0.25">
      <c r="A15319" s="3"/>
    </row>
    <row r="15320" spans="1:1" x14ac:dyDescent="0.25">
      <c r="A15320" s="3"/>
    </row>
    <row r="15321" spans="1:1" x14ac:dyDescent="0.25">
      <c r="A15321" s="3"/>
    </row>
    <row r="15322" spans="1:1" x14ac:dyDescent="0.25">
      <c r="A15322" s="3"/>
    </row>
    <row r="15323" spans="1:1" x14ac:dyDescent="0.25">
      <c r="A15323" s="3"/>
    </row>
    <row r="15324" spans="1:1" x14ac:dyDescent="0.25">
      <c r="A15324" s="3"/>
    </row>
    <row r="15325" spans="1:1" x14ac:dyDescent="0.25">
      <c r="A15325" s="3"/>
    </row>
    <row r="15326" spans="1:1" x14ac:dyDescent="0.25">
      <c r="A15326" s="3"/>
    </row>
    <row r="15327" spans="1:1" x14ac:dyDescent="0.25">
      <c r="A15327" s="3"/>
    </row>
    <row r="15328" spans="1:1" x14ac:dyDescent="0.25">
      <c r="A15328" s="3"/>
    </row>
    <row r="15329" spans="1:1" x14ac:dyDescent="0.25">
      <c r="A15329" s="3"/>
    </row>
    <row r="15330" spans="1:1" x14ac:dyDescent="0.25">
      <c r="A15330" s="3"/>
    </row>
    <row r="15331" spans="1:1" x14ac:dyDescent="0.25">
      <c r="A15331" s="3"/>
    </row>
    <row r="15332" spans="1:1" x14ac:dyDescent="0.25">
      <c r="A15332" s="3"/>
    </row>
    <row r="15333" spans="1:1" x14ac:dyDescent="0.25">
      <c r="A15333" s="3"/>
    </row>
    <row r="15334" spans="1:1" x14ac:dyDescent="0.25">
      <c r="A15334" s="3"/>
    </row>
    <row r="15335" spans="1:1" x14ac:dyDescent="0.25">
      <c r="A15335" s="3"/>
    </row>
    <row r="15336" spans="1:1" x14ac:dyDescent="0.25">
      <c r="A15336" s="3"/>
    </row>
    <row r="15337" spans="1:1" x14ac:dyDescent="0.25">
      <c r="A15337" s="3"/>
    </row>
    <row r="15338" spans="1:1" x14ac:dyDescent="0.25">
      <c r="A15338" s="3"/>
    </row>
    <row r="15339" spans="1:1" x14ac:dyDescent="0.25">
      <c r="A15339" s="3"/>
    </row>
    <row r="15340" spans="1:1" x14ac:dyDescent="0.25">
      <c r="A15340" s="3"/>
    </row>
    <row r="15341" spans="1:1" x14ac:dyDescent="0.25">
      <c r="A15341" s="3"/>
    </row>
    <row r="15342" spans="1:1" x14ac:dyDescent="0.25">
      <c r="A15342" s="3"/>
    </row>
    <row r="15343" spans="1:1" x14ac:dyDescent="0.25">
      <c r="A15343" s="3"/>
    </row>
    <row r="15344" spans="1:1" x14ac:dyDescent="0.25">
      <c r="A15344" s="3"/>
    </row>
    <row r="15345" spans="1:1" x14ac:dyDescent="0.25">
      <c r="A15345" s="3"/>
    </row>
    <row r="15346" spans="1:1" x14ac:dyDescent="0.25">
      <c r="A15346" s="3"/>
    </row>
    <row r="15347" spans="1:1" x14ac:dyDescent="0.25">
      <c r="A15347" s="3"/>
    </row>
    <row r="15348" spans="1:1" x14ac:dyDescent="0.25">
      <c r="A15348" s="3"/>
    </row>
    <row r="15349" spans="1:1" x14ac:dyDescent="0.25">
      <c r="A15349" s="3"/>
    </row>
    <row r="15350" spans="1:1" x14ac:dyDescent="0.25">
      <c r="A15350" s="3"/>
    </row>
    <row r="15351" spans="1:1" x14ac:dyDescent="0.25">
      <c r="A15351" s="3"/>
    </row>
    <row r="15352" spans="1:1" x14ac:dyDescent="0.25">
      <c r="A15352" s="3"/>
    </row>
    <row r="15353" spans="1:1" x14ac:dyDescent="0.25">
      <c r="A15353" s="3"/>
    </row>
    <row r="15354" spans="1:1" x14ac:dyDescent="0.25">
      <c r="A15354" s="3"/>
    </row>
    <row r="15355" spans="1:1" x14ac:dyDescent="0.25">
      <c r="A15355" s="3"/>
    </row>
    <row r="15356" spans="1:1" x14ac:dyDescent="0.25">
      <c r="A15356" s="3"/>
    </row>
    <row r="15357" spans="1:1" x14ac:dyDescent="0.25">
      <c r="A15357" s="3"/>
    </row>
    <row r="15358" spans="1:1" x14ac:dyDescent="0.25">
      <c r="A15358" s="3"/>
    </row>
    <row r="15359" spans="1:1" x14ac:dyDescent="0.25">
      <c r="A15359" s="3"/>
    </row>
    <row r="15360" spans="1:1" x14ac:dyDescent="0.25">
      <c r="A15360" s="3"/>
    </row>
    <row r="15361" spans="1:1" x14ac:dyDescent="0.25">
      <c r="A15361" s="3"/>
    </row>
    <row r="15362" spans="1:1" x14ac:dyDescent="0.25">
      <c r="A15362" s="3"/>
    </row>
    <row r="15363" spans="1:1" x14ac:dyDescent="0.25">
      <c r="A15363" s="3"/>
    </row>
    <row r="15364" spans="1:1" x14ac:dyDescent="0.25">
      <c r="A15364" s="3"/>
    </row>
    <row r="15365" spans="1:1" x14ac:dyDescent="0.25">
      <c r="A15365" s="3"/>
    </row>
    <row r="15366" spans="1:1" x14ac:dyDescent="0.25">
      <c r="A15366" s="3"/>
    </row>
    <row r="15367" spans="1:1" x14ac:dyDescent="0.25">
      <c r="A15367" s="3"/>
    </row>
    <row r="15368" spans="1:1" x14ac:dyDescent="0.25">
      <c r="A15368" s="3"/>
    </row>
    <row r="15369" spans="1:1" x14ac:dyDescent="0.25">
      <c r="A15369" s="3"/>
    </row>
    <row r="15370" spans="1:1" x14ac:dyDescent="0.25">
      <c r="A15370" s="3"/>
    </row>
    <row r="15371" spans="1:1" x14ac:dyDescent="0.25">
      <c r="A15371" s="3"/>
    </row>
    <row r="15372" spans="1:1" x14ac:dyDescent="0.25">
      <c r="A15372" s="3"/>
    </row>
    <row r="15373" spans="1:1" x14ac:dyDescent="0.25">
      <c r="A15373" s="3"/>
    </row>
    <row r="15374" spans="1:1" x14ac:dyDescent="0.25">
      <c r="A15374" s="3"/>
    </row>
    <row r="15375" spans="1:1" x14ac:dyDescent="0.25">
      <c r="A15375" s="3"/>
    </row>
    <row r="15376" spans="1:1" x14ac:dyDescent="0.25">
      <c r="A15376" s="3"/>
    </row>
    <row r="15377" spans="1:1" x14ac:dyDescent="0.25">
      <c r="A15377" s="3"/>
    </row>
    <row r="15378" spans="1:1" x14ac:dyDescent="0.25">
      <c r="A15378" s="3"/>
    </row>
    <row r="15379" spans="1:1" x14ac:dyDescent="0.25">
      <c r="A15379" s="3"/>
    </row>
    <row r="15380" spans="1:1" x14ac:dyDescent="0.25">
      <c r="A15380" s="3"/>
    </row>
    <row r="15381" spans="1:1" x14ac:dyDescent="0.25">
      <c r="A15381" s="3"/>
    </row>
    <row r="15382" spans="1:1" x14ac:dyDescent="0.25">
      <c r="A15382" s="3"/>
    </row>
    <row r="15383" spans="1:1" x14ac:dyDescent="0.25">
      <c r="A15383" s="3"/>
    </row>
    <row r="15384" spans="1:1" x14ac:dyDescent="0.25">
      <c r="A15384" s="3"/>
    </row>
    <row r="15385" spans="1:1" x14ac:dyDescent="0.25">
      <c r="A15385" s="3"/>
    </row>
    <row r="15386" spans="1:1" x14ac:dyDescent="0.25">
      <c r="A15386" s="3"/>
    </row>
    <row r="15387" spans="1:1" x14ac:dyDescent="0.25">
      <c r="A15387" s="3"/>
    </row>
    <row r="15388" spans="1:1" x14ac:dyDescent="0.25">
      <c r="A15388" s="3"/>
    </row>
    <row r="15389" spans="1:1" x14ac:dyDescent="0.25">
      <c r="A15389" s="3"/>
    </row>
    <row r="15390" spans="1:1" x14ac:dyDescent="0.25">
      <c r="A15390" s="3"/>
    </row>
    <row r="15391" spans="1:1" x14ac:dyDescent="0.25">
      <c r="A15391" s="3"/>
    </row>
    <row r="15392" spans="1:1" x14ac:dyDescent="0.25">
      <c r="A15392" s="3"/>
    </row>
    <row r="15393" spans="1:1" x14ac:dyDescent="0.25">
      <c r="A15393" s="3"/>
    </row>
    <row r="15394" spans="1:1" x14ac:dyDescent="0.25">
      <c r="A15394" s="3"/>
    </row>
    <row r="15395" spans="1:1" x14ac:dyDescent="0.25">
      <c r="A15395" s="3"/>
    </row>
    <row r="15396" spans="1:1" x14ac:dyDescent="0.25">
      <c r="A15396" s="3"/>
    </row>
    <row r="15397" spans="1:1" x14ac:dyDescent="0.25">
      <c r="A15397" s="3"/>
    </row>
    <row r="15398" spans="1:1" x14ac:dyDescent="0.25">
      <c r="A15398" s="3"/>
    </row>
    <row r="15399" spans="1:1" x14ac:dyDescent="0.25">
      <c r="A15399" s="3"/>
    </row>
    <row r="15400" spans="1:1" x14ac:dyDescent="0.25">
      <c r="A15400" s="3"/>
    </row>
    <row r="15401" spans="1:1" x14ac:dyDescent="0.25">
      <c r="A15401" s="3"/>
    </row>
    <row r="15402" spans="1:1" x14ac:dyDescent="0.25">
      <c r="A15402" s="3"/>
    </row>
    <row r="15403" spans="1:1" x14ac:dyDescent="0.25">
      <c r="A15403" s="3"/>
    </row>
    <row r="15404" spans="1:1" x14ac:dyDescent="0.25">
      <c r="A15404" s="3"/>
    </row>
    <row r="15405" spans="1:1" x14ac:dyDescent="0.25">
      <c r="A15405" s="3"/>
    </row>
    <row r="15406" spans="1:1" x14ac:dyDescent="0.25">
      <c r="A15406" s="3"/>
    </row>
    <row r="15407" spans="1:1" x14ac:dyDescent="0.25">
      <c r="A15407" s="3"/>
    </row>
    <row r="15408" spans="1:1" x14ac:dyDescent="0.25">
      <c r="A15408" s="3"/>
    </row>
    <row r="15409" spans="1:1" x14ac:dyDescent="0.25">
      <c r="A15409" s="3"/>
    </row>
    <row r="15410" spans="1:1" x14ac:dyDescent="0.25">
      <c r="A15410" s="3"/>
    </row>
    <row r="15411" spans="1:1" x14ac:dyDescent="0.25">
      <c r="A15411" s="3"/>
    </row>
    <row r="15412" spans="1:1" x14ac:dyDescent="0.25">
      <c r="A15412" s="3"/>
    </row>
    <row r="15413" spans="1:1" x14ac:dyDescent="0.25">
      <c r="A15413" s="3"/>
    </row>
    <row r="15414" spans="1:1" x14ac:dyDescent="0.25">
      <c r="A15414" s="3"/>
    </row>
    <row r="15415" spans="1:1" x14ac:dyDescent="0.25">
      <c r="A15415" s="3"/>
    </row>
    <row r="15416" spans="1:1" x14ac:dyDescent="0.25">
      <c r="A15416" s="3"/>
    </row>
    <row r="15417" spans="1:1" x14ac:dyDescent="0.25">
      <c r="A15417" s="3"/>
    </row>
    <row r="15418" spans="1:1" x14ac:dyDescent="0.25">
      <c r="A15418" s="3"/>
    </row>
    <row r="15419" spans="1:1" x14ac:dyDescent="0.25">
      <c r="A15419" s="3"/>
    </row>
    <row r="15420" spans="1:1" x14ac:dyDescent="0.25">
      <c r="A15420" s="3"/>
    </row>
    <row r="15421" spans="1:1" x14ac:dyDescent="0.25">
      <c r="A15421" s="3"/>
    </row>
    <row r="15422" spans="1:1" x14ac:dyDescent="0.25">
      <c r="A15422" s="3"/>
    </row>
    <row r="15423" spans="1:1" x14ac:dyDescent="0.25">
      <c r="A15423" s="3"/>
    </row>
    <row r="15424" spans="1:1" x14ac:dyDescent="0.25">
      <c r="A15424" s="3"/>
    </row>
    <row r="15425" spans="1:1" x14ac:dyDescent="0.25">
      <c r="A15425" s="3"/>
    </row>
    <row r="15426" spans="1:1" x14ac:dyDescent="0.25">
      <c r="A15426" s="3"/>
    </row>
    <row r="15427" spans="1:1" x14ac:dyDescent="0.25">
      <c r="A15427" s="3"/>
    </row>
    <row r="15428" spans="1:1" x14ac:dyDescent="0.25">
      <c r="A15428" s="3"/>
    </row>
    <row r="15429" spans="1:1" x14ac:dyDescent="0.25">
      <c r="A15429" s="3"/>
    </row>
    <row r="15430" spans="1:1" x14ac:dyDescent="0.25">
      <c r="A15430" s="3"/>
    </row>
    <row r="15431" spans="1:1" x14ac:dyDescent="0.25">
      <c r="A15431" s="3"/>
    </row>
    <row r="15432" spans="1:1" x14ac:dyDescent="0.25">
      <c r="A15432" s="3"/>
    </row>
    <row r="15433" spans="1:1" x14ac:dyDescent="0.25">
      <c r="A15433" s="3"/>
    </row>
    <row r="15434" spans="1:1" x14ac:dyDescent="0.25">
      <c r="A15434" s="3"/>
    </row>
    <row r="15435" spans="1:1" x14ac:dyDescent="0.25">
      <c r="A15435" s="3"/>
    </row>
    <row r="15436" spans="1:1" x14ac:dyDescent="0.25">
      <c r="A15436" s="3"/>
    </row>
    <row r="15437" spans="1:1" x14ac:dyDescent="0.25">
      <c r="A15437" s="3"/>
    </row>
    <row r="15438" spans="1:1" x14ac:dyDescent="0.25">
      <c r="A15438" s="3"/>
    </row>
    <row r="15439" spans="1:1" x14ac:dyDescent="0.25">
      <c r="A15439" s="3"/>
    </row>
    <row r="15440" spans="1:1" x14ac:dyDescent="0.25">
      <c r="A15440" s="3"/>
    </row>
    <row r="15441" spans="1:1" x14ac:dyDescent="0.25">
      <c r="A15441" s="3"/>
    </row>
    <row r="15442" spans="1:1" x14ac:dyDescent="0.25">
      <c r="A15442" s="3"/>
    </row>
    <row r="15443" spans="1:1" x14ac:dyDescent="0.25">
      <c r="A15443" s="3"/>
    </row>
    <row r="15444" spans="1:1" x14ac:dyDescent="0.25">
      <c r="A15444" s="3"/>
    </row>
    <row r="15445" spans="1:1" x14ac:dyDescent="0.25">
      <c r="A15445" s="3"/>
    </row>
    <row r="15446" spans="1:1" x14ac:dyDescent="0.25">
      <c r="A15446" s="3"/>
    </row>
    <row r="15447" spans="1:1" x14ac:dyDescent="0.25">
      <c r="A15447" s="3"/>
    </row>
    <row r="15448" spans="1:1" x14ac:dyDescent="0.25">
      <c r="A15448" s="3"/>
    </row>
    <row r="15449" spans="1:1" x14ac:dyDescent="0.25">
      <c r="A15449" s="3"/>
    </row>
    <row r="15450" spans="1:1" x14ac:dyDescent="0.25">
      <c r="A15450" s="3"/>
    </row>
    <row r="15451" spans="1:1" x14ac:dyDescent="0.25">
      <c r="A15451" s="3"/>
    </row>
    <row r="15452" spans="1:1" x14ac:dyDescent="0.25">
      <c r="A15452" s="3"/>
    </row>
    <row r="15453" spans="1:1" x14ac:dyDescent="0.25">
      <c r="A15453" s="3"/>
    </row>
    <row r="15454" spans="1:1" x14ac:dyDescent="0.25">
      <c r="A15454" s="3"/>
    </row>
    <row r="15455" spans="1:1" x14ac:dyDescent="0.25">
      <c r="A15455" s="3"/>
    </row>
    <row r="15456" spans="1:1" x14ac:dyDescent="0.25">
      <c r="A15456" s="3"/>
    </row>
    <row r="15457" spans="1:1" x14ac:dyDescent="0.25">
      <c r="A15457" s="3"/>
    </row>
    <row r="15458" spans="1:1" x14ac:dyDescent="0.25">
      <c r="A15458" s="3"/>
    </row>
    <row r="15459" spans="1:1" x14ac:dyDescent="0.25">
      <c r="A15459" s="3"/>
    </row>
    <row r="15460" spans="1:1" x14ac:dyDescent="0.25">
      <c r="A15460" s="3"/>
    </row>
    <row r="15461" spans="1:1" x14ac:dyDescent="0.25">
      <c r="A15461" s="3"/>
    </row>
    <row r="15462" spans="1:1" x14ac:dyDescent="0.25">
      <c r="A15462" s="3"/>
    </row>
    <row r="15463" spans="1:1" x14ac:dyDescent="0.25">
      <c r="A15463" s="3"/>
    </row>
    <row r="15464" spans="1:1" x14ac:dyDescent="0.25">
      <c r="A15464" s="3"/>
    </row>
    <row r="15465" spans="1:1" x14ac:dyDescent="0.25">
      <c r="A15465" s="3"/>
    </row>
    <row r="15466" spans="1:1" x14ac:dyDescent="0.25">
      <c r="A15466" s="3"/>
    </row>
    <row r="15467" spans="1:1" x14ac:dyDescent="0.25">
      <c r="A15467" s="3"/>
    </row>
    <row r="15468" spans="1:1" x14ac:dyDescent="0.25">
      <c r="A15468" s="3"/>
    </row>
    <row r="15469" spans="1:1" x14ac:dyDescent="0.25">
      <c r="A15469" s="3"/>
    </row>
    <row r="15470" spans="1:1" x14ac:dyDescent="0.25">
      <c r="A15470" s="3"/>
    </row>
    <row r="15471" spans="1:1" x14ac:dyDescent="0.25">
      <c r="A15471" s="3"/>
    </row>
    <row r="15472" spans="1:1" x14ac:dyDescent="0.25">
      <c r="A15472" s="3"/>
    </row>
    <row r="15473" spans="1:1" x14ac:dyDescent="0.25">
      <c r="A15473" s="3"/>
    </row>
    <row r="15474" spans="1:1" x14ac:dyDescent="0.25">
      <c r="A15474" s="3"/>
    </row>
    <row r="15475" spans="1:1" x14ac:dyDescent="0.25">
      <c r="A15475" s="3"/>
    </row>
    <row r="15476" spans="1:1" x14ac:dyDescent="0.25">
      <c r="A15476" s="3"/>
    </row>
    <row r="15477" spans="1:1" x14ac:dyDescent="0.25">
      <c r="A15477" s="3"/>
    </row>
    <row r="15478" spans="1:1" x14ac:dyDescent="0.25">
      <c r="A15478" s="3"/>
    </row>
    <row r="15479" spans="1:1" x14ac:dyDescent="0.25">
      <c r="A15479" s="3"/>
    </row>
    <row r="15480" spans="1:1" x14ac:dyDescent="0.25">
      <c r="A15480" s="3"/>
    </row>
    <row r="15481" spans="1:1" x14ac:dyDescent="0.25">
      <c r="A15481" s="3"/>
    </row>
    <row r="15482" spans="1:1" x14ac:dyDescent="0.25">
      <c r="A15482" s="3"/>
    </row>
    <row r="15483" spans="1:1" x14ac:dyDescent="0.25">
      <c r="A15483" s="3"/>
    </row>
    <row r="15484" spans="1:1" x14ac:dyDescent="0.25">
      <c r="A15484" s="3"/>
    </row>
    <row r="15485" spans="1:1" x14ac:dyDescent="0.25">
      <c r="A15485" s="3"/>
    </row>
    <row r="15486" spans="1:1" x14ac:dyDescent="0.25">
      <c r="A15486" s="3"/>
    </row>
    <row r="15487" spans="1:1" x14ac:dyDescent="0.25">
      <c r="A15487" s="3"/>
    </row>
    <row r="15488" spans="1:1" x14ac:dyDescent="0.25">
      <c r="A15488" s="3"/>
    </row>
    <row r="15489" spans="1:1" x14ac:dyDescent="0.25">
      <c r="A15489" s="3"/>
    </row>
    <row r="15490" spans="1:1" x14ac:dyDescent="0.25">
      <c r="A15490" s="3"/>
    </row>
    <row r="15491" spans="1:1" x14ac:dyDescent="0.25">
      <c r="A15491" s="3"/>
    </row>
    <row r="15492" spans="1:1" x14ac:dyDescent="0.25">
      <c r="A15492" s="3"/>
    </row>
    <row r="15493" spans="1:1" x14ac:dyDescent="0.25">
      <c r="A15493" s="3"/>
    </row>
    <row r="15494" spans="1:1" x14ac:dyDescent="0.25">
      <c r="A15494" s="3"/>
    </row>
    <row r="15495" spans="1:1" x14ac:dyDescent="0.25">
      <c r="A15495" s="3"/>
    </row>
    <row r="15496" spans="1:1" x14ac:dyDescent="0.25">
      <c r="A15496" s="3"/>
    </row>
    <row r="15497" spans="1:1" x14ac:dyDescent="0.25">
      <c r="A15497" s="3"/>
    </row>
    <row r="15498" spans="1:1" x14ac:dyDescent="0.25">
      <c r="A15498" s="3"/>
    </row>
    <row r="15499" spans="1:1" x14ac:dyDescent="0.25">
      <c r="A15499" s="3"/>
    </row>
    <row r="15500" spans="1:1" x14ac:dyDescent="0.25">
      <c r="A15500" s="3"/>
    </row>
    <row r="15501" spans="1:1" x14ac:dyDescent="0.25">
      <c r="A15501" s="3"/>
    </row>
    <row r="15502" spans="1:1" x14ac:dyDescent="0.25">
      <c r="A15502" s="3"/>
    </row>
    <row r="15503" spans="1:1" x14ac:dyDescent="0.25">
      <c r="A15503" s="3"/>
    </row>
    <row r="15504" spans="1:1" x14ac:dyDescent="0.25">
      <c r="A15504" s="3"/>
    </row>
    <row r="15505" spans="1:1" x14ac:dyDescent="0.25">
      <c r="A15505" s="3"/>
    </row>
    <row r="15506" spans="1:1" x14ac:dyDescent="0.25">
      <c r="A15506" s="3"/>
    </row>
    <row r="15507" spans="1:1" x14ac:dyDescent="0.25">
      <c r="A15507" s="3"/>
    </row>
    <row r="15508" spans="1:1" x14ac:dyDescent="0.25">
      <c r="A15508" s="3"/>
    </row>
    <row r="15509" spans="1:1" x14ac:dyDescent="0.25">
      <c r="A15509" s="3"/>
    </row>
    <row r="15510" spans="1:1" x14ac:dyDescent="0.25">
      <c r="A15510" s="3"/>
    </row>
    <row r="15511" spans="1:1" x14ac:dyDescent="0.25">
      <c r="A15511" s="3"/>
    </row>
    <row r="15512" spans="1:1" x14ac:dyDescent="0.25">
      <c r="A15512" s="3"/>
    </row>
    <row r="15513" spans="1:1" x14ac:dyDescent="0.25">
      <c r="A15513" s="3"/>
    </row>
    <row r="15514" spans="1:1" x14ac:dyDescent="0.25">
      <c r="A15514" s="3"/>
    </row>
    <row r="15515" spans="1:1" x14ac:dyDescent="0.25">
      <c r="A15515" s="3"/>
    </row>
    <row r="15516" spans="1:1" x14ac:dyDescent="0.25">
      <c r="A15516" s="3"/>
    </row>
    <row r="15517" spans="1:1" x14ac:dyDescent="0.25">
      <c r="A15517" s="3"/>
    </row>
    <row r="15518" spans="1:1" x14ac:dyDescent="0.25">
      <c r="A15518" s="3"/>
    </row>
    <row r="15519" spans="1:1" x14ac:dyDescent="0.25">
      <c r="A15519" s="3"/>
    </row>
    <row r="15520" spans="1:1" x14ac:dyDescent="0.25">
      <c r="A15520" s="3"/>
    </row>
    <row r="15521" spans="1:1" x14ac:dyDescent="0.25">
      <c r="A15521" s="3"/>
    </row>
    <row r="15522" spans="1:1" x14ac:dyDescent="0.25">
      <c r="A15522" s="3"/>
    </row>
    <row r="15523" spans="1:1" x14ac:dyDescent="0.25">
      <c r="A15523" s="3"/>
    </row>
    <row r="15524" spans="1:1" x14ac:dyDescent="0.25">
      <c r="A15524" s="3"/>
    </row>
    <row r="15525" spans="1:1" x14ac:dyDescent="0.25">
      <c r="A15525" s="3"/>
    </row>
    <row r="15526" spans="1:1" x14ac:dyDescent="0.25">
      <c r="A15526" s="3"/>
    </row>
    <row r="15527" spans="1:1" x14ac:dyDescent="0.25">
      <c r="A15527" s="3"/>
    </row>
    <row r="15528" spans="1:1" x14ac:dyDescent="0.25">
      <c r="A15528" s="3"/>
    </row>
    <row r="15529" spans="1:1" x14ac:dyDescent="0.25">
      <c r="A15529" s="3"/>
    </row>
    <row r="15530" spans="1:1" x14ac:dyDescent="0.25">
      <c r="A15530" s="3"/>
    </row>
    <row r="15531" spans="1:1" x14ac:dyDescent="0.25">
      <c r="A15531" s="3"/>
    </row>
    <row r="15532" spans="1:1" x14ac:dyDescent="0.25">
      <c r="A15532" s="3"/>
    </row>
    <row r="15533" spans="1:1" x14ac:dyDescent="0.25">
      <c r="A15533" s="3"/>
    </row>
    <row r="15534" spans="1:1" x14ac:dyDescent="0.25">
      <c r="A15534" s="3"/>
    </row>
    <row r="15535" spans="1:1" x14ac:dyDescent="0.25">
      <c r="A15535" s="3"/>
    </row>
    <row r="15536" spans="1:1" x14ac:dyDescent="0.25">
      <c r="A15536" s="3"/>
    </row>
    <row r="15537" spans="1:1" x14ac:dyDescent="0.25">
      <c r="A15537" s="3"/>
    </row>
    <row r="15538" spans="1:1" x14ac:dyDescent="0.25">
      <c r="A15538" s="3"/>
    </row>
    <row r="15539" spans="1:1" x14ac:dyDescent="0.25">
      <c r="A15539" s="3"/>
    </row>
    <row r="15540" spans="1:1" x14ac:dyDescent="0.25">
      <c r="A15540" s="3"/>
    </row>
    <row r="15541" spans="1:1" x14ac:dyDescent="0.25">
      <c r="A15541" s="3"/>
    </row>
    <row r="15542" spans="1:1" x14ac:dyDescent="0.25">
      <c r="A15542" s="3"/>
    </row>
    <row r="15543" spans="1:1" x14ac:dyDescent="0.25">
      <c r="A15543" s="3"/>
    </row>
    <row r="15544" spans="1:1" x14ac:dyDescent="0.25">
      <c r="A15544" s="3"/>
    </row>
    <row r="15545" spans="1:1" x14ac:dyDescent="0.25">
      <c r="A15545" s="3"/>
    </row>
    <row r="15546" spans="1:1" x14ac:dyDescent="0.25">
      <c r="A15546" s="3"/>
    </row>
    <row r="15547" spans="1:1" x14ac:dyDescent="0.25">
      <c r="A15547" s="3"/>
    </row>
    <row r="15548" spans="1:1" x14ac:dyDescent="0.25">
      <c r="A15548" s="3"/>
    </row>
    <row r="15549" spans="1:1" x14ac:dyDescent="0.25">
      <c r="A15549" s="3"/>
    </row>
    <row r="15550" spans="1:1" x14ac:dyDescent="0.25">
      <c r="A15550" s="3"/>
    </row>
    <row r="15551" spans="1:1" x14ac:dyDescent="0.25">
      <c r="A15551" s="3"/>
    </row>
    <row r="15552" spans="1:1" x14ac:dyDescent="0.25">
      <c r="A15552" s="3"/>
    </row>
    <row r="15553" spans="1:1" x14ac:dyDescent="0.25">
      <c r="A15553" s="3"/>
    </row>
    <row r="15554" spans="1:1" x14ac:dyDescent="0.25">
      <c r="A15554" s="3"/>
    </row>
    <row r="15555" spans="1:1" x14ac:dyDescent="0.25">
      <c r="A15555" s="3"/>
    </row>
    <row r="15556" spans="1:1" x14ac:dyDescent="0.25">
      <c r="A15556" s="3"/>
    </row>
    <row r="15557" spans="1:1" x14ac:dyDescent="0.25">
      <c r="A15557" s="3"/>
    </row>
    <row r="15558" spans="1:1" x14ac:dyDescent="0.25">
      <c r="A15558" s="3"/>
    </row>
    <row r="15559" spans="1:1" x14ac:dyDescent="0.25">
      <c r="A15559" s="3"/>
    </row>
    <row r="15560" spans="1:1" x14ac:dyDescent="0.25">
      <c r="A15560" s="3"/>
    </row>
    <row r="15561" spans="1:1" x14ac:dyDescent="0.25">
      <c r="A15561" s="3"/>
    </row>
    <row r="15562" spans="1:1" x14ac:dyDescent="0.25">
      <c r="A15562" s="3"/>
    </row>
    <row r="15563" spans="1:1" x14ac:dyDescent="0.25">
      <c r="A15563" s="3"/>
    </row>
    <row r="15564" spans="1:1" x14ac:dyDescent="0.25">
      <c r="A15564" s="3"/>
    </row>
    <row r="15565" spans="1:1" x14ac:dyDescent="0.25">
      <c r="A15565" s="3"/>
    </row>
    <row r="15566" spans="1:1" x14ac:dyDescent="0.25">
      <c r="A15566" s="3"/>
    </row>
    <row r="15567" spans="1:1" x14ac:dyDescent="0.25">
      <c r="A15567" s="3"/>
    </row>
    <row r="15568" spans="1:1" x14ac:dyDescent="0.25">
      <c r="A15568" s="3"/>
    </row>
    <row r="15569" spans="1:1" x14ac:dyDescent="0.25">
      <c r="A15569" s="3"/>
    </row>
    <row r="15570" spans="1:1" x14ac:dyDescent="0.25">
      <c r="A15570" s="3"/>
    </row>
    <row r="15571" spans="1:1" x14ac:dyDescent="0.25">
      <c r="A15571" s="3"/>
    </row>
    <row r="15572" spans="1:1" x14ac:dyDescent="0.25">
      <c r="A15572" s="3"/>
    </row>
    <row r="15573" spans="1:1" x14ac:dyDescent="0.25">
      <c r="A15573" s="3"/>
    </row>
    <row r="15574" spans="1:1" x14ac:dyDescent="0.25">
      <c r="A15574" s="3"/>
    </row>
    <row r="15575" spans="1:1" x14ac:dyDescent="0.25">
      <c r="A15575" s="3"/>
    </row>
    <row r="15576" spans="1:1" x14ac:dyDescent="0.25">
      <c r="A15576" s="3"/>
    </row>
    <row r="15577" spans="1:1" x14ac:dyDescent="0.25">
      <c r="A15577" s="3"/>
    </row>
    <row r="15578" spans="1:1" x14ac:dyDescent="0.25">
      <c r="A15578" s="3"/>
    </row>
    <row r="15579" spans="1:1" x14ac:dyDescent="0.25">
      <c r="A15579" s="3"/>
    </row>
    <row r="15580" spans="1:1" x14ac:dyDescent="0.25">
      <c r="A15580" s="3"/>
    </row>
    <row r="15581" spans="1:1" x14ac:dyDescent="0.25">
      <c r="A15581" s="3"/>
    </row>
    <row r="15582" spans="1:1" x14ac:dyDescent="0.25">
      <c r="A15582" s="3"/>
    </row>
    <row r="15583" spans="1:1" x14ac:dyDescent="0.25">
      <c r="A15583" s="3"/>
    </row>
    <row r="15584" spans="1:1" x14ac:dyDescent="0.25">
      <c r="A15584" s="3"/>
    </row>
    <row r="15585" spans="1:1" x14ac:dyDescent="0.25">
      <c r="A15585" s="3"/>
    </row>
    <row r="15586" spans="1:1" x14ac:dyDescent="0.25">
      <c r="A15586" s="3"/>
    </row>
    <row r="15587" spans="1:1" x14ac:dyDescent="0.25">
      <c r="A15587" s="3"/>
    </row>
    <row r="15588" spans="1:1" x14ac:dyDescent="0.25">
      <c r="A15588" s="3"/>
    </row>
    <row r="15589" spans="1:1" x14ac:dyDescent="0.25">
      <c r="A15589" s="3"/>
    </row>
    <row r="15590" spans="1:1" x14ac:dyDescent="0.25">
      <c r="A15590" s="3"/>
    </row>
    <row r="15591" spans="1:1" x14ac:dyDescent="0.25">
      <c r="A15591" s="3"/>
    </row>
    <row r="15592" spans="1:1" x14ac:dyDescent="0.25">
      <c r="A15592" s="3"/>
    </row>
    <row r="15593" spans="1:1" x14ac:dyDescent="0.25">
      <c r="A15593" s="3"/>
    </row>
    <row r="15594" spans="1:1" x14ac:dyDescent="0.25">
      <c r="A15594" s="3"/>
    </row>
    <row r="15595" spans="1:1" x14ac:dyDescent="0.25">
      <c r="A15595" s="3"/>
    </row>
    <row r="15596" spans="1:1" x14ac:dyDescent="0.25">
      <c r="A15596" s="3"/>
    </row>
    <row r="15597" spans="1:1" x14ac:dyDescent="0.25">
      <c r="A15597" s="3"/>
    </row>
    <row r="15598" spans="1:1" x14ac:dyDescent="0.25">
      <c r="A15598" s="3"/>
    </row>
    <row r="15599" spans="1:1" x14ac:dyDescent="0.25">
      <c r="A15599" s="3"/>
    </row>
    <row r="15600" spans="1:1" x14ac:dyDescent="0.25">
      <c r="A15600" s="3"/>
    </row>
    <row r="15601" spans="1:1" x14ac:dyDescent="0.25">
      <c r="A15601" s="3"/>
    </row>
    <row r="15602" spans="1:1" x14ac:dyDescent="0.25">
      <c r="A15602" s="3"/>
    </row>
    <row r="15603" spans="1:1" x14ac:dyDescent="0.25">
      <c r="A15603" s="3"/>
    </row>
    <row r="15604" spans="1:1" x14ac:dyDescent="0.25">
      <c r="A15604" s="3"/>
    </row>
    <row r="15605" spans="1:1" x14ac:dyDescent="0.25">
      <c r="A15605" s="3"/>
    </row>
    <row r="15606" spans="1:1" x14ac:dyDescent="0.25">
      <c r="A15606" s="3"/>
    </row>
    <row r="15607" spans="1:1" x14ac:dyDescent="0.25">
      <c r="A15607" s="3"/>
    </row>
    <row r="15608" spans="1:1" x14ac:dyDescent="0.25">
      <c r="A15608" s="3"/>
    </row>
    <row r="15609" spans="1:1" x14ac:dyDescent="0.25">
      <c r="A15609" s="3"/>
    </row>
    <row r="15610" spans="1:1" x14ac:dyDescent="0.25">
      <c r="A15610" s="3"/>
    </row>
    <row r="15611" spans="1:1" x14ac:dyDescent="0.25">
      <c r="A15611" s="3"/>
    </row>
    <row r="15612" spans="1:1" x14ac:dyDescent="0.25">
      <c r="A15612" s="3"/>
    </row>
    <row r="15613" spans="1:1" x14ac:dyDescent="0.25">
      <c r="A15613" s="3"/>
    </row>
    <row r="15614" spans="1:1" x14ac:dyDescent="0.25">
      <c r="A15614" s="3"/>
    </row>
    <row r="15615" spans="1:1" x14ac:dyDescent="0.25">
      <c r="A15615" s="3"/>
    </row>
    <row r="15616" spans="1:1" x14ac:dyDescent="0.25">
      <c r="A15616" s="3"/>
    </row>
    <row r="15617" spans="1:1" x14ac:dyDescent="0.25">
      <c r="A15617" s="3"/>
    </row>
    <row r="15618" spans="1:1" x14ac:dyDescent="0.25">
      <c r="A15618" s="3"/>
    </row>
    <row r="15619" spans="1:1" x14ac:dyDescent="0.25">
      <c r="A15619" s="3"/>
    </row>
    <row r="15620" spans="1:1" x14ac:dyDescent="0.25">
      <c r="A15620" s="3"/>
    </row>
    <row r="15621" spans="1:1" x14ac:dyDescent="0.25">
      <c r="A15621" s="3"/>
    </row>
    <row r="15622" spans="1:1" x14ac:dyDescent="0.25">
      <c r="A15622" s="3"/>
    </row>
    <row r="15623" spans="1:1" x14ac:dyDescent="0.25">
      <c r="A15623" s="3"/>
    </row>
    <row r="15624" spans="1:1" x14ac:dyDescent="0.25">
      <c r="A15624" s="3"/>
    </row>
    <row r="15625" spans="1:1" x14ac:dyDescent="0.25">
      <c r="A15625" s="3"/>
    </row>
    <row r="15626" spans="1:1" x14ac:dyDescent="0.25">
      <c r="A15626" s="3"/>
    </row>
    <row r="15627" spans="1:1" x14ac:dyDescent="0.25">
      <c r="A15627" s="3"/>
    </row>
    <row r="15628" spans="1:1" x14ac:dyDescent="0.25">
      <c r="A15628" s="3"/>
    </row>
    <row r="15629" spans="1:1" x14ac:dyDescent="0.25">
      <c r="A15629" s="3"/>
    </row>
    <row r="15630" spans="1:1" x14ac:dyDescent="0.25">
      <c r="A15630" s="3"/>
    </row>
    <row r="15631" spans="1:1" x14ac:dyDescent="0.25">
      <c r="A15631" s="3"/>
    </row>
    <row r="15632" spans="1:1" x14ac:dyDescent="0.25">
      <c r="A15632" s="3"/>
    </row>
    <row r="15633" spans="1:1" x14ac:dyDescent="0.25">
      <c r="A15633" s="3"/>
    </row>
    <row r="15634" spans="1:1" x14ac:dyDescent="0.25">
      <c r="A15634" s="3"/>
    </row>
    <row r="15635" spans="1:1" x14ac:dyDescent="0.25">
      <c r="A15635" s="3"/>
    </row>
    <row r="15636" spans="1:1" x14ac:dyDescent="0.25">
      <c r="A15636" s="3"/>
    </row>
    <row r="15637" spans="1:1" x14ac:dyDescent="0.25">
      <c r="A15637" s="3"/>
    </row>
    <row r="15638" spans="1:1" x14ac:dyDescent="0.25">
      <c r="A15638" s="3"/>
    </row>
    <row r="15639" spans="1:1" x14ac:dyDescent="0.25">
      <c r="A15639" s="3"/>
    </row>
    <row r="15640" spans="1:1" x14ac:dyDescent="0.25">
      <c r="A15640" s="3"/>
    </row>
    <row r="15641" spans="1:1" x14ac:dyDescent="0.25">
      <c r="A15641" s="3"/>
    </row>
    <row r="15642" spans="1:1" x14ac:dyDescent="0.25">
      <c r="A15642" s="3"/>
    </row>
    <row r="15643" spans="1:1" x14ac:dyDescent="0.25">
      <c r="A15643" s="3"/>
    </row>
    <row r="15644" spans="1:1" x14ac:dyDescent="0.25">
      <c r="A15644" s="3"/>
    </row>
    <row r="15645" spans="1:1" x14ac:dyDescent="0.25">
      <c r="A15645" s="3"/>
    </row>
    <row r="15646" spans="1:1" x14ac:dyDescent="0.25">
      <c r="A15646" s="3"/>
    </row>
    <row r="15647" spans="1:1" x14ac:dyDescent="0.25">
      <c r="A15647" s="3"/>
    </row>
    <row r="15648" spans="1:1" x14ac:dyDescent="0.25">
      <c r="A15648" s="3"/>
    </row>
    <row r="15649" spans="1:1" x14ac:dyDescent="0.25">
      <c r="A15649" s="3"/>
    </row>
    <row r="15650" spans="1:1" x14ac:dyDescent="0.25">
      <c r="A15650" s="3"/>
    </row>
    <row r="15651" spans="1:1" x14ac:dyDescent="0.25">
      <c r="A15651" s="3"/>
    </row>
    <row r="15652" spans="1:1" x14ac:dyDescent="0.25">
      <c r="A15652" s="3"/>
    </row>
    <row r="15653" spans="1:1" x14ac:dyDescent="0.25">
      <c r="A15653" s="3"/>
    </row>
    <row r="15654" spans="1:1" x14ac:dyDescent="0.25">
      <c r="A15654" s="3"/>
    </row>
    <row r="15655" spans="1:1" x14ac:dyDescent="0.25">
      <c r="A15655" s="3"/>
    </row>
    <row r="15656" spans="1:1" x14ac:dyDescent="0.25">
      <c r="A15656" s="3"/>
    </row>
    <row r="15657" spans="1:1" x14ac:dyDescent="0.25">
      <c r="A15657" s="3"/>
    </row>
    <row r="15658" spans="1:1" x14ac:dyDescent="0.25">
      <c r="A15658" s="3"/>
    </row>
    <row r="15659" spans="1:1" x14ac:dyDescent="0.25">
      <c r="A15659" s="3"/>
    </row>
    <row r="15660" spans="1:1" x14ac:dyDescent="0.25">
      <c r="A15660" s="3"/>
    </row>
    <row r="15661" spans="1:1" x14ac:dyDescent="0.25">
      <c r="A15661" s="3"/>
    </row>
    <row r="15662" spans="1:1" x14ac:dyDescent="0.25">
      <c r="A15662" s="3"/>
    </row>
    <row r="15663" spans="1:1" x14ac:dyDescent="0.25">
      <c r="A15663" s="3"/>
    </row>
    <row r="15664" spans="1:1" x14ac:dyDescent="0.25">
      <c r="A15664" s="3"/>
    </row>
    <row r="15665" spans="1:1" x14ac:dyDescent="0.25">
      <c r="A15665" s="3"/>
    </row>
    <row r="15666" spans="1:1" x14ac:dyDescent="0.25">
      <c r="A15666" s="3"/>
    </row>
    <row r="15667" spans="1:1" x14ac:dyDescent="0.25">
      <c r="A15667" s="3"/>
    </row>
    <row r="15668" spans="1:1" x14ac:dyDescent="0.25">
      <c r="A15668" s="3"/>
    </row>
    <row r="15669" spans="1:1" x14ac:dyDescent="0.25">
      <c r="A15669" s="3"/>
    </row>
    <row r="15670" spans="1:1" x14ac:dyDescent="0.25">
      <c r="A15670" s="3"/>
    </row>
    <row r="15671" spans="1:1" x14ac:dyDescent="0.25">
      <c r="A15671" s="3"/>
    </row>
    <row r="15672" spans="1:1" x14ac:dyDescent="0.25">
      <c r="A15672" s="3"/>
    </row>
    <row r="15673" spans="1:1" x14ac:dyDescent="0.25">
      <c r="A15673" s="3"/>
    </row>
    <row r="15674" spans="1:1" x14ac:dyDescent="0.25">
      <c r="A15674" s="3"/>
    </row>
    <row r="15675" spans="1:1" x14ac:dyDescent="0.25">
      <c r="A15675" s="3"/>
    </row>
    <row r="15676" spans="1:1" x14ac:dyDescent="0.25">
      <c r="A15676" s="3"/>
    </row>
    <row r="15677" spans="1:1" x14ac:dyDescent="0.25">
      <c r="A15677" s="3"/>
    </row>
    <row r="15678" spans="1:1" x14ac:dyDescent="0.25">
      <c r="A15678" s="3"/>
    </row>
    <row r="15679" spans="1:1" x14ac:dyDescent="0.25">
      <c r="A15679" s="3"/>
    </row>
    <row r="15680" spans="1:1" x14ac:dyDescent="0.25">
      <c r="A15680" s="3"/>
    </row>
    <row r="15681" spans="1:1" x14ac:dyDescent="0.25">
      <c r="A15681" s="3"/>
    </row>
    <row r="15682" spans="1:1" x14ac:dyDescent="0.25">
      <c r="A15682" s="3"/>
    </row>
    <row r="15683" spans="1:1" x14ac:dyDescent="0.25">
      <c r="A15683" s="3"/>
    </row>
    <row r="15684" spans="1:1" x14ac:dyDescent="0.25">
      <c r="A15684" s="3"/>
    </row>
    <row r="15685" spans="1:1" x14ac:dyDescent="0.25">
      <c r="A15685" s="3"/>
    </row>
    <row r="15686" spans="1:1" x14ac:dyDescent="0.25">
      <c r="A15686" s="3"/>
    </row>
    <row r="15687" spans="1:1" x14ac:dyDescent="0.25">
      <c r="A15687" s="3"/>
    </row>
    <row r="15688" spans="1:1" x14ac:dyDescent="0.25">
      <c r="A15688" s="3"/>
    </row>
    <row r="15689" spans="1:1" x14ac:dyDescent="0.25">
      <c r="A15689" s="3"/>
    </row>
    <row r="15690" spans="1:1" x14ac:dyDescent="0.25">
      <c r="A15690" s="3"/>
    </row>
    <row r="15691" spans="1:1" x14ac:dyDescent="0.25">
      <c r="A15691" s="3"/>
    </row>
    <row r="15692" spans="1:1" x14ac:dyDescent="0.25">
      <c r="A15692" s="3"/>
    </row>
    <row r="15693" spans="1:1" x14ac:dyDescent="0.25">
      <c r="A15693" s="3"/>
    </row>
    <row r="15694" spans="1:1" x14ac:dyDescent="0.25">
      <c r="A15694" s="3"/>
    </row>
    <row r="15695" spans="1:1" x14ac:dyDescent="0.25">
      <c r="A15695" s="3"/>
    </row>
    <row r="15696" spans="1:1" x14ac:dyDescent="0.25">
      <c r="A15696" s="3"/>
    </row>
    <row r="15697" spans="1:1" x14ac:dyDescent="0.25">
      <c r="A15697" s="3"/>
    </row>
    <row r="15698" spans="1:1" x14ac:dyDescent="0.25">
      <c r="A15698" s="3"/>
    </row>
    <row r="15699" spans="1:1" x14ac:dyDescent="0.25">
      <c r="A15699" s="3"/>
    </row>
    <row r="15700" spans="1:1" x14ac:dyDescent="0.25">
      <c r="A15700" s="3"/>
    </row>
    <row r="15701" spans="1:1" x14ac:dyDescent="0.25">
      <c r="A15701" s="3"/>
    </row>
    <row r="15702" spans="1:1" x14ac:dyDescent="0.25">
      <c r="A15702" s="3"/>
    </row>
    <row r="15703" spans="1:1" x14ac:dyDescent="0.25">
      <c r="A15703" s="3"/>
    </row>
    <row r="15704" spans="1:1" x14ac:dyDescent="0.25">
      <c r="A15704" s="3"/>
    </row>
    <row r="15705" spans="1:1" x14ac:dyDescent="0.25">
      <c r="A15705" s="3"/>
    </row>
    <row r="15706" spans="1:1" x14ac:dyDescent="0.25">
      <c r="A15706" s="3"/>
    </row>
    <row r="15707" spans="1:1" x14ac:dyDescent="0.25">
      <c r="A15707" s="3"/>
    </row>
    <row r="15708" spans="1:1" x14ac:dyDescent="0.25">
      <c r="A15708" s="3"/>
    </row>
    <row r="15709" spans="1:1" x14ac:dyDescent="0.25">
      <c r="A15709" s="3"/>
    </row>
    <row r="15710" spans="1:1" x14ac:dyDescent="0.25">
      <c r="A15710" s="3"/>
    </row>
    <row r="15711" spans="1:1" x14ac:dyDescent="0.25">
      <c r="A15711" s="3"/>
    </row>
    <row r="15712" spans="1:1" x14ac:dyDescent="0.25">
      <c r="A15712" s="3"/>
    </row>
    <row r="15713" spans="1:1" x14ac:dyDescent="0.25">
      <c r="A15713" s="3"/>
    </row>
    <row r="15714" spans="1:1" x14ac:dyDescent="0.25">
      <c r="A15714" s="3"/>
    </row>
    <row r="15715" spans="1:1" x14ac:dyDescent="0.25">
      <c r="A15715" s="3"/>
    </row>
    <row r="15716" spans="1:1" x14ac:dyDescent="0.25">
      <c r="A15716" s="3"/>
    </row>
    <row r="15717" spans="1:1" x14ac:dyDescent="0.25">
      <c r="A15717" s="3"/>
    </row>
    <row r="15718" spans="1:1" x14ac:dyDescent="0.25">
      <c r="A15718" s="3"/>
    </row>
    <row r="15719" spans="1:1" x14ac:dyDescent="0.25">
      <c r="A15719" s="3"/>
    </row>
    <row r="15720" spans="1:1" x14ac:dyDescent="0.25">
      <c r="A15720" s="3"/>
    </row>
    <row r="15721" spans="1:1" x14ac:dyDescent="0.25">
      <c r="A15721" s="3"/>
    </row>
    <row r="15722" spans="1:1" x14ac:dyDescent="0.25">
      <c r="A15722" s="3"/>
    </row>
    <row r="15723" spans="1:1" x14ac:dyDescent="0.25">
      <c r="A15723" s="3"/>
    </row>
    <row r="15724" spans="1:1" x14ac:dyDescent="0.25">
      <c r="A15724" s="3"/>
    </row>
    <row r="15725" spans="1:1" x14ac:dyDescent="0.25">
      <c r="A15725" s="3"/>
    </row>
    <row r="15726" spans="1:1" x14ac:dyDescent="0.25">
      <c r="A15726" s="3"/>
    </row>
    <row r="15727" spans="1:1" x14ac:dyDescent="0.25">
      <c r="A15727" s="3"/>
    </row>
    <row r="15728" spans="1:1" x14ac:dyDescent="0.25">
      <c r="A15728" s="3"/>
    </row>
    <row r="15729" spans="1:1" x14ac:dyDescent="0.25">
      <c r="A15729" s="3"/>
    </row>
    <row r="15730" spans="1:1" x14ac:dyDescent="0.25">
      <c r="A15730" s="3"/>
    </row>
    <row r="15731" spans="1:1" x14ac:dyDescent="0.25">
      <c r="A15731" s="3"/>
    </row>
    <row r="15732" spans="1:1" x14ac:dyDescent="0.25">
      <c r="A15732" s="3"/>
    </row>
    <row r="15733" spans="1:1" x14ac:dyDescent="0.25">
      <c r="A15733" s="3"/>
    </row>
    <row r="15734" spans="1:1" x14ac:dyDescent="0.25">
      <c r="A15734" s="3"/>
    </row>
    <row r="15735" spans="1:1" x14ac:dyDescent="0.25">
      <c r="A15735" s="3"/>
    </row>
    <row r="15736" spans="1:1" x14ac:dyDescent="0.25">
      <c r="A15736" s="3"/>
    </row>
    <row r="15737" spans="1:1" x14ac:dyDescent="0.25">
      <c r="A15737" s="3"/>
    </row>
    <row r="15738" spans="1:1" x14ac:dyDescent="0.25">
      <c r="A15738" s="3"/>
    </row>
    <row r="15739" spans="1:1" x14ac:dyDescent="0.25">
      <c r="A15739" s="3"/>
    </row>
    <row r="15740" spans="1:1" x14ac:dyDescent="0.25">
      <c r="A15740" s="3"/>
    </row>
    <row r="15741" spans="1:1" x14ac:dyDescent="0.25">
      <c r="A15741" s="3"/>
    </row>
    <row r="15742" spans="1:1" x14ac:dyDescent="0.25">
      <c r="A15742" s="3"/>
    </row>
    <row r="15743" spans="1:1" x14ac:dyDescent="0.25">
      <c r="A15743" s="3"/>
    </row>
    <row r="15744" spans="1:1" x14ac:dyDescent="0.25">
      <c r="A15744" s="3"/>
    </row>
    <row r="15745" spans="1:1" x14ac:dyDescent="0.25">
      <c r="A15745" s="3"/>
    </row>
    <row r="15746" spans="1:1" x14ac:dyDescent="0.25">
      <c r="A15746" s="3"/>
    </row>
    <row r="15747" spans="1:1" x14ac:dyDescent="0.25">
      <c r="A15747" s="3"/>
    </row>
    <row r="15748" spans="1:1" x14ac:dyDescent="0.25">
      <c r="A15748" s="3"/>
    </row>
    <row r="15749" spans="1:1" x14ac:dyDescent="0.25">
      <c r="A15749" s="3"/>
    </row>
    <row r="15750" spans="1:1" x14ac:dyDescent="0.25">
      <c r="A15750" s="3"/>
    </row>
    <row r="15751" spans="1:1" x14ac:dyDescent="0.25">
      <c r="A15751" s="3"/>
    </row>
    <row r="15752" spans="1:1" x14ac:dyDescent="0.25">
      <c r="A15752" s="3"/>
    </row>
    <row r="15753" spans="1:1" x14ac:dyDescent="0.25">
      <c r="A15753" s="3"/>
    </row>
    <row r="15754" spans="1:1" x14ac:dyDescent="0.25">
      <c r="A15754" s="3"/>
    </row>
    <row r="15755" spans="1:1" x14ac:dyDescent="0.25">
      <c r="A15755" s="3"/>
    </row>
    <row r="15756" spans="1:1" x14ac:dyDescent="0.25">
      <c r="A15756" s="3"/>
    </row>
    <row r="15757" spans="1:1" x14ac:dyDescent="0.25">
      <c r="A15757" s="3"/>
    </row>
    <row r="15758" spans="1:1" x14ac:dyDescent="0.25">
      <c r="A15758" s="3"/>
    </row>
    <row r="15759" spans="1:1" x14ac:dyDescent="0.25">
      <c r="A15759" s="3"/>
    </row>
    <row r="15760" spans="1:1" x14ac:dyDescent="0.25">
      <c r="A15760" s="3"/>
    </row>
    <row r="15761" spans="1:1" x14ac:dyDescent="0.25">
      <c r="A15761" s="3"/>
    </row>
    <row r="15762" spans="1:1" x14ac:dyDescent="0.25">
      <c r="A15762" s="3"/>
    </row>
    <row r="15763" spans="1:1" x14ac:dyDescent="0.25">
      <c r="A15763" s="3"/>
    </row>
    <row r="15764" spans="1:1" x14ac:dyDescent="0.25">
      <c r="A15764" s="3"/>
    </row>
    <row r="15765" spans="1:1" x14ac:dyDescent="0.25">
      <c r="A15765" s="3"/>
    </row>
    <row r="15766" spans="1:1" x14ac:dyDescent="0.25">
      <c r="A15766" s="3"/>
    </row>
    <row r="15767" spans="1:1" x14ac:dyDescent="0.25">
      <c r="A15767" s="3"/>
    </row>
    <row r="15768" spans="1:1" x14ac:dyDescent="0.25">
      <c r="A15768" s="3"/>
    </row>
    <row r="15769" spans="1:1" x14ac:dyDescent="0.25">
      <c r="A15769" s="3"/>
    </row>
    <row r="15770" spans="1:1" x14ac:dyDescent="0.25">
      <c r="A15770" s="3"/>
    </row>
    <row r="15771" spans="1:1" x14ac:dyDescent="0.25">
      <c r="A15771" s="3"/>
    </row>
    <row r="15772" spans="1:1" x14ac:dyDescent="0.25">
      <c r="A15772" s="3"/>
    </row>
    <row r="15773" spans="1:1" x14ac:dyDescent="0.25">
      <c r="A15773" s="3"/>
    </row>
    <row r="15774" spans="1:1" x14ac:dyDescent="0.25">
      <c r="A15774" s="3"/>
    </row>
    <row r="15775" spans="1:1" x14ac:dyDescent="0.25">
      <c r="A15775" s="3"/>
    </row>
    <row r="15776" spans="1:1" x14ac:dyDescent="0.25">
      <c r="A15776" s="3"/>
    </row>
    <row r="15777" spans="1:1" x14ac:dyDescent="0.25">
      <c r="A15777" s="3"/>
    </row>
    <row r="15778" spans="1:1" x14ac:dyDescent="0.25">
      <c r="A15778" s="3"/>
    </row>
    <row r="15779" spans="1:1" x14ac:dyDescent="0.25">
      <c r="A15779" s="3"/>
    </row>
    <row r="15780" spans="1:1" x14ac:dyDescent="0.25">
      <c r="A15780" s="3"/>
    </row>
    <row r="15781" spans="1:1" x14ac:dyDescent="0.25">
      <c r="A15781" s="3"/>
    </row>
    <row r="15782" spans="1:1" x14ac:dyDescent="0.25">
      <c r="A15782" s="3"/>
    </row>
    <row r="15783" spans="1:1" x14ac:dyDescent="0.25">
      <c r="A15783" s="3"/>
    </row>
    <row r="15784" spans="1:1" x14ac:dyDescent="0.25">
      <c r="A15784" s="3"/>
    </row>
    <row r="15785" spans="1:1" x14ac:dyDescent="0.25">
      <c r="A15785" s="3"/>
    </row>
    <row r="15786" spans="1:1" x14ac:dyDescent="0.25">
      <c r="A15786" s="3"/>
    </row>
    <row r="15787" spans="1:1" x14ac:dyDescent="0.25">
      <c r="A15787" s="3"/>
    </row>
    <row r="15788" spans="1:1" x14ac:dyDescent="0.25">
      <c r="A15788" s="3"/>
    </row>
    <row r="15789" spans="1:1" x14ac:dyDescent="0.25">
      <c r="A15789" s="3"/>
    </row>
    <row r="15790" spans="1:1" x14ac:dyDescent="0.25">
      <c r="A15790" s="3"/>
    </row>
    <row r="15791" spans="1:1" x14ac:dyDescent="0.25">
      <c r="A15791" s="3"/>
    </row>
    <row r="15792" spans="1:1" x14ac:dyDescent="0.25">
      <c r="A15792" s="3"/>
    </row>
    <row r="15793" spans="1:1" x14ac:dyDescent="0.25">
      <c r="A15793" s="3"/>
    </row>
    <row r="15794" spans="1:1" x14ac:dyDescent="0.25">
      <c r="A15794" s="3"/>
    </row>
    <row r="15795" spans="1:1" x14ac:dyDescent="0.25">
      <c r="A15795" s="3"/>
    </row>
    <row r="15796" spans="1:1" x14ac:dyDescent="0.25">
      <c r="A15796" s="3"/>
    </row>
    <row r="15797" spans="1:1" x14ac:dyDescent="0.25">
      <c r="A15797" s="3"/>
    </row>
    <row r="15798" spans="1:1" x14ac:dyDescent="0.25">
      <c r="A15798" s="3"/>
    </row>
    <row r="15799" spans="1:1" x14ac:dyDescent="0.25">
      <c r="A15799" s="3"/>
    </row>
    <row r="15800" spans="1:1" x14ac:dyDescent="0.25">
      <c r="A15800" s="3"/>
    </row>
    <row r="15801" spans="1:1" x14ac:dyDescent="0.25">
      <c r="A15801" s="3"/>
    </row>
    <row r="15802" spans="1:1" x14ac:dyDescent="0.25">
      <c r="A15802" s="3"/>
    </row>
    <row r="15803" spans="1:1" x14ac:dyDescent="0.25">
      <c r="A15803" s="3"/>
    </row>
    <row r="15804" spans="1:1" x14ac:dyDescent="0.25">
      <c r="A15804" s="3"/>
    </row>
    <row r="15805" spans="1:1" x14ac:dyDescent="0.25">
      <c r="A15805" s="3"/>
    </row>
    <row r="15806" spans="1:1" x14ac:dyDescent="0.25">
      <c r="A15806" s="3"/>
    </row>
    <row r="15807" spans="1:1" x14ac:dyDescent="0.25">
      <c r="A15807" s="3"/>
    </row>
    <row r="15808" spans="1:1" x14ac:dyDescent="0.25">
      <c r="A15808" s="3"/>
    </row>
    <row r="15809" spans="1:1" x14ac:dyDescent="0.25">
      <c r="A15809" s="3"/>
    </row>
    <row r="15810" spans="1:1" x14ac:dyDescent="0.25">
      <c r="A15810" s="3"/>
    </row>
    <row r="15811" spans="1:1" x14ac:dyDescent="0.25">
      <c r="A15811" s="3"/>
    </row>
    <row r="15812" spans="1:1" x14ac:dyDescent="0.25">
      <c r="A15812" s="3"/>
    </row>
    <row r="15813" spans="1:1" x14ac:dyDescent="0.25">
      <c r="A15813" s="3"/>
    </row>
    <row r="15814" spans="1:1" x14ac:dyDescent="0.25">
      <c r="A15814" s="3"/>
    </row>
    <row r="15815" spans="1:1" x14ac:dyDescent="0.25">
      <c r="A15815" s="3"/>
    </row>
    <row r="15816" spans="1:1" x14ac:dyDescent="0.25">
      <c r="A15816" s="3"/>
    </row>
    <row r="15817" spans="1:1" x14ac:dyDescent="0.25">
      <c r="A15817" s="3"/>
    </row>
    <row r="15818" spans="1:1" x14ac:dyDescent="0.25">
      <c r="A15818" s="3"/>
    </row>
    <row r="15819" spans="1:1" x14ac:dyDescent="0.25">
      <c r="A15819" s="3"/>
    </row>
    <row r="15820" spans="1:1" x14ac:dyDescent="0.25">
      <c r="A15820" s="3"/>
    </row>
    <row r="15821" spans="1:1" x14ac:dyDescent="0.25">
      <c r="A15821" s="3"/>
    </row>
    <row r="15822" spans="1:1" x14ac:dyDescent="0.25">
      <c r="A15822" s="3"/>
    </row>
    <row r="15823" spans="1:1" x14ac:dyDescent="0.25">
      <c r="A15823" s="3"/>
    </row>
    <row r="15824" spans="1:1" x14ac:dyDescent="0.25">
      <c r="A15824" s="3"/>
    </row>
    <row r="15825" spans="1:1" x14ac:dyDescent="0.25">
      <c r="A15825" s="3"/>
    </row>
    <row r="15826" spans="1:1" x14ac:dyDescent="0.25">
      <c r="A15826" s="3"/>
    </row>
    <row r="15827" spans="1:1" x14ac:dyDescent="0.25">
      <c r="A15827" s="3"/>
    </row>
    <row r="15828" spans="1:1" x14ac:dyDescent="0.25">
      <c r="A15828" s="3"/>
    </row>
    <row r="15829" spans="1:1" x14ac:dyDescent="0.25">
      <c r="A15829" s="3"/>
    </row>
    <row r="15830" spans="1:1" x14ac:dyDescent="0.25">
      <c r="A15830" s="3"/>
    </row>
    <row r="15831" spans="1:1" x14ac:dyDescent="0.25">
      <c r="A15831" s="3"/>
    </row>
    <row r="15832" spans="1:1" x14ac:dyDescent="0.25">
      <c r="A15832" s="3"/>
    </row>
    <row r="15833" spans="1:1" x14ac:dyDescent="0.25">
      <c r="A15833" s="3"/>
    </row>
    <row r="15834" spans="1:1" x14ac:dyDescent="0.25">
      <c r="A15834" s="3"/>
    </row>
    <row r="15835" spans="1:1" x14ac:dyDescent="0.25">
      <c r="A15835" s="3"/>
    </row>
    <row r="15836" spans="1:1" x14ac:dyDescent="0.25">
      <c r="A15836" s="3"/>
    </row>
    <row r="15837" spans="1:1" x14ac:dyDescent="0.25">
      <c r="A15837" s="3"/>
    </row>
    <row r="15838" spans="1:1" x14ac:dyDescent="0.25">
      <c r="A15838" s="3"/>
    </row>
    <row r="15839" spans="1:1" x14ac:dyDescent="0.25">
      <c r="A15839" s="3"/>
    </row>
    <row r="15840" spans="1:1" x14ac:dyDescent="0.25">
      <c r="A15840" s="3"/>
    </row>
    <row r="15841" spans="1:1" x14ac:dyDescent="0.25">
      <c r="A15841" s="3"/>
    </row>
    <row r="15842" spans="1:1" x14ac:dyDescent="0.25">
      <c r="A15842" s="3"/>
    </row>
    <row r="15843" spans="1:1" x14ac:dyDescent="0.25">
      <c r="A15843" s="3"/>
    </row>
    <row r="15844" spans="1:1" x14ac:dyDescent="0.25">
      <c r="A15844" s="3"/>
    </row>
    <row r="15845" spans="1:1" x14ac:dyDescent="0.25">
      <c r="A15845" s="3"/>
    </row>
    <row r="15846" spans="1:1" x14ac:dyDescent="0.25">
      <c r="A15846" s="3"/>
    </row>
    <row r="15847" spans="1:1" x14ac:dyDescent="0.25">
      <c r="A15847" s="3"/>
    </row>
    <row r="15848" spans="1:1" x14ac:dyDescent="0.25">
      <c r="A15848" s="3"/>
    </row>
    <row r="15849" spans="1:1" x14ac:dyDescent="0.25">
      <c r="A15849" s="3"/>
    </row>
    <row r="15850" spans="1:1" x14ac:dyDescent="0.25">
      <c r="A15850" s="3"/>
    </row>
    <row r="15851" spans="1:1" x14ac:dyDescent="0.25">
      <c r="A15851" s="3"/>
    </row>
    <row r="15852" spans="1:1" x14ac:dyDescent="0.25">
      <c r="A15852" s="3"/>
    </row>
    <row r="15853" spans="1:1" x14ac:dyDescent="0.25">
      <c r="A15853" s="3"/>
    </row>
    <row r="15854" spans="1:1" x14ac:dyDescent="0.25">
      <c r="A15854" s="3"/>
    </row>
    <row r="15855" spans="1:1" x14ac:dyDescent="0.25">
      <c r="A15855" s="3"/>
    </row>
    <row r="15856" spans="1:1" x14ac:dyDescent="0.25">
      <c r="A15856" s="3"/>
    </row>
    <row r="15857" spans="1:1" x14ac:dyDescent="0.25">
      <c r="A15857" s="3"/>
    </row>
    <row r="15858" spans="1:1" x14ac:dyDescent="0.25">
      <c r="A15858" s="3"/>
    </row>
    <row r="15859" spans="1:1" x14ac:dyDescent="0.25">
      <c r="A15859" s="3"/>
    </row>
    <row r="15860" spans="1:1" x14ac:dyDescent="0.25">
      <c r="A15860" s="3"/>
    </row>
    <row r="15861" spans="1:1" x14ac:dyDescent="0.25">
      <c r="A15861" s="3"/>
    </row>
    <row r="15862" spans="1:1" x14ac:dyDescent="0.25">
      <c r="A15862" s="3"/>
    </row>
    <row r="15863" spans="1:1" x14ac:dyDescent="0.25">
      <c r="A15863" s="3"/>
    </row>
    <row r="15864" spans="1:1" x14ac:dyDescent="0.25">
      <c r="A15864" s="3"/>
    </row>
    <row r="15865" spans="1:1" x14ac:dyDescent="0.25">
      <c r="A15865" s="3"/>
    </row>
    <row r="15866" spans="1:1" x14ac:dyDescent="0.25">
      <c r="A15866" s="3"/>
    </row>
    <row r="15867" spans="1:1" x14ac:dyDescent="0.25">
      <c r="A15867" s="3"/>
    </row>
    <row r="15868" spans="1:1" x14ac:dyDescent="0.25">
      <c r="A15868" s="3"/>
    </row>
    <row r="15869" spans="1:1" x14ac:dyDescent="0.25">
      <c r="A15869" s="3"/>
    </row>
    <row r="15870" spans="1:1" x14ac:dyDescent="0.25">
      <c r="A15870" s="3"/>
    </row>
    <row r="15871" spans="1:1" x14ac:dyDescent="0.25">
      <c r="A15871" s="3"/>
    </row>
    <row r="15872" spans="1:1" x14ac:dyDescent="0.25">
      <c r="A15872" s="3"/>
    </row>
    <row r="15873" spans="1:1" x14ac:dyDescent="0.25">
      <c r="A15873" s="3"/>
    </row>
    <row r="15874" spans="1:1" x14ac:dyDescent="0.25">
      <c r="A15874" s="3"/>
    </row>
    <row r="15875" spans="1:1" x14ac:dyDescent="0.25">
      <c r="A15875" s="3"/>
    </row>
    <row r="15876" spans="1:1" x14ac:dyDescent="0.25">
      <c r="A15876" s="3"/>
    </row>
    <row r="15877" spans="1:1" x14ac:dyDescent="0.25">
      <c r="A15877" s="3"/>
    </row>
    <row r="15878" spans="1:1" x14ac:dyDescent="0.25">
      <c r="A15878" s="3"/>
    </row>
    <row r="15879" spans="1:1" x14ac:dyDescent="0.25">
      <c r="A15879" s="3"/>
    </row>
    <row r="15880" spans="1:1" x14ac:dyDescent="0.25">
      <c r="A15880" s="3"/>
    </row>
    <row r="15881" spans="1:1" x14ac:dyDescent="0.25">
      <c r="A15881" s="3"/>
    </row>
    <row r="15882" spans="1:1" x14ac:dyDescent="0.25">
      <c r="A15882" s="3"/>
    </row>
    <row r="15883" spans="1:1" x14ac:dyDescent="0.25">
      <c r="A15883" s="3"/>
    </row>
    <row r="15884" spans="1:1" x14ac:dyDescent="0.25">
      <c r="A15884" s="3"/>
    </row>
    <row r="15885" spans="1:1" x14ac:dyDescent="0.25">
      <c r="A15885" s="3"/>
    </row>
    <row r="15886" spans="1:1" x14ac:dyDescent="0.25">
      <c r="A15886" s="3"/>
    </row>
    <row r="15887" spans="1:1" x14ac:dyDescent="0.25">
      <c r="A15887" s="3"/>
    </row>
    <row r="15888" spans="1:1" x14ac:dyDescent="0.25">
      <c r="A15888" s="3"/>
    </row>
    <row r="15889" spans="1:1" x14ac:dyDescent="0.25">
      <c r="A15889" s="3"/>
    </row>
    <row r="15890" spans="1:1" x14ac:dyDescent="0.25">
      <c r="A15890" s="3"/>
    </row>
    <row r="15891" spans="1:1" x14ac:dyDescent="0.25">
      <c r="A15891" s="3"/>
    </row>
    <row r="15892" spans="1:1" x14ac:dyDescent="0.25">
      <c r="A15892" s="3"/>
    </row>
    <row r="15893" spans="1:1" x14ac:dyDescent="0.25">
      <c r="A15893" s="3"/>
    </row>
    <row r="15894" spans="1:1" x14ac:dyDescent="0.25">
      <c r="A15894" s="3"/>
    </row>
    <row r="15895" spans="1:1" x14ac:dyDescent="0.25">
      <c r="A15895" s="3"/>
    </row>
    <row r="15896" spans="1:1" x14ac:dyDescent="0.25">
      <c r="A15896" s="3"/>
    </row>
    <row r="15897" spans="1:1" x14ac:dyDescent="0.25">
      <c r="A15897" s="3"/>
    </row>
    <row r="15898" spans="1:1" x14ac:dyDescent="0.25">
      <c r="A15898" s="3"/>
    </row>
    <row r="15899" spans="1:1" x14ac:dyDescent="0.25">
      <c r="A15899" s="3"/>
    </row>
    <row r="15900" spans="1:1" x14ac:dyDescent="0.25">
      <c r="A15900" s="3"/>
    </row>
    <row r="15901" spans="1:1" x14ac:dyDescent="0.25">
      <c r="A15901" s="3"/>
    </row>
    <row r="15902" spans="1:1" x14ac:dyDescent="0.25">
      <c r="A15902" s="3"/>
    </row>
    <row r="15903" spans="1:1" x14ac:dyDescent="0.25">
      <c r="A15903" s="3"/>
    </row>
    <row r="15904" spans="1:1" x14ac:dyDescent="0.25">
      <c r="A15904" s="3"/>
    </row>
    <row r="15905" spans="1:1" x14ac:dyDescent="0.25">
      <c r="A15905" s="3"/>
    </row>
    <row r="15906" spans="1:1" x14ac:dyDescent="0.25">
      <c r="A15906" s="3"/>
    </row>
    <row r="15907" spans="1:1" x14ac:dyDescent="0.25">
      <c r="A15907" s="3"/>
    </row>
    <row r="15908" spans="1:1" x14ac:dyDescent="0.25">
      <c r="A15908" s="3"/>
    </row>
    <row r="15909" spans="1:1" x14ac:dyDescent="0.25">
      <c r="A15909" s="3"/>
    </row>
    <row r="15910" spans="1:1" x14ac:dyDescent="0.25">
      <c r="A15910" s="3"/>
    </row>
    <row r="15911" spans="1:1" x14ac:dyDescent="0.25">
      <c r="A15911" s="3"/>
    </row>
    <row r="15912" spans="1:1" x14ac:dyDescent="0.25">
      <c r="A15912" s="3"/>
    </row>
    <row r="15913" spans="1:1" x14ac:dyDescent="0.25">
      <c r="A15913" s="3"/>
    </row>
    <row r="15914" spans="1:1" x14ac:dyDescent="0.25">
      <c r="A15914" s="3"/>
    </row>
    <row r="15915" spans="1:1" x14ac:dyDescent="0.25">
      <c r="A15915" s="3"/>
    </row>
    <row r="15916" spans="1:1" x14ac:dyDescent="0.25">
      <c r="A15916" s="3"/>
    </row>
    <row r="15917" spans="1:1" x14ac:dyDescent="0.25">
      <c r="A15917" s="3"/>
    </row>
    <row r="15918" spans="1:1" x14ac:dyDescent="0.25">
      <c r="A15918" s="3"/>
    </row>
    <row r="15919" spans="1:1" x14ac:dyDescent="0.25">
      <c r="A15919" s="3"/>
    </row>
    <row r="15920" spans="1:1" x14ac:dyDescent="0.25">
      <c r="A15920" s="3"/>
    </row>
    <row r="15921" spans="1:1" x14ac:dyDescent="0.25">
      <c r="A15921" s="3"/>
    </row>
    <row r="15922" spans="1:1" x14ac:dyDescent="0.25">
      <c r="A15922" s="3"/>
    </row>
    <row r="15923" spans="1:1" x14ac:dyDescent="0.25">
      <c r="A15923" s="3"/>
    </row>
    <row r="15924" spans="1:1" x14ac:dyDescent="0.25">
      <c r="A15924" s="3"/>
    </row>
    <row r="15925" spans="1:1" x14ac:dyDescent="0.25">
      <c r="A15925" s="3"/>
    </row>
    <row r="15926" spans="1:1" x14ac:dyDescent="0.25">
      <c r="A15926" s="3"/>
    </row>
    <row r="15927" spans="1:1" x14ac:dyDescent="0.25">
      <c r="A15927" s="3"/>
    </row>
    <row r="15928" spans="1:1" x14ac:dyDescent="0.25">
      <c r="A15928" s="3"/>
    </row>
    <row r="15929" spans="1:1" x14ac:dyDescent="0.25">
      <c r="A15929" s="3"/>
    </row>
    <row r="15930" spans="1:1" x14ac:dyDescent="0.25">
      <c r="A15930" s="3"/>
    </row>
    <row r="15931" spans="1:1" x14ac:dyDescent="0.25">
      <c r="A15931" s="3"/>
    </row>
    <row r="15932" spans="1:1" x14ac:dyDescent="0.25">
      <c r="A15932" s="3"/>
    </row>
    <row r="15933" spans="1:1" x14ac:dyDescent="0.25">
      <c r="A15933" s="3"/>
    </row>
    <row r="15934" spans="1:1" x14ac:dyDescent="0.25">
      <c r="A15934" s="3"/>
    </row>
    <row r="15935" spans="1:1" x14ac:dyDescent="0.25">
      <c r="A15935" s="3"/>
    </row>
    <row r="15936" spans="1:1" x14ac:dyDescent="0.25">
      <c r="A15936" s="3"/>
    </row>
    <row r="15937" spans="1:1" x14ac:dyDescent="0.25">
      <c r="A15937" s="3"/>
    </row>
    <row r="15938" spans="1:1" x14ac:dyDescent="0.25">
      <c r="A15938" s="3"/>
    </row>
    <row r="15939" spans="1:1" x14ac:dyDescent="0.25">
      <c r="A15939" s="3"/>
    </row>
    <row r="15940" spans="1:1" x14ac:dyDescent="0.25">
      <c r="A15940" s="3"/>
    </row>
    <row r="15941" spans="1:1" x14ac:dyDescent="0.25">
      <c r="A15941" s="3"/>
    </row>
    <row r="15942" spans="1:1" x14ac:dyDescent="0.25">
      <c r="A15942" s="3"/>
    </row>
    <row r="15943" spans="1:1" x14ac:dyDescent="0.25">
      <c r="A15943" s="3"/>
    </row>
    <row r="15944" spans="1:1" x14ac:dyDescent="0.25">
      <c r="A15944" s="3"/>
    </row>
    <row r="15945" spans="1:1" x14ac:dyDescent="0.25">
      <c r="A15945" s="3"/>
    </row>
    <row r="15946" spans="1:1" x14ac:dyDescent="0.25">
      <c r="A15946" s="3"/>
    </row>
    <row r="15947" spans="1:1" x14ac:dyDescent="0.25">
      <c r="A15947" s="3"/>
    </row>
    <row r="15948" spans="1:1" x14ac:dyDescent="0.25">
      <c r="A15948" s="3"/>
    </row>
    <row r="15949" spans="1:1" x14ac:dyDescent="0.25">
      <c r="A15949" s="3"/>
    </row>
    <row r="15950" spans="1:1" x14ac:dyDescent="0.25">
      <c r="A15950" s="3"/>
    </row>
    <row r="15951" spans="1:1" x14ac:dyDescent="0.25">
      <c r="A15951" s="3"/>
    </row>
    <row r="15952" spans="1:1" x14ac:dyDescent="0.25">
      <c r="A15952" s="3"/>
    </row>
    <row r="15953" spans="1:1" x14ac:dyDescent="0.25">
      <c r="A15953" s="3"/>
    </row>
    <row r="15954" spans="1:1" x14ac:dyDescent="0.25">
      <c r="A15954" s="3"/>
    </row>
    <row r="15955" spans="1:1" x14ac:dyDescent="0.25">
      <c r="A15955" s="3"/>
    </row>
    <row r="15956" spans="1:1" x14ac:dyDescent="0.25">
      <c r="A15956" s="3"/>
    </row>
    <row r="15957" spans="1:1" x14ac:dyDescent="0.25">
      <c r="A15957" s="3"/>
    </row>
    <row r="15958" spans="1:1" x14ac:dyDescent="0.25">
      <c r="A15958" s="3"/>
    </row>
    <row r="15959" spans="1:1" x14ac:dyDescent="0.25">
      <c r="A15959" s="3"/>
    </row>
    <row r="15960" spans="1:1" x14ac:dyDescent="0.25">
      <c r="A15960" s="3"/>
    </row>
    <row r="15961" spans="1:1" x14ac:dyDescent="0.25">
      <c r="A15961" s="3"/>
    </row>
    <row r="15962" spans="1:1" x14ac:dyDescent="0.25">
      <c r="A15962" s="3"/>
    </row>
    <row r="15963" spans="1:1" x14ac:dyDescent="0.25">
      <c r="A15963" s="3"/>
    </row>
    <row r="15964" spans="1:1" x14ac:dyDescent="0.25">
      <c r="A15964" s="3"/>
    </row>
    <row r="15965" spans="1:1" x14ac:dyDescent="0.25">
      <c r="A15965" s="3"/>
    </row>
    <row r="15966" spans="1:1" x14ac:dyDescent="0.25">
      <c r="A15966" s="3"/>
    </row>
    <row r="15967" spans="1:1" x14ac:dyDescent="0.25">
      <c r="A15967" s="3"/>
    </row>
    <row r="15968" spans="1:1" x14ac:dyDescent="0.25">
      <c r="A15968" s="3"/>
    </row>
    <row r="15969" spans="1:1" x14ac:dyDescent="0.25">
      <c r="A15969" s="3"/>
    </row>
    <row r="15970" spans="1:1" x14ac:dyDescent="0.25">
      <c r="A15970" s="3"/>
    </row>
    <row r="15971" spans="1:1" x14ac:dyDescent="0.25">
      <c r="A15971" s="3"/>
    </row>
    <row r="15972" spans="1:1" x14ac:dyDescent="0.25">
      <c r="A15972" s="3"/>
    </row>
    <row r="15973" spans="1:1" x14ac:dyDescent="0.25">
      <c r="A15973" s="3"/>
    </row>
    <row r="15974" spans="1:1" x14ac:dyDescent="0.25">
      <c r="A15974" s="3"/>
    </row>
    <row r="15975" spans="1:1" x14ac:dyDescent="0.25">
      <c r="A15975" s="3"/>
    </row>
    <row r="15976" spans="1:1" x14ac:dyDescent="0.25">
      <c r="A15976" s="3"/>
    </row>
    <row r="15977" spans="1:1" x14ac:dyDescent="0.25">
      <c r="A15977" s="3"/>
    </row>
    <row r="15978" spans="1:1" x14ac:dyDescent="0.25">
      <c r="A15978" s="3"/>
    </row>
    <row r="15979" spans="1:1" x14ac:dyDescent="0.25">
      <c r="A15979" s="3"/>
    </row>
    <row r="15980" spans="1:1" x14ac:dyDescent="0.25">
      <c r="A15980" s="3"/>
    </row>
    <row r="15981" spans="1:1" x14ac:dyDescent="0.25">
      <c r="A15981" s="3"/>
    </row>
    <row r="15982" spans="1:1" x14ac:dyDescent="0.25">
      <c r="A15982" s="3"/>
    </row>
    <row r="15983" spans="1:1" x14ac:dyDescent="0.25">
      <c r="A15983" s="3"/>
    </row>
    <row r="15984" spans="1:1" x14ac:dyDescent="0.25">
      <c r="A15984" s="3"/>
    </row>
    <row r="15985" spans="1:1" x14ac:dyDescent="0.25">
      <c r="A15985" s="3"/>
    </row>
    <row r="15986" spans="1:1" x14ac:dyDescent="0.25">
      <c r="A15986" s="3"/>
    </row>
    <row r="15987" spans="1:1" x14ac:dyDescent="0.25">
      <c r="A15987" s="3"/>
    </row>
    <row r="15988" spans="1:1" x14ac:dyDescent="0.25">
      <c r="A15988" s="3"/>
    </row>
    <row r="15989" spans="1:1" x14ac:dyDescent="0.25">
      <c r="A15989" s="3"/>
    </row>
    <row r="15990" spans="1:1" x14ac:dyDescent="0.25">
      <c r="A15990" s="3"/>
    </row>
    <row r="15991" spans="1:1" x14ac:dyDescent="0.25">
      <c r="A15991" s="3"/>
    </row>
    <row r="15992" spans="1:1" x14ac:dyDescent="0.25">
      <c r="A15992" s="3"/>
    </row>
    <row r="15993" spans="1:1" x14ac:dyDescent="0.25">
      <c r="A15993" s="3"/>
    </row>
    <row r="15994" spans="1:1" x14ac:dyDescent="0.25">
      <c r="A15994" s="3"/>
    </row>
    <row r="15995" spans="1:1" x14ac:dyDescent="0.25">
      <c r="A15995" s="3"/>
    </row>
    <row r="15996" spans="1:1" x14ac:dyDescent="0.25">
      <c r="A15996" s="3"/>
    </row>
    <row r="15997" spans="1:1" x14ac:dyDescent="0.25">
      <c r="A15997" s="3"/>
    </row>
    <row r="15998" spans="1:1" x14ac:dyDescent="0.25">
      <c r="A15998" s="3"/>
    </row>
    <row r="15999" spans="1:1" x14ac:dyDescent="0.25">
      <c r="A15999" s="3"/>
    </row>
    <row r="16000" spans="1:1" x14ac:dyDescent="0.25">
      <c r="A16000" s="3"/>
    </row>
    <row r="16001" spans="1:1" x14ac:dyDescent="0.25">
      <c r="A16001" s="3"/>
    </row>
    <row r="16002" spans="1:1" x14ac:dyDescent="0.25">
      <c r="A16002" s="3"/>
    </row>
    <row r="16003" spans="1:1" x14ac:dyDescent="0.25">
      <c r="A16003" s="3"/>
    </row>
    <row r="16004" spans="1:1" x14ac:dyDescent="0.25">
      <c r="A16004" s="3"/>
    </row>
    <row r="16005" spans="1:1" x14ac:dyDescent="0.25">
      <c r="A16005" s="3"/>
    </row>
    <row r="16006" spans="1:1" x14ac:dyDescent="0.25">
      <c r="A16006" s="3"/>
    </row>
    <row r="16007" spans="1:1" x14ac:dyDescent="0.25">
      <c r="A16007" s="3"/>
    </row>
    <row r="16008" spans="1:1" x14ac:dyDescent="0.25">
      <c r="A16008" s="3"/>
    </row>
    <row r="16009" spans="1:1" x14ac:dyDescent="0.25">
      <c r="A16009" s="3"/>
    </row>
    <row r="16010" spans="1:1" x14ac:dyDescent="0.25">
      <c r="A16010" s="3"/>
    </row>
    <row r="16011" spans="1:1" x14ac:dyDescent="0.25">
      <c r="A16011" s="3"/>
    </row>
    <row r="16012" spans="1:1" x14ac:dyDescent="0.25">
      <c r="A16012" s="3"/>
    </row>
    <row r="16013" spans="1:1" x14ac:dyDescent="0.25">
      <c r="A16013" s="3"/>
    </row>
    <row r="16014" spans="1:1" x14ac:dyDescent="0.25">
      <c r="A16014" s="3"/>
    </row>
    <row r="16015" spans="1:1" x14ac:dyDescent="0.25">
      <c r="A16015" s="3"/>
    </row>
    <row r="16016" spans="1:1" x14ac:dyDescent="0.25">
      <c r="A16016" s="3"/>
    </row>
    <row r="16017" spans="1:1" x14ac:dyDescent="0.25">
      <c r="A16017" s="3"/>
    </row>
    <row r="16018" spans="1:1" x14ac:dyDescent="0.25">
      <c r="A16018" s="3"/>
    </row>
    <row r="16019" spans="1:1" x14ac:dyDescent="0.25">
      <c r="A16019" s="3"/>
    </row>
    <row r="16020" spans="1:1" x14ac:dyDescent="0.25">
      <c r="A16020" s="3"/>
    </row>
    <row r="16021" spans="1:1" x14ac:dyDescent="0.25">
      <c r="A16021" s="3"/>
    </row>
    <row r="16022" spans="1:1" x14ac:dyDescent="0.25">
      <c r="A16022" s="3"/>
    </row>
    <row r="16023" spans="1:1" x14ac:dyDescent="0.25">
      <c r="A16023" s="3"/>
    </row>
    <row r="16024" spans="1:1" x14ac:dyDescent="0.25">
      <c r="A16024" s="3"/>
    </row>
    <row r="16025" spans="1:1" x14ac:dyDescent="0.25">
      <c r="A16025" s="3"/>
    </row>
    <row r="16026" spans="1:1" x14ac:dyDescent="0.25">
      <c r="A16026" s="3"/>
    </row>
    <row r="16027" spans="1:1" x14ac:dyDescent="0.25">
      <c r="A16027" s="3"/>
    </row>
    <row r="16028" spans="1:1" x14ac:dyDescent="0.25">
      <c r="A16028" s="3"/>
    </row>
    <row r="16029" spans="1:1" x14ac:dyDescent="0.25">
      <c r="A16029" s="3"/>
    </row>
    <row r="16030" spans="1:1" x14ac:dyDescent="0.25">
      <c r="A16030" s="3"/>
    </row>
    <row r="16031" spans="1:1" x14ac:dyDescent="0.25">
      <c r="A16031" s="3"/>
    </row>
    <row r="16032" spans="1:1" x14ac:dyDescent="0.25">
      <c r="A16032" s="3"/>
    </row>
    <row r="16033" spans="1:1" x14ac:dyDescent="0.25">
      <c r="A16033" s="3"/>
    </row>
    <row r="16034" spans="1:1" x14ac:dyDescent="0.25">
      <c r="A16034" s="3"/>
    </row>
    <row r="16035" spans="1:1" x14ac:dyDescent="0.25">
      <c r="A16035" s="3"/>
    </row>
    <row r="16036" spans="1:1" x14ac:dyDescent="0.25">
      <c r="A16036" s="3"/>
    </row>
    <row r="16037" spans="1:1" x14ac:dyDescent="0.25">
      <c r="A16037" s="3"/>
    </row>
    <row r="16038" spans="1:1" x14ac:dyDescent="0.25">
      <c r="A16038" s="3"/>
    </row>
    <row r="16039" spans="1:1" x14ac:dyDescent="0.25">
      <c r="A16039" s="3"/>
    </row>
    <row r="16040" spans="1:1" x14ac:dyDescent="0.25">
      <c r="A16040" s="3"/>
    </row>
    <row r="16041" spans="1:1" x14ac:dyDescent="0.25">
      <c r="A16041" s="3"/>
    </row>
    <row r="16042" spans="1:1" x14ac:dyDescent="0.25">
      <c r="A16042" s="3"/>
    </row>
    <row r="16043" spans="1:1" x14ac:dyDescent="0.25">
      <c r="A16043" s="3"/>
    </row>
    <row r="16044" spans="1:1" x14ac:dyDescent="0.25">
      <c r="A16044" s="3"/>
    </row>
    <row r="16045" spans="1:1" x14ac:dyDescent="0.25">
      <c r="A16045" s="3"/>
    </row>
    <row r="16046" spans="1:1" x14ac:dyDescent="0.25">
      <c r="A16046" s="3"/>
    </row>
    <row r="16047" spans="1:1" x14ac:dyDescent="0.25">
      <c r="A16047" s="3"/>
    </row>
    <row r="16048" spans="1:1" x14ac:dyDescent="0.25">
      <c r="A16048" s="3"/>
    </row>
    <row r="16049" spans="1:1" x14ac:dyDescent="0.25">
      <c r="A16049" s="3"/>
    </row>
    <row r="16050" spans="1:1" x14ac:dyDescent="0.25">
      <c r="A16050" s="3"/>
    </row>
    <row r="16051" spans="1:1" x14ac:dyDescent="0.25">
      <c r="A16051" s="3"/>
    </row>
    <row r="16052" spans="1:1" x14ac:dyDescent="0.25">
      <c r="A16052" s="3"/>
    </row>
    <row r="16053" spans="1:1" x14ac:dyDescent="0.25">
      <c r="A16053" s="3"/>
    </row>
    <row r="16054" spans="1:1" x14ac:dyDescent="0.25">
      <c r="A16054" s="3"/>
    </row>
    <row r="16055" spans="1:1" x14ac:dyDescent="0.25">
      <c r="A16055" s="3"/>
    </row>
    <row r="16056" spans="1:1" x14ac:dyDescent="0.25">
      <c r="A16056" s="3"/>
    </row>
    <row r="16057" spans="1:1" x14ac:dyDescent="0.25">
      <c r="A16057" s="3"/>
    </row>
    <row r="16058" spans="1:1" x14ac:dyDescent="0.25">
      <c r="A16058" s="3"/>
    </row>
    <row r="16059" spans="1:1" x14ac:dyDescent="0.25">
      <c r="A16059" s="3"/>
    </row>
    <row r="16060" spans="1:1" x14ac:dyDescent="0.25">
      <c r="A16060" s="3"/>
    </row>
    <row r="16061" spans="1:1" x14ac:dyDescent="0.25">
      <c r="A16061" s="3"/>
    </row>
    <row r="16062" spans="1:1" x14ac:dyDescent="0.25">
      <c r="A16062" s="3"/>
    </row>
    <row r="16063" spans="1:1" x14ac:dyDescent="0.25">
      <c r="A16063" s="3"/>
    </row>
    <row r="16064" spans="1:1" x14ac:dyDescent="0.25">
      <c r="A16064" s="3"/>
    </row>
    <row r="16065" spans="1:1" x14ac:dyDescent="0.25">
      <c r="A16065" s="3"/>
    </row>
    <row r="16066" spans="1:1" x14ac:dyDescent="0.25">
      <c r="A16066" s="3"/>
    </row>
    <row r="16067" spans="1:1" x14ac:dyDescent="0.25">
      <c r="A16067" s="3"/>
    </row>
    <row r="16068" spans="1:1" x14ac:dyDescent="0.25">
      <c r="A16068" s="3"/>
    </row>
    <row r="16069" spans="1:1" x14ac:dyDescent="0.25">
      <c r="A16069" s="3"/>
    </row>
    <row r="16070" spans="1:1" x14ac:dyDescent="0.25">
      <c r="A16070" s="3"/>
    </row>
    <row r="16071" spans="1:1" x14ac:dyDescent="0.25">
      <c r="A16071" s="3"/>
    </row>
    <row r="16072" spans="1:1" x14ac:dyDescent="0.25">
      <c r="A16072" s="3"/>
    </row>
    <row r="16073" spans="1:1" x14ac:dyDescent="0.25">
      <c r="A16073" s="3"/>
    </row>
    <row r="16074" spans="1:1" x14ac:dyDescent="0.25">
      <c r="A16074" s="3"/>
    </row>
    <row r="16075" spans="1:1" x14ac:dyDescent="0.25">
      <c r="A16075" s="3"/>
    </row>
    <row r="16076" spans="1:1" x14ac:dyDescent="0.25">
      <c r="A16076" s="3"/>
    </row>
    <row r="16077" spans="1:1" x14ac:dyDescent="0.25">
      <c r="A16077" s="3"/>
    </row>
    <row r="16078" spans="1:1" x14ac:dyDescent="0.25">
      <c r="A16078" s="3"/>
    </row>
    <row r="16079" spans="1:1" x14ac:dyDescent="0.25">
      <c r="A16079" s="3"/>
    </row>
    <row r="16080" spans="1:1" x14ac:dyDescent="0.25">
      <c r="A16080" s="3"/>
    </row>
    <row r="16081" spans="1:1" x14ac:dyDescent="0.25">
      <c r="A16081" s="3"/>
    </row>
    <row r="16082" spans="1:1" x14ac:dyDescent="0.25">
      <c r="A16082" s="3"/>
    </row>
    <row r="16083" spans="1:1" x14ac:dyDescent="0.25">
      <c r="A16083" s="3"/>
    </row>
    <row r="16084" spans="1:1" x14ac:dyDescent="0.25">
      <c r="A16084" s="3"/>
    </row>
    <row r="16085" spans="1:1" x14ac:dyDescent="0.25">
      <c r="A16085" s="3"/>
    </row>
    <row r="16086" spans="1:1" x14ac:dyDescent="0.25">
      <c r="A16086" s="3"/>
    </row>
    <row r="16087" spans="1:1" x14ac:dyDescent="0.25">
      <c r="A16087" s="3"/>
    </row>
    <row r="16088" spans="1:1" x14ac:dyDescent="0.25">
      <c r="A16088" s="3"/>
    </row>
    <row r="16089" spans="1:1" x14ac:dyDescent="0.25">
      <c r="A16089" s="3"/>
    </row>
    <row r="16090" spans="1:1" x14ac:dyDescent="0.25">
      <c r="A16090" s="3"/>
    </row>
    <row r="16091" spans="1:1" x14ac:dyDescent="0.25">
      <c r="A16091" s="3"/>
    </row>
    <row r="16092" spans="1:1" x14ac:dyDescent="0.25">
      <c r="A16092" s="3"/>
    </row>
    <row r="16093" spans="1:1" x14ac:dyDescent="0.25">
      <c r="A16093" s="3"/>
    </row>
    <row r="16094" spans="1:1" x14ac:dyDescent="0.25">
      <c r="A16094" s="3"/>
    </row>
    <row r="16095" spans="1:1" x14ac:dyDescent="0.25">
      <c r="A16095" s="3"/>
    </row>
    <row r="16096" spans="1:1" x14ac:dyDescent="0.25">
      <c r="A16096" s="3"/>
    </row>
    <row r="16097" spans="1:1" x14ac:dyDescent="0.25">
      <c r="A16097" s="3"/>
    </row>
    <row r="16098" spans="1:1" x14ac:dyDescent="0.25">
      <c r="A16098" s="3"/>
    </row>
    <row r="16099" spans="1:1" x14ac:dyDescent="0.25">
      <c r="A16099" s="3"/>
    </row>
    <row r="16100" spans="1:1" x14ac:dyDescent="0.25">
      <c r="A16100" s="3"/>
    </row>
    <row r="16101" spans="1:1" x14ac:dyDescent="0.25">
      <c r="A16101" s="3"/>
    </row>
    <row r="16102" spans="1:1" x14ac:dyDescent="0.25">
      <c r="A16102" s="3"/>
    </row>
    <row r="16103" spans="1:1" x14ac:dyDescent="0.25">
      <c r="A16103" s="3"/>
    </row>
    <row r="16104" spans="1:1" x14ac:dyDescent="0.25">
      <c r="A16104" s="3"/>
    </row>
    <row r="16105" spans="1:1" x14ac:dyDescent="0.25">
      <c r="A16105" s="3"/>
    </row>
    <row r="16106" spans="1:1" x14ac:dyDescent="0.25">
      <c r="A16106" s="3"/>
    </row>
    <row r="16107" spans="1:1" x14ac:dyDescent="0.25">
      <c r="A16107" s="3"/>
    </row>
    <row r="16108" spans="1:1" x14ac:dyDescent="0.25">
      <c r="A16108" s="3"/>
    </row>
    <row r="16109" spans="1:1" x14ac:dyDescent="0.25">
      <c r="A16109" s="3"/>
    </row>
    <row r="16110" spans="1:1" x14ac:dyDescent="0.25">
      <c r="A16110" s="3"/>
    </row>
    <row r="16111" spans="1:1" x14ac:dyDescent="0.25">
      <c r="A16111" s="3"/>
    </row>
    <row r="16112" spans="1:1" x14ac:dyDescent="0.25">
      <c r="A16112" s="3"/>
    </row>
    <row r="16113" spans="1:1" x14ac:dyDescent="0.25">
      <c r="A16113" s="3"/>
    </row>
    <row r="16114" spans="1:1" x14ac:dyDescent="0.25">
      <c r="A16114" s="3"/>
    </row>
    <row r="16115" spans="1:1" x14ac:dyDescent="0.25">
      <c r="A16115" s="3"/>
    </row>
    <row r="16116" spans="1:1" x14ac:dyDescent="0.25">
      <c r="A16116" s="3"/>
    </row>
    <row r="16117" spans="1:1" x14ac:dyDescent="0.25">
      <c r="A16117" s="3"/>
    </row>
    <row r="16118" spans="1:1" x14ac:dyDescent="0.25">
      <c r="A16118" s="3"/>
    </row>
    <row r="16119" spans="1:1" x14ac:dyDescent="0.25">
      <c r="A16119" s="3"/>
    </row>
    <row r="16120" spans="1:1" x14ac:dyDescent="0.25">
      <c r="A16120" s="3"/>
    </row>
    <row r="16121" spans="1:1" x14ac:dyDescent="0.25">
      <c r="A16121" s="3"/>
    </row>
    <row r="16122" spans="1:1" x14ac:dyDescent="0.25">
      <c r="A16122" s="3"/>
    </row>
    <row r="16123" spans="1:1" x14ac:dyDescent="0.25">
      <c r="A16123" s="3"/>
    </row>
    <row r="16124" spans="1:1" x14ac:dyDescent="0.25">
      <c r="A16124" s="3"/>
    </row>
    <row r="16125" spans="1:1" x14ac:dyDescent="0.25">
      <c r="A16125" s="3"/>
    </row>
    <row r="16126" spans="1:1" x14ac:dyDescent="0.25">
      <c r="A16126" s="3"/>
    </row>
    <row r="16127" spans="1:1" x14ac:dyDescent="0.25">
      <c r="A16127" s="3"/>
    </row>
    <row r="16128" spans="1:1" x14ac:dyDescent="0.25">
      <c r="A16128" s="3"/>
    </row>
    <row r="16129" spans="1:1" x14ac:dyDescent="0.25">
      <c r="A16129" s="3"/>
    </row>
    <row r="16130" spans="1:1" x14ac:dyDescent="0.25">
      <c r="A16130" s="3"/>
    </row>
    <row r="16131" spans="1:1" x14ac:dyDescent="0.25">
      <c r="A16131" s="3"/>
    </row>
    <row r="16132" spans="1:1" x14ac:dyDescent="0.25">
      <c r="A16132" s="3"/>
    </row>
    <row r="16133" spans="1:1" x14ac:dyDescent="0.25">
      <c r="A16133" s="3"/>
    </row>
    <row r="16134" spans="1:1" x14ac:dyDescent="0.25">
      <c r="A16134" s="3"/>
    </row>
    <row r="16135" spans="1:1" x14ac:dyDescent="0.25">
      <c r="A16135" s="3"/>
    </row>
    <row r="16136" spans="1:1" x14ac:dyDescent="0.25">
      <c r="A16136" s="3"/>
    </row>
    <row r="16137" spans="1:1" x14ac:dyDescent="0.25">
      <c r="A16137" s="3"/>
    </row>
    <row r="16138" spans="1:1" x14ac:dyDescent="0.25">
      <c r="A16138" s="3"/>
    </row>
    <row r="16139" spans="1:1" x14ac:dyDescent="0.25">
      <c r="A16139" s="3"/>
    </row>
    <row r="16140" spans="1:1" x14ac:dyDescent="0.25">
      <c r="A16140" s="3"/>
    </row>
    <row r="16141" spans="1:1" x14ac:dyDescent="0.25">
      <c r="A16141" s="3"/>
    </row>
    <row r="16142" spans="1:1" x14ac:dyDescent="0.25">
      <c r="A16142" s="3"/>
    </row>
    <row r="16143" spans="1:1" x14ac:dyDescent="0.25">
      <c r="A16143" s="3"/>
    </row>
    <row r="16144" spans="1:1" x14ac:dyDescent="0.25">
      <c r="A16144" s="3"/>
    </row>
    <row r="16145" spans="1:1" x14ac:dyDescent="0.25">
      <c r="A16145" s="3"/>
    </row>
    <row r="16146" spans="1:1" x14ac:dyDescent="0.25">
      <c r="A16146" s="3"/>
    </row>
    <row r="16147" spans="1:1" x14ac:dyDescent="0.25">
      <c r="A16147" s="3"/>
    </row>
    <row r="16148" spans="1:1" x14ac:dyDescent="0.25">
      <c r="A16148" s="3"/>
    </row>
    <row r="16149" spans="1:1" x14ac:dyDescent="0.25">
      <c r="A16149" s="3"/>
    </row>
    <row r="16150" spans="1:1" x14ac:dyDescent="0.25">
      <c r="A16150" s="3"/>
    </row>
    <row r="16151" spans="1:1" x14ac:dyDescent="0.25">
      <c r="A16151" s="3"/>
    </row>
    <row r="16152" spans="1:1" x14ac:dyDescent="0.25">
      <c r="A16152" s="3"/>
    </row>
    <row r="16153" spans="1:1" x14ac:dyDescent="0.25">
      <c r="A16153" s="3"/>
    </row>
    <row r="16154" spans="1:1" x14ac:dyDescent="0.25">
      <c r="A16154" s="3"/>
    </row>
    <row r="16155" spans="1:1" x14ac:dyDescent="0.25">
      <c r="A16155" s="3"/>
    </row>
    <row r="16156" spans="1:1" x14ac:dyDescent="0.25">
      <c r="A16156" s="3"/>
    </row>
    <row r="16157" spans="1:1" x14ac:dyDescent="0.25">
      <c r="A16157" s="3"/>
    </row>
    <row r="16158" spans="1:1" x14ac:dyDescent="0.25">
      <c r="A16158" s="3"/>
    </row>
    <row r="16159" spans="1:1" x14ac:dyDescent="0.25">
      <c r="A16159" s="3"/>
    </row>
    <row r="16160" spans="1:1" x14ac:dyDescent="0.25">
      <c r="A16160" s="3"/>
    </row>
    <row r="16161" spans="1:1" x14ac:dyDescent="0.25">
      <c r="A16161" s="3"/>
    </row>
    <row r="16162" spans="1:1" x14ac:dyDescent="0.25">
      <c r="A16162" s="3"/>
    </row>
    <row r="16163" spans="1:1" x14ac:dyDescent="0.25">
      <c r="A16163" s="3"/>
    </row>
    <row r="16164" spans="1:1" x14ac:dyDescent="0.25">
      <c r="A16164" s="3"/>
    </row>
    <row r="16165" spans="1:1" x14ac:dyDescent="0.25">
      <c r="A16165" s="3"/>
    </row>
    <row r="16166" spans="1:1" x14ac:dyDescent="0.25">
      <c r="A16166" s="3"/>
    </row>
    <row r="16167" spans="1:1" x14ac:dyDescent="0.25">
      <c r="A16167" s="3"/>
    </row>
    <row r="16168" spans="1:1" x14ac:dyDescent="0.25">
      <c r="A16168" s="3"/>
    </row>
    <row r="16169" spans="1:1" x14ac:dyDescent="0.25">
      <c r="A16169" s="3"/>
    </row>
    <row r="16170" spans="1:1" x14ac:dyDescent="0.25">
      <c r="A16170" s="3"/>
    </row>
    <row r="16171" spans="1:1" x14ac:dyDescent="0.25">
      <c r="A16171" s="3"/>
    </row>
    <row r="16172" spans="1:1" x14ac:dyDescent="0.25">
      <c r="A16172" s="3"/>
    </row>
    <row r="16173" spans="1:1" x14ac:dyDescent="0.25">
      <c r="A16173" s="3"/>
    </row>
    <row r="16174" spans="1:1" x14ac:dyDescent="0.25">
      <c r="A16174" s="3"/>
    </row>
    <row r="16175" spans="1:1" x14ac:dyDescent="0.25">
      <c r="A16175" s="3"/>
    </row>
    <row r="16176" spans="1:1" x14ac:dyDescent="0.25">
      <c r="A16176" s="3"/>
    </row>
    <row r="16177" spans="1:1" x14ac:dyDescent="0.25">
      <c r="A16177" s="3"/>
    </row>
    <row r="16178" spans="1:1" x14ac:dyDescent="0.25">
      <c r="A16178" s="3"/>
    </row>
    <row r="16179" spans="1:1" x14ac:dyDescent="0.25">
      <c r="A16179" s="3"/>
    </row>
    <row r="16180" spans="1:1" x14ac:dyDescent="0.25">
      <c r="A16180" s="3"/>
    </row>
    <row r="16181" spans="1:1" x14ac:dyDescent="0.25">
      <c r="A16181" s="3"/>
    </row>
    <row r="16182" spans="1:1" x14ac:dyDescent="0.25">
      <c r="A16182" s="3"/>
    </row>
    <row r="16183" spans="1:1" x14ac:dyDescent="0.25">
      <c r="A16183" s="3"/>
    </row>
    <row r="16184" spans="1:1" x14ac:dyDescent="0.25">
      <c r="A16184" s="3"/>
    </row>
    <row r="16185" spans="1:1" x14ac:dyDescent="0.25">
      <c r="A16185" s="3"/>
    </row>
    <row r="16186" spans="1:1" x14ac:dyDescent="0.25">
      <c r="A16186" s="3"/>
    </row>
    <row r="16187" spans="1:1" x14ac:dyDescent="0.25">
      <c r="A16187" s="3"/>
    </row>
    <row r="16188" spans="1:1" x14ac:dyDescent="0.25">
      <c r="A16188" s="3"/>
    </row>
    <row r="16189" spans="1:1" x14ac:dyDescent="0.25">
      <c r="A16189" s="3"/>
    </row>
    <row r="16190" spans="1:1" x14ac:dyDescent="0.25">
      <c r="A16190" s="3"/>
    </row>
    <row r="16191" spans="1:1" x14ac:dyDescent="0.25">
      <c r="A16191" s="3"/>
    </row>
    <row r="16192" spans="1:1" x14ac:dyDescent="0.25">
      <c r="A16192" s="3"/>
    </row>
    <row r="16193" spans="1:1" x14ac:dyDescent="0.25">
      <c r="A16193" s="3"/>
    </row>
    <row r="16194" spans="1:1" x14ac:dyDescent="0.25">
      <c r="A16194" s="3"/>
    </row>
    <row r="16195" spans="1:1" x14ac:dyDescent="0.25">
      <c r="A16195" s="3"/>
    </row>
    <row r="16196" spans="1:1" x14ac:dyDescent="0.25">
      <c r="A16196" s="3"/>
    </row>
    <row r="16197" spans="1:1" x14ac:dyDescent="0.25">
      <c r="A16197" s="3"/>
    </row>
    <row r="16198" spans="1:1" x14ac:dyDescent="0.25">
      <c r="A16198" s="3"/>
    </row>
    <row r="16199" spans="1:1" x14ac:dyDescent="0.25">
      <c r="A16199" s="3"/>
    </row>
    <row r="16200" spans="1:1" x14ac:dyDescent="0.25">
      <c r="A16200" s="3"/>
    </row>
    <row r="16201" spans="1:1" x14ac:dyDescent="0.25">
      <c r="A16201" s="3"/>
    </row>
    <row r="16202" spans="1:1" x14ac:dyDescent="0.25">
      <c r="A16202" s="3"/>
    </row>
    <row r="16203" spans="1:1" x14ac:dyDescent="0.25">
      <c r="A16203" s="3"/>
    </row>
    <row r="16204" spans="1:1" x14ac:dyDescent="0.25">
      <c r="A16204" s="3"/>
    </row>
    <row r="16205" spans="1:1" x14ac:dyDescent="0.25">
      <c r="A16205" s="3"/>
    </row>
    <row r="16206" spans="1:1" x14ac:dyDescent="0.25">
      <c r="A16206" s="3"/>
    </row>
    <row r="16207" spans="1:1" x14ac:dyDescent="0.25">
      <c r="A16207" s="3"/>
    </row>
    <row r="16208" spans="1:1" x14ac:dyDescent="0.25">
      <c r="A16208" s="3"/>
    </row>
    <row r="16209" spans="1:1" x14ac:dyDescent="0.25">
      <c r="A16209" s="3"/>
    </row>
    <row r="16210" spans="1:1" x14ac:dyDescent="0.25">
      <c r="A16210" s="3"/>
    </row>
    <row r="16211" spans="1:1" x14ac:dyDescent="0.25">
      <c r="A16211" s="3"/>
    </row>
    <row r="16212" spans="1:1" x14ac:dyDescent="0.25">
      <c r="A16212" s="3"/>
    </row>
    <row r="16213" spans="1:1" x14ac:dyDescent="0.25">
      <c r="A16213" s="3"/>
    </row>
    <row r="16214" spans="1:1" x14ac:dyDescent="0.25">
      <c r="A16214" s="3"/>
    </row>
    <row r="16215" spans="1:1" x14ac:dyDescent="0.25">
      <c r="A16215" s="3"/>
    </row>
    <row r="16216" spans="1:1" x14ac:dyDescent="0.25">
      <c r="A16216" s="3"/>
    </row>
    <row r="16217" spans="1:1" x14ac:dyDescent="0.25">
      <c r="A16217" s="3"/>
    </row>
    <row r="16218" spans="1:1" x14ac:dyDescent="0.25">
      <c r="A16218" s="3"/>
    </row>
    <row r="16219" spans="1:1" x14ac:dyDescent="0.25">
      <c r="A16219" s="3"/>
    </row>
    <row r="16220" spans="1:1" x14ac:dyDescent="0.25">
      <c r="A16220" s="3"/>
    </row>
    <row r="16221" spans="1:1" x14ac:dyDescent="0.25">
      <c r="A16221" s="3"/>
    </row>
    <row r="16222" spans="1:1" x14ac:dyDescent="0.25">
      <c r="A16222" s="3"/>
    </row>
    <row r="16223" spans="1:1" x14ac:dyDescent="0.25">
      <c r="A16223" s="3"/>
    </row>
    <row r="16224" spans="1:1" x14ac:dyDescent="0.25">
      <c r="A16224" s="3"/>
    </row>
    <row r="16225" spans="1:1" x14ac:dyDescent="0.25">
      <c r="A16225" s="3"/>
    </row>
    <row r="16226" spans="1:1" x14ac:dyDescent="0.25">
      <c r="A16226" s="3"/>
    </row>
    <row r="16227" spans="1:1" x14ac:dyDescent="0.25">
      <c r="A16227" s="3"/>
    </row>
    <row r="16228" spans="1:1" x14ac:dyDescent="0.25">
      <c r="A16228" s="3"/>
    </row>
    <row r="16229" spans="1:1" x14ac:dyDescent="0.25">
      <c r="A16229" s="3"/>
    </row>
    <row r="16230" spans="1:1" x14ac:dyDescent="0.25">
      <c r="A16230" s="3"/>
    </row>
    <row r="16231" spans="1:1" x14ac:dyDescent="0.25">
      <c r="A16231" s="3"/>
    </row>
    <row r="16232" spans="1:1" x14ac:dyDescent="0.25">
      <c r="A16232" s="3"/>
    </row>
    <row r="16233" spans="1:1" x14ac:dyDescent="0.25">
      <c r="A16233" s="3"/>
    </row>
    <row r="16234" spans="1:1" x14ac:dyDescent="0.25">
      <c r="A16234" s="3"/>
    </row>
    <row r="16235" spans="1:1" x14ac:dyDescent="0.25">
      <c r="A16235" s="3"/>
    </row>
    <row r="16236" spans="1:1" x14ac:dyDescent="0.25">
      <c r="A16236" s="3"/>
    </row>
    <row r="16237" spans="1:1" x14ac:dyDescent="0.25">
      <c r="A16237" s="3"/>
    </row>
    <row r="16238" spans="1:1" x14ac:dyDescent="0.25">
      <c r="A16238" s="3"/>
    </row>
    <row r="16239" spans="1:1" x14ac:dyDescent="0.25">
      <c r="A16239" s="3"/>
    </row>
    <row r="16240" spans="1:1" x14ac:dyDescent="0.25">
      <c r="A16240" s="3"/>
    </row>
    <row r="16241" spans="1:1" x14ac:dyDescent="0.25">
      <c r="A16241" s="3"/>
    </row>
    <row r="16242" spans="1:1" x14ac:dyDescent="0.25">
      <c r="A16242" s="3"/>
    </row>
    <row r="16243" spans="1:1" x14ac:dyDescent="0.25">
      <c r="A16243" s="3"/>
    </row>
    <row r="16244" spans="1:1" x14ac:dyDescent="0.25">
      <c r="A16244" s="3"/>
    </row>
    <row r="16245" spans="1:1" x14ac:dyDescent="0.25">
      <c r="A16245" s="3"/>
    </row>
    <row r="16246" spans="1:1" x14ac:dyDescent="0.25">
      <c r="A16246" s="3"/>
    </row>
    <row r="16247" spans="1:1" x14ac:dyDescent="0.25">
      <c r="A16247" s="3"/>
    </row>
    <row r="16248" spans="1:1" x14ac:dyDescent="0.25">
      <c r="A16248" s="3"/>
    </row>
    <row r="16249" spans="1:1" x14ac:dyDescent="0.25">
      <c r="A16249" s="3"/>
    </row>
    <row r="16250" spans="1:1" x14ac:dyDescent="0.25">
      <c r="A16250" s="3"/>
    </row>
    <row r="16251" spans="1:1" x14ac:dyDescent="0.25">
      <c r="A16251" s="3"/>
    </row>
    <row r="16252" spans="1:1" x14ac:dyDescent="0.25">
      <c r="A16252" s="3"/>
    </row>
    <row r="16253" spans="1:1" x14ac:dyDescent="0.25">
      <c r="A16253" s="3"/>
    </row>
    <row r="16254" spans="1:1" x14ac:dyDescent="0.25">
      <c r="A16254" s="3"/>
    </row>
    <row r="16255" spans="1:1" x14ac:dyDescent="0.25">
      <c r="A16255" s="3"/>
    </row>
    <row r="16256" spans="1:1" x14ac:dyDescent="0.25">
      <c r="A16256" s="3"/>
    </row>
    <row r="16257" spans="1:1" x14ac:dyDescent="0.25">
      <c r="A16257" s="3"/>
    </row>
    <row r="16258" spans="1:1" x14ac:dyDescent="0.25">
      <c r="A16258" s="3"/>
    </row>
    <row r="16259" spans="1:1" x14ac:dyDescent="0.25">
      <c r="A16259" s="3"/>
    </row>
    <row r="16260" spans="1:1" x14ac:dyDescent="0.25">
      <c r="A16260" s="3"/>
    </row>
    <row r="16261" spans="1:1" x14ac:dyDescent="0.25">
      <c r="A16261" s="3"/>
    </row>
    <row r="16262" spans="1:1" x14ac:dyDescent="0.25">
      <c r="A16262" s="3"/>
    </row>
    <row r="16263" spans="1:1" x14ac:dyDescent="0.25">
      <c r="A16263" s="3"/>
    </row>
    <row r="16264" spans="1:1" x14ac:dyDescent="0.25">
      <c r="A16264" s="3"/>
    </row>
    <row r="16265" spans="1:1" x14ac:dyDescent="0.25">
      <c r="A16265" s="3"/>
    </row>
    <row r="16266" spans="1:1" x14ac:dyDescent="0.25">
      <c r="A16266" s="3"/>
    </row>
    <row r="16267" spans="1:1" x14ac:dyDescent="0.25">
      <c r="A16267" s="3"/>
    </row>
    <row r="16268" spans="1:1" x14ac:dyDescent="0.25">
      <c r="A16268" s="3"/>
    </row>
    <row r="16269" spans="1:1" x14ac:dyDescent="0.25">
      <c r="A16269" s="3"/>
    </row>
    <row r="16270" spans="1:1" x14ac:dyDescent="0.25">
      <c r="A16270" s="3"/>
    </row>
    <row r="16271" spans="1:1" x14ac:dyDescent="0.25">
      <c r="A16271" s="3"/>
    </row>
    <row r="16272" spans="1:1" x14ac:dyDescent="0.25">
      <c r="A16272" s="3"/>
    </row>
    <row r="16273" spans="1:1" x14ac:dyDescent="0.25">
      <c r="A16273" s="3"/>
    </row>
    <row r="16274" spans="1:1" x14ac:dyDescent="0.25">
      <c r="A16274" s="3"/>
    </row>
    <row r="16275" spans="1:1" x14ac:dyDescent="0.25">
      <c r="A16275" s="3"/>
    </row>
    <row r="16276" spans="1:1" x14ac:dyDescent="0.25">
      <c r="A16276" s="3"/>
    </row>
    <row r="16277" spans="1:1" x14ac:dyDescent="0.25">
      <c r="A16277" s="3"/>
    </row>
    <row r="16278" spans="1:1" x14ac:dyDescent="0.25">
      <c r="A16278" s="3"/>
    </row>
    <row r="16279" spans="1:1" x14ac:dyDescent="0.25">
      <c r="A16279" s="3"/>
    </row>
    <row r="16280" spans="1:1" x14ac:dyDescent="0.25">
      <c r="A16280" s="3"/>
    </row>
    <row r="16281" spans="1:1" x14ac:dyDescent="0.25">
      <c r="A16281" s="3"/>
    </row>
    <row r="16282" spans="1:1" x14ac:dyDescent="0.25">
      <c r="A16282" s="3"/>
    </row>
    <row r="16283" spans="1:1" x14ac:dyDescent="0.25">
      <c r="A16283" s="3"/>
    </row>
    <row r="16284" spans="1:1" x14ac:dyDescent="0.25">
      <c r="A16284" s="3"/>
    </row>
    <row r="16285" spans="1:1" x14ac:dyDescent="0.25">
      <c r="A16285" s="3"/>
    </row>
    <row r="16286" spans="1:1" x14ac:dyDescent="0.25">
      <c r="A16286" s="3"/>
    </row>
    <row r="16287" spans="1:1" x14ac:dyDescent="0.25">
      <c r="A16287" s="3"/>
    </row>
    <row r="16288" spans="1:1" x14ac:dyDescent="0.25">
      <c r="A16288" s="3"/>
    </row>
    <row r="16289" spans="1:1" x14ac:dyDescent="0.25">
      <c r="A16289" s="3"/>
    </row>
    <row r="16290" spans="1:1" x14ac:dyDescent="0.25">
      <c r="A16290" s="3"/>
    </row>
    <row r="16291" spans="1:1" x14ac:dyDescent="0.25">
      <c r="A16291" s="3"/>
    </row>
    <row r="16292" spans="1:1" x14ac:dyDescent="0.25">
      <c r="A16292" s="3"/>
    </row>
    <row r="16293" spans="1:1" x14ac:dyDescent="0.25">
      <c r="A16293" s="3"/>
    </row>
    <row r="16294" spans="1:1" x14ac:dyDescent="0.25">
      <c r="A16294" s="3"/>
    </row>
    <row r="16295" spans="1:1" x14ac:dyDescent="0.25">
      <c r="A16295" s="3"/>
    </row>
    <row r="16296" spans="1:1" x14ac:dyDescent="0.25">
      <c r="A16296" s="3"/>
    </row>
    <row r="16297" spans="1:1" x14ac:dyDescent="0.25">
      <c r="A16297" s="3"/>
    </row>
    <row r="16298" spans="1:1" x14ac:dyDescent="0.25">
      <c r="A16298" s="3"/>
    </row>
    <row r="16299" spans="1:1" x14ac:dyDescent="0.25">
      <c r="A16299" s="3"/>
    </row>
    <row r="16300" spans="1:1" x14ac:dyDescent="0.25">
      <c r="A16300" s="3"/>
    </row>
    <row r="16301" spans="1:1" x14ac:dyDescent="0.25">
      <c r="A16301" s="3"/>
    </row>
    <row r="16302" spans="1:1" x14ac:dyDescent="0.25">
      <c r="A16302" s="3"/>
    </row>
    <row r="16303" spans="1:1" x14ac:dyDescent="0.25">
      <c r="A16303" s="3"/>
    </row>
    <row r="16304" spans="1:1" x14ac:dyDescent="0.25">
      <c r="A16304" s="3"/>
    </row>
    <row r="16305" spans="1:1" x14ac:dyDescent="0.25">
      <c r="A16305" s="3"/>
    </row>
    <row r="16306" spans="1:1" x14ac:dyDescent="0.25">
      <c r="A16306" s="3"/>
    </row>
    <row r="16307" spans="1:1" x14ac:dyDescent="0.25">
      <c r="A16307" s="3"/>
    </row>
    <row r="16308" spans="1:1" x14ac:dyDescent="0.25">
      <c r="A16308" s="3"/>
    </row>
    <row r="16309" spans="1:1" x14ac:dyDescent="0.25">
      <c r="A16309" s="3"/>
    </row>
    <row r="16310" spans="1:1" x14ac:dyDescent="0.25">
      <c r="A16310" s="3"/>
    </row>
    <row r="16311" spans="1:1" x14ac:dyDescent="0.25">
      <c r="A16311" s="3"/>
    </row>
    <row r="16312" spans="1:1" x14ac:dyDescent="0.25">
      <c r="A16312" s="3"/>
    </row>
    <row r="16313" spans="1:1" x14ac:dyDescent="0.25">
      <c r="A16313" s="3"/>
    </row>
    <row r="16314" spans="1:1" x14ac:dyDescent="0.25">
      <c r="A16314" s="3"/>
    </row>
    <row r="16315" spans="1:1" x14ac:dyDescent="0.25">
      <c r="A16315" s="3"/>
    </row>
    <row r="16316" spans="1:1" x14ac:dyDescent="0.25">
      <c r="A16316" s="3"/>
    </row>
    <row r="16317" spans="1:1" x14ac:dyDescent="0.25">
      <c r="A16317" s="3"/>
    </row>
    <row r="16318" spans="1:1" x14ac:dyDescent="0.25">
      <c r="A16318" s="3"/>
    </row>
    <row r="16319" spans="1:1" x14ac:dyDescent="0.25">
      <c r="A16319" s="3"/>
    </row>
    <row r="16320" spans="1:1" x14ac:dyDescent="0.25">
      <c r="A16320" s="3"/>
    </row>
    <row r="16321" spans="1:1" x14ac:dyDescent="0.25">
      <c r="A16321" s="3"/>
    </row>
    <row r="16322" spans="1:1" x14ac:dyDescent="0.25">
      <c r="A16322" s="3"/>
    </row>
    <row r="16323" spans="1:1" x14ac:dyDescent="0.25">
      <c r="A16323" s="3"/>
    </row>
    <row r="16324" spans="1:1" x14ac:dyDescent="0.25">
      <c r="A16324" s="3"/>
    </row>
    <row r="16325" spans="1:1" x14ac:dyDescent="0.25">
      <c r="A16325" s="3"/>
    </row>
    <row r="16326" spans="1:1" x14ac:dyDescent="0.25">
      <c r="A16326" s="3"/>
    </row>
    <row r="16327" spans="1:1" x14ac:dyDescent="0.25">
      <c r="A16327" s="3"/>
    </row>
    <row r="16328" spans="1:1" x14ac:dyDescent="0.25">
      <c r="A16328" s="3"/>
    </row>
    <row r="16329" spans="1:1" x14ac:dyDescent="0.25">
      <c r="A16329" s="3"/>
    </row>
    <row r="16330" spans="1:1" x14ac:dyDescent="0.25">
      <c r="A16330" s="3"/>
    </row>
    <row r="16331" spans="1:1" x14ac:dyDescent="0.25">
      <c r="A16331" s="3"/>
    </row>
    <row r="16332" spans="1:1" x14ac:dyDescent="0.25">
      <c r="A16332" s="3"/>
    </row>
    <row r="16333" spans="1:1" x14ac:dyDescent="0.25">
      <c r="A16333" s="3"/>
    </row>
    <row r="16334" spans="1:1" x14ac:dyDescent="0.25">
      <c r="A16334" s="3"/>
    </row>
    <row r="16335" spans="1:1" x14ac:dyDescent="0.25">
      <c r="A16335" s="3"/>
    </row>
    <row r="16336" spans="1:1" x14ac:dyDescent="0.25">
      <c r="A16336" s="3"/>
    </row>
    <row r="16337" spans="1:1" x14ac:dyDescent="0.25">
      <c r="A16337" s="3"/>
    </row>
    <row r="16338" spans="1:1" x14ac:dyDescent="0.25">
      <c r="A16338" s="3"/>
    </row>
    <row r="16339" spans="1:1" x14ac:dyDescent="0.25">
      <c r="A16339" s="3"/>
    </row>
    <row r="16340" spans="1:1" x14ac:dyDescent="0.25">
      <c r="A16340" s="3"/>
    </row>
    <row r="16341" spans="1:1" x14ac:dyDescent="0.25">
      <c r="A16341" s="3"/>
    </row>
    <row r="16342" spans="1:1" x14ac:dyDescent="0.25">
      <c r="A16342" s="3"/>
    </row>
    <row r="16343" spans="1:1" x14ac:dyDescent="0.25">
      <c r="A16343" s="3"/>
    </row>
    <row r="16344" spans="1:1" x14ac:dyDescent="0.25">
      <c r="A16344" s="3"/>
    </row>
    <row r="16345" spans="1:1" x14ac:dyDescent="0.25">
      <c r="A16345" s="3"/>
    </row>
    <row r="16346" spans="1:1" x14ac:dyDescent="0.25">
      <c r="A16346" s="3"/>
    </row>
    <row r="16347" spans="1:1" x14ac:dyDescent="0.25">
      <c r="A16347" s="3"/>
    </row>
    <row r="16348" spans="1:1" x14ac:dyDescent="0.25">
      <c r="A16348" s="3"/>
    </row>
    <row r="16349" spans="1:1" x14ac:dyDescent="0.25">
      <c r="A16349" s="3"/>
    </row>
    <row r="16350" spans="1:1" x14ac:dyDescent="0.25">
      <c r="A16350" s="3"/>
    </row>
    <row r="16351" spans="1:1" x14ac:dyDescent="0.25">
      <c r="A16351" s="3"/>
    </row>
    <row r="16352" spans="1:1" x14ac:dyDescent="0.25">
      <c r="A16352" s="3"/>
    </row>
    <row r="16353" spans="1:1" x14ac:dyDescent="0.25">
      <c r="A16353" s="3"/>
    </row>
    <row r="16354" spans="1:1" x14ac:dyDescent="0.25">
      <c r="A16354" s="3"/>
    </row>
    <row r="16355" spans="1:1" x14ac:dyDescent="0.25">
      <c r="A16355" s="3"/>
    </row>
    <row r="16356" spans="1:1" x14ac:dyDescent="0.25">
      <c r="A16356" s="3"/>
    </row>
    <row r="16357" spans="1:1" x14ac:dyDescent="0.25">
      <c r="A16357" s="3"/>
    </row>
    <row r="16358" spans="1:1" x14ac:dyDescent="0.25">
      <c r="A16358" s="3"/>
    </row>
    <row r="16359" spans="1:1" x14ac:dyDescent="0.25">
      <c r="A16359" s="3"/>
    </row>
    <row r="16360" spans="1:1" x14ac:dyDescent="0.25">
      <c r="A16360" s="3"/>
    </row>
    <row r="16361" spans="1:1" x14ac:dyDescent="0.25">
      <c r="A16361" s="3"/>
    </row>
    <row r="16362" spans="1:1" x14ac:dyDescent="0.25">
      <c r="A16362" s="3"/>
    </row>
    <row r="16363" spans="1:1" x14ac:dyDescent="0.25">
      <c r="A16363" s="3"/>
    </row>
    <row r="16364" spans="1:1" x14ac:dyDescent="0.25">
      <c r="A16364" s="3"/>
    </row>
    <row r="16365" spans="1:1" x14ac:dyDescent="0.25">
      <c r="A16365" s="3"/>
    </row>
    <row r="16366" spans="1:1" x14ac:dyDescent="0.25">
      <c r="A16366" s="3"/>
    </row>
    <row r="16367" spans="1:1" x14ac:dyDescent="0.25">
      <c r="A16367" s="3"/>
    </row>
    <row r="16368" spans="1:1" x14ac:dyDescent="0.25">
      <c r="A16368" s="3"/>
    </row>
    <row r="16369" spans="1:1" x14ac:dyDescent="0.25">
      <c r="A16369" s="3"/>
    </row>
    <row r="16370" spans="1:1" x14ac:dyDescent="0.25">
      <c r="A16370" s="3"/>
    </row>
    <row r="16371" spans="1:1" x14ac:dyDescent="0.25">
      <c r="A16371" s="3"/>
    </row>
    <row r="16372" spans="1:1" x14ac:dyDescent="0.25">
      <c r="A16372" s="3"/>
    </row>
    <row r="16373" spans="1:1" x14ac:dyDescent="0.25">
      <c r="A16373" s="3"/>
    </row>
    <row r="16374" spans="1:1" x14ac:dyDescent="0.25">
      <c r="A16374" s="3"/>
    </row>
    <row r="16375" spans="1:1" x14ac:dyDescent="0.25">
      <c r="A16375" s="3"/>
    </row>
    <row r="16376" spans="1:1" x14ac:dyDescent="0.25">
      <c r="A16376" s="3"/>
    </row>
    <row r="16377" spans="1:1" x14ac:dyDescent="0.25">
      <c r="A16377" s="3"/>
    </row>
    <row r="16378" spans="1:1" x14ac:dyDescent="0.25">
      <c r="A16378" s="3"/>
    </row>
    <row r="16379" spans="1:1" x14ac:dyDescent="0.25">
      <c r="A16379" s="3"/>
    </row>
    <row r="16380" spans="1:1" x14ac:dyDescent="0.25">
      <c r="A16380" s="3"/>
    </row>
    <row r="16381" spans="1:1" x14ac:dyDescent="0.25">
      <c r="A16381" s="3"/>
    </row>
    <row r="16382" spans="1:1" x14ac:dyDescent="0.25">
      <c r="A16382" s="3"/>
    </row>
    <row r="16383" spans="1:1" x14ac:dyDescent="0.25">
      <c r="A16383" s="3"/>
    </row>
    <row r="16384" spans="1:1" x14ac:dyDescent="0.25">
      <c r="A16384" s="3"/>
    </row>
    <row r="16385" spans="1:1" x14ac:dyDescent="0.25">
      <c r="A16385" s="3"/>
    </row>
    <row r="16386" spans="1:1" x14ac:dyDescent="0.25">
      <c r="A16386" s="3"/>
    </row>
    <row r="16387" spans="1:1" x14ac:dyDescent="0.25">
      <c r="A16387" s="3"/>
    </row>
    <row r="16388" spans="1:1" x14ac:dyDescent="0.25">
      <c r="A16388" s="3"/>
    </row>
    <row r="16389" spans="1:1" x14ac:dyDescent="0.25">
      <c r="A16389" s="3"/>
    </row>
    <row r="16390" spans="1:1" x14ac:dyDescent="0.25">
      <c r="A16390" s="3"/>
    </row>
    <row r="16391" spans="1:1" x14ac:dyDescent="0.25">
      <c r="A16391" s="3"/>
    </row>
    <row r="16392" spans="1:1" x14ac:dyDescent="0.25">
      <c r="A16392" s="3"/>
    </row>
    <row r="16393" spans="1:1" x14ac:dyDescent="0.25">
      <c r="A16393" s="3"/>
    </row>
    <row r="16394" spans="1:1" x14ac:dyDescent="0.25">
      <c r="A16394" s="3"/>
    </row>
    <row r="16395" spans="1:1" x14ac:dyDescent="0.25">
      <c r="A16395" s="3"/>
    </row>
    <row r="16396" spans="1:1" x14ac:dyDescent="0.25">
      <c r="A16396" s="3"/>
    </row>
    <row r="16397" spans="1:1" x14ac:dyDescent="0.25">
      <c r="A16397" s="3"/>
    </row>
    <row r="16398" spans="1:1" x14ac:dyDescent="0.25">
      <c r="A16398" s="3"/>
    </row>
    <row r="16399" spans="1:1" x14ac:dyDescent="0.25">
      <c r="A16399" s="3"/>
    </row>
    <row r="16400" spans="1:1" x14ac:dyDescent="0.25">
      <c r="A16400" s="3"/>
    </row>
    <row r="16401" spans="1:1" x14ac:dyDescent="0.25">
      <c r="A16401" s="3"/>
    </row>
    <row r="16402" spans="1:1" x14ac:dyDescent="0.25">
      <c r="A16402" s="3"/>
    </row>
    <row r="16403" spans="1:1" x14ac:dyDescent="0.25">
      <c r="A16403" s="3"/>
    </row>
    <row r="16404" spans="1:1" x14ac:dyDescent="0.25">
      <c r="A16404" s="3"/>
    </row>
    <row r="16405" spans="1:1" x14ac:dyDescent="0.25">
      <c r="A16405" s="3"/>
    </row>
    <row r="16406" spans="1:1" x14ac:dyDescent="0.25">
      <c r="A16406" s="3"/>
    </row>
    <row r="16407" spans="1:1" x14ac:dyDescent="0.25">
      <c r="A16407" s="3"/>
    </row>
    <row r="16408" spans="1:1" x14ac:dyDescent="0.25">
      <c r="A16408" s="3"/>
    </row>
    <row r="16409" spans="1:1" x14ac:dyDescent="0.25">
      <c r="A16409" s="3"/>
    </row>
    <row r="16410" spans="1:1" x14ac:dyDescent="0.25">
      <c r="A16410" s="3"/>
    </row>
    <row r="16411" spans="1:1" x14ac:dyDescent="0.25">
      <c r="A16411" s="3"/>
    </row>
    <row r="16412" spans="1:1" x14ac:dyDescent="0.25">
      <c r="A16412" s="3"/>
    </row>
    <row r="16413" spans="1:1" x14ac:dyDescent="0.25">
      <c r="A16413" s="3"/>
    </row>
    <row r="16414" spans="1:1" x14ac:dyDescent="0.25">
      <c r="A16414" s="3"/>
    </row>
    <row r="16415" spans="1:1" x14ac:dyDescent="0.25">
      <c r="A16415" s="3"/>
    </row>
    <row r="16416" spans="1:1" x14ac:dyDescent="0.25">
      <c r="A16416" s="3"/>
    </row>
    <row r="16417" spans="1:1" x14ac:dyDescent="0.25">
      <c r="A16417" s="3"/>
    </row>
    <row r="16418" spans="1:1" x14ac:dyDescent="0.25">
      <c r="A16418" s="3"/>
    </row>
    <row r="16419" spans="1:1" x14ac:dyDescent="0.25">
      <c r="A16419" s="3"/>
    </row>
    <row r="16420" spans="1:1" x14ac:dyDescent="0.25">
      <c r="A16420" s="3"/>
    </row>
    <row r="16421" spans="1:1" x14ac:dyDescent="0.25">
      <c r="A16421" s="3"/>
    </row>
    <row r="16422" spans="1:1" x14ac:dyDescent="0.25">
      <c r="A16422" s="3"/>
    </row>
    <row r="16423" spans="1:1" x14ac:dyDescent="0.25">
      <c r="A16423" s="3"/>
    </row>
    <row r="16424" spans="1:1" x14ac:dyDescent="0.25">
      <c r="A16424" s="3"/>
    </row>
    <row r="16425" spans="1:1" x14ac:dyDescent="0.25">
      <c r="A16425" s="3"/>
    </row>
    <row r="16426" spans="1:1" x14ac:dyDescent="0.25">
      <c r="A16426" s="3"/>
    </row>
    <row r="16427" spans="1:1" x14ac:dyDescent="0.25">
      <c r="A16427" s="3"/>
    </row>
    <row r="16428" spans="1:1" x14ac:dyDescent="0.25">
      <c r="A16428" s="3"/>
    </row>
    <row r="16429" spans="1:1" x14ac:dyDescent="0.25">
      <c r="A16429" s="3"/>
    </row>
    <row r="16430" spans="1:1" x14ac:dyDescent="0.25">
      <c r="A16430" s="3"/>
    </row>
    <row r="16431" spans="1:1" x14ac:dyDescent="0.25">
      <c r="A16431" s="3"/>
    </row>
    <row r="16432" spans="1:1" x14ac:dyDescent="0.25">
      <c r="A16432" s="3"/>
    </row>
    <row r="16433" spans="1:1" x14ac:dyDescent="0.25">
      <c r="A16433" s="3"/>
    </row>
    <row r="16434" spans="1:1" x14ac:dyDescent="0.25">
      <c r="A16434" s="3"/>
    </row>
    <row r="16435" spans="1:1" x14ac:dyDescent="0.25">
      <c r="A16435" s="3"/>
    </row>
    <row r="16436" spans="1:1" x14ac:dyDescent="0.25">
      <c r="A16436" s="3"/>
    </row>
    <row r="16437" spans="1:1" x14ac:dyDescent="0.25">
      <c r="A16437" s="3"/>
    </row>
    <row r="16438" spans="1:1" x14ac:dyDescent="0.25">
      <c r="A16438" s="3"/>
    </row>
    <row r="16439" spans="1:1" x14ac:dyDescent="0.25">
      <c r="A16439" s="3"/>
    </row>
    <row r="16440" spans="1:1" x14ac:dyDescent="0.25">
      <c r="A16440" s="3"/>
    </row>
    <row r="16441" spans="1:1" x14ac:dyDescent="0.25">
      <c r="A16441" s="3"/>
    </row>
    <row r="16442" spans="1:1" x14ac:dyDescent="0.25">
      <c r="A16442" s="3"/>
    </row>
    <row r="16443" spans="1:1" x14ac:dyDescent="0.25">
      <c r="A16443" s="3"/>
    </row>
    <row r="16444" spans="1:1" x14ac:dyDescent="0.25">
      <c r="A16444" s="3"/>
    </row>
    <row r="16445" spans="1:1" x14ac:dyDescent="0.25">
      <c r="A16445" s="3"/>
    </row>
    <row r="16446" spans="1:1" x14ac:dyDescent="0.25">
      <c r="A16446" s="3"/>
    </row>
    <row r="16447" spans="1:1" x14ac:dyDescent="0.25">
      <c r="A16447" s="3"/>
    </row>
    <row r="16448" spans="1:1" x14ac:dyDescent="0.25">
      <c r="A16448" s="3"/>
    </row>
    <row r="16449" spans="1:1" x14ac:dyDescent="0.25">
      <c r="A16449" s="3"/>
    </row>
    <row r="16450" spans="1:1" x14ac:dyDescent="0.25">
      <c r="A16450" s="3"/>
    </row>
    <row r="16451" spans="1:1" x14ac:dyDescent="0.25">
      <c r="A16451" s="3"/>
    </row>
    <row r="16452" spans="1:1" x14ac:dyDescent="0.25">
      <c r="A16452" s="3"/>
    </row>
    <row r="16453" spans="1:1" x14ac:dyDescent="0.25">
      <c r="A16453" s="3"/>
    </row>
    <row r="16454" spans="1:1" x14ac:dyDescent="0.25">
      <c r="A16454" s="3"/>
    </row>
    <row r="16455" spans="1:1" x14ac:dyDescent="0.25">
      <c r="A16455" s="3"/>
    </row>
    <row r="16456" spans="1:1" x14ac:dyDescent="0.25">
      <c r="A16456" s="3"/>
    </row>
    <row r="16457" spans="1:1" x14ac:dyDescent="0.25">
      <c r="A16457" s="3"/>
    </row>
    <row r="16458" spans="1:1" x14ac:dyDescent="0.25">
      <c r="A16458" s="3"/>
    </row>
    <row r="16459" spans="1:1" x14ac:dyDescent="0.25">
      <c r="A16459" s="3"/>
    </row>
    <row r="16460" spans="1:1" x14ac:dyDescent="0.25">
      <c r="A16460" s="3"/>
    </row>
    <row r="16461" spans="1:1" x14ac:dyDescent="0.25">
      <c r="A16461" s="3"/>
    </row>
    <row r="16462" spans="1:1" x14ac:dyDescent="0.25">
      <c r="A16462" s="3"/>
    </row>
    <row r="16463" spans="1:1" x14ac:dyDescent="0.25">
      <c r="A16463" s="3"/>
    </row>
    <row r="16464" spans="1:1" x14ac:dyDescent="0.25">
      <c r="A16464" s="3"/>
    </row>
    <row r="16465" spans="1:1" x14ac:dyDescent="0.25">
      <c r="A16465" s="3"/>
    </row>
    <row r="16466" spans="1:1" x14ac:dyDescent="0.25">
      <c r="A16466" s="3"/>
    </row>
    <row r="16467" spans="1:1" x14ac:dyDescent="0.25">
      <c r="A16467" s="3"/>
    </row>
    <row r="16468" spans="1:1" x14ac:dyDescent="0.25">
      <c r="A16468" s="3"/>
    </row>
    <row r="16469" spans="1:1" x14ac:dyDescent="0.25">
      <c r="A16469" s="3"/>
    </row>
    <row r="16470" spans="1:1" x14ac:dyDescent="0.25">
      <c r="A16470" s="3"/>
    </row>
    <row r="16471" spans="1:1" x14ac:dyDescent="0.25">
      <c r="A16471" s="3"/>
    </row>
    <row r="16472" spans="1:1" x14ac:dyDescent="0.25">
      <c r="A16472" s="3"/>
    </row>
    <row r="16473" spans="1:1" x14ac:dyDescent="0.25">
      <c r="A16473" s="3"/>
    </row>
    <row r="16474" spans="1:1" x14ac:dyDescent="0.25">
      <c r="A16474" s="3"/>
    </row>
    <row r="16475" spans="1:1" x14ac:dyDescent="0.25">
      <c r="A16475" s="3"/>
    </row>
    <row r="16476" spans="1:1" x14ac:dyDescent="0.25">
      <c r="A16476" s="3"/>
    </row>
    <row r="16477" spans="1:1" x14ac:dyDescent="0.25">
      <c r="A16477" s="3"/>
    </row>
    <row r="16478" spans="1:1" x14ac:dyDescent="0.25">
      <c r="A16478" s="3"/>
    </row>
    <row r="16479" spans="1:1" x14ac:dyDescent="0.25">
      <c r="A16479" s="3"/>
    </row>
    <row r="16480" spans="1:1" x14ac:dyDescent="0.25">
      <c r="A16480" s="3"/>
    </row>
    <row r="16481" spans="1:1" x14ac:dyDescent="0.25">
      <c r="A16481" s="3"/>
    </row>
    <row r="16482" spans="1:1" x14ac:dyDescent="0.25">
      <c r="A16482" s="3"/>
    </row>
    <row r="16483" spans="1:1" x14ac:dyDescent="0.25">
      <c r="A16483" s="3"/>
    </row>
    <row r="16484" spans="1:1" x14ac:dyDescent="0.25">
      <c r="A16484" s="3"/>
    </row>
    <row r="16485" spans="1:1" x14ac:dyDescent="0.25">
      <c r="A16485" s="3"/>
    </row>
    <row r="16486" spans="1:1" x14ac:dyDescent="0.25">
      <c r="A16486" s="3"/>
    </row>
    <row r="16487" spans="1:1" x14ac:dyDescent="0.25">
      <c r="A16487" s="3"/>
    </row>
    <row r="16488" spans="1:1" x14ac:dyDescent="0.25">
      <c r="A16488" s="3"/>
    </row>
    <row r="16489" spans="1:1" x14ac:dyDescent="0.25">
      <c r="A16489" s="3"/>
    </row>
    <row r="16490" spans="1:1" x14ac:dyDescent="0.25">
      <c r="A16490" s="3"/>
    </row>
    <row r="16491" spans="1:1" x14ac:dyDescent="0.25">
      <c r="A16491" s="3"/>
    </row>
    <row r="16492" spans="1:1" x14ac:dyDescent="0.25">
      <c r="A16492" s="3"/>
    </row>
    <row r="16493" spans="1:1" x14ac:dyDescent="0.25">
      <c r="A16493" s="3"/>
    </row>
    <row r="16494" spans="1:1" x14ac:dyDescent="0.25">
      <c r="A16494" s="3"/>
    </row>
    <row r="16495" spans="1:1" x14ac:dyDescent="0.25">
      <c r="A16495" s="3"/>
    </row>
    <row r="16496" spans="1:1" x14ac:dyDescent="0.25">
      <c r="A16496" s="3"/>
    </row>
    <row r="16497" spans="1:1" x14ac:dyDescent="0.25">
      <c r="A16497" s="3"/>
    </row>
    <row r="16498" spans="1:1" x14ac:dyDescent="0.25">
      <c r="A16498" s="3"/>
    </row>
    <row r="16499" spans="1:1" x14ac:dyDescent="0.25">
      <c r="A16499" s="3"/>
    </row>
    <row r="16500" spans="1:1" x14ac:dyDescent="0.25">
      <c r="A16500" s="3"/>
    </row>
    <row r="16501" spans="1:1" x14ac:dyDescent="0.25">
      <c r="A16501" s="3"/>
    </row>
    <row r="16502" spans="1:1" x14ac:dyDescent="0.25">
      <c r="A16502" s="3"/>
    </row>
    <row r="16503" spans="1:1" x14ac:dyDescent="0.25">
      <c r="A16503" s="3"/>
    </row>
    <row r="16504" spans="1:1" x14ac:dyDescent="0.25">
      <c r="A16504" s="3"/>
    </row>
    <row r="16505" spans="1:1" x14ac:dyDescent="0.25">
      <c r="A16505" s="3"/>
    </row>
    <row r="16506" spans="1:1" x14ac:dyDescent="0.25">
      <c r="A16506" s="3"/>
    </row>
    <row r="16507" spans="1:1" x14ac:dyDescent="0.25">
      <c r="A16507" s="3"/>
    </row>
    <row r="16508" spans="1:1" x14ac:dyDescent="0.25">
      <c r="A16508" s="3"/>
    </row>
    <row r="16509" spans="1:1" x14ac:dyDescent="0.25">
      <c r="A16509" s="3"/>
    </row>
    <row r="16510" spans="1:1" x14ac:dyDescent="0.25">
      <c r="A16510" s="3"/>
    </row>
    <row r="16511" spans="1:1" x14ac:dyDescent="0.25">
      <c r="A16511" s="3"/>
    </row>
    <row r="16512" spans="1:1" x14ac:dyDescent="0.25">
      <c r="A16512" s="3"/>
    </row>
    <row r="16513" spans="1:1" x14ac:dyDescent="0.25">
      <c r="A16513" s="3"/>
    </row>
    <row r="16514" spans="1:1" x14ac:dyDescent="0.25">
      <c r="A16514" s="3"/>
    </row>
    <row r="16515" spans="1:1" x14ac:dyDescent="0.25">
      <c r="A16515" s="3"/>
    </row>
    <row r="16516" spans="1:1" x14ac:dyDescent="0.25">
      <c r="A16516" s="3"/>
    </row>
    <row r="16517" spans="1:1" x14ac:dyDescent="0.25">
      <c r="A16517" s="3"/>
    </row>
    <row r="16518" spans="1:1" x14ac:dyDescent="0.25">
      <c r="A16518" s="3"/>
    </row>
    <row r="16519" spans="1:1" x14ac:dyDescent="0.25">
      <c r="A16519" s="3"/>
    </row>
    <row r="16520" spans="1:1" x14ac:dyDescent="0.25">
      <c r="A16520" s="3"/>
    </row>
    <row r="16521" spans="1:1" x14ac:dyDescent="0.25">
      <c r="A16521" s="3"/>
    </row>
    <row r="16522" spans="1:1" x14ac:dyDescent="0.25">
      <c r="A16522" s="3"/>
    </row>
    <row r="16523" spans="1:1" x14ac:dyDescent="0.25">
      <c r="A16523" s="3"/>
    </row>
    <row r="16524" spans="1:1" x14ac:dyDescent="0.25">
      <c r="A16524" s="3"/>
    </row>
    <row r="16525" spans="1:1" x14ac:dyDescent="0.25">
      <c r="A16525" s="3"/>
    </row>
    <row r="16526" spans="1:1" x14ac:dyDescent="0.25">
      <c r="A16526" s="3"/>
    </row>
    <row r="16527" spans="1:1" x14ac:dyDescent="0.25">
      <c r="A16527" s="3"/>
    </row>
    <row r="16528" spans="1:1" x14ac:dyDescent="0.25">
      <c r="A16528" s="3"/>
    </row>
    <row r="16529" spans="1:1" x14ac:dyDescent="0.25">
      <c r="A16529" s="3"/>
    </row>
    <row r="16530" spans="1:1" x14ac:dyDescent="0.25">
      <c r="A16530" s="3"/>
    </row>
    <row r="16531" spans="1:1" x14ac:dyDescent="0.25">
      <c r="A16531" s="3"/>
    </row>
    <row r="16532" spans="1:1" x14ac:dyDescent="0.25">
      <c r="A16532" s="3"/>
    </row>
    <row r="16533" spans="1:1" x14ac:dyDescent="0.25">
      <c r="A16533" s="3"/>
    </row>
    <row r="16534" spans="1:1" x14ac:dyDescent="0.25">
      <c r="A16534" s="3"/>
    </row>
    <row r="16535" spans="1:1" x14ac:dyDescent="0.25">
      <c r="A16535" s="3"/>
    </row>
    <row r="16536" spans="1:1" x14ac:dyDescent="0.25">
      <c r="A16536" s="3"/>
    </row>
    <row r="16537" spans="1:1" x14ac:dyDescent="0.25">
      <c r="A16537" s="3"/>
    </row>
    <row r="16538" spans="1:1" x14ac:dyDescent="0.25">
      <c r="A16538" s="3"/>
    </row>
    <row r="16539" spans="1:1" x14ac:dyDescent="0.25">
      <c r="A16539" s="3"/>
    </row>
    <row r="16540" spans="1:1" x14ac:dyDescent="0.25">
      <c r="A16540" s="3"/>
    </row>
    <row r="16541" spans="1:1" x14ac:dyDescent="0.25">
      <c r="A16541" s="3"/>
    </row>
    <row r="16542" spans="1:1" x14ac:dyDescent="0.25">
      <c r="A16542" s="3"/>
    </row>
    <row r="16543" spans="1:1" x14ac:dyDescent="0.25">
      <c r="A16543" s="3"/>
    </row>
    <row r="16544" spans="1:1" x14ac:dyDescent="0.25">
      <c r="A16544" s="3"/>
    </row>
    <row r="16545" spans="1:1" x14ac:dyDescent="0.25">
      <c r="A16545" s="3"/>
    </row>
    <row r="16546" spans="1:1" x14ac:dyDescent="0.25">
      <c r="A16546" s="3"/>
    </row>
    <row r="16547" spans="1:1" x14ac:dyDescent="0.25">
      <c r="A16547" s="3"/>
    </row>
    <row r="16548" spans="1:1" x14ac:dyDescent="0.25">
      <c r="A16548" s="3"/>
    </row>
    <row r="16549" spans="1:1" x14ac:dyDescent="0.25">
      <c r="A16549" s="3"/>
    </row>
    <row r="16550" spans="1:1" x14ac:dyDescent="0.25">
      <c r="A16550" s="3"/>
    </row>
    <row r="16551" spans="1:1" x14ac:dyDescent="0.25">
      <c r="A16551" s="3"/>
    </row>
    <row r="16552" spans="1:1" x14ac:dyDescent="0.25">
      <c r="A16552" s="3"/>
    </row>
    <row r="16553" spans="1:1" x14ac:dyDescent="0.25">
      <c r="A16553" s="3"/>
    </row>
    <row r="16554" spans="1:1" x14ac:dyDescent="0.25">
      <c r="A16554" s="3"/>
    </row>
    <row r="16555" spans="1:1" x14ac:dyDescent="0.25">
      <c r="A16555" s="3"/>
    </row>
    <row r="16556" spans="1:1" x14ac:dyDescent="0.25">
      <c r="A16556" s="3"/>
    </row>
    <row r="16557" spans="1:1" x14ac:dyDescent="0.25">
      <c r="A16557" s="3"/>
    </row>
    <row r="16558" spans="1:1" x14ac:dyDescent="0.25">
      <c r="A16558" s="3"/>
    </row>
    <row r="16559" spans="1:1" x14ac:dyDescent="0.25">
      <c r="A16559" s="3"/>
    </row>
    <row r="16560" spans="1:1" x14ac:dyDescent="0.25">
      <c r="A16560" s="3"/>
    </row>
    <row r="16561" spans="1:1" x14ac:dyDescent="0.25">
      <c r="A16561" s="3"/>
    </row>
    <row r="16562" spans="1:1" x14ac:dyDescent="0.25">
      <c r="A16562" s="3"/>
    </row>
    <row r="16563" spans="1:1" x14ac:dyDescent="0.25">
      <c r="A16563" s="3"/>
    </row>
    <row r="16564" spans="1:1" x14ac:dyDescent="0.25">
      <c r="A16564" s="3"/>
    </row>
    <row r="16565" spans="1:1" x14ac:dyDescent="0.25">
      <c r="A16565" s="3"/>
    </row>
    <row r="16566" spans="1:1" x14ac:dyDescent="0.25">
      <c r="A16566" s="3"/>
    </row>
    <row r="16567" spans="1:1" x14ac:dyDescent="0.25">
      <c r="A16567" s="3"/>
    </row>
    <row r="16568" spans="1:1" x14ac:dyDescent="0.25">
      <c r="A16568" s="3"/>
    </row>
    <row r="16569" spans="1:1" x14ac:dyDescent="0.25">
      <c r="A16569" s="3"/>
    </row>
    <row r="16570" spans="1:1" x14ac:dyDescent="0.25">
      <c r="A16570" s="3"/>
    </row>
    <row r="16571" spans="1:1" x14ac:dyDescent="0.25">
      <c r="A16571" s="3"/>
    </row>
    <row r="16572" spans="1:1" x14ac:dyDescent="0.25">
      <c r="A16572" s="3"/>
    </row>
    <row r="16573" spans="1:1" x14ac:dyDescent="0.25">
      <c r="A16573" s="3"/>
    </row>
    <row r="16574" spans="1:1" x14ac:dyDescent="0.25">
      <c r="A16574" s="3"/>
    </row>
    <row r="16575" spans="1:1" x14ac:dyDescent="0.25">
      <c r="A16575" s="3"/>
    </row>
    <row r="16576" spans="1:1" x14ac:dyDescent="0.25">
      <c r="A16576" s="3"/>
    </row>
    <row r="16577" spans="1:1" x14ac:dyDescent="0.25">
      <c r="A16577" s="3"/>
    </row>
    <row r="16578" spans="1:1" x14ac:dyDescent="0.25">
      <c r="A16578" s="3"/>
    </row>
    <row r="16579" spans="1:1" x14ac:dyDescent="0.25">
      <c r="A16579" s="3"/>
    </row>
    <row r="16580" spans="1:1" x14ac:dyDescent="0.25">
      <c r="A16580" s="3"/>
    </row>
    <row r="16581" spans="1:1" x14ac:dyDescent="0.25">
      <c r="A16581" s="3"/>
    </row>
    <row r="16582" spans="1:1" x14ac:dyDescent="0.25">
      <c r="A16582" s="3"/>
    </row>
    <row r="16583" spans="1:1" x14ac:dyDescent="0.25">
      <c r="A16583" s="3"/>
    </row>
    <row r="16584" spans="1:1" x14ac:dyDescent="0.25">
      <c r="A16584" s="3"/>
    </row>
    <row r="16585" spans="1:1" x14ac:dyDescent="0.25">
      <c r="A16585" s="3"/>
    </row>
    <row r="16586" spans="1:1" x14ac:dyDescent="0.25">
      <c r="A16586" s="3"/>
    </row>
    <row r="16587" spans="1:1" x14ac:dyDescent="0.25">
      <c r="A16587" s="3"/>
    </row>
    <row r="16588" spans="1:1" x14ac:dyDescent="0.25">
      <c r="A16588" s="3"/>
    </row>
    <row r="16589" spans="1:1" x14ac:dyDescent="0.25">
      <c r="A16589" s="3"/>
    </row>
    <row r="16590" spans="1:1" x14ac:dyDescent="0.25">
      <c r="A16590" s="3"/>
    </row>
    <row r="16591" spans="1:1" x14ac:dyDescent="0.25">
      <c r="A16591" s="3"/>
    </row>
    <row r="16592" spans="1:1" x14ac:dyDescent="0.25">
      <c r="A16592" s="3"/>
    </row>
    <row r="16593" spans="1:1" x14ac:dyDescent="0.25">
      <c r="A16593" s="3"/>
    </row>
    <row r="16594" spans="1:1" x14ac:dyDescent="0.25">
      <c r="A16594" s="3"/>
    </row>
    <row r="16595" spans="1:1" x14ac:dyDescent="0.25">
      <c r="A16595" s="3"/>
    </row>
    <row r="16596" spans="1:1" x14ac:dyDescent="0.25">
      <c r="A16596" s="3"/>
    </row>
    <row r="16597" spans="1:1" x14ac:dyDescent="0.25">
      <c r="A16597" s="3"/>
    </row>
    <row r="16598" spans="1:1" x14ac:dyDescent="0.25">
      <c r="A16598" s="3"/>
    </row>
    <row r="16599" spans="1:1" x14ac:dyDescent="0.25">
      <c r="A16599" s="3"/>
    </row>
    <row r="16600" spans="1:1" x14ac:dyDescent="0.25">
      <c r="A16600" s="3"/>
    </row>
    <row r="16601" spans="1:1" x14ac:dyDescent="0.25">
      <c r="A16601" s="3"/>
    </row>
    <row r="16602" spans="1:1" x14ac:dyDescent="0.25">
      <c r="A16602" s="3"/>
    </row>
    <row r="16603" spans="1:1" x14ac:dyDescent="0.25">
      <c r="A16603" s="3"/>
    </row>
    <row r="16604" spans="1:1" x14ac:dyDescent="0.25">
      <c r="A16604" s="3"/>
    </row>
    <row r="16605" spans="1:1" x14ac:dyDescent="0.25">
      <c r="A16605" s="3"/>
    </row>
    <row r="16606" spans="1:1" x14ac:dyDescent="0.25">
      <c r="A16606" s="3"/>
    </row>
    <row r="16607" spans="1:1" x14ac:dyDescent="0.25">
      <c r="A16607" s="3"/>
    </row>
    <row r="16608" spans="1:1" x14ac:dyDescent="0.25">
      <c r="A16608" s="3"/>
    </row>
    <row r="16609" spans="1:1" x14ac:dyDescent="0.25">
      <c r="A16609" s="3"/>
    </row>
    <row r="16610" spans="1:1" x14ac:dyDescent="0.25">
      <c r="A16610" s="3"/>
    </row>
    <row r="16611" spans="1:1" x14ac:dyDescent="0.25">
      <c r="A16611" s="3"/>
    </row>
    <row r="16612" spans="1:1" x14ac:dyDescent="0.25">
      <c r="A16612" s="3"/>
    </row>
    <row r="16613" spans="1:1" x14ac:dyDescent="0.25">
      <c r="A16613" s="3"/>
    </row>
    <row r="16614" spans="1:1" x14ac:dyDescent="0.25">
      <c r="A16614" s="3"/>
    </row>
    <row r="16615" spans="1:1" x14ac:dyDescent="0.25">
      <c r="A16615" s="3"/>
    </row>
    <row r="16616" spans="1:1" x14ac:dyDescent="0.25">
      <c r="A16616" s="3"/>
    </row>
    <row r="16617" spans="1:1" x14ac:dyDescent="0.25">
      <c r="A16617" s="3"/>
    </row>
    <row r="16618" spans="1:1" x14ac:dyDescent="0.25">
      <c r="A16618" s="3"/>
    </row>
    <row r="16619" spans="1:1" x14ac:dyDescent="0.25">
      <c r="A16619" s="3"/>
    </row>
    <row r="16620" spans="1:1" x14ac:dyDescent="0.25">
      <c r="A16620" s="3"/>
    </row>
    <row r="16621" spans="1:1" x14ac:dyDescent="0.25">
      <c r="A16621" s="3"/>
    </row>
    <row r="16622" spans="1:1" x14ac:dyDescent="0.25">
      <c r="A16622" s="3"/>
    </row>
    <row r="16623" spans="1:1" x14ac:dyDescent="0.25">
      <c r="A16623" s="3"/>
    </row>
    <row r="16624" spans="1:1" x14ac:dyDescent="0.25">
      <c r="A16624" s="3"/>
    </row>
    <row r="16625" spans="1:1" x14ac:dyDescent="0.25">
      <c r="A16625" s="3"/>
    </row>
    <row r="16626" spans="1:1" x14ac:dyDescent="0.25">
      <c r="A16626" s="3"/>
    </row>
    <row r="16627" spans="1:1" x14ac:dyDescent="0.25">
      <c r="A16627" s="3"/>
    </row>
    <row r="16628" spans="1:1" x14ac:dyDescent="0.25">
      <c r="A16628" s="3"/>
    </row>
    <row r="16629" spans="1:1" x14ac:dyDescent="0.25">
      <c r="A16629" s="3"/>
    </row>
    <row r="16630" spans="1:1" x14ac:dyDescent="0.25">
      <c r="A16630" s="3"/>
    </row>
    <row r="16631" spans="1:1" x14ac:dyDescent="0.25">
      <c r="A16631" s="3"/>
    </row>
    <row r="16632" spans="1:1" x14ac:dyDescent="0.25">
      <c r="A16632" s="3"/>
    </row>
    <row r="16633" spans="1:1" x14ac:dyDescent="0.25">
      <c r="A16633" s="3"/>
    </row>
    <row r="16634" spans="1:1" x14ac:dyDescent="0.25">
      <c r="A16634" s="3"/>
    </row>
    <row r="16635" spans="1:1" x14ac:dyDescent="0.25">
      <c r="A16635" s="3"/>
    </row>
    <row r="16636" spans="1:1" x14ac:dyDescent="0.25">
      <c r="A16636" s="3"/>
    </row>
    <row r="16637" spans="1:1" x14ac:dyDescent="0.25">
      <c r="A16637" s="3"/>
    </row>
    <row r="16638" spans="1:1" x14ac:dyDescent="0.25">
      <c r="A16638" s="3"/>
    </row>
    <row r="16639" spans="1:1" x14ac:dyDescent="0.25">
      <c r="A16639" s="3"/>
    </row>
    <row r="16640" spans="1:1" x14ac:dyDescent="0.25">
      <c r="A16640" s="3"/>
    </row>
    <row r="16641" spans="1:1" x14ac:dyDescent="0.25">
      <c r="A16641" s="3"/>
    </row>
    <row r="16642" spans="1:1" x14ac:dyDescent="0.25">
      <c r="A16642" s="3"/>
    </row>
    <row r="16643" spans="1:1" x14ac:dyDescent="0.25">
      <c r="A16643" s="3"/>
    </row>
    <row r="16644" spans="1:1" x14ac:dyDescent="0.25">
      <c r="A16644" s="3"/>
    </row>
    <row r="16645" spans="1:1" x14ac:dyDescent="0.25">
      <c r="A16645" s="3"/>
    </row>
    <row r="16646" spans="1:1" x14ac:dyDescent="0.25">
      <c r="A16646" s="3"/>
    </row>
    <row r="16647" spans="1:1" x14ac:dyDescent="0.25">
      <c r="A16647" s="3"/>
    </row>
    <row r="16648" spans="1:1" x14ac:dyDescent="0.25">
      <c r="A16648" s="3"/>
    </row>
    <row r="16649" spans="1:1" x14ac:dyDescent="0.25">
      <c r="A16649" s="3"/>
    </row>
    <row r="16650" spans="1:1" x14ac:dyDescent="0.25">
      <c r="A16650" s="3"/>
    </row>
    <row r="16651" spans="1:1" x14ac:dyDescent="0.25">
      <c r="A16651" s="3"/>
    </row>
    <row r="16652" spans="1:1" x14ac:dyDescent="0.25">
      <c r="A16652" s="3"/>
    </row>
    <row r="16653" spans="1:1" x14ac:dyDescent="0.25">
      <c r="A16653" s="3"/>
    </row>
    <row r="16654" spans="1:1" x14ac:dyDescent="0.25">
      <c r="A16654" s="3"/>
    </row>
    <row r="16655" spans="1:1" x14ac:dyDescent="0.25">
      <c r="A16655" s="3"/>
    </row>
    <row r="16656" spans="1:1" x14ac:dyDescent="0.25">
      <c r="A16656" s="3"/>
    </row>
    <row r="16657" spans="1:1" x14ac:dyDescent="0.25">
      <c r="A16657" s="3"/>
    </row>
    <row r="16658" spans="1:1" x14ac:dyDescent="0.25">
      <c r="A16658" s="3"/>
    </row>
    <row r="16659" spans="1:1" x14ac:dyDescent="0.25">
      <c r="A16659" s="3"/>
    </row>
    <row r="16660" spans="1:1" x14ac:dyDescent="0.25">
      <c r="A16660" s="3"/>
    </row>
    <row r="16661" spans="1:1" x14ac:dyDescent="0.25">
      <c r="A16661" s="3"/>
    </row>
    <row r="16662" spans="1:1" x14ac:dyDescent="0.25">
      <c r="A16662" s="3"/>
    </row>
    <row r="16663" spans="1:1" x14ac:dyDescent="0.25">
      <c r="A16663" s="3"/>
    </row>
    <row r="16664" spans="1:1" x14ac:dyDescent="0.25">
      <c r="A16664" s="3"/>
    </row>
    <row r="16665" spans="1:1" x14ac:dyDescent="0.25">
      <c r="A16665" s="3"/>
    </row>
    <row r="16666" spans="1:1" x14ac:dyDescent="0.25">
      <c r="A16666" s="3"/>
    </row>
    <row r="16667" spans="1:1" x14ac:dyDescent="0.25">
      <c r="A16667" s="3"/>
    </row>
    <row r="16668" spans="1:1" x14ac:dyDescent="0.25">
      <c r="A16668" s="3"/>
    </row>
    <row r="16669" spans="1:1" x14ac:dyDescent="0.25">
      <c r="A16669" s="3"/>
    </row>
    <row r="16670" spans="1:1" x14ac:dyDescent="0.25">
      <c r="A16670" s="3"/>
    </row>
    <row r="16671" spans="1:1" x14ac:dyDescent="0.25">
      <c r="A16671" s="3"/>
    </row>
    <row r="16672" spans="1:1" x14ac:dyDescent="0.25">
      <c r="A16672" s="3"/>
    </row>
    <row r="16673" spans="1:1" x14ac:dyDescent="0.25">
      <c r="A16673" s="3"/>
    </row>
    <row r="16674" spans="1:1" x14ac:dyDescent="0.25">
      <c r="A16674" s="3"/>
    </row>
    <row r="16675" spans="1:1" x14ac:dyDescent="0.25">
      <c r="A16675" s="3"/>
    </row>
    <row r="16676" spans="1:1" x14ac:dyDescent="0.25">
      <c r="A16676" s="3"/>
    </row>
    <row r="16677" spans="1:1" x14ac:dyDescent="0.25">
      <c r="A16677" s="3"/>
    </row>
    <row r="16678" spans="1:1" x14ac:dyDescent="0.25">
      <c r="A16678" s="3"/>
    </row>
    <row r="16679" spans="1:1" x14ac:dyDescent="0.25">
      <c r="A16679" s="3"/>
    </row>
    <row r="16680" spans="1:1" x14ac:dyDescent="0.25">
      <c r="A16680" s="3"/>
    </row>
    <row r="16681" spans="1:1" x14ac:dyDescent="0.25">
      <c r="A16681" s="3"/>
    </row>
    <row r="16682" spans="1:1" x14ac:dyDescent="0.25">
      <c r="A16682" s="3"/>
    </row>
    <row r="16683" spans="1:1" x14ac:dyDescent="0.25">
      <c r="A16683" s="3"/>
    </row>
    <row r="16684" spans="1:1" x14ac:dyDescent="0.25">
      <c r="A16684" s="3"/>
    </row>
    <row r="16685" spans="1:1" x14ac:dyDescent="0.25">
      <c r="A16685" s="3"/>
    </row>
    <row r="16686" spans="1:1" x14ac:dyDescent="0.25">
      <c r="A16686" s="3"/>
    </row>
    <row r="16687" spans="1:1" x14ac:dyDescent="0.25">
      <c r="A16687" s="3"/>
    </row>
    <row r="16688" spans="1:1" x14ac:dyDescent="0.25">
      <c r="A16688" s="3"/>
    </row>
    <row r="16689" spans="1:1" x14ac:dyDescent="0.25">
      <c r="A16689" s="3"/>
    </row>
    <row r="16690" spans="1:1" x14ac:dyDescent="0.25">
      <c r="A16690" s="3"/>
    </row>
    <row r="16691" spans="1:1" x14ac:dyDescent="0.25">
      <c r="A16691" s="3"/>
    </row>
    <row r="16692" spans="1:1" x14ac:dyDescent="0.25">
      <c r="A16692" s="3"/>
    </row>
    <row r="16693" spans="1:1" x14ac:dyDescent="0.25">
      <c r="A16693" s="3"/>
    </row>
    <row r="16694" spans="1:1" x14ac:dyDescent="0.25">
      <c r="A16694" s="3"/>
    </row>
    <row r="16695" spans="1:1" x14ac:dyDescent="0.25">
      <c r="A16695" s="3"/>
    </row>
    <row r="16696" spans="1:1" x14ac:dyDescent="0.25">
      <c r="A16696" s="3"/>
    </row>
    <row r="16697" spans="1:1" x14ac:dyDescent="0.25">
      <c r="A16697" s="3"/>
    </row>
    <row r="16698" spans="1:1" x14ac:dyDescent="0.25">
      <c r="A16698" s="3"/>
    </row>
    <row r="16699" spans="1:1" x14ac:dyDescent="0.25">
      <c r="A16699" s="3"/>
    </row>
    <row r="16700" spans="1:1" x14ac:dyDescent="0.25">
      <c r="A16700" s="3"/>
    </row>
    <row r="16701" spans="1:1" x14ac:dyDescent="0.25">
      <c r="A16701" s="3"/>
    </row>
    <row r="16702" spans="1:1" x14ac:dyDescent="0.25">
      <c r="A16702" s="3"/>
    </row>
    <row r="16703" spans="1:1" x14ac:dyDescent="0.25">
      <c r="A16703" s="3"/>
    </row>
    <row r="16704" spans="1:1" x14ac:dyDescent="0.25">
      <c r="A16704" s="3"/>
    </row>
    <row r="16705" spans="1:1" x14ac:dyDescent="0.25">
      <c r="A16705" s="3"/>
    </row>
    <row r="16706" spans="1:1" x14ac:dyDescent="0.25">
      <c r="A16706" s="3"/>
    </row>
    <row r="16707" spans="1:1" x14ac:dyDescent="0.25">
      <c r="A16707" s="3"/>
    </row>
    <row r="16708" spans="1:1" x14ac:dyDescent="0.25">
      <c r="A16708" s="3"/>
    </row>
    <row r="16709" spans="1:1" x14ac:dyDescent="0.25">
      <c r="A16709" s="3"/>
    </row>
    <row r="16710" spans="1:1" x14ac:dyDescent="0.25">
      <c r="A16710" s="3"/>
    </row>
    <row r="16711" spans="1:1" x14ac:dyDescent="0.25">
      <c r="A16711" s="3"/>
    </row>
    <row r="16712" spans="1:1" x14ac:dyDescent="0.25">
      <c r="A16712" s="3"/>
    </row>
    <row r="16713" spans="1:1" x14ac:dyDescent="0.25">
      <c r="A16713" s="3"/>
    </row>
    <row r="16714" spans="1:1" x14ac:dyDescent="0.25">
      <c r="A16714" s="3"/>
    </row>
    <row r="16715" spans="1:1" x14ac:dyDescent="0.25">
      <c r="A16715" s="3"/>
    </row>
    <row r="16716" spans="1:1" x14ac:dyDescent="0.25">
      <c r="A16716" s="3"/>
    </row>
    <row r="16717" spans="1:1" x14ac:dyDescent="0.25">
      <c r="A16717" s="3"/>
    </row>
    <row r="16718" spans="1:1" x14ac:dyDescent="0.25">
      <c r="A16718" s="3"/>
    </row>
    <row r="16719" spans="1:1" x14ac:dyDescent="0.25">
      <c r="A16719" s="3"/>
    </row>
    <row r="16720" spans="1:1" x14ac:dyDescent="0.25">
      <c r="A16720" s="3"/>
    </row>
    <row r="16721" spans="1:1" x14ac:dyDescent="0.25">
      <c r="A16721" s="3"/>
    </row>
    <row r="16722" spans="1:1" x14ac:dyDescent="0.25">
      <c r="A16722" s="3"/>
    </row>
    <row r="16723" spans="1:1" x14ac:dyDescent="0.25">
      <c r="A16723" s="3"/>
    </row>
    <row r="16724" spans="1:1" x14ac:dyDescent="0.25">
      <c r="A16724" s="3"/>
    </row>
    <row r="16725" spans="1:1" x14ac:dyDescent="0.25">
      <c r="A16725" s="3"/>
    </row>
    <row r="16726" spans="1:1" x14ac:dyDescent="0.25">
      <c r="A16726" s="3"/>
    </row>
    <row r="16727" spans="1:1" x14ac:dyDescent="0.25">
      <c r="A16727" s="3"/>
    </row>
    <row r="16728" spans="1:1" x14ac:dyDescent="0.25">
      <c r="A16728" s="3"/>
    </row>
    <row r="16729" spans="1:1" x14ac:dyDescent="0.25">
      <c r="A16729" s="3"/>
    </row>
    <row r="16730" spans="1:1" x14ac:dyDescent="0.25">
      <c r="A16730" s="3"/>
    </row>
    <row r="16731" spans="1:1" x14ac:dyDescent="0.25">
      <c r="A16731" s="3"/>
    </row>
    <row r="16732" spans="1:1" x14ac:dyDescent="0.25">
      <c r="A16732" s="3"/>
    </row>
    <row r="16733" spans="1:1" x14ac:dyDescent="0.25">
      <c r="A16733" s="3"/>
    </row>
    <row r="16734" spans="1:1" x14ac:dyDescent="0.25">
      <c r="A16734" s="3"/>
    </row>
    <row r="16735" spans="1:1" x14ac:dyDescent="0.25">
      <c r="A16735" s="3"/>
    </row>
    <row r="16736" spans="1:1" x14ac:dyDescent="0.25">
      <c r="A16736" s="3"/>
    </row>
    <row r="16737" spans="1:1" x14ac:dyDescent="0.25">
      <c r="A16737" s="3"/>
    </row>
    <row r="16738" spans="1:1" x14ac:dyDescent="0.25">
      <c r="A16738" s="3"/>
    </row>
    <row r="16739" spans="1:1" x14ac:dyDescent="0.25">
      <c r="A16739" s="3"/>
    </row>
    <row r="16740" spans="1:1" x14ac:dyDescent="0.25">
      <c r="A16740" s="3"/>
    </row>
    <row r="16741" spans="1:1" x14ac:dyDescent="0.25">
      <c r="A16741" s="3"/>
    </row>
    <row r="16742" spans="1:1" x14ac:dyDescent="0.25">
      <c r="A16742" s="3"/>
    </row>
    <row r="16743" spans="1:1" x14ac:dyDescent="0.25">
      <c r="A16743" s="3"/>
    </row>
    <row r="16744" spans="1:1" x14ac:dyDescent="0.25">
      <c r="A16744" s="3"/>
    </row>
    <row r="16745" spans="1:1" x14ac:dyDescent="0.25">
      <c r="A16745" s="3"/>
    </row>
    <row r="16746" spans="1:1" x14ac:dyDescent="0.25">
      <c r="A16746" s="3"/>
    </row>
    <row r="16747" spans="1:1" x14ac:dyDescent="0.25">
      <c r="A16747" s="3"/>
    </row>
    <row r="16748" spans="1:1" x14ac:dyDescent="0.25">
      <c r="A16748" s="3"/>
    </row>
    <row r="16749" spans="1:1" x14ac:dyDescent="0.25">
      <c r="A16749" s="3"/>
    </row>
    <row r="16750" spans="1:1" x14ac:dyDescent="0.25">
      <c r="A16750" s="3"/>
    </row>
    <row r="16751" spans="1:1" x14ac:dyDescent="0.25">
      <c r="A16751" s="3"/>
    </row>
    <row r="16752" spans="1:1" x14ac:dyDescent="0.25">
      <c r="A16752" s="3"/>
    </row>
    <row r="16753" spans="1:1" x14ac:dyDescent="0.25">
      <c r="A16753" s="3"/>
    </row>
    <row r="16754" spans="1:1" x14ac:dyDescent="0.25">
      <c r="A16754" s="3"/>
    </row>
    <row r="16755" spans="1:1" x14ac:dyDescent="0.25">
      <c r="A16755" s="3"/>
    </row>
    <row r="16756" spans="1:1" x14ac:dyDescent="0.25">
      <c r="A16756" s="3"/>
    </row>
    <row r="16757" spans="1:1" x14ac:dyDescent="0.25">
      <c r="A16757" s="3"/>
    </row>
    <row r="16758" spans="1:1" x14ac:dyDescent="0.25">
      <c r="A16758" s="3"/>
    </row>
    <row r="16759" spans="1:1" x14ac:dyDescent="0.25">
      <c r="A16759" s="3"/>
    </row>
    <row r="16760" spans="1:1" x14ac:dyDescent="0.25">
      <c r="A16760" s="3"/>
    </row>
    <row r="16761" spans="1:1" x14ac:dyDescent="0.25">
      <c r="A16761" s="3"/>
    </row>
    <row r="16762" spans="1:1" x14ac:dyDescent="0.25">
      <c r="A16762" s="3"/>
    </row>
    <row r="16763" spans="1:1" x14ac:dyDescent="0.25">
      <c r="A16763" s="3"/>
    </row>
    <row r="16764" spans="1:1" x14ac:dyDescent="0.25">
      <c r="A16764" s="3"/>
    </row>
    <row r="16765" spans="1:1" x14ac:dyDescent="0.25">
      <c r="A16765" s="3"/>
    </row>
    <row r="16766" spans="1:1" x14ac:dyDescent="0.25">
      <c r="A16766" s="3"/>
    </row>
    <row r="16767" spans="1:1" x14ac:dyDescent="0.25">
      <c r="A16767" s="3"/>
    </row>
    <row r="16768" spans="1:1" x14ac:dyDescent="0.25">
      <c r="A16768" s="3"/>
    </row>
    <row r="16769" spans="1:1" x14ac:dyDescent="0.25">
      <c r="A16769" s="3"/>
    </row>
    <row r="16770" spans="1:1" x14ac:dyDescent="0.25">
      <c r="A16770" s="3"/>
    </row>
    <row r="16771" spans="1:1" x14ac:dyDescent="0.25">
      <c r="A16771" s="3"/>
    </row>
    <row r="16772" spans="1:1" x14ac:dyDescent="0.25">
      <c r="A16772" s="3"/>
    </row>
    <row r="16773" spans="1:1" x14ac:dyDescent="0.25">
      <c r="A16773" s="3"/>
    </row>
    <row r="16774" spans="1:1" x14ac:dyDescent="0.25">
      <c r="A16774" s="3"/>
    </row>
    <row r="16775" spans="1:1" x14ac:dyDescent="0.25">
      <c r="A16775" s="3"/>
    </row>
    <row r="16776" spans="1:1" x14ac:dyDescent="0.25">
      <c r="A16776" s="3"/>
    </row>
    <row r="16777" spans="1:1" x14ac:dyDescent="0.25">
      <c r="A16777" s="3"/>
    </row>
    <row r="16778" spans="1:1" x14ac:dyDescent="0.25">
      <c r="A16778" s="3"/>
    </row>
    <row r="16779" spans="1:1" x14ac:dyDescent="0.25">
      <c r="A16779" s="3"/>
    </row>
    <row r="16780" spans="1:1" x14ac:dyDescent="0.25">
      <c r="A16780" s="3"/>
    </row>
    <row r="16781" spans="1:1" x14ac:dyDescent="0.25">
      <c r="A16781" s="3"/>
    </row>
    <row r="16782" spans="1:1" x14ac:dyDescent="0.25">
      <c r="A16782" s="3"/>
    </row>
    <row r="16783" spans="1:1" x14ac:dyDescent="0.25">
      <c r="A16783" s="3"/>
    </row>
    <row r="16784" spans="1:1" x14ac:dyDescent="0.25">
      <c r="A16784" s="3"/>
    </row>
    <row r="16785" spans="1:1" x14ac:dyDescent="0.25">
      <c r="A16785" s="3"/>
    </row>
    <row r="16786" spans="1:1" x14ac:dyDescent="0.25">
      <c r="A16786" s="3"/>
    </row>
    <row r="16787" spans="1:1" x14ac:dyDescent="0.25">
      <c r="A16787" s="3"/>
    </row>
    <row r="16788" spans="1:1" x14ac:dyDescent="0.25">
      <c r="A16788" s="3"/>
    </row>
    <row r="16789" spans="1:1" x14ac:dyDescent="0.25">
      <c r="A16789" s="3"/>
    </row>
    <row r="16790" spans="1:1" x14ac:dyDescent="0.25">
      <c r="A16790" s="3"/>
    </row>
    <row r="16791" spans="1:1" x14ac:dyDescent="0.25">
      <c r="A16791" s="3"/>
    </row>
    <row r="16792" spans="1:1" x14ac:dyDescent="0.25">
      <c r="A16792" s="3"/>
    </row>
    <row r="16793" spans="1:1" x14ac:dyDescent="0.25">
      <c r="A16793" s="3"/>
    </row>
    <row r="16794" spans="1:1" x14ac:dyDescent="0.25">
      <c r="A16794" s="3"/>
    </row>
    <row r="16795" spans="1:1" x14ac:dyDescent="0.25">
      <c r="A16795" s="3"/>
    </row>
    <row r="16796" spans="1:1" x14ac:dyDescent="0.25">
      <c r="A16796" s="3"/>
    </row>
    <row r="16797" spans="1:1" x14ac:dyDescent="0.25">
      <c r="A16797" s="3"/>
    </row>
    <row r="16798" spans="1:1" x14ac:dyDescent="0.25">
      <c r="A16798" s="3"/>
    </row>
    <row r="16799" spans="1:1" x14ac:dyDescent="0.25">
      <c r="A16799" s="3"/>
    </row>
    <row r="16800" spans="1:1" x14ac:dyDescent="0.25">
      <c r="A16800" s="3"/>
    </row>
    <row r="16801" spans="1:1" x14ac:dyDescent="0.25">
      <c r="A16801" s="3"/>
    </row>
    <row r="16802" spans="1:1" x14ac:dyDescent="0.25">
      <c r="A16802" s="3"/>
    </row>
    <row r="16803" spans="1:1" x14ac:dyDescent="0.25">
      <c r="A16803" s="3"/>
    </row>
    <row r="16804" spans="1:1" x14ac:dyDescent="0.25">
      <c r="A16804" s="3"/>
    </row>
    <row r="16805" spans="1:1" x14ac:dyDescent="0.25">
      <c r="A16805" s="3"/>
    </row>
    <row r="16806" spans="1:1" x14ac:dyDescent="0.25">
      <c r="A16806" s="3"/>
    </row>
    <row r="16807" spans="1:1" x14ac:dyDescent="0.25">
      <c r="A16807" s="3"/>
    </row>
    <row r="16808" spans="1:1" x14ac:dyDescent="0.25">
      <c r="A16808" s="3"/>
    </row>
    <row r="16809" spans="1:1" x14ac:dyDescent="0.25">
      <c r="A16809" s="3"/>
    </row>
    <row r="16810" spans="1:1" x14ac:dyDescent="0.25">
      <c r="A16810" s="3"/>
    </row>
    <row r="16811" spans="1:1" x14ac:dyDescent="0.25">
      <c r="A16811" s="3"/>
    </row>
    <row r="16812" spans="1:1" x14ac:dyDescent="0.25">
      <c r="A16812" s="3"/>
    </row>
    <row r="16813" spans="1:1" x14ac:dyDescent="0.25">
      <c r="A16813" s="3"/>
    </row>
    <row r="16814" spans="1:1" x14ac:dyDescent="0.25">
      <c r="A16814" s="3"/>
    </row>
    <row r="16815" spans="1:1" x14ac:dyDescent="0.25">
      <c r="A16815" s="3"/>
    </row>
    <row r="16816" spans="1:1" x14ac:dyDescent="0.25">
      <c r="A16816" s="3"/>
    </row>
    <row r="16817" spans="1:1" x14ac:dyDescent="0.25">
      <c r="A16817" s="3"/>
    </row>
    <row r="16818" spans="1:1" x14ac:dyDescent="0.25">
      <c r="A16818" s="3"/>
    </row>
    <row r="16819" spans="1:1" x14ac:dyDescent="0.25">
      <c r="A16819" s="3"/>
    </row>
    <row r="16820" spans="1:1" x14ac:dyDescent="0.25">
      <c r="A16820" s="3"/>
    </row>
    <row r="16821" spans="1:1" x14ac:dyDescent="0.25">
      <c r="A16821" s="3"/>
    </row>
    <row r="16822" spans="1:1" x14ac:dyDescent="0.25">
      <c r="A16822" s="3"/>
    </row>
    <row r="16823" spans="1:1" x14ac:dyDescent="0.25">
      <c r="A16823" s="3"/>
    </row>
    <row r="16824" spans="1:1" x14ac:dyDescent="0.25">
      <c r="A16824" s="3"/>
    </row>
    <row r="16825" spans="1:1" x14ac:dyDescent="0.25">
      <c r="A16825" s="3"/>
    </row>
    <row r="16826" spans="1:1" x14ac:dyDescent="0.25">
      <c r="A16826" s="3"/>
    </row>
    <row r="16827" spans="1:1" x14ac:dyDescent="0.25">
      <c r="A16827" s="3"/>
    </row>
    <row r="16828" spans="1:1" x14ac:dyDescent="0.25">
      <c r="A16828" s="3"/>
    </row>
    <row r="16829" spans="1:1" x14ac:dyDescent="0.25">
      <c r="A16829" s="3"/>
    </row>
    <row r="16830" spans="1:1" x14ac:dyDescent="0.25">
      <c r="A16830" s="3"/>
    </row>
    <row r="16831" spans="1:1" x14ac:dyDescent="0.25">
      <c r="A16831" s="3"/>
    </row>
    <row r="16832" spans="1:1" x14ac:dyDescent="0.25">
      <c r="A16832" s="3"/>
    </row>
    <row r="16833" spans="1:1" x14ac:dyDescent="0.25">
      <c r="A16833" s="3"/>
    </row>
    <row r="16834" spans="1:1" x14ac:dyDescent="0.25">
      <c r="A16834" s="3"/>
    </row>
    <row r="16835" spans="1:1" x14ac:dyDescent="0.25">
      <c r="A16835" s="3"/>
    </row>
    <row r="16836" spans="1:1" x14ac:dyDescent="0.25">
      <c r="A16836" s="3"/>
    </row>
    <row r="16837" spans="1:1" x14ac:dyDescent="0.25">
      <c r="A16837" s="3"/>
    </row>
    <row r="16838" spans="1:1" x14ac:dyDescent="0.25">
      <c r="A16838" s="3"/>
    </row>
    <row r="16839" spans="1:1" x14ac:dyDescent="0.25">
      <c r="A16839" s="3"/>
    </row>
    <row r="16840" spans="1:1" x14ac:dyDescent="0.25">
      <c r="A16840" s="3"/>
    </row>
    <row r="16841" spans="1:1" x14ac:dyDescent="0.25">
      <c r="A16841" s="3"/>
    </row>
    <row r="16842" spans="1:1" x14ac:dyDescent="0.25">
      <c r="A16842" s="3"/>
    </row>
    <row r="16843" spans="1:1" x14ac:dyDescent="0.25">
      <c r="A16843" s="3"/>
    </row>
    <row r="16844" spans="1:1" x14ac:dyDescent="0.25">
      <c r="A16844" s="3"/>
    </row>
    <row r="16845" spans="1:1" x14ac:dyDescent="0.25">
      <c r="A16845" s="3"/>
    </row>
    <row r="16846" spans="1:1" x14ac:dyDescent="0.25">
      <c r="A16846" s="3"/>
    </row>
    <row r="16847" spans="1:1" x14ac:dyDescent="0.25">
      <c r="A16847" s="3"/>
    </row>
    <row r="16848" spans="1:1" x14ac:dyDescent="0.25">
      <c r="A16848" s="3"/>
    </row>
    <row r="16849" spans="1:1" x14ac:dyDescent="0.25">
      <c r="A16849" s="3"/>
    </row>
    <row r="16850" spans="1:1" x14ac:dyDescent="0.25">
      <c r="A16850" s="3"/>
    </row>
    <row r="16851" spans="1:1" x14ac:dyDescent="0.25">
      <c r="A16851" s="3"/>
    </row>
    <row r="16852" spans="1:1" x14ac:dyDescent="0.25">
      <c r="A16852" s="3"/>
    </row>
    <row r="16853" spans="1:1" x14ac:dyDescent="0.25">
      <c r="A16853" s="3"/>
    </row>
    <row r="16854" spans="1:1" x14ac:dyDescent="0.25">
      <c r="A16854" s="3"/>
    </row>
    <row r="16855" spans="1:1" x14ac:dyDescent="0.25">
      <c r="A16855" s="3"/>
    </row>
    <row r="16856" spans="1:1" x14ac:dyDescent="0.25">
      <c r="A16856" s="3"/>
    </row>
    <row r="16857" spans="1:1" x14ac:dyDescent="0.25">
      <c r="A16857" s="3"/>
    </row>
    <row r="16858" spans="1:1" x14ac:dyDescent="0.25">
      <c r="A16858" s="3"/>
    </row>
    <row r="16859" spans="1:1" x14ac:dyDescent="0.25">
      <c r="A16859" s="3"/>
    </row>
    <row r="16860" spans="1:1" x14ac:dyDescent="0.25">
      <c r="A16860" s="3"/>
    </row>
    <row r="16861" spans="1:1" x14ac:dyDescent="0.25">
      <c r="A16861" s="3"/>
    </row>
    <row r="16862" spans="1:1" x14ac:dyDescent="0.25">
      <c r="A16862" s="3"/>
    </row>
    <row r="16863" spans="1:1" x14ac:dyDescent="0.25">
      <c r="A16863" s="3"/>
    </row>
    <row r="16864" spans="1:1" x14ac:dyDescent="0.25">
      <c r="A16864" s="3"/>
    </row>
    <row r="16865" spans="1:1" x14ac:dyDescent="0.25">
      <c r="A16865" s="3"/>
    </row>
    <row r="16866" spans="1:1" x14ac:dyDescent="0.25">
      <c r="A16866" s="3"/>
    </row>
    <row r="16867" spans="1:1" x14ac:dyDescent="0.25">
      <c r="A16867" s="3"/>
    </row>
    <row r="16868" spans="1:1" x14ac:dyDescent="0.25">
      <c r="A16868" s="3"/>
    </row>
    <row r="16869" spans="1:1" x14ac:dyDescent="0.25">
      <c r="A16869" s="3"/>
    </row>
    <row r="16870" spans="1:1" x14ac:dyDescent="0.25">
      <c r="A16870" s="3"/>
    </row>
    <row r="16871" spans="1:1" x14ac:dyDescent="0.25">
      <c r="A16871" s="3"/>
    </row>
    <row r="16872" spans="1:1" x14ac:dyDescent="0.25">
      <c r="A16872" s="3"/>
    </row>
    <row r="16873" spans="1:1" x14ac:dyDescent="0.25">
      <c r="A16873" s="3"/>
    </row>
    <row r="16874" spans="1:1" x14ac:dyDescent="0.25">
      <c r="A16874" s="3"/>
    </row>
    <row r="16875" spans="1:1" x14ac:dyDescent="0.25">
      <c r="A16875" s="3"/>
    </row>
    <row r="16876" spans="1:1" x14ac:dyDescent="0.25">
      <c r="A16876" s="3"/>
    </row>
    <row r="16877" spans="1:1" x14ac:dyDescent="0.25">
      <c r="A16877" s="3"/>
    </row>
    <row r="16878" spans="1:1" x14ac:dyDescent="0.25">
      <c r="A16878" s="3"/>
    </row>
    <row r="16879" spans="1:1" x14ac:dyDescent="0.25">
      <c r="A16879" s="3"/>
    </row>
    <row r="16880" spans="1:1" x14ac:dyDescent="0.25">
      <c r="A16880" s="3"/>
    </row>
    <row r="16881" spans="1:1" x14ac:dyDescent="0.25">
      <c r="A16881" s="3"/>
    </row>
    <row r="16882" spans="1:1" x14ac:dyDescent="0.25">
      <c r="A16882" s="3"/>
    </row>
    <row r="16883" spans="1:1" x14ac:dyDescent="0.25">
      <c r="A16883" s="3"/>
    </row>
    <row r="16884" spans="1:1" x14ac:dyDescent="0.25">
      <c r="A16884" s="3"/>
    </row>
    <row r="16885" spans="1:1" x14ac:dyDescent="0.25">
      <c r="A16885" s="3"/>
    </row>
    <row r="16886" spans="1:1" x14ac:dyDescent="0.25">
      <c r="A16886" s="3"/>
    </row>
    <row r="16887" spans="1:1" x14ac:dyDescent="0.25">
      <c r="A16887" s="3"/>
    </row>
    <row r="16888" spans="1:1" x14ac:dyDescent="0.25">
      <c r="A16888" s="3"/>
    </row>
    <row r="16889" spans="1:1" x14ac:dyDescent="0.25">
      <c r="A16889" s="3"/>
    </row>
    <row r="16890" spans="1:1" x14ac:dyDescent="0.25">
      <c r="A16890" s="3"/>
    </row>
    <row r="16891" spans="1:1" x14ac:dyDescent="0.25">
      <c r="A16891" s="3"/>
    </row>
    <row r="16892" spans="1:1" x14ac:dyDescent="0.25">
      <c r="A16892" s="3"/>
    </row>
    <row r="16893" spans="1:1" x14ac:dyDescent="0.25">
      <c r="A16893" s="3"/>
    </row>
    <row r="16894" spans="1:1" x14ac:dyDescent="0.25">
      <c r="A16894" s="3"/>
    </row>
    <row r="16895" spans="1:1" x14ac:dyDescent="0.25">
      <c r="A16895" s="3"/>
    </row>
    <row r="16896" spans="1:1" x14ac:dyDescent="0.25">
      <c r="A16896" s="3"/>
    </row>
    <row r="16897" spans="1:1" x14ac:dyDescent="0.25">
      <c r="A16897" s="3"/>
    </row>
    <row r="16898" spans="1:1" x14ac:dyDescent="0.25">
      <c r="A16898" s="3"/>
    </row>
    <row r="16899" spans="1:1" x14ac:dyDescent="0.25">
      <c r="A16899" s="3"/>
    </row>
    <row r="16900" spans="1:1" x14ac:dyDescent="0.25">
      <c r="A16900" s="3"/>
    </row>
    <row r="16901" spans="1:1" x14ac:dyDescent="0.25">
      <c r="A16901" s="3"/>
    </row>
    <row r="16902" spans="1:1" x14ac:dyDescent="0.25">
      <c r="A16902" s="3"/>
    </row>
    <row r="16903" spans="1:1" x14ac:dyDescent="0.25">
      <c r="A16903" s="3"/>
    </row>
    <row r="16904" spans="1:1" x14ac:dyDescent="0.25">
      <c r="A16904" s="3"/>
    </row>
    <row r="16905" spans="1:1" x14ac:dyDescent="0.25">
      <c r="A16905" s="3"/>
    </row>
    <row r="16906" spans="1:1" x14ac:dyDescent="0.25">
      <c r="A16906" s="3"/>
    </row>
    <row r="16907" spans="1:1" x14ac:dyDescent="0.25">
      <c r="A16907" s="3"/>
    </row>
    <row r="16908" spans="1:1" x14ac:dyDescent="0.25">
      <c r="A16908" s="3"/>
    </row>
    <row r="16909" spans="1:1" x14ac:dyDescent="0.25">
      <c r="A16909" s="3"/>
    </row>
    <row r="16910" spans="1:1" x14ac:dyDescent="0.25">
      <c r="A16910" s="3"/>
    </row>
    <row r="16911" spans="1:1" x14ac:dyDescent="0.25">
      <c r="A16911" s="3"/>
    </row>
    <row r="16912" spans="1:1" x14ac:dyDescent="0.25">
      <c r="A16912" s="3"/>
    </row>
    <row r="16913" spans="1:1" x14ac:dyDescent="0.25">
      <c r="A16913" s="3"/>
    </row>
    <row r="16914" spans="1:1" x14ac:dyDescent="0.25">
      <c r="A16914" s="3"/>
    </row>
    <row r="16915" spans="1:1" x14ac:dyDescent="0.25">
      <c r="A16915" s="3"/>
    </row>
    <row r="16916" spans="1:1" x14ac:dyDescent="0.25">
      <c r="A16916" s="3"/>
    </row>
    <row r="16917" spans="1:1" x14ac:dyDescent="0.25">
      <c r="A16917" s="3"/>
    </row>
    <row r="16918" spans="1:1" x14ac:dyDescent="0.25">
      <c r="A16918" s="3"/>
    </row>
    <row r="16919" spans="1:1" x14ac:dyDescent="0.25">
      <c r="A16919" s="3"/>
    </row>
    <row r="16920" spans="1:1" x14ac:dyDescent="0.25">
      <c r="A16920" s="3"/>
    </row>
    <row r="16921" spans="1:1" x14ac:dyDescent="0.25">
      <c r="A16921" s="3"/>
    </row>
    <row r="16922" spans="1:1" x14ac:dyDescent="0.25">
      <c r="A16922" s="3"/>
    </row>
    <row r="16923" spans="1:1" x14ac:dyDescent="0.25">
      <c r="A16923" s="3"/>
    </row>
    <row r="16924" spans="1:1" x14ac:dyDescent="0.25">
      <c r="A16924" s="3"/>
    </row>
    <row r="16925" spans="1:1" x14ac:dyDescent="0.25">
      <c r="A16925" s="3"/>
    </row>
    <row r="16926" spans="1:1" x14ac:dyDescent="0.25">
      <c r="A16926" s="3"/>
    </row>
    <row r="16927" spans="1:1" x14ac:dyDescent="0.25">
      <c r="A16927" s="3"/>
    </row>
    <row r="16928" spans="1:1" x14ac:dyDescent="0.25">
      <c r="A16928" s="3"/>
    </row>
    <row r="16929" spans="1:1" x14ac:dyDescent="0.25">
      <c r="A16929" s="3"/>
    </row>
    <row r="16930" spans="1:1" x14ac:dyDescent="0.25">
      <c r="A16930" s="3"/>
    </row>
    <row r="16931" spans="1:1" x14ac:dyDescent="0.25">
      <c r="A16931" s="3"/>
    </row>
    <row r="16932" spans="1:1" x14ac:dyDescent="0.25">
      <c r="A16932" s="3"/>
    </row>
    <row r="16933" spans="1:1" x14ac:dyDescent="0.25">
      <c r="A16933" s="3"/>
    </row>
    <row r="16934" spans="1:1" x14ac:dyDescent="0.25">
      <c r="A16934" s="3"/>
    </row>
    <row r="16935" spans="1:1" x14ac:dyDescent="0.25">
      <c r="A16935" s="3"/>
    </row>
    <row r="16936" spans="1:1" x14ac:dyDescent="0.25">
      <c r="A16936" s="3"/>
    </row>
    <row r="16937" spans="1:1" x14ac:dyDescent="0.25">
      <c r="A16937" s="3"/>
    </row>
    <row r="16938" spans="1:1" x14ac:dyDescent="0.25">
      <c r="A16938" s="3"/>
    </row>
    <row r="16939" spans="1:1" x14ac:dyDescent="0.25">
      <c r="A16939" s="3"/>
    </row>
    <row r="16940" spans="1:1" x14ac:dyDescent="0.25">
      <c r="A16940" s="3"/>
    </row>
    <row r="16941" spans="1:1" x14ac:dyDescent="0.25">
      <c r="A16941" s="3"/>
    </row>
    <row r="16942" spans="1:1" x14ac:dyDescent="0.25">
      <c r="A16942" s="3"/>
    </row>
    <row r="16943" spans="1:1" x14ac:dyDescent="0.25">
      <c r="A16943" s="3"/>
    </row>
    <row r="16944" spans="1:1" x14ac:dyDescent="0.25">
      <c r="A16944" s="3"/>
    </row>
    <row r="16945" spans="1:1" x14ac:dyDescent="0.25">
      <c r="A16945" s="3"/>
    </row>
    <row r="16946" spans="1:1" x14ac:dyDescent="0.25">
      <c r="A16946" s="3"/>
    </row>
    <row r="16947" spans="1:1" x14ac:dyDescent="0.25">
      <c r="A16947" s="3"/>
    </row>
    <row r="16948" spans="1:1" x14ac:dyDescent="0.25">
      <c r="A16948" s="3"/>
    </row>
    <row r="16949" spans="1:1" x14ac:dyDescent="0.25">
      <c r="A16949" s="3"/>
    </row>
    <row r="16950" spans="1:1" x14ac:dyDescent="0.25">
      <c r="A16950" s="3"/>
    </row>
    <row r="16951" spans="1:1" x14ac:dyDescent="0.25">
      <c r="A16951" s="3"/>
    </row>
    <row r="16952" spans="1:1" x14ac:dyDescent="0.25">
      <c r="A16952" s="3"/>
    </row>
    <row r="16953" spans="1:1" x14ac:dyDescent="0.25">
      <c r="A16953" s="3"/>
    </row>
    <row r="16954" spans="1:1" x14ac:dyDescent="0.25">
      <c r="A16954" s="3"/>
    </row>
    <row r="16955" spans="1:1" x14ac:dyDescent="0.25">
      <c r="A16955" s="3"/>
    </row>
    <row r="16956" spans="1:1" x14ac:dyDescent="0.25">
      <c r="A16956" s="3"/>
    </row>
    <row r="16957" spans="1:1" x14ac:dyDescent="0.25">
      <c r="A16957" s="3"/>
    </row>
    <row r="16958" spans="1:1" x14ac:dyDescent="0.25">
      <c r="A16958" s="3"/>
    </row>
    <row r="16959" spans="1:1" x14ac:dyDescent="0.25">
      <c r="A16959" s="3"/>
    </row>
    <row r="16960" spans="1:1" x14ac:dyDescent="0.25">
      <c r="A16960" s="3"/>
    </row>
    <row r="16961" spans="1:1" x14ac:dyDescent="0.25">
      <c r="A16961" s="3"/>
    </row>
    <row r="16962" spans="1:1" x14ac:dyDescent="0.25">
      <c r="A16962" s="3"/>
    </row>
    <row r="16963" spans="1:1" x14ac:dyDescent="0.25">
      <c r="A16963" s="3"/>
    </row>
    <row r="16964" spans="1:1" x14ac:dyDescent="0.25">
      <c r="A16964" s="3"/>
    </row>
    <row r="16965" spans="1:1" x14ac:dyDescent="0.25">
      <c r="A16965" s="3"/>
    </row>
    <row r="16966" spans="1:1" x14ac:dyDescent="0.25">
      <c r="A16966" s="3"/>
    </row>
    <row r="16967" spans="1:1" x14ac:dyDescent="0.25">
      <c r="A16967" s="3"/>
    </row>
    <row r="16968" spans="1:1" x14ac:dyDescent="0.25">
      <c r="A16968" s="3"/>
    </row>
    <row r="16969" spans="1:1" x14ac:dyDescent="0.25">
      <c r="A16969" s="3"/>
    </row>
    <row r="16970" spans="1:1" x14ac:dyDescent="0.25">
      <c r="A16970" s="3"/>
    </row>
    <row r="16971" spans="1:1" x14ac:dyDescent="0.25">
      <c r="A16971" s="3"/>
    </row>
    <row r="16972" spans="1:1" x14ac:dyDescent="0.25">
      <c r="A16972" s="3"/>
    </row>
    <row r="16973" spans="1:1" x14ac:dyDescent="0.25">
      <c r="A16973" s="3"/>
    </row>
    <row r="16974" spans="1:1" x14ac:dyDescent="0.25">
      <c r="A16974" s="3"/>
    </row>
    <row r="16975" spans="1:1" x14ac:dyDescent="0.25">
      <c r="A16975" s="3"/>
    </row>
    <row r="16976" spans="1:1" x14ac:dyDescent="0.25">
      <c r="A16976" s="3"/>
    </row>
    <row r="16977" spans="1:1" x14ac:dyDescent="0.25">
      <c r="A16977" s="3"/>
    </row>
    <row r="16978" spans="1:1" x14ac:dyDescent="0.25">
      <c r="A16978" s="3"/>
    </row>
    <row r="16979" spans="1:1" x14ac:dyDescent="0.25">
      <c r="A16979" s="3"/>
    </row>
    <row r="16980" spans="1:1" x14ac:dyDescent="0.25">
      <c r="A16980" s="3"/>
    </row>
    <row r="16981" spans="1:1" x14ac:dyDescent="0.25">
      <c r="A16981" s="3"/>
    </row>
    <row r="16982" spans="1:1" x14ac:dyDescent="0.25">
      <c r="A16982" s="3"/>
    </row>
    <row r="16983" spans="1:1" x14ac:dyDescent="0.25">
      <c r="A16983" s="3"/>
    </row>
    <row r="16984" spans="1:1" x14ac:dyDescent="0.25">
      <c r="A16984" s="3"/>
    </row>
    <row r="16985" spans="1:1" x14ac:dyDescent="0.25">
      <c r="A16985" s="3"/>
    </row>
    <row r="16986" spans="1:1" x14ac:dyDescent="0.25">
      <c r="A16986" s="3"/>
    </row>
    <row r="16987" spans="1:1" x14ac:dyDescent="0.25">
      <c r="A16987" s="3"/>
    </row>
    <row r="16988" spans="1:1" x14ac:dyDescent="0.25">
      <c r="A16988" s="3"/>
    </row>
    <row r="16989" spans="1:1" x14ac:dyDescent="0.25">
      <c r="A16989" s="3"/>
    </row>
    <row r="16990" spans="1:1" x14ac:dyDescent="0.25">
      <c r="A16990" s="3"/>
    </row>
    <row r="16991" spans="1:1" x14ac:dyDescent="0.25">
      <c r="A16991" s="3"/>
    </row>
    <row r="16992" spans="1:1" x14ac:dyDescent="0.25">
      <c r="A16992" s="3"/>
    </row>
    <row r="16993" spans="1:1" x14ac:dyDescent="0.25">
      <c r="A16993" s="3"/>
    </row>
    <row r="16994" spans="1:1" x14ac:dyDescent="0.25">
      <c r="A16994" s="3"/>
    </row>
    <row r="16995" spans="1:1" x14ac:dyDescent="0.25">
      <c r="A16995" s="3"/>
    </row>
    <row r="16996" spans="1:1" x14ac:dyDescent="0.25">
      <c r="A16996" s="3"/>
    </row>
    <row r="16997" spans="1:1" x14ac:dyDescent="0.25">
      <c r="A16997" s="3"/>
    </row>
    <row r="16998" spans="1:1" x14ac:dyDescent="0.25">
      <c r="A16998" s="3"/>
    </row>
    <row r="16999" spans="1:1" x14ac:dyDescent="0.25">
      <c r="A16999" s="3"/>
    </row>
    <row r="17000" spans="1:1" x14ac:dyDescent="0.25">
      <c r="A17000" s="3"/>
    </row>
    <row r="17001" spans="1:1" x14ac:dyDescent="0.25">
      <c r="A17001" s="3"/>
    </row>
    <row r="17002" spans="1:1" x14ac:dyDescent="0.25">
      <c r="A17002" s="3"/>
    </row>
    <row r="17003" spans="1:1" x14ac:dyDescent="0.25">
      <c r="A17003" s="3"/>
    </row>
    <row r="17004" spans="1:1" x14ac:dyDescent="0.25">
      <c r="A17004" s="3"/>
    </row>
    <row r="17005" spans="1:1" x14ac:dyDescent="0.25">
      <c r="A17005" s="3"/>
    </row>
    <row r="17006" spans="1:1" x14ac:dyDescent="0.25">
      <c r="A17006" s="3"/>
    </row>
    <row r="17007" spans="1:1" x14ac:dyDescent="0.25">
      <c r="A17007" s="3"/>
    </row>
    <row r="17008" spans="1:1" x14ac:dyDescent="0.25">
      <c r="A17008" s="3"/>
    </row>
    <row r="17009" spans="1:1" x14ac:dyDescent="0.25">
      <c r="A17009" s="3"/>
    </row>
    <row r="17010" spans="1:1" x14ac:dyDescent="0.25">
      <c r="A17010" s="3"/>
    </row>
    <row r="17011" spans="1:1" x14ac:dyDescent="0.25">
      <c r="A17011" s="3"/>
    </row>
    <row r="17012" spans="1:1" x14ac:dyDescent="0.25">
      <c r="A17012" s="3"/>
    </row>
    <row r="17013" spans="1:1" x14ac:dyDescent="0.25">
      <c r="A17013" s="3"/>
    </row>
    <row r="17014" spans="1:1" x14ac:dyDescent="0.25">
      <c r="A17014" s="3"/>
    </row>
    <row r="17015" spans="1:1" x14ac:dyDescent="0.25">
      <c r="A17015" s="3"/>
    </row>
    <row r="17016" spans="1:1" x14ac:dyDescent="0.25">
      <c r="A17016" s="3"/>
    </row>
    <row r="17017" spans="1:1" x14ac:dyDescent="0.25">
      <c r="A17017" s="3"/>
    </row>
    <row r="17018" spans="1:1" x14ac:dyDescent="0.25">
      <c r="A17018" s="3"/>
    </row>
    <row r="17019" spans="1:1" x14ac:dyDescent="0.25">
      <c r="A17019" s="3"/>
    </row>
    <row r="17020" spans="1:1" x14ac:dyDescent="0.25">
      <c r="A17020" s="3"/>
    </row>
    <row r="17021" spans="1:1" x14ac:dyDescent="0.25">
      <c r="A17021" s="3"/>
    </row>
    <row r="17022" spans="1:1" x14ac:dyDescent="0.25">
      <c r="A17022" s="3"/>
    </row>
    <row r="17023" spans="1:1" x14ac:dyDescent="0.25">
      <c r="A17023" s="3"/>
    </row>
    <row r="17024" spans="1:1" x14ac:dyDescent="0.25">
      <c r="A17024" s="3"/>
    </row>
    <row r="17025" spans="1:1" x14ac:dyDescent="0.25">
      <c r="A17025" s="3"/>
    </row>
    <row r="17026" spans="1:1" x14ac:dyDescent="0.25">
      <c r="A17026" s="3"/>
    </row>
    <row r="17027" spans="1:1" x14ac:dyDescent="0.25">
      <c r="A17027" s="3"/>
    </row>
    <row r="17028" spans="1:1" x14ac:dyDescent="0.25">
      <c r="A17028" s="3"/>
    </row>
    <row r="17029" spans="1:1" x14ac:dyDescent="0.25">
      <c r="A17029" s="3"/>
    </row>
    <row r="17030" spans="1:1" x14ac:dyDescent="0.25">
      <c r="A17030" s="3"/>
    </row>
    <row r="17031" spans="1:1" x14ac:dyDescent="0.25">
      <c r="A17031" s="3"/>
    </row>
    <row r="17032" spans="1:1" x14ac:dyDescent="0.25">
      <c r="A17032" s="3"/>
    </row>
    <row r="17033" spans="1:1" x14ac:dyDescent="0.25">
      <c r="A17033" s="3"/>
    </row>
    <row r="17034" spans="1:1" x14ac:dyDescent="0.25">
      <c r="A17034" s="3"/>
    </row>
    <row r="17035" spans="1:1" x14ac:dyDescent="0.25">
      <c r="A17035" s="3"/>
    </row>
    <row r="17036" spans="1:1" x14ac:dyDescent="0.25">
      <c r="A17036" s="3"/>
    </row>
    <row r="17037" spans="1:1" x14ac:dyDescent="0.25">
      <c r="A17037" s="3"/>
    </row>
    <row r="17038" spans="1:1" x14ac:dyDescent="0.25">
      <c r="A17038" s="3"/>
    </row>
    <row r="17039" spans="1:1" x14ac:dyDescent="0.25">
      <c r="A17039" s="3"/>
    </row>
    <row r="17040" spans="1:1" x14ac:dyDescent="0.25">
      <c r="A17040" s="3"/>
    </row>
    <row r="17041" spans="1:1" x14ac:dyDescent="0.25">
      <c r="A17041" s="3"/>
    </row>
    <row r="17042" spans="1:1" x14ac:dyDescent="0.25">
      <c r="A17042" s="3"/>
    </row>
    <row r="17043" spans="1:1" x14ac:dyDescent="0.25">
      <c r="A17043" s="3"/>
    </row>
    <row r="17044" spans="1:1" x14ac:dyDescent="0.25">
      <c r="A17044" s="3"/>
    </row>
    <row r="17045" spans="1:1" x14ac:dyDescent="0.25">
      <c r="A17045" s="3"/>
    </row>
    <row r="17046" spans="1:1" x14ac:dyDescent="0.25">
      <c r="A17046" s="3"/>
    </row>
    <row r="17047" spans="1:1" x14ac:dyDescent="0.25">
      <c r="A17047" s="3"/>
    </row>
    <row r="17048" spans="1:1" x14ac:dyDescent="0.25">
      <c r="A17048" s="3"/>
    </row>
    <row r="17049" spans="1:1" x14ac:dyDescent="0.25">
      <c r="A17049" s="3"/>
    </row>
    <row r="17050" spans="1:1" x14ac:dyDescent="0.25">
      <c r="A17050" s="3"/>
    </row>
    <row r="17051" spans="1:1" x14ac:dyDescent="0.25">
      <c r="A17051" s="3"/>
    </row>
    <row r="17052" spans="1:1" x14ac:dyDescent="0.25">
      <c r="A17052" s="3"/>
    </row>
    <row r="17053" spans="1:1" x14ac:dyDescent="0.25">
      <c r="A17053" s="3"/>
    </row>
    <row r="17054" spans="1:1" x14ac:dyDescent="0.25">
      <c r="A17054" s="3"/>
    </row>
    <row r="17055" spans="1:1" x14ac:dyDescent="0.25">
      <c r="A17055" s="3"/>
    </row>
    <row r="17056" spans="1:1" x14ac:dyDescent="0.25">
      <c r="A17056" s="3"/>
    </row>
    <row r="17057" spans="1:1" x14ac:dyDescent="0.25">
      <c r="A17057" s="3"/>
    </row>
    <row r="17058" spans="1:1" x14ac:dyDescent="0.25">
      <c r="A17058" s="3"/>
    </row>
    <row r="17059" spans="1:1" x14ac:dyDescent="0.25">
      <c r="A17059" s="3"/>
    </row>
    <row r="17060" spans="1:1" x14ac:dyDescent="0.25">
      <c r="A17060" s="3"/>
    </row>
    <row r="17061" spans="1:1" x14ac:dyDescent="0.25">
      <c r="A17061" s="3"/>
    </row>
    <row r="17062" spans="1:1" x14ac:dyDescent="0.25">
      <c r="A17062" s="3"/>
    </row>
    <row r="17063" spans="1:1" x14ac:dyDescent="0.25">
      <c r="A17063" s="3"/>
    </row>
    <row r="17064" spans="1:1" x14ac:dyDescent="0.25">
      <c r="A17064" s="3"/>
    </row>
    <row r="17065" spans="1:1" x14ac:dyDescent="0.25">
      <c r="A17065" s="3"/>
    </row>
    <row r="17066" spans="1:1" x14ac:dyDescent="0.25">
      <c r="A17066" s="3"/>
    </row>
    <row r="17067" spans="1:1" x14ac:dyDescent="0.25">
      <c r="A17067" s="3"/>
    </row>
    <row r="17068" spans="1:1" x14ac:dyDescent="0.25">
      <c r="A17068" s="3"/>
    </row>
    <row r="17069" spans="1:1" x14ac:dyDescent="0.25">
      <c r="A17069" s="3"/>
    </row>
    <row r="17070" spans="1:1" x14ac:dyDescent="0.25">
      <c r="A17070" s="3"/>
    </row>
    <row r="17071" spans="1:1" x14ac:dyDescent="0.25">
      <c r="A17071" s="3"/>
    </row>
    <row r="17072" spans="1:1" x14ac:dyDescent="0.25">
      <c r="A17072" s="3"/>
    </row>
    <row r="17073" spans="1:1" x14ac:dyDescent="0.25">
      <c r="A17073" s="3"/>
    </row>
    <row r="17074" spans="1:1" x14ac:dyDescent="0.25">
      <c r="A17074" s="3"/>
    </row>
    <row r="17075" spans="1:1" x14ac:dyDescent="0.25">
      <c r="A17075" s="3"/>
    </row>
    <row r="17076" spans="1:1" x14ac:dyDescent="0.25">
      <c r="A17076" s="3"/>
    </row>
    <row r="17077" spans="1:1" x14ac:dyDescent="0.25">
      <c r="A17077" s="3"/>
    </row>
    <row r="17078" spans="1:1" x14ac:dyDescent="0.25">
      <c r="A17078" s="3"/>
    </row>
    <row r="17079" spans="1:1" x14ac:dyDescent="0.25">
      <c r="A17079" s="3"/>
    </row>
    <row r="17080" spans="1:1" x14ac:dyDescent="0.25">
      <c r="A17080" s="3"/>
    </row>
    <row r="17081" spans="1:1" x14ac:dyDescent="0.25">
      <c r="A17081" s="3"/>
    </row>
    <row r="17082" spans="1:1" x14ac:dyDescent="0.25">
      <c r="A17082" s="3"/>
    </row>
    <row r="17083" spans="1:1" x14ac:dyDescent="0.25">
      <c r="A17083" s="3"/>
    </row>
    <row r="17084" spans="1:1" x14ac:dyDescent="0.25">
      <c r="A17084" s="3"/>
    </row>
    <row r="17085" spans="1:1" x14ac:dyDescent="0.25">
      <c r="A17085" s="3"/>
    </row>
    <row r="17086" spans="1:1" x14ac:dyDescent="0.25">
      <c r="A17086" s="3"/>
    </row>
    <row r="17087" spans="1:1" x14ac:dyDescent="0.25">
      <c r="A17087" s="3"/>
    </row>
    <row r="17088" spans="1:1" x14ac:dyDescent="0.25">
      <c r="A17088" s="3"/>
    </row>
    <row r="17089" spans="1:1" x14ac:dyDescent="0.25">
      <c r="A17089" s="3"/>
    </row>
    <row r="17090" spans="1:1" x14ac:dyDescent="0.25">
      <c r="A17090" s="3"/>
    </row>
    <row r="17091" spans="1:1" x14ac:dyDescent="0.25">
      <c r="A17091" s="3"/>
    </row>
    <row r="17092" spans="1:1" x14ac:dyDescent="0.25">
      <c r="A17092" s="3"/>
    </row>
    <row r="17093" spans="1:1" x14ac:dyDescent="0.25">
      <c r="A17093" s="3"/>
    </row>
    <row r="17094" spans="1:1" x14ac:dyDescent="0.25">
      <c r="A17094" s="3"/>
    </row>
    <row r="17095" spans="1:1" x14ac:dyDescent="0.25">
      <c r="A17095" s="3"/>
    </row>
    <row r="17096" spans="1:1" x14ac:dyDescent="0.25">
      <c r="A17096" s="3"/>
    </row>
    <row r="17097" spans="1:1" x14ac:dyDescent="0.25">
      <c r="A17097" s="3"/>
    </row>
    <row r="17098" spans="1:1" x14ac:dyDescent="0.25">
      <c r="A17098" s="3"/>
    </row>
    <row r="17099" spans="1:1" x14ac:dyDescent="0.25">
      <c r="A17099" s="3"/>
    </row>
    <row r="17100" spans="1:1" x14ac:dyDescent="0.25">
      <c r="A17100" s="3"/>
    </row>
    <row r="17101" spans="1:1" x14ac:dyDescent="0.25">
      <c r="A17101" s="3"/>
    </row>
    <row r="17102" spans="1:1" x14ac:dyDescent="0.25">
      <c r="A17102" s="3"/>
    </row>
    <row r="17103" spans="1:1" x14ac:dyDescent="0.25">
      <c r="A17103" s="3"/>
    </row>
    <row r="17104" spans="1:1" x14ac:dyDescent="0.25">
      <c r="A17104" s="3"/>
    </row>
    <row r="17105" spans="1:1" x14ac:dyDescent="0.25">
      <c r="A17105" s="3"/>
    </row>
    <row r="17106" spans="1:1" x14ac:dyDescent="0.25">
      <c r="A17106" s="3"/>
    </row>
    <row r="17107" spans="1:1" x14ac:dyDescent="0.25">
      <c r="A17107" s="3"/>
    </row>
    <row r="17108" spans="1:1" x14ac:dyDescent="0.25">
      <c r="A17108" s="3"/>
    </row>
    <row r="17109" spans="1:1" x14ac:dyDescent="0.25">
      <c r="A17109" s="3"/>
    </row>
    <row r="17110" spans="1:1" x14ac:dyDescent="0.25">
      <c r="A17110" s="3"/>
    </row>
    <row r="17111" spans="1:1" x14ac:dyDescent="0.25">
      <c r="A17111" s="3"/>
    </row>
    <row r="17112" spans="1:1" x14ac:dyDescent="0.25">
      <c r="A17112" s="3"/>
    </row>
    <row r="17113" spans="1:1" x14ac:dyDescent="0.25">
      <c r="A17113" s="3"/>
    </row>
    <row r="17114" spans="1:1" x14ac:dyDescent="0.25">
      <c r="A17114" s="3"/>
    </row>
    <row r="17115" spans="1:1" x14ac:dyDescent="0.25">
      <c r="A17115" s="3"/>
    </row>
    <row r="17116" spans="1:1" x14ac:dyDescent="0.25">
      <c r="A17116" s="3"/>
    </row>
    <row r="17117" spans="1:1" x14ac:dyDescent="0.25">
      <c r="A17117" s="3"/>
    </row>
    <row r="17118" spans="1:1" x14ac:dyDescent="0.25">
      <c r="A17118" s="3"/>
    </row>
    <row r="17119" spans="1:1" x14ac:dyDescent="0.25">
      <c r="A17119" s="3"/>
    </row>
    <row r="17120" spans="1:1" x14ac:dyDescent="0.25">
      <c r="A17120" s="3"/>
    </row>
    <row r="17121" spans="1:1" x14ac:dyDescent="0.25">
      <c r="A17121" s="3"/>
    </row>
    <row r="17122" spans="1:1" x14ac:dyDescent="0.25">
      <c r="A17122" s="3"/>
    </row>
    <row r="17123" spans="1:1" x14ac:dyDescent="0.25">
      <c r="A17123" s="3"/>
    </row>
    <row r="17124" spans="1:1" x14ac:dyDescent="0.25">
      <c r="A17124" s="3"/>
    </row>
    <row r="17125" spans="1:1" x14ac:dyDescent="0.25">
      <c r="A17125" s="3"/>
    </row>
    <row r="17126" spans="1:1" x14ac:dyDescent="0.25">
      <c r="A17126" s="3"/>
    </row>
    <row r="17127" spans="1:1" x14ac:dyDescent="0.25">
      <c r="A17127" s="3"/>
    </row>
    <row r="17128" spans="1:1" x14ac:dyDescent="0.25">
      <c r="A17128" s="3"/>
    </row>
    <row r="17129" spans="1:1" x14ac:dyDescent="0.25">
      <c r="A17129" s="3"/>
    </row>
    <row r="17130" spans="1:1" x14ac:dyDescent="0.25">
      <c r="A17130" s="3"/>
    </row>
    <row r="17131" spans="1:1" x14ac:dyDescent="0.25">
      <c r="A17131" s="3"/>
    </row>
    <row r="17132" spans="1:1" x14ac:dyDescent="0.25">
      <c r="A17132" s="3"/>
    </row>
    <row r="17133" spans="1:1" x14ac:dyDescent="0.25">
      <c r="A17133" s="3"/>
    </row>
    <row r="17134" spans="1:1" x14ac:dyDescent="0.25">
      <c r="A17134" s="3"/>
    </row>
    <row r="17135" spans="1:1" x14ac:dyDescent="0.25">
      <c r="A17135" s="3"/>
    </row>
    <row r="17136" spans="1:1" x14ac:dyDescent="0.25">
      <c r="A17136" s="3"/>
    </row>
    <row r="17137" spans="1:1" x14ac:dyDescent="0.25">
      <c r="A17137" s="3"/>
    </row>
    <row r="17138" spans="1:1" x14ac:dyDescent="0.25">
      <c r="A17138" s="3"/>
    </row>
    <row r="17139" spans="1:1" x14ac:dyDescent="0.25">
      <c r="A17139" s="3"/>
    </row>
    <row r="17140" spans="1:1" x14ac:dyDescent="0.25">
      <c r="A17140" s="3"/>
    </row>
    <row r="17141" spans="1:1" x14ac:dyDescent="0.25">
      <c r="A17141" s="3"/>
    </row>
    <row r="17142" spans="1:1" x14ac:dyDescent="0.25">
      <c r="A17142" s="3"/>
    </row>
    <row r="17143" spans="1:1" x14ac:dyDescent="0.25">
      <c r="A17143" s="3"/>
    </row>
    <row r="17144" spans="1:1" x14ac:dyDescent="0.25">
      <c r="A17144" s="3"/>
    </row>
    <row r="17145" spans="1:1" x14ac:dyDescent="0.25">
      <c r="A17145" s="3"/>
    </row>
    <row r="17146" spans="1:1" x14ac:dyDescent="0.25">
      <c r="A17146" s="3"/>
    </row>
    <row r="17147" spans="1:1" x14ac:dyDescent="0.25">
      <c r="A17147" s="3"/>
    </row>
    <row r="17148" spans="1:1" x14ac:dyDescent="0.25">
      <c r="A17148" s="3"/>
    </row>
    <row r="17149" spans="1:1" x14ac:dyDescent="0.25">
      <c r="A17149" s="3"/>
    </row>
    <row r="17150" spans="1:1" x14ac:dyDescent="0.25">
      <c r="A17150" s="3"/>
    </row>
    <row r="17151" spans="1:1" x14ac:dyDescent="0.25">
      <c r="A17151" s="3"/>
    </row>
    <row r="17152" spans="1:1" x14ac:dyDescent="0.25">
      <c r="A17152" s="3"/>
    </row>
    <row r="17153" spans="1:1" x14ac:dyDescent="0.25">
      <c r="A17153" s="3"/>
    </row>
    <row r="17154" spans="1:1" x14ac:dyDescent="0.25">
      <c r="A17154" s="3"/>
    </row>
    <row r="17155" spans="1:1" x14ac:dyDescent="0.25">
      <c r="A17155" s="3"/>
    </row>
    <row r="17156" spans="1:1" x14ac:dyDescent="0.25">
      <c r="A17156" s="3"/>
    </row>
    <row r="17157" spans="1:1" x14ac:dyDescent="0.25">
      <c r="A17157" s="3"/>
    </row>
    <row r="17158" spans="1:1" x14ac:dyDescent="0.25">
      <c r="A17158" s="3"/>
    </row>
    <row r="17159" spans="1:1" x14ac:dyDescent="0.25">
      <c r="A17159" s="3"/>
    </row>
    <row r="17160" spans="1:1" x14ac:dyDescent="0.25">
      <c r="A17160" s="3"/>
    </row>
    <row r="17161" spans="1:1" x14ac:dyDescent="0.25">
      <c r="A17161" s="3"/>
    </row>
    <row r="17162" spans="1:1" x14ac:dyDescent="0.25">
      <c r="A17162" s="3"/>
    </row>
    <row r="17163" spans="1:1" x14ac:dyDescent="0.25">
      <c r="A17163" s="3"/>
    </row>
    <row r="17164" spans="1:1" x14ac:dyDescent="0.25">
      <c r="A17164" s="3"/>
    </row>
    <row r="17165" spans="1:1" x14ac:dyDescent="0.25">
      <c r="A17165" s="3"/>
    </row>
    <row r="17166" spans="1:1" x14ac:dyDescent="0.25">
      <c r="A17166" s="3"/>
    </row>
    <row r="17167" spans="1:1" x14ac:dyDescent="0.25">
      <c r="A17167" s="3"/>
    </row>
    <row r="17168" spans="1:1" x14ac:dyDescent="0.25">
      <c r="A17168" s="3"/>
    </row>
    <row r="17169" spans="1:1" x14ac:dyDescent="0.25">
      <c r="A17169" s="3"/>
    </row>
    <row r="17170" spans="1:1" x14ac:dyDescent="0.25">
      <c r="A17170" s="3"/>
    </row>
    <row r="17171" spans="1:1" x14ac:dyDescent="0.25">
      <c r="A17171" s="3"/>
    </row>
    <row r="17172" spans="1:1" x14ac:dyDescent="0.25">
      <c r="A17172" s="3"/>
    </row>
    <row r="17173" spans="1:1" x14ac:dyDescent="0.25">
      <c r="A17173" s="3"/>
    </row>
    <row r="17174" spans="1:1" x14ac:dyDescent="0.25">
      <c r="A17174" s="3"/>
    </row>
    <row r="17175" spans="1:1" x14ac:dyDescent="0.25">
      <c r="A17175" s="3"/>
    </row>
    <row r="17176" spans="1:1" x14ac:dyDescent="0.25">
      <c r="A17176" s="3"/>
    </row>
    <row r="17177" spans="1:1" x14ac:dyDescent="0.25">
      <c r="A17177" s="3"/>
    </row>
    <row r="17178" spans="1:1" x14ac:dyDescent="0.25">
      <c r="A17178" s="3"/>
    </row>
    <row r="17179" spans="1:1" x14ac:dyDescent="0.25">
      <c r="A17179" s="3"/>
    </row>
    <row r="17180" spans="1:1" x14ac:dyDescent="0.25">
      <c r="A17180" s="3"/>
    </row>
    <row r="17181" spans="1:1" x14ac:dyDescent="0.25">
      <c r="A17181" s="3"/>
    </row>
    <row r="17182" spans="1:1" x14ac:dyDescent="0.25">
      <c r="A17182" s="3"/>
    </row>
    <row r="17183" spans="1:1" x14ac:dyDescent="0.25">
      <c r="A17183" s="3"/>
    </row>
    <row r="17184" spans="1:1" x14ac:dyDescent="0.25">
      <c r="A17184" s="3"/>
    </row>
    <row r="17185" spans="1:1" x14ac:dyDescent="0.25">
      <c r="A17185" s="3"/>
    </row>
    <row r="17186" spans="1:1" x14ac:dyDescent="0.25">
      <c r="A17186" s="3"/>
    </row>
    <row r="17187" spans="1:1" x14ac:dyDescent="0.25">
      <c r="A17187" s="3"/>
    </row>
    <row r="17188" spans="1:1" x14ac:dyDescent="0.25">
      <c r="A17188" s="3"/>
    </row>
    <row r="17189" spans="1:1" x14ac:dyDescent="0.25">
      <c r="A17189" s="3"/>
    </row>
    <row r="17190" spans="1:1" x14ac:dyDescent="0.25">
      <c r="A17190" s="3"/>
    </row>
    <row r="17191" spans="1:1" x14ac:dyDescent="0.25">
      <c r="A17191" s="3"/>
    </row>
    <row r="17192" spans="1:1" x14ac:dyDescent="0.25">
      <c r="A17192" s="3"/>
    </row>
    <row r="17193" spans="1:1" x14ac:dyDescent="0.25">
      <c r="A17193" s="3"/>
    </row>
    <row r="17194" spans="1:1" x14ac:dyDescent="0.25">
      <c r="A17194" s="3"/>
    </row>
    <row r="17195" spans="1:1" x14ac:dyDescent="0.25">
      <c r="A17195" s="3"/>
    </row>
    <row r="17196" spans="1:1" x14ac:dyDescent="0.25">
      <c r="A17196" s="3"/>
    </row>
    <row r="17197" spans="1:1" x14ac:dyDescent="0.25">
      <c r="A17197" s="3"/>
    </row>
    <row r="17198" spans="1:1" x14ac:dyDescent="0.25">
      <c r="A17198" s="3"/>
    </row>
    <row r="17199" spans="1:1" x14ac:dyDescent="0.25">
      <c r="A17199" s="3"/>
    </row>
    <row r="17200" spans="1:1" x14ac:dyDescent="0.25">
      <c r="A17200" s="3"/>
    </row>
    <row r="17201" spans="1:1" x14ac:dyDescent="0.25">
      <c r="A17201" s="3"/>
    </row>
    <row r="17202" spans="1:1" x14ac:dyDescent="0.25">
      <c r="A17202" s="3"/>
    </row>
    <row r="17203" spans="1:1" x14ac:dyDescent="0.25">
      <c r="A17203" s="3"/>
    </row>
    <row r="17204" spans="1:1" x14ac:dyDescent="0.25">
      <c r="A17204" s="3"/>
    </row>
    <row r="17205" spans="1:1" x14ac:dyDescent="0.25">
      <c r="A17205" s="3"/>
    </row>
    <row r="17206" spans="1:1" x14ac:dyDescent="0.25">
      <c r="A17206" s="3"/>
    </row>
    <row r="17207" spans="1:1" x14ac:dyDescent="0.25">
      <c r="A17207" s="3"/>
    </row>
    <row r="17208" spans="1:1" x14ac:dyDescent="0.25">
      <c r="A17208" s="3"/>
    </row>
    <row r="17209" spans="1:1" x14ac:dyDescent="0.25">
      <c r="A17209" s="3"/>
    </row>
    <row r="17210" spans="1:1" x14ac:dyDescent="0.25">
      <c r="A17210" s="3"/>
    </row>
    <row r="17211" spans="1:1" x14ac:dyDescent="0.25">
      <c r="A17211" s="3"/>
    </row>
    <row r="17212" spans="1:1" x14ac:dyDescent="0.25">
      <c r="A17212" s="3"/>
    </row>
    <row r="17213" spans="1:1" x14ac:dyDescent="0.25">
      <c r="A17213" s="3"/>
    </row>
    <row r="17214" spans="1:1" x14ac:dyDescent="0.25">
      <c r="A17214" s="3"/>
    </row>
    <row r="17215" spans="1:1" x14ac:dyDescent="0.25">
      <c r="A17215" s="3"/>
    </row>
    <row r="17216" spans="1:1" x14ac:dyDescent="0.25">
      <c r="A17216" s="3"/>
    </row>
    <row r="17217" spans="1:1" x14ac:dyDescent="0.25">
      <c r="A17217" s="3"/>
    </row>
    <row r="17218" spans="1:1" x14ac:dyDescent="0.25">
      <c r="A17218" s="3"/>
    </row>
    <row r="17219" spans="1:1" x14ac:dyDescent="0.25">
      <c r="A17219" s="3"/>
    </row>
    <row r="17220" spans="1:1" x14ac:dyDescent="0.25">
      <c r="A17220" s="3"/>
    </row>
    <row r="17221" spans="1:1" x14ac:dyDescent="0.25">
      <c r="A17221" s="3"/>
    </row>
    <row r="17222" spans="1:1" x14ac:dyDescent="0.25">
      <c r="A17222" s="3"/>
    </row>
    <row r="17223" spans="1:1" x14ac:dyDescent="0.25">
      <c r="A17223" s="3"/>
    </row>
    <row r="17224" spans="1:1" x14ac:dyDescent="0.25">
      <c r="A17224" s="3"/>
    </row>
    <row r="17225" spans="1:1" x14ac:dyDescent="0.25">
      <c r="A17225" s="3"/>
    </row>
    <row r="17226" spans="1:1" x14ac:dyDescent="0.25">
      <c r="A17226" s="3"/>
    </row>
    <row r="17227" spans="1:1" x14ac:dyDescent="0.25">
      <c r="A17227" s="3"/>
    </row>
    <row r="17228" spans="1:1" x14ac:dyDescent="0.25">
      <c r="A17228" s="3"/>
    </row>
    <row r="17229" spans="1:1" x14ac:dyDescent="0.25">
      <c r="A17229" s="3"/>
    </row>
    <row r="17230" spans="1:1" x14ac:dyDescent="0.25">
      <c r="A17230" s="3"/>
    </row>
    <row r="17231" spans="1:1" x14ac:dyDescent="0.25">
      <c r="A17231" s="3"/>
    </row>
    <row r="17232" spans="1:1" x14ac:dyDescent="0.25">
      <c r="A17232" s="3"/>
    </row>
    <row r="17233" spans="1:1" x14ac:dyDescent="0.25">
      <c r="A17233" s="3"/>
    </row>
    <row r="17234" spans="1:1" x14ac:dyDescent="0.25">
      <c r="A17234" s="3"/>
    </row>
    <row r="17235" spans="1:1" x14ac:dyDescent="0.25">
      <c r="A17235" s="3"/>
    </row>
    <row r="17236" spans="1:1" x14ac:dyDescent="0.25">
      <c r="A17236" s="3"/>
    </row>
    <row r="17237" spans="1:1" x14ac:dyDescent="0.25">
      <c r="A17237" s="3"/>
    </row>
    <row r="17238" spans="1:1" x14ac:dyDescent="0.25">
      <c r="A17238" s="3"/>
    </row>
    <row r="17239" spans="1:1" x14ac:dyDescent="0.25">
      <c r="A17239" s="3"/>
    </row>
    <row r="17240" spans="1:1" x14ac:dyDescent="0.25">
      <c r="A17240" s="3"/>
    </row>
    <row r="17241" spans="1:1" x14ac:dyDescent="0.25">
      <c r="A17241" s="3"/>
    </row>
    <row r="17242" spans="1:1" x14ac:dyDescent="0.25">
      <c r="A17242" s="3"/>
    </row>
    <row r="17243" spans="1:1" x14ac:dyDescent="0.25">
      <c r="A17243" s="3"/>
    </row>
    <row r="17244" spans="1:1" x14ac:dyDescent="0.25">
      <c r="A17244" s="3"/>
    </row>
    <row r="17245" spans="1:1" x14ac:dyDescent="0.25">
      <c r="A17245" s="3"/>
    </row>
    <row r="17246" spans="1:1" x14ac:dyDescent="0.25">
      <c r="A17246" s="3"/>
    </row>
    <row r="17247" spans="1:1" x14ac:dyDescent="0.25">
      <c r="A17247" s="3"/>
    </row>
    <row r="17248" spans="1:1" x14ac:dyDescent="0.25">
      <c r="A17248" s="3"/>
    </row>
    <row r="17249" spans="1:1" x14ac:dyDescent="0.25">
      <c r="A17249" s="3"/>
    </row>
    <row r="17250" spans="1:1" x14ac:dyDescent="0.25">
      <c r="A17250" s="3"/>
    </row>
    <row r="17251" spans="1:1" x14ac:dyDescent="0.25">
      <c r="A17251" s="3"/>
    </row>
    <row r="17252" spans="1:1" x14ac:dyDescent="0.25">
      <c r="A17252" s="3"/>
    </row>
    <row r="17253" spans="1:1" x14ac:dyDescent="0.25">
      <c r="A17253" s="3"/>
    </row>
    <row r="17254" spans="1:1" x14ac:dyDescent="0.25">
      <c r="A17254" s="3"/>
    </row>
    <row r="17255" spans="1:1" x14ac:dyDescent="0.25">
      <c r="A17255" s="3"/>
    </row>
    <row r="17256" spans="1:1" x14ac:dyDescent="0.25">
      <c r="A17256" s="3"/>
    </row>
    <row r="17257" spans="1:1" x14ac:dyDescent="0.25">
      <c r="A17257" s="3"/>
    </row>
    <row r="17258" spans="1:1" x14ac:dyDescent="0.25">
      <c r="A17258" s="3"/>
    </row>
    <row r="17259" spans="1:1" x14ac:dyDescent="0.25">
      <c r="A17259" s="3"/>
    </row>
    <row r="17260" spans="1:1" x14ac:dyDescent="0.25">
      <c r="A17260" s="3"/>
    </row>
    <row r="17261" spans="1:1" x14ac:dyDescent="0.25">
      <c r="A17261" s="3"/>
    </row>
    <row r="17262" spans="1:1" x14ac:dyDescent="0.25">
      <c r="A17262" s="3"/>
    </row>
    <row r="17263" spans="1:1" x14ac:dyDescent="0.25">
      <c r="A17263" s="3"/>
    </row>
    <row r="17264" spans="1:1" x14ac:dyDescent="0.25">
      <c r="A17264" s="3"/>
    </row>
    <row r="17265" spans="1:1" x14ac:dyDescent="0.25">
      <c r="A17265" s="3"/>
    </row>
    <row r="17266" spans="1:1" x14ac:dyDescent="0.25">
      <c r="A17266" s="3"/>
    </row>
    <row r="17267" spans="1:1" x14ac:dyDescent="0.25">
      <c r="A17267" s="3"/>
    </row>
    <row r="17268" spans="1:1" x14ac:dyDescent="0.25">
      <c r="A17268" s="3"/>
    </row>
    <row r="17269" spans="1:1" x14ac:dyDescent="0.25">
      <c r="A17269" s="3"/>
    </row>
    <row r="17270" spans="1:1" x14ac:dyDescent="0.25">
      <c r="A17270" s="3"/>
    </row>
    <row r="17271" spans="1:1" x14ac:dyDescent="0.25">
      <c r="A17271" s="3"/>
    </row>
    <row r="17272" spans="1:1" x14ac:dyDescent="0.25">
      <c r="A17272" s="3"/>
    </row>
    <row r="17273" spans="1:1" x14ac:dyDescent="0.25">
      <c r="A17273" s="3"/>
    </row>
    <row r="17274" spans="1:1" x14ac:dyDescent="0.25">
      <c r="A17274" s="3"/>
    </row>
    <row r="17275" spans="1:1" x14ac:dyDescent="0.25">
      <c r="A17275" s="3"/>
    </row>
    <row r="17276" spans="1:1" x14ac:dyDescent="0.25">
      <c r="A17276" s="3"/>
    </row>
    <row r="17277" spans="1:1" x14ac:dyDescent="0.25">
      <c r="A17277" s="3"/>
    </row>
    <row r="17278" spans="1:1" x14ac:dyDescent="0.25">
      <c r="A17278" s="3"/>
    </row>
    <row r="17279" spans="1:1" x14ac:dyDescent="0.25">
      <c r="A17279" s="3"/>
    </row>
    <row r="17280" spans="1:1" x14ac:dyDescent="0.25">
      <c r="A17280" s="3"/>
    </row>
    <row r="17281" spans="1:1" x14ac:dyDescent="0.25">
      <c r="A17281" s="3"/>
    </row>
    <row r="17282" spans="1:1" x14ac:dyDescent="0.25">
      <c r="A17282" s="3"/>
    </row>
    <row r="17283" spans="1:1" x14ac:dyDescent="0.25">
      <c r="A17283" s="3"/>
    </row>
    <row r="17284" spans="1:1" x14ac:dyDescent="0.25">
      <c r="A17284" s="3"/>
    </row>
    <row r="17285" spans="1:1" x14ac:dyDescent="0.25">
      <c r="A17285" s="3"/>
    </row>
    <row r="17286" spans="1:1" x14ac:dyDescent="0.25">
      <c r="A17286" s="3"/>
    </row>
    <row r="17287" spans="1:1" x14ac:dyDescent="0.25">
      <c r="A17287" s="3"/>
    </row>
    <row r="17288" spans="1:1" x14ac:dyDescent="0.25">
      <c r="A17288" s="3"/>
    </row>
    <row r="17289" spans="1:1" x14ac:dyDescent="0.25">
      <c r="A17289" s="3"/>
    </row>
    <row r="17290" spans="1:1" x14ac:dyDescent="0.25">
      <c r="A17290" s="3"/>
    </row>
    <row r="17291" spans="1:1" x14ac:dyDescent="0.25">
      <c r="A17291" s="3"/>
    </row>
    <row r="17292" spans="1:1" x14ac:dyDescent="0.25">
      <c r="A17292" s="3"/>
    </row>
    <row r="17293" spans="1:1" x14ac:dyDescent="0.25">
      <c r="A17293" s="3"/>
    </row>
    <row r="17294" spans="1:1" x14ac:dyDescent="0.25">
      <c r="A17294" s="3"/>
    </row>
    <row r="17295" spans="1:1" x14ac:dyDescent="0.25">
      <c r="A17295" s="3"/>
    </row>
    <row r="17296" spans="1:1" x14ac:dyDescent="0.25">
      <c r="A17296" s="3"/>
    </row>
    <row r="17297" spans="1:1" x14ac:dyDescent="0.25">
      <c r="A17297" s="3"/>
    </row>
    <row r="17298" spans="1:1" x14ac:dyDescent="0.25">
      <c r="A17298" s="3"/>
    </row>
    <row r="17299" spans="1:1" x14ac:dyDescent="0.25">
      <c r="A17299" s="3"/>
    </row>
    <row r="17300" spans="1:1" x14ac:dyDescent="0.25">
      <c r="A17300" s="3"/>
    </row>
    <row r="17301" spans="1:1" x14ac:dyDescent="0.25">
      <c r="A17301" s="3"/>
    </row>
    <row r="17302" spans="1:1" x14ac:dyDescent="0.25">
      <c r="A17302" s="3"/>
    </row>
    <row r="17303" spans="1:1" x14ac:dyDescent="0.25">
      <c r="A17303" s="3"/>
    </row>
    <row r="17304" spans="1:1" x14ac:dyDescent="0.25">
      <c r="A17304" s="3"/>
    </row>
    <row r="17305" spans="1:1" x14ac:dyDescent="0.25">
      <c r="A17305" s="3"/>
    </row>
    <row r="17306" spans="1:1" x14ac:dyDescent="0.25">
      <c r="A17306" s="3"/>
    </row>
    <row r="17307" spans="1:1" x14ac:dyDescent="0.25">
      <c r="A17307" s="3"/>
    </row>
    <row r="17308" spans="1:1" x14ac:dyDescent="0.25">
      <c r="A17308" s="3"/>
    </row>
    <row r="17309" spans="1:1" x14ac:dyDescent="0.25">
      <c r="A17309" s="3"/>
    </row>
    <row r="17310" spans="1:1" x14ac:dyDescent="0.25">
      <c r="A17310" s="3"/>
    </row>
    <row r="17311" spans="1:1" x14ac:dyDescent="0.25">
      <c r="A17311" s="3"/>
    </row>
    <row r="17312" spans="1:1" x14ac:dyDescent="0.25">
      <c r="A17312" s="3"/>
    </row>
    <row r="17313" spans="1:1" x14ac:dyDescent="0.25">
      <c r="A17313" s="3"/>
    </row>
    <row r="17314" spans="1:1" x14ac:dyDescent="0.25">
      <c r="A17314" s="3"/>
    </row>
    <row r="17315" spans="1:1" x14ac:dyDescent="0.25">
      <c r="A17315" s="3"/>
    </row>
    <row r="17316" spans="1:1" x14ac:dyDescent="0.25">
      <c r="A17316" s="3"/>
    </row>
    <row r="17317" spans="1:1" x14ac:dyDescent="0.25">
      <c r="A17317" s="3"/>
    </row>
    <row r="17318" spans="1:1" x14ac:dyDescent="0.25">
      <c r="A17318" s="3"/>
    </row>
    <row r="17319" spans="1:1" x14ac:dyDescent="0.25">
      <c r="A17319" s="3"/>
    </row>
    <row r="17320" spans="1:1" x14ac:dyDescent="0.25">
      <c r="A17320" s="3"/>
    </row>
    <row r="17321" spans="1:1" x14ac:dyDescent="0.25">
      <c r="A17321" s="3"/>
    </row>
    <row r="17322" spans="1:1" x14ac:dyDescent="0.25">
      <c r="A17322" s="3"/>
    </row>
    <row r="17323" spans="1:1" x14ac:dyDescent="0.25">
      <c r="A17323" s="3"/>
    </row>
    <row r="17324" spans="1:1" x14ac:dyDescent="0.25">
      <c r="A17324" s="3"/>
    </row>
    <row r="17325" spans="1:1" x14ac:dyDescent="0.25">
      <c r="A17325" s="3"/>
    </row>
    <row r="17326" spans="1:1" x14ac:dyDescent="0.25">
      <c r="A17326" s="3"/>
    </row>
    <row r="17327" spans="1:1" x14ac:dyDescent="0.25">
      <c r="A17327" s="3"/>
    </row>
    <row r="17328" spans="1:1" x14ac:dyDescent="0.25">
      <c r="A17328" s="3"/>
    </row>
    <row r="17329" spans="1:1" x14ac:dyDescent="0.25">
      <c r="A17329" s="3"/>
    </row>
    <row r="17330" spans="1:1" x14ac:dyDescent="0.25">
      <c r="A17330" s="3"/>
    </row>
    <row r="17331" spans="1:1" x14ac:dyDescent="0.25">
      <c r="A17331" s="3"/>
    </row>
    <row r="17332" spans="1:1" x14ac:dyDescent="0.25">
      <c r="A17332" s="3"/>
    </row>
    <row r="17333" spans="1:1" x14ac:dyDescent="0.25">
      <c r="A17333" s="3"/>
    </row>
    <row r="17334" spans="1:1" x14ac:dyDescent="0.25">
      <c r="A17334" s="3"/>
    </row>
    <row r="17335" spans="1:1" x14ac:dyDescent="0.25">
      <c r="A17335" s="3"/>
    </row>
    <row r="17336" spans="1:1" x14ac:dyDescent="0.25">
      <c r="A17336" s="3"/>
    </row>
    <row r="17337" spans="1:1" x14ac:dyDescent="0.25">
      <c r="A17337" s="3"/>
    </row>
    <row r="17338" spans="1:1" x14ac:dyDescent="0.25">
      <c r="A17338" s="3"/>
    </row>
    <row r="17339" spans="1:1" x14ac:dyDescent="0.25">
      <c r="A17339" s="3"/>
    </row>
    <row r="17340" spans="1:1" x14ac:dyDescent="0.25">
      <c r="A17340" s="3"/>
    </row>
    <row r="17341" spans="1:1" x14ac:dyDescent="0.25">
      <c r="A17341" s="3"/>
    </row>
    <row r="17342" spans="1:1" x14ac:dyDescent="0.25">
      <c r="A17342" s="3"/>
    </row>
    <row r="17343" spans="1:1" x14ac:dyDescent="0.25">
      <c r="A17343" s="3"/>
    </row>
    <row r="17344" spans="1:1" x14ac:dyDescent="0.25">
      <c r="A17344" s="3"/>
    </row>
    <row r="17345" spans="1:1" x14ac:dyDescent="0.25">
      <c r="A17345" s="3"/>
    </row>
    <row r="17346" spans="1:1" x14ac:dyDescent="0.25">
      <c r="A17346" s="3"/>
    </row>
    <row r="17347" spans="1:1" x14ac:dyDescent="0.25">
      <c r="A17347" s="3"/>
    </row>
    <row r="17348" spans="1:1" x14ac:dyDescent="0.25">
      <c r="A17348" s="3"/>
    </row>
    <row r="17349" spans="1:1" x14ac:dyDescent="0.25">
      <c r="A17349" s="3"/>
    </row>
    <row r="17350" spans="1:1" x14ac:dyDescent="0.25">
      <c r="A17350" s="3"/>
    </row>
    <row r="17351" spans="1:1" x14ac:dyDescent="0.25">
      <c r="A17351" s="3"/>
    </row>
    <row r="17352" spans="1:1" x14ac:dyDescent="0.25">
      <c r="A17352" s="3"/>
    </row>
    <row r="17353" spans="1:1" x14ac:dyDescent="0.25">
      <c r="A17353" s="3"/>
    </row>
    <row r="17354" spans="1:1" x14ac:dyDescent="0.25">
      <c r="A17354" s="3"/>
    </row>
    <row r="17355" spans="1:1" x14ac:dyDescent="0.25">
      <c r="A17355" s="3"/>
    </row>
    <row r="17356" spans="1:1" x14ac:dyDescent="0.25">
      <c r="A17356" s="3"/>
    </row>
    <row r="17357" spans="1:1" x14ac:dyDescent="0.25">
      <c r="A17357" s="3"/>
    </row>
    <row r="17358" spans="1:1" x14ac:dyDescent="0.25">
      <c r="A17358" s="3"/>
    </row>
    <row r="17359" spans="1:1" x14ac:dyDescent="0.25">
      <c r="A17359" s="3"/>
    </row>
    <row r="17360" spans="1:1" x14ac:dyDescent="0.25">
      <c r="A17360" s="3"/>
    </row>
    <row r="17361" spans="1:1" x14ac:dyDescent="0.25">
      <c r="A17361" s="3"/>
    </row>
    <row r="17362" spans="1:1" x14ac:dyDescent="0.25">
      <c r="A17362" s="3"/>
    </row>
    <row r="17363" spans="1:1" x14ac:dyDescent="0.25">
      <c r="A17363" s="3"/>
    </row>
    <row r="17364" spans="1:1" x14ac:dyDescent="0.25">
      <c r="A17364" s="3"/>
    </row>
    <row r="17365" spans="1:1" x14ac:dyDescent="0.25">
      <c r="A17365" s="3"/>
    </row>
    <row r="17366" spans="1:1" x14ac:dyDescent="0.25">
      <c r="A17366" s="3"/>
    </row>
    <row r="17367" spans="1:1" x14ac:dyDescent="0.25">
      <c r="A17367" s="3"/>
    </row>
    <row r="17368" spans="1:1" x14ac:dyDescent="0.25">
      <c r="A17368" s="3"/>
    </row>
    <row r="17369" spans="1:1" x14ac:dyDescent="0.25">
      <c r="A17369" s="3"/>
    </row>
    <row r="17370" spans="1:1" x14ac:dyDescent="0.25">
      <c r="A17370" s="3"/>
    </row>
    <row r="17371" spans="1:1" x14ac:dyDescent="0.25">
      <c r="A17371" s="3"/>
    </row>
    <row r="17372" spans="1:1" x14ac:dyDescent="0.25">
      <c r="A17372" s="3"/>
    </row>
    <row r="17373" spans="1:1" x14ac:dyDescent="0.25">
      <c r="A17373" s="3"/>
    </row>
    <row r="17374" spans="1:1" x14ac:dyDescent="0.25">
      <c r="A17374" s="3"/>
    </row>
    <row r="17375" spans="1:1" x14ac:dyDescent="0.25">
      <c r="A17375" s="3"/>
    </row>
    <row r="17376" spans="1:1" x14ac:dyDescent="0.25">
      <c r="A17376" s="3"/>
    </row>
    <row r="17377" spans="1:1" x14ac:dyDescent="0.25">
      <c r="A17377" s="3"/>
    </row>
    <row r="17378" spans="1:1" x14ac:dyDescent="0.25">
      <c r="A17378" s="3"/>
    </row>
    <row r="17379" spans="1:1" x14ac:dyDescent="0.25">
      <c r="A17379" s="3"/>
    </row>
    <row r="17380" spans="1:1" x14ac:dyDescent="0.25">
      <c r="A17380" s="3"/>
    </row>
    <row r="17381" spans="1:1" x14ac:dyDescent="0.25">
      <c r="A17381" s="3"/>
    </row>
    <row r="17382" spans="1:1" x14ac:dyDescent="0.25">
      <c r="A17382" s="3"/>
    </row>
    <row r="17383" spans="1:1" x14ac:dyDescent="0.25">
      <c r="A17383" s="3"/>
    </row>
    <row r="17384" spans="1:1" x14ac:dyDescent="0.25">
      <c r="A17384" s="3"/>
    </row>
    <row r="17385" spans="1:1" x14ac:dyDescent="0.25">
      <c r="A17385" s="3"/>
    </row>
    <row r="17386" spans="1:1" x14ac:dyDescent="0.25">
      <c r="A17386" s="3"/>
    </row>
    <row r="17387" spans="1:1" x14ac:dyDescent="0.25">
      <c r="A17387" s="3"/>
    </row>
    <row r="17388" spans="1:1" x14ac:dyDescent="0.25">
      <c r="A17388" s="3"/>
    </row>
    <row r="17389" spans="1:1" x14ac:dyDescent="0.25">
      <c r="A17389" s="3"/>
    </row>
    <row r="17390" spans="1:1" x14ac:dyDescent="0.25">
      <c r="A17390" s="3"/>
    </row>
    <row r="17391" spans="1:1" x14ac:dyDescent="0.25">
      <c r="A17391" s="3"/>
    </row>
    <row r="17392" spans="1:1" x14ac:dyDescent="0.25">
      <c r="A17392" s="3"/>
    </row>
    <row r="17393" spans="1:1" x14ac:dyDescent="0.25">
      <c r="A17393" s="3"/>
    </row>
    <row r="17394" spans="1:1" x14ac:dyDescent="0.25">
      <c r="A17394" s="3"/>
    </row>
    <row r="17395" spans="1:1" x14ac:dyDescent="0.25">
      <c r="A17395" s="3"/>
    </row>
    <row r="17396" spans="1:1" x14ac:dyDescent="0.25">
      <c r="A17396" s="3"/>
    </row>
    <row r="17397" spans="1:1" x14ac:dyDescent="0.25">
      <c r="A17397" s="3"/>
    </row>
    <row r="17398" spans="1:1" x14ac:dyDescent="0.25">
      <c r="A17398" s="3"/>
    </row>
    <row r="17399" spans="1:1" x14ac:dyDescent="0.25">
      <c r="A17399" s="3"/>
    </row>
    <row r="17400" spans="1:1" x14ac:dyDescent="0.25">
      <c r="A17400" s="3"/>
    </row>
    <row r="17401" spans="1:1" x14ac:dyDescent="0.25">
      <c r="A17401" s="3"/>
    </row>
    <row r="17402" spans="1:1" x14ac:dyDescent="0.25">
      <c r="A17402" s="3"/>
    </row>
    <row r="17403" spans="1:1" x14ac:dyDescent="0.25">
      <c r="A17403" s="3"/>
    </row>
    <row r="17404" spans="1:1" x14ac:dyDescent="0.25">
      <c r="A17404" s="3"/>
    </row>
    <row r="17405" spans="1:1" x14ac:dyDescent="0.25">
      <c r="A17405" s="3"/>
    </row>
    <row r="17406" spans="1:1" x14ac:dyDescent="0.25">
      <c r="A17406" s="3"/>
    </row>
    <row r="17407" spans="1:1" x14ac:dyDescent="0.25">
      <c r="A17407" s="3"/>
    </row>
    <row r="17408" spans="1:1" x14ac:dyDescent="0.25">
      <c r="A17408" s="3"/>
    </row>
    <row r="17409" spans="1:1" x14ac:dyDescent="0.25">
      <c r="A17409" s="3"/>
    </row>
    <row r="17410" spans="1:1" x14ac:dyDescent="0.25">
      <c r="A17410" s="3"/>
    </row>
    <row r="17411" spans="1:1" x14ac:dyDescent="0.25">
      <c r="A17411" s="3"/>
    </row>
    <row r="17412" spans="1:1" x14ac:dyDescent="0.25">
      <c r="A17412" s="3"/>
    </row>
    <row r="17413" spans="1:1" x14ac:dyDescent="0.25">
      <c r="A17413" s="3"/>
    </row>
    <row r="17414" spans="1:1" x14ac:dyDescent="0.25">
      <c r="A17414" s="3"/>
    </row>
    <row r="17415" spans="1:1" x14ac:dyDescent="0.25">
      <c r="A17415" s="3"/>
    </row>
    <row r="17416" spans="1:1" x14ac:dyDescent="0.25">
      <c r="A17416" s="3"/>
    </row>
    <row r="17417" spans="1:1" x14ac:dyDescent="0.25">
      <c r="A17417" s="3"/>
    </row>
    <row r="17418" spans="1:1" x14ac:dyDescent="0.25">
      <c r="A17418" s="3"/>
    </row>
    <row r="17419" spans="1:1" x14ac:dyDescent="0.25">
      <c r="A17419" s="3"/>
    </row>
    <row r="17420" spans="1:1" x14ac:dyDescent="0.25">
      <c r="A17420" s="3"/>
    </row>
    <row r="17421" spans="1:1" x14ac:dyDescent="0.25">
      <c r="A17421" s="3"/>
    </row>
    <row r="17422" spans="1:1" x14ac:dyDescent="0.25">
      <c r="A17422" s="3"/>
    </row>
    <row r="17423" spans="1:1" x14ac:dyDescent="0.25">
      <c r="A17423" s="3"/>
    </row>
    <row r="17424" spans="1:1" x14ac:dyDescent="0.25">
      <c r="A17424" s="3"/>
    </row>
    <row r="17425" spans="1:1" x14ac:dyDescent="0.25">
      <c r="A17425" s="3"/>
    </row>
    <row r="17426" spans="1:1" x14ac:dyDescent="0.25">
      <c r="A17426" s="3"/>
    </row>
    <row r="17427" spans="1:1" x14ac:dyDescent="0.25">
      <c r="A17427" s="3"/>
    </row>
    <row r="17428" spans="1:1" x14ac:dyDescent="0.25">
      <c r="A17428" s="3"/>
    </row>
    <row r="17429" spans="1:1" x14ac:dyDescent="0.25">
      <c r="A17429" s="3"/>
    </row>
    <row r="17430" spans="1:1" x14ac:dyDescent="0.25">
      <c r="A17430" s="3"/>
    </row>
    <row r="17431" spans="1:1" x14ac:dyDescent="0.25">
      <c r="A17431" s="3"/>
    </row>
    <row r="17432" spans="1:1" x14ac:dyDescent="0.25">
      <c r="A17432" s="3"/>
    </row>
    <row r="17433" spans="1:1" x14ac:dyDescent="0.25">
      <c r="A17433" s="3"/>
    </row>
    <row r="17434" spans="1:1" x14ac:dyDescent="0.25">
      <c r="A17434" s="3"/>
    </row>
    <row r="17435" spans="1:1" x14ac:dyDescent="0.25">
      <c r="A17435" s="3"/>
    </row>
    <row r="17436" spans="1:1" x14ac:dyDescent="0.25">
      <c r="A17436" s="3"/>
    </row>
    <row r="17437" spans="1:1" x14ac:dyDescent="0.25">
      <c r="A17437" s="3"/>
    </row>
    <row r="17438" spans="1:1" x14ac:dyDescent="0.25">
      <c r="A17438" s="3"/>
    </row>
    <row r="17439" spans="1:1" x14ac:dyDescent="0.25">
      <c r="A17439" s="3"/>
    </row>
    <row r="17440" spans="1:1" x14ac:dyDescent="0.25">
      <c r="A17440" s="3"/>
    </row>
    <row r="17441" spans="1:1" x14ac:dyDescent="0.25">
      <c r="A17441" s="3"/>
    </row>
    <row r="17442" spans="1:1" x14ac:dyDescent="0.25">
      <c r="A17442" s="3"/>
    </row>
    <row r="17443" spans="1:1" x14ac:dyDescent="0.25">
      <c r="A17443" s="3"/>
    </row>
    <row r="17444" spans="1:1" x14ac:dyDescent="0.25">
      <c r="A17444" s="3"/>
    </row>
    <row r="17445" spans="1:1" x14ac:dyDescent="0.25">
      <c r="A17445" s="3"/>
    </row>
    <row r="17446" spans="1:1" x14ac:dyDescent="0.25">
      <c r="A17446" s="3"/>
    </row>
    <row r="17447" spans="1:1" x14ac:dyDescent="0.25">
      <c r="A17447" s="3"/>
    </row>
    <row r="17448" spans="1:1" x14ac:dyDescent="0.25">
      <c r="A17448" s="3"/>
    </row>
    <row r="17449" spans="1:1" x14ac:dyDescent="0.25">
      <c r="A17449" s="3"/>
    </row>
    <row r="17450" spans="1:1" x14ac:dyDescent="0.25">
      <c r="A17450" s="3"/>
    </row>
    <row r="17451" spans="1:1" x14ac:dyDescent="0.25">
      <c r="A17451" s="3"/>
    </row>
    <row r="17452" spans="1:1" x14ac:dyDescent="0.25">
      <c r="A17452" s="3"/>
    </row>
    <row r="17453" spans="1:1" x14ac:dyDescent="0.25">
      <c r="A17453" s="3"/>
    </row>
    <row r="17454" spans="1:1" x14ac:dyDescent="0.25">
      <c r="A17454" s="3"/>
    </row>
    <row r="17455" spans="1:1" x14ac:dyDescent="0.25">
      <c r="A17455" s="3"/>
    </row>
    <row r="17456" spans="1:1" x14ac:dyDescent="0.25">
      <c r="A17456" s="3"/>
    </row>
    <row r="17457" spans="1:1" x14ac:dyDescent="0.25">
      <c r="A17457" s="3"/>
    </row>
    <row r="17458" spans="1:1" x14ac:dyDescent="0.25">
      <c r="A17458" s="3"/>
    </row>
    <row r="17459" spans="1:1" x14ac:dyDescent="0.25">
      <c r="A17459" s="3"/>
    </row>
    <row r="17460" spans="1:1" x14ac:dyDescent="0.25">
      <c r="A17460" s="3"/>
    </row>
    <row r="17461" spans="1:1" x14ac:dyDescent="0.25">
      <c r="A17461" s="3"/>
    </row>
    <row r="17462" spans="1:1" x14ac:dyDescent="0.25">
      <c r="A17462" s="3"/>
    </row>
    <row r="17463" spans="1:1" x14ac:dyDescent="0.25">
      <c r="A17463" s="3"/>
    </row>
    <row r="17464" spans="1:1" x14ac:dyDescent="0.25">
      <c r="A17464" s="3"/>
    </row>
    <row r="17465" spans="1:1" x14ac:dyDescent="0.25">
      <c r="A17465" s="3"/>
    </row>
    <row r="17466" spans="1:1" x14ac:dyDescent="0.25">
      <c r="A17466" s="3"/>
    </row>
    <row r="17467" spans="1:1" x14ac:dyDescent="0.25">
      <c r="A17467" s="3"/>
    </row>
    <row r="17468" spans="1:1" x14ac:dyDescent="0.25">
      <c r="A17468" s="3"/>
    </row>
    <row r="17469" spans="1:1" x14ac:dyDescent="0.25">
      <c r="A17469" s="3"/>
    </row>
    <row r="17470" spans="1:1" x14ac:dyDescent="0.25">
      <c r="A17470" s="3"/>
    </row>
    <row r="17471" spans="1:1" x14ac:dyDescent="0.25">
      <c r="A17471" s="3"/>
    </row>
    <row r="17472" spans="1:1" x14ac:dyDescent="0.25">
      <c r="A17472" s="3"/>
    </row>
    <row r="17473" spans="1:1" x14ac:dyDescent="0.25">
      <c r="A17473" s="3"/>
    </row>
    <row r="17474" spans="1:1" x14ac:dyDescent="0.25">
      <c r="A17474" s="3"/>
    </row>
    <row r="17475" spans="1:1" x14ac:dyDescent="0.25">
      <c r="A17475" s="3"/>
    </row>
    <row r="17476" spans="1:1" x14ac:dyDescent="0.25">
      <c r="A17476" s="3"/>
    </row>
    <row r="17477" spans="1:1" x14ac:dyDescent="0.25">
      <c r="A17477" s="3"/>
    </row>
    <row r="17478" spans="1:1" x14ac:dyDescent="0.25">
      <c r="A17478" s="3"/>
    </row>
    <row r="17479" spans="1:1" x14ac:dyDescent="0.25">
      <c r="A17479" s="3"/>
    </row>
    <row r="17480" spans="1:1" x14ac:dyDescent="0.25">
      <c r="A17480" s="3"/>
    </row>
    <row r="17481" spans="1:1" x14ac:dyDescent="0.25">
      <c r="A17481" s="3"/>
    </row>
    <row r="17482" spans="1:1" x14ac:dyDescent="0.25">
      <c r="A17482" s="3"/>
    </row>
    <row r="17483" spans="1:1" x14ac:dyDescent="0.25">
      <c r="A17483" s="3"/>
    </row>
    <row r="17484" spans="1:1" x14ac:dyDescent="0.25">
      <c r="A17484" s="3"/>
    </row>
    <row r="17485" spans="1:1" x14ac:dyDescent="0.25">
      <c r="A17485" s="3"/>
    </row>
    <row r="17486" spans="1:1" x14ac:dyDescent="0.25">
      <c r="A17486" s="3"/>
    </row>
    <row r="17487" spans="1:1" x14ac:dyDescent="0.25">
      <c r="A17487" s="3"/>
    </row>
    <row r="17488" spans="1:1" x14ac:dyDescent="0.25">
      <c r="A17488" s="3"/>
    </row>
    <row r="17489" spans="1:1" x14ac:dyDescent="0.25">
      <c r="A17489" s="3"/>
    </row>
    <row r="17490" spans="1:1" x14ac:dyDescent="0.25">
      <c r="A17490" s="3"/>
    </row>
    <row r="17491" spans="1:1" x14ac:dyDescent="0.25">
      <c r="A17491" s="3"/>
    </row>
    <row r="17492" spans="1:1" x14ac:dyDescent="0.25">
      <c r="A17492" s="3"/>
    </row>
    <row r="17493" spans="1:1" x14ac:dyDescent="0.25">
      <c r="A17493" s="3"/>
    </row>
    <row r="17494" spans="1:1" x14ac:dyDescent="0.25">
      <c r="A17494" s="3"/>
    </row>
    <row r="17495" spans="1:1" x14ac:dyDescent="0.25">
      <c r="A17495" s="3"/>
    </row>
    <row r="17496" spans="1:1" x14ac:dyDescent="0.25">
      <c r="A17496" s="3"/>
    </row>
    <row r="17497" spans="1:1" x14ac:dyDescent="0.25">
      <c r="A17497" s="3"/>
    </row>
    <row r="17498" spans="1:1" x14ac:dyDescent="0.25">
      <c r="A17498" s="3"/>
    </row>
    <row r="17499" spans="1:1" x14ac:dyDescent="0.25">
      <c r="A17499" s="3"/>
    </row>
    <row r="17500" spans="1:1" x14ac:dyDescent="0.25">
      <c r="A17500" s="3"/>
    </row>
    <row r="17501" spans="1:1" x14ac:dyDescent="0.25">
      <c r="A17501" s="3"/>
    </row>
    <row r="17502" spans="1:1" x14ac:dyDescent="0.25">
      <c r="A17502" s="3"/>
    </row>
    <row r="17503" spans="1:1" x14ac:dyDescent="0.25">
      <c r="A17503" s="3"/>
    </row>
    <row r="17504" spans="1:1" x14ac:dyDescent="0.25">
      <c r="A17504" s="3"/>
    </row>
    <row r="17505" spans="1:1" x14ac:dyDescent="0.25">
      <c r="A17505" s="3"/>
    </row>
    <row r="17506" spans="1:1" x14ac:dyDescent="0.25">
      <c r="A17506" s="3"/>
    </row>
    <row r="17507" spans="1:1" x14ac:dyDescent="0.25">
      <c r="A17507" s="3"/>
    </row>
    <row r="17508" spans="1:1" x14ac:dyDescent="0.25">
      <c r="A17508" s="3"/>
    </row>
    <row r="17509" spans="1:1" x14ac:dyDescent="0.25">
      <c r="A17509" s="3"/>
    </row>
    <row r="17510" spans="1:1" x14ac:dyDescent="0.25">
      <c r="A17510" s="3"/>
    </row>
    <row r="17511" spans="1:1" x14ac:dyDescent="0.25">
      <c r="A17511" s="3"/>
    </row>
    <row r="17512" spans="1:1" x14ac:dyDescent="0.25">
      <c r="A17512" s="3"/>
    </row>
    <row r="17513" spans="1:1" x14ac:dyDescent="0.25">
      <c r="A17513" s="3"/>
    </row>
    <row r="17514" spans="1:1" x14ac:dyDescent="0.25">
      <c r="A17514" s="3"/>
    </row>
    <row r="17515" spans="1:1" x14ac:dyDescent="0.25">
      <c r="A17515" s="3"/>
    </row>
    <row r="17516" spans="1:1" x14ac:dyDescent="0.25">
      <c r="A17516" s="3"/>
    </row>
    <row r="17517" spans="1:1" x14ac:dyDescent="0.25">
      <c r="A17517" s="3"/>
    </row>
    <row r="17518" spans="1:1" x14ac:dyDescent="0.25">
      <c r="A17518" s="3"/>
    </row>
    <row r="17519" spans="1:1" x14ac:dyDescent="0.25">
      <c r="A17519" s="3"/>
    </row>
    <row r="17520" spans="1:1" x14ac:dyDescent="0.25">
      <c r="A17520" s="3"/>
    </row>
    <row r="17521" spans="1:1" x14ac:dyDescent="0.25">
      <c r="A17521" s="3"/>
    </row>
    <row r="17522" spans="1:1" x14ac:dyDescent="0.25">
      <c r="A17522" s="3"/>
    </row>
    <row r="17523" spans="1:1" x14ac:dyDescent="0.25">
      <c r="A17523" s="3"/>
    </row>
    <row r="17524" spans="1:1" x14ac:dyDescent="0.25">
      <c r="A17524" s="3"/>
    </row>
    <row r="17525" spans="1:1" x14ac:dyDescent="0.25">
      <c r="A17525" s="3"/>
    </row>
    <row r="17526" spans="1:1" x14ac:dyDescent="0.25">
      <c r="A17526" s="3"/>
    </row>
    <row r="17527" spans="1:1" x14ac:dyDescent="0.25">
      <c r="A17527" s="3"/>
    </row>
    <row r="17528" spans="1:1" x14ac:dyDescent="0.25">
      <c r="A17528" s="3"/>
    </row>
    <row r="17529" spans="1:1" x14ac:dyDescent="0.25">
      <c r="A17529" s="3"/>
    </row>
    <row r="17530" spans="1:1" x14ac:dyDescent="0.25">
      <c r="A17530" s="3"/>
    </row>
    <row r="17531" spans="1:1" x14ac:dyDescent="0.25">
      <c r="A17531" s="3"/>
    </row>
    <row r="17532" spans="1:1" x14ac:dyDescent="0.25">
      <c r="A17532" s="3"/>
    </row>
    <row r="17533" spans="1:1" x14ac:dyDescent="0.25">
      <c r="A17533" s="3"/>
    </row>
    <row r="17534" spans="1:1" x14ac:dyDescent="0.25">
      <c r="A17534" s="3"/>
    </row>
    <row r="17535" spans="1:1" x14ac:dyDescent="0.25">
      <c r="A17535" s="3"/>
    </row>
    <row r="17536" spans="1:1" x14ac:dyDescent="0.25">
      <c r="A17536" s="3"/>
    </row>
    <row r="17537" spans="1:1" x14ac:dyDescent="0.25">
      <c r="A17537" s="3"/>
    </row>
    <row r="17538" spans="1:1" x14ac:dyDescent="0.25">
      <c r="A17538" s="3"/>
    </row>
    <row r="17539" spans="1:1" x14ac:dyDescent="0.25">
      <c r="A17539" s="3"/>
    </row>
    <row r="17540" spans="1:1" x14ac:dyDescent="0.25">
      <c r="A17540" s="3"/>
    </row>
    <row r="17541" spans="1:1" x14ac:dyDescent="0.25">
      <c r="A17541" s="3"/>
    </row>
    <row r="17542" spans="1:1" x14ac:dyDescent="0.25">
      <c r="A17542" s="3"/>
    </row>
    <row r="17543" spans="1:1" x14ac:dyDescent="0.25">
      <c r="A17543" s="3"/>
    </row>
    <row r="17544" spans="1:1" x14ac:dyDescent="0.25">
      <c r="A17544" s="3"/>
    </row>
    <row r="17545" spans="1:1" x14ac:dyDescent="0.25">
      <c r="A17545" s="3"/>
    </row>
    <row r="17546" spans="1:1" x14ac:dyDescent="0.25">
      <c r="A17546" s="3"/>
    </row>
    <row r="17547" spans="1:1" x14ac:dyDescent="0.25">
      <c r="A17547" s="3"/>
    </row>
    <row r="17548" spans="1:1" x14ac:dyDescent="0.25">
      <c r="A17548" s="3"/>
    </row>
    <row r="17549" spans="1:1" x14ac:dyDescent="0.25">
      <c r="A17549" s="3"/>
    </row>
    <row r="17550" spans="1:1" x14ac:dyDescent="0.25">
      <c r="A17550" s="3"/>
    </row>
    <row r="17551" spans="1:1" x14ac:dyDescent="0.25">
      <c r="A17551" s="3"/>
    </row>
    <row r="17552" spans="1:1" x14ac:dyDescent="0.25">
      <c r="A17552" s="3"/>
    </row>
    <row r="17553" spans="1:1" x14ac:dyDescent="0.25">
      <c r="A17553" s="3"/>
    </row>
    <row r="17554" spans="1:1" x14ac:dyDescent="0.25">
      <c r="A17554" s="3"/>
    </row>
    <row r="17555" spans="1:1" x14ac:dyDescent="0.25">
      <c r="A17555" s="3"/>
    </row>
    <row r="17556" spans="1:1" x14ac:dyDescent="0.25">
      <c r="A17556" s="3"/>
    </row>
    <row r="17557" spans="1:1" x14ac:dyDescent="0.25">
      <c r="A17557" s="3"/>
    </row>
    <row r="17558" spans="1:1" x14ac:dyDescent="0.25">
      <c r="A17558" s="3"/>
    </row>
    <row r="17559" spans="1:1" x14ac:dyDescent="0.25">
      <c r="A17559" s="3"/>
    </row>
    <row r="17560" spans="1:1" x14ac:dyDescent="0.25">
      <c r="A17560" s="3"/>
    </row>
    <row r="17561" spans="1:1" x14ac:dyDescent="0.25">
      <c r="A17561" s="3"/>
    </row>
    <row r="17562" spans="1:1" x14ac:dyDescent="0.25">
      <c r="A17562" s="3"/>
    </row>
    <row r="17563" spans="1:1" x14ac:dyDescent="0.25">
      <c r="A17563" s="3"/>
    </row>
    <row r="17564" spans="1:1" x14ac:dyDescent="0.25">
      <c r="A17564" s="3"/>
    </row>
    <row r="17565" spans="1:1" x14ac:dyDescent="0.25">
      <c r="A17565" s="3"/>
    </row>
    <row r="17566" spans="1:1" x14ac:dyDescent="0.25">
      <c r="A17566" s="3"/>
    </row>
    <row r="17567" spans="1:1" x14ac:dyDescent="0.25">
      <c r="A17567" s="3"/>
    </row>
    <row r="17568" spans="1:1" x14ac:dyDescent="0.25">
      <c r="A17568" s="3"/>
    </row>
    <row r="17569" spans="1:1" x14ac:dyDescent="0.25">
      <c r="A17569" s="3"/>
    </row>
    <row r="17570" spans="1:1" x14ac:dyDescent="0.25">
      <c r="A17570" s="3"/>
    </row>
    <row r="17571" spans="1:1" x14ac:dyDescent="0.25">
      <c r="A17571" s="3"/>
    </row>
    <row r="17572" spans="1:1" x14ac:dyDescent="0.25">
      <c r="A17572" s="3"/>
    </row>
    <row r="17573" spans="1:1" x14ac:dyDescent="0.25">
      <c r="A17573" s="3"/>
    </row>
    <row r="17574" spans="1:1" x14ac:dyDescent="0.25">
      <c r="A17574" s="3"/>
    </row>
    <row r="17575" spans="1:1" x14ac:dyDescent="0.25">
      <c r="A17575" s="3"/>
    </row>
    <row r="17576" spans="1:1" x14ac:dyDescent="0.25">
      <c r="A17576" s="3"/>
    </row>
    <row r="17577" spans="1:1" x14ac:dyDescent="0.25">
      <c r="A17577" s="3"/>
    </row>
    <row r="17578" spans="1:1" x14ac:dyDescent="0.25">
      <c r="A17578" s="3"/>
    </row>
    <row r="17579" spans="1:1" x14ac:dyDescent="0.25">
      <c r="A17579" s="3"/>
    </row>
    <row r="17580" spans="1:1" x14ac:dyDescent="0.25">
      <c r="A17580" s="3"/>
    </row>
    <row r="17581" spans="1:1" x14ac:dyDescent="0.25">
      <c r="A17581" s="3"/>
    </row>
    <row r="17582" spans="1:1" x14ac:dyDescent="0.25">
      <c r="A17582" s="3"/>
    </row>
    <row r="17583" spans="1:1" x14ac:dyDescent="0.25">
      <c r="A17583" s="3"/>
    </row>
    <row r="17584" spans="1:1" x14ac:dyDescent="0.25">
      <c r="A17584" s="3"/>
    </row>
    <row r="17585" spans="1:1" x14ac:dyDescent="0.25">
      <c r="A17585" s="3"/>
    </row>
    <row r="17586" spans="1:1" x14ac:dyDescent="0.25">
      <c r="A17586" s="3"/>
    </row>
    <row r="17587" spans="1:1" x14ac:dyDescent="0.25">
      <c r="A17587" s="3"/>
    </row>
    <row r="17588" spans="1:1" x14ac:dyDescent="0.25">
      <c r="A17588" s="3"/>
    </row>
    <row r="17589" spans="1:1" x14ac:dyDescent="0.25">
      <c r="A17589" s="3"/>
    </row>
    <row r="17590" spans="1:1" x14ac:dyDescent="0.25">
      <c r="A17590" s="3"/>
    </row>
    <row r="17591" spans="1:1" x14ac:dyDescent="0.25">
      <c r="A17591" s="3"/>
    </row>
    <row r="17592" spans="1:1" x14ac:dyDescent="0.25">
      <c r="A17592" s="3"/>
    </row>
    <row r="17593" spans="1:1" x14ac:dyDescent="0.25">
      <c r="A17593" s="3"/>
    </row>
    <row r="17594" spans="1:1" x14ac:dyDescent="0.25">
      <c r="A17594" s="3"/>
    </row>
    <row r="17595" spans="1:1" x14ac:dyDescent="0.25">
      <c r="A17595" s="3"/>
    </row>
    <row r="17596" spans="1:1" x14ac:dyDescent="0.25">
      <c r="A17596" s="3"/>
    </row>
    <row r="17597" spans="1:1" x14ac:dyDescent="0.25">
      <c r="A17597" s="3"/>
    </row>
    <row r="17598" spans="1:1" x14ac:dyDescent="0.25">
      <c r="A17598" s="3"/>
    </row>
    <row r="17599" spans="1:1" x14ac:dyDescent="0.25">
      <c r="A17599" s="3"/>
    </row>
    <row r="17600" spans="1:1" x14ac:dyDescent="0.25">
      <c r="A17600" s="3"/>
    </row>
    <row r="17601" spans="1:1" x14ac:dyDescent="0.25">
      <c r="A17601" s="3"/>
    </row>
    <row r="17602" spans="1:1" x14ac:dyDescent="0.25">
      <c r="A17602" s="3"/>
    </row>
    <row r="17603" spans="1:1" x14ac:dyDescent="0.25">
      <c r="A17603" s="3"/>
    </row>
    <row r="17604" spans="1:1" x14ac:dyDescent="0.25">
      <c r="A17604" s="3"/>
    </row>
    <row r="17605" spans="1:1" x14ac:dyDescent="0.25">
      <c r="A17605" s="3"/>
    </row>
    <row r="17606" spans="1:1" x14ac:dyDescent="0.25">
      <c r="A17606" s="3"/>
    </row>
    <row r="17607" spans="1:1" x14ac:dyDescent="0.25">
      <c r="A17607" s="3"/>
    </row>
    <row r="17608" spans="1:1" x14ac:dyDescent="0.25">
      <c r="A17608" s="3"/>
    </row>
    <row r="17609" spans="1:1" x14ac:dyDescent="0.25">
      <c r="A17609" s="3"/>
    </row>
    <row r="17610" spans="1:1" x14ac:dyDescent="0.25">
      <c r="A17610" s="3"/>
    </row>
    <row r="17611" spans="1:1" x14ac:dyDescent="0.25">
      <c r="A17611" s="3"/>
    </row>
    <row r="17612" spans="1:1" x14ac:dyDescent="0.25">
      <c r="A17612" s="3"/>
    </row>
    <row r="17613" spans="1:1" x14ac:dyDescent="0.25">
      <c r="A17613" s="3"/>
    </row>
    <row r="17614" spans="1:1" x14ac:dyDescent="0.25">
      <c r="A17614" s="3"/>
    </row>
    <row r="17615" spans="1:1" x14ac:dyDescent="0.25">
      <c r="A17615" s="3"/>
    </row>
    <row r="17616" spans="1:1" x14ac:dyDescent="0.25">
      <c r="A17616" s="3"/>
    </row>
    <row r="17617" spans="1:1" x14ac:dyDescent="0.25">
      <c r="A17617" s="3"/>
    </row>
    <row r="17618" spans="1:1" x14ac:dyDescent="0.25">
      <c r="A17618" s="3"/>
    </row>
    <row r="17619" spans="1:1" x14ac:dyDescent="0.25">
      <c r="A17619" s="3"/>
    </row>
    <row r="17620" spans="1:1" x14ac:dyDescent="0.25">
      <c r="A17620" s="3"/>
    </row>
    <row r="17621" spans="1:1" x14ac:dyDescent="0.25">
      <c r="A17621" s="3"/>
    </row>
    <row r="17622" spans="1:1" x14ac:dyDescent="0.25">
      <c r="A17622" s="3"/>
    </row>
    <row r="17623" spans="1:1" x14ac:dyDescent="0.25">
      <c r="A17623" s="3"/>
    </row>
    <row r="17624" spans="1:1" x14ac:dyDescent="0.25">
      <c r="A17624" s="3"/>
    </row>
    <row r="17625" spans="1:1" x14ac:dyDescent="0.25">
      <c r="A17625" s="3"/>
    </row>
    <row r="17626" spans="1:1" x14ac:dyDescent="0.25">
      <c r="A17626" s="3"/>
    </row>
    <row r="17627" spans="1:1" x14ac:dyDescent="0.25">
      <c r="A17627" s="3"/>
    </row>
    <row r="17628" spans="1:1" x14ac:dyDescent="0.25">
      <c r="A17628" s="3"/>
    </row>
    <row r="17629" spans="1:1" x14ac:dyDescent="0.25">
      <c r="A17629" s="3"/>
    </row>
    <row r="17630" spans="1:1" x14ac:dyDescent="0.25">
      <c r="A17630" s="3"/>
    </row>
    <row r="17631" spans="1:1" x14ac:dyDescent="0.25">
      <c r="A17631" s="3"/>
    </row>
    <row r="17632" spans="1:1" x14ac:dyDescent="0.25">
      <c r="A17632" s="3"/>
    </row>
    <row r="17633" spans="1:1" x14ac:dyDescent="0.25">
      <c r="A17633" s="3"/>
    </row>
    <row r="17634" spans="1:1" x14ac:dyDescent="0.25">
      <c r="A17634" s="3"/>
    </row>
    <row r="17635" spans="1:1" x14ac:dyDescent="0.25">
      <c r="A17635" s="3"/>
    </row>
    <row r="17636" spans="1:1" x14ac:dyDescent="0.25">
      <c r="A17636" s="3"/>
    </row>
    <row r="17637" spans="1:1" x14ac:dyDescent="0.25">
      <c r="A17637" s="3"/>
    </row>
    <row r="17638" spans="1:1" x14ac:dyDescent="0.25">
      <c r="A17638" s="3"/>
    </row>
    <row r="17639" spans="1:1" x14ac:dyDescent="0.25">
      <c r="A17639" s="3"/>
    </row>
    <row r="17640" spans="1:1" x14ac:dyDescent="0.25">
      <c r="A17640" s="3"/>
    </row>
    <row r="17641" spans="1:1" x14ac:dyDescent="0.25">
      <c r="A17641" s="3"/>
    </row>
    <row r="17642" spans="1:1" x14ac:dyDescent="0.25">
      <c r="A17642" s="3"/>
    </row>
    <row r="17643" spans="1:1" x14ac:dyDescent="0.25">
      <c r="A17643" s="3"/>
    </row>
    <row r="17644" spans="1:1" x14ac:dyDescent="0.25">
      <c r="A17644" s="3"/>
    </row>
    <row r="17645" spans="1:1" x14ac:dyDescent="0.25">
      <c r="A17645" s="3"/>
    </row>
    <row r="17646" spans="1:1" x14ac:dyDescent="0.25">
      <c r="A17646" s="3"/>
    </row>
    <row r="17647" spans="1:1" x14ac:dyDescent="0.25">
      <c r="A17647" s="3"/>
    </row>
    <row r="17648" spans="1:1" x14ac:dyDescent="0.25">
      <c r="A17648" s="3"/>
    </row>
    <row r="17649" spans="1:1" x14ac:dyDescent="0.25">
      <c r="A17649" s="3"/>
    </row>
    <row r="17650" spans="1:1" x14ac:dyDescent="0.25">
      <c r="A17650" s="3"/>
    </row>
    <row r="17651" spans="1:1" x14ac:dyDescent="0.25">
      <c r="A17651" s="3"/>
    </row>
    <row r="17652" spans="1:1" x14ac:dyDescent="0.25">
      <c r="A17652" s="3"/>
    </row>
    <row r="17653" spans="1:1" x14ac:dyDescent="0.25">
      <c r="A17653" s="3"/>
    </row>
    <row r="17654" spans="1:1" x14ac:dyDescent="0.25">
      <c r="A17654" s="3"/>
    </row>
    <row r="17655" spans="1:1" x14ac:dyDescent="0.25">
      <c r="A17655" s="3"/>
    </row>
    <row r="17656" spans="1:1" x14ac:dyDescent="0.25">
      <c r="A17656" s="3"/>
    </row>
    <row r="17657" spans="1:1" x14ac:dyDescent="0.25">
      <c r="A17657" s="3"/>
    </row>
    <row r="17658" spans="1:1" x14ac:dyDescent="0.25">
      <c r="A17658" s="3"/>
    </row>
    <row r="17659" spans="1:1" x14ac:dyDescent="0.25">
      <c r="A17659" s="3"/>
    </row>
    <row r="17660" spans="1:1" x14ac:dyDescent="0.25">
      <c r="A17660" s="3"/>
    </row>
    <row r="17661" spans="1:1" x14ac:dyDescent="0.25">
      <c r="A17661" s="3"/>
    </row>
    <row r="17662" spans="1:1" x14ac:dyDescent="0.25">
      <c r="A17662" s="3"/>
    </row>
    <row r="17663" spans="1:1" x14ac:dyDescent="0.25">
      <c r="A17663" s="3"/>
    </row>
    <row r="17664" spans="1:1" x14ac:dyDescent="0.25">
      <c r="A17664" s="3"/>
    </row>
    <row r="17665" spans="1:1" x14ac:dyDescent="0.25">
      <c r="A17665" s="3"/>
    </row>
    <row r="17666" spans="1:1" x14ac:dyDescent="0.25">
      <c r="A17666" s="3"/>
    </row>
    <row r="17667" spans="1:1" x14ac:dyDescent="0.25">
      <c r="A17667" s="3"/>
    </row>
    <row r="17668" spans="1:1" x14ac:dyDescent="0.25">
      <c r="A17668" s="3"/>
    </row>
    <row r="17669" spans="1:1" x14ac:dyDescent="0.25">
      <c r="A17669" s="3"/>
    </row>
    <row r="17670" spans="1:1" x14ac:dyDescent="0.25">
      <c r="A17670" s="3"/>
    </row>
    <row r="17671" spans="1:1" x14ac:dyDescent="0.25">
      <c r="A17671" s="3"/>
    </row>
    <row r="17672" spans="1:1" x14ac:dyDescent="0.25">
      <c r="A17672" s="3"/>
    </row>
    <row r="17673" spans="1:1" x14ac:dyDescent="0.25">
      <c r="A17673" s="3"/>
    </row>
    <row r="17674" spans="1:1" x14ac:dyDescent="0.25">
      <c r="A17674" s="3"/>
    </row>
    <row r="17675" spans="1:1" x14ac:dyDescent="0.25">
      <c r="A17675" s="3"/>
    </row>
    <row r="17676" spans="1:1" x14ac:dyDescent="0.25">
      <c r="A17676" s="3"/>
    </row>
    <row r="17677" spans="1:1" x14ac:dyDescent="0.25">
      <c r="A17677" s="3"/>
    </row>
    <row r="17678" spans="1:1" x14ac:dyDescent="0.25">
      <c r="A17678" s="3"/>
    </row>
    <row r="17679" spans="1:1" x14ac:dyDescent="0.25">
      <c r="A17679" s="3"/>
    </row>
    <row r="17680" spans="1:1" x14ac:dyDescent="0.25">
      <c r="A17680" s="3"/>
    </row>
    <row r="17681" spans="1:1" x14ac:dyDescent="0.25">
      <c r="A17681" s="3"/>
    </row>
    <row r="17682" spans="1:1" x14ac:dyDescent="0.25">
      <c r="A17682" s="3"/>
    </row>
    <row r="17683" spans="1:1" x14ac:dyDescent="0.25">
      <c r="A17683" s="3"/>
    </row>
    <row r="17684" spans="1:1" x14ac:dyDescent="0.25">
      <c r="A17684" s="3"/>
    </row>
    <row r="17685" spans="1:1" x14ac:dyDescent="0.25">
      <c r="A17685" s="3"/>
    </row>
    <row r="17686" spans="1:1" x14ac:dyDescent="0.25">
      <c r="A17686" s="3"/>
    </row>
    <row r="17687" spans="1:1" x14ac:dyDescent="0.25">
      <c r="A17687" s="3"/>
    </row>
    <row r="17688" spans="1:1" x14ac:dyDescent="0.25">
      <c r="A17688" s="3"/>
    </row>
    <row r="17689" spans="1:1" x14ac:dyDescent="0.25">
      <c r="A17689" s="3"/>
    </row>
    <row r="17690" spans="1:1" x14ac:dyDescent="0.25">
      <c r="A17690" s="3"/>
    </row>
    <row r="17691" spans="1:1" x14ac:dyDescent="0.25">
      <c r="A17691" s="3"/>
    </row>
    <row r="17692" spans="1:1" x14ac:dyDescent="0.25">
      <c r="A17692" s="3"/>
    </row>
    <row r="17693" spans="1:1" x14ac:dyDescent="0.25">
      <c r="A17693" s="3"/>
    </row>
    <row r="17694" spans="1:1" x14ac:dyDescent="0.25">
      <c r="A17694" s="3"/>
    </row>
    <row r="17695" spans="1:1" x14ac:dyDescent="0.25">
      <c r="A17695" s="3"/>
    </row>
    <row r="17696" spans="1:1" x14ac:dyDescent="0.25">
      <c r="A17696" s="3"/>
    </row>
    <row r="17697" spans="1:1" x14ac:dyDescent="0.25">
      <c r="A17697" s="3"/>
    </row>
    <row r="17698" spans="1:1" x14ac:dyDescent="0.25">
      <c r="A17698" s="3"/>
    </row>
    <row r="17699" spans="1:1" x14ac:dyDescent="0.25">
      <c r="A17699" s="3"/>
    </row>
    <row r="17700" spans="1:1" x14ac:dyDescent="0.25">
      <c r="A17700" s="3"/>
    </row>
    <row r="17701" spans="1:1" x14ac:dyDescent="0.25">
      <c r="A17701" s="3"/>
    </row>
    <row r="17702" spans="1:1" x14ac:dyDescent="0.25">
      <c r="A17702" s="3"/>
    </row>
    <row r="17703" spans="1:1" x14ac:dyDescent="0.25">
      <c r="A17703" s="3"/>
    </row>
    <row r="17704" spans="1:1" x14ac:dyDescent="0.25">
      <c r="A17704" s="3"/>
    </row>
    <row r="17705" spans="1:1" x14ac:dyDescent="0.25">
      <c r="A17705" s="3"/>
    </row>
    <row r="17706" spans="1:1" x14ac:dyDescent="0.25">
      <c r="A17706" s="3"/>
    </row>
    <row r="17707" spans="1:1" x14ac:dyDescent="0.25">
      <c r="A17707" s="3"/>
    </row>
    <row r="17708" spans="1:1" x14ac:dyDescent="0.25">
      <c r="A17708" s="3"/>
    </row>
    <row r="17709" spans="1:1" x14ac:dyDescent="0.25">
      <c r="A17709" s="3"/>
    </row>
    <row r="17710" spans="1:1" x14ac:dyDescent="0.25">
      <c r="A17710" s="3"/>
    </row>
    <row r="17711" spans="1:1" x14ac:dyDescent="0.25">
      <c r="A17711" s="3"/>
    </row>
    <row r="17712" spans="1:1" x14ac:dyDescent="0.25">
      <c r="A17712" s="3"/>
    </row>
    <row r="17713" spans="1:1" x14ac:dyDescent="0.25">
      <c r="A17713" s="3"/>
    </row>
    <row r="17714" spans="1:1" x14ac:dyDescent="0.25">
      <c r="A17714" s="3"/>
    </row>
    <row r="17715" spans="1:1" x14ac:dyDescent="0.25">
      <c r="A17715" s="3"/>
    </row>
    <row r="17716" spans="1:1" x14ac:dyDescent="0.25">
      <c r="A17716" s="3"/>
    </row>
    <row r="17717" spans="1:1" x14ac:dyDescent="0.25">
      <c r="A17717" s="3"/>
    </row>
    <row r="17718" spans="1:1" x14ac:dyDescent="0.25">
      <c r="A17718" s="3"/>
    </row>
    <row r="17719" spans="1:1" x14ac:dyDescent="0.25">
      <c r="A17719" s="3"/>
    </row>
    <row r="17720" spans="1:1" x14ac:dyDescent="0.25">
      <c r="A17720" s="3"/>
    </row>
    <row r="17721" spans="1:1" x14ac:dyDescent="0.25">
      <c r="A17721" s="3"/>
    </row>
    <row r="17722" spans="1:1" x14ac:dyDescent="0.25">
      <c r="A17722" s="3"/>
    </row>
    <row r="17723" spans="1:1" x14ac:dyDescent="0.25">
      <c r="A17723" s="3"/>
    </row>
    <row r="17724" spans="1:1" x14ac:dyDescent="0.25">
      <c r="A17724" s="3"/>
    </row>
    <row r="17725" spans="1:1" x14ac:dyDescent="0.25">
      <c r="A17725" s="3"/>
    </row>
    <row r="17726" spans="1:1" x14ac:dyDescent="0.25">
      <c r="A17726" s="3"/>
    </row>
    <row r="17727" spans="1:1" x14ac:dyDescent="0.25">
      <c r="A17727" s="3"/>
    </row>
    <row r="17728" spans="1:1" x14ac:dyDescent="0.25">
      <c r="A17728" s="3"/>
    </row>
    <row r="17729" spans="1:1" x14ac:dyDescent="0.25">
      <c r="A17729" s="3"/>
    </row>
    <row r="17730" spans="1:1" x14ac:dyDescent="0.25">
      <c r="A17730" s="3"/>
    </row>
    <row r="17731" spans="1:1" x14ac:dyDescent="0.25">
      <c r="A17731" s="3"/>
    </row>
    <row r="17732" spans="1:1" x14ac:dyDescent="0.25">
      <c r="A17732" s="3"/>
    </row>
    <row r="17733" spans="1:1" x14ac:dyDescent="0.25">
      <c r="A17733" s="3"/>
    </row>
    <row r="17734" spans="1:1" x14ac:dyDescent="0.25">
      <c r="A17734" s="3"/>
    </row>
    <row r="17735" spans="1:1" x14ac:dyDescent="0.25">
      <c r="A17735" s="3"/>
    </row>
    <row r="17736" spans="1:1" x14ac:dyDescent="0.25">
      <c r="A17736" s="3"/>
    </row>
    <row r="17737" spans="1:1" x14ac:dyDescent="0.25">
      <c r="A17737" s="3"/>
    </row>
    <row r="17738" spans="1:1" x14ac:dyDescent="0.25">
      <c r="A17738" s="3"/>
    </row>
    <row r="17739" spans="1:1" x14ac:dyDescent="0.25">
      <c r="A17739" s="3"/>
    </row>
    <row r="17740" spans="1:1" x14ac:dyDescent="0.25">
      <c r="A17740" s="3"/>
    </row>
    <row r="17741" spans="1:1" x14ac:dyDescent="0.25">
      <c r="A17741" s="3"/>
    </row>
    <row r="17742" spans="1:1" x14ac:dyDescent="0.25">
      <c r="A17742" s="3"/>
    </row>
    <row r="17743" spans="1:1" x14ac:dyDescent="0.25">
      <c r="A17743" s="3"/>
    </row>
    <row r="17744" spans="1:1" x14ac:dyDescent="0.25">
      <c r="A17744" s="3"/>
    </row>
    <row r="17745" spans="1:1" x14ac:dyDescent="0.25">
      <c r="A17745" s="3"/>
    </row>
    <row r="17746" spans="1:1" x14ac:dyDescent="0.25">
      <c r="A17746" s="3"/>
    </row>
    <row r="17747" spans="1:1" x14ac:dyDescent="0.25">
      <c r="A17747" s="3"/>
    </row>
    <row r="17748" spans="1:1" x14ac:dyDescent="0.25">
      <c r="A17748" s="3"/>
    </row>
    <row r="17749" spans="1:1" x14ac:dyDescent="0.25">
      <c r="A17749" s="3"/>
    </row>
    <row r="17750" spans="1:1" x14ac:dyDescent="0.25">
      <c r="A17750" s="3"/>
    </row>
    <row r="17751" spans="1:1" x14ac:dyDescent="0.25">
      <c r="A17751" s="3"/>
    </row>
    <row r="17752" spans="1:1" x14ac:dyDescent="0.25">
      <c r="A17752" s="3"/>
    </row>
    <row r="17753" spans="1:1" x14ac:dyDescent="0.25">
      <c r="A17753" s="3"/>
    </row>
    <row r="17754" spans="1:1" x14ac:dyDescent="0.25">
      <c r="A17754" s="3"/>
    </row>
    <row r="17755" spans="1:1" x14ac:dyDescent="0.25">
      <c r="A17755" s="3"/>
    </row>
    <row r="17756" spans="1:1" x14ac:dyDescent="0.25">
      <c r="A17756" s="3"/>
    </row>
    <row r="17757" spans="1:1" x14ac:dyDescent="0.25">
      <c r="A17757" s="3"/>
    </row>
    <row r="17758" spans="1:1" x14ac:dyDescent="0.25">
      <c r="A17758" s="3"/>
    </row>
    <row r="17759" spans="1:1" x14ac:dyDescent="0.25">
      <c r="A17759" s="3"/>
    </row>
    <row r="17760" spans="1:1" x14ac:dyDescent="0.25">
      <c r="A17760" s="3"/>
    </row>
    <row r="17761" spans="1:1" x14ac:dyDescent="0.25">
      <c r="A17761" s="3"/>
    </row>
    <row r="17762" spans="1:1" x14ac:dyDescent="0.25">
      <c r="A17762" s="3"/>
    </row>
    <row r="17763" spans="1:1" x14ac:dyDescent="0.25">
      <c r="A17763" s="3"/>
    </row>
    <row r="17764" spans="1:1" x14ac:dyDescent="0.25">
      <c r="A17764" s="3"/>
    </row>
    <row r="17765" spans="1:1" x14ac:dyDescent="0.25">
      <c r="A17765" s="3"/>
    </row>
    <row r="17766" spans="1:1" x14ac:dyDescent="0.25">
      <c r="A17766" s="3"/>
    </row>
    <row r="17767" spans="1:1" x14ac:dyDescent="0.25">
      <c r="A17767" s="3"/>
    </row>
    <row r="17768" spans="1:1" x14ac:dyDescent="0.25">
      <c r="A17768" s="3"/>
    </row>
    <row r="17769" spans="1:1" x14ac:dyDescent="0.25">
      <c r="A17769" s="3"/>
    </row>
    <row r="17770" spans="1:1" x14ac:dyDescent="0.25">
      <c r="A17770" s="3"/>
    </row>
    <row r="17771" spans="1:1" x14ac:dyDescent="0.25">
      <c r="A17771" s="3"/>
    </row>
    <row r="17772" spans="1:1" x14ac:dyDescent="0.25">
      <c r="A17772" s="3"/>
    </row>
    <row r="17773" spans="1:1" x14ac:dyDescent="0.25">
      <c r="A17773" s="3"/>
    </row>
    <row r="17774" spans="1:1" x14ac:dyDescent="0.25">
      <c r="A17774" s="3"/>
    </row>
    <row r="17775" spans="1:1" x14ac:dyDescent="0.25">
      <c r="A17775" s="3"/>
    </row>
    <row r="17776" spans="1:1" x14ac:dyDescent="0.25">
      <c r="A17776" s="3"/>
    </row>
    <row r="17777" spans="1:1" x14ac:dyDescent="0.25">
      <c r="A17777" s="3"/>
    </row>
    <row r="17778" spans="1:1" x14ac:dyDescent="0.25">
      <c r="A17778" s="3"/>
    </row>
    <row r="17779" spans="1:1" x14ac:dyDescent="0.25">
      <c r="A17779" s="3"/>
    </row>
    <row r="17780" spans="1:1" x14ac:dyDescent="0.25">
      <c r="A17780" s="3"/>
    </row>
    <row r="17781" spans="1:1" x14ac:dyDescent="0.25">
      <c r="A17781" s="3"/>
    </row>
    <row r="17782" spans="1:1" x14ac:dyDescent="0.25">
      <c r="A17782" s="3"/>
    </row>
    <row r="17783" spans="1:1" x14ac:dyDescent="0.25">
      <c r="A17783" s="3"/>
    </row>
    <row r="17784" spans="1:1" x14ac:dyDescent="0.25">
      <c r="A17784" s="3"/>
    </row>
    <row r="17785" spans="1:1" x14ac:dyDescent="0.25">
      <c r="A17785" s="3"/>
    </row>
    <row r="17786" spans="1:1" x14ac:dyDescent="0.25">
      <c r="A17786" s="3"/>
    </row>
    <row r="17787" spans="1:1" x14ac:dyDescent="0.25">
      <c r="A17787" s="3"/>
    </row>
    <row r="17788" spans="1:1" x14ac:dyDescent="0.25">
      <c r="A17788" s="3"/>
    </row>
    <row r="17789" spans="1:1" x14ac:dyDescent="0.25">
      <c r="A17789" s="3"/>
    </row>
    <row r="17790" spans="1:1" x14ac:dyDescent="0.25">
      <c r="A17790" s="3"/>
    </row>
    <row r="17791" spans="1:1" x14ac:dyDescent="0.25">
      <c r="A17791" s="3"/>
    </row>
    <row r="17792" spans="1:1" x14ac:dyDescent="0.25">
      <c r="A17792" s="3"/>
    </row>
    <row r="17793" spans="1:1" x14ac:dyDescent="0.25">
      <c r="A17793" s="3"/>
    </row>
    <row r="17794" spans="1:1" x14ac:dyDescent="0.25">
      <c r="A17794" s="3"/>
    </row>
    <row r="17795" spans="1:1" x14ac:dyDescent="0.25">
      <c r="A17795" s="3"/>
    </row>
    <row r="17796" spans="1:1" x14ac:dyDescent="0.25">
      <c r="A17796" s="3"/>
    </row>
    <row r="17797" spans="1:1" x14ac:dyDescent="0.25">
      <c r="A17797" s="3"/>
    </row>
    <row r="17798" spans="1:1" x14ac:dyDescent="0.25">
      <c r="A17798" s="3"/>
    </row>
    <row r="17799" spans="1:1" x14ac:dyDescent="0.25">
      <c r="A17799" s="3"/>
    </row>
    <row r="17800" spans="1:1" x14ac:dyDescent="0.25">
      <c r="A17800" s="3"/>
    </row>
    <row r="17801" spans="1:1" x14ac:dyDescent="0.25">
      <c r="A17801" s="3"/>
    </row>
    <row r="17802" spans="1:1" x14ac:dyDescent="0.25">
      <c r="A17802" s="3"/>
    </row>
    <row r="17803" spans="1:1" x14ac:dyDescent="0.25">
      <c r="A17803" s="3"/>
    </row>
    <row r="17804" spans="1:1" x14ac:dyDescent="0.25">
      <c r="A17804" s="3"/>
    </row>
    <row r="17805" spans="1:1" x14ac:dyDescent="0.25">
      <c r="A17805" s="3"/>
    </row>
    <row r="17806" spans="1:1" x14ac:dyDescent="0.25">
      <c r="A17806" s="3"/>
    </row>
    <row r="17807" spans="1:1" x14ac:dyDescent="0.25">
      <c r="A17807" s="3"/>
    </row>
    <row r="17808" spans="1:1" x14ac:dyDescent="0.25">
      <c r="A17808" s="3"/>
    </row>
    <row r="17809" spans="1:1" x14ac:dyDescent="0.25">
      <c r="A17809" s="3"/>
    </row>
    <row r="17810" spans="1:1" x14ac:dyDescent="0.25">
      <c r="A17810" s="3"/>
    </row>
    <row r="17811" spans="1:1" x14ac:dyDescent="0.25">
      <c r="A17811" s="3"/>
    </row>
    <row r="17812" spans="1:1" x14ac:dyDescent="0.25">
      <c r="A17812" s="3"/>
    </row>
    <row r="17813" spans="1:1" x14ac:dyDescent="0.25">
      <c r="A17813" s="3"/>
    </row>
    <row r="17814" spans="1:1" x14ac:dyDescent="0.25">
      <c r="A17814" s="3"/>
    </row>
    <row r="17815" spans="1:1" x14ac:dyDescent="0.25">
      <c r="A17815" s="3"/>
    </row>
    <row r="17816" spans="1:1" x14ac:dyDescent="0.25">
      <c r="A17816" s="3"/>
    </row>
    <row r="17817" spans="1:1" x14ac:dyDescent="0.25">
      <c r="A17817" s="3"/>
    </row>
    <row r="17818" spans="1:1" x14ac:dyDescent="0.25">
      <c r="A17818" s="3"/>
    </row>
    <row r="17819" spans="1:1" x14ac:dyDescent="0.25">
      <c r="A17819" s="3"/>
    </row>
    <row r="17820" spans="1:1" x14ac:dyDescent="0.25">
      <c r="A17820" s="3"/>
    </row>
    <row r="17821" spans="1:1" x14ac:dyDescent="0.25">
      <c r="A17821" s="3"/>
    </row>
    <row r="17822" spans="1:1" x14ac:dyDescent="0.25">
      <c r="A17822" s="3"/>
    </row>
    <row r="17823" spans="1:1" x14ac:dyDescent="0.25">
      <c r="A17823" s="3"/>
    </row>
    <row r="17824" spans="1:1" x14ac:dyDescent="0.25">
      <c r="A17824" s="3"/>
    </row>
    <row r="17825" spans="1:1" x14ac:dyDescent="0.25">
      <c r="A17825" s="3"/>
    </row>
    <row r="17826" spans="1:1" x14ac:dyDescent="0.25">
      <c r="A17826" s="3"/>
    </row>
    <row r="17827" spans="1:1" x14ac:dyDescent="0.25">
      <c r="A17827" s="3"/>
    </row>
    <row r="17828" spans="1:1" x14ac:dyDescent="0.25">
      <c r="A17828" s="3"/>
    </row>
    <row r="17829" spans="1:1" x14ac:dyDescent="0.25">
      <c r="A17829" s="3"/>
    </row>
    <row r="17830" spans="1:1" x14ac:dyDescent="0.25">
      <c r="A17830" s="3"/>
    </row>
    <row r="17831" spans="1:1" x14ac:dyDescent="0.25">
      <c r="A17831" s="3"/>
    </row>
    <row r="17832" spans="1:1" x14ac:dyDescent="0.25">
      <c r="A17832" s="3"/>
    </row>
    <row r="17833" spans="1:1" x14ac:dyDescent="0.25">
      <c r="A17833" s="3"/>
    </row>
    <row r="17834" spans="1:1" x14ac:dyDescent="0.25">
      <c r="A17834" s="3"/>
    </row>
    <row r="17835" spans="1:1" x14ac:dyDescent="0.25">
      <c r="A17835" s="3"/>
    </row>
    <row r="17836" spans="1:1" x14ac:dyDescent="0.25">
      <c r="A17836" s="3"/>
    </row>
    <row r="17837" spans="1:1" x14ac:dyDescent="0.25">
      <c r="A17837" s="3"/>
    </row>
    <row r="17838" spans="1:1" x14ac:dyDescent="0.25">
      <c r="A17838" s="3"/>
    </row>
    <row r="17839" spans="1:1" x14ac:dyDescent="0.25">
      <c r="A17839" s="3"/>
    </row>
    <row r="17840" spans="1:1" x14ac:dyDescent="0.25">
      <c r="A17840" s="3"/>
    </row>
    <row r="17841" spans="1:1" x14ac:dyDescent="0.25">
      <c r="A17841" s="3"/>
    </row>
    <row r="17842" spans="1:1" x14ac:dyDescent="0.25">
      <c r="A17842" s="3"/>
    </row>
    <row r="17843" spans="1:1" x14ac:dyDescent="0.25">
      <c r="A17843" s="3"/>
    </row>
    <row r="17844" spans="1:1" x14ac:dyDescent="0.25">
      <c r="A17844" s="3"/>
    </row>
    <row r="17845" spans="1:1" x14ac:dyDescent="0.25">
      <c r="A17845" s="3"/>
    </row>
    <row r="17846" spans="1:1" x14ac:dyDescent="0.25">
      <c r="A17846" s="3"/>
    </row>
    <row r="17847" spans="1:1" x14ac:dyDescent="0.25">
      <c r="A17847" s="3"/>
    </row>
    <row r="17848" spans="1:1" x14ac:dyDescent="0.25">
      <c r="A17848" s="3"/>
    </row>
    <row r="17849" spans="1:1" x14ac:dyDescent="0.25">
      <c r="A17849" s="3"/>
    </row>
    <row r="17850" spans="1:1" x14ac:dyDescent="0.25">
      <c r="A17850" s="3"/>
    </row>
    <row r="17851" spans="1:1" x14ac:dyDescent="0.25">
      <c r="A17851" s="3"/>
    </row>
    <row r="17852" spans="1:1" x14ac:dyDescent="0.25">
      <c r="A17852" s="3"/>
    </row>
    <row r="17853" spans="1:1" x14ac:dyDescent="0.25">
      <c r="A17853" s="3"/>
    </row>
    <row r="17854" spans="1:1" x14ac:dyDescent="0.25">
      <c r="A17854" s="3"/>
    </row>
    <row r="17855" spans="1:1" x14ac:dyDescent="0.25">
      <c r="A17855" s="3"/>
    </row>
    <row r="17856" spans="1:1" x14ac:dyDescent="0.25">
      <c r="A17856" s="3"/>
    </row>
    <row r="17857" spans="1:1" x14ac:dyDescent="0.25">
      <c r="A17857" s="3"/>
    </row>
    <row r="17858" spans="1:1" x14ac:dyDescent="0.25">
      <c r="A17858" s="3"/>
    </row>
    <row r="17859" spans="1:1" x14ac:dyDescent="0.25">
      <c r="A17859" s="3"/>
    </row>
    <row r="17860" spans="1:1" x14ac:dyDescent="0.25">
      <c r="A17860" s="3"/>
    </row>
    <row r="17861" spans="1:1" x14ac:dyDescent="0.25">
      <c r="A17861" s="3"/>
    </row>
    <row r="17862" spans="1:1" x14ac:dyDescent="0.25">
      <c r="A17862" s="3"/>
    </row>
    <row r="17863" spans="1:1" x14ac:dyDescent="0.25">
      <c r="A17863" s="3"/>
    </row>
    <row r="17864" spans="1:1" x14ac:dyDescent="0.25">
      <c r="A17864" s="3"/>
    </row>
    <row r="17865" spans="1:1" x14ac:dyDescent="0.25">
      <c r="A17865" s="3"/>
    </row>
    <row r="17866" spans="1:1" x14ac:dyDescent="0.25">
      <c r="A17866" s="3"/>
    </row>
    <row r="17867" spans="1:1" x14ac:dyDescent="0.25">
      <c r="A17867" s="3"/>
    </row>
    <row r="17868" spans="1:1" x14ac:dyDescent="0.25">
      <c r="A17868" s="3"/>
    </row>
    <row r="17869" spans="1:1" x14ac:dyDescent="0.25">
      <c r="A17869" s="3"/>
    </row>
    <row r="17870" spans="1:1" x14ac:dyDescent="0.25">
      <c r="A17870" s="3"/>
    </row>
    <row r="17871" spans="1:1" x14ac:dyDescent="0.25">
      <c r="A17871" s="3"/>
    </row>
    <row r="17872" spans="1:1" x14ac:dyDescent="0.25">
      <c r="A17872" s="3"/>
    </row>
    <row r="17873" spans="1:1" x14ac:dyDescent="0.25">
      <c r="A17873" s="3"/>
    </row>
    <row r="17874" spans="1:1" x14ac:dyDescent="0.25">
      <c r="A17874" s="3"/>
    </row>
    <row r="17875" spans="1:1" x14ac:dyDescent="0.25">
      <c r="A17875" s="3"/>
    </row>
    <row r="17876" spans="1:1" x14ac:dyDescent="0.25">
      <c r="A17876" s="3"/>
    </row>
    <row r="17877" spans="1:1" x14ac:dyDescent="0.25">
      <c r="A17877" s="3"/>
    </row>
    <row r="17878" spans="1:1" x14ac:dyDescent="0.25">
      <c r="A17878" s="3"/>
    </row>
    <row r="17879" spans="1:1" x14ac:dyDescent="0.25">
      <c r="A17879" s="3"/>
    </row>
    <row r="17880" spans="1:1" x14ac:dyDescent="0.25">
      <c r="A17880" s="3"/>
    </row>
    <row r="17881" spans="1:1" x14ac:dyDescent="0.25">
      <c r="A17881" s="3"/>
    </row>
    <row r="17882" spans="1:1" x14ac:dyDescent="0.25">
      <c r="A17882" s="3"/>
    </row>
    <row r="17883" spans="1:1" x14ac:dyDescent="0.25">
      <c r="A17883" s="3"/>
    </row>
    <row r="17884" spans="1:1" x14ac:dyDescent="0.25">
      <c r="A17884" s="3"/>
    </row>
    <row r="17885" spans="1:1" x14ac:dyDescent="0.25">
      <c r="A17885" s="3"/>
    </row>
    <row r="17886" spans="1:1" x14ac:dyDescent="0.25">
      <c r="A17886" s="3"/>
    </row>
    <row r="17887" spans="1:1" x14ac:dyDescent="0.25">
      <c r="A17887" s="3"/>
    </row>
    <row r="17888" spans="1:1" x14ac:dyDescent="0.25">
      <c r="A17888" s="3"/>
    </row>
    <row r="17889" spans="1:1" x14ac:dyDescent="0.25">
      <c r="A17889" s="3"/>
    </row>
    <row r="17890" spans="1:1" x14ac:dyDescent="0.25">
      <c r="A17890" s="3"/>
    </row>
    <row r="17891" spans="1:1" x14ac:dyDescent="0.25">
      <c r="A17891" s="3"/>
    </row>
    <row r="17892" spans="1:1" x14ac:dyDescent="0.25">
      <c r="A17892" s="3"/>
    </row>
    <row r="17893" spans="1:1" x14ac:dyDescent="0.25">
      <c r="A17893" s="3"/>
    </row>
    <row r="17894" spans="1:1" x14ac:dyDescent="0.25">
      <c r="A17894" s="3"/>
    </row>
    <row r="17895" spans="1:1" x14ac:dyDescent="0.25">
      <c r="A17895" s="3"/>
    </row>
    <row r="17896" spans="1:1" x14ac:dyDescent="0.25">
      <c r="A17896" s="3"/>
    </row>
    <row r="17897" spans="1:1" x14ac:dyDescent="0.25">
      <c r="A17897" s="3"/>
    </row>
    <row r="17898" spans="1:1" x14ac:dyDescent="0.25">
      <c r="A17898" s="3"/>
    </row>
    <row r="17899" spans="1:1" x14ac:dyDescent="0.25">
      <c r="A17899" s="3"/>
    </row>
    <row r="17900" spans="1:1" x14ac:dyDescent="0.25">
      <c r="A17900" s="3"/>
    </row>
    <row r="17901" spans="1:1" x14ac:dyDescent="0.25">
      <c r="A17901" s="3"/>
    </row>
    <row r="17902" spans="1:1" x14ac:dyDescent="0.25">
      <c r="A17902" s="3"/>
    </row>
    <row r="17903" spans="1:1" x14ac:dyDescent="0.25">
      <c r="A17903" s="3"/>
    </row>
    <row r="17904" spans="1:1" x14ac:dyDescent="0.25">
      <c r="A17904" s="3"/>
    </row>
    <row r="17905" spans="1:1" x14ac:dyDescent="0.25">
      <c r="A17905" s="3"/>
    </row>
    <row r="17906" spans="1:1" x14ac:dyDescent="0.25">
      <c r="A17906" s="3"/>
    </row>
    <row r="17907" spans="1:1" x14ac:dyDescent="0.25">
      <c r="A17907" s="3"/>
    </row>
    <row r="17908" spans="1:1" x14ac:dyDescent="0.25">
      <c r="A17908" s="3"/>
    </row>
    <row r="17909" spans="1:1" x14ac:dyDescent="0.25">
      <c r="A17909" s="3"/>
    </row>
    <row r="17910" spans="1:1" x14ac:dyDescent="0.25">
      <c r="A17910" s="3"/>
    </row>
    <row r="17911" spans="1:1" x14ac:dyDescent="0.25">
      <c r="A17911" s="3"/>
    </row>
    <row r="17912" spans="1:1" x14ac:dyDescent="0.25">
      <c r="A17912" s="3"/>
    </row>
    <row r="17913" spans="1:1" x14ac:dyDescent="0.25">
      <c r="A17913" s="3"/>
    </row>
    <row r="17914" spans="1:1" x14ac:dyDescent="0.25">
      <c r="A17914" s="3"/>
    </row>
    <row r="17915" spans="1:1" x14ac:dyDescent="0.25">
      <c r="A17915" s="3"/>
    </row>
    <row r="17916" spans="1:1" x14ac:dyDescent="0.25">
      <c r="A17916" s="3"/>
    </row>
    <row r="17917" spans="1:1" x14ac:dyDescent="0.25">
      <c r="A17917" s="3"/>
    </row>
    <row r="17918" spans="1:1" x14ac:dyDescent="0.25">
      <c r="A17918" s="3"/>
    </row>
    <row r="17919" spans="1:1" x14ac:dyDescent="0.25">
      <c r="A17919" s="3"/>
    </row>
    <row r="17920" spans="1:1" x14ac:dyDescent="0.25">
      <c r="A17920" s="3"/>
    </row>
    <row r="17921" spans="1:1" x14ac:dyDescent="0.25">
      <c r="A17921" s="3"/>
    </row>
    <row r="17922" spans="1:1" x14ac:dyDescent="0.25">
      <c r="A17922" s="3"/>
    </row>
    <row r="17923" spans="1:1" x14ac:dyDescent="0.25">
      <c r="A17923" s="3"/>
    </row>
    <row r="17924" spans="1:1" x14ac:dyDescent="0.25">
      <c r="A17924" s="3"/>
    </row>
    <row r="17925" spans="1:1" x14ac:dyDescent="0.25">
      <c r="A17925" s="3"/>
    </row>
    <row r="17926" spans="1:1" x14ac:dyDescent="0.25">
      <c r="A17926" s="3"/>
    </row>
    <row r="17927" spans="1:1" x14ac:dyDescent="0.25">
      <c r="A17927" s="3"/>
    </row>
    <row r="17928" spans="1:1" x14ac:dyDescent="0.25">
      <c r="A17928" s="3"/>
    </row>
    <row r="17929" spans="1:1" x14ac:dyDescent="0.25">
      <c r="A17929" s="3"/>
    </row>
    <row r="17930" spans="1:1" x14ac:dyDescent="0.25">
      <c r="A17930" s="3"/>
    </row>
    <row r="17931" spans="1:1" x14ac:dyDescent="0.25">
      <c r="A17931" s="3"/>
    </row>
    <row r="17932" spans="1:1" x14ac:dyDescent="0.25">
      <c r="A17932" s="3"/>
    </row>
    <row r="17933" spans="1:1" x14ac:dyDescent="0.25">
      <c r="A17933" s="3"/>
    </row>
    <row r="17934" spans="1:1" x14ac:dyDescent="0.25">
      <c r="A17934" s="3"/>
    </row>
    <row r="17935" spans="1:1" x14ac:dyDescent="0.25">
      <c r="A17935" s="3"/>
    </row>
    <row r="17936" spans="1:1" x14ac:dyDescent="0.25">
      <c r="A17936" s="3"/>
    </row>
    <row r="17937" spans="1:1" x14ac:dyDescent="0.25">
      <c r="A17937" s="3"/>
    </row>
    <row r="17938" spans="1:1" x14ac:dyDescent="0.25">
      <c r="A17938" s="3"/>
    </row>
    <row r="17939" spans="1:1" x14ac:dyDescent="0.25">
      <c r="A17939" s="3"/>
    </row>
    <row r="17940" spans="1:1" x14ac:dyDescent="0.25">
      <c r="A17940" s="3"/>
    </row>
    <row r="17941" spans="1:1" x14ac:dyDescent="0.25">
      <c r="A17941" s="3"/>
    </row>
    <row r="17942" spans="1:1" x14ac:dyDescent="0.25">
      <c r="A17942" s="3"/>
    </row>
    <row r="17943" spans="1:1" x14ac:dyDescent="0.25">
      <c r="A17943" s="3"/>
    </row>
    <row r="17944" spans="1:1" x14ac:dyDescent="0.25">
      <c r="A17944" s="3"/>
    </row>
    <row r="17945" spans="1:1" x14ac:dyDescent="0.25">
      <c r="A17945" s="3"/>
    </row>
    <row r="17946" spans="1:1" x14ac:dyDescent="0.25">
      <c r="A17946" s="3"/>
    </row>
    <row r="17947" spans="1:1" x14ac:dyDescent="0.25">
      <c r="A17947" s="3"/>
    </row>
    <row r="17948" spans="1:1" x14ac:dyDescent="0.25">
      <c r="A17948" s="3"/>
    </row>
    <row r="17949" spans="1:1" x14ac:dyDescent="0.25">
      <c r="A17949" s="3"/>
    </row>
    <row r="17950" spans="1:1" x14ac:dyDescent="0.25">
      <c r="A17950" s="3"/>
    </row>
    <row r="17951" spans="1:1" x14ac:dyDescent="0.25">
      <c r="A17951" s="3"/>
    </row>
    <row r="17952" spans="1:1" x14ac:dyDescent="0.25">
      <c r="A17952" s="3"/>
    </row>
    <row r="17953" spans="1:1" x14ac:dyDescent="0.25">
      <c r="A17953" s="3"/>
    </row>
    <row r="17954" spans="1:1" x14ac:dyDescent="0.25">
      <c r="A17954" s="3"/>
    </row>
    <row r="17955" spans="1:1" x14ac:dyDescent="0.25">
      <c r="A17955" s="3"/>
    </row>
    <row r="17956" spans="1:1" x14ac:dyDescent="0.25">
      <c r="A17956" s="3"/>
    </row>
    <row r="17957" spans="1:1" x14ac:dyDescent="0.25">
      <c r="A17957" s="3"/>
    </row>
    <row r="17958" spans="1:1" x14ac:dyDescent="0.25">
      <c r="A17958" s="3"/>
    </row>
    <row r="17959" spans="1:1" x14ac:dyDescent="0.25">
      <c r="A17959" s="3"/>
    </row>
    <row r="17960" spans="1:1" x14ac:dyDescent="0.25">
      <c r="A17960" s="3"/>
    </row>
    <row r="17961" spans="1:1" x14ac:dyDescent="0.25">
      <c r="A17961" s="3"/>
    </row>
    <row r="17962" spans="1:1" x14ac:dyDescent="0.25">
      <c r="A17962" s="3"/>
    </row>
    <row r="17963" spans="1:1" x14ac:dyDescent="0.25">
      <c r="A17963" s="3"/>
    </row>
    <row r="17964" spans="1:1" x14ac:dyDescent="0.25">
      <c r="A17964" s="3"/>
    </row>
    <row r="17965" spans="1:1" x14ac:dyDescent="0.25">
      <c r="A17965" s="3"/>
    </row>
    <row r="17966" spans="1:1" x14ac:dyDescent="0.25">
      <c r="A17966" s="3"/>
    </row>
    <row r="17967" spans="1:1" x14ac:dyDescent="0.25">
      <c r="A17967" s="3"/>
    </row>
    <row r="17968" spans="1:1" x14ac:dyDescent="0.25">
      <c r="A17968" s="3"/>
    </row>
    <row r="17969" spans="1:1" x14ac:dyDescent="0.25">
      <c r="A17969" s="3"/>
    </row>
    <row r="17970" spans="1:1" x14ac:dyDescent="0.25">
      <c r="A17970" s="3"/>
    </row>
    <row r="17971" spans="1:1" x14ac:dyDescent="0.25">
      <c r="A17971" s="3"/>
    </row>
    <row r="17972" spans="1:1" x14ac:dyDescent="0.25">
      <c r="A17972" s="3"/>
    </row>
    <row r="17973" spans="1:1" x14ac:dyDescent="0.25">
      <c r="A17973" s="3"/>
    </row>
    <row r="17974" spans="1:1" x14ac:dyDescent="0.25">
      <c r="A17974" s="3"/>
    </row>
    <row r="17975" spans="1:1" x14ac:dyDescent="0.25">
      <c r="A17975" s="3"/>
    </row>
    <row r="17976" spans="1:1" x14ac:dyDescent="0.25">
      <c r="A17976" s="3"/>
    </row>
    <row r="17977" spans="1:1" x14ac:dyDescent="0.25">
      <c r="A17977" s="3"/>
    </row>
    <row r="17978" spans="1:1" x14ac:dyDescent="0.25">
      <c r="A17978" s="3"/>
    </row>
    <row r="17979" spans="1:1" x14ac:dyDescent="0.25">
      <c r="A17979" s="3"/>
    </row>
    <row r="17980" spans="1:1" x14ac:dyDescent="0.25">
      <c r="A17980" s="3"/>
    </row>
    <row r="17981" spans="1:1" x14ac:dyDescent="0.25">
      <c r="A17981" s="3"/>
    </row>
    <row r="17982" spans="1:1" x14ac:dyDescent="0.25">
      <c r="A17982" s="3"/>
    </row>
    <row r="17983" spans="1:1" x14ac:dyDescent="0.25">
      <c r="A17983" s="3"/>
    </row>
    <row r="17984" spans="1:1" x14ac:dyDescent="0.25">
      <c r="A17984" s="3"/>
    </row>
    <row r="17985" spans="1:1" x14ac:dyDescent="0.25">
      <c r="A17985" s="3"/>
    </row>
    <row r="17986" spans="1:1" x14ac:dyDescent="0.25">
      <c r="A17986" s="3"/>
    </row>
    <row r="17987" spans="1:1" x14ac:dyDescent="0.25">
      <c r="A17987" s="3"/>
    </row>
    <row r="17988" spans="1:1" x14ac:dyDescent="0.25">
      <c r="A17988" s="3"/>
    </row>
    <row r="17989" spans="1:1" x14ac:dyDescent="0.25">
      <c r="A17989" s="3"/>
    </row>
    <row r="17990" spans="1:1" x14ac:dyDescent="0.25">
      <c r="A17990" s="3"/>
    </row>
    <row r="17991" spans="1:1" x14ac:dyDescent="0.25">
      <c r="A17991" s="3"/>
    </row>
    <row r="17992" spans="1:1" x14ac:dyDescent="0.25">
      <c r="A17992" s="3"/>
    </row>
    <row r="17993" spans="1:1" x14ac:dyDescent="0.25">
      <c r="A17993" s="3"/>
    </row>
    <row r="17994" spans="1:1" x14ac:dyDescent="0.25">
      <c r="A17994" s="3"/>
    </row>
    <row r="17995" spans="1:1" x14ac:dyDescent="0.25">
      <c r="A17995" s="3"/>
    </row>
    <row r="17996" spans="1:1" x14ac:dyDescent="0.25">
      <c r="A17996" s="3"/>
    </row>
    <row r="17997" spans="1:1" x14ac:dyDescent="0.25">
      <c r="A17997" s="3"/>
    </row>
    <row r="17998" spans="1:1" x14ac:dyDescent="0.25">
      <c r="A17998" s="3"/>
    </row>
    <row r="17999" spans="1:1" x14ac:dyDescent="0.25">
      <c r="A17999" s="3"/>
    </row>
    <row r="18000" spans="1:1" x14ac:dyDescent="0.25">
      <c r="A18000" s="3"/>
    </row>
    <row r="18001" spans="1:1" x14ac:dyDescent="0.25">
      <c r="A18001" s="3"/>
    </row>
    <row r="18002" spans="1:1" x14ac:dyDescent="0.25">
      <c r="A18002" s="3"/>
    </row>
    <row r="18003" spans="1:1" x14ac:dyDescent="0.25">
      <c r="A18003" s="3"/>
    </row>
    <row r="18004" spans="1:1" x14ac:dyDescent="0.25">
      <c r="A18004" s="3"/>
    </row>
    <row r="18005" spans="1:1" x14ac:dyDescent="0.25">
      <c r="A18005" s="3"/>
    </row>
    <row r="18006" spans="1:1" x14ac:dyDescent="0.25">
      <c r="A18006" s="3"/>
    </row>
    <row r="18007" spans="1:1" x14ac:dyDescent="0.25">
      <c r="A18007" s="3"/>
    </row>
    <row r="18008" spans="1:1" x14ac:dyDescent="0.25">
      <c r="A18008" s="3"/>
    </row>
    <row r="18009" spans="1:1" x14ac:dyDescent="0.25">
      <c r="A18009" s="3"/>
    </row>
    <row r="18010" spans="1:1" x14ac:dyDescent="0.25">
      <c r="A18010" s="3"/>
    </row>
    <row r="18011" spans="1:1" x14ac:dyDescent="0.25">
      <c r="A18011" s="3"/>
    </row>
    <row r="18012" spans="1:1" x14ac:dyDescent="0.25">
      <c r="A18012" s="3"/>
    </row>
    <row r="18013" spans="1:1" x14ac:dyDescent="0.25">
      <c r="A18013" s="3"/>
    </row>
    <row r="18014" spans="1:1" x14ac:dyDescent="0.25">
      <c r="A18014" s="3"/>
    </row>
    <row r="18015" spans="1:1" x14ac:dyDescent="0.25">
      <c r="A18015" s="3"/>
    </row>
    <row r="18016" spans="1:1" x14ac:dyDescent="0.25">
      <c r="A18016" s="3"/>
    </row>
    <row r="18017" spans="1:1" x14ac:dyDescent="0.25">
      <c r="A18017" s="3"/>
    </row>
    <row r="18018" spans="1:1" x14ac:dyDescent="0.25">
      <c r="A18018" s="3"/>
    </row>
    <row r="18019" spans="1:1" x14ac:dyDescent="0.25">
      <c r="A18019" s="3"/>
    </row>
    <row r="18020" spans="1:1" x14ac:dyDescent="0.25">
      <c r="A18020" s="3"/>
    </row>
    <row r="18021" spans="1:1" x14ac:dyDescent="0.25">
      <c r="A18021" s="3"/>
    </row>
    <row r="18022" spans="1:1" x14ac:dyDescent="0.25">
      <c r="A18022" s="3"/>
    </row>
    <row r="18023" spans="1:1" x14ac:dyDescent="0.25">
      <c r="A18023" s="3"/>
    </row>
    <row r="18024" spans="1:1" x14ac:dyDescent="0.25">
      <c r="A18024" s="3"/>
    </row>
    <row r="18025" spans="1:1" x14ac:dyDescent="0.25">
      <c r="A18025" s="3"/>
    </row>
    <row r="18026" spans="1:1" x14ac:dyDescent="0.25">
      <c r="A18026" s="3"/>
    </row>
    <row r="18027" spans="1:1" x14ac:dyDescent="0.25">
      <c r="A18027" s="3"/>
    </row>
    <row r="18028" spans="1:1" x14ac:dyDescent="0.25">
      <c r="A18028" s="3"/>
    </row>
    <row r="18029" spans="1:1" x14ac:dyDescent="0.25">
      <c r="A18029" s="3"/>
    </row>
    <row r="18030" spans="1:1" x14ac:dyDescent="0.25">
      <c r="A18030" s="3"/>
    </row>
    <row r="18031" spans="1:1" x14ac:dyDescent="0.25">
      <c r="A18031" s="3"/>
    </row>
    <row r="18032" spans="1:1" x14ac:dyDescent="0.25">
      <c r="A18032" s="3"/>
    </row>
    <row r="18033" spans="1:1" x14ac:dyDescent="0.25">
      <c r="A18033" s="3"/>
    </row>
    <row r="18034" spans="1:1" x14ac:dyDescent="0.25">
      <c r="A18034" s="3"/>
    </row>
    <row r="18035" spans="1:1" x14ac:dyDescent="0.25">
      <c r="A18035" s="3"/>
    </row>
    <row r="18036" spans="1:1" x14ac:dyDescent="0.25">
      <c r="A18036" s="3"/>
    </row>
    <row r="18037" spans="1:1" x14ac:dyDescent="0.25">
      <c r="A18037" s="3"/>
    </row>
    <row r="18038" spans="1:1" x14ac:dyDescent="0.25">
      <c r="A18038" s="3"/>
    </row>
    <row r="18039" spans="1:1" x14ac:dyDescent="0.25">
      <c r="A18039" s="3"/>
    </row>
    <row r="18040" spans="1:1" x14ac:dyDescent="0.25">
      <c r="A18040" s="3"/>
    </row>
    <row r="18041" spans="1:1" x14ac:dyDescent="0.25">
      <c r="A18041" s="3"/>
    </row>
    <row r="18042" spans="1:1" x14ac:dyDescent="0.25">
      <c r="A18042" s="3"/>
    </row>
    <row r="18043" spans="1:1" x14ac:dyDescent="0.25">
      <c r="A18043" s="3"/>
    </row>
    <row r="18044" spans="1:1" x14ac:dyDescent="0.25">
      <c r="A18044" s="3"/>
    </row>
    <row r="18045" spans="1:1" x14ac:dyDescent="0.25">
      <c r="A18045" s="3"/>
    </row>
    <row r="18046" spans="1:1" x14ac:dyDescent="0.25">
      <c r="A18046" s="3"/>
    </row>
    <row r="18047" spans="1:1" x14ac:dyDescent="0.25">
      <c r="A18047" s="3"/>
    </row>
    <row r="18048" spans="1:1" x14ac:dyDescent="0.25">
      <c r="A18048" s="3"/>
    </row>
    <row r="18049" spans="1:1" x14ac:dyDescent="0.25">
      <c r="A18049" s="3"/>
    </row>
    <row r="18050" spans="1:1" x14ac:dyDescent="0.25">
      <c r="A18050" s="3"/>
    </row>
    <row r="18051" spans="1:1" x14ac:dyDescent="0.25">
      <c r="A18051" s="3"/>
    </row>
    <row r="18052" spans="1:1" x14ac:dyDescent="0.25">
      <c r="A18052" s="3"/>
    </row>
    <row r="18053" spans="1:1" x14ac:dyDescent="0.25">
      <c r="A18053" s="3"/>
    </row>
    <row r="18054" spans="1:1" x14ac:dyDescent="0.25">
      <c r="A18054" s="3"/>
    </row>
    <row r="18055" spans="1:1" x14ac:dyDescent="0.25">
      <c r="A18055" s="3"/>
    </row>
    <row r="18056" spans="1:1" x14ac:dyDescent="0.25">
      <c r="A18056" s="3"/>
    </row>
    <row r="18057" spans="1:1" x14ac:dyDescent="0.25">
      <c r="A18057" s="3"/>
    </row>
    <row r="18058" spans="1:1" x14ac:dyDescent="0.25">
      <c r="A18058" s="3"/>
    </row>
    <row r="18059" spans="1:1" x14ac:dyDescent="0.25">
      <c r="A18059" s="3"/>
    </row>
    <row r="18060" spans="1:1" x14ac:dyDescent="0.25">
      <c r="A18060" s="3"/>
    </row>
    <row r="18061" spans="1:1" x14ac:dyDescent="0.25">
      <c r="A18061" s="3"/>
    </row>
    <row r="18062" spans="1:1" x14ac:dyDescent="0.25">
      <c r="A18062" s="3"/>
    </row>
    <row r="18063" spans="1:1" x14ac:dyDescent="0.25">
      <c r="A18063" s="3"/>
    </row>
    <row r="18064" spans="1:1" x14ac:dyDescent="0.25">
      <c r="A18064" s="3"/>
    </row>
    <row r="18065" spans="1:1" x14ac:dyDescent="0.25">
      <c r="A18065" s="3"/>
    </row>
    <row r="18066" spans="1:1" x14ac:dyDescent="0.25">
      <c r="A18066" s="3"/>
    </row>
    <row r="18067" spans="1:1" x14ac:dyDescent="0.25">
      <c r="A18067" s="3"/>
    </row>
    <row r="18068" spans="1:1" x14ac:dyDescent="0.25">
      <c r="A18068" s="3"/>
    </row>
    <row r="18069" spans="1:1" x14ac:dyDescent="0.25">
      <c r="A18069" s="3"/>
    </row>
    <row r="18070" spans="1:1" x14ac:dyDescent="0.25">
      <c r="A18070" s="3"/>
    </row>
    <row r="18071" spans="1:1" x14ac:dyDescent="0.25">
      <c r="A18071" s="3"/>
    </row>
    <row r="18072" spans="1:1" x14ac:dyDescent="0.25">
      <c r="A18072" s="3"/>
    </row>
    <row r="18073" spans="1:1" x14ac:dyDescent="0.25">
      <c r="A18073" s="3"/>
    </row>
    <row r="18074" spans="1:1" x14ac:dyDescent="0.25">
      <c r="A18074" s="3"/>
    </row>
    <row r="18075" spans="1:1" x14ac:dyDescent="0.25">
      <c r="A18075" s="3"/>
    </row>
    <row r="18076" spans="1:1" x14ac:dyDescent="0.25">
      <c r="A18076" s="3"/>
    </row>
    <row r="18077" spans="1:1" x14ac:dyDescent="0.25">
      <c r="A18077" s="3"/>
    </row>
    <row r="18078" spans="1:1" x14ac:dyDescent="0.25">
      <c r="A18078" s="3"/>
    </row>
    <row r="18079" spans="1:1" x14ac:dyDescent="0.25">
      <c r="A18079" s="3"/>
    </row>
    <row r="18080" spans="1:1" x14ac:dyDescent="0.25">
      <c r="A18080" s="3"/>
    </row>
    <row r="18081" spans="1:1" x14ac:dyDescent="0.25">
      <c r="A18081" s="3"/>
    </row>
    <row r="18082" spans="1:1" x14ac:dyDescent="0.25">
      <c r="A18082" s="3"/>
    </row>
    <row r="18083" spans="1:1" x14ac:dyDescent="0.25">
      <c r="A18083" s="3"/>
    </row>
    <row r="18084" spans="1:1" x14ac:dyDescent="0.25">
      <c r="A18084" s="3"/>
    </row>
    <row r="18085" spans="1:1" x14ac:dyDescent="0.25">
      <c r="A18085" s="3"/>
    </row>
    <row r="18086" spans="1:1" x14ac:dyDescent="0.25">
      <c r="A18086" s="3"/>
    </row>
    <row r="18087" spans="1:1" x14ac:dyDescent="0.25">
      <c r="A18087" s="3"/>
    </row>
    <row r="18088" spans="1:1" x14ac:dyDescent="0.25">
      <c r="A18088" s="3"/>
    </row>
    <row r="18089" spans="1:1" x14ac:dyDescent="0.25">
      <c r="A18089" s="3"/>
    </row>
    <row r="18090" spans="1:1" x14ac:dyDescent="0.25">
      <c r="A18090" s="3"/>
    </row>
    <row r="18091" spans="1:1" x14ac:dyDescent="0.25">
      <c r="A18091" s="3"/>
    </row>
    <row r="18092" spans="1:1" x14ac:dyDescent="0.25">
      <c r="A18092" s="3"/>
    </row>
    <row r="18093" spans="1:1" x14ac:dyDescent="0.25">
      <c r="A18093" s="3"/>
    </row>
    <row r="18094" spans="1:1" x14ac:dyDescent="0.25">
      <c r="A18094" s="3"/>
    </row>
    <row r="18095" spans="1:1" x14ac:dyDescent="0.25">
      <c r="A18095" s="3"/>
    </row>
    <row r="18096" spans="1:1" x14ac:dyDescent="0.25">
      <c r="A18096" s="3"/>
    </row>
    <row r="18097" spans="1:1" x14ac:dyDescent="0.25">
      <c r="A18097" s="3"/>
    </row>
    <row r="18098" spans="1:1" x14ac:dyDescent="0.25">
      <c r="A18098" s="3"/>
    </row>
    <row r="18099" spans="1:1" x14ac:dyDescent="0.25">
      <c r="A18099" s="3"/>
    </row>
    <row r="18100" spans="1:1" x14ac:dyDescent="0.25">
      <c r="A18100" s="3"/>
    </row>
    <row r="18101" spans="1:1" x14ac:dyDescent="0.25">
      <c r="A18101" s="3"/>
    </row>
    <row r="18102" spans="1:1" x14ac:dyDescent="0.25">
      <c r="A18102" s="3"/>
    </row>
    <row r="18103" spans="1:1" x14ac:dyDescent="0.25">
      <c r="A18103" s="3"/>
    </row>
    <row r="18104" spans="1:1" x14ac:dyDescent="0.25">
      <c r="A18104" s="3"/>
    </row>
    <row r="18105" spans="1:1" x14ac:dyDescent="0.25">
      <c r="A18105" s="3"/>
    </row>
    <row r="18106" spans="1:1" x14ac:dyDescent="0.25">
      <c r="A18106" s="3"/>
    </row>
    <row r="18107" spans="1:1" x14ac:dyDescent="0.25">
      <c r="A18107" s="3"/>
    </row>
    <row r="18108" spans="1:1" x14ac:dyDescent="0.25">
      <c r="A18108" s="3"/>
    </row>
    <row r="18109" spans="1:1" x14ac:dyDescent="0.25">
      <c r="A18109" s="3"/>
    </row>
    <row r="18110" spans="1:1" x14ac:dyDescent="0.25">
      <c r="A18110" s="3"/>
    </row>
    <row r="18111" spans="1:1" x14ac:dyDescent="0.25">
      <c r="A18111" s="3"/>
    </row>
    <row r="18112" spans="1:1" x14ac:dyDescent="0.25">
      <c r="A18112" s="3"/>
    </row>
    <row r="18113" spans="1:1" x14ac:dyDescent="0.25">
      <c r="A18113" s="3"/>
    </row>
    <row r="18114" spans="1:1" x14ac:dyDescent="0.25">
      <c r="A18114" s="3"/>
    </row>
    <row r="18115" spans="1:1" x14ac:dyDescent="0.25">
      <c r="A18115" s="3"/>
    </row>
    <row r="18116" spans="1:1" x14ac:dyDescent="0.25">
      <c r="A18116" s="3"/>
    </row>
    <row r="18117" spans="1:1" x14ac:dyDescent="0.25">
      <c r="A18117" s="3"/>
    </row>
    <row r="18118" spans="1:1" x14ac:dyDescent="0.25">
      <c r="A18118" s="3"/>
    </row>
    <row r="18119" spans="1:1" x14ac:dyDescent="0.25">
      <c r="A18119" s="3"/>
    </row>
    <row r="18120" spans="1:1" x14ac:dyDescent="0.25">
      <c r="A18120" s="3"/>
    </row>
    <row r="18121" spans="1:1" x14ac:dyDescent="0.25">
      <c r="A18121" s="3"/>
    </row>
    <row r="18122" spans="1:1" x14ac:dyDescent="0.25">
      <c r="A18122" s="3"/>
    </row>
    <row r="18123" spans="1:1" x14ac:dyDescent="0.25">
      <c r="A18123" s="3"/>
    </row>
    <row r="18124" spans="1:1" x14ac:dyDescent="0.25">
      <c r="A18124" s="3"/>
    </row>
    <row r="18125" spans="1:1" x14ac:dyDescent="0.25">
      <c r="A18125" s="3"/>
    </row>
    <row r="18126" spans="1:1" x14ac:dyDescent="0.25">
      <c r="A18126" s="3"/>
    </row>
    <row r="18127" spans="1:1" x14ac:dyDescent="0.25">
      <c r="A18127" s="3"/>
    </row>
    <row r="18128" spans="1:1" x14ac:dyDescent="0.25">
      <c r="A18128" s="3"/>
    </row>
    <row r="18129" spans="1:1" x14ac:dyDescent="0.25">
      <c r="A18129" s="3"/>
    </row>
    <row r="18130" spans="1:1" x14ac:dyDescent="0.25">
      <c r="A18130" s="3"/>
    </row>
    <row r="18131" spans="1:1" x14ac:dyDescent="0.25">
      <c r="A18131" s="3"/>
    </row>
    <row r="18132" spans="1:1" x14ac:dyDescent="0.25">
      <c r="A18132" s="3"/>
    </row>
    <row r="18133" spans="1:1" x14ac:dyDescent="0.25">
      <c r="A18133" s="3"/>
    </row>
    <row r="18134" spans="1:1" x14ac:dyDescent="0.25">
      <c r="A18134" s="3"/>
    </row>
    <row r="18135" spans="1:1" x14ac:dyDescent="0.25">
      <c r="A18135" s="3"/>
    </row>
    <row r="18136" spans="1:1" x14ac:dyDescent="0.25">
      <c r="A18136" s="3"/>
    </row>
    <row r="18137" spans="1:1" x14ac:dyDescent="0.25">
      <c r="A18137" s="3"/>
    </row>
    <row r="18138" spans="1:1" x14ac:dyDescent="0.25">
      <c r="A18138" s="3"/>
    </row>
    <row r="18139" spans="1:1" x14ac:dyDescent="0.25">
      <c r="A18139" s="3"/>
    </row>
    <row r="18140" spans="1:1" x14ac:dyDescent="0.25">
      <c r="A18140" s="3"/>
    </row>
    <row r="18141" spans="1:1" x14ac:dyDescent="0.25">
      <c r="A18141" s="3"/>
    </row>
    <row r="18142" spans="1:1" x14ac:dyDescent="0.25">
      <c r="A18142" s="3"/>
    </row>
    <row r="18143" spans="1:1" x14ac:dyDescent="0.25">
      <c r="A18143" s="3"/>
    </row>
    <row r="18144" spans="1:1" x14ac:dyDescent="0.25">
      <c r="A18144" s="3"/>
    </row>
    <row r="18145" spans="1:1" x14ac:dyDescent="0.25">
      <c r="A18145" s="3"/>
    </row>
    <row r="18146" spans="1:1" x14ac:dyDescent="0.25">
      <c r="A18146" s="3"/>
    </row>
    <row r="18147" spans="1:1" x14ac:dyDescent="0.25">
      <c r="A18147" s="3"/>
    </row>
    <row r="18148" spans="1:1" x14ac:dyDescent="0.25">
      <c r="A18148" s="3"/>
    </row>
    <row r="18149" spans="1:1" x14ac:dyDescent="0.25">
      <c r="A18149" s="3"/>
    </row>
    <row r="18150" spans="1:1" x14ac:dyDescent="0.25">
      <c r="A18150" s="3"/>
    </row>
    <row r="18151" spans="1:1" x14ac:dyDescent="0.25">
      <c r="A18151" s="3"/>
    </row>
    <row r="18152" spans="1:1" x14ac:dyDescent="0.25">
      <c r="A18152" s="3"/>
    </row>
    <row r="18153" spans="1:1" x14ac:dyDescent="0.25">
      <c r="A18153" s="3"/>
    </row>
    <row r="18154" spans="1:1" x14ac:dyDescent="0.25">
      <c r="A18154" s="3"/>
    </row>
    <row r="18155" spans="1:1" x14ac:dyDescent="0.25">
      <c r="A18155" s="3"/>
    </row>
    <row r="18156" spans="1:1" x14ac:dyDescent="0.25">
      <c r="A18156" s="3"/>
    </row>
    <row r="18157" spans="1:1" x14ac:dyDescent="0.25">
      <c r="A18157" s="3"/>
    </row>
    <row r="18158" spans="1:1" x14ac:dyDescent="0.25">
      <c r="A18158" s="3"/>
    </row>
    <row r="18159" spans="1:1" x14ac:dyDescent="0.25">
      <c r="A18159" s="3"/>
    </row>
    <row r="18160" spans="1:1" x14ac:dyDescent="0.25">
      <c r="A18160" s="3"/>
    </row>
    <row r="18161" spans="1:1" x14ac:dyDescent="0.25">
      <c r="A18161" s="3"/>
    </row>
    <row r="18162" spans="1:1" x14ac:dyDescent="0.25">
      <c r="A18162" s="3"/>
    </row>
    <row r="18163" spans="1:1" x14ac:dyDescent="0.25">
      <c r="A18163" s="3"/>
    </row>
    <row r="18164" spans="1:1" x14ac:dyDescent="0.25">
      <c r="A18164" s="3"/>
    </row>
    <row r="18165" spans="1:1" x14ac:dyDescent="0.25">
      <c r="A18165" s="3"/>
    </row>
    <row r="18166" spans="1:1" x14ac:dyDescent="0.25">
      <c r="A18166" s="3"/>
    </row>
    <row r="18167" spans="1:1" x14ac:dyDescent="0.25">
      <c r="A18167" s="3"/>
    </row>
    <row r="18168" spans="1:1" x14ac:dyDescent="0.25">
      <c r="A18168" s="3"/>
    </row>
    <row r="18169" spans="1:1" x14ac:dyDescent="0.25">
      <c r="A18169" s="3"/>
    </row>
    <row r="18170" spans="1:1" x14ac:dyDescent="0.25">
      <c r="A18170" s="3"/>
    </row>
    <row r="18171" spans="1:1" x14ac:dyDescent="0.25">
      <c r="A18171" s="3"/>
    </row>
    <row r="18172" spans="1:1" x14ac:dyDescent="0.25">
      <c r="A18172" s="3"/>
    </row>
    <row r="18173" spans="1:1" x14ac:dyDescent="0.25">
      <c r="A18173" s="3"/>
    </row>
    <row r="18174" spans="1:1" x14ac:dyDescent="0.25">
      <c r="A18174" s="3"/>
    </row>
    <row r="18175" spans="1:1" x14ac:dyDescent="0.25">
      <c r="A18175" s="3"/>
    </row>
    <row r="18176" spans="1:1" x14ac:dyDescent="0.25">
      <c r="A18176" s="3"/>
    </row>
    <row r="18177" spans="1:1" x14ac:dyDescent="0.25">
      <c r="A18177" s="3"/>
    </row>
    <row r="18178" spans="1:1" x14ac:dyDescent="0.25">
      <c r="A18178" s="3"/>
    </row>
    <row r="18179" spans="1:1" x14ac:dyDescent="0.25">
      <c r="A18179" s="3"/>
    </row>
    <row r="18180" spans="1:1" x14ac:dyDescent="0.25">
      <c r="A18180" s="3"/>
    </row>
    <row r="18181" spans="1:1" x14ac:dyDescent="0.25">
      <c r="A18181" s="3"/>
    </row>
    <row r="18182" spans="1:1" x14ac:dyDescent="0.25">
      <c r="A18182" s="3"/>
    </row>
    <row r="18183" spans="1:1" x14ac:dyDescent="0.25">
      <c r="A18183" s="3"/>
    </row>
    <row r="18184" spans="1:1" x14ac:dyDescent="0.25">
      <c r="A18184" s="3"/>
    </row>
    <row r="18185" spans="1:1" x14ac:dyDescent="0.25">
      <c r="A18185" s="3"/>
    </row>
    <row r="18186" spans="1:1" x14ac:dyDescent="0.25">
      <c r="A18186" s="3"/>
    </row>
    <row r="18187" spans="1:1" x14ac:dyDescent="0.25">
      <c r="A18187" s="3"/>
    </row>
    <row r="18188" spans="1:1" x14ac:dyDescent="0.25">
      <c r="A18188" s="3"/>
    </row>
    <row r="18189" spans="1:1" x14ac:dyDescent="0.25">
      <c r="A18189" s="3"/>
    </row>
    <row r="18190" spans="1:1" x14ac:dyDescent="0.25">
      <c r="A18190" s="3"/>
    </row>
    <row r="18191" spans="1:1" x14ac:dyDescent="0.25">
      <c r="A18191" s="3"/>
    </row>
    <row r="18192" spans="1:1" x14ac:dyDescent="0.25">
      <c r="A18192" s="3"/>
    </row>
    <row r="18193" spans="1:1" x14ac:dyDescent="0.25">
      <c r="A18193" s="3"/>
    </row>
    <row r="18194" spans="1:1" x14ac:dyDescent="0.25">
      <c r="A18194" s="3"/>
    </row>
    <row r="18195" spans="1:1" x14ac:dyDescent="0.25">
      <c r="A18195" s="3"/>
    </row>
    <row r="18196" spans="1:1" x14ac:dyDescent="0.25">
      <c r="A18196" s="3"/>
    </row>
    <row r="18197" spans="1:1" x14ac:dyDescent="0.25">
      <c r="A18197" s="3"/>
    </row>
    <row r="18198" spans="1:1" x14ac:dyDescent="0.25">
      <c r="A18198" s="3"/>
    </row>
    <row r="18199" spans="1:1" x14ac:dyDescent="0.25">
      <c r="A18199" s="3"/>
    </row>
    <row r="18200" spans="1:1" x14ac:dyDescent="0.25">
      <c r="A18200" s="3"/>
    </row>
    <row r="18201" spans="1:1" x14ac:dyDescent="0.25">
      <c r="A18201" s="3"/>
    </row>
    <row r="18202" spans="1:1" x14ac:dyDescent="0.25">
      <c r="A18202" s="3"/>
    </row>
    <row r="18203" spans="1:1" x14ac:dyDescent="0.25">
      <c r="A18203" s="3"/>
    </row>
    <row r="18204" spans="1:1" x14ac:dyDescent="0.25">
      <c r="A18204" s="3"/>
    </row>
    <row r="18205" spans="1:1" x14ac:dyDescent="0.25">
      <c r="A18205" s="3"/>
    </row>
    <row r="18206" spans="1:1" x14ac:dyDescent="0.25">
      <c r="A18206" s="3"/>
    </row>
    <row r="18207" spans="1:1" x14ac:dyDescent="0.25">
      <c r="A18207" s="3"/>
    </row>
    <row r="18208" spans="1:1" x14ac:dyDescent="0.25">
      <c r="A18208" s="3"/>
    </row>
    <row r="18209" spans="1:1" x14ac:dyDescent="0.25">
      <c r="A18209" s="3"/>
    </row>
    <row r="18210" spans="1:1" x14ac:dyDescent="0.25">
      <c r="A18210" s="3"/>
    </row>
    <row r="18211" spans="1:1" x14ac:dyDescent="0.25">
      <c r="A18211" s="3"/>
    </row>
    <row r="18212" spans="1:1" x14ac:dyDescent="0.25">
      <c r="A18212" s="3"/>
    </row>
    <row r="18213" spans="1:1" x14ac:dyDescent="0.25">
      <c r="A18213" s="3"/>
    </row>
    <row r="18214" spans="1:1" x14ac:dyDescent="0.25">
      <c r="A18214" s="3"/>
    </row>
    <row r="18215" spans="1:1" x14ac:dyDescent="0.25">
      <c r="A18215" s="3"/>
    </row>
    <row r="18216" spans="1:1" x14ac:dyDescent="0.25">
      <c r="A18216" s="3"/>
    </row>
    <row r="18217" spans="1:1" x14ac:dyDescent="0.25">
      <c r="A18217" s="3"/>
    </row>
    <row r="18218" spans="1:1" x14ac:dyDescent="0.25">
      <c r="A18218" s="3"/>
    </row>
    <row r="18219" spans="1:1" x14ac:dyDescent="0.25">
      <c r="A18219" s="3"/>
    </row>
    <row r="18220" spans="1:1" x14ac:dyDescent="0.25">
      <c r="A18220" s="3"/>
    </row>
    <row r="18221" spans="1:1" x14ac:dyDescent="0.25">
      <c r="A18221" s="3"/>
    </row>
    <row r="18222" spans="1:1" x14ac:dyDescent="0.25">
      <c r="A18222" s="3"/>
    </row>
    <row r="18223" spans="1:1" x14ac:dyDescent="0.25">
      <c r="A18223" s="3"/>
    </row>
    <row r="18224" spans="1:1" x14ac:dyDescent="0.25">
      <c r="A18224" s="3"/>
    </row>
    <row r="18225" spans="1:1" x14ac:dyDescent="0.25">
      <c r="A18225" s="3"/>
    </row>
    <row r="18226" spans="1:1" x14ac:dyDescent="0.25">
      <c r="A18226" s="3"/>
    </row>
    <row r="18227" spans="1:1" x14ac:dyDescent="0.25">
      <c r="A18227" s="3"/>
    </row>
    <row r="18228" spans="1:1" x14ac:dyDescent="0.25">
      <c r="A18228" s="3"/>
    </row>
    <row r="18229" spans="1:1" x14ac:dyDescent="0.25">
      <c r="A18229" s="3"/>
    </row>
    <row r="18230" spans="1:1" x14ac:dyDescent="0.25">
      <c r="A18230" s="3"/>
    </row>
    <row r="18231" spans="1:1" x14ac:dyDescent="0.25">
      <c r="A18231" s="3"/>
    </row>
    <row r="18232" spans="1:1" x14ac:dyDescent="0.25">
      <c r="A18232" s="3"/>
    </row>
    <row r="18233" spans="1:1" x14ac:dyDescent="0.25">
      <c r="A18233" s="3"/>
    </row>
    <row r="18234" spans="1:1" x14ac:dyDescent="0.25">
      <c r="A18234" s="3"/>
    </row>
    <row r="18235" spans="1:1" x14ac:dyDescent="0.25">
      <c r="A18235" s="3"/>
    </row>
    <row r="18236" spans="1:1" x14ac:dyDescent="0.25">
      <c r="A18236" s="3"/>
    </row>
    <row r="18237" spans="1:1" x14ac:dyDescent="0.25">
      <c r="A18237" s="3"/>
    </row>
    <row r="18238" spans="1:1" x14ac:dyDescent="0.25">
      <c r="A18238" s="3"/>
    </row>
    <row r="18239" spans="1:1" x14ac:dyDescent="0.25">
      <c r="A18239" s="3"/>
    </row>
    <row r="18240" spans="1:1" x14ac:dyDescent="0.25">
      <c r="A18240" s="3"/>
    </row>
    <row r="18241" spans="1:1" x14ac:dyDescent="0.25">
      <c r="A18241" s="3"/>
    </row>
    <row r="18242" spans="1:1" x14ac:dyDescent="0.25">
      <c r="A18242" s="3"/>
    </row>
    <row r="18243" spans="1:1" x14ac:dyDescent="0.25">
      <c r="A18243" s="3"/>
    </row>
    <row r="18244" spans="1:1" x14ac:dyDescent="0.25">
      <c r="A18244" s="3"/>
    </row>
    <row r="18245" spans="1:1" x14ac:dyDescent="0.25">
      <c r="A18245" s="3"/>
    </row>
    <row r="18246" spans="1:1" x14ac:dyDescent="0.25">
      <c r="A18246" s="3"/>
    </row>
    <row r="18247" spans="1:1" x14ac:dyDescent="0.25">
      <c r="A18247" s="3"/>
    </row>
    <row r="18248" spans="1:1" x14ac:dyDescent="0.25">
      <c r="A18248" s="3"/>
    </row>
    <row r="18249" spans="1:1" x14ac:dyDescent="0.25">
      <c r="A18249" s="3"/>
    </row>
    <row r="18250" spans="1:1" x14ac:dyDescent="0.25">
      <c r="A18250" s="3"/>
    </row>
    <row r="18251" spans="1:1" x14ac:dyDescent="0.25">
      <c r="A18251" s="3"/>
    </row>
    <row r="18252" spans="1:1" x14ac:dyDescent="0.25">
      <c r="A18252" s="3"/>
    </row>
    <row r="18253" spans="1:1" x14ac:dyDescent="0.25">
      <c r="A18253" s="3"/>
    </row>
    <row r="18254" spans="1:1" x14ac:dyDescent="0.25">
      <c r="A18254" s="3"/>
    </row>
    <row r="18255" spans="1:1" x14ac:dyDescent="0.25">
      <c r="A18255" s="3"/>
    </row>
    <row r="18256" spans="1:1" x14ac:dyDescent="0.25">
      <c r="A18256" s="3"/>
    </row>
    <row r="18257" spans="1:1" x14ac:dyDescent="0.25">
      <c r="A18257" s="3"/>
    </row>
    <row r="18258" spans="1:1" x14ac:dyDescent="0.25">
      <c r="A18258" s="3"/>
    </row>
    <row r="18259" spans="1:1" x14ac:dyDescent="0.25">
      <c r="A18259" s="3"/>
    </row>
    <row r="18260" spans="1:1" x14ac:dyDescent="0.25">
      <c r="A18260" s="3"/>
    </row>
    <row r="18261" spans="1:1" x14ac:dyDescent="0.25">
      <c r="A18261" s="3"/>
    </row>
    <row r="18262" spans="1:1" x14ac:dyDescent="0.25">
      <c r="A18262" s="3"/>
    </row>
    <row r="18263" spans="1:1" x14ac:dyDescent="0.25">
      <c r="A18263" s="3"/>
    </row>
    <row r="18264" spans="1:1" x14ac:dyDescent="0.25">
      <c r="A18264" s="3"/>
    </row>
    <row r="18265" spans="1:1" x14ac:dyDescent="0.25">
      <c r="A18265" s="3"/>
    </row>
    <row r="18266" spans="1:1" x14ac:dyDescent="0.25">
      <c r="A18266" s="3"/>
    </row>
    <row r="18267" spans="1:1" x14ac:dyDescent="0.25">
      <c r="A18267" s="3"/>
    </row>
    <row r="18268" spans="1:1" x14ac:dyDescent="0.25">
      <c r="A18268" s="3"/>
    </row>
    <row r="18269" spans="1:1" x14ac:dyDescent="0.25">
      <c r="A18269" s="3"/>
    </row>
    <row r="18270" spans="1:1" x14ac:dyDescent="0.25">
      <c r="A18270" s="3"/>
    </row>
    <row r="18271" spans="1:1" x14ac:dyDescent="0.25">
      <c r="A18271" s="3"/>
    </row>
    <row r="18272" spans="1:1" x14ac:dyDescent="0.25">
      <c r="A18272" s="3"/>
    </row>
    <row r="18273" spans="1:1" x14ac:dyDescent="0.25">
      <c r="A18273" s="3"/>
    </row>
    <row r="18274" spans="1:1" x14ac:dyDescent="0.25">
      <c r="A18274" s="3"/>
    </row>
    <row r="18275" spans="1:1" x14ac:dyDescent="0.25">
      <c r="A18275" s="3"/>
    </row>
    <row r="18276" spans="1:1" x14ac:dyDescent="0.25">
      <c r="A18276" s="3"/>
    </row>
    <row r="18277" spans="1:1" x14ac:dyDescent="0.25">
      <c r="A18277" s="3"/>
    </row>
    <row r="18278" spans="1:1" x14ac:dyDescent="0.25">
      <c r="A18278" s="3"/>
    </row>
    <row r="18279" spans="1:1" x14ac:dyDescent="0.25">
      <c r="A18279" s="3"/>
    </row>
    <row r="18280" spans="1:1" x14ac:dyDescent="0.25">
      <c r="A18280" s="3"/>
    </row>
    <row r="18281" spans="1:1" x14ac:dyDescent="0.25">
      <c r="A18281" s="3"/>
    </row>
    <row r="18282" spans="1:1" x14ac:dyDescent="0.25">
      <c r="A18282" s="3"/>
    </row>
    <row r="18283" spans="1:1" x14ac:dyDescent="0.25">
      <c r="A18283" s="3"/>
    </row>
    <row r="18284" spans="1:1" x14ac:dyDescent="0.25">
      <c r="A18284" s="3"/>
    </row>
    <row r="18285" spans="1:1" x14ac:dyDescent="0.25">
      <c r="A18285" s="3"/>
    </row>
    <row r="18286" spans="1:1" x14ac:dyDescent="0.25">
      <c r="A18286" s="3"/>
    </row>
    <row r="18287" spans="1:1" x14ac:dyDescent="0.25">
      <c r="A18287" s="3"/>
    </row>
    <row r="18288" spans="1:1" x14ac:dyDescent="0.25">
      <c r="A18288" s="3"/>
    </row>
    <row r="18289" spans="1:1" x14ac:dyDescent="0.25">
      <c r="A18289" s="3"/>
    </row>
    <row r="18290" spans="1:1" x14ac:dyDescent="0.25">
      <c r="A18290" s="3"/>
    </row>
    <row r="18291" spans="1:1" x14ac:dyDescent="0.25">
      <c r="A18291" s="3"/>
    </row>
    <row r="18292" spans="1:1" x14ac:dyDescent="0.25">
      <c r="A18292" s="3"/>
    </row>
    <row r="18293" spans="1:1" x14ac:dyDescent="0.25">
      <c r="A18293" s="3"/>
    </row>
    <row r="18294" spans="1:1" x14ac:dyDescent="0.25">
      <c r="A18294" s="3"/>
    </row>
    <row r="18295" spans="1:1" x14ac:dyDescent="0.25">
      <c r="A18295" s="3"/>
    </row>
    <row r="18296" spans="1:1" x14ac:dyDescent="0.25">
      <c r="A18296" s="3"/>
    </row>
    <row r="18297" spans="1:1" x14ac:dyDescent="0.25">
      <c r="A18297" s="3"/>
    </row>
    <row r="18298" spans="1:1" x14ac:dyDescent="0.25">
      <c r="A18298" s="3"/>
    </row>
    <row r="18299" spans="1:1" x14ac:dyDescent="0.25">
      <c r="A18299" s="3"/>
    </row>
    <row r="18300" spans="1:1" x14ac:dyDescent="0.25">
      <c r="A18300" s="3"/>
    </row>
    <row r="18301" spans="1:1" x14ac:dyDescent="0.25">
      <c r="A18301" s="3"/>
    </row>
    <row r="18302" spans="1:1" x14ac:dyDescent="0.25">
      <c r="A18302" s="3"/>
    </row>
    <row r="18303" spans="1:1" x14ac:dyDescent="0.25">
      <c r="A18303" s="3"/>
    </row>
    <row r="18304" spans="1:1" x14ac:dyDescent="0.25">
      <c r="A18304" s="3"/>
    </row>
    <row r="18305" spans="1:1" x14ac:dyDescent="0.25">
      <c r="A18305" s="3"/>
    </row>
    <row r="18306" spans="1:1" x14ac:dyDescent="0.25">
      <c r="A18306" s="3"/>
    </row>
    <row r="18307" spans="1:1" x14ac:dyDescent="0.25">
      <c r="A18307" s="3"/>
    </row>
    <row r="18308" spans="1:1" x14ac:dyDescent="0.25">
      <c r="A18308" s="3"/>
    </row>
    <row r="18309" spans="1:1" x14ac:dyDescent="0.25">
      <c r="A18309" s="3"/>
    </row>
    <row r="18310" spans="1:1" x14ac:dyDescent="0.25">
      <c r="A18310" s="3"/>
    </row>
    <row r="18311" spans="1:1" x14ac:dyDescent="0.25">
      <c r="A18311" s="3"/>
    </row>
    <row r="18312" spans="1:1" x14ac:dyDescent="0.25">
      <c r="A18312" s="3"/>
    </row>
    <row r="18313" spans="1:1" x14ac:dyDescent="0.25">
      <c r="A18313" s="3"/>
    </row>
    <row r="18314" spans="1:1" x14ac:dyDescent="0.25">
      <c r="A18314" s="3"/>
    </row>
    <row r="18315" spans="1:1" x14ac:dyDescent="0.25">
      <c r="A18315" s="3"/>
    </row>
    <row r="18316" spans="1:1" x14ac:dyDescent="0.25">
      <c r="A18316" s="3"/>
    </row>
    <row r="18317" spans="1:1" x14ac:dyDescent="0.25">
      <c r="A18317" s="3"/>
    </row>
    <row r="18318" spans="1:1" x14ac:dyDescent="0.25">
      <c r="A18318" s="3"/>
    </row>
    <row r="18319" spans="1:1" x14ac:dyDescent="0.25">
      <c r="A18319" s="3"/>
    </row>
    <row r="18320" spans="1:1" x14ac:dyDescent="0.25">
      <c r="A18320" s="3"/>
    </row>
    <row r="18321" spans="1:1" x14ac:dyDescent="0.25">
      <c r="A18321" s="3"/>
    </row>
    <row r="18322" spans="1:1" x14ac:dyDescent="0.25">
      <c r="A18322" s="3"/>
    </row>
    <row r="18323" spans="1:1" x14ac:dyDescent="0.25">
      <c r="A18323" s="3"/>
    </row>
    <row r="18324" spans="1:1" x14ac:dyDescent="0.25">
      <c r="A18324" s="3"/>
    </row>
    <row r="18325" spans="1:1" x14ac:dyDescent="0.25">
      <c r="A18325" s="3"/>
    </row>
    <row r="18326" spans="1:1" x14ac:dyDescent="0.25">
      <c r="A18326" s="3"/>
    </row>
    <row r="18327" spans="1:1" x14ac:dyDescent="0.25">
      <c r="A18327" s="3"/>
    </row>
    <row r="18328" spans="1:1" x14ac:dyDescent="0.25">
      <c r="A18328" s="3"/>
    </row>
    <row r="18329" spans="1:1" x14ac:dyDescent="0.25">
      <c r="A18329" s="3"/>
    </row>
    <row r="18330" spans="1:1" x14ac:dyDescent="0.25">
      <c r="A18330" s="3"/>
    </row>
    <row r="18331" spans="1:1" x14ac:dyDescent="0.25">
      <c r="A18331" s="3"/>
    </row>
    <row r="18332" spans="1:1" x14ac:dyDescent="0.25">
      <c r="A18332" s="3"/>
    </row>
    <row r="18333" spans="1:1" x14ac:dyDescent="0.25">
      <c r="A18333" s="3"/>
    </row>
    <row r="18334" spans="1:1" x14ac:dyDescent="0.25">
      <c r="A18334" s="3"/>
    </row>
    <row r="18335" spans="1:1" x14ac:dyDescent="0.25">
      <c r="A18335" s="3"/>
    </row>
    <row r="18336" spans="1:1" x14ac:dyDescent="0.25">
      <c r="A18336" s="3"/>
    </row>
    <row r="18337" spans="1:1" x14ac:dyDescent="0.25">
      <c r="A18337" s="3"/>
    </row>
    <row r="18338" spans="1:1" x14ac:dyDescent="0.25">
      <c r="A18338" s="3"/>
    </row>
    <row r="18339" spans="1:1" x14ac:dyDescent="0.25">
      <c r="A18339" s="3"/>
    </row>
    <row r="18340" spans="1:1" x14ac:dyDescent="0.25">
      <c r="A18340" s="3"/>
    </row>
    <row r="18341" spans="1:1" x14ac:dyDescent="0.25">
      <c r="A18341" s="3"/>
    </row>
    <row r="18342" spans="1:1" x14ac:dyDescent="0.25">
      <c r="A18342" s="3"/>
    </row>
    <row r="18343" spans="1:1" x14ac:dyDescent="0.25">
      <c r="A18343" s="3"/>
    </row>
    <row r="18344" spans="1:1" x14ac:dyDescent="0.25">
      <c r="A18344" s="3"/>
    </row>
    <row r="18345" spans="1:1" x14ac:dyDescent="0.25">
      <c r="A18345" s="3"/>
    </row>
    <row r="18346" spans="1:1" x14ac:dyDescent="0.25">
      <c r="A18346" s="3"/>
    </row>
    <row r="18347" spans="1:1" x14ac:dyDescent="0.25">
      <c r="A18347" s="3"/>
    </row>
    <row r="18348" spans="1:1" x14ac:dyDescent="0.25">
      <c r="A18348" s="3"/>
    </row>
    <row r="18349" spans="1:1" x14ac:dyDescent="0.25">
      <c r="A18349" s="3"/>
    </row>
    <row r="18350" spans="1:1" x14ac:dyDescent="0.25">
      <c r="A18350" s="3"/>
    </row>
    <row r="18351" spans="1:1" x14ac:dyDescent="0.25">
      <c r="A18351" s="3"/>
    </row>
    <row r="18352" spans="1:1" x14ac:dyDescent="0.25">
      <c r="A18352" s="3"/>
    </row>
    <row r="18353" spans="1:1" x14ac:dyDescent="0.25">
      <c r="A18353" s="3"/>
    </row>
    <row r="18354" spans="1:1" x14ac:dyDescent="0.25">
      <c r="A18354" s="3"/>
    </row>
    <row r="18355" spans="1:1" x14ac:dyDescent="0.25">
      <c r="A18355" s="3"/>
    </row>
    <row r="18356" spans="1:1" x14ac:dyDescent="0.25">
      <c r="A18356" s="3"/>
    </row>
    <row r="18357" spans="1:1" x14ac:dyDescent="0.25">
      <c r="A18357" s="3"/>
    </row>
    <row r="18358" spans="1:1" x14ac:dyDescent="0.25">
      <c r="A18358" s="3"/>
    </row>
    <row r="18359" spans="1:1" x14ac:dyDescent="0.25">
      <c r="A18359" s="3"/>
    </row>
    <row r="18360" spans="1:1" x14ac:dyDescent="0.25">
      <c r="A18360" s="3"/>
    </row>
    <row r="18361" spans="1:1" x14ac:dyDescent="0.25">
      <c r="A18361" s="3"/>
    </row>
    <row r="18362" spans="1:1" x14ac:dyDescent="0.25">
      <c r="A18362" s="3"/>
    </row>
    <row r="18363" spans="1:1" x14ac:dyDescent="0.25">
      <c r="A18363" s="3"/>
    </row>
    <row r="18364" spans="1:1" x14ac:dyDescent="0.25">
      <c r="A18364" s="3"/>
    </row>
    <row r="18365" spans="1:1" x14ac:dyDescent="0.25">
      <c r="A18365" s="3"/>
    </row>
    <row r="18366" spans="1:1" x14ac:dyDescent="0.25">
      <c r="A18366" s="3"/>
    </row>
    <row r="18367" spans="1:1" x14ac:dyDescent="0.25">
      <c r="A18367" s="3"/>
    </row>
    <row r="18368" spans="1:1" x14ac:dyDescent="0.25">
      <c r="A18368" s="3"/>
    </row>
    <row r="18369" spans="1:1" x14ac:dyDescent="0.25">
      <c r="A18369" s="3"/>
    </row>
    <row r="18370" spans="1:1" x14ac:dyDescent="0.25">
      <c r="A18370" s="3"/>
    </row>
    <row r="18371" spans="1:1" x14ac:dyDescent="0.25">
      <c r="A18371" s="3"/>
    </row>
    <row r="18372" spans="1:1" x14ac:dyDescent="0.25">
      <c r="A18372" s="3"/>
    </row>
    <row r="18373" spans="1:1" x14ac:dyDescent="0.25">
      <c r="A18373" s="3"/>
    </row>
    <row r="18374" spans="1:1" x14ac:dyDescent="0.25">
      <c r="A18374" s="3"/>
    </row>
    <row r="18375" spans="1:1" x14ac:dyDescent="0.25">
      <c r="A18375" s="3"/>
    </row>
    <row r="18376" spans="1:1" x14ac:dyDescent="0.25">
      <c r="A18376" s="3"/>
    </row>
    <row r="18377" spans="1:1" x14ac:dyDescent="0.25">
      <c r="A18377" s="3"/>
    </row>
    <row r="18378" spans="1:1" x14ac:dyDescent="0.25">
      <c r="A18378" s="3"/>
    </row>
    <row r="18379" spans="1:1" x14ac:dyDescent="0.25">
      <c r="A18379" s="3"/>
    </row>
    <row r="18380" spans="1:1" x14ac:dyDescent="0.25">
      <c r="A18380" s="3"/>
    </row>
    <row r="18381" spans="1:1" x14ac:dyDescent="0.25">
      <c r="A18381" s="3"/>
    </row>
    <row r="18382" spans="1:1" x14ac:dyDescent="0.25">
      <c r="A18382" s="3"/>
    </row>
    <row r="18383" spans="1:1" x14ac:dyDescent="0.25">
      <c r="A18383" s="3"/>
    </row>
    <row r="18384" spans="1:1" x14ac:dyDescent="0.25">
      <c r="A18384" s="3"/>
    </row>
    <row r="18385" spans="1:1" x14ac:dyDescent="0.25">
      <c r="A18385" s="3"/>
    </row>
    <row r="18386" spans="1:1" x14ac:dyDescent="0.25">
      <c r="A18386" s="3"/>
    </row>
    <row r="18387" spans="1:1" x14ac:dyDescent="0.25">
      <c r="A18387" s="3"/>
    </row>
    <row r="18388" spans="1:1" x14ac:dyDescent="0.25">
      <c r="A18388" s="3"/>
    </row>
    <row r="18389" spans="1:1" x14ac:dyDescent="0.25">
      <c r="A18389" s="3"/>
    </row>
    <row r="18390" spans="1:1" x14ac:dyDescent="0.25">
      <c r="A18390" s="3"/>
    </row>
    <row r="18391" spans="1:1" x14ac:dyDescent="0.25">
      <c r="A18391" s="3"/>
    </row>
    <row r="18392" spans="1:1" x14ac:dyDescent="0.25">
      <c r="A18392" s="3"/>
    </row>
    <row r="18393" spans="1:1" x14ac:dyDescent="0.25">
      <c r="A18393" s="3"/>
    </row>
    <row r="18394" spans="1:1" x14ac:dyDescent="0.25">
      <c r="A18394" s="3"/>
    </row>
    <row r="18395" spans="1:1" x14ac:dyDescent="0.25">
      <c r="A18395" s="3"/>
    </row>
    <row r="18396" spans="1:1" x14ac:dyDescent="0.25">
      <c r="A18396" s="3"/>
    </row>
    <row r="18397" spans="1:1" x14ac:dyDescent="0.25">
      <c r="A18397" s="3"/>
    </row>
    <row r="18398" spans="1:1" x14ac:dyDescent="0.25">
      <c r="A18398" s="3"/>
    </row>
    <row r="18399" spans="1:1" x14ac:dyDescent="0.25">
      <c r="A18399" s="3"/>
    </row>
    <row r="18400" spans="1:1" x14ac:dyDescent="0.25">
      <c r="A18400" s="3"/>
    </row>
    <row r="18401" spans="1:1" x14ac:dyDescent="0.25">
      <c r="A18401" s="3"/>
    </row>
    <row r="18402" spans="1:1" x14ac:dyDescent="0.25">
      <c r="A18402" s="3"/>
    </row>
    <row r="18403" spans="1:1" x14ac:dyDescent="0.25">
      <c r="A18403" s="3"/>
    </row>
    <row r="18404" spans="1:1" x14ac:dyDescent="0.25">
      <c r="A18404" s="3"/>
    </row>
    <row r="18405" spans="1:1" x14ac:dyDescent="0.25">
      <c r="A18405" s="3"/>
    </row>
    <row r="18406" spans="1:1" x14ac:dyDescent="0.25">
      <c r="A18406" s="3"/>
    </row>
    <row r="18407" spans="1:1" x14ac:dyDescent="0.25">
      <c r="A18407" s="3"/>
    </row>
    <row r="18408" spans="1:1" x14ac:dyDescent="0.25">
      <c r="A18408" s="3"/>
    </row>
    <row r="18409" spans="1:1" x14ac:dyDescent="0.25">
      <c r="A18409" s="3"/>
    </row>
    <row r="18410" spans="1:1" x14ac:dyDescent="0.25">
      <c r="A18410" s="3"/>
    </row>
    <row r="18411" spans="1:1" x14ac:dyDescent="0.25">
      <c r="A18411" s="3"/>
    </row>
    <row r="18412" spans="1:1" x14ac:dyDescent="0.25">
      <c r="A18412" s="3"/>
    </row>
    <row r="18413" spans="1:1" x14ac:dyDescent="0.25">
      <c r="A18413" s="3"/>
    </row>
    <row r="18414" spans="1:1" x14ac:dyDescent="0.25">
      <c r="A18414" s="3"/>
    </row>
    <row r="18415" spans="1:1" x14ac:dyDescent="0.25">
      <c r="A18415" s="3"/>
    </row>
    <row r="18416" spans="1:1" x14ac:dyDescent="0.25">
      <c r="A18416" s="3"/>
    </row>
    <row r="18417" spans="1:1" x14ac:dyDescent="0.25">
      <c r="A18417" s="3"/>
    </row>
    <row r="18418" spans="1:1" x14ac:dyDescent="0.25">
      <c r="A18418" s="3"/>
    </row>
    <row r="18419" spans="1:1" x14ac:dyDescent="0.25">
      <c r="A18419" s="3"/>
    </row>
    <row r="18420" spans="1:1" x14ac:dyDescent="0.25">
      <c r="A18420" s="3"/>
    </row>
    <row r="18421" spans="1:1" x14ac:dyDescent="0.25">
      <c r="A18421" s="3"/>
    </row>
    <row r="18422" spans="1:1" x14ac:dyDescent="0.25">
      <c r="A18422" s="3"/>
    </row>
    <row r="18423" spans="1:1" x14ac:dyDescent="0.25">
      <c r="A18423" s="3"/>
    </row>
    <row r="18424" spans="1:1" x14ac:dyDescent="0.25">
      <c r="A18424" s="3"/>
    </row>
    <row r="18425" spans="1:1" x14ac:dyDescent="0.25">
      <c r="A18425" s="3"/>
    </row>
    <row r="18426" spans="1:1" x14ac:dyDescent="0.25">
      <c r="A18426" s="3"/>
    </row>
    <row r="18427" spans="1:1" x14ac:dyDescent="0.25">
      <c r="A18427" s="3"/>
    </row>
    <row r="18428" spans="1:1" x14ac:dyDescent="0.25">
      <c r="A18428" s="3"/>
    </row>
    <row r="18429" spans="1:1" x14ac:dyDescent="0.25">
      <c r="A18429" s="3"/>
    </row>
    <row r="18430" spans="1:1" x14ac:dyDescent="0.25">
      <c r="A18430" s="3"/>
    </row>
    <row r="18431" spans="1:1" x14ac:dyDescent="0.25">
      <c r="A18431" s="3"/>
    </row>
    <row r="18432" spans="1:1" x14ac:dyDescent="0.25">
      <c r="A18432" s="3"/>
    </row>
    <row r="18433" spans="1:1" x14ac:dyDescent="0.25">
      <c r="A18433" s="3"/>
    </row>
    <row r="18434" spans="1:1" x14ac:dyDescent="0.25">
      <c r="A18434" s="3"/>
    </row>
    <row r="18435" spans="1:1" x14ac:dyDescent="0.25">
      <c r="A18435" s="3"/>
    </row>
    <row r="18436" spans="1:1" x14ac:dyDescent="0.25">
      <c r="A18436" s="3"/>
    </row>
    <row r="18437" spans="1:1" x14ac:dyDescent="0.25">
      <c r="A18437" s="3"/>
    </row>
    <row r="18438" spans="1:1" x14ac:dyDescent="0.25">
      <c r="A18438" s="3"/>
    </row>
    <row r="18439" spans="1:1" x14ac:dyDescent="0.25">
      <c r="A18439" s="3"/>
    </row>
    <row r="18440" spans="1:1" x14ac:dyDescent="0.25">
      <c r="A18440" s="3"/>
    </row>
    <row r="18441" spans="1:1" x14ac:dyDescent="0.25">
      <c r="A18441" s="3"/>
    </row>
    <row r="18442" spans="1:1" x14ac:dyDescent="0.25">
      <c r="A18442" s="3"/>
    </row>
    <row r="18443" spans="1:1" x14ac:dyDescent="0.25">
      <c r="A18443" s="3"/>
    </row>
    <row r="18444" spans="1:1" x14ac:dyDescent="0.25">
      <c r="A18444" s="3"/>
    </row>
    <row r="18445" spans="1:1" x14ac:dyDescent="0.25">
      <c r="A18445" s="3"/>
    </row>
    <row r="18446" spans="1:1" x14ac:dyDescent="0.25">
      <c r="A18446" s="3"/>
    </row>
    <row r="18447" spans="1:1" x14ac:dyDescent="0.25">
      <c r="A18447" s="3"/>
    </row>
    <row r="18448" spans="1:1" x14ac:dyDescent="0.25">
      <c r="A18448" s="3"/>
    </row>
    <row r="18449" spans="1:1" x14ac:dyDescent="0.25">
      <c r="A18449" s="3"/>
    </row>
    <row r="18450" spans="1:1" x14ac:dyDescent="0.25">
      <c r="A18450" s="3"/>
    </row>
    <row r="18451" spans="1:1" x14ac:dyDescent="0.25">
      <c r="A18451" s="3"/>
    </row>
    <row r="18452" spans="1:1" x14ac:dyDescent="0.25">
      <c r="A18452" s="3"/>
    </row>
    <row r="18453" spans="1:1" x14ac:dyDescent="0.25">
      <c r="A18453" s="3"/>
    </row>
    <row r="18454" spans="1:1" x14ac:dyDescent="0.25">
      <c r="A18454" s="3"/>
    </row>
    <row r="18455" spans="1:1" x14ac:dyDescent="0.25">
      <c r="A18455" s="3"/>
    </row>
    <row r="18456" spans="1:1" x14ac:dyDescent="0.25">
      <c r="A18456" s="3"/>
    </row>
    <row r="18457" spans="1:1" x14ac:dyDescent="0.25">
      <c r="A18457" s="3"/>
    </row>
    <row r="18458" spans="1:1" x14ac:dyDescent="0.25">
      <c r="A18458" s="3"/>
    </row>
    <row r="18459" spans="1:1" x14ac:dyDescent="0.25">
      <c r="A18459" s="3"/>
    </row>
    <row r="18460" spans="1:1" x14ac:dyDescent="0.25">
      <c r="A18460" s="3"/>
    </row>
    <row r="18461" spans="1:1" x14ac:dyDescent="0.25">
      <c r="A18461" s="3"/>
    </row>
    <row r="18462" spans="1:1" x14ac:dyDescent="0.25">
      <c r="A18462" s="3"/>
    </row>
    <row r="18463" spans="1:1" x14ac:dyDescent="0.25">
      <c r="A18463" s="3"/>
    </row>
    <row r="18464" spans="1:1" x14ac:dyDescent="0.25">
      <c r="A18464" s="3"/>
    </row>
    <row r="18465" spans="1:1" x14ac:dyDescent="0.25">
      <c r="A18465" s="3"/>
    </row>
    <row r="18466" spans="1:1" x14ac:dyDescent="0.25">
      <c r="A18466" s="3"/>
    </row>
    <row r="18467" spans="1:1" x14ac:dyDescent="0.25">
      <c r="A18467" s="3"/>
    </row>
    <row r="18468" spans="1:1" x14ac:dyDescent="0.25">
      <c r="A18468" s="3"/>
    </row>
    <row r="18469" spans="1:1" x14ac:dyDescent="0.25">
      <c r="A18469" s="3"/>
    </row>
    <row r="18470" spans="1:1" x14ac:dyDescent="0.25">
      <c r="A18470" s="3"/>
    </row>
    <row r="18471" spans="1:1" x14ac:dyDescent="0.25">
      <c r="A18471" s="3"/>
    </row>
    <row r="18472" spans="1:1" x14ac:dyDescent="0.25">
      <c r="A18472" s="3"/>
    </row>
    <row r="18473" spans="1:1" x14ac:dyDescent="0.25">
      <c r="A18473" s="3"/>
    </row>
    <row r="18474" spans="1:1" x14ac:dyDescent="0.25">
      <c r="A18474" s="3"/>
    </row>
    <row r="18475" spans="1:1" x14ac:dyDescent="0.25">
      <c r="A18475" s="3"/>
    </row>
    <row r="18476" spans="1:1" x14ac:dyDescent="0.25">
      <c r="A18476" s="3"/>
    </row>
    <row r="18477" spans="1:1" x14ac:dyDescent="0.25">
      <c r="A18477" s="3"/>
    </row>
    <row r="18478" spans="1:1" x14ac:dyDescent="0.25">
      <c r="A18478" s="3"/>
    </row>
    <row r="18479" spans="1:1" x14ac:dyDescent="0.25">
      <c r="A18479" s="3"/>
    </row>
    <row r="18480" spans="1:1" x14ac:dyDescent="0.25">
      <c r="A18480" s="3"/>
    </row>
    <row r="18481" spans="1:1" x14ac:dyDescent="0.25">
      <c r="A18481" s="3"/>
    </row>
    <row r="18482" spans="1:1" x14ac:dyDescent="0.25">
      <c r="A18482" s="3"/>
    </row>
    <row r="18483" spans="1:1" x14ac:dyDescent="0.25">
      <c r="A18483" s="3"/>
    </row>
    <row r="18484" spans="1:1" x14ac:dyDescent="0.25">
      <c r="A18484" s="3"/>
    </row>
    <row r="18485" spans="1:1" x14ac:dyDescent="0.25">
      <c r="A18485" s="3"/>
    </row>
    <row r="18486" spans="1:1" x14ac:dyDescent="0.25">
      <c r="A18486" s="3"/>
    </row>
    <row r="18487" spans="1:1" x14ac:dyDescent="0.25">
      <c r="A18487" s="3"/>
    </row>
    <row r="18488" spans="1:1" x14ac:dyDescent="0.25">
      <c r="A18488" s="3"/>
    </row>
    <row r="18489" spans="1:1" x14ac:dyDescent="0.25">
      <c r="A18489" s="3"/>
    </row>
    <row r="18490" spans="1:1" x14ac:dyDescent="0.25">
      <c r="A18490" s="3"/>
    </row>
    <row r="18491" spans="1:1" x14ac:dyDescent="0.25">
      <c r="A18491" s="3"/>
    </row>
    <row r="18492" spans="1:1" x14ac:dyDescent="0.25">
      <c r="A18492" s="3"/>
    </row>
    <row r="18493" spans="1:1" x14ac:dyDescent="0.25">
      <c r="A18493" s="3"/>
    </row>
    <row r="18494" spans="1:1" x14ac:dyDescent="0.25">
      <c r="A18494" s="3"/>
    </row>
    <row r="18495" spans="1:1" x14ac:dyDescent="0.25">
      <c r="A18495" s="3"/>
    </row>
    <row r="18496" spans="1:1" x14ac:dyDescent="0.25">
      <c r="A18496" s="3"/>
    </row>
    <row r="18497" spans="1:1" x14ac:dyDescent="0.25">
      <c r="A18497" s="3"/>
    </row>
    <row r="18498" spans="1:1" x14ac:dyDescent="0.25">
      <c r="A18498" s="3"/>
    </row>
    <row r="18499" spans="1:1" x14ac:dyDescent="0.25">
      <c r="A18499" s="3"/>
    </row>
    <row r="18500" spans="1:1" x14ac:dyDescent="0.25">
      <c r="A18500" s="3"/>
    </row>
    <row r="18501" spans="1:1" x14ac:dyDescent="0.25">
      <c r="A18501" s="3"/>
    </row>
    <row r="18502" spans="1:1" x14ac:dyDescent="0.25">
      <c r="A18502" s="3"/>
    </row>
    <row r="18503" spans="1:1" x14ac:dyDescent="0.25">
      <c r="A18503" s="3"/>
    </row>
    <row r="18504" spans="1:1" x14ac:dyDescent="0.25">
      <c r="A18504" s="3"/>
    </row>
    <row r="18505" spans="1:1" x14ac:dyDescent="0.25">
      <c r="A18505" s="3"/>
    </row>
    <row r="18506" spans="1:1" x14ac:dyDescent="0.25">
      <c r="A18506" s="3"/>
    </row>
    <row r="18507" spans="1:1" x14ac:dyDescent="0.25">
      <c r="A18507" s="3"/>
    </row>
    <row r="18508" spans="1:1" x14ac:dyDescent="0.25">
      <c r="A18508" s="3"/>
    </row>
    <row r="18509" spans="1:1" x14ac:dyDescent="0.25">
      <c r="A18509" s="3"/>
    </row>
    <row r="18510" spans="1:1" x14ac:dyDescent="0.25">
      <c r="A18510" s="3"/>
    </row>
    <row r="18511" spans="1:1" x14ac:dyDescent="0.25">
      <c r="A18511" s="3"/>
    </row>
    <row r="18512" spans="1:1" x14ac:dyDescent="0.25">
      <c r="A18512" s="3"/>
    </row>
    <row r="18513" spans="1:1" x14ac:dyDescent="0.25">
      <c r="A18513" s="3"/>
    </row>
    <row r="18514" spans="1:1" x14ac:dyDescent="0.25">
      <c r="A18514" s="3"/>
    </row>
    <row r="18515" spans="1:1" x14ac:dyDescent="0.25">
      <c r="A18515" s="3"/>
    </row>
    <row r="18516" spans="1:1" x14ac:dyDescent="0.25">
      <c r="A18516" s="3"/>
    </row>
    <row r="18517" spans="1:1" x14ac:dyDescent="0.25">
      <c r="A18517" s="3"/>
    </row>
    <row r="18518" spans="1:1" x14ac:dyDescent="0.25">
      <c r="A18518" s="3"/>
    </row>
    <row r="18519" spans="1:1" x14ac:dyDescent="0.25">
      <c r="A18519" s="3"/>
    </row>
    <row r="18520" spans="1:1" x14ac:dyDescent="0.25">
      <c r="A18520" s="3"/>
    </row>
    <row r="18521" spans="1:1" x14ac:dyDescent="0.25">
      <c r="A18521" s="3"/>
    </row>
    <row r="18522" spans="1:1" x14ac:dyDescent="0.25">
      <c r="A18522" s="3"/>
    </row>
    <row r="18523" spans="1:1" x14ac:dyDescent="0.25">
      <c r="A18523" s="3"/>
    </row>
    <row r="18524" spans="1:1" x14ac:dyDescent="0.25">
      <c r="A18524" s="3"/>
    </row>
    <row r="18525" spans="1:1" x14ac:dyDescent="0.25">
      <c r="A18525" s="3"/>
    </row>
    <row r="18526" spans="1:1" x14ac:dyDescent="0.25">
      <c r="A18526" s="3"/>
    </row>
    <row r="18527" spans="1:1" x14ac:dyDescent="0.25">
      <c r="A18527" s="3"/>
    </row>
    <row r="18528" spans="1:1" x14ac:dyDescent="0.25">
      <c r="A18528" s="3"/>
    </row>
    <row r="18529" spans="1:1" x14ac:dyDescent="0.25">
      <c r="A18529" s="3"/>
    </row>
    <row r="18530" spans="1:1" x14ac:dyDescent="0.25">
      <c r="A18530" s="3"/>
    </row>
    <row r="18531" spans="1:1" x14ac:dyDescent="0.25">
      <c r="A18531" s="3"/>
    </row>
    <row r="18532" spans="1:1" x14ac:dyDescent="0.25">
      <c r="A18532" s="3"/>
    </row>
    <row r="18533" spans="1:1" x14ac:dyDescent="0.25">
      <c r="A18533" s="3"/>
    </row>
    <row r="18534" spans="1:1" x14ac:dyDescent="0.25">
      <c r="A18534" s="3"/>
    </row>
    <row r="18535" spans="1:1" x14ac:dyDescent="0.25">
      <c r="A18535" s="3"/>
    </row>
    <row r="18536" spans="1:1" x14ac:dyDescent="0.25">
      <c r="A18536" s="3"/>
    </row>
    <row r="18537" spans="1:1" x14ac:dyDescent="0.25">
      <c r="A18537" s="3"/>
    </row>
    <row r="18538" spans="1:1" x14ac:dyDescent="0.25">
      <c r="A18538" s="3"/>
    </row>
    <row r="18539" spans="1:1" x14ac:dyDescent="0.25">
      <c r="A18539" s="3"/>
    </row>
    <row r="18540" spans="1:1" x14ac:dyDescent="0.25">
      <c r="A18540" s="3"/>
    </row>
    <row r="18541" spans="1:1" x14ac:dyDescent="0.25">
      <c r="A18541" s="3"/>
    </row>
    <row r="18542" spans="1:1" x14ac:dyDescent="0.25">
      <c r="A18542" s="3"/>
    </row>
    <row r="18543" spans="1:1" x14ac:dyDescent="0.25">
      <c r="A18543" s="3"/>
    </row>
    <row r="18544" spans="1:1" x14ac:dyDescent="0.25">
      <c r="A18544" s="3"/>
    </row>
    <row r="18545" spans="1:1" x14ac:dyDescent="0.25">
      <c r="A18545" s="3"/>
    </row>
    <row r="18546" spans="1:1" x14ac:dyDescent="0.25">
      <c r="A18546" s="3"/>
    </row>
    <row r="18547" spans="1:1" x14ac:dyDescent="0.25">
      <c r="A18547" s="3"/>
    </row>
    <row r="18548" spans="1:1" x14ac:dyDescent="0.25">
      <c r="A18548" s="3"/>
    </row>
    <row r="18549" spans="1:1" x14ac:dyDescent="0.25">
      <c r="A18549" s="3"/>
    </row>
    <row r="18550" spans="1:1" x14ac:dyDescent="0.25">
      <c r="A18550" s="3"/>
    </row>
    <row r="18551" spans="1:1" x14ac:dyDescent="0.25">
      <c r="A18551" s="3"/>
    </row>
    <row r="18552" spans="1:1" x14ac:dyDescent="0.25">
      <c r="A18552" s="3"/>
    </row>
    <row r="18553" spans="1:1" x14ac:dyDescent="0.25">
      <c r="A18553" s="3"/>
    </row>
    <row r="18554" spans="1:1" x14ac:dyDescent="0.25">
      <c r="A18554" s="3"/>
    </row>
    <row r="18555" spans="1:1" x14ac:dyDescent="0.25">
      <c r="A18555" s="3"/>
    </row>
    <row r="18556" spans="1:1" x14ac:dyDescent="0.25">
      <c r="A18556" s="3"/>
    </row>
    <row r="18557" spans="1:1" x14ac:dyDescent="0.25">
      <c r="A18557" s="3"/>
    </row>
    <row r="18558" spans="1:1" x14ac:dyDescent="0.25">
      <c r="A18558" s="3"/>
    </row>
    <row r="18559" spans="1:1" x14ac:dyDescent="0.25">
      <c r="A18559" s="3"/>
    </row>
    <row r="18560" spans="1:1" x14ac:dyDescent="0.25">
      <c r="A18560" s="3"/>
    </row>
    <row r="18561" spans="1:1" x14ac:dyDescent="0.25">
      <c r="A18561" s="3"/>
    </row>
    <row r="18562" spans="1:1" x14ac:dyDescent="0.25">
      <c r="A18562" s="3"/>
    </row>
    <row r="18563" spans="1:1" x14ac:dyDescent="0.25">
      <c r="A18563" s="3"/>
    </row>
    <row r="18564" spans="1:1" x14ac:dyDescent="0.25">
      <c r="A18564" s="3"/>
    </row>
    <row r="18565" spans="1:1" x14ac:dyDescent="0.25">
      <c r="A18565" s="3"/>
    </row>
    <row r="18566" spans="1:1" x14ac:dyDescent="0.25">
      <c r="A18566" s="3"/>
    </row>
    <row r="18567" spans="1:1" x14ac:dyDescent="0.25">
      <c r="A18567" s="3"/>
    </row>
    <row r="18568" spans="1:1" x14ac:dyDescent="0.25">
      <c r="A18568" s="3"/>
    </row>
    <row r="18569" spans="1:1" x14ac:dyDescent="0.25">
      <c r="A18569" s="3"/>
    </row>
    <row r="18570" spans="1:1" x14ac:dyDescent="0.25">
      <c r="A18570" s="3"/>
    </row>
    <row r="18571" spans="1:1" x14ac:dyDescent="0.25">
      <c r="A18571" s="3"/>
    </row>
    <row r="18572" spans="1:1" x14ac:dyDescent="0.25">
      <c r="A18572" s="3"/>
    </row>
    <row r="18573" spans="1:1" x14ac:dyDescent="0.25">
      <c r="A18573" s="3"/>
    </row>
    <row r="18574" spans="1:1" x14ac:dyDescent="0.25">
      <c r="A18574" s="3"/>
    </row>
    <row r="18575" spans="1:1" x14ac:dyDescent="0.25">
      <c r="A18575" s="3"/>
    </row>
    <row r="18576" spans="1:1" x14ac:dyDescent="0.25">
      <c r="A18576" s="3"/>
    </row>
    <row r="18577" spans="1:1" x14ac:dyDescent="0.25">
      <c r="A18577" s="3"/>
    </row>
    <row r="18578" spans="1:1" x14ac:dyDescent="0.25">
      <c r="A18578" s="3"/>
    </row>
    <row r="18579" spans="1:1" x14ac:dyDescent="0.25">
      <c r="A18579" s="3"/>
    </row>
    <row r="18580" spans="1:1" x14ac:dyDescent="0.25">
      <c r="A18580" s="3"/>
    </row>
    <row r="18581" spans="1:1" x14ac:dyDescent="0.25">
      <c r="A18581" s="3"/>
    </row>
    <row r="18582" spans="1:1" x14ac:dyDescent="0.25">
      <c r="A18582" s="3"/>
    </row>
    <row r="18583" spans="1:1" x14ac:dyDescent="0.25">
      <c r="A18583" s="3"/>
    </row>
    <row r="18584" spans="1:1" x14ac:dyDescent="0.25">
      <c r="A18584" s="3"/>
    </row>
    <row r="18585" spans="1:1" x14ac:dyDescent="0.25">
      <c r="A18585" s="3"/>
    </row>
    <row r="18586" spans="1:1" x14ac:dyDescent="0.25">
      <c r="A18586" s="3"/>
    </row>
    <row r="18587" spans="1:1" x14ac:dyDescent="0.25">
      <c r="A18587" s="3"/>
    </row>
    <row r="18588" spans="1:1" x14ac:dyDescent="0.25">
      <c r="A18588" s="3"/>
    </row>
    <row r="18589" spans="1:1" x14ac:dyDescent="0.25">
      <c r="A18589" s="3"/>
    </row>
    <row r="18590" spans="1:1" x14ac:dyDescent="0.25">
      <c r="A18590" s="3"/>
    </row>
    <row r="18591" spans="1:1" x14ac:dyDescent="0.25">
      <c r="A18591" s="3"/>
    </row>
    <row r="18592" spans="1:1" x14ac:dyDescent="0.25">
      <c r="A18592" s="3"/>
    </row>
    <row r="18593" spans="1:1" x14ac:dyDescent="0.25">
      <c r="A18593" s="3"/>
    </row>
    <row r="18594" spans="1:1" x14ac:dyDescent="0.25">
      <c r="A18594" s="3"/>
    </row>
    <row r="18595" spans="1:1" x14ac:dyDescent="0.25">
      <c r="A18595" s="3"/>
    </row>
    <row r="18596" spans="1:1" x14ac:dyDescent="0.25">
      <c r="A18596" s="3"/>
    </row>
    <row r="18597" spans="1:1" x14ac:dyDescent="0.25">
      <c r="A18597" s="3"/>
    </row>
    <row r="18598" spans="1:1" x14ac:dyDescent="0.25">
      <c r="A18598" s="3"/>
    </row>
    <row r="18599" spans="1:1" x14ac:dyDescent="0.25">
      <c r="A18599" s="3"/>
    </row>
    <row r="18600" spans="1:1" x14ac:dyDescent="0.25">
      <c r="A18600" s="3"/>
    </row>
    <row r="18601" spans="1:1" x14ac:dyDescent="0.25">
      <c r="A18601" s="3"/>
    </row>
    <row r="18602" spans="1:1" x14ac:dyDescent="0.25">
      <c r="A18602" s="3"/>
    </row>
    <row r="18603" spans="1:1" x14ac:dyDescent="0.25">
      <c r="A18603" s="3"/>
    </row>
    <row r="18604" spans="1:1" x14ac:dyDescent="0.25">
      <c r="A18604" s="3"/>
    </row>
    <row r="18605" spans="1:1" x14ac:dyDescent="0.25">
      <c r="A18605" s="3"/>
    </row>
    <row r="18606" spans="1:1" x14ac:dyDescent="0.25">
      <c r="A18606" s="3"/>
    </row>
    <row r="18607" spans="1:1" x14ac:dyDescent="0.25">
      <c r="A18607" s="3"/>
    </row>
    <row r="18608" spans="1:1" x14ac:dyDescent="0.25">
      <c r="A18608" s="3"/>
    </row>
    <row r="18609" spans="1:1" x14ac:dyDescent="0.25">
      <c r="A18609" s="3"/>
    </row>
    <row r="18610" spans="1:1" x14ac:dyDescent="0.25">
      <c r="A18610" s="3"/>
    </row>
    <row r="18611" spans="1:1" x14ac:dyDescent="0.25">
      <c r="A18611" s="3"/>
    </row>
    <row r="18612" spans="1:1" x14ac:dyDescent="0.25">
      <c r="A18612" s="3"/>
    </row>
    <row r="18613" spans="1:1" x14ac:dyDescent="0.25">
      <c r="A18613" s="3"/>
    </row>
    <row r="18614" spans="1:1" x14ac:dyDescent="0.25">
      <c r="A18614" s="3"/>
    </row>
    <row r="18615" spans="1:1" x14ac:dyDescent="0.25">
      <c r="A18615" s="3"/>
    </row>
    <row r="18616" spans="1:1" x14ac:dyDescent="0.25">
      <c r="A18616" s="3"/>
    </row>
    <row r="18617" spans="1:1" x14ac:dyDescent="0.25">
      <c r="A18617" s="3"/>
    </row>
    <row r="18618" spans="1:1" x14ac:dyDescent="0.25">
      <c r="A18618" s="3"/>
    </row>
    <row r="18619" spans="1:1" x14ac:dyDescent="0.25">
      <c r="A18619" s="3"/>
    </row>
    <row r="18620" spans="1:1" x14ac:dyDescent="0.25">
      <c r="A18620" s="3"/>
    </row>
    <row r="18621" spans="1:1" x14ac:dyDescent="0.25">
      <c r="A18621" s="3"/>
    </row>
    <row r="18622" spans="1:1" x14ac:dyDescent="0.25">
      <c r="A18622" s="3"/>
    </row>
    <row r="18623" spans="1:1" x14ac:dyDescent="0.25">
      <c r="A18623" s="3"/>
    </row>
    <row r="18624" spans="1:1" x14ac:dyDescent="0.25">
      <c r="A18624" s="3"/>
    </row>
    <row r="18625" spans="1:1" x14ac:dyDescent="0.25">
      <c r="A18625" s="3"/>
    </row>
    <row r="18626" spans="1:1" x14ac:dyDescent="0.25">
      <c r="A18626" s="3"/>
    </row>
    <row r="18627" spans="1:1" x14ac:dyDescent="0.25">
      <c r="A18627" s="3"/>
    </row>
    <row r="18628" spans="1:1" x14ac:dyDescent="0.25">
      <c r="A18628" s="3"/>
    </row>
    <row r="18629" spans="1:1" x14ac:dyDescent="0.25">
      <c r="A18629" s="3"/>
    </row>
    <row r="18630" spans="1:1" x14ac:dyDescent="0.25">
      <c r="A18630" s="3"/>
    </row>
    <row r="18631" spans="1:1" x14ac:dyDescent="0.25">
      <c r="A18631" s="3"/>
    </row>
    <row r="18632" spans="1:1" x14ac:dyDescent="0.25">
      <c r="A18632" s="3"/>
    </row>
    <row r="18633" spans="1:1" x14ac:dyDescent="0.25">
      <c r="A18633" s="3"/>
    </row>
    <row r="18634" spans="1:1" x14ac:dyDescent="0.25">
      <c r="A18634" s="3"/>
    </row>
    <row r="18635" spans="1:1" x14ac:dyDescent="0.25">
      <c r="A18635" s="3"/>
    </row>
    <row r="18636" spans="1:1" x14ac:dyDescent="0.25">
      <c r="A18636" s="3"/>
    </row>
    <row r="18637" spans="1:1" x14ac:dyDescent="0.25">
      <c r="A18637" s="3"/>
    </row>
    <row r="18638" spans="1:1" x14ac:dyDescent="0.25">
      <c r="A18638" s="3"/>
    </row>
    <row r="18639" spans="1:1" x14ac:dyDescent="0.25">
      <c r="A18639" s="3"/>
    </row>
    <row r="18640" spans="1:1" x14ac:dyDescent="0.25">
      <c r="A18640" s="3"/>
    </row>
    <row r="18641" spans="1:1" x14ac:dyDescent="0.25">
      <c r="A18641" s="3"/>
    </row>
    <row r="18642" spans="1:1" x14ac:dyDescent="0.25">
      <c r="A18642" s="3"/>
    </row>
    <row r="18643" spans="1:1" x14ac:dyDescent="0.25">
      <c r="A18643" s="3"/>
    </row>
    <row r="18644" spans="1:1" x14ac:dyDescent="0.25">
      <c r="A18644" s="3"/>
    </row>
    <row r="18645" spans="1:1" x14ac:dyDescent="0.25">
      <c r="A18645" s="3"/>
    </row>
    <row r="18646" spans="1:1" x14ac:dyDescent="0.25">
      <c r="A18646" s="3"/>
    </row>
    <row r="18647" spans="1:1" x14ac:dyDescent="0.25">
      <c r="A18647" s="3"/>
    </row>
    <row r="18648" spans="1:1" x14ac:dyDescent="0.25">
      <c r="A18648" s="3"/>
    </row>
    <row r="18649" spans="1:1" x14ac:dyDescent="0.25">
      <c r="A18649" s="3"/>
    </row>
    <row r="18650" spans="1:1" x14ac:dyDescent="0.25">
      <c r="A18650" s="3"/>
    </row>
    <row r="18651" spans="1:1" x14ac:dyDescent="0.25">
      <c r="A18651" s="3"/>
    </row>
    <row r="18652" spans="1:1" x14ac:dyDescent="0.25">
      <c r="A18652" s="3"/>
    </row>
    <row r="18653" spans="1:1" x14ac:dyDescent="0.25">
      <c r="A18653" s="3"/>
    </row>
    <row r="18654" spans="1:1" x14ac:dyDescent="0.25">
      <c r="A18654" s="3"/>
    </row>
    <row r="18655" spans="1:1" x14ac:dyDescent="0.25">
      <c r="A18655" s="3"/>
    </row>
    <row r="18656" spans="1:1" x14ac:dyDescent="0.25">
      <c r="A18656" s="3"/>
    </row>
    <row r="18657" spans="1:1" x14ac:dyDescent="0.25">
      <c r="A18657" s="3"/>
    </row>
    <row r="18658" spans="1:1" x14ac:dyDescent="0.25">
      <c r="A18658" s="3"/>
    </row>
    <row r="18659" spans="1:1" x14ac:dyDescent="0.25">
      <c r="A18659" s="3"/>
    </row>
    <row r="18660" spans="1:1" x14ac:dyDescent="0.25">
      <c r="A18660" s="3"/>
    </row>
    <row r="18661" spans="1:1" x14ac:dyDescent="0.25">
      <c r="A18661" s="3"/>
    </row>
    <row r="18662" spans="1:1" x14ac:dyDescent="0.25">
      <c r="A18662" s="3"/>
    </row>
    <row r="18663" spans="1:1" x14ac:dyDescent="0.25">
      <c r="A18663" s="3"/>
    </row>
    <row r="18664" spans="1:1" x14ac:dyDescent="0.25">
      <c r="A18664" s="3"/>
    </row>
    <row r="18665" spans="1:1" x14ac:dyDescent="0.25">
      <c r="A18665" s="3"/>
    </row>
    <row r="18666" spans="1:1" x14ac:dyDescent="0.25">
      <c r="A18666" s="3"/>
    </row>
    <row r="18667" spans="1:1" x14ac:dyDescent="0.25">
      <c r="A18667" s="3"/>
    </row>
    <row r="18668" spans="1:1" x14ac:dyDescent="0.25">
      <c r="A18668" s="3"/>
    </row>
    <row r="18669" spans="1:1" x14ac:dyDescent="0.25">
      <c r="A18669" s="3"/>
    </row>
    <row r="18670" spans="1:1" x14ac:dyDescent="0.25">
      <c r="A18670" s="3"/>
    </row>
    <row r="18671" spans="1:1" x14ac:dyDescent="0.25">
      <c r="A18671" s="3"/>
    </row>
    <row r="18672" spans="1:1" x14ac:dyDescent="0.25">
      <c r="A18672" s="3"/>
    </row>
    <row r="18673" spans="1:1" x14ac:dyDescent="0.25">
      <c r="A18673" s="3"/>
    </row>
    <row r="18674" spans="1:1" x14ac:dyDescent="0.25">
      <c r="A18674" s="3"/>
    </row>
    <row r="18675" spans="1:1" x14ac:dyDescent="0.25">
      <c r="A18675" s="3"/>
    </row>
    <row r="18676" spans="1:1" x14ac:dyDescent="0.25">
      <c r="A18676" s="3"/>
    </row>
    <row r="18677" spans="1:1" x14ac:dyDescent="0.25">
      <c r="A18677" s="3"/>
    </row>
    <row r="18678" spans="1:1" x14ac:dyDescent="0.25">
      <c r="A18678" s="3"/>
    </row>
    <row r="18679" spans="1:1" x14ac:dyDescent="0.25">
      <c r="A18679" s="3"/>
    </row>
    <row r="18680" spans="1:1" x14ac:dyDescent="0.25">
      <c r="A18680" s="3"/>
    </row>
    <row r="18681" spans="1:1" x14ac:dyDescent="0.25">
      <c r="A18681" s="3"/>
    </row>
    <row r="18682" spans="1:1" x14ac:dyDescent="0.25">
      <c r="A18682" s="3"/>
    </row>
    <row r="18683" spans="1:1" x14ac:dyDescent="0.25">
      <c r="A18683" s="3"/>
    </row>
    <row r="18684" spans="1:1" x14ac:dyDescent="0.25">
      <c r="A18684" s="3"/>
    </row>
    <row r="18685" spans="1:1" x14ac:dyDescent="0.25">
      <c r="A18685" s="3"/>
    </row>
    <row r="18686" spans="1:1" x14ac:dyDescent="0.25">
      <c r="A18686" s="3"/>
    </row>
    <row r="18687" spans="1:1" x14ac:dyDescent="0.25">
      <c r="A18687" s="3"/>
    </row>
    <row r="18688" spans="1:1" x14ac:dyDescent="0.25">
      <c r="A18688" s="3"/>
    </row>
    <row r="18689" spans="1:1" x14ac:dyDescent="0.25">
      <c r="A18689" s="3"/>
    </row>
    <row r="18690" spans="1:1" x14ac:dyDescent="0.25">
      <c r="A18690" s="3"/>
    </row>
    <row r="18691" spans="1:1" x14ac:dyDescent="0.25">
      <c r="A18691" s="3"/>
    </row>
    <row r="18692" spans="1:1" x14ac:dyDescent="0.25">
      <c r="A18692" s="3"/>
    </row>
    <row r="18693" spans="1:1" x14ac:dyDescent="0.25">
      <c r="A18693" s="3"/>
    </row>
    <row r="18694" spans="1:1" x14ac:dyDescent="0.25">
      <c r="A18694" s="3"/>
    </row>
    <row r="18695" spans="1:1" x14ac:dyDescent="0.25">
      <c r="A18695" s="3"/>
    </row>
    <row r="18696" spans="1:1" x14ac:dyDescent="0.25">
      <c r="A18696" s="3"/>
    </row>
    <row r="18697" spans="1:1" x14ac:dyDescent="0.25">
      <c r="A18697" s="3"/>
    </row>
    <row r="18698" spans="1:1" x14ac:dyDescent="0.25">
      <c r="A18698" s="3"/>
    </row>
    <row r="18699" spans="1:1" x14ac:dyDescent="0.25">
      <c r="A18699" s="3"/>
    </row>
    <row r="18700" spans="1:1" x14ac:dyDescent="0.25">
      <c r="A18700" s="3"/>
    </row>
    <row r="18701" spans="1:1" x14ac:dyDescent="0.25">
      <c r="A18701" s="3"/>
    </row>
    <row r="18702" spans="1:1" x14ac:dyDescent="0.25">
      <c r="A18702" s="3"/>
    </row>
    <row r="18703" spans="1:1" x14ac:dyDescent="0.25">
      <c r="A18703" s="3"/>
    </row>
    <row r="18704" spans="1:1" x14ac:dyDescent="0.25">
      <c r="A18704" s="3"/>
    </row>
    <row r="18705" spans="1:1" x14ac:dyDescent="0.25">
      <c r="A18705" s="3"/>
    </row>
    <row r="18706" spans="1:1" x14ac:dyDescent="0.25">
      <c r="A18706" s="3"/>
    </row>
    <row r="18707" spans="1:1" x14ac:dyDescent="0.25">
      <c r="A18707" s="3"/>
    </row>
    <row r="18708" spans="1:1" x14ac:dyDescent="0.25">
      <c r="A18708" s="3"/>
    </row>
    <row r="18709" spans="1:1" x14ac:dyDescent="0.25">
      <c r="A18709" s="3"/>
    </row>
    <row r="18710" spans="1:1" x14ac:dyDescent="0.25">
      <c r="A18710" s="3"/>
    </row>
    <row r="18711" spans="1:1" x14ac:dyDescent="0.25">
      <c r="A18711" s="3"/>
    </row>
    <row r="18712" spans="1:1" x14ac:dyDescent="0.25">
      <c r="A18712" s="3"/>
    </row>
    <row r="18713" spans="1:1" x14ac:dyDescent="0.25">
      <c r="A18713" s="3"/>
    </row>
    <row r="18714" spans="1:1" x14ac:dyDescent="0.25">
      <c r="A18714" s="3"/>
    </row>
    <row r="18715" spans="1:1" x14ac:dyDescent="0.25">
      <c r="A18715" s="3"/>
    </row>
    <row r="18716" spans="1:1" x14ac:dyDescent="0.25">
      <c r="A18716" s="3"/>
    </row>
    <row r="18717" spans="1:1" x14ac:dyDescent="0.25">
      <c r="A18717" s="3"/>
    </row>
    <row r="18718" spans="1:1" x14ac:dyDescent="0.25">
      <c r="A18718" s="3"/>
    </row>
    <row r="18719" spans="1:1" x14ac:dyDescent="0.25">
      <c r="A18719" s="3"/>
    </row>
    <row r="18720" spans="1:1" x14ac:dyDescent="0.25">
      <c r="A18720" s="3"/>
    </row>
    <row r="18721" spans="1:1" x14ac:dyDescent="0.25">
      <c r="A18721" s="3"/>
    </row>
    <row r="18722" spans="1:1" x14ac:dyDescent="0.25">
      <c r="A18722" s="3"/>
    </row>
    <row r="18723" spans="1:1" x14ac:dyDescent="0.25">
      <c r="A18723" s="3"/>
    </row>
    <row r="18724" spans="1:1" x14ac:dyDescent="0.25">
      <c r="A18724" s="3"/>
    </row>
    <row r="18725" spans="1:1" x14ac:dyDescent="0.25">
      <c r="A18725" s="3"/>
    </row>
    <row r="18726" spans="1:1" x14ac:dyDescent="0.25">
      <c r="A18726" s="3"/>
    </row>
    <row r="18727" spans="1:1" x14ac:dyDescent="0.25">
      <c r="A18727" s="3"/>
    </row>
    <row r="18728" spans="1:1" x14ac:dyDescent="0.25">
      <c r="A18728" s="3"/>
    </row>
    <row r="18729" spans="1:1" x14ac:dyDescent="0.25">
      <c r="A18729" s="3"/>
    </row>
    <row r="18730" spans="1:1" x14ac:dyDescent="0.25">
      <c r="A18730" s="3"/>
    </row>
    <row r="18731" spans="1:1" x14ac:dyDescent="0.25">
      <c r="A18731" s="3"/>
    </row>
    <row r="18732" spans="1:1" x14ac:dyDescent="0.25">
      <c r="A18732" s="3"/>
    </row>
    <row r="18733" spans="1:1" x14ac:dyDescent="0.25">
      <c r="A18733" s="3"/>
    </row>
    <row r="18734" spans="1:1" x14ac:dyDescent="0.25">
      <c r="A18734" s="3"/>
    </row>
    <row r="18735" spans="1:1" x14ac:dyDescent="0.25">
      <c r="A18735" s="3"/>
    </row>
    <row r="18736" spans="1:1" x14ac:dyDescent="0.25">
      <c r="A18736" s="3"/>
    </row>
    <row r="18737" spans="1:1" x14ac:dyDescent="0.25">
      <c r="A18737" s="3"/>
    </row>
    <row r="18738" spans="1:1" x14ac:dyDescent="0.25">
      <c r="A18738" s="3"/>
    </row>
    <row r="18739" spans="1:1" x14ac:dyDescent="0.25">
      <c r="A18739" s="3"/>
    </row>
    <row r="18740" spans="1:1" x14ac:dyDescent="0.25">
      <c r="A18740" s="3"/>
    </row>
    <row r="18741" spans="1:1" x14ac:dyDescent="0.25">
      <c r="A18741" s="3"/>
    </row>
    <row r="18742" spans="1:1" x14ac:dyDescent="0.25">
      <c r="A18742" s="3"/>
    </row>
    <row r="18743" spans="1:1" x14ac:dyDescent="0.25">
      <c r="A18743" s="3"/>
    </row>
    <row r="18744" spans="1:1" x14ac:dyDescent="0.25">
      <c r="A18744" s="3"/>
    </row>
    <row r="18745" spans="1:1" x14ac:dyDescent="0.25">
      <c r="A18745" s="3"/>
    </row>
    <row r="18746" spans="1:1" x14ac:dyDescent="0.25">
      <c r="A18746" s="3"/>
    </row>
    <row r="18747" spans="1:1" x14ac:dyDescent="0.25">
      <c r="A18747" s="3"/>
    </row>
    <row r="18748" spans="1:1" x14ac:dyDescent="0.25">
      <c r="A18748" s="3"/>
    </row>
    <row r="18749" spans="1:1" x14ac:dyDescent="0.25">
      <c r="A18749" s="3"/>
    </row>
    <row r="18750" spans="1:1" x14ac:dyDescent="0.25">
      <c r="A18750" s="3"/>
    </row>
    <row r="18751" spans="1:1" x14ac:dyDescent="0.25">
      <c r="A18751" s="3"/>
    </row>
    <row r="18752" spans="1:1" x14ac:dyDescent="0.25">
      <c r="A18752" s="3"/>
    </row>
    <row r="18753" spans="1:1" x14ac:dyDescent="0.25">
      <c r="A18753" s="3"/>
    </row>
    <row r="18754" spans="1:1" x14ac:dyDescent="0.25">
      <c r="A18754" s="3"/>
    </row>
    <row r="18755" spans="1:1" x14ac:dyDescent="0.25">
      <c r="A18755" s="3"/>
    </row>
    <row r="18756" spans="1:1" x14ac:dyDescent="0.25">
      <c r="A18756" s="3"/>
    </row>
    <row r="18757" spans="1:1" x14ac:dyDescent="0.25">
      <c r="A18757" s="3"/>
    </row>
    <row r="18758" spans="1:1" x14ac:dyDescent="0.25">
      <c r="A18758" s="3"/>
    </row>
    <row r="18759" spans="1:1" x14ac:dyDescent="0.25">
      <c r="A18759" s="3"/>
    </row>
    <row r="18760" spans="1:1" x14ac:dyDescent="0.25">
      <c r="A18760" s="3"/>
    </row>
    <row r="18761" spans="1:1" x14ac:dyDescent="0.25">
      <c r="A18761" s="3"/>
    </row>
    <row r="18762" spans="1:1" x14ac:dyDescent="0.25">
      <c r="A18762" s="3"/>
    </row>
    <row r="18763" spans="1:1" x14ac:dyDescent="0.25">
      <c r="A18763" s="3"/>
    </row>
    <row r="18764" spans="1:1" x14ac:dyDescent="0.25">
      <c r="A18764" s="3"/>
    </row>
    <row r="18765" spans="1:1" x14ac:dyDescent="0.25">
      <c r="A18765" s="3"/>
    </row>
    <row r="18766" spans="1:1" x14ac:dyDescent="0.25">
      <c r="A18766" s="3"/>
    </row>
    <row r="18767" spans="1:1" x14ac:dyDescent="0.25">
      <c r="A18767" s="3"/>
    </row>
    <row r="18768" spans="1:1" x14ac:dyDescent="0.25">
      <c r="A18768" s="3"/>
    </row>
    <row r="18769" spans="1:1" x14ac:dyDescent="0.25">
      <c r="A18769" s="3"/>
    </row>
    <row r="18770" spans="1:1" x14ac:dyDescent="0.25">
      <c r="A18770" s="3"/>
    </row>
    <row r="18771" spans="1:1" x14ac:dyDescent="0.25">
      <c r="A18771" s="3"/>
    </row>
    <row r="18772" spans="1:1" x14ac:dyDescent="0.25">
      <c r="A18772" s="3"/>
    </row>
    <row r="18773" spans="1:1" x14ac:dyDescent="0.25">
      <c r="A18773" s="3"/>
    </row>
    <row r="18774" spans="1:1" x14ac:dyDescent="0.25">
      <c r="A18774" s="3"/>
    </row>
    <row r="18775" spans="1:1" x14ac:dyDescent="0.25">
      <c r="A18775" s="3"/>
    </row>
    <row r="18776" spans="1:1" x14ac:dyDescent="0.25">
      <c r="A18776" s="3"/>
    </row>
    <row r="18777" spans="1:1" x14ac:dyDescent="0.25">
      <c r="A18777" s="3"/>
    </row>
    <row r="18778" spans="1:1" x14ac:dyDescent="0.25">
      <c r="A18778" s="3"/>
    </row>
    <row r="18779" spans="1:1" x14ac:dyDescent="0.25">
      <c r="A18779" s="3"/>
    </row>
    <row r="18780" spans="1:1" x14ac:dyDescent="0.25">
      <c r="A18780" s="3"/>
    </row>
    <row r="18781" spans="1:1" x14ac:dyDescent="0.25">
      <c r="A18781" s="3"/>
    </row>
    <row r="18782" spans="1:1" x14ac:dyDescent="0.25">
      <c r="A18782" s="3"/>
    </row>
    <row r="18783" spans="1:1" x14ac:dyDescent="0.25">
      <c r="A18783" s="3"/>
    </row>
    <row r="18784" spans="1:1" x14ac:dyDescent="0.25">
      <c r="A18784" s="3"/>
    </row>
    <row r="18785" spans="1:1" x14ac:dyDescent="0.25">
      <c r="A18785" s="3"/>
    </row>
    <row r="18786" spans="1:1" x14ac:dyDescent="0.25">
      <c r="A18786" s="3"/>
    </row>
    <row r="18787" spans="1:1" x14ac:dyDescent="0.25">
      <c r="A18787" s="3"/>
    </row>
    <row r="18788" spans="1:1" x14ac:dyDescent="0.25">
      <c r="A18788" s="3"/>
    </row>
    <row r="18789" spans="1:1" x14ac:dyDescent="0.25">
      <c r="A18789" s="3"/>
    </row>
    <row r="18790" spans="1:1" x14ac:dyDescent="0.25">
      <c r="A18790" s="3"/>
    </row>
    <row r="18791" spans="1:1" x14ac:dyDescent="0.25">
      <c r="A18791" s="3"/>
    </row>
    <row r="18792" spans="1:1" x14ac:dyDescent="0.25">
      <c r="A18792" s="3"/>
    </row>
    <row r="18793" spans="1:1" x14ac:dyDescent="0.25">
      <c r="A18793" s="3"/>
    </row>
    <row r="18794" spans="1:1" x14ac:dyDescent="0.25">
      <c r="A18794" s="3"/>
    </row>
    <row r="18795" spans="1:1" x14ac:dyDescent="0.25">
      <c r="A18795" s="3"/>
    </row>
    <row r="18796" spans="1:1" x14ac:dyDescent="0.25">
      <c r="A18796" s="3"/>
    </row>
    <row r="18797" spans="1:1" x14ac:dyDescent="0.25">
      <c r="A18797" s="3"/>
    </row>
    <row r="18798" spans="1:1" x14ac:dyDescent="0.25">
      <c r="A18798" s="3"/>
    </row>
    <row r="18799" spans="1:1" x14ac:dyDescent="0.25">
      <c r="A18799" s="3"/>
    </row>
    <row r="18800" spans="1:1" x14ac:dyDescent="0.25">
      <c r="A18800" s="3"/>
    </row>
    <row r="18801" spans="1:1" x14ac:dyDescent="0.25">
      <c r="A18801" s="3"/>
    </row>
    <row r="18802" spans="1:1" x14ac:dyDescent="0.25">
      <c r="A18802" s="3"/>
    </row>
    <row r="18803" spans="1:1" x14ac:dyDescent="0.25">
      <c r="A18803" s="3"/>
    </row>
    <row r="18804" spans="1:1" x14ac:dyDescent="0.25">
      <c r="A18804" s="3"/>
    </row>
    <row r="18805" spans="1:1" x14ac:dyDescent="0.25">
      <c r="A18805" s="3"/>
    </row>
    <row r="18806" spans="1:1" x14ac:dyDescent="0.25">
      <c r="A18806" s="3"/>
    </row>
    <row r="18807" spans="1:1" x14ac:dyDescent="0.25">
      <c r="A18807" s="3"/>
    </row>
    <row r="18808" spans="1:1" x14ac:dyDescent="0.25">
      <c r="A18808" s="3"/>
    </row>
    <row r="18809" spans="1:1" x14ac:dyDescent="0.25">
      <c r="A18809" s="3"/>
    </row>
    <row r="18810" spans="1:1" x14ac:dyDescent="0.25">
      <c r="A18810" s="3"/>
    </row>
    <row r="18811" spans="1:1" x14ac:dyDescent="0.25">
      <c r="A18811" s="3"/>
    </row>
    <row r="18812" spans="1:1" x14ac:dyDescent="0.25">
      <c r="A18812" s="3"/>
    </row>
    <row r="18813" spans="1:1" x14ac:dyDescent="0.25">
      <c r="A18813" s="3"/>
    </row>
    <row r="18814" spans="1:1" x14ac:dyDescent="0.25">
      <c r="A18814" s="3"/>
    </row>
    <row r="18815" spans="1:1" x14ac:dyDescent="0.25">
      <c r="A18815" s="3"/>
    </row>
    <row r="18816" spans="1:1" x14ac:dyDescent="0.25">
      <c r="A18816" s="3"/>
    </row>
    <row r="18817" spans="1:1" x14ac:dyDescent="0.25">
      <c r="A18817" s="3"/>
    </row>
    <row r="18818" spans="1:1" x14ac:dyDescent="0.25">
      <c r="A18818" s="3"/>
    </row>
    <row r="18819" spans="1:1" x14ac:dyDescent="0.25">
      <c r="A18819" s="3"/>
    </row>
    <row r="18820" spans="1:1" x14ac:dyDescent="0.25">
      <c r="A18820" s="3"/>
    </row>
    <row r="18821" spans="1:1" x14ac:dyDescent="0.25">
      <c r="A18821" s="3"/>
    </row>
    <row r="18822" spans="1:1" x14ac:dyDescent="0.25">
      <c r="A18822" s="3"/>
    </row>
    <row r="18823" spans="1:1" x14ac:dyDescent="0.25">
      <c r="A18823" s="3"/>
    </row>
    <row r="18824" spans="1:1" x14ac:dyDescent="0.25">
      <c r="A18824" s="3"/>
    </row>
    <row r="18825" spans="1:1" x14ac:dyDescent="0.25">
      <c r="A18825" s="3"/>
    </row>
    <row r="18826" spans="1:1" x14ac:dyDescent="0.25">
      <c r="A18826" s="3"/>
    </row>
    <row r="18827" spans="1:1" x14ac:dyDescent="0.25">
      <c r="A18827" s="3"/>
    </row>
    <row r="18828" spans="1:1" x14ac:dyDescent="0.25">
      <c r="A18828" s="3"/>
    </row>
    <row r="18829" spans="1:1" x14ac:dyDescent="0.25">
      <c r="A18829" s="3"/>
    </row>
    <row r="18830" spans="1:1" x14ac:dyDescent="0.25">
      <c r="A18830" s="3"/>
    </row>
    <row r="18831" spans="1:1" x14ac:dyDescent="0.25">
      <c r="A18831" s="3"/>
    </row>
    <row r="18832" spans="1:1" x14ac:dyDescent="0.25">
      <c r="A18832" s="3"/>
    </row>
    <row r="18833" spans="1:1" x14ac:dyDescent="0.25">
      <c r="A18833" s="3"/>
    </row>
    <row r="18834" spans="1:1" x14ac:dyDescent="0.25">
      <c r="A18834" s="3"/>
    </row>
    <row r="18835" spans="1:1" x14ac:dyDescent="0.25">
      <c r="A18835" s="3"/>
    </row>
    <row r="18836" spans="1:1" x14ac:dyDescent="0.25">
      <c r="A18836" s="3"/>
    </row>
    <row r="18837" spans="1:1" x14ac:dyDescent="0.25">
      <c r="A18837" s="3"/>
    </row>
    <row r="18838" spans="1:1" x14ac:dyDescent="0.25">
      <c r="A18838" s="3"/>
    </row>
    <row r="18839" spans="1:1" x14ac:dyDescent="0.25">
      <c r="A18839" s="3"/>
    </row>
    <row r="18840" spans="1:1" x14ac:dyDescent="0.25">
      <c r="A18840" s="3"/>
    </row>
    <row r="18841" spans="1:1" x14ac:dyDescent="0.25">
      <c r="A18841" s="3"/>
    </row>
    <row r="18842" spans="1:1" x14ac:dyDescent="0.25">
      <c r="A18842" s="3"/>
    </row>
    <row r="18843" spans="1:1" x14ac:dyDescent="0.25">
      <c r="A18843" s="3"/>
    </row>
    <row r="18844" spans="1:1" x14ac:dyDescent="0.25">
      <c r="A18844" s="3"/>
    </row>
    <row r="18845" spans="1:1" x14ac:dyDescent="0.25">
      <c r="A18845" s="3"/>
    </row>
    <row r="18846" spans="1:1" x14ac:dyDescent="0.25">
      <c r="A18846" s="3"/>
    </row>
    <row r="18847" spans="1:1" x14ac:dyDescent="0.25">
      <c r="A18847" s="3"/>
    </row>
    <row r="18848" spans="1:1" x14ac:dyDescent="0.25">
      <c r="A18848" s="3"/>
    </row>
    <row r="18849" spans="1:1" x14ac:dyDescent="0.25">
      <c r="A18849" s="3"/>
    </row>
    <row r="18850" spans="1:1" x14ac:dyDescent="0.25">
      <c r="A18850" s="3"/>
    </row>
    <row r="18851" spans="1:1" x14ac:dyDescent="0.25">
      <c r="A18851" s="3"/>
    </row>
    <row r="18852" spans="1:1" x14ac:dyDescent="0.25">
      <c r="A18852" s="3"/>
    </row>
    <row r="18853" spans="1:1" x14ac:dyDescent="0.25">
      <c r="A18853" s="3"/>
    </row>
    <row r="18854" spans="1:1" x14ac:dyDescent="0.25">
      <c r="A18854" s="3"/>
    </row>
    <row r="18855" spans="1:1" x14ac:dyDescent="0.25">
      <c r="A18855" s="3"/>
    </row>
    <row r="18856" spans="1:1" x14ac:dyDescent="0.25">
      <c r="A18856" s="3"/>
    </row>
    <row r="18857" spans="1:1" x14ac:dyDescent="0.25">
      <c r="A18857" s="3"/>
    </row>
    <row r="18858" spans="1:1" x14ac:dyDescent="0.25">
      <c r="A18858" s="3"/>
    </row>
    <row r="18859" spans="1:1" x14ac:dyDescent="0.25">
      <c r="A18859" s="3"/>
    </row>
    <row r="18860" spans="1:1" x14ac:dyDescent="0.25">
      <c r="A18860" s="3"/>
    </row>
    <row r="18861" spans="1:1" x14ac:dyDescent="0.25">
      <c r="A18861" s="3"/>
    </row>
    <row r="18862" spans="1:1" x14ac:dyDescent="0.25">
      <c r="A18862" s="3"/>
    </row>
    <row r="18863" spans="1:1" x14ac:dyDescent="0.25">
      <c r="A18863" s="3"/>
    </row>
    <row r="18864" spans="1:1" x14ac:dyDescent="0.25">
      <c r="A18864" s="3"/>
    </row>
    <row r="18865" spans="1:1" x14ac:dyDescent="0.25">
      <c r="A18865" s="3"/>
    </row>
    <row r="18866" spans="1:1" x14ac:dyDescent="0.25">
      <c r="A18866" s="3"/>
    </row>
    <row r="18867" spans="1:1" x14ac:dyDescent="0.25">
      <c r="A18867" s="3"/>
    </row>
    <row r="18868" spans="1:1" x14ac:dyDescent="0.25">
      <c r="A18868" s="3"/>
    </row>
    <row r="18869" spans="1:1" x14ac:dyDescent="0.25">
      <c r="A18869" s="3"/>
    </row>
    <row r="18870" spans="1:1" x14ac:dyDescent="0.25">
      <c r="A18870" s="3"/>
    </row>
    <row r="18871" spans="1:1" x14ac:dyDescent="0.25">
      <c r="A18871" s="3"/>
    </row>
    <row r="18872" spans="1:1" x14ac:dyDescent="0.25">
      <c r="A18872" s="3"/>
    </row>
    <row r="18873" spans="1:1" x14ac:dyDescent="0.25">
      <c r="A18873" s="3"/>
    </row>
    <row r="18874" spans="1:1" x14ac:dyDescent="0.25">
      <c r="A18874" s="3"/>
    </row>
    <row r="18875" spans="1:1" x14ac:dyDescent="0.25">
      <c r="A18875" s="3"/>
    </row>
    <row r="18876" spans="1:1" x14ac:dyDescent="0.25">
      <c r="A18876" s="3"/>
    </row>
    <row r="18877" spans="1:1" x14ac:dyDescent="0.25">
      <c r="A18877" s="3"/>
    </row>
    <row r="18878" spans="1:1" x14ac:dyDescent="0.25">
      <c r="A18878" s="3"/>
    </row>
    <row r="18879" spans="1:1" x14ac:dyDescent="0.25">
      <c r="A18879" s="3"/>
    </row>
    <row r="18880" spans="1:1" x14ac:dyDescent="0.25">
      <c r="A18880" s="3"/>
    </row>
    <row r="18881" spans="1:1" x14ac:dyDescent="0.25">
      <c r="A18881" s="3"/>
    </row>
    <row r="18882" spans="1:1" x14ac:dyDescent="0.25">
      <c r="A18882" s="3"/>
    </row>
    <row r="18883" spans="1:1" x14ac:dyDescent="0.25">
      <c r="A18883" s="3"/>
    </row>
    <row r="18884" spans="1:1" x14ac:dyDescent="0.25">
      <c r="A18884" s="3"/>
    </row>
    <row r="18885" spans="1:1" x14ac:dyDescent="0.25">
      <c r="A18885" s="3"/>
    </row>
    <row r="18886" spans="1:1" x14ac:dyDescent="0.25">
      <c r="A18886" s="3"/>
    </row>
    <row r="18887" spans="1:1" x14ac:dyDescent="0.25">
      <c r="A18887" s="3"/>
    </row>
    <row r="18888" spans="1:1" x14ac:dyDescent="0.25">
      <c r="A18888" s="3"/>
    </row>
    <row r="18889" spans="1:1" x14ac:dyDescent="0.25">
      <c r="A18889" s="3"/>
    </row>
    <row r="18890" spans="1:1" x14ac:dyDescent="0.25">
      <c r="A18890" s="3"/>
    </row>
    <row r="18891" spans="1:1" x14ac:dyDescent="0.25">
      <c r="A18891" s="3"/>
    </row>
    <row r="18892" spans="1:1" x14ac:dyDescent="0.25">
      <c r="A18892" s="3"/>
    </row>
    <row r="18893" spans="1:1" x14ac:dyDescent="0.25">
      <c r="A18893" s="3"/>
    </row>
    <row r="18894" spans="1:1" x14ac:dyDescent="0.25">
      <c r="A18894" s="3"/>
    </row>
    <row r="18895" spans="1:1" x14ac:dyDescent="0.25">
      <c r="A18895" s="3"/>
    </row>
    <row r="18896" spans="1:1" x14ac:dyDescent="0.25">
      <c r="A18896" s="3"/>
    </row>
    <row r="18897" spans="1:1" x14ac:dyDescent="0.25">
      <c r="A18897" s="3"/>
    </row>
    <row r="18898" spans="1:1" x14ac:dyDescent="0.25">
      <c r="A18898" s="3"/>
    </row>
    <row r="18899" spans="1:1" x14ac:dyDescent="0.25">
      <c r="A18899" s="3"/>
    </row>
    <row r="18900" spans="1:1" x14ac:dyDescent="0.25">
      <c r="A18900" s="3"/>
    </row>
    <row r="18901" spans="1:1" x14ac:dyDescent="0.25">
      <c r="A18901" s="3"/>
    </row>
    <row r="18902" spans="1:1" x14ac:dyDescent="0.25">
      <c r="A18902" s="3"/>
    </row>
    <row r="18903" spans="1:1" x14ac:dyDescent="0.25">
      <c r="A18903" s="3"/>
    </row>
    <row r="18904" spans="1:1" x14ac:dyDescent="0.25">
      <c r="A18904" s="3"/>
    </row>
    <row r="18905" spans="1:1" x14ac:dyDescent="0.25">
      <c r="A18905" s="3"/>
    </row>
    <row r="18906" spans="1:1" x14ac:dyDescent="0.25">
      <c r="A18906" s="3"/>
    </row>
    <row r="18907" spans="1:1" x14ac:dyDescent="0.25">
      <c r="A18907" s="3"/>
    </row>
    <row r="18908" spans="1:1" x14ac:dyDescent="0.25">
      <c r="A18908" s="3"/>
    </row>
    <row r="18909" spans="1:1" x14ac:dyDescent="0.25">
      <c r="A18909" s="3"/>
    </row>
    <row r="18910" spans="1:1" x14ac:dyDescent="0.25">
      <c r="A18910" s="3"/>
    </row>
    <row r="18911" spans="1:1" x14ac:dyDescent="0.25">
      <c r="A18911" s="3"/>
    </row>
    <row r="18912" spans="1:1" x14ac:dyDescent="0.25">
      <c r="A18912" s="3"/>
    </row>
    <row r="18913" spans="1:1" x14ac:dyDescent="0.25">
      <c r="A18913" s="3"/>
    </row>
    <row r="18914" spans="1:1" x14ac:dyDescent="0.25">
      <c r="A18914" s="3"/>
    </row>
    <row r="18915" spans="1:1" x14ac:dyDescent="0.25">
      <c r="A18915" s="3"/>
    </row>
    <row r="18916" spans="1:1" x14ac:dyDescent="0.25">
      <c r="A18916" s="3"/>
    </row>
    <row r="18917" spans="1:1" x14ac:dyDescent="0.25">
      <c r="A18917" s="3"/>
    </row>
    <row r="18918" spans="1:1" x14ac:dyDescent="0.25">
      <c r="A18918" s="3"/>
    </row>
    <row r="18919" spans="1:1" x14ac:dyDescent="0.25">
      <c r="A18919" s="3"/>
    </row>
    <row r="18920" spans="1:1" x14ac:dyDescent="0.25">
      <c r="A18920" s="3"/>
    </row>
    <row r="18921" spans="1:1" x14ac:dyDescent="0.25">
      <c r="A18921" s="3"/>
    </row>
    <row r="18922" spans="1:1" x14ac:dyDescent="0.25">
      <c r="A18922" s="3"/>
    </row>
    <row r="18923" spans="1:1" x14ac:dyDescent="0.25">
      <c r="A18923" s="3"/>
    </row>
    <row r="18924" spans="1:1" x14ac:dyDescent="0.25">
      <c r="A18924" s="3"/>
    </row>
    <row r="18925" spans="1:1" x14ac:dyDescent="0.25">
      <c r="A18925" s="3"/>
    </row>
    <row r="18926" spans="1:1" x14ac:dyDescent="0.25">
      <c r="A18926" s="3"/>
    </row>
    <row r="18927" spans="1:1" x14ac:dyDescent="0.25">
      <c r="A18927" s="3"/>
    </row>
    <row r="18928" spans="1:1" x14ac:dyDescent="0.25">
      <c r="A18928" s="3"/>
    </row>
    <row r="18929" spans="1:1" x14ac:dyDescent="0.25">
      <c r="A18929" s="3"/>
    </row>
    <row r="18930" spans="1:1" x14ac:dyDescent="0.25">
      <c r="A18930" s="3"/>
    </row>
    <row r="18931" spans="1:1" x14ac:dyDescent="0.25">
      <c r="A18931" s="3"/>
    </row>
    <row r="18932" spans="1:1" x14ac:dyDescent="0.25">
      <c r="A18932" s="3"/>
    </row>
    <row r="18933" spans="1:1" x14ac:dyDescent="0.25">
      <c r="A18933" s="3"/>
    </row>
    <row r="18934" spans="1:1" x14ac:dyDescent="0.25">
      <c r="A18934" s="3"/>
    </row>
    <row r="18935" spans="1:1" x14ac:dyDescent="0.25">
      <c r="A18935" s="3"/>
    </row>
    <row r="18936" spans="1:1" x14ac:dyDescent="0.25">
      <c r="A18936" s="3"/>
    </row>
    <row r="18937" spans="1:1" x14ac:dyDescent="0.25">
      <c r="A18937" s="3"/>
    </row>
    <row r="18938" spans="1:1" x14ac:dyDescent="0.25">
      <c r="A18938" s="3"/>
    </row>
    <row r="18939" spans="1:1" x14ac:dyDescent="0.25">
      <c r="A18939" s="3"/>
    </row>
    <row r="18940" spans="1:1" x14ac:dyDescent="0.25">
      <c r="A18940" s="3"/>
    </row>
    <row r="18941" spans="1:1" x14ac:dyDescent="0.25">
      <c r="A18941" s="3"/>
    </row>
    <row r="18942" spans="1:1" x14ac:dyDescent="0.25">
      <c r="A18942" s="3"/>
    </row>
    <row r="18943" spans="1:1" x14ac:dyDescent="0.25">
      <c r="A18943" s="3"/>
    </row>
    <row r="18944" spans="1:1" x14ac:dyDescent="0.25">
      <c r="A18944" s="3"/>
    </row>
    <row r="18945" spans="1:1" x14ac:dyDescent="0.25">
      <c r="A18945" s="3"/>
    </row>
    <row r="18946" spans="1:1" x14ac:dyDescent="0.25">
      <c r="A18946" s="3"/>
    </row>
    <row r="18947" spans="1:1" x14ac:dyDescent="0.25">
      <c r="A18947" s="3"/>
    </row>
    <row r="18948" spans="1:1" x14ac:dyDescent="0.25">
      <c r="A18948" s="3"/>
    </row>
    <row r="18949" spans="1:1" x14ac:dyDescent="0.25">
      <c r="A18949" s="3"/>
    </row>
    <row r="18950" spans="1:1" x14ac:dyDescent="0.25">
      <c r="A18950" s="3"/>
    </row>
    <row r="18951" spans="1:1" x14ac:dyDescent="0.25">
      <c r="A18951" s="3"/>
    </row>
    <row r="18952" spans="1:1" x14ac:dyDescent="0.25">
      <c r="A18952" s="3"/>
    </row>
    <row r="18953" spans="1:1" x14ac:dyDescent="0.25">
      <c r="A18953" s="3"/>
    </row>
    <row r="18954" spans="1:1" x14ac:dyDescent="0.25">
      <c r="A18954" s="3"/>
    </row>
    <row r="18955" spans="1:1" x14ac:dyDescent="0.25">
      <c r="A18955" s="3"/>
    </row>
    <row r="18956" spans="1:1" x14ac:dyDescent="0.25">
      <c r="A18956" s="3"/>
    </row>
    <row r="18957" spans="1:1" x14ac:dyDescent="0.25">
      <c r="A18957" s="3"/>
    </row>
    <row r="18958" spans="1:1" x14ac:dyDescent="0.25">
      <c r="A18958" s="3"/>
    </row>
    <row r="18959" spans="1:1" x14ac:dyDescent="0.25">
      <c r="A18959" s="3"/>
    </row>
    <row r="18960" spans="1:1" x14ac:dyDescent="0.25">
      <c r="A18960" s="3"/>
    </row>
    <row r="18961" spans="1:1" x14ac:dyDescent="0.25">
      <c r="A18961" s="3"/>
    </row>
    <row r="18962" spans="1:1" x14ac:dyDescent="0.25">
      <c r="A18962" s="3"/>
    </row>
    <row r="18963" spans="1:1" x14ac:dyDescent="0.25">
      <c r="A18963" s="3"/>
    </row>
    <row r="18964" spans="1:1" x14ac:dyDescent="0.25">
      <c r="A18964" s="3"/>
    </row>
    <row r="18965" spans="1:1" x14ac:dyDescent="0.25">
      <c r="A18965" s="3"/>
    </row>
    <row r="18966" spans="1:1" x14ac:dyDescent="0.25">
      <c r="A18966" s="3"/>
    </row>
    <row r="18967" spans="1:1" x14ac:dyDescent="0.25">
      <c r="A18967" s="3"/>
    </row>
    <row r="18968" spans="1:1" x14ac:dyDescent="0.25">
      <c r="A18968" s="3"/>
    </row>
    <row r="18969" spans="1:1" x14ac:dyDescent="0.25">
      <c r="A18969" s="3"/>
    </row>
    <row r="18970" spans="1:1" x14ac:dyDescent="0.25">
      <c r="A18970" s="3"/>
    </row>
    <row r="18971" spans="1:1" x14ac:dyDescent="0.25">
      <c r="A18971" s="3"/>
    </row>
    <row r="18972" spans="1:1" x14ac:dyDescent="0.25">
      <c r="A18972" s="3"/>
    </row>
    <row r="18973" spans="1:1" x14ac:dyDescent="0.25">
      <c r="A18973" s="3"/>
    </row>
    <row r="18974" spans="1:1" x14ac:dyDescent="0.25">
      <c r="A18974" s="3"/>
    </row>
    <row r="18975" spans="1:1" x14ac:dyDescent="0.25">
      <c r="A18975" s="3"/>
    </row>
    <row r="18976" spans="1:1" x14ac:dyDescent="0.25">
      <c r="A18976" s="3"/>
    </row>
    <row r="18977" spans="1:1" x14ac:dyDescent="0.25">
      <c r="A18977" s="3"/>
    </row>
    <row r="18978" spans="1:1" x14ac:dyDescent="0.25">
      <c r="A18978" s="3"/>
    </row>
    <row r="18979" spans="1:1" x14ac:dyDescent="0.25">
      <c r="A18979" s="3"/>
    </row>
    <row r="18980" spans="1:1" x14ac:dyDescent="0.25">
      <c r="A18980" s="3"/>
    </row>
    <row r="18981" spans="1:1" x14ac:dyDescent="0.25">
      <c r="A18981" s="3"/>
    </row>
    <row r="18982" spans="1:1" x14ac:dyDescent="0.25">
      <c r="A18982" s="3"/>
    </row>
    <row r="18983" spans="1:1" x14ac:dyDescent="0.25">
      <c r="A18983" s="3"/>
    </row>
    <row r="18984" spans="1:1" x14ac:dyDescent="0.25">
      <c r="A18984" s="3"/>
    </row>
    <row r="18985" spans="1:1" x14ac:dyDescent="0.25">
      <c r="A18985" s="3"/>
    </row>
    <row r="18986" spans="1:1" x14ac:dyDescent="0.25">
      <c r="A18986" s="3"/>
    </row>
    <row r="18987" spans="1:1" x14ac:dyDescent="0.25">
      <c r="A18987" s="3"/>
    </row>
    <row r="18988" spans="1:1" x14ac:dyDescent="0.25">
      <c r="A18988" s="3"/>
    </row>
    <row r="18989" spans="1:1" x14ac:dyDescent="0.25">
      <c r="A18989" s="3"/>
    </row>
    <row r="18990" spans="1:1" x14ac:dyDescent="0.25">
      <c r="A18990" s="3"/>
    </row>
    <row r="18991" spans="1:1" x14ac:dyDescent="0.25">
      <c r="A18991" s="3"/>
    </row>
    <row r="18992" spans="1:1" x14ac:dyDescent="0.25">
      <c r="A18992" s="3"/>
    </row>
    <row r="18993" spans="1:1" x14ac:dyDescent="0.25">
      <c r="A18993" s="3"/>
    </row>
    <row r="18994" spans="1:1" x14ac:dyDescent="0.25">
      <c r="A18994" s="3"/>
    </row>
    <row r="18995" spans="1:1" x14ac:dyDescent="0.25">
      <c r="A18995" s="3"/>
    </row>
    <row r="18996" spans="1:1" x14ac:dyDescent="0.25">
      <c r="A18996" s="3"/>
    </row>
    <row r="18997" spans="1:1" x14ac:dyDescent="0.25">
      <c r="A18997" s="3"/>
    </row>
    <row r="18998" spans="1:1" x14ac:dyDescent="0.25">
      <c r="A18998" s="3"/>
    </row>
    <row r="18999" spans="1:1" x14ac:dyDescent="0.25">
      <c r="A18999" s="3"/>
    </row>
    <row r="19000" spans="1:1" x14ac:dyDescent="0.25">
      <c r="A19000" s="3"/>
    </row>
    <row r="19001" spans="1:1" x14ac:dyDescent="0.25">
      <c r="A19001" s="3"/>
    </row>
    <row r="19002" spans="1:1" x14ac:dyDescent="0.25">
      <c r="A19002" s="3"/>
    </row>
    <row r="19003" spans="1:1" x14ac:dyDescent="0.25">
      <c r="A19003" s="3"/>
    </row>
    <row r="19004" spans="1:1" x14ac:dyDescent="0.25">
      <c r="A19004" s="3"/>
    </row>
    <row r="19005" spans="1:1" x14ac:dyDescent="0.25">
      <c r="A19005" s="3"/>
    </row>
    <row r="19006" spans="1:1" x14ac:dyDescent="0.25">
      <c r="A19006" s="3"/>
    </row>
    <row r="19007" spans="1:1" x14ac:dyDescent="0.25">
      <c r="A19007" s="3"/>
    </row>
    <row r="19008" spans="1:1" x14ac:dyDescent="0.25">
      <c r="A19008" s="3"/>
    </row>
    <row r="19009" spans="1:1" x14ac:dyDescent="0.25">
      <c r="A19009" s="3"/>
    </row>
    <row r="19010" spans="1:1" x14ac:dyDescent="0.25">
      <c r="A19010" s="3"/>
    </row>
    <row r="19011" spans="1:1" x14ac:dyDescent="0.25">
      <c r="A19011" s="3"/>
    </row>
    <row r="19012" spans="1:1" x14ac:dyDescent="0.25">
      <c r="A19012" s="3"/>
    </row>
    <row r="19013" spans="1:1" x14ac:dyDescent="0.25">
      <c r="A19013" s="3"/>
    </row>
    <row r="19014" spans="1:1" x14ac:dyDescent="0.25">
      <c r="A19014" s="3"/>
    </row>
    <row r="19015" spans="1:1" x14ac:dyDescent="0.25">
      <c r="A19015" s="3"/>
    </row>
    <row r="19016" spans="1:1" x14ac:dyDescent="0.25">
      <c r="A19016" s="3"/>
    </row>
    <row r="19017" spans="1:1" x14ac:dyDescent="0.25">
      <c r="A19017" s="3"/>
    </row>
    <row r="19018" spans="1:1" x14ac:dyDescent="0.25">
      <c r="A19018" s="3"/>
    </row>
    <row r="19019" spans="1:1" x14ac:dyDescent="0.25">
      <c r="A19019" s="3"/>
    </row>
    <row r="19020" spans="1:1" x14ac:dyDescent="0.25">
      <c r="A19020" s="3"/>
    </row>
    <row r="19021" spans="1:1" x14ac:dyDescent="0.25">
      <c r="A19021" s="3"/>
    </row>
    <row r="19022" spans="1:1" x14ac:dyDescent="0.25">
      <c r="A19022" s="3"/>
    </row>
    <row r="19023" spans="1:1" x14ac:dyDescent="0.25">
      <c r="A19023" s="3"/>
    </row>
    <row r="19024" spans="1:1" x14ac:dyDescent="0.25">
      <c r="A19024" s="3"/>
    </row>
    <row r="19025" spans="1:1" x14ac:dyDescent="0.25">
      <c r="A19025" s="3"/>
    </row>
    <row r="19026" spans="1:1" x14ac:dyDescent="0.25">
      <c r="A19026" s="3"/>
    </row>
    <row r="19027" spans="1:1" x14ac:dyDescent="0.25">
      <c r="A19027" s="3"/>
    </row>
    <row r="19028" spans="1:1" x14ac:dyDescent="0.25">
      <c r="A19028" s="3"/>
    </row>
    <row r="19029" spans="1:1" x14ac:dyDescent="0.25">
      <c r="A19029" s="3"/>
    </row>
    <row r="19030" spans="1:1" x14ac:dyDescent="0.25">
      <c r="A19030" s="3"/>
    </row>
    <row r="19031" spans="1:1" x14ac:dyDescent="0.25">
      <c r="A19031" s="3"/>
    </row>
    <row r="19032" spans="1:1" x14ac:dyDescent="0.25">
      <c r="A19032" s="3"/>
    </row>
    <row r="19033" spans="1:1" x14ac:dyDescent="0.25">
      <c r="A19033" s="3"/>
    </row>
    <row r="19034" spans="1:1" x14ac:dyDescent="0.25">
      <c r="A19034" s="3"/>
    </row>
    <row r="19035" spans="1:1" x14ac:dyDescent="0.25">
      <c r="A19035" s="3"/>
    </row>
    <row r="19036" spans="1:1" x14ac:dyDescent="0.25">
      <c r="A19036" s="3"/>
    </row>
    <row r="19037" spans="1:1" x14ac:dyDescent="0.25">
      <c r="A19037" s="3"/>
    </row>
    <row r="19038" spans="1:1" x14ac:dyDescent="0.25">
      <c r="A19038" s="3"/>
    </row>
    <row r="19039" spans="1:1" x14ac:dyDescent="0.25">
      <c r="A19039" s="3"/>
    </row>
    <row r="19040" spans="1:1" x14ac:dyDescent="0.25">
      <c r="A19040" s="3"/>
    </row>
    <row r="19041" spans="1:1" x14ac:dyDescent="0.25">
      <c r="A19041" s="3"/>
    </row>
    <row r="19042" spans="1:1" x14ac:dyDescent="0.25">
      <c r="A19042" s="3"/>
    </row>
    <row r="19043" spans="1:1" x14ac:dyDescent="0.25">
      <c r="A19043" s="3"/>
    </row>
    <row r="19044" spans="1:1" x14ac:dyDescent="0.25">
      <c r="A19044" s="3"/>
    </row>
    <row r="19045" spans="1:1" x14ac:dyDescent="0.25">
      <c r="A19045" s="3"/>
    </row>
    <row r="19046" spans="1:1" x14ac:dyDescent="0.25">
      <c r="A19046" s="3"/>
    </row>
    <row r="19047" spans="1:1" x14ac:dyDescent="0.25">
      <c r="A19047" s="3"/>
    </row>
    <row r="19048" spans="1:1" x14ac:dyDescent="0.25">
      <c r="A19048" s="3"/>
    </row>
    <row r="19049" spans="1:1" x14ac:dyDescent="0.25">
      <c r="A19049" s="3"/>
    </row>
    <row r="19050" spans="1:1" x14ac:dyDescent="0.25">
      <c r="A19050" s="3"/>
    </row>
    <row r="19051" spans="1:1" x14ac:dyDescent="0.25">
      <c r="A19051" s="3"/>
    </row>
    <row r="19052" spans="1:1" x14ac:dyDescent="0.25">
      <c r="A19052" s="3"/>
    </row>
    <row r="19053" spans="1:1" x14ac:dyDescent="0.25">
      <c r="A19053" s="3"/>
    </row>
    <row r="19054" spans="1:1" x14ac:dyDescent="0.25">
      <c r="A19054" s="3"/>
    </row>
    <row r="19055" spans="1:1" x14ac:dyDescent="0.25">
      <c r="A19055" s="3"/>
    </row>
    <row r="19056" spans="1:1" x14ac:dyDescent="0.25">
      <c r="A19056" s="3"/>
    </row>
    <row r="19057" spans="1:1" x14ac:dyDescent="0.25">
      <c r="A19057" s="3"/>
    </row>
    <row r="19058" spans="1:1" x14ac:dyDescent="0.25">
      <c r="A19058" s="3"/>
    </row>
    <row r="19059" spans="1:1" x14ac:dyDescent="0.25">
      <c r="A19059" s="3"/>
    </row>
    <row r="19060" spans="1:1" x14ac:dyDescent="0.25">
      <c r="A19060" s="3"/>
    </row>
    <row r="19061" spans="1:1" x14ac:dyDescent="0.25">
      <c r="A19061" s="3"/>
    </row>
    <row r="19062" spans="1:1" x14ac:dyDescent="0.25">
      <c r="A19062" s="3"/>
    </row>
    <row r="19063" spans="1:1" x14ac:dyDescent="0.25">
      <c r="A19063" s="3"/>
    </row>
    <row r="19064" spans="1:1" x14ac:dyDescent="0.25">
      <c r="A19064" s="3"/>
    </row>
    <row r="19065" spans="1:1" x14ac:dyDescent="0.25">
      <c r="A19065" s="3"/>
    </row>
    <row r="19066" spans="1:1" x14ac:dyDescent="0.25">
      <c r="A19066" s="3"/>
    </row>
    <row r="19067" spans="1:1" x14ac:dyDescent="0.25">
      <c r="A19067" s="3"/>
    </row>
    <row r="19068" spans="1:1" x14ac:dyDescent="0.25">
      <c r="A19068" s="3"/>
    </row>
    <row r="19069" spans="1:1" x14ac:dyDescent="0.25">
      <c r="A19069" s="3"/>
    </row>
    <row r="19070" spans="1:1" x14ac:dyDescent="0.25">
      <c r="A19070" s="3"/>
    </row>
    <row r="19071" spans="1:1" x14ac:dyDescent="0.25">
      <c r="A19071" s="3"/>
    </row>
    <row r="19072" spans="1:1" x14ac:dyDescent="0.25">
      <c r="A19072" s="3"/>
    </row>
    <row r="19073" spans="1:1" x14ac:dyDescent="0.25">
      <c r="A19073" s="3"/>
    </row>
    <row r="19074" spans="1:1" x14ac:dyDescent="0.25">
      <c r="A19074" s="3"/>
    </row>
    <row r="19075" spans="1:1" x14ac:dyDescent="0.25">
      <c r="A19075" s="3"/>
    </row>
    <row r="19076" spans="1:1" x14ac:dyDescent="0.25">
      <c r="A19076" s="3"/>
    </row>
    <row r="19077" spans="1:1" x14ac:dyDescent="0.25">
      <c r="A19077" s="3"/>
    </row>
    <row r="19078" spans="1:1" x14ac:dyDescent="0.25">
      <c r="A19078" s="3"/>
    </row>
    <row r="19079" spans="1:1" x14ac:dyDescent="0.25">
      <c r="A19079" s="3"/>
    </row>
    <row r="19080" spans="1:1" x14ac:dyDescent="0.25">
      <c r="A19080" s="3"/>
    </row>
    <row r="19081" spans="1:1" x14ac:dyDescent="0.25">
      <c r="A19081" s="3"/>
    </row>
    <row r="19082" spans="1:1" x14ac:dyDescent="0.25">
      <c r="A19082" s="3"/>
    </row>
    <row r="19083" spans="1:1" x14ac:dyDescent="0.25">
      <c r="A19083" s="3"/>
    </row>
    <row r="19084" spans="1:1" x14ac:dyDescent="0.25">
      <c r="A19084" s="3"/>
    </row>
    <row r="19085" spans="1:1" x14ac:dyDescent="0.25">
      <c r="A19085" s="3"/>
    </row>
    <row r="19086" spans="1:1" x14ac:dyDescent="0.25">
      <c r="A19086" s="3"/>
    </row>
    <row r="19087" spans="1:1" x14ac:dyDescent="0.25">
      <c r="A19087" s="3"/>
    </row>
    <row r="19088" spans="1:1" x14ac:dyDescent="0.25">
      <c r="A19088" s="3"/>
    </row>
    <row r="19089" spans="1:1" x14ac:dyDescent="0.25">
      <c r="A19089" s="3"/>
    </row>
    <row r="19090" spans="1:1" x14ac:dyDescent="0.25">
      <c r="A19090" s="3"/>
    </row>
    <row r="19091" spans="1:1" x14ac:dyDescent="0.25">
      <c r="A19091" s="3"/>
    </row>
    <row r="19092" spans="1:1" x14ac:dyDescent="0.25">
      <c r="A19092" s="3"/>
    </row>
    <row r="19093" spans="1:1" x14ac:dyDescent="0.25">
      <c r="A19093" s="3"/>
    </row>
    <row r="19094" spans="1:1" x14ac:dyDescent="0.25">
      <c r="A19094" s="3"/>
    </row>
    <row r="19095" spans="1:1" x14ac:dyDescent="0.25">
      <c r="A19095" s="3"/>
    </row>
    <row r="19096" spans="1:1" x14ac:dyDescent="0.25">
      <c r="A19096" s="3"/>
    </row>
    <row r="19097" spans="1:1" x14ac:dyDescent="0.25">
      <c r="A19097" s="3"/>
    </row>
    <row r="19098" spans="1:1" x14ac:dyDescent="0.25">
      <c r="A19098" s="3"/>
    </row>
    <row r="19099" spans="1:1" x14ac:dyDescent="0.25">
      <c r="A19099" s="3"/>
    </row>
    <row r="19100" spans="1:1" x14ac:dyDescent="0.25">
      <c r="A19100" s="3"/>
    </row>
    <row r="19101" spans="1:1" x14ac:dyDescent="0.25">
      <c r="A19101" s="3"/>
    </row>
    <row r="19102" spans="1:1" x14ac:dyDescent="0.25">
      <c r="A19102" s="3"/>
    </row>
    <row r="19103" spans="1:1" x14ac:dyDescent="0.25">
      <c r="A19103" s="3"/>
    </row>
    <row r="19104" spans="1:1" x14ac:dyDescent="0.25">
      <c r="A19104" s="3"/>
    </row>
    <row r="19105" spans="1:1" x14ac:dyDescent="0.25">
      <c r="A19105" s="3"/>
    </row>
    <row r="19106" spans="1:1" x14ac:dyDescent="0.25">
      <c r="A19106" s="3"/>
    </row>
    <row r="19107" spans="1:1" x14ac:dyDescent="0.25">
      <c r="A19107" s="3"/>
    </row>
    <row r="19108" spans="1:1" x14ac:dyDescent="0.25">
      <c r="A19108" s="3"/>
    </row>
    <row r="19109" spans="1:1" x14ac:dyDescent="0.25">
      <c r="A19109" s="3"/>
    </row>
    <row r="19110" spans="1:1" x14ac:dyDescent="0.25">
      <c r="A19110" s="3"/>
    </row>
    <row r="19111" spans="1:1" x14ac:dyDescent="0.25">
      <c r="A19111" s="3"/>
    </row>
    <row r="19112" spans="1:1" x14ac:dyDescent="0.25">
      <c r="A19112" s="3"/>
    </row>
    <row r="19113" spans="1:1" x14ac:dyDescent="0.25">
      <c r="A19113" s="3"/>
    </row>
    <row r="19114" spans="1:1" x14ac:dyDescent="0.25">
      <c r="A19114" s="3"/>
    </row>
    <row r="19115" spans="1:1" x14ac:dyDescent="0.25">
      <c r="A19115" s="3"/>
    </row>
    <row r="19116" spans="1:1" x14ac:dyDescent="0.25">
      <c r="A19116" s="3"/>
    </row>
    <row r="19117" spans="1:1" x14ac:dyDescent="0.25">
      <c r="A19117" s="3"/>
    </row>
    <row r="19118" spans="1:1" x14ac:dyDescent="0.25">
      <c r="A19118" s="3"/>
    </row>
    <row r="19119" spans="1:1" x14ac:dyDescent="0.25">
      <c r="A19119" s="3"/>
    </row>
    <row r="19120" spans="1:1" x14ac:dyDescent="0.25">
      <c r="A19120" s="3"/>
    </row>
    <row r="19121" spans="1:1" x14ac:dyDescent="0.25">
      <c r="A19121" s="3"/>
    </row>
    <row r="19122" spans="1:1" x14ac:dyDescent="0.25">
      <c r="A19122" s="3"/>
    </row>
    <row r="19123" spans="1:1" x14ac:dyDescent="0.25">
      <c r="A19123" s="3"/>
    </row>
    <row r="19124" spans="1:1" x14ac:dyDescent="0.25">
      <c r="A19124" s="3"/>
    </row>
    <row r="19125" spans="1:1" x14ac:dyDescent="0.25">
      <c r="A19125" s="3"/>
    </row>
    <row r="19126" spans="1:1" x14ac:dyDescent="0.25">
      <c r="A19126" s="3"/>
    </row>
    <row r="19127" spans="1:1" x14ac:dyDescent="0.25">
      <c r="A19127" s="3"/>
    </row>
    <row r="19128" spans="1:1" x14ac:dyDescent="0.25">
      <c r="A19128" s="3"/>
    </row>
    <row r="19129" spans="1:1" x14ac:dyDescent="0.25">
      <c r="A19129" s="3"/>
    </row>
    <row r="19130" spans="1:1" x14ac:dyDescent="0.25">
      <c r="A19130" s="3"/>
    </row>
    <row r="19131" spans="1:1" x14ac:dyDescent="0.25">
      <c r="A19131" s="3"/>
    </row>
    <row r="19132" spans="1:1" x14ac:dyDescent="0.25">
      <c r="A19132" s="3"/>
    </row>
    <row r="19133" spans="1:1" x14ac:dyDescent="0.25">
      <c r="A19133" s="3"/>
    </row>
    <row r="19134" spans="1:1" x14ac:dyDescent="0.25">
      <c r="A19134" s="3"/>
    </row>
    <row r="19135" spans="1:1" x14ac:dyDescent="0.25">
      <c r="A19135" s="3"/>
    </row>
    <row r="19136" spans="1:1" x14ac:dyDescent="0.25">
      <c r="A19136" s="3"/>
    </row>
    <row r="19137" spans="1:1" x14ac:dyDescent="0.25">
      <c r="A19137" s="3"/>
    </row>
    <row r="19138" spans="1:1" x14ac:dyDescent="0.25">
      <c r="A19138" s="3"/>
    </row>
    <row r="19139" spans="1:1" x14ac:dyDescent="0.25">
      <c r="A19139" s="3"/>
    </row>
    <row r="19140" spans="1:1" x14ac:dyDescent="0.25">
      <c r="A19140" s="3"/>
    </row>
    <row r="19141" spans="1:1" x14ac:dyDescent="0.25">
      <c r="A19141" s="3"/>
    </row>
    <row r="19142" spans="1:1" x14ac:dyDescent="0.25">
      <c r="A19142" s="3"/>
    </row>
    <row r="19143" spans="1:1" x14ac:dyDescent="0.25">
      <c r="A19143" s="3"/>
    </row>
    <row r="19144" spans="1:1" x14ac:dyDescent="0.25">
      <c r="A19144" s="3"/>
    </row>
    <row r="19145" spans="1:1" x14ac:dyDescent="0.25">
      <c r="A19145" s="3"/>
    </row>
    <row r="19146" spans="1:1" x14ac:dyDescent="0.25">
      <c r="A19146" s="3"/>
    </row>
    <row r="19147" spans="1:1" x14ac:dyDescent="0.25">
      <c r="A19147" s="3"/>
    </row>
    <row r="19148" spans="1:1" x14ac:dyDescent="0.25">
      <c r="A19148" s="3"/>
    </row>
    <row r="19149" spans="1:1" x14ac:dyDescent="0.25">
      <c r="A19149" s="3"/>
    </row>
    <row r="19150" spans="1:1" x14ac:dyDescent="0.25">
      <c r="A19150" s="3"/>
    </row>
    <row r="19151" spans="1:1" x14ac:dyDescent="0.25">
      <c r="A19151" s="3"/>
    </row>
    <row r="19152" spans="1:1" x14ac:dyDescent="0.25">
      <c r="A19152" s="3"/>
    </row>
    <row r="19153" spans="1:1" x14ac:dyDescent="0.25">
      <c r="A19153" s="3"/>
    </row>
    <row r="19154" spans="1:1" x14ac:dyDescent="0.25">
      <c r="A19154" s="3"/>
    </row>
    <row r="19155" spans="1:1" x14ac:dyDescent="0.25">
      <c r="A19155" s="3"/>
    </row>
    <row r="19156" spans="1:1" x14ac:dyDescent="0.25">
      <c r="A19156" s="3"/>
    </row>
    <row r="19157" spans="1:1" x14ac:dyDescent="0.25">
      <c r="A19157" s="3"/>
    </row>
    <row r="19158" spans="1:1" x14ac:dyDescent="0.25">
      <c r="A19158" s="3"/>
    </row>
    <row r="19159" spans="1:1" x14ac:dyDescent="0.25">
      <c r="A19159" s="3"/>
    </row>
    <row r="19160" spans="1:1" x14ac:dyDescent="0.25">
      <c r="A19160" s="3"/>
    </row>
    <row r="19161" spans="1:1" x14ac:dyDescent="0.25">
      <c r="A19161" s="3"/>
    </row>
    <row r="19162" spans="1:1" x14ac:dyDescent="0.25">
      <c r="A19162" s="3"/>
    </row>
    <row r="19163" spans="1:1" x14ac:dyDescent="0.25">
      <c r="A19163" s="3"/>
    </row>
    <row r="19164" spans="1:1" x14ac:dyDescent="0.25">
      <c r="A19164" s="3"/>
    </row>
    <row r="19165" spans="1:1" x14ac:dyDescent="0.25">
      <c r="A19165" s="3"/>
    </row>
    <row r="19166" spans="1:1" x14ac:dyDescent="0.25">
      <c r="A19166" s="3"/>
    </row>
    <row r="19167" spans="1:1" x14ac:dyDescent="0.25">
      <c r="A19167" s="3"/>
    </row>
    <row r="19168" spans="1:1" x14ac:dyDescent="0.25">
      <c r="A19168" s="3"/>
    </row>
    <row r="19169" spans="1:1" x14ac:dyDescent="0.25">
      <c r="A19169" s="3"/>
    </row>
    <row r="19170" spans="1:1" x14ac:dyDescent="0.25">
      <c r="A19170" s="3"/>
    </row>
    <row r="19171" spans="1:1" x14ac:dyDescent="0.25">
      <c r="A19171" s="3"/>
    </row>
    <row r="19172" spans="1:1" x14ac:dyDescent="0.25">
      <c r="A19172" s="3"/>
    </row>
    <row r="19173" spans="1:1" x14ac:dyDescent="0.25">
      <c r="A19173" s="3"/>
    </row>
    <row r="19174" spans="1:1" x14ac:dyDescent="0.25">
      <c r="A19174" s="3"/>
    </row>
    <row r="19175" spans="1:1" x14ac:dyDescent="0.25">
      <c r="A19175" s="3"/>
    </row>
    <row r="19176" spans="1:1" x14ac:dyDescent="0.25">
      <c r="A19176" s="3"/>
    </row>
    <row r="19177" spans="1:1" x14ac:dyDescent="0.25">
      <c r="A19177" s="3"/>
    </row>
    <row r="19178" spans="1:1" x14ac:dyDescent="0.25">
      <c r="A19178" s="3"/>
    </row>
    <row r="19179" spans="1:1" x14ac:dyDescent="0.25">
      <c r="A19179" s="3"/>
    </row>
    <row r="19180" spans="1:1" x14ac:dyDescent="0.25">
      <c r="A19180" s="3"/>
    </row>
    <row r="19181" spans="1:1" x14ac:dyDescent="0.25">
      <c r="A19181" s="3"/>
    </row>
    <row r="19182" spans="1:1" x14ac:dyDescent="0.25">
      <c r="A19182" s="3"/>
    </row>
    <row r="19183" spans="1:1" x14ac:dyDescent="0.25">
      <c r="A19183" s="3"/>
    </row>
    <row r="19184" spans="1:1" x14ac:dyDescent="0.25">
      <c r="A19184" s="3"/>
    </row>
    <row r="19185" spans="1:1" x14ac:dyDescent="0.25">
      <c r="A19185" s="3"/>
    </row>
    <row r="19186" spans="1:1" x14ac:dyDescent="0.25">
      <c r="A19186" s="3"/>
    </row>
    <row r="19187" spans="1:1" x14ac:dyDescent="0.25">
      <c r="A19187" s="3"/>
    </row>
    <row r="19188" spans="1:1" x14ac:dyDescent="0.25">
      <c r="A19188" s="3"/>
    </row>
    <row r="19189" spans="1:1" x14ac:dyDescent="0.25">
      <c r="A19189" s="3"/>
    </row>
    <row r="19190" spans="1:1" x14ac:dyDescent="0.25">
      <c r="A19190" s="3"/>
    </row>
    <row r="19191" spans="1:1" x14ac:dyDescent="0.25">
      <c r="A19191" s="3"/>
    </row>
    <row r="19192" spans="1:1" x14ac:dyDescent="0.25">
      <c r="A19192" s="3"/>
    </row>
    <row r="19193" spans="1:1" x14ac:dyDescent="0.25">
      <c r="A19193" s="3"/>
    </row>
    <row r="19194" spans="1:1" x14ac:dyDescent="0.25">
      <c r="A19194" s="3"/>
    </row>
    <row r="19195" spans="1:1" x14ac:dyDescent="0.25">
      <c r="A19195" s="3"/>
    </row>
    <row r="19196" spans="1:1" x14ac:dyDescent="0.25">
      <c r="A19196" s="3"/>
    </row>
    <row r="19197" spans="1:1" x14ac:dyDescent="0.25">
      <c r="A19197" s="3"/>
    </row>
    <row r="19198" spans="1:1" x14ac:dyDescent="0.25">
      <c r="A19198" s="3"/>
    </row>
    <row r="19199" spans="1:1" x14ac:dyDescent="0.25">
      <c r="A19199" s="3"/>
    </row>
    <row r="19200" spans="1:1" x14ac:dyDescent="0.25">
      <c r="A19200" s="3"/>
    </row>
    <row r="19201" spans="1:1" x14ac:dyDescent="0.25">
      <c r="A19201" s="3"/>
    </row>
    <row r="19202" spans="1:1" x14ac:dyDescent="0.25">
      <c r="A19202" s="3"/>
    </row>
    <row r="19203" spans="1:1" x14ac:dyDescent="0.25">
      <c r="A19203" s="3"/>
    </row>
    <row r="19204" spans="1:1" x14ac:dyDescent="0.25">
      <c r="A19204" s="3"/>
    </row>
    <row r="19205" spans="1:1" x14ac:dyDescent="0.25">
      <c r="A19205" s="3"/>
    </row>
    <row r="19206" spans="1:1" x14ac:dyDescent="0.25">
      <c r="A19206" s="3"/>
    </row>
    <row r="19207" spans="1:1" x14ac:dyDescent="0.25">
      <c r="A19207" s="3"/>
    </row>
    <row r="19208" spans="1:1" x14ac:dyDescent="0.25">
      <c r="A19208" s="3"/>
    </row>
    <row r="19209" spans="1:1" x14ac:dyDescent="0.25">
      <c r="A19209" s="3"/>
    </row>
    <row r="19210" spans="1:1" x14ac:dyDescent="0.25">
      <c r="A19210" s="3"/>
    </row>
    <row r="19211" spans="1:1" x14ac:dyDescent="0.25">
      <c r="A19211" s="3"/>
    </row>
    <row r="19212" spans="1:1" x14ac:dyDescent="0.25">
      <c r="A19212" s="3"/>
    </row>
    <row r="19213" spans="1:1" x14ac:dyDescent="0.25">
      <c r="A19213" s="3"/>
    </row>
    <row r="19214" spans="1:1" x14ac:dyDescent="0.25">
      <c r="A19214" s="3"/>
    </row>
    <row r="19215" spans="1:1" x14ac:dyDescent="0.25">
      <c r="A19215" s="3"/>
    </row>
    <row r="19216" spans="1:1" x14ac:dyDescent="0.25">
      <c r="A19216" s="3"/>
    </row>
    <row r="19217" spans="1:1" x14ac:dyDescent="0.25">
      <c r="A19217" s="3"/>
    </row>
    <row r="19218" spans="1:1" x14ac:dyDescent="0.25">
      <c r="A19218" s="3"/>
    </row>
    <row r="19219" spans="1:1" x14ac:dyDescent="0.25">
      <c r="A19219" s="3"/>
    </row>
    <row r="19220" spans="1:1" x14ac:dyDescent="0.25">
      <c r="A19220" s="3"/>
    </row>
    <row r="19221" spans="1:1" x14ac:dyDescent="0.25">
      <c r="A19221" s="3"/>
    </row>
    <row r="19222" spans="1:1" x14ac:dyDescent="0.25">
      <c r="A19222" s="3"/>
    </row>
    <row r="19223" spans="1:1" x14ac:dyDescent="0.25">
      <c r="A19223" s="3"/>
    </row>
    <row r="19224" spans="1:1" x14ac:dyDescent="0.25">
      <c r="A19224" s="3"/>
    </row>
    <row r="19225" spans="1:1" x14ac:dyDescent="0.25">
      <c r="A19225" s="3"/>
    </row>
    <row r="19226" spans="1:1" x14ac:dyDescent="0.25">
      <c r="A19226" s="3"/>
    </row>
    <row r="19227" spans="1:1" x14ac:dyDescent="0.25">
      <c r="A19227" s="3"/>
    </row>
    <row r="19228" spans="1:1" x14ac:dyDescent="0.25">
      <c r="A19228" s="3"/>
    </row>
    <row r="19229" spans="1:1" x14ac:dyDescent="0.25">
      <c r="A19229" s="3"/>
    </row>
    <row r="19230" spans="1:1" x14ac:dyDescent="0.25">
      <c r="A19230" s="3"/>
    </row>
    <row r="19231" spans="1:1" x14ac:dyDescent="0.25">
      <c r="A19231" s="3"/>
    </row>
    <row r="19232" spans="1:1" x14ac:dyDescent="0.25">
      <c r="A19232" s="3"/>
    </row>
    <row r="19233" spans="1:1" x14ac:dyDescent="0.25">
      <c r="A19233" s="3"/>
    </row>
    <row r="19234" spans="1:1" x14ac:dyDescent="0.25">
      <c r="A19234" s="3"/>
    </row>
    <row r="19235" spans="1:1" x14ac:dyDescent="0.25">
      <c r="A19235" s="3"/>
    </row>
    <row r="19236" spans="1:1" x14ac:dyDescent="0.25">
      <c r="A19236" s="3"/>
    </row>
    <row r="19237" spans="1:1" x14ac:dyDescent="0.25">
      <c r="A19237" s="3"/>
    </row>
    <row r="19238" spans="1:1" x14ac:dyDescent="0.25">
      <c r="A19238" s="3"/>
    </row>
    <row r="19239" spans="1:1" x14ac:dyDescent="0.25">
      <c r="A19239" s="3"/>
    </row>
    <row r="19240" spans="1:1" x14ac:dyDescent="0.25">
      <c r="A19240" s="3"/>
    </row>
    <row r="19241" spans="1:1" x14ac:dyDescent="0.25">
      <c r="A19241" s="3"/>
    </row>
    <row r="19242" spans="1:1" x14ac:dyDescent="0.25">
      <c r="A19242" s="3"/>
    </row>
    <row r="19243" spans="1:1" x14ac:dyDescent="0.25">
      <c r="A19243" s="3"/>
    </row>
    <row r="19244" spans="1:1" x14ac:dyDescent="0.25">
      <c r="A19244" s="3"/>
    </row>
    <row r="19245" spans="1:1" x14ac:dyDescent="0.25">
      <c r="A19245" s="3"/>
    </row>
    <row r="19246" spans="1:1" x14ac:dyDescent="0.25">
      <c r="A19246" s="3"/>
    </row>
    <row r="19247" spans="1:1" x14ac:dyDescent="0.25">
      <c r="A19247" s="3"/>
    </row>
    <row r="19248" spans="1:1" x14ac:dyDescent="0.25">
      <c r="A19248" s="3"/>
    </row>
    <row r="19249" spans="1:1" x14ac:dyDescent="0.25">
      <c r="A19249" s="3"/>
    </row>
    <row r="19250" spans="1:1" x14ac:dyDescent="0.25">
      <c r="A19250" s="3"/>
    </row>
    <row r="19251" spans="1:1" x14ac:dyDescent="0.25">
      <c r="A19251" s="3"/>
    </row>
    <row r="19252" spans="1:1" x14ac:dyDescent="0.25">
      <c r="A19252" s="3"/>
    </row>
    <row r="19253" spans="1:1" x14ac:dyDescent="0.25">
      <c r="A19253" s="3"/>
    </row>
    <row r="19254" spans="1:1" x14ac:dyDescent="0.25">
      <c r="A19254" s="3"/>
    </row>
    <row r="19255" spans="1:1" x14ac:dyDescent="0.25">
      <c r="A19255" s="3"/>
    </row>
    <row r="19256" spans="1:1" x14ac:dyDescent="0.25">
      <c r="A19256" s="3"/>
    </row>
    <row r="19257" spans="1:1" x14ac:dyDescent="0.25">
      <c r="A19257" s="3"/>
    </row>
    <row r="19258" spans="1:1" x14ac:dyDescent="0.25">
      <c r="A19258" s="3"/>
    </row>
    <row r="19259" spans="1:1" x14ac:dyDescent="0.25">
      <c r="A19259" s="3"/>
    </row>
    <row r="19260" spans="1:1" x14ac:dyDescent="0.25">
      <c r="A19260" s="3"/>
    </row>
    <row r="19261" spans="1:1" x14ac:dyDescent="0.25">
      <c r="A19261" s="3"/>
    </row>
    <row r="19262" spans="1:1" x14ac:dyDescent="0.25">
      <c r="A19262" s="3"/>
    </row>
    <row r="19263" spans="1:1" x14ac:dyDescent="0.25">
      <c r="A19263" s="3"/>
    </row>
    <row r="19264" spans="1:1" x14ac:dyDescent="0.25">
      <c r="A19264" s="3"/>
    </row>
    <row r="19265" spans="1:1" x14ac:dyDescent="0.25">
      <c r="A19265" s="3"/>
    </row>
    <row r="19266" spans="1:1" x14ac:dyDescent="0.25">
      <c r="A19266" s="3"/>
    </row>
    <row r="19267" spans="1:1" x14ac:dyDescent="0.25">
      <c r="A19267" s="3"/>
    </row>
    <row r="19268" spans="1:1" x14ac:dyDescent="0.25">
      <c r="A19268" s="3"/>
    </row>
    <row r="19269" spans="1:1" x14ac:dyDescent="0.25">
      <c r="A19269" s="3"/>
    </row>
    <row r="19270" spans="1:1" x14ac:dyDescent="0.25">
      <c r="A19270" s="3"/>
    </row>
    <row r="19271" spans="1:1" x14ac:dyDescent="0.25">
      <c r="A19271" s="3"/>
    </row>
    <row r="19272" spans="1:1" x14ac:dyDescent="0.25">
      <c r="A19272" s="3"/>
    </row>
    <row r="19273" spans="1:1" x14ac:dyDescent="0.25">
      <c r="A19273" s="3"/>
    </row>
    <row r="19274" spans="1:1" x14ac:dyDescent="0.25">
      <c r="A19274" s="3"/>
    </row>
    <row r="19275" spans="1:1" x14ac:dyDescent="0.25">
      <c r="A19275" s="3"/>
    </row>
    <row r="19276" spans="1:1" x14ac:dyDescent="0.25">
      <c r="A19276" s="3"/>
    </row>
    <row r="19277" spans="1:1" x14ac:dyDescent="0.25">
      <c r="A19277" s="3"/>
    </row>
    <row r="19278" spans="1:1" x14ac:dyDescent="0.25">
      <c r="A19278" s="3"/>
    </row>
    <row r="19279" spans="1:1" x14ac:dyDescent="0.25">
      <c r="A19279" s="3"/>
    </row>
    <row r="19280" spans="1:1" x14ac:dyDescent="0.25">
      <c r="A19280" s="3"/>
    </row>
    <row r="19281" spans="1:1" x14ac:dyDescent="0.25">
      <c r="A19281" s="3"/>
    </row>
    <row r="19282" spans="1:1" x14ac:dyDescent="0.25">
      <c r="A19282" s="3"/>
    </row>
    <row r="19283" spans="1:1" x14ac:dyDescent="0.25">
      <c r="A19283" s="3"/>
    </row>
    <row r="19284" spans="1:1" x14ac:dyDescent="0.25">
      <c r="A19284" s="3"/>
    </row>
    <row r="19285" spans="1:1" x14ac:dyDescent="0.25">
      <c r="A19285" s="3"/>
    </row>
    <row r="19286" spans="1:1" x14ac:dyDescent="0.25">
      <c r="A19286" s="3"/>
    </row>
    <row r="19287" spans="1:1" x14ac:dyDescent="0.25">
      <c r="A19287" s="3"/>
    </row>
    <row r="19288" spans="1:1" x14ac:dyDescent="0.25">
      <c r="A19288" s="3"/>
    </row>
    <row r="19289" spans="1:1" x14ac:dyDescent="0.25">
      <c r="A19289" s="3"/>
    </row>
    <row r="19290" spans="1:1" x14ac:dyDescent="0.25">
      <c r="A19290" s="3"/>
    </row>
    <row r="19291" spans="1:1" x14ac:dyDescent="0.25">
      <c r="A19291" s="3"/>
    </row>
    <row r="19292" spans="1:1" x14ac:dyDescent="0.25">
      <c r="A19292" s="3"/>
    </row>
    <row r="19293" spans="1:1" x14ac:dyDescent="0.25">
      <c r="A19293" s="3"/>
    </row>
    <row r="19294" spans="1:1" x14ac:dyDescent="0.25">
      <c r="A19294" s="3"/>
    </row>
    <row r="19295" spans="1:1" x14ac:dyDescent="0.25">
      <c r="A19295" s="3"/>
    </row>
    <row r="19296" spans="1:1" x14ac:dyDescent="0.25">
      <c r="A19296" s="3"/>
    </row>
    <row r="19297" spans="1:1" x14ac:dyDescent="0.25">
      <c r="A19297" s="3"/>
    </row>
    <row r="19298" spans="1:1" x14ac:dyDescent="0.25">
      <c r="A19298" s="3"/>
    </row>
    <row r="19299" spans="1:1" x14ac:dyDescent="0.25">
      <c r="A19299" s="3"/>
    </row>
    <row r="19300" spans="1:1" x14ac:dyDescent="0.25">
      <c r="A19300" s="3"/>
    </row>
    <row r="19301" spans="1:1" x14ac:dyDescent="0.25">
      <c r="A19301" s="3"/>
    </row>
    <row r="19302" spans="1:1" x14ac:dyDescent="0.25">
      <c r="A19302" s="3"/>
    </row>
    <row r="19303" spans="1:1" x14ac:dyDescent="0.25">
      <c r="A19303" s="3"/>
    </row>
    <row r="19304" spans="1:1" x14ac:dyDescent="0.25">
      <c r="A19304" s="3"/>
    </row>
    <row r="19305" spans="1:1" x14ac:dyDescent="0.25">
      <c r="A19305" s="3"/>
    </row>
    <row r="19306" spans="1:1" x14ac:dyDescent="0.25">
      <c r="A19306" s="3"/>
    </row>
    <row r="19307" spans="1:1" x14ac:dyDescent="0.25">
      <c r="A19307" s="3"/>
    </row>
    <row r="19308" spans="1:1" x14ac:dyDescent="0.25">
      <c r="A19308" s="3"/>
    </row>
    <row r="19309" spans="1:1" x14ac:dyDescent="0.25">
      <c r="A19309" s="3"/>
    </row>
    <row r="19310" spans="1:1" x14ac:dyDescent="0.25">
      <c r="A19310" s="3"/>
    </row>
    <row r="19311" spans="1:1" x14ac:dyDescent="0.25">
      <c r="A19311" s="3"/>
    </row>
    <row r="19312" spans="1:1" x14ac:dyDescent="0.25">
      <c r="A19312" s="3"/>
    </row>
    <row r="19313" spans="1:1" x14ac:dyDescent="0.25">
      <c r="A19313" s="3"/>
    </row>
    <row r="19314" spans="1:1" x14ac:dyDescent="0.25">
      <c r="A19314" s="3"/>
    </row>
    <row r="19315" spans="1:1" x14ac:dyDescent="0.25">
      <c r="A19315" s="3"/>
    </row>
    <row r="19316" spans="1:1" x14ac:dyDescent="0.25">
      <c r="A19316" s="3"/>
    </row>
    <row r="19317" spans="1:1" x14ac:dyDescent="0.25">
      <c r="A19317" s="3"/>
    </row>
    <row r="19318" spans="1:1" x14ac:dyDescent="0.25">
      <c r="A19318" s="3"/>
    </row>
    <row r="19319" spans="1:1" x14ac:dyDescent="0.25">
      <c r="A19319" s="3"/>
    </row>
    <row r="19320" spans="1:1" x14ac:dyDescent="0.25">
      <c r="A19320" s="3"/>
    </row>
    <row r="19321" spans="1:1" x14ac:dyDescent="0.25">
      <c r="A19321" s="3"/>
    </row>
    <row r="19322" spans="1:1" x14ac:dyDescent="0.25">
      <c r="A19322" s="3"/>
    </row>
    <row r="19323" spans="1:1" x14ac:dyDescent="0.25">
      <c r="A19323" s="3"/>
    </row>
    <row r="19324" spans="1:1" x14ac:dyDescent="0.25">
      <c r="A19324" s="3"/>
    </row>
    <row r="19325" spans="1:1" x14ac:dyDescent="0.25">
      <c r="A19325" s="3"/>
    </row>
    <row r="19326" spans="1:1" x14ac:dyDescent="0.25">
      <c r="A19326" s="3"/>
    </row>
    <row r="19327" spans="1:1" x14ac:dyDescent="0.25">
      <c r="A19327" s="3"/>
    </row>
    <row r="19328" spans="1:1" x14ac:dyDescent="0.25">
      <c r="A19328" s="3"/>
    </row>
    <row r="19329" spans="1:1" x14ac:dyDescent="0.25">
      <c r="A19329" s="3"/>
    </row>
    <row r="19330" spans="1:1" x14ac:dyDescent="0.25">
      <c r="A19330" s="3"/>
    </row>
    <row r="19331" spans="1:1" x14ac:dyDescent="0.25">
      <c r="A19331" s="3"/>
    </row>
    <row r="19332" spans="1:1" x14ac:dyDescent="0.25">
      <c r="A19332" s="3"/>
    </row>
    <row r="19333" spans="1:1" x14ac:dyDescent="0.25">
      <c r="A19333" s="3"/>
    </row>
    <row r="19334" spans="1:1" x14ac:dyDescent="0.25">
      <c r="A19334" s="3"/>
    </row>
    <row r="19335" spans="1:1" x14ac:dyDescent="0.25">
      <c r="A19335" s="3"/>
    </row>
    <row r="19336" spans="1:1" x14ac:dyDescent="0.25">
      <c r="A19336" s="3"/>
    </row>
    <row r="19337" spans="1:1" x14ac:dyDescent="0.25">
      <c r="A19337" s="3"/>
    </row>
    <row r="19338" spans="1:1" x14ac:dyDescent="0.25">
      <c r="A19338" s="3"/>
    </row>
    <row r="19339" spans="1:1" x14ac:dyDescent="0.25">
      <c r="A19339" s="3"/>
    </row>
    <row r="19340" spans="1:1" x14ac:dyDescent="0.25">
      <c r="A19340" s="3"/>
    </row>
    <row r="19341" spans="1:1" x14ac:dyDescent="0.25">
      <c r="A19341" s="3"/>
    </row>
    <row r="19342" spans="1:1" x14ac:dyDescent="0.25">
      <c r="A19342" s="3"/>
    </row>
    <row r="19343" spans="1:1" x14ac:dyDescent="0.25">
      <c r="A19343" s="3"/>
    </row>
    <row r="19344" spans="1:1" x14ac:dyDescent="0.25">
      <c r="A19344" s="3"/>
    </row>
    <row r="19345" spans="1:1" x14ac:dyDescent="0.25">
      <c r="A19345" s="3"/>
    </row>
    <row r="19346" spans="1:1" x14ac:dyDescent="0.25">
      <c r="A19346" s="3"/>
    </row>
    <row r="19347" spans="1:1" x14ac:dyDescent="0.25">
      <c r="A19347" s="3"/>
    </row>
    <row r="19348" spans="1:1" x14ac:dyDescent="0.25">
      <c r="A19348" s="3"/>
    </row>
    <row r="19349" spans="1:1" x14ac:dyDescent="0.25">
      <c r="A19349" s="3"/>
    </row>
    <row r="19350" spans="1:1" x14ac:dyDescent="0.25">
      <c r="A19350" s="3"/>
    </row>
    <row r="19351" spans="1:1" x14ac:dyDescent="0.25">
      <c r="A19351" s="3"/>
    </row>
    <row r="19352" spans="1:1" x14ac:dyDescent="0.25">
      <c r="A19352" s="3"/>
    </row>
    <row r="19353" spans="1:1" x14ac:dyDescent="0.25">
      <c r="A19353" s="3"/>
    </row>
    <row r="19354" spans="1:1" x14ac:dyDescent="0.25">
      <c r="A19354" s="3"/>
    </row>
    <row r="19355" spans="1:1" x14ac:dyDescent="0.25">
      <c r="A19355" s="3"/>
    </row>
    <row r="19356" spans="1:1" x14ac:dyDescent="0.25">
      <c r="A19356" s="3"/>
    </row>
    <row r="19357" spans="1:1" x14ac:dyDescent="0.25">
      <c r="A19357" s="3"/>
    </row>
    <row r="19358" spans="1:1" x14ac:dyDescent="0.25">
      <c r="A19358" s="3"/>
    </row>
    <row r="19359" spans="1:1" x14ac:dyDescent="0.25">
      <c r="A19359" s="3"/>
    </row>
    <row r="19360" spans="1:1" x14ac:dyDescent="0.25">
      <c r="A19360" s="3"/>
    </row>
    <row r="19361" spans="1:1" x14ac:dyDescent="0.25">
      <c r="A19361" s="3"/>
    </row>
    <row r="19362" spans="1:1" x14ac:dyDescent="0.25">
      <c r="A19362" s="3"/>
    </row>
    <row r="19363" spans="1:1" x14ac:dyDescent="0.25">
      <c r="A19363" s="3"/>
    </row>
    <row r="19364" spans="1:1" x14ac:dyDescent="0.25">
      <c r="A19364" s="3"/>
    </row>
    <row r="19365" spans="1:1" x14ac:dyDescent="0.25">
      <c r="A19365" s="3"/>
    </row>
    <row r="19366" spans="1:1" x14ac:dyDescent="0.25">
      <c r="A19366" s="3"/>
    </row>
    <row r="19367" spans="1:1" x14ac:dyDescent="0.25">
      <c r="A19367" s="3"/>
    </row>
    <row r="19368" spans="1:1" x14ac:dyDescent="0.25">
      <c r="A19368" s="3"/>
    </row>
    <row r="19369" spans="1:1" x14ac:dyDescent="0.25">
      <c r="A19369" s="3"/>
    </row>
    <row r="19370" spans="1:1" x14ac:dyDescent="0.25">
      <c r="A19370" s="3"/>
    </row>
    <row r="19371" spans="1:1" x14ac:dyDescent="0.25">
      <c r="A19371" s="3"/>
    </row>
    <row r="19372" spans="1:1" x14ac:dyDescent="0.25">
      <c r="A19372" s="3"/>
    </row>
    <row r="19373" spans="1:1" x14ac:dyDescent="0.25">
      <c r="A19373" s="3"/>
    </row>
    <row r="19374" spans="1:1" x14ac:dyDescent="0.25">
      <c r="A19374" s="3"/>
    </row>
    <row r="19375" spans="1:1" x14ac:dyDescent="0.25">
      <c r="A19375" s="3"/>
    </row>
    <row r="19376" spans="1:1" x14ac:dyDescent="0.25">
      <c r="A19376" s="3"/>
    </row>
    <row r="19377" spans="1:1" x14ac:dyDescent="0.25">
      <c r="A19377" s="3"/>
    </row>
    <row r="19378" spans="1:1" x14ac:dyDescent="0.25">
      <c r="A19378" s="3"/>
    </row>
    <row r="19379" spans="1:1" x14ac:dyDescent="0.25">
      <c r="A19379" s="3"/>
    </row>
    <row r="19380" spans="1:1" x14ac:dyDescent="0.25">
      <c r="A19380" s="3"/>
    </row>
    <row r="19381" spans="1:1" x14ac:dyDescent="0.25">
      <c r="A19381" s="3"/>
    </row>
    <row r="19382" spans="1:1" x14ac:dyDescent="0.25">
      <c r="A19382" s="3"/>
    </row>
    <row r="19383" spans="1:1" x14ac:dyDescent="0.25">
      <c r="A19383" s="3"/>
    </row>
    <row r="19384" spans="1:1" x14ac:dyDescent="0.25">
      <c r="A19384" s="3"/>
    </row>
    <row r="19385" spans="1:1" x14ac:dyDescent="0.25">
      <c r="A19385" s="3"/>
    </row>
    <row r="19386" spans="1:1" x14ac:dyDescent="0.25">
      <c r="A19386" s="3"/>
    </row>
    <row r="19387" spans="1:1" x14ac:dyDescent="0.25">
      <c r="A19387" s="3"/>
    </row>
    <row r="19388" spans="1:1" x14ac:dyDescent="0.25">
      <c r="A19388" s="3"/>
    </row>
    <row r="19389" spans="1:1" x14ac:dyDescent="0.25">
      <c r="A19389" s="3"/>
    </row>
    <row r="19390" spans="1:1" x14ac:dyDescent="0.25">
      <c r="A19390" s="3"/>
    </row>
    <row r="19391" spans="1:1" x14ac:dyDescent="0.25">
      <c r="A19391" s="3"/>
    </row>
    <row r="19392" spans="1:1" x14ac:dyDescent="0.25">
      <c r="A19392" s="3"/>
    </row>
    <row r="19393" spans="1:1" x14ac:dyDescent="0.25">
      <c r="A19393" s="3"/>
    </row>
    <row r="19394" spans="1:1" x14ac:dyDescent="0.25">
      <c r="A19394" s="3"/>
    </row>
    <row r="19395" spans="1:1" x14ac:dyDescent="0.25">
      <c r="A19395" s="3"/>
    </row>
    <row r="19396" spans="1:1" x14ac:dyDescent="0.25">
      <c r="A19396" s="3"/>
    </row>
    <row r="19397" spans="1:1" x14ac:dyDescent="0.25">
      <c r="A19397" s="3"/>
    </row>
    <row r="19398" spans="1:1" x14ac:dyDescent="0.25">
      <c r="A19398" s="3"/>
    </row>
    <row r="19399" spans="1:1" x14ac:dyDescent="0.25">
      <c r="A19399" s="3"/>
    </row>
    <row r="19400" spans="1:1" x14ac:dyDescent="0.25">
      <c r="A19400" s="3"/>
    </row>
    <row r="19401" spans="1:1" x14ac:dyDescent="0.25">
      <c r="A19401" s="3"/>
    </row>
    <row r="19402" spans="1:1" x14ac:dyDescent="0.25">
      <c r="A19402" s="3"/>
    </row>
    <row r="19403" spans="1:1" x14ac:dyDescent="0.25">
      <c r="A19403" s="3"/>
    </row>
    <row r="19404" spans="1:1" x14ac:dyDescent="0.25">
      <c r="A19404" s="3"/>
    </row>
    <row r="19405" spans="1:1" x14ac:dyDescent="0.25">
      <c r="A19405" s="3"/>
    </row>
    <row r="19406" spans="1:1" x14ac:dyDescent="0.25">
      <c r="A19406" s="3"/>
    </row>
    <row r="19407" spans="1:1" x14ac:dyDescent="0.25">
      <c r="A19407" s="3"/>
    </row>
    <row r="19408" spans="1:1" x14ac:dyDescent="0.25">
      <c r="A19408" s="3"/>
    </row>
    <row r="19409" spans="1:1" x14ac:dyDescent="0.25">
      <c r="A19409" s="3"/>
    </row>
    <row r="19410" spans="1:1" x14ac:dyDescent="0.25">
      <c r="A19410" s="3"/>
    </row>
    <row r="19411" spans="1:1" x14ac:dyDescent="0.25">
      <c r="A19411" s="3"/>
    </row>
    <row r="19412" spans="1:1" x14ac:dyDescent="0.25">
      <c r="A19412" s="3"/>
    </row>
    <row r="19413" spans="1:1" x14ac:dyDescent="0.25">
      <c r="A19413" s="3"/>
    </row>
    <row r="19414" spans="1:1" x14ac:dyDescent="0.25">
      <c r="A19414" s="3"/>
    </row>
    <row r="19415" spans="1:1" x14ac:dyDescent="0.25">
      <c r="A19415" s="3"/>
    </row>
    <row r="19416" spans="1:1" x14ac:dyDescent="0.25">
      <c r="A19416" s="3"/>
    </row>
    <row r="19417" spans="1:1" x14ac:dyDescent="0.25">
      <c r="A19417" s="3"/>
    </row>
    <row r="19418" spans="1:1" x14ac:dyDescent="0.25">
      <c r="A19418" s="3"/>
    </row>
    <row r="19419" spans="1:1" x14ac:dyDescent="0.25">
      <c r="A19419" s="3"/>
    </row>
    <row r="19420" spans="1:1" x14ac:dyDescent="0.25">
      <c r="A19420" s="3"/>
    </row>
    <row r="19421" spans="1:1" x14ac:dyDescent="0.25">
      <c r="A19421" s="3"/>
    </row>
    <row r="19422" spans="1:1" x14ac:dyDescent="0.25">
      <c r="A19422" s="3"/>
    </row>
    <row r="19423" spans="1:1" x14ac:dyDescent="0.25">
      <c r="A19423" s="3"/>
    </row>
    <row r="19424" spans="1:1" x14ac:dyDescent="0.25">
      <c r="A19424" s="3"/>
    </row>
    <row r="19425" spans="1:1" x14ac:dyDescent="0.25">
      <c r="A19425" s="3"/>
    </row>
    <row r="19426" spans="1:1" x14ac:dyDescent="0.25">
      <c r="A19426" s="3"/>
    </row>
    <row r="19427" spans="1:1" x14ac:dyDescent="0.25">
      <c r="A19427" s="3"/>
    </row>
    <row r="19428" spans="1:1" x14ac:dyDescent="0.25">
      <c r="A19428" s="3"/>
    </row>
    <row r="19429" spans="1:1" x14ac:dyDescent="0.25">
      <c r="A19429" s="3"/>
    </row>
    <row r="19430" spans="1:1" x14ac:dyDescent="0.25">
      <c r="A19430" s="3"/>
    </row>
    <row r="19431" spans="1:1" x14ac:dyDescent="0.25">
      <c r="A19431" s="3"/>
    </row>
    <row r="19432" spans="1:1" x14ac:dyDescent="0.25">
      <c r="A19432" s="3"/>
    </row>
    <row r="19433" spans="1:1" x14ac:dyDescent="0.25">
      <c r="A19433" s="3"/>
    </row>
    <row r="19434" spans="1:1" x14ac:dyDescent="0.25">
      <c r="A19434" s="3"/>
    </row>
    <row r="19435" spans="1:1" x14ac:dyDescent="0.25">
      <c r="A19435" s="3"/>
    </row>
    <row r="19436" spans="1:1" x14ac:dyDescent="0.25">
      <c r="A19436" s="3"/>
    </row>
    <row r="19437" spans="1:1" x14ac:dyDescent="0.25">
      <c r="A19437" s="3"/>
    </row>
    <row r="19438" spans="1:1" x14ac:dyDescent="0.25">
      <c r="A19438" s="3"/>
    </row>
    <row r="19439" spans="1:1" x14ac:dyDescent="0.25">
      <c r="A19439" s="3"/>
    </row>
    <row r="19440" spans="1:1" x14ac:dyDescent="0.25">
      <c r="A19440" s="3"/>
    </row>
    <row r="19441" spans="1:1" x14ac:dyDescent="0.25">
      <c r="A19441" s="3"/>
    </row>
    <row r="19442" spans="1:1" x14ac:dyDescent="0.25">
      <c r="A19442" s="3"/>
    </row>
    <row r="19443" spans="1:1" x14ac:dyDescent="0.25">
      <c r="A19443" s="3"/>
    </row>
    <row r="19444" spans="1:1" x14ac:dyDescent="0.25">
      <c r="A19444" s="3"/>
    </row>
    <row r="19445" spans="1:1" x14ac:dyDescent="0.25">
      <c r="A19445" s="3"/>
    </row>
    <row r="19446" spans="1:1" x14ac:dyDescent="0.25">
      <c r="A19446" s="3"/>
    </row>
    <row r="19447" spans="1:1" x14ac:dyDescent="0.25">
      <c r="A19447" s="3"/>
    </row>
    <row r="19448" spans="1:1" x14ac:dyDescent="0.25">
      <c r="A19448" s="3"/>
    </row>
    <row r="19449" spans="1:1" x14ac:dyDescent="0.25">
      <c r="A19449" s="3"/>
    </row>
    <row r="19450" spans="1:1" x14ac:dyDescent="0.25">
      <c r="A19450" s="3"/>
    </row>
    <row r="19451" spans="1:1" x14ac:dyDescent="0.25">
      <c r="A19451" s="3"/>
    </row>
    <row r="19452" spans="1:1" x14ac:dyDescent="0.25">
      <c r="A19452" s="3"/>
    </row>
    <row r="19453" spans="1:1" x14ac:dyDescent="0.25">
      <c r="A19453" s="3"/>
    </row>
    <row r="19454" spans="1:1" x14ac:dyDescent="0.25">
      <c r="A19454" s="3"/>
    </row>
    <row r="19455" spans="1:1" x14ac:dyDescent="0.25">
      <c r="A19455" s="3"/>
    </row>
    <row r="19456" spans="1:1" x14ac:dyDescent="0.25">
      <c r="A19456" s="3"/>
    </row>
    <row r="19457" spans="1:1" x14ac:dyDescent="0.25">
      <c r="A19457" s="3"/>
    </row>
    <row r="19458" spans="1:1" x14ac:dyDescent="0.25">
      <c r="A19458" s="3"/>
    </row>
    <row r="19459" spans="1:1" x14ac:dyDescent="0.25">
      <c r="A19459" s="3"/>
    </row>
    <row r="19460" spans="1:1" x14ac:dyDescent="0.25">
      <c r="A19460" s="3"/>
    </row>
    <row r="19461" spans="1:1" x14ac:dyDescent="0.25">
      <c r="A19461" s="3"/>
    </row>
    <row r="19462" spans="1:1" x14ac:dyDescent="0.25">
      <c r="A19462" s="3"/>
    </row>
    <row r="19463" spans="1:1" x14ac:dyDescent="0.25">
      <c r="A19463" s="3"/>
    </row>
    <row r="19464" spans="1:1" x14ac:dyDescent="0.25">
      <c r="A19464" s="3"/>
    </row>
    <row r="19465" spans="1:1" x14ac:dyDescent="0.25">
      <c r="A19465" s="3"/>
    </row>
    <row r="19466" spans="1:1" x14ac:dyDescent="0.25">
      <c r="A19466" s="3"/>
    </row>
    <row r="19467" spans="1:1" x14ac:dyDescent="0.25">
      <c r="A19467" s="3"/>
    </row>
    <row r="19468" spans="1:1" x14ac:dyDescent="0.25">
      <c r="A19468" s="3"/>
    </row>
    <row r="19469" spans="1:1" x14ac:dyDescent="0.25">
      <c r="A19469" s="3"/>
    </row>
    <row r="19470" spans="1:1" x14ac:dyDescent="0.25">
      <c r="A19470" s="3"/>
    </row>
    <row r="19471" spans="1:1" x14ac:dyDescent="0.25">
      <c r="A19471" s="3"/>
    </row>
    <row r="19472" spans="1:1" x14ac:dyDescent="0.25">
      <c r="A19472" s="3"/>
    </row>
    <row r="19473" spans="1:1" x14ac:dyDescent="0.25">
      <c r="A19473" s="3"/>
    </row>
    <row r="19474" spans="1:1" x14ac:dyDescent="0.25">
      <c r="A19474" s="3"/>
    </row>
    <row r="19475" spans="1:1" x14ac:dyDescent="0.25">
      <c r="A19475" s="3"/>
    </row>
    <row r="19476" spans="1:1" x14ac:dyDescent="0.25">
      <c r="A19476" s="3"/>
    </row>
    <row r="19477" spans="1:1" x14ac:dyDescent="0.25">
      <c r="A19477" s="3"/>
    </row>
    <row r="19478" spans="1:1" x14ac:dyDescent="0.25">
      <c r="A19478" s="3"/>
    </row>
    <row r="19479" spans="1:1" x14ac:dyDescent="0.25">
      <c r="A19479" s="3"/>
    </row>
    <row r="19480" spans="1:1" x14ac:dyDescent="0.25">
      <c r="A19480" s="3"/>
    </row>
    <row r="19481" spans="1:1" x14ac:dyDescent="0.25">
      <c r="A19481" s="3"/>
    </row>
    <row r="19482" spans="1:1" x14ac:dyDescent="0.25">
      <c r="A19482" s="3"/>
    </row>
    <row r="19483" spans="1:1" x14ac:dyDescent="0.25">
      <c r="A19483" s="3"/>
    </row>
    <row r="19484" spans="1:1" x14ac:dyDescent="0.25">
      <c r="A19484" s="3"/>
    </row>
    <row r="19485" spans="1:1" x14ac:dyDescent="0.25">
      <c r="A19485" s="3"/>
    </row>
    <row r="19486" spans="1:1" x14ac:dyDescent="0.25">
      <c r="A19486" s="3"/>
    </row>
    <row r="19487" spans="1:1" x14ac:dyDescent="0.25">
      <c r="A19487" s="3"/>
    </row>
    <row r="19488" spans="1:1" x14ac:dyDescent="0.25">
      <c r="A19488" s="3"/>
    </row>
    <row r="19489" spans="1:1" x14ac:dyDescent="0.25">
      <c r="A19489" s="3"/>
    </row>
    <row r="19490" spans="1:1" x14ac:dyDescent="0.25">
      <c r="A19490" s="3"/>
    </row>
    <row r="19491" spans="1:1" x14ac:dyDescent="0.25">
      <c r="A19491" s="3"/>
    </row>
    <row r="19492" spans="1:1" x14ac:dyDescent="0.25">
      <c r="A19492" s="3"/>
    </row>
    <row r="19493" spans="1:1" x14ac:dyDescent="0.25">
      <c r="A19493" s="3"/>
    </row>
    <row r="19494" spans="1:1" x14ac:dyDescent="0.25">
      <c r="A19494" s="3"/>
    </row>
    <row r="19495" spans="1:1" x14ac:dyDescent="0.25">
      <c r="A19495" s="3"/>
    </row>
    <row r="19496" spans="1:1" x14ac:dyDescent="0.25">
      <c r="A19496" s="3"/>
    </row>
    <row r="19497" spans="1:1" x14ac:dyDescent="0.25">
      <c r="A19497" s="3"/>
    </row>
    <row r="19498" spans="1:1" x14ac:dyDescent="0.25">
      <c r="A19498" s="3"/>
    </row>
    <row r="19499" spans="1:1" x14ac:dyDescent="0.25">
      <c r="A19499" s="3"/>
    </row>
    <row r="19500" spans="1:1" x14ac:dyDescent="0.25">
      <c r="A19500" s="3"/>
    </row>
    <row r="19501" spans="1:1" x14ac:dyDescent="0.25">
      <c r="A19501" s="3"/>
    </row>
    <row r="19502" spans="1:1" x14ac:dyDescent="0.25">
      <c r="A19502" s="3"/>
    </row>
    <row r="19503" spans="1:1" x14ac:dyDescent="0.25">
      <c r="A19503" s="3"/>
    </row>
    <row r="19504" spans="1:1" x14ac:dyDescent="0.25">
      <c r="A19504" s="3"/>
    </row>
    <row r="19505" spans="1:1" x14ac:dyDescent="0.25">
      <c r="A19505" s="3"/>
    </row>
    <row r="19506" spans="1:1" x14ac:dyDescent="0.25">
      <c r="A19506" s="3"/>
    </row>
    <row r="19507" spans="1:1" x14ac:dyDescent="0.25">
      <c r="A19507" s="3"/>
    </row>
    <row r="19508" spans="1:1" x14ac:dyDescent="0.25">
      <c r="A19508" s="3"/>
    </row>
    <row r="19509" spans="1:1" x14ac:dyDescent="0.25">
      <c r="A19509" s="3"/>
    </row>
    <row r="19510" spans="1:1" x14ac:dyDescent="0.25">
      <c r="A19510" s="3"/>
    </row>
    <row r="19511" spans="1:1" x14ac:dyDescent="0.25">
      <c r="A19511" s="3"/>
    </row>
    <row r="19512" spans="1:1" x14ac:dyDescent="0.25">
      <c r="A19512" s="3"/>
    </row>
    <row r="19513" spans="1:1" x14ac:dyDescent="0.25">
      <c r="A19513" s="3"/>
    </row>
    <row r="19514" spans="1:1" x14ac:dyDescent="0.25">
      <c r="A19514" s="3"/>
    </row>
    <row r="19515" spans="1:1" x14ac:dyDescent="0.25">
      <c r="A19515" s="3"/>
    </row>
    <row r="19516" spans="1:1" x14ac:dyDescent="0.25">
      <c r="A19516" s="3"/>
    </row>
    <row r="19517" spans="1:1" x14ac:dyDescent="0.25">
      <c r="A19517" s="3"/>
    </row>
    <row r="19518" spans="1:1" x14ac:dyDescent="0.25">
      <c r="A19518" s="3"/>
    </row>
    <row r="19519" spans="1:1" x14ac:dyDescent="0.25">
      <c r="A19519" s="3"/>
    </row>
    <row r="19520" spans="1:1" x14ac:dyDescent="0.25">
      <c r="A19520" s="3"/>
    </row>
    <row r="19521" spans="1:1" x14ac:dyDescent="0.25">
      <c r="A19521" s="3"/>
    </row>
    <row r="19522" spans="1:1" x14ac:dyDescent="0.25">
      <c r="A19522" s="3"/>
    </row>
    <row r="19523" spans="1:1" x14ac:dyDescent="0.25">
      <c r="A19523" s="3"/>
    </row>
    <row r="19524" spans="1:1" x14ac:dyDescent="0.25">
      <c r="A19524" s="3"/>
    </row>
    <row r="19525" spans="1:1" x14ac:dyDescent="0.25">
      <c r="A19525" s="3"/>
    </row>
    <row r="19526" spans="1:1" x14ac:dyDescent="0.25">
      <c r="A19526" s="3"/>
    </row>
    <row r="19527" spans="1:1" x14ac:dyDescent="0.25">
      <c r="A19527" s="3"/>
    </row>
    <row r="19528" spans="1:1" x14ac:dyDescent="0.25">
      <c r="A19528" s="3"/>
    </row>
    <row r="19529" spans="1:1" x14ac:dyDescent="0.25">
      <c r="A19529" s="3"/>
    </row>
    <row r="19530" spans="1:1" x14ac:dyDescent="0.25">
      <c r="A19530" s="3"/>
    </row>
    <row r="19531" spans="1:1" x14ac:dyDescent="0.25">
      <c r="A19531" s="3"/>
    </row>
    <row r="19532" spans="1:1" x14ac:dyDescent="0.25">
      <c r="A19532" s="3"/>
    </row>
    <row r="19533" spans="1:1" x14ac:dyDescent="0.25">
      <c r="A19533" s="3"/>
    </row>
    <row r="19534" spans="1:1" x14ac:dyDescent="0.25">
      <c r="A19534" s="3"/>
    </row>
    <row r="19535" spans="1:1" x14ac:dyDescent="0.25">
      <c r="A19535" s="3"/>
    </row>
    <row r="19536" spans="1:1" x14ac:dyDescent="0.25">
      <c r="A19536" s="3"/>
    </row>
    <row r="19537" spans="1:1" x14ac:dyDescent="0.25">
      <c r="A19537" s="3"/>
    </row>
    <row r="19538" spans="1:1" x14ac:dyDescent="0.25">
      <c r="A19538" s="3"/>
    </row>
    <row r="19539" spans="1:1" x14ac:dyDescent="0.25">
      <c r="A19539" s="3"/>
    </row>
    <row r="19540" spans="1:1" x14ac:dyDescent="0.25">
      <c r="A19540" s="3"/>
    </row>
    <row r="19541" spans="1:1" x14ac:dyDescent="0.25">
      <c r="A19541" s="3"/>
    </row>
    <row r="19542" spans="1:1" x14ac:dyDescent="0.25">
      <c r="A19542" s="3"/>
    </row>
    <row r="19543" spans="1:1" x14ac:dyDescent="0.25">
      <c r="A19543" s="3"/>
    </row>
    <row r="19544" spans="1:1" x14ac:dyDescent="0.25">
      <c r="A19544" s="3"/>
    </row>
    <row r="19545" spans="1:1" x14ac:dyDescent="0.25">
      <c r="A19545" s="3"/>
    </row>
    <row r="19546" spans="1:1" x14ac:dyDescent="0.25">
      <c r="A19546" s="3"/>
    </row>
    <row r="19547" spans="1:1" x14ac:dyDescent="0.25">
      <c r="A19547" s="3"/>
    </row>
    <row r="19548" spans="1:1" x14ac:dyDescent="0.25">
      <c r="A19548" s="3"/>
    </row>
    <row r="19549" spans="1:1" x14ac:dyDescent="0.25">
      <c r="A19549" s="3"/>
    </row>
    <row r="19550" spans="1:1" x14ac:dyDescent="0.25">
      <c r="A19550" s="3"/>
    </row>
    <row r="19551" spans="1:1" x14ac:dyDescent="0.25">
      <c r="A19551" s="3"/>
    </row>
    <row r="19552" spans="1:1" x14ac:dyDescent="0.25">
      <c r="A19552" s="3"/>
    </row>
    <row r="19553" spans="1:1" x14ac:dyDescent="0.25">
      <c r="A19553" s="3"/>
    </row>
    <row r="19554" spans="1:1" x14ac:dyDescent="0.25">
      <c r="A19554" s="3"/>
    </row>
    <row r="19555" spans="1:1" x14ac:dyDescent="0.25">
      <c r="A19555" s="3"/>
    </row>
    <row r="19556" spans="1:1" x14ac:dyDescent="0.25">
      <c r="A19556" s="3"/>
    </row>
    <row r="19557" spans="1:1" x14ac:dyDescent="0.25">
      <c r="A19557" s="3"/>
    </row>
    <row r="19558" spans="1:1" x14ac:dyDescent="0.25">
      <c r="A19558" s="3"/>
    </row>
    <row r="19559" spans="1:1" x14ac:dyDescent="0.25">
      <c r="A19559" s="3"/>
    </row>
    <row r="19560" spans="1:1" x14ac:dyDescent="0.25">
      <c r="A19560" s="3"/>
    </row>
    <row r="19561" spans="1:1" x14ac:dyDescent="0.25">
      <c r="A19561" s="3"/>
    </row>
    <row r="19562" spans="1:1" x14ac:dyDescent="0.25">
      <c r="A19562" s="3"/>
    </row>
    <row r="19563" spans="1:1" x14ac:dyDescent="0.25">
      <c r="A19563" s="3"/>
    </row>
    <row r="19564" spans="1:1" x14ac:dyDescent="0.25">
      <c r="A19564" s="3"/>
    </row>
    <row r="19565" spans="1:1" x14ac:dyDescent="0.25">
      <c r="A19565" s="3"/>
    </row>
    <row r="19566" spans="1:1" x14ac:dyDescent="0.25">
      <c r="A19566" s="3"/>
    </row>
    <row r="19567" spans="1:1" x14ac:dyDescent="0.25">
      <c r="A19567" s="3"/>
    </row>
    <row r="19568" spans="1:1" x14ac:dyDescent="0.25">
      <c r="A19568" s="3"/>
    </row>
    <row r="19569" spans="1:1" x14ac:dyDescent="0.25">
      <c r="A19569" s="3"/>
    </row>
    <row r="19570" spans="1:1" x14ac:dyDescent="0.25">
      <c r="A19570" s="3"/>
    </row>
    <row r="19571" spans="1:1" x14ac:dyDescent="0.25">
      <c r="A19571" s="3"/>
    </row>
    <row r="19572" spans="1:1" x14ac:dyDescent="0.25">
      <c r="A19572" s="3"/>
    </row>
    <row r="19573" spans="1:1" x14ac:dyDescent="0.25">
      <c r="A19573" s="3"/>
    </row>
    <row r="19574" spans="1:1" x14ac:dyDescent="0.25">
      <c r="A19574" s="3"/>
    </row>
    <row r="19575" spans="1:1" x14ac:dyDescent="0.25">
      <c r="A19575" s="3"/>
    </row>
    <row r="19576" spans="1:1" x14ac:dyDescent="0.25">
      <c r="A19576" s="3"/>
    </row>
    <row r="19577" spans="1:1" x14ac:dyDescent="0.25">
      <c r="A19577" s="3"/>
    </row>
    <row r="19578" spans="1:1" x14ac:dyDescent="0.25">
      <c r="A19578" s="3"/>
    </row>
    <row r="19579" spans="1:1" x14ac:dyDescent="0.25">
      <c r="A19579" s="3"/>
    </row>
    <row r="19580" spans="1:1" x14ac:dyDescent="0.25">
      <c r="A19580" s="3"/>
    </row>
    <row r="19581" spans="1:1" x14ac:dyDescent="0.25">
      <c r="A19581" s="3"/>
    </row>
    <row r="19582" spans="1:1" x14ac:dyDescent="0.25">
      <c r="A19582" s="3"/>
    </row>
    <row r="19583" spans="1:1" x14ac:dyDescent="0.25">
      <c r="A19583" s="3"/>
    </row>
    <row r="19584" spans="1:1" x14ac:dyDescent="0.25">
      <c r="A19584" s="3"/>
    </row>
    <row r="19585" spans="1:1" x14ac:dyDescent="0.25">
      <c r="A19585" s="3"/>
    </row>
    <row r="19586" spans="1:1" x14ac:dyDescent="0.25">
      <c r="A19586" s="3"/>
    </row>
    <row r="19587" spans="1:1" x14ac:dyDescent="0.25">
      <c r="A19587" s="3"/>
    </row>
    <row r="19588" spans="1:1" x14ac:dyDescent="0.25">
      <c r="A19588" s="3"/>
    </row>
    <row r="19589" spans="1:1" x14ac:dyDescent="0.25">
      <c r="A19589" s="3"/>
    </row>
    <row r="19590" spans="1:1" x14ac:dyDescent="0.25">
      <c r="A19590" s="3"/>
    </row>
    <row r="19591" spans="1:1" x14ac:dyDescent="0.25">
      <c r="A19591" s="3"/>
    </row>
    <row r="19592" spans="1:1" x14ac:dyDescent="0.25">
      <c r="A19592" s="3"/>
    </row>
    <row r="19593" spans="1:1" x14ac:dyDescent="0.25">
      <c r="A19593" s="3"/>
    </row>
    <row r="19594" spans="1:1" x14ac:dyDescent="0.25">
      <c r="A19594" s="3"/>
    </row>
    <row r="19595" spans="1:1" x14ac:dyDescent="0.25">
      <c r="A19595" s="3"/>
    </row>
    <row r="19596" spans="1:1" x14ac:dyDescent="0.25">
      <c r="A19596" s="3"/>
    </row>
    <row r="19597" spans="1:1" x14ac:dyDescent="0.25">
      <c r="A19597" s="3"/>
    </row>
    <row r="19598" spans="1:1" x14ac:dyDescent="0.25">
      <c r="A19598" s="3"/>
    </row>
    <row r="19599" spans="1:1" x14ac:dyDescent="0.25">
      <c r="A19599" s="3"/>
    </row>
    <row r="19600" spans="1:1" x14ac:dyDescent="0.25">
      <c r="A19600" s="3"/>
    </row>
    <row r="19601" spans="1:1" x14ac:dyDescent="0.25">
      <c r="A19601" s="3"/>
    </row>
    <row r="19602" spans="1:1" x14ac:dyDescent="0.25">
      <c r="A19602" s="3"/>
    </row>
    <row r="19603" spans="1:1" x14ac:dyDescent="0.25">
      <c r="A19603" s="3"/>
    </row>
    <row r="19604" spans="1:1" x14ac:dyDescent="0.25">
      <c r="A19604" s="3"/>
    </row>
    <row r="19605" spans="1:1" x14ac:dyDescent="0.25">
      <c r="A19605" s="3"/>
    </row>
    <row r="19606" spans="1:1" x14ac:dyDescent="0.25">
      <c r="A19606" s="3"/>
    </row>
    <row r="19607" spans="1:1" x14ac:dyDescent="0.25">
      <c r="A19607" s="3"/>
    </row>
    <row r="19608" spans="1:1" x14ac:dyDescent="0.25">
      <c r="A19608" s="3"/>
    </row>
    <row r="19609" spans="1:1" x14ac:dyDescent="0.25">
      <c r="A19609" s="3"/>
    </row>
    <row r="19610" spans="1:1" x14ac:dyDescent="0.25">
      <c r="A19610" s="3"/>
    </row>
    <row r="19611" spans="1:1" x14ac:dyDescent="0.25">
      <c r="A19611" s="3"/>
    </row>
    <row r="19612" spans="1:1" x14ac:dyDescent="0.25">
      <c r="A19612" s="3"/>
    </row>
    <row r="19613" spans="1:1" x14ac:dyDescent="0.25">
      <c r="A19613" s="3"/>
    </row>
    <row r="19614" spans="1:1" x14ac:dyDescent="0.25">
      <c r="A19614" s="3"/>
    </row>
    <row r="19615" spans="1:1" x14ac:dyDescent="0.25">
      <c r="A19615" s="3"/>
    </row>
    <row r="19616" spans="1:1" x14ac:dyDescent="0.25">
      <c r="A19616" s="3"/>
    </row>
    <row r="19617" spans="1:1" x14ac:dyDescent="0.25">
      <c r="A19617" s="3"/>
    </row>
    <row r="19618" spans="1:1" x14ac:dyDescent="0.25">
      <c r="A19618" s="3"/>
    </row>
    <row r="19619" spans="1:1" x14ac:dyDescent="0.25">
      <c r="A19619" s="3"/>
    </row>
    <row r="19620" spans="1:1" x14ac:dyDescent="0.25">
      <c r="A19620" s="3"/>
    </row>
    <row r="19621" spans="1:1" x14ac:dyDescent="0.25">
      <c r="A19621" s="3"/>
    </row>
    <row r="19622" spans="1:1" x14ac:dyDescent="0.25">
      <c r="A19622" s="3"/>
    </row>
    <row r="19623" spans="1:1" x14ac:dyDescent="0.25">
      <c r="A19623" s="3"/>
    </row>
    <row r="19624" spans="1:1" x14ac:dyDescent="0.25">
      <c r="A19624" s="3"/>
    </row>
    <row r="19625" spans="1:1" x14ac:dyDescent="0.25">
      <c r="A19625" s="3"/>
    </row>
    <row r="19626" spans="1:1" x14ac:dyDescent="0.25">
      <c r="A19626" s="3"/>
    </row>
    <row r="19627" spans="1:1" x14ac:dyDescent="0.25">
      <c r="A19627" s="3"/>
    </row>
    <row r="19628" spans="1:1" x14ac:dyDescent="0.25">
      <c r="A19628" s="3"/>
    </row>
    <row r="19629" spans="1:1" x14ac:dyDescent="0.25">
      <c r="A19629" s="3"/>
    </row>
    <row r="19630" spans="1:1" x14ac:dyDescent="0.25">
      <c r="A19630" s="3"/>
    </row>
    <row r="19631" spans="1:1" x14ac:dyDescent="0.25">
      <c r="A19631" s="3"/>
    </row>
    <row r="19632" spans="1:1" x14ac:dyDescent="0.25">
      <c r="A19632" s="3"/>
    </row>
    <row r="19633" spans="1:1" x14ac:dyDescent="0.25">
      <c r="A19633" s="3"/>
    </row>
    <row r="19634" spans="1:1" x14ac:dyDescent="0.25">
      <c r="A19634" s="3"/>
    </row>
    <row r="19635" spans="1:1" x14ac:dyDescent="0.25">
      <c r="A19635" s="3"/>
    </row>
    <row r="19636" spans="1:1" x14ac:dyDescent="0.25">
      <c r="A19636" s="3"/>
    </row>
    <row r="19637" spans="1:1" x14ac:dyDescent="0.25">
      <c r="A19637" s="3"/>
    </row>
    <row r="19638" spans="1:1" x14ac:dyDescent="0.25">
      <c r="A19638" s="3"/>
    </row>
    <row r="19639" spans="1:1" x14ac:dyDescent="0.25">
      <c r="A19639" s="3"/>
    </row>
    <row r="19640" spans="1:1" x14ac:dyDescent="0.25">
      <c r="A19640" s="3"/>
    </row>
    <row r="19641" spans="1:1" x14ac:dyDescent="0.25">
      <c r="A19641" s="3"/>
    </row>
    <row r="19642" spans="1:1" x14ac:dyDescent="0.25">
      <c r="A19642" s="3"/>
    </row>
    <row r="19643" spans="1:1" x14ac:dyDescent="0.25">
      <c r="A19643" s="3"/>
    </row>
    <row r="19644" spans="1:1" x14ac:dyDescent="0.25">
      <c r="A19644" s="3"/>
    </row>
    <row r="19645" spans="1:1" x14ac:dyDescent="0.25">
      <c r="A19645" s="3"/>
    </row>
    <row r="19646" spans="1:1" x14ac:dyDescent="0.25">
      <c r="A19646" s="3"/>
    </row>
    <row r="19647" spans="1:1" x14ac:dyDescent="0.25">
      <c r="A19647" s="3"/>
    </row>
    <row r="19648" spans="1:1" x14ac:dyDescent="0.25">
      <c r="A19648" s="3"/>
    </row>
    <row r="19649" spans="1:1" x14ac:dyDescent="0.25">
      <c r="A19649" s="3"/>
    </row>
    <row r="19650" spans="1:1" x14ac:dyDescent="0.25">
      <c r="A19650" s="3"/>
    </row>
    <row r="19651" spans="1:1" x14ac:dyDescent="0.25">
      <c r="A19651" s="3"/>
    </row>
    <row r="19652" spans="1:1" x14ac:dyDescent="0.25">
      <c r="A19652" s="3"/>
    </row>
    <row r="19653" spans="1:1" x14ac:dyDescent="0.25">
      <c r="A19653" s="3"/>
    </row>
    <row r="19654" spans="1:1" x14ac:dyDescent="0.25">
      <c r="A19654" s="3"/>
    </row>
    <row r="19655" spans="1:1" x14ac:dyDescent="0.25">
      <c r="A19655" s="3"/>
    </row>
    <row r="19656" spans="1:1" x14ac:dyDescent="0.25">
      <c r="A19656" s="3"/>
    </row>
    <row r="19657" spans="1:1" x14ac:dyDescent="0.25">
      <c r="A19657" s="3"/>
    </row>
    <row r="19658" spans="1:1" x14ac:dyDescent="0.25">
      <c r="A19658" s="3"/>
    </row>
    <row r="19659" spans="1:1" x14ac:dyDescent="0.25">
      <c r="A19659" s="3"/>
    </row>
    <row r="19660" spans="1:1" x14ac:dyDescent="0.25">
      <c r="A19660" s="3"/>
    </row>
    <row r="19661" spans="1:1" x14ac:dyDescent="0.25">
      <c r="A19661" s="3"/>
    </row>
    <row r="19662" spans="1:1" x14ac:dyDescent="0.25">
      <c r="A19662" s="3"/>
    </row>
    <row r="19663" spans="1:1" x14ac:dyDescent="0.25">
      <c r="A19663" s="3"/>
    </row>
    <row r="19664" spans="1:1" x14ac:dyDescent="0.25">
      <c r="A19664" s="3"/>
    </row>
    <row r="19665" spans="1:1" x14ac:dyDescent="0.25">
      <c r="A19665" s="3"/>
    </row>
    <row r="19666" spans="1:1" x14ac:dyDescent="0.25">
      <c r="A19666" s="3"/>
    </row>
    <row r="19667" spans="1:1" x14ac:dyDescent="0.25">
      <c r="A19667" s="3"/>
    </row>
    <row r="19668" spans="1:1" x14ac:dyDescent="0.25">
      <c r="A19668" s="3"/>
    </row>
    <row r="19669" spans="1:1" x14ac:dyDescent="0.25">
      <c r="A19669" s="3"/>
    </row>
    <row r="19670" spans="1:1" x14ac:dyDescent="0.25">
      <c r="A19670" s="3"/>
    </row>
    <row r="19671" spans="1:1" x14ac:dyDescent="0.25">
      <c r="A19671" s="3"/>
    </row>
    <row r="19672" spans="1:1" x14ac:dyDescent="0.25">
      <c r="A19672" s="3"/>
    </row>
    <row r="19673" spans="1:1" x14ac:dyDescent="0.25">
      <c r="A19673" s="3"/>
    </row>
    <row r="19674" spans="1:1" x14ac:dyDescent="0.25">
      <c r="A19674" s="3"/>
    </row>
    <row r="19675" spans="1:1" x14ac:dyDescent="0.25">
      <c r="A19675" s="3"/>
    </row>
    <row r="19676" spans="1:1" x14ac:dyDescent="0.25">
      <c r="A19676" s="3"/>
    </row>
    <row r="19677" spans="1:1" x14ac:dyDescent="0.25">
      <c r="A19677" s="3"/>
    </row>
    <row r="19678" spans="1:1" x14ac:dyDescent="0.25">
      <c r="A19678" s="3"/>
    </row>
    <row r="19679" spans="1:1" x14ac:dyDescent="0.25">
      <c r="A19679" s="3"/>
    </row>
    <row r="19680" spans="1:1" x14ac:dyDescent="0.25">
      <c r="A19680" s="3"/>
    </row>
    <row r="19681" spans="1:1" x14ac:dyDescent="0.25">
      <c r="A19681" s="3"/>
    </row>
    <row r="19682" spans="1:1" x14ac:dyDescent="0.25">
      <c r="A19682" s="3"/>
    </row>
    <row r="19683" spans="1:1" x14ac:dyDescent="0.25">
      <c r="A19683" s="3"/>
    </row>
    <row r="19684" spans="1:1" x14ac:dyDescent="0.25">
      <c r="A19684" s="3"/>
    </row>
    <row r="19685" spans="1:1" x14ac:dyDescent="0.25">
      <c r="A19685" s="3"/>
    </row>
    <row r="19686" spans="1:1" x14ac:dyDescent="0.25">
      <c r="A19686" s="3"/>
    </row>
    <row r="19687" spans="1:1" x14ac:dyDescent="0.25">
      <c r="A19687" s="3"/>
    </row>
    <row r="19688" spans="1:1" x14ac:dyDescent="0.25">
      <c r="A19688" s="3"/>
    </row>
    <row r="19689" spans="1:1" x14ac:dyDescent="0.25">
      <c r="A19689" s="3"/>
    </row>
    <row r="19690" spans="1:1" x14ac:dyDescent="0.25">
      <c r="A19690" s="3"/>
    </row>
    <row r="19691" spans="1:1" x14ac:dyDescent="0.25">
      <c r="A19691" s="3"/>
    </row>
    <row r="19692" spans="1:1" x14ac:dyDescent="0.25">
      <c r="A19692" s="3"/>
    </row>
    <row r="19693" spans="1:1" x14ac:dyDescent="0.25">
      <c r="A19693" s="3"/>
    </row>
    <row r="19694" spans="1:1" x14ac:dyDescent="0.25">
      <c r="A19694" s="3"/>
    </row>
    <row r="19695" spans="1:1" x14ac:dyDescent="0.25">
      <c r="A19695" s="3"/>
    </row>
    <row r="19696" spans="1:1" x14ac:dyDescent="0.25">
      <c r="A19696" s="3"/>
    </row>
    <row r="19697" spans="1:1" x14ac:dyDescent="0.25">
      <c r="A19697" s="3"/>
    </row>
    <row r="19698" spans="1:1" x14ac:dyDescent="0.25">
      <c r="A19698" s="3"/>
    </row>
    <row r="19699" spans="1:1" x14ac:dyDescent="0.25">
      <c r="A19699" s="3"/>
    </row>
    <row r="19700" spans="1:1" x14ac:dyDescent="0.25">
      <c r="A19700" s="3"/>
    </row>
    <row r="19701" spans="1:1" x14ac:dyDescent="0.25">
      <c r="A19701" s="3"/>
    </row>
    <row r="19702" spans="1:1" x14ac:dyDescent="0.25">
      <c r="A19702" s="3"/>
    </row>
    <row r="19703" spans="1:1" x14ac:dyDescent="0.25">
      <c r="A19703" s="3"/>
    </row>
    <row r="19704" spans="1:1" x14ac:dyDescent="0.25">
      <c r="A19704" s="3"/>
    </row>
    <row r="19705" spans="1:1" x14ac:dyDescent="0.25">
      <c r="A19705" s="3"/>
    </row>
    <row r="19706" spans="1:1" x14ac:dyDescent="0.25">
      <c r="A19706" s="3"/>
    </row>
    <row r="19707" spans="1:1" x14ac:dyDescent="0.25">
      <c r="A19707" s="3"/>
    </row>
    <row r="19708" spans="1:1" x14ac:dyDescent="0.25">
      <c r="A19708" s="3"/>
    </row>
    <row r="19709" spans="1:1" x14ac:dyDescent="0.25">
      <c r="A19709" s="3"/>
    </row>
    <row r="19710" spans="1:1" x14ac:dyDescent="0.25">
      <c r="A19710" s="3"/>
    </row>
    <row r="19711" spans="1:1" x14ac:dyDescent="0.25">
      <c r="A19711" s="3"/>
    </row>
    <row r="19712" spans="1:1" x14ac:dyDescent="0.25">
      <c r="A19712" s="3"/>
    </row>
    <row r="19713" spans="1:1" x14ac:dyDescent="0.25">
      <c r="A19713" s="3"/>
    </row>
    <row r="19714" spans="1:1" x14ac:dyDescent="0.25">
      <c r="A19714" s="3"/>
    </row>
    <row r="19715" spans="1:1" x14ac:dyDescent="0.25">
      <c r="A19715" s="3"/>
    </row>
    <row r="19716" spans="1:1" x14ac:dyDescent="0.25">
      <c r="A19716" s="3"/>
    </row>
    <row r="19717" spans="1:1" x14ac:dyDescent="0.25">
      <c r="A19717" s="3"/>
    </row>
    <row r="19718" spans="1:1" x14ac:dyDescent="0.25">
      <c r="A19718" s="3"/>
    </row>
    <row r="19719" spans="1:1" x14ac:dyDescent="0.25">
      <c r="A19719" s="3"/>
    </row>
    <row r="19720" spans="1:1" x14ac:dyDescent="0.25">
      <c r="A19720" s="3"/>
    </row>
    <row r="19721" spans="1:1" x14ac:dyDescent="0.25">
      <c r="A19721" s="3"/>
    </row>
    <row r="19722" spans="1:1" x14ac:dyDescent="0.25">
      <c r="A19722" s="3"/>
    </row>
    <row r="19723" spans="1:1" x14ac:dyDescent="0.25">
      <c r="A19723" s="3"/>
    </row>
    <row r="19724" spans="1:1" x14ac:dyDescent="0.25">
      <c r="A19724" s="3"/>
    </row>
    <row r="19725" spans="1:1" x14ac:dyDescent="0.25">
      <c r="A19725" s="3"/>
    </row>
    <row r="19726" spans="1:1" x14ac:dyDescent="0.25">
      <c r="A19726" s="3"/>
    </row>
    <row r="19727" spans="1:1" x14ac:dyDescent="0.25">
      <c r="A19727" s="3"/>
    </row>
    <row r="19728" spans="1:1" x14ac:dyDescent="0.25">
      <c r="A19728" s="3"/>
    </row>
    <row r="19729" spans="1:1" x14ac:dyDescent="0.25">
      <c r="A19729" s="3"/>
    </row>
    <row r="19730" spans="1:1" x14ac:dyDescent="0.25">
      <c r="A19730" s="3"/>
    </row>
    <row r="19731" spans="1:1" x14ac:dyDescent="0.25">
      <c r="A19731" s="3"/>
    </row>
    <row r="19732" spans="1:1" x14ac:dyDescent="0.25">
      <c r="A19732" s="3"/>
    </row>
    <row r="19733" spans="1:1" x14ac:dyDescent="0.25">
      <c r="A19733" s="3"/>
    </row>
    <row r="19734" spans="1:1" x14ac:dyDescent="0.25">
      <c r="A19734" s="3"/>
    </row>
    <row r="19735" spans="1:1" x14ac:dyDescent="0.25">
      <c r="A19735" s="3"/>
    </row>
    <row r="19736" spans="1:1" x14ac:dyDescent="0.25">
      <c r="A19736" s="3"/>
    </row>
    <row r="19737" spans="1:1" x14ac:dyDescent="0.25">
      <c r="A19737" s="3"/>
    </row>
    <row r="19738" spans="1:1" x14ac:dyDescent="0.25">
      <c r="A19738" s="3"/>
    </row>
    <row r="19739" spans="1:1" x14ac:dyDescent="0.25">
      <c r="A19739" s="3"/>
    </row>
    <row r="19740" spans="1:1" x14ac:dyDescent="0.25">
      <c r="A19740" s="3"/>
    </row>
    <row r="19741" spans="1:1" x14ac:dyDescent="0.25">
      <c r="A19741" s="3"/>
    </row>
    <row r="19742" spans="1:1" x14ac:dyDescent="0.25">
      <c r="A19742" s="3"/>
    </row>
    <row r="19743" spans="1:1" x14ac:dyDescent="0.25">
      <c r="A19743" s="3"/>
    </row>
    <row r="19744" spans="1:1" x14ac:dyDescent="0.25">
      <c r="A19744" s="3"/>
    </row>
    <row r="19745" spans="1:1" x14ac:dyDescent="0.25">
      <c r="A19745" s="3"/>
    </row>
    <row r="19746" spans="1:1" x14ac:dyDescent="0.25">
      <c r="A19746" s="3"/>
    </row>
    <row r="19747" spans="1:1" x14ac:dyDescent="0.25">
      <c r="A19747" s="3"/>
    </row>
    <row r="19748" spans="1:1" x14ac:dyDescent="0.25">
      <c r="A19748" s="3"/>
    </row>
    <row r="19749" spans="1:1" x14ac:dyDescent="0.25">
      <c r="A19749" s="3"/>
    </row>
    <row r="19750" spans="1:1" x14ac:dyDescent="0.25">
      <c r="A19750" s="3"/>
    </row>
    <row r="19751" spans="1:1" x14ac:dyDescent="0.25">
      <c r="A19751" s="3"/>
    </row>
    <row r="19752" spans="1:1" x14ac:dyDescent="0.25">
      <c r="A19752" s="3"/>
    </row>
    <row r="19753" spans="1:1" x14ac:dyDescent="0.25">
      <c r="A19753" s="3"/>
    </row>
    <row r="19754" spans="1:1" x14ac:dyDescent="0.25">
      <c r="A19754" s="3"/>
    </row>
    <row r="19755" spans="1:1" x14ac:dyDescent="0.25">
      <c r="A19755" s="3"/>
    </row>
    <row r="19756" spans="1:1" x14ac:dyDescent="0.25">
      <c r="A19756" s="3"/>
    </row>
    <row r="19757" spans="1:1" x14ac:dyDescent="0.25">
      <c r="A19757" s="3"/>
    </row>
    <row r="19758" spans="1:1" x14ac:dyDescent="0.25">
      <c r="A19758" s="3"/>
    </row>
    <row r="19759" spans="1:1" x14ac:dyDescent="0.25">
      <c r="A19759" s="3"/>
    </row>
    <row r="19760" spans="1:1" x14ac:dyDescent="0.25">
      <c r="A19760" s="3"/>
    </row>
    <row r="19761" spans="1:1" x14ac:dyDescent="0.25">
      <c r="A19761" s="3"/>
    </row>
    <row r="19762" spans="1:1" x14ac:dyDescent="0.25">
      <c r="A19762" s="3"/>
    </row>
    <row r="19763" spans="1:1" x14ac:dyDescent="0.25">
      <c r="A19763" s="3"/>
    </row>
    <row r="19764" spans="1:1" x14ac:dyDescent="0.25">
      <c r="A19764" s="3"/>
    </row>
    <row r="19765" spans="1:1" x14ac:dyDescent="0.25">
      <c r="A19765" s="3"/>
    </row>
    <row r="19766" spans="1:1" x14ac:dyDescent="0.25">
      <c r="A19766" s="3"/>
    </row>
    <row r="19767" spans="1:1" x14ac:dyDescent="0.25">
      <c r="A19767" s="3"/>
    </row>
    <row r="19768" spans="1:1" x14ac:dyDescent="0.25">
      <c r="A19768" s="3"/>
    </row>
    <row r="19769" spans="1:1" x14ac:dyDescent="0.25">
      <c r="A19769" s="3"/>
    </row>
    <row r="19770" spans="1:1" x14ac:dyDescent="0.25">
      <c r="A19770" s="3"/>
    </row>
    <row r="19771" spans="1:1" x14ac:dyDescent="0.25">
      <c r="A19771" s="3"/>
    </row>
    <row r="19772" spans="1:1" x14ac:dyDescent="0.25">
      <c r="A19772" s="3"/>
    </row>
    <row r="19773" spans="1:1" x14ac:dyDescent="0.25">
      <c r="A19773" s="3"/>
    </row>
    <row r="19774" spans="1:1" x14ac:dyDescent="0.25">
      <c r="A19774" s="3"/>
    </row>
    <row r="19775" spans="1:1" x14ac:dyDescent="0.25">
      <c r="A19775" s="3"/>
    </row>
    <row r="19776" spans="1:1" x14ac:dyDescent="0.25">
      <c r="A19776" s="3"/>
    </row>
    <row r="19777" spans="1:1" x14ac:dyDescent="0.25">
      <c r="A19777" s="3"/>
    </row>
    <row r="19778" spans="1:1" x14ac:dyDescent="0.25">
      <c r="A19778" s="3"/>
    </row>
    <row r="19779" spans="1:1" x14ac:dyDescent="0.25">
      <c r="A19779" s="3"/>
    </row>
    <row r="19780" spans="1:1" x14ac:dyDescent="0.25">
      <c r="A19780" s="3"/>
    </row>
    <row r="19781" spans="1:1" x14ac:dyDescent="0.25">
      <c r="A19781" s="3"/>
    </row>
    <row r="19782" spans="1:1" x14ac:dyDescent="0.25">
      <c r="A19782" s="3"/>
    </row>
    <row r="19783" spans="1:1" x14ac:dyDescent="0.25">
      <c r="A19783" s="3"/>
    </row>
    <row r="19784" spans="1:1" x14ac:dyDescent="0.25">
      <c r="A19784" s="3"/>
    </row>
    <row r="19785" spans="1:1" x14ac:dyDescent="0.25">
      <c r="A19785" s="3"/>
    </row>
    <row r="19786" spans="1:1" x14ac:dyDescent="0.25">
      <c r="A19786" s="3"/>
    </row>
    <row r="19787" spans="1:1" x14ac:dyDescent="0.25">
      <c r="A19787" s="3"/>
    </row>
    <row r="19788" spans="1:1" x14ac:dyDescent="0.25">
      <c r="A19788" s="3"/>
    </row>
    <row r="19789" spans="1:1" x14ac:dyDescent="0.25">
      <c r="A19789" s="3"/>
    </row>
    <row r="19790" spans="1:1" x14ac:dyDescent="0.25">
      <c r="A19790" s="3"/>
    </row>
    <row r="19791" spans="1:1" x14ac:dyDescent="0.25">
      <c r="A19791" s="3"/>
    </row>
    <row r="19792" spans="1:1" x14ac:dyDescent="0.25">
      <c r="A19792" s="3"/>
    </row>
    <row r="19793" spans="1:1" x14ac:dyDescent="0.25">
      <c r="A19793" s="3"/>
    </row>
    <row r="19794" spans="1:1" x14ac:dyDescent="0.25">
      <c r="A19794" s="3"/>
    </row>
    <row r="19795" spans="1:1" x14ac:dyDescent="0.25">
      <c r="A19795" s="3"/>
    </row>
    <row r="19796" spans="1:1" x14ac:dyDescent="0.25">
      <c r="A19796" s="3"/>
    </row>
    <row r="19797" spans="1:1" x14ac:dyDescent="0.25">
      <c r="A19797" s="3"/>
    </row>
    <row r="19798" spans="1:1" x14ac:dyDescent="0.25">
      <c r="A19798" s="3"/>
    </row>
    <row r="19799" spans="1:1" x14ac:dyDescent="0.25">
      <c r="A19799" s="3"/>
    </row>
    <row r="19800" spans="1:1" x14ac:dyDescent="0.25">
      <c r="A19800" s="3"/>
    </row>
    <row r="19801" spans="1:1" x14ac:dyDescent="0.25">
      <c r="A19801" s="3"/>
    </row>
    <row r="19802" spans="1:1" x14ac:dyDescent="0.25">
      <c r="A19802" s="3"/>
    </row>
    <row r="19803" spans="1:1" x14ac:dyDescent="0.25">
      <c r="A19803" s="3"/>
    </row>
    <row r="19804" spans="1:1" x14ac:dyDescent="0.25">
      <c r="A19804" s="3"/>
    </row>
    <row r="19805" spans="1:1" x14ac:dyDescent="0.25">
      <c r="A19805" s="3"/>
    </row>
    <row r="19806" spans="1:1" x14ac:dyDescent="0.25">
      <c r="A19806" s="3"/>
    </row>
    <row r="19807" spans="1:1" x14ac:dyDescent="0.25">
      <c r="A19807" s="3"/>
    </row>
    <row r="19808" spans="1:1" x14ac:dyDescent="0.25">
      <c r="A19808" s="3"/>
    </row>
    <row r="19809" spans="1:1" x14ac:dyDescent="0.25">
      <c r="A19809" s="3"/>
    </row>
    <row r="19810" spans="1:1" x14ac:dyDescent="0.25">
      <c r="A19810" s="3"/>
    </row>
    <row r="19811" spans="1:1" x14ac:dyDescent="0.25">
      <c r="A19811" s="3"/>
    </row>
    <row r="19812" spans="1:1" x14ac:dyDescent="0.25">
      <c r="A19812" s="3"/>
    </row>
    <row r="19813" spans="1:1" x14ac:dyDescent="0.25">
      <c r="A19813" s="3"/>
    </row>
    <row r="19814" spans="1:1" x14ac:dyDescent="0.25">
      <c r="A19814" s="3"/>
    </row>
    <row r="19815" spans="1:1" x14ac:dyDescent="0.25">
      <c r="A19815" s="3"/>
    </row>
    <row r="19816" spans="1:1" x14ac:dyDescent="0.25">
      <c r="A19816" s="3"/>
    </row>
    <row r="19817" spans="1:1" x14ac:dyDescent="0.25">
      <c r="A19817" s="3"/>
    </row>
    <row r="19818" spans="1:1" x14ac:dyDescent="0.25">
      <c r="A19818" s="3"/>
    </row>
    <row r="19819" spans="1:1" x14ac:dyDescent="0.25">
      <c r="A19819" s="3"/>
    </row>
    <row r="19820" spans="1:1" x14ac:dyDescent="0.25">
      <c r="A19820" s="3"/>
    </row>
    <row r="19821" spans="1:1" x14ac:dyDescent="0.25">
      <c r="A19821" s="3"/>
    </row>
    <row r="19822" spans="1:1" x14ac:dyDescent="0.25">
      <c r="A19822" s="3"/>
    </row>
    <row r="19823" spans="1:1" x14ac:dyDescent="0.25">
      <c r="A19823" s="3"/>
    </row>
    <row r="19824" spans="1:1" x14ac:dyDescent="0.25">
      <c r="A19824" s="3"/>
    </row>
    <row r="19825" spans="1:1" x14ac:dyDescent="0.25">
      <c r="A19825" s="3"/>
    </row>
    <row r="19826" spans="1:1" x14ac:dyDescent="0.25">
      <c r="A19826" s="3"/>
    </row>
    <row r="19827" spans="1:1" x14ac:dyDescent="0.25">
      <c r="A19827" s="3"/>
    </row>
    <row r="19828" spans="1:1" x14ac:dyDescent="0.25">
      <c r="A19828" s="3"/>
    </row>
    <row r="19829" spans="1:1" x14ac:dyDescent="0.25">
      <c r="A19829" s="3"/>
    </row>
    <row r="19830" spans="1:1" x14ac:dyDescent="0.25">
      <c r="A19830" s="3"/>
    </row>
    <row r="19831" spans="1:1" x14ac:dyDescent="0.25">
      <c r="A19831" s="3"/>
    </row>
    <row r="19832" spans="1:1" x14ac:dyDescent="0.25">
      <c r="A19832" s="3"/>
    </row>
    <row r="19833" spans="1:1" x14ac:dyDescent="0.25">
      <c r="A19833" s="3"/>
    </row>
    <row r="19834" spans="1:1" x14ac:dyDescent="0.25">
      <c r="A19834" s="3"/>
    </row>
    <row r="19835" spans="1:1" x14ac:dyDescent="0.25">
      <c r="A19835" s="3"/>
    </row>
    <row r="19836" spans="1:1" x14ac:dyDescent="0.25">
      <c r="A19836" s="3"/>
    </row>
    <row r="19837" spans="1:1" x14ac:dyDescent="0.25">
      <c r="A19837" s="3"/>
    </row>
    <row r="19838" spans="1:1" x14ac:dyDescent="0.25">
      <c r="A19838" s="3"/>
    </row>
    <row r="19839" spans="1:1" x14ac:dyDescent="0.25">
      <c r="A19839" s="3"/>
    </row>
    <row r="19840" spans="1:1" x14ac:dyDescent="0.25">
      <c r="A19840" s="3"/>
    </row>
    <row r="19841" spans="1:1" x14ac:dyDescent="0.25">
      <c r="A19841" s="3"/>
    </row>
    <row r="19842" spans="1:1" x14ac:dyDescent="0.25">
      <c r="A19842" s="3"/>
    </row>
    <row r="19843" spans="1:1" x14ac:dyDescent="0.25">
      <c r="A19843" s="3"/>
    </row>
    <row r="19844" spans="1:1" x14ac:dyDescent="0.25">
      <c r="A19844" s="3"/>
    </row>
    <row r="19845" spans="1:1" x14ac:dyDescent="0.25">
      <c r="A19845" s="3"/>
    </row>
    <row r="19846" spans="1:1" x14ac:dyDescent="0.25">
      <c r="A19846" s="3"/>
    </row>
    <row r="19847" spans="1:1" x14ac:dyDescent="0.25">
      <c r="A19847" s="3"/>
    </row>
    <row r="19848" spans="1:1" x14ac:dyDescent="0.25">
      <c r="A19848" s="3"/>
    </row>
    <row r="19849" spans="1:1" x14ac:dyDescent="0.25">
      <c r="A19849" s="3"/>
    </row>
    <row r="19850" spans="1:1" x14ac:dyDescent="0.25">
      <c r="A19850" s="3"/>
    </row>
    <row r="19851" spans="1:1" x14ac:dyDescent="0.25">
      <c r="A19851" s="3"/>
    </row>
    <row r="19852" spans="1:1" x14ac:dyDescent="0.25">
      <c r="A19852" s="3"/>
    </row>
    <row r="19853" spans="1:1" x14ac:dyDescent="0.25">
      <c r="A19853" s="3"/>
    </row>
    <row r="19854" spans="1:1" x14ac:dyDescent="0.25">
      <c r="A19854" s="3"/>
    </row>
    <row r="19855" spans="1:1" x14ac:dyDescent="0.25">
      <c r="A19855" s="3"/>
    </row>
    <row r="19856" spans="1:1" x14ac:dyDescent="0.25">
      <c r="A19856" s="3"/>
    </row>
    <row r="19857" spans="1:1" x14ac:dyDescent="0.25">
      <c r="A19857" s="3"/>
    </row>
    <row r="19858" spans="1:1" x14ac:dyDescent="0.25">
      <c r="A19858" s="3"/>
    </row>
    <row r="19859" spans="1:1" x14ac:dyDescent="0.25">
      <c r="A19859" s="3"/>
    </row>
    <row r="19860" spans="1:1" x14ac:dyDescent="0.25">
      <c r="A19860" s="3"/>
    </row>
    <row r="19861" spans="1:1" x14ac:dyDescent="0.25">
      <c r="A19861" s="3"/>
    </row>
    <row r="19862" spans="1:1" x14ac:dyDescent="0.25">
      <c r="A19862" s="3"/>
    </row>
    <row r="19863" spans="1:1" x14ac:dyDescent="0.25">
      <c r="A19863" s="3"/>
    </row>
    <row r="19864" spans="1:1" x14ac:dyDescent="0.25">
      <c r="A19864" s="3"/>
    </row>
    <row r="19865" spans="1:1" x14ac:dyDescent="0.25">
      <c r="A19865" s="3"/>
    </row>
    <row r="19866" spans="1:1" x14ac:dyDescent="0.25">
      <c r="A19866" s="3"/>
    </row>
    <row r="19867" spans="1:1" x14ac:dyDescent="0.25">
      <c r="A19867" s="3"/>
    </row>
    <row r="19868" spans="1:1" x14ac:dyDescent="0.25">
      <c r="A19868" s="3"/>
    </row>
    <row r="19869" spans="1:1" x14ac:dyDescent="0.25">
      <c r="A19869" s="3"/>
    </row>
    <row r="19870" spans="1:1" x14ac:dyDescent="0.25">
      <c r="A19870" s="3"/>
    </row>
    <row r="19871" spans="1:1" x14ac:dyDescent="0.25">
      <c r="A19871" s="3"/>
    </row>
    <row r="19872" spans="1:1" x14ac:dyDescent="0.25">
      <c r="A19872" s="3"/>
    </row>
    <row r="19873" spans="1:1" x14ac:dyDescent="0.25">
      <c r="A19873" s="3"/>
    </row>
    <row r="19874" spans="1:1" x14ac:dyDescent="0.25">
      <c r="A19874" s="3"/>
    </row>
    <row r="19875" spans="1:1" x14ac:dyDescent="0.25">
      <c r="A19875" s="3"/>
    </row>
    <row r="19876" spans="1:1" x14ac:dyDescent="0.25">
      <c r="A19876" s="3"/>
    </row>
    <row r="19877" spans="1:1" x14ac:dyDescent="0.25">
      <c r="A19877" s="3"/>
    </row>
    <row r="19878" spans="1:1" x14ac:dyDescent="0.25">
      <c r="A19878" s="3"/>
    </row>
    <row r="19879" spans="1:1" x14ac:dyDescent="0.25">
      <c r="A19879" s="3"/>
    </row>
    <row r="19880" spans="1:1" x14ac:dyDescent="0.25">
      <c r="A19880" s="3"/>
    </row>
    <row r="19881" spans="1:1" x14ac:dyDescent="0.25">
      <c r="A19881" s="3"/>
    </row>
    <row r="19882" spans="1:1" x14ac:dyDescent="0.25">
      <c r="A19882" s="3"/>
    </row>
    <row r="19883" spans="1:1" x14ac:dyDescent="0.25">
      <c r="A19883" s="3"/>
    </row>
    <row r="19884" spans="1:1" x14ac:dyDescent="0.25">
      <c r="A19884" s="3"/>
    </row>
    <row r="19885" spans="1:1" x14ac:dyDescent="0.25">
      <c r="A19885" s="3"/>
    </row>
    <row r="19886" spans="1:1" x14ac:dyDescent="0.25">
      <c r="A19886" s="3"/>
    </row>
    <row r="19887" spans="1:1" x14ac:dyDescent="0.25">
      <c r="A19887" s="3"/>
    </row>
    <row r="19888" spans="1:1" x14ac:dyDescent="0.25">
      <c r="A19888" s="3"/>
    </row>
    <row r="19889" spans="1:1" x14ac:dyDescent="0.25">
      <c r="A19889" s="3"/>
    </row>
    <row r="19890" spans="1:1" x14ac:dyDescent="0.25">
      <c r="A19890" s="3"/>
    </row>
    <row r="19891" spans="1:1" x14ac:dyDescent="0.25">
      <c r="A19891" s="3"/>
    </row>
    <row r="19892" spans="1:1" x14ac:dyDescent="0.25">
      <c r="A19892" s="3"/>
    </row>
    <row r="19893" spans="1:1" x14ac:dyDescent="0.25">
      <c r="A19893" s="3"/>
    </row>
    <row r="19894" spans="1:1" x14ac:dyDescent="0.25">
      <c r="A19894" s="3"/>
    </row>
    <row r="19895" spans="1:1" x14ac:dyDescent="0.25">
      <c r="A19895" s="3"/>
    </row>
    <row r="19896" spans="1:1" x14ac:dyDescent="0.25">
      <c r="A19896" s="3"/>
    </row>
    <row r="19897" spans="1:1" x14ac:dyDescent="0.25">
      <c r="A19897" s="3"/>
    </row>
    <row r="19898" spans="1:1" x14ac:dyDescent="0.25">
      <c r="A19898" s="3"/>
    </row>
    <row r="19899" spans="1:1" x14ac:dyDescent="0.25">
      <c r="A19899" s="3"/>
    </row>
    <row r="19900" spans="1:1" x14ac:dyDescent="0.25">
      <c r="A19900" s="3"/>
    </row>
    <row r="19901" spans="1:1" x14ac:dyDescent="0.25">
      <c r="A19901" s="3"/>
    </row>
    <row r="19902" spans="1:1" x14ac:dyDescent="0.25">
      <c r="A19902" s="3"/>
    </row>
    <row r="19903" spans="1:1" x14ac:dyDescent="0.25">
      <c r="A19903" s="3"/>
    </row>
    <row r="19904" spans="1:1" x14ac:dyDescent="0.25">
      <c r="A19904" s="3"/>
    </row>
    <row r="19905" spans="1:1" x14ac:dyDescent="0.25">
      <c r="A19905" s="3"/>
    </row>
    <row r="19906" spans="1:1" x14ac:dyDescent="0.25">
      <c r="A19906" s="3"/>
    </row>
    <row r="19907" spans="1:1" x14ac:dyDescent="0.25">
      <c r="A19907" s="3"/>
    </row>
    <row r="19908" spans="1:1" x14ac:dyDescent="0.25">
      <c r="A19908" s="3"/>
    </row>
    <row r="19909" spans="1:1" x14ac:dyDescent="0.25">
      <c r="A19909" s="3"/>
    </row>
    <row r="19910" spans="1:1" x14ac:dyDescent="0.25">
      <c r="A19910" s="3"/>
    </row>
    <row r="19911" spans="1:1" x14ac:dyDescent="0.25">
      <c r="A19911" s="3"/>
    </row>
    <row r="19912" spans="1:1" x14ac:dyDescent="0.25">
      <c r="A19912" s="3"/>
    </row>
    <row r="19913" spans="1:1" x14ac:dyDescent="0.25">
      <c r="A19913" s="3"/>
    </row>
    <row r="19914" spans="1:1" x14ac:dyDescent="0.25">
      <c r="A19914" s="3"/>
    </row>
    <row r="19915" spans="1:1" x14ac:dyDescent="0.25">
      <c r="A19915" s="3"/>
    </row>
    <row r="19916" spans="1:1" x14ac:dyDescent="0.25">
      <c r="A19916" s="3"/>
    </row>
    <row r="19917" spans="1:1" x14ac:dyDescent="0.25">
      <c r="A19917" s="3"/>
    </row>
    <row r="19918" spans="1:1" x14ac:dyDescent="0.25">
      <c r="A19918" s="3"/>
    </row>
    <row r="19919" spans="1:1" x14ac:dyDescent="0.25">
      <c r="A19919" s="3"/>
    </row>
    <row r="19920" spans="1:1" x14ac:dyDescent="0.25">
      <c r="A19920" s="3"/>
    </row>
    <row r="19921" spans="1:1" x14ac:dyDescent="0.25">
      <c r="A19921" s="3"/>
    </row>
    <row r="19922" spans="1:1" x14ac:dyDescent="0.25">
      <c r="A19922" s="3"/>
    </row>
    <row r="19923" spans="1:1" x14ac:dyDescent="0.25">
      <c r="A19923" s="3"/>
    </row>
    <row r="19924" spans="1:1" x14ac:dyDescent="0.25">
      <c r="A19924" s="3"/>
    </row>
    <row r="19925" spans="1:1" x14ac:dyDescent="0.25">
      <c r="A19925" s="3"/>
    </row>
    <row r="19926" spans="1:1" x14ac:dyDescent="0.25">
      <c r="A19926" s="3"/>
    </row>
    <row r="19927" spans="1:1" x14ac:dyDescent="0.25">
      <c r="A19927" s="3"/>
    </row>
    <row r="19928" spans="1:1" x14ac:dyDescent="0.25">
      <c r="A19928" s="3"/>
    </row>
    <row r="19929" spans="1:1" x14ac:dyDescent="0.25">
      <c r="A19929" s="3"/>
    </row>
    <row r="19930" spans="1:1" x14ac:dyDescent="0.25">
      <c r="A19930" s="3"/>
    </row>
    <row r="19931" spans="1:1" x14ac:dyDescent="0.25">
      <c r="A19931" s="3"/>
    </row>
    <row r="19932" spans="1:1" x14ac:dyDescent="0.25">
      <c r="A19932" s="3"/>
    </row>
    <row r="19933" spans="1:1" x14ac:dyDescent="0.25">
      <c r="A19933" s="3"/>
    </row>
    <row r="19934" spans="1:1" x14ac:dyDescent="0.25">
      <c r="A19934" s="3"/>
    </row>
    <row r="19935" spans="1:1" x14ac:dyDescent="0.25">
      <c r="A19935" s="3"/>
    </row>
    <row r="19936" spans="1:1" x14ac:dyDescent="0.25">
      <c r="A19936" s="3"/>
    </row>
    <row r="19937" spans="1:1" x14ac:dyDescent="0.25">
      <c r="A19937" s="3"/>
    </row>
    <row r="19938" spans="1:1" x14ac:dyDescent="0.25">
      <c r="A19938" s="3"/>
    </row>
    <row r="19939" spans="1:1" x14ac:dyDescent="0.25">
      <c r="A19939" s="3"/>
    </row>
    <row r="19940" spans="1:1" x14ac:dyDescent="0.25">
      <c r="A19940" s="3"/>
    </row>
    <row r="19941" spans="1:1" x14ac:dyDescent="0.25">
      <c r="A19941" s="3"/>
    </row>
    <row r="19942" spans="1:1" x14ac:dyDescent="0.25">
      <c r="A19942" s="3"/>
    </row>
    <row r="19943" spans="1:1" x14ac:dyDescent="0.25">
      <c r="A19943" s="3"/>
    </row>
    <row r="19944" spans="1:1" x14ac:dyDescent="0.25">
      <c r="A19944" s="3"/>
    </row>
    <row r="19945" spans="1:1" x14ac:dyDescent="0.25">
      <c r="A19945" s="3"/>
    </row>
    <row r="19946" spans="1:1" x14ac:dyDescent="0.25">
      <c r="A19946" s="3"/>
    </row>
    <row r="19947" spans="1:1" x14ac:dyDescent="0.25">
      <c r="A19947" s="3"/>
    </row>
    <row r="19948" spans="1:1" x14ac:dyDescent="0.25">
      <c r="A19948" s="3"/>
    </row>
    <row r="19949" spans="1:1" x14ac:dyDescent="0.25">
      <c r="A19949" s="3"/>
    </row>
    <row r="19950" spans="1:1" x14ac:dyDescent="0.25">
      <c r="A19950" s="3"/>
    </row>
    <row r="19951" spans="1:1" x14ac:dyDescent="0.25">
      <c r="A19951" s="3"/>
    </row>
    <row r="19952" spans="1:1" x14ac:dyDescent="0.25">
      <c r="A19952" s="3"/>
    </row>
    <row r="19953" spans="1:1" x14ac:dyDescent="0.25">
      <c r="A19953" s="3"/>
    </row>
    <row r="19954" spans="1:1" x14ac:dyDescent="0.25">
      <c r="A19954" s="3"/>
    </row>
    <row r="19955" spans="1:1" x14ac:dyDescent="0.25">
      <c r="A19955" s="3"/>
    </row>
    <row r="19956" spans="1:1" x14ac:dyDescent="0.25">
      <c r="A19956" s="3"/>
    </row>
    <row r="19957" spans="1:1" x14ac:dyDescent="0.25">
      <c r="A19957" s="3"/>
    </row>
    <row r="19958" spans="1:1" x14ac:dyDescent="0.25">
      <c r="A19958" s="3"/>
    </row>
    <row r="19959" spans="1:1" x14ac:dyDescent="0.25">
      <c r="A19959" s="3"/>
    </row>
    <row r="19960" spans="1:1" x14ac:dyDescent="0.25">
      <c r="A19960" s="3"/>
    </row>
    <row r="19961" spans="1:1" x14ac:dyDescent="0.25">
      <c r="A19961" s="3"/>
    </row>
    <row r="19962" spans="1:1" x14ac:dyDescent="0.25">
      <c r="A19962" s="3"/>
    </row>
    <row r="19963" spans="1:1" x14ac:dyDescent="0.25">
      <c r="A19963" s="3"/>
    </row>
    <row r="19964" spans="1:1" x14ac:dyDescent="0.25">
      <c r="A19964" s="3"/>
    </row>
    <row r="19965" spans="1:1" x14ac:dyDescent="0.25">
      <c r="A19965" s="3"/>
    </row>
    <row r="19966" spans="1:1" x14ac:dyDescent="0.25">
      <c r="A19966" s="3"/>
    </row>
    <row r="19967" spans="1:1" x14ac:dyDescent="0.25">
      <c r="A19967" s="3"/>
    </row>
    <row r="19968" spans="1:1" x14ac:dyDescent="0.25">
      <c r="A19968" s="3"/>
    </row>
    <row r="19969" spans="1:1" x14ac:dyDescent="0.25">
      <c r="A19969" s="3"/>
    </row>
    <row r="19970" spans="1:1" x14ac:dyDescent="0.25">
      <c r="A19970" s="3"/>
    </row>
    <row r="19971" spans="1:1" x14ac:dyDescent="0.25">
      <c r="A19971" s="3"/>
    </row>
    <row r="19972" spans="1:1" x14ac:dyDescent="0.25">
      <c r="A19972" s="3"/>
    </row>
    <row r="19973" spans="1:1" x14ac:dyDescent="0.25">
      <c r="A19973" s="3"/>
    </row>
    <row r="19974" spans="1:1" x14ac:dyDescent="0.25">
      <c r="A19974" s="3"/>
    </row>
    <row r="19975" spans="1:1" x14ac:dyDescent="0.25">
      <c r="A19975" s="3"/>
    </row>
    <row r="19976" spans="1:1" x14ac:dyDescent="0.25">
      <c r="A19976" s="3"/>
    </row>
    <row r="19977" spans="1:1" x14ac:dyDescent="0.25">
      <c r="A19977" s="3"/>
    </row>
    <row r="19978" spans="1:1" x14ac:dyDescent="0.25">
      <c r="A19978" s="3"/>
    </row>
    <row r="19979" spans="1:1" x14ac:dyDescent="0.25">
      <c r="A19979" s="3"/>
    </row>
    <row r="19980" spans="1:1" x14ac:dyDescent="0.25">
      <c r="A19980" s="3"/>
    </row>
    <row r="19981" spans="1:1" x14ac:dyDescent="0.25">
      <c r="A19981" s="3"/>
    </row>
    <row r="19982" spans="1:1" x14ac:dyDescent="0.25">
      <c r="A19982" s="3"/>
    </row>
    <row r="19983" spans="1:1" x14ac:dyDescent="0.25">
      <c r="A19983" s="3"/>
    </row>
    <row r="19984" spans="1:1" x14ac:dyDescent="0.25">
      <c r="A19984" s="3"/>
    </row>
    <row r="19985" spans="1:1" x14ac:dyDescent="0.25">
      <c r="A19985" s="3"/>
    </row>
    <row r="19986" spans="1:1" x14ac:dyDescent="0.25">
      <c r="A19986" s="3"/>
    </row>
    <row r="19987" spans="1:1" x14ac:dyDescent="0.25">
      <c r="A19987" s="3"/>
    </row>
    <row r="19988" spans="1:1" x14ac:dyDescent="0.25">
      <c r="A19988" s="3"/>
    </row>
    <row r="19989" spans="1:1" x14ac:dyDescent="0.25">
      <c r="A19989" s="3"/>
    </row>
    <row r="19990" spans="1:1" x14ac:dyDescent="0.25">
      <c r="A19990" s="3"/>
    </row>
    <row r="19991" spans="1:1" x14ac:dyDescent="0.25">
      <c r="A19991" s="3"/>
    </row>
    <row r="19992" spans="1:1" x14ac:dyDescent="0.25">
      <c r="A19992" s="3"/>
    </row>
    <row r="19993" spans="1:1" x14ac:dyDescent="0.25">
      <c r="A19993" s="3"/>
    </row>
    <row r="19994" spans="1:1" x14ac:dyDescent="0.25">
      <c r="A19994" s="3"/>
    </row>
    <row r="19995" spans="1:1" x14ac:dyDescent="0.25">
      <c r="A19995" s="3"/>
    </row>
    <row r="19996" spans="1:1" x14ac:dyDescent="0.25">
      <c r="A19996" s="3"/>
    </row>
    <row r="19997" spans="1:1" x14ac:dyDescent="0.25">
      <c r="A19997" s="3"/>
    </row>
    <row r="19998" spans="1:1" x14ac:dyDescent="0.25">
      <c r="A19998" s="3"/>
    </row>
    <row r="19999" spans="1:1" x14ac:dyDescent="0.25">
      <c r="A19999" s="3"/>
    </row>
    <row r="20000" spans="1:1" x14ac:dyDescent="0.25">
      <c r="A20000" s="3"/>
    </row>
    <row r="20001" spans="1:1" x14ac:dyDescent="0.25">
      <c r="A20001" s="3"/>
    </row>
    <row r="20002" spans="1:1" x14ac:dyDescent="0.25">
      <c r="A20002" s="3"/>
    </row>
    <row r="20003" spans="1:1" x14ac:dyDescent="0.25">
      <c r="A20003" s="3"/>
    </row>
    <row r="20004" spans="1:1" x14ac:dyDescent="0.25">
      <c r="A20004" s="3"/>
    </row>
    <row r="20005" spans="1:1" x14ac:dyDescent="0.25">
      <c r="A20005" s="3"/>
    </row>
    <row r="20006" spans="1:1" x14ac:dyDescent="0.25">
      <c r="A20006" s="3"/>
    </row>
    <row r="20007" spans="1:1" x14ac:dyDescent="0.25">
      <c r="A20007" s="3"/>
    </row>
    <row r="20008" spans="1:1" x14ac:dyDescent="0.25">
      <c r="A20008" s="3"/>
    </row>
    <row r="20009" spans="1:1" x14ac:dyDescent="0.25">
      <c r="A20009" s="3"/>
    </row>
    <row r="20010" spans="1:1" x14ac:dyDescent="0.25">
      <c r="A20010" s="3"/>
    </row>
    <row r="20011" spans="1:1" x14ac:dyDescent="0.25">
      <c r="A20011" s="3"/>
    </row>
    <row r="20012" spans="1:1" x14ac:dyDescent="0.25">
      <c r="A20012" s="3"/>
    </row>
    <row r="20013" spans="1:1" x14ac:dyDescent="0.25">
      <c r="A20013" s="3"/>
    </row>
    <row r="20014" spans="1:1" x14ac:dyDescent="0.25">
      <c r="A20014" s="3"/>
    </row>
    <row r="20015" spans="1:1" x14ac:dyDescent="0.25">
      <c r="A20015" s="3"/>
    </row>
    <row r="20016" spans="1:1" x14ac:dyDescent="0.25">
      <c r="A20016" s="3"/>
    </row>
    <row r="20017" spans="1:1" x14ac:dyDescent="0.25">
      <c r="A20017" s="3"/>
    </row>
    <row r="20018" spans="1:1" x14ac:dyDescent="0.25">
      <c r="A20018" s="3"/>
    </row>
    <row r="20019" spans="1:1" x14ac:dyDescent="0.25">
      <c r="A20019" s="3"/>
    </row>
    <row r="20020" spans="1:1" x14ac:dyDescent="0.25">
      <c r="A20020" s="3"/>
    </row>
    <row r="20021" spans="1:1" x14ac:dyDescent="0.25">
      <c r="A20021" s="3"/>
    </row>
    <row r="20022" spans="1:1" x14ac:dyDescent="0.25">
      <c r="A20022" s="3"/>
    </row>
    <row r="20023" spans="1:1" x14ac:dyDescent="0.25">
      <c r="A20023" s="3"/>
    </row>
    <row r="20024" spans="1:1" x14ac:dyDescent="0.25">
      <c r="A20024" s="3"/>
    </row>
    <row r="20025" spans="1:1" x14ac:dyDescent="0.25">
      <c r="A20025" s="3"/>
    </row>
    <row r="20026" spans="1:1" x14ac:dyDescent="0.25">
      <c r="A20026" s="3"/>
    </row>
    <row r="20027" spans="1:1" x14ac:dyDescent="0.25">
      <c r="A20027" s="3"/>
    </row>
    <row r="20028" spans="1:1" x14ac:dyDescent="0.25">
      <c r="A20028" s="3"/>
    </row>
    <row r="20029" spans="1:1" x14ac:dyDescent="0.25">
      <c r="A20029" s="3"/>
    </row>
    <row r="20030" spans="1:1" x14ac:dyDescent="0.25">
      <c r="A20030" s="3"/>
    </row>
    <row r="20031" spans="1:1" x14ac:dyDescent="0.25">
      <c r="A20031" s="3"/>
    </row>
    <row r="20032" spans="1:1" x14ac:dyDescent="0.25">
      <c r="A20032" s="3"/>
    </row>
    <row r="20033" spans="1:1" x14ac:dyDescent="0.25">
      <c r="A20033" s="3"/>
    </row>
    <row r="20034" spans="1:1" x14ac:dyDescent="0.25">
      <c r="A20034" s="3"/>
    </row>
    <row r="20035" spans="1:1" x14ac:dyDescent="0.25">
      <c r="A20035" s="3"/>
    </row>
    <row r="20036" spans="1:1" x14ac:dyDescent="0.25">
      <c r="A20036" s="3"/>
    </row>
    <row r="20037" spans="1:1" x14ac:dyDescent="0.25">
      <c r="A20037" s="3"/>
    </row>
    <row r="20038" spans="1:1" x14ac:dyDescent="0.25">
      <c r="A20038" s="3"/>
    </row>
    <row r="20039" spans="1:1" x14ac:dyDescent="0.25">
      <c r="A20039" s="3"/>
    </row>
    <row r="20040" spans="1:1" x14ac:dyDescent="0.25">
      <c r="A20040" s="3"/>
    </row>
    <row r="20041" spans="1:1" x14ac:dyDescent="0.25">
      <c r="A20041" s="3"/>
    </row>
    <row r="20042" spans="1:1" x14ac:dyDescent="0.25">
      <c r="A20042" s="3"/>
    </row>
    <row r="20043" spans="1:1" x14ac:dyDescent="0.25">
      <c r="A20043" s="3"/>
    </row>
    <row r="20044" spans="1:1" x14ac:dyDescent="0.25">
      <c r="A20044" s="3"/>
    </row>
    <row r="20045" spans="1:1" x14ac:dyDescent="0.25">
      <c r="A20045" s="3"/>
    </row>
    <row r="20046" spans="1:1" x14ac:dyDescent="0.25">
      <c r="A20046" s="3"/>
    </row>
    <row r="20047" spans="1:1" x14ac:dyDescent="0.25">
      <c r="A20047" s="3"/>
    </row>
    <row r="20048" spans="1:1" x14ac:dyDescent="0.25">
      <c r="A20048" s="3"/>
    </row>
    <row r="20049" spans="1:1" x14ac:dyDescent="0.25">
      <c r="A20049" s="3"/>
    </row>
    <row r="20050" spans="1:1" x14ac:dyDescent="0.25">
      <c r="A20050" s="3"/>
    </row>
    <row r="20051" spans="1:1" x14ac:dyDescent="0.25">
      <c r="A20051" s="3"/>
    </row>
    <row r="20052" spans="1:1" x14ac:dyDescent="0.25">
      <c r="A20052" s="3"/>
    </row>
    <row r="20053" spans="1:1" x14ac:dyDescent="0.25">
      <c r="A20053" s="3"/>
    </row>
    <row r="20054" spans="1:1" x14ac:dyDescent="0.25">
      <c r="A20054" s="3"/>
    </row>
    <row r="20055" spans="1:1" x14ac:dyDescent="0.25">
      <c r="A20055" s="3"/>
    </row>
    <row r="20056" spans="1:1" x14ac:dyDescent="0.25">
      <c r="A20056" s="3"/>
    </row>
    <row r="20057" spans="1:1" x14ac:dyDescent="0.25">
      <c r="A20057" s="3"/>
    </row>
    <row r="20058" spans="1:1" x14ac:dyDescent="0.25">
      <c r="A20058" s="3"/>
    </row>
    <row r="20059" spans="1:1" x14ac:dyDescent="0.25">
      <c r="A20059" s="3"/>
    </row>
    <row r="20060" spans="1:1" x14ac:dyDescent="0.25">
      <c r="A20060" s="3"/>
    </row>
    <row r="20061" spans="1:1" x14ac:dyDescent="0.25">
      <c r="A20061" s="3"/>
    </row>
    <row r="20062" spans="1:1" x14ac:dyDescent="0.25">
      <c r="A20062" s="3"/>
    </row>
    <row r="20063" spans="1:1" x14ac:dyDescent="0.25">
      <c r="A20063" s="3"/>
    </row>
    <row r="20064" spans="1:1" x14ac:dyDescent="0.25">
      <c r="A20064" s="3"/>
    </row>
    <row r="20065" spans="1:1" x14ac:dyDescent="0.25">
      <c r="A20065" s="3"/>
    </row>
    <row r="20066" spans="1:1" x14ac:dyDescent="0.25">
      <c r="A20066" s="3"/>
    </row>
    <row r="20067" spans="1:1" x14ac:dyDescent="0.25">
      <c r="A20067" s="3"/>
    </row>
    <row r="20068" spans="1:1" x14ac:dyDescent="0.25">
      <c r="A20068" s="3"/>
    </row>
    <row r="20069" spans="1:1" x14ac:dyDescent="0.25">
      <c r="A20069" s="3"/>
    </row>
    <row r="20070" spans="1:1" x14ac:dyDescent="0.25">
      <c r="A20070" s="3"/>
    </row>
    <row r="20071" spans="1:1" x14ac:dyDescent="0.25">
      <c r="A20071" s="3"/>
    </row>
    <row r="20072" spans="1:1" x14ac:dyDescent="0.25">
      <c r="A20072" s="3"/>
    </row>
    <row r="20073" spans="1:1" x14ac:dyDescent="0.25">
      <c r="A20073" s="3"/>
    </row>
    <row r="20074" spans="1:1" x14ac:dyDescent="0.25">
      <c r="A20074" s="3"/>
    </row>
    <row r="20075" spans="1:1" x14ac:dyDescent="0.25">
      <c r="A20075" s="3"/>
    </row>
    <row r="20076" spans="1:1" x14ac:dyDescent="0.25">
      <c r="A20076" s="3"/>
    </row>
    <row r="20077" spans="1:1" x14ac:dyDescent="0.25">
      <c r="A20077" s="3"/>
    </row>
    <row r="20078" spans="1:1" x14ac:dyDescent="0.25">
      <c r="A20078" s="3"/>
    </row>
    <row r="20079" spans="1:1" x14ac:dyDescent="0.25">
      <c r="A20079" s="3"/>
    </row>
    <row r="20080" spans="1:1" x14ac:dyDescent="0.25">
      <c r="A20080" s="3"/>
    </row>
    <row r="20081" spans="1:1" x14ac:dyDescent="0.25">
      <c r="A20081" s="3"/>
    </row>
    <row r="20082" spans="1:1" x14ac:dyDescent="0.25">
      <c r="A20082" s="3"/>
    </row>
    <row r="20083" spans="1:1" x14ac:dyDescent="0.25">
      <c r="A20083" s="3"/>
    </row>
    <row r="20084" spans="1:1" x14ac:dyDescent="0.25">
      <c r="A20084" s="3"/>
    </row>
    <row r="20085" spans="1:1" x14ac:dyDescent="0.25">
      <c r="A20085" s="3"/>
    </row>
    <row r="20086" spans="1:1" x14ac:dyDescent="0.25">
      <c r="A20086" s="3"/>
    </row>
    <row r="20087" spans="1:1" x14ac:dyDescent="0.25">
      <c r="A20087" s="3"/>
    </row>
    <row r="20088" spans="1:1" x14ac:dyDescent="0.25">
      <c r="A20088" s="3"/>
    </row>
    <row r="20089" spans="1:1" x14ac:dyDescent="0.25">
      <c r="A20089" s="3"/>
    </row>
    <row r="20090" spans="1:1" x14ac:dyDescent="0.25">
      <c r="A20090" s="3"/>
    </row>
    <row r="20091" spans="1:1" x14ac:dyDescent="0.25">
      <c r="A20091" s="3"/>
    </row>
    <row r="20092" spans="1:1" x14ac:dyDescent="0.25">
      <c r="A20092" s="3"/>
    </row>
    <row r="20093" spans="1:1" x14ac:dyDescent="0.25">
      <c r="A20093" s="3"/>
    </row>
    <row r="20094" spans="1:1" x14ac:dyDescent="0.25">
      <c r="A20094" s="3"/>
    </row>
    <row r="20095" spans="1:1" x14ac:dyDescent="0.25">
      <c r="A20095" s="3"/>
    </row>
    <row r="20096" spans="1:1" x14ac:dyDescent="0.25">
      <c r="A20096" s="3"/>
    </row>
    <row r="20097" spans="1:1" x14ac:dyDescent="0.25">
      <c r="A20097" s="3"/>
    </row>
    <row r="20098" spans="1:1" x14ac:dyDescent="0.25">
      <c r="A20098" s="3"/>
    </row>
    <row r="20099" spans="1:1" x14ac:dyDescent="0.25">
      <c r="A20099" s="3"/>
    </row>
    <row r="20100" spans="1:1" x14ac:dyDescent="0.25">
      <c r="A20100" s="3"/>
    </row>
    <row r="20101" spans="1:1" x14ac:dyDescent="0.25">
      <c r="A20101" s="3"/>
    </row>
    <row r="20102" spans="1:1" x14ac:dyDescent="0.25">
      <c r="A20102" s="3"/>
    </row>
    <row r="20103" spans="1:1" x14ac:dyDescent="0.25">
      <c r="A20103" s="3"/>
    </row>
    <row r="20104" spans="1:1" x14ac:dyDescent="0.25">
      <c r="A20104" s="3"/>
    </row>
    <row r="20105" spans="1:1" x14ac:dyDescent="0.25">
      <c r="A20105" s="3"/>
    </row>
    <row r="20106" spans="1:1" x14ac:dyDescent="0.25">
      <c r="A20106" s="3"/>
    </row>
    <row r="20107" spans="1:1" x14ac:dyDescent="0.25">
      <c r="A20107" s="3"/>
    </row>
    <row r="20108" spans="1:1" x14ac:dyDescent="0.25">
      <c r="A20108" s="3"/>
    </row>
    <row r="20109" spans="1:1" x14ac:dyDescent="0.25">
      <c r="A20109" s="3"/>
    </row>
    <row r="20110" spans="1:1" x14ac:dyDescent="0.25">
      <c r="A20110" s="3"/>
    </row>
    <row r="20111" spans="1:1" x14ac:dyDescent="0.25">
      <c r="A20111" s="3"/>
    </row>
    <row r="20112" spans="1:1" x14ac:dyDescent="0.25">
      <c r="A20112" s="3"/>
    </row>
    <row r="20113" spans="1:1" x14ac:dyDescent="0.25">
      <c r="A20113" s="3"/>
    </row>
    <row r="20114" spans="1:1" x14ac:dyDescent="0.25">
      <c r="A20114" s="3"/>
    </row>
    <row r="20115" spans="1:1" x14ac:dyDescent="0.25">
      <c r="A20115" s="3"/>
    </row>
    <row r="20116" spans="1:1" x14ac:dyDescent="0.25">
      <c r="A20116" s="3"/>
    </row>
    <row r="20117" spans="1:1" x14ac:dyDescent="0.25">
      <c r="A20117" s="3"/>
    </row>
    <row r="20118" spans="1:1" x14ac:dyDescent="0.25">
      <c r="A20118" s="3"/>
    </row>
    <row r="20119" spans="1:1" x14ac:dyDescent="0.25">
      <c r="A20119" s="3"/>
    </row>
    <row r="20120" spans="1:1" x14ac:dyDescent="0.25">
      <c r="A20120" s="3"/>
    </row>
    <row r="20121" spans="1:1" x14ac:dyDescent="0.25">
      <c r="A20121" s="3"/>
    </row>
    <row r="20122" spans="1:1" x14ac:dyDescent="0.25">
      <c r="A20122" s="3"/>
    </row>
    <row r="20123" spans="1:1" x14ac:dyDescent="0.25">
      <c r="A20123" s="3"/>
    </row>
    <row r="20124" spans="1:1" x14ac:dyDescent="0.25">
      <c r="A20124" s="3"/>
    </row>
    <row r="20125" spans="1:1" x14ac:dyDescent="0.25">
      <c r="A20125" s="3"/>
    </row>
    <row r="20126" spans="1:1" x14ac:dyDescent="0.25">
      <c r="A20126" s="3"/>
    </row>
    <row r="20127" spans="1:1" x14ac:dyDescent="0.25">
      <c r="A20127" s="3"/>
    </row>
    <row r="20128" spans="1:1" x14ac:dyDescent="0.25">
      <c r="A20128" s="3"/>
    </row>
    <row r="20129" spans="1:1" x14ac:dyDescent="0.25">
      <c r="A20129" s="3"/>
    </row>
    <row r="20130" spans="1:1" x14ac:dyDescent="0.25">
      <c r="A20130" s="3"/>
    </row>
    <row r="20131" spans="1:1" x14ac:dyDescent="0.25">
      <c r="A20131" s="3"/>
    </row>
    <row r="20132" spans="1:1" x14ac:dyDescent="0.25">
      <c r="A20132" s="3"/>
    </row>
    <row r="20133" spans="1:1" x14ac:dyDescent="0.25">
      <c r="A20133" s="3"/>
    </row>
    <row r="20134" spans="1:1" x14ac:dyDescent="0.25">
      <c r="A20134" s="3"/>
    </row>
    <row r="20135" spans="1:1" x14ac:dyDescent="0.25">
      <c r="A20135" s="3"/>
    </row>
    <row r="20136" spans="1:1" x14ac:dyDescent="0.25">
      <c r="A20136" s="3"/>
    </row>
    <row r="20137" spans="1:1" x14ac:dyDescent="0.25">
      <c r="A20137" s="3"/>
    </row>
    <row r="20138" spans="1:1" x14ac:dyDescent="0.25">
      <c r="A20138" s="3"/>
    </row>
    <row r="20139" spans="1:1" x14ac:dyDescent="0.25">
      <c r="A20139" s="3"/>
    </row>
    <row r="20140" spans="1:1" x14ac:dyDescent="0.25">
      <c r="A20140" s="3"/>
    </row>
    <row r="20141" spans="1:1" x14ac:dyDescent="0.25">
      <c r="A20141" s="3"/>
    </row>
    <row r="20142" spans="1:1" x14ac:dyDescent="0.25">
      <c r="A20142" s="3"/>
    </row>
    <row r="20143" spans="1:1" x14ac:dyDescent="0.25">
      <c r="A20143" s="3"/>
    </row>
    <row r="20144" spans="1:1" x14ac:dyDescent="0.25">
      <c r="A20144" s="3"/>
    </row>
    <row r="20145" spans="1:1" x14ac:dyDescent="0.25">
      <c r="A20145" s="3"/>
    </row>
    <row r="20146" spans="1:1" x14ac:dyDescent="0.25">
      <c r="A20146" s="3"/>
    </row>
    <row r="20147" spans="1:1" x14ac:dyDescent="0.25">
      <c r="A20147" s="3"/>
    </row>
    <row r="20148" spans="1:1" x14ac:dyDescent="0.25">
      <c r="A20148" s="3"/>
    </row>
    <row r="20149" spans="1:1" x14ac:dyDescent="0.25">
      <c r="A20149" s="3"/>
    </row>
    <row r="20150" spans="1:1" x14ac:dyDescent="0.25">
      <c r="A20150" s="3"/>
    </row>
    <row r="20151" spans="1:1" x14ac:dyDescent="0.25">
      <c r="A20151" s="3"/>
    </row>
    <row r="20152" spans="1:1" x14ac:dyDescent="0.25">
      <c r="A20152" s="3"/>
    </row>
    <row r="20153" spans="1:1" x14ac:dyDescent="0.25">
      <c r="A20153" s="3"/>
    </row>
    <row r="20154" spans="1:1" x14ac:dyDescent="0.25">
      <c r="A20154" s="3"/>
    </row>
    <row r="20155" spans="1:1" x14ac:dyDescent="0.25">
      <c r="A20155" s="3"/>
    </row>
    <row r="20156" spans="1:1" x14ac:dyDescent="0.25">
      <c r="A20156" s="3"/>
    </row>
    <row r="20157" spans="1:1" x14ac:dyDescent="0.25">
      <c r="A20157" s="3"/>
    </row>
    <row r="20158" spans="1:1" x14ac:dyDescent="0.25">
      <c r="A20158" s="3"/>
    </row>
    <row r="20159" spans="1:1" x14ac:dyDescent="0.25">
      <c r="A20159" s="3"/>
    </row>
    <row r="20160" spans="1:1" x14ac:dyDescent="0.25">
      <c r="A20160" s="3"/>
    </row>
    <row r="20161" spans="1:1" x14ac:dyDescent="0.25">
      <c r="A20161" s="3"/>
    </row>
    <row r="20162" spans="1:1" x14ac:dyDescent="0.25">
      <c r="A20162" s="3"/>
    </row>
    <row r="20163" spans="1:1" x14ac:dyDescent="0.25">
      <c r="A20163" s="3"/>
    </row>
    <row r="20164" spans="1:1" x14ac:dyDescent="0.25">
      <c r="A20164" s="3"/>
    </row>
    <row r="20165" spans="1:1" x14ac:dyDescent="0.25">
      <c r="A20165" s="3"/>
    </row>
    <row r="20166" spans="1:1" x14ac:dyDescent="0.25">
      <c r="A20166" s="3"/>
    </row>
    <row r="20167" spans="1:1" x14ac:dyDescent="0.25">
      <c r="A20167" s="3"/>
    </row>
    <row r="20168" spans="1:1" x14ac:dyDescent="0.25">
      <c r="A20168" s="3"/>
    </row>
    <row r="20169" spans="1:1" x14ac:dyDescent="0.25">
      <c r="A20169" s="3"/>
    </row>
    <row r="20170" spans="1:1" x14ac:dyDescent="0.25">
      <c r="A20170" s="3"/>
    </row>
    <row r="20171" spans="1:1" x14ac:dyDescent="0.25">
      <c r="A20171" s="3"/>
    </row>
    <row r="20172" spans="1:1" x14ac:dyDescent="0.25">
      <c r="A20172" s="3"/>
    </row>
    <row r="20173" spans="1:1" x14ac:dyDescent="0.25">
      <c r="A20173" s="3"/>
    </row>
    <row r="20174" spans="1:1" x14ac:dyDescent="0.25">
      <c r="A20174" s="3"/>
    </row>
    <row r="20175" spans="1:1" x14ac:dyDescent="0.25">
      <c r="A20175" s="3"/>
    </row>
    <row r="20176" spans="1:1" x14ac:dyDescent="0.25">
      <c r="A20176" s="3"/>
    </row>
    <row r="20177" spans="1:1" x14ac:dyDescent="0.25">
      <c r="A20177" s="3"/>
    </row>
    <row r="20178" spans="1:1" x14ac:dyDescent="0.25">
      <c r="A20178" s="3"/>
    </row>
    <row r="20179" spans="1:1" x14ac:dyDescent="0.25">
      <c r="A20179" s="3"/>
    </row>
    <row r="20180" spans="1:1" x14ac:dyDescent="0.25">
      <c r="A20180" s="3"/>
    </row>
    <row r="20181" spans="1:1" x14ac:dyDescent="0.25">
      <c r="A20181" s="3"/>
    </row>
    <row r="20182" spans="1:1" x14ac:dyDescent="0.25">
      <c r="A20182" s="3"/>
    </row>
    <row r="20183" spans="1:1" x14ac:dyDescent="0.25">
      <c r="A20183" s="3"/>
    </row>
    <row r="20184" spans="1:1" x14ac:dyDescent="0.25">
      <c r="A20184" s="3"/>
    </row>
    <row r="20185" spans="1:1" x14ac:dyDescent="0.25">
      <c r="A20185" s="3"/>
    </row>
    <row r="20186" spans="1:1" x14ac:dyDescent="0.25">
      <c r="A20186" s="3"/>
    </row>
    <row r="20187" spans="1:1" x14ac:dyDescent="0.25">
      <c r="A20187" s="3"/>
    </row>
    <row r="20188" spans="1:1" x14ac:dyDescent="0.25">
      <c r="A20188" s="3"/>
    </row>
    <row r="20189" spans="1:1" x14ac:dyDescent="0.25">
      <c r="A20189" s="3"/>
    </row>
    <row r="20190" spans="1:1" x14ac:dyDescent="0.25">
      <c r="A20190" s="3"/>
    </row>
    <row r="20191" spans="1:1" x14ac:dyDescent="0.25">
      <c r="A20191" s="3"/>
    </row>
    <row r="20192" spans="1:1" x14ac:dyDescent="0.25">
      <c r="A20192" s="3"/>
    </row>
    <row r="20193" spans="1:1" x14ac:dyDescent="0.25">
      <c r="A20193" s="3"/>
    </row>
    <row r="20194" spans="1:1" x14ac:dyDescent="0.25">
      <c r="A20194" s="3"/>
    </row>
    <row r="20195" spans="1:1" x14ac:dyDescent="0.25">
      <c r="A20195" s="3"/>
    </row>
    <row r="20196" spans="1:1" x14ac:dyDescent="0.25">
      <c r="A20196" s="3"/>
    </row>
    <row r="20197" spans="1:1" x14ac:dyDescent="0.25">
      <c r="A20197" s="3"/>
    </row>
    <row r="20198" spans="1:1" x14ac:dyDescent="0.25">
      <c r="A20198" s="3"/>
    </row>
    <row r="20199" spans="1:1" x14ac:dyDescent="0.25">
      <c r="A20199" s="3"/>
    </row>
    <row r="20200" spans="1:1" x14ac:dyDescent="0.25">
      <c r="A20200" s="3"/>
    </row>
    <row r="20201" spans="1:1" x14ac:dyDescent="0.25">
      <c r="A20201" s="3"/>
    </row>
    <row r="20202" spans="1:1" x14ac:dyDescent="0.25">
      <c r="A20202" s="3"/>
    </row>
    <row r="20203" spans="1:1" x14ac:dyDescent="0.25">
      <c r="A20203" s="3"/>
    </row>
    <row r="20204" spans="1:1" x14ac:dyDescent="0.25">
      <c r="A20204" s="3"/>
    </row>
    <row r="20205" spans="1:1" x14ac:dyDescent="0.25">
      <c r="A20205" s="3"/>
    </row>
    <row r="20206" spans="1:1" x14ac:dyDescent="0.25">
      <c r="A20206" s="3"/>
    </row>
    <row r="20207" spans="1:1" x14ac:dyDescent="0.25">
      <c r="A20207" s="3"/>
    </row>
    <row r="20208" spans="1:1" x14ac:dyDescent="0.25">
      <c r="A20208" s="3"/>
    </row>
    <row r="20209" spans="1:1" x14ac:dyDescent="0.25">
      <c r="A20209" s="3"/>
    </row>
    <row r="20210" spans="1:1" x14ac:dyDescent="0.25">
      <c r="A20210" s="3"/>
    </row>
    <row r="20211" spans="1:1" x14ac:dyDescent="0.25">
      <c r="A20211" s="3"/>
    </row>
    <row r="20212" spans="1:1" x14ac:dyDescent="0.25">
      <c r="A20212" s="3"/>
    </row>
    <row r="20213" spans="1:1" x14ac:dyDescent="0.25">
      <c r="A20213" s="3"/>
    </row>
    <row r="20214" spans="1:1" x14ac:dyDescent="0.25">
      <c r="A20214" s="3"/>
    </row>
    <row r="20215" spans="1:1" x14ac:dyDescent="0.25">
      <c r="A20215" s="3"/>
    </row>
    <row r="20216" spans="1:1" x14ac:dyDescent="0.25">
      <c r="A20216" s="3"/>
    </row>
    <row r="20217" spans="1:1" x14ac:dyDescent="0.25">
      <c r="A20217" s="3"/>
    </row>
    <row r="20218" spans="1:1" x14ac:dyDescent="0.25">
      <c r="A20218" s="3"/>
    </row>
    <row r="20219" spans="1:1" x14ac:dyDescent="0.25">
      <c r="A20219" s="3"/>
    </row>
    <row r="20220" spans="1:1" x14ac:dyDescent="0.25">
      <c r="A20220" s="3"/>
    </row>
    <row r="20221" spans="1:1" x14ac:dyDescent="0.25">
      <c r="A20221" s="3"/>
    </row>
    <row r="20222" spans="1:1" x14ac:dyDescent="0.25">
      <c r="A20222" s="3"/>
    </row>
    <row r="20223" spans="1:1" x14ac:dyDescent="0.25">
      <c r="A20223" s="3"/>
    </row>
    <row r="20224" spans="1:1" x14ac:dyDescent="0.25">
      <c r="A20224" s="3"/>
    </row>
    <row r="20225" spans="1:1" x14ac:dyDescent="0.25">
      <c r="A20225" s="3"/>
    </row>
    <row r="20226" spans="1:1" x14ac:dyDescent="0.25">
      <c r="A20226" s="3"/>
    </row>
    <row r="20227" spans="1:1" x14ac:dyDescent="0.25">
      <c r="A20227" s="3"/>
    </row>
    <row r="20228" spans="1:1" x14ac:dyDescent="0.25">
      <c r="A20228" s="3"/>
    </row>
    <row r="20229" spans="1:1" x14ac:dyDescent="0.25">
      <c r="A20229" s="3"/>
    </row>
    <row r="20230" spans="1:1" x14ac:dyDescent="0.25">
      <c r="A20230" s="3"/>
    </row>
    <row r="20231" spans="1:1" x14ac:dyDescent="0.25">
      <c r="A20231" s="3"/>
    </row>
    <row r="20232" spans="1:1" x14ac:dyDescent="0.25">
      <c r="A20232" s="3"/>
    </row>
    <row r="20233" spans="1:1" x14ac:dyDescent="0.25">
      <c r="A20233" s="3"/>
    </row>
    <row r="20234" spans="1:1" x14ac:dyDescent="0.25">
      <c r="A20234" s="3"/>
    </row>
    <row r="20235" spans="1:1" x14ac:dyDescent="0.25">
      <c r="A20235" s="3"/>
    </row>
    <row r="20236" spans="1:1" x14ac:dyDescent="0.25">
      <c r="A20236" s="3"/>
    </row>
    <row r="20237" spans="1:1" x14ac:dyDescent="0.25">
      <c r="A20237" s="3"/>
    </row>
    <row r="20238" spans="1:1" x14ac:dyDescent="0.25">
      <c r="A20238" s="3"/>
    </row>
    <row r="20239" spans="1:1" x14ac:dyDescent="0.25">
      <c r="A20239" s="3"/>
    </row>
    <row r="20240" spans="1:1" x14ac:dyDescent="0.25">
      <c r="A20240" s="3"/>
    </row>
    <row r="20241" spans="1:1" x14ac:dyDescent="0.25">
      <c r="A20241" s="3"/>
    </row>
    <row r="20242" spans="1:1" x14ac:dyDescent="0.25">
      <c r="A20242" s="3"/>
    </row>
    <row r="20243" spans="1:1" x14ac:dyDescent="0.25">
      <c r="A20243" s="3"/>
    </row>
    <row r="20244" spans="1:1" x14ac:dyDescent="0.25">
      <c r="A20244" s="3"/>
    </row>
    <row r="20245" spans="1:1" x14ac:dyDescent="0.25">
      <c r="A20245" s="3"/>
    </row>
    <row r="20246" spans="1:1" x14ac:dyDescent="0.25">
      <c r="A20246" s="3"/>
    </row>
    <row r="20247" spans="1:1" x14ac:dyDescent="0.25">
      <c r="A20247" s="3"/>
    </row>
    <row r="20248" spans="1:1" x14ac:dyDescent="0.25">
      <c r="A20248" s="3"/>
    </row>
    <row r="20249" spans="1:1" x14ac:dyDescent="0.25">
      <c r="A20249" s="3"/>
    </row>
    <row r="20250" spans="1:1" x14ac:dyDescent="0.25">
      <c r="A20250" s="3"/>
    </row>
    <row r="20251" spans="1:1" x14ac:dyDescent="0.25">
      <c r="A20251" s="3"/>
    </row>
    <row r="20252" spans="1:1" x14ac:dyDescent="0.25">
      <c r="A20252" s="3"/>
    </row>
    <row r="20253" spans="1:1" x14ac:dyDescent="0.25">
      <c r="A20253" s="3"/>
    </row>
    <row r="20254" spans="1:1" x14ac:dyDescent="0.25">
      <c r="A20254" s="3"/>
    </row>
    <row r="20255" spans="1:1" x14ac:dyDescent="0.25">
      <c r="A20255" s="3"/>
    </row>
    <row r="20256" spans="1:1" x14ac:dyDescent="0.25">
      <c r="A20256" s="3"/>
    </row>
    <row r="20257" spans="1:1" x14ac:dyDescent="0.25">
      <c r="A20257" s="3"/>
    </row>
    <row r="20258" spans="1:1" x14ac:dyDescent="0.25">
      <c r="A20258" s="3"/>
    </row>
    <row r="20259" spans="1:1" x14ac:dyDescent="0.25">
      <c r="A20259" s="3"/>
    </row>
    <row r="20260" spans="1:1" x14ac:dyDescent="0.25">
      <c r="A20260" s="3"/>
    </row>
    <row r="20261" spans="1:1" x14ac:dyDescent="0.25">
      <c r="A20261" s="3"/>
    </row>
    <row r="20262" spans="1:1" x14ac:dyDescent="0.25">
      <c r="A20262" s="3"/>
    </row>
    <row r="20263" spans="1:1" x14ac:dyDescent="0.25">
      <c r="A20263" s="3"/>
    </row>
    <row r="20264" spans="1:1" x14ac:dyDescent="0.25">
      <c r="A20264" s="3"/>
    </row>
    <row r="20265" spans="1:1" x14ac:dyDescent="0.25">
      <c r="A20265" s="3"/>
    </row>
    <row r="20266" spans="1:1" x14ac:dyDescent="0.25">
      <c r="A20266" s="3"/>
    </row>
    <row r="20267" spans="1:1" x14ac:dyDescent="0.25">
      <c r="A20267" s="3"/>
    </row>
    <row r="20268" spans="1:1" x14ac:dyDescent="0.25">
      <c r="A20268" s="3"/>
    </row>
    <row r="20269" spans="1:1" x14ac:dyDescent="0.25">
      <c r="A20269" s="3"/>
    </row>
    <row r="20270" spans="1:1" x14ac:dyDescent="0.25">
      <c r="A20270" s="3"/>
    </row>
    <row r="20271" spans="1:1" x14ac:dyDescent="0.25">
      <c r="A20271" s="3"/>
    </row>
    <row r="20272" spans="1:1" x14ac:dyDescent="0.25">
      <c r="A20272" s="3"/>
    </row>
    <row r="20273" spans="1:1" x14ac:dyDescent="0.25">
      <c r="A20273" s="3"/>
    </row>
    <row r="20274" spans="1:1" x14ac:dyDescent="0.25">
      <c r="A20274" s="3"/>
    </row>
    <row r="20275" spans="1:1" x14ac:dyDescent="0.25">
      <c r="A20275" s="3"/>
    </row>
    <row r="20276" spans="1:1" x14ac:dyDescent="0.25">
      <c r="A20276" s="3"/>
    </row>
    <row r="20277" spans="1:1" x14ac:dyDescent="0.25">
      <c r="A20277" s="3"/>
    </row>
    <row r="20278" spans="1:1" x14ac:dyDescent="0.25">
      <c r="A20278" s="3"/>
    </row>
    <row r="20279" spans="1:1" x14ac:dyDescent="0.25">
      <c r="A20279" s="3"/>
    </row>
    <row r="20280" spans="1:1" x14ac:dyDescent="0.25">
      <c r="A20280" s="3"/>
    </row>
    <row r="20281" spans="1:1" x14ac:dyDescent="0.25">
      <c r="A20281" s="3"/>
    </row>
    <row r="20282" spans="1:1" x14ac:dyDescent="0.25">
      <c r="A20282" s="3"/>
    </row>
    <row r="20283" spans="1:1" x14ac:dyDescent="0.25">
      <c r="A20283" s="3"/>
    </row>
    <row r="20284" spans="1:1" x14ac:dyDescent="0.25">
      <c r="A20284" s="3"/>
    </row>
    <row r="20285" spans="1:1" x14ac:dyDescent="0.25">
      <c r="A20285" s="3"/>
    </row>
    <row r="20286" spans="1:1" x14ac:dyDescent="0.25">
      <c r="A20286" s="3"/>
    </row>
    <row r="20287" spans="1:1" x14ac:dyDescent="0.25">
      <c r="A20287" s="3"/>
    </row>
    <row r="20288" spans="1:1" x14ac:dyDescent="0.25">
      <c r="A20288" s="3"/>
    </row>
    <row r="20289" spans="1:1" x14ac:dyDescent="0.25">
      <c r="A20289" s="3"/>
    </row>
    <row r="20290" spans="1:1" x14ac:dyDescent="0.25">
      <c r="A20290" s="3"/>
    </row>
    <row r="20291" spans="1:1" x14ac:dyDescent="0.25">
      <c r="A20291" s="3"/>
    </row>
    <row r="20292" spans="1:1" x14ac:dyDescent="0.25">
      <c r="A20292" s="3"/>
    </row>
    <row r="20293" spans="1:1" x14ac:dyDescent="0.25">
      <c r="A20293" s="3"/>
    </row>
    <row r="20294" spans="1:1" x14ac:dyDescent="0.25">
      <c r="A20294" s="3"/>
    </row>
    <row r="20295" spans="1:1" x14ac:dyDescent="0.25">
      <c r="A20295" s="3"/>
    </row>
    <row r="20296" spans="1:1" x14ac:dyDescent="0.25">
      <c r="A20296" s="3"/>
    </row>
    <row r="20297" spans="1:1" x14ac:dyDescent="0.25">
      <c r="A20297" s="3"/>
    </row>
    <row r="20298" spans="1:1" x14ac:dyDescent="0.25">
      <c r="A20298" s="3"/>
    </row>
    <row r="20299" spans="1:1" x14ac:dyDescent="0.25">
      <c r="A20299" s="3"/>
    </row>
    <row r="20300" spans="1:1" x14ac:dyDescent="0.25">
      <c r="A20300" s="3"/>
    </row>
    <row r="20301" spans="1:1" x14ac:dyDescent="0.25">
      <c r="A20301" s="3"/>
    </row>
    <row r="20302" spans="1:1" x14ac:dyDescent="0.25">
      <c r="A20302" s="3"/>
    </row>
    <row r="20303" spans="1:1" x14ac:dyDescent="0.25">
      <c r="A20303" s="3"/>
    </row>
    <row r="20304" spans="1:1" x14ac:dyDescent="0.25">
      <c r="A20304" s="3"/>
    </row>
    <row r="20305" spans="1:1" x14ac:dyDescent="0.25">
      <c r="A20305" s="3"/>
    </row>
    <row r="20306" spans="1:1" x14ac:dyDescent="0.25">
      <c r="A20306" s="3"/>
    </row>
    <row r="20307" spans="1:1" x14ac:dyDescent="0.25">
      <c r="A20307" s="3"/>
    </row>
    <row r="20308" spans="1:1" x14ac:dyDescent="0.25">
      <c r="A20308" s="3"/>
    </row>
    <row r="20309" spans="1:1" x14ac:dyDescent="0.25">
      <c r="A20309" s="3"/>
    </row>
    <row r="20310" spans="1:1" x14ac:dyDescent="0.25">
      <c r="A20310" s="3"/>
    </row>
    <row r="20311" spans="1:1" x14ac:dyDescent="0.25">
      <c r="A20311" s="3"/>
    </row>
    <row r="20312" spans="1:1" x14ac:dyDescent="0.25">
      <c r="A20312" s="3"/>
    </row>
    <row r="20313" spans="1:1" x14ac:dyDescent="0.25">
      <c r="A20313" s="3"/>
    </row>
    <row r="20314" spans="1:1" x14ac:dyDescent="0.25">
      <c r="A20314" s="3"/>
    </row>
    <row r="20315" spans="1:1" x14ac:dyDescent="0.25">
      <c r="A20315" s="3"/>
    </row>
    <row r="20316" spans="1:1" x14ac:dyDescent="0.25">
      <c r="A20316" s="3"/>
    </row>
    <row r="20317" spans="1:1" x14ac:dyDescent="0.25">
      <c r="A20317" s="3"/>
    </row>
    <row r="20318" spans="1:1" x14ac:dyDescent="0.25">
      <c r="A20318" s="3"/>
    </row>
    <row r="20319" spans="1:1" x14ac:dyDescent="0.25">
      <c r="A20319" s="3"/>
    </row>
    <row r="20320" spans="1:1" x14ac:dyDescent="0.25">
      <c r="A20320" s="3"/>
    </row>
    <row r="20321" spans="1:1" x14ac:dyDescent="0.25">
      <c r="A20321" s="3"/>
    </row>
    <row r="20322" spans="1:1" x14ac:dyDescent="0.25">
      <c r="A20322" s="3"/>
    </row>
    <row r="20323" spans="1:1" x14ac:dyDescent="0.25">
      <c r="A20323" s="3"/>
    </row>
    <row r="20324" spans="1:1" x14ac:dyDescent="0.25">
      <c r="A20324" s="3"/>
    </row>
    <row r="20325" spans="1:1" x14ac:dyDescent="0.25">
      <c r="A20325" s="3"/>
    </row>
    <row r="20326" spans="1:1" x14ac:dyDescent="0.25">
      <c r="A20326" s="3"/>
    </row>
    <row r="20327" spans="1:1" x14ac:dyDescent="0.25">
      <c r="A20327" s="3"/>
    </row>
    <row r="20328" spans="1:1" x14ac:dyDescent="0.25">
      <c r="A20328" s="3"/>
    </row>
    <row r="20329" spans="1:1" x14ac:dyDescent="0.25">
      <c r="A20329" s="3"/>
    </row>
    <row r="20330" spans="1:1" x14ac:dyDescent="0.25">
      <c r="A20330" s="3"/>
    </row>
    <row r="20331" spans="1:1" x14ac:dyDescent="0.25">
      <c r="A20331" s="3"/>
    </row>
    <row r="20332" spans="1:1" x14ac:dyDescent="0.25">
      <c r="A20332" s="3"/>
    </row>
    <row r="20333" spans="1:1" x14ac:dyDescent="0.25">
      <c r="A20333" s="3"/>
    </row>
    <row r="20334" spans="1:1" x14ac:dyDescent="0.25">
      <c r="A20334" s="3"/>
    </row>
    <row r="20335" spans="1:1" x14ac:dyDescent="0.25">
      <c r="A20335" s="3"/>
    </row>
    <row r="20336" spans="1:1" x14ac:dyDescent="0.25">
      <c r="A20336" s="3"/>
    </row>
    <row r="20337" spans="1:1" x14ac:dyDescent="0.25">
      <c r="A20337" s="3"/>
    </row>
    <row r="20338" spans="1:1" x14ac:dyDescent="0.25">
      <c r="A20338" s="3"/>
    </row>
    <row r="20339" spans="1:1" x14ac:dyDescent="0.25">
      <c r="A20339" s="3"/>
    </row>
    <row r="20340" spans="1:1" x14ac:dyDescent="0.25">
      <c r="A20340" s="3"/>
    </row>
    <row r="20341" spans="1:1" x14ac:dyDescent="0.25">
      <c r="A20341" s="3"/>
    </row>
    <row r="20342" spans="1:1" x14ac:dyDescent="0.25">
      <c r="A20342" s="3"/>
    </row>
    <row r="20343" spans="1:1" x14ac:dyDescent="0.25">
      <c r="A20343" s="3"/>
    </row>
    <row r="20344" spans="1:1" x14ac:dyDescent="0.25">
      <c r="A20344" s="3"/>
    </row>
    <row r="20345" spans="1:1" x14ac:dyDescent="0.25">
      <c r="A20345" s="3"/>
    </row>
    <row r="20346" spans="1:1" x14ac:dyDescent="0.25">
      <c r="A20346" s="3"/>
    </row>
    <row r="20347" spans="1:1" x14ac:dyDescent="0.25">
      <c r="A20347" s="3"/>
    </row>
    <row r="20348" spans="1:1" x14ac:dyDescent="0.25">
      <c r="A20348" s="3"/>
    </row>
    <row r="20349" spans="1:1" x14ac:dyDescent="0.25">
      <c r="A20349" s="3"/>
    </row>
    <row r="20350" spans="1:1" x14ac:dyDescent="0.25">
      <c r="A20350" s="3"/>
    </row>
    <row r="20351" spans="1:1" x14ac:dyDescent="0.25">
      <c r="A20351" s="3"/>
    </row>
    <row r="20352" spans="1:1" x14ac:dyDescent="0.25">
      <c r="A20352" s="3"/>
    </row>
    <row r="20353" spans="1:1" x14ac:dyDescent="0.25">
      <c r="A20353" s="3"/>
    </row>
    <row r="20354" spans="1:1" x14ac:dyDescent="0.25">
      <c r="A20354" s="3"/>
    </row>
    <row r="20355" spans="1:1" x14ac:dyDescent="0.25">
      <c r="A20355" s="3"/>
    </row>
    <row r="20356" spans="1:1" x14ac:dyDescent="0.25">
      <c r="A20356" s="3"/>
    </row>
    <row r="20357" spans="1:1" x14ac:dyDescent="0.25">
      <c r="A20357" s="3"/>
    </row>
    <row r="20358" spans="1:1" x14ac:dyDescent="0.25">
      <c r="A20358" s="3"/>
    </row>
    <row r="20359" spans="1:1" x14ac:dyDescent="0.25">
      <c r="A20359" s="3"/>
    </row>
    <row r="20360" spans="1:1" x14ac:dyDescent="0.25">
      <c r="A20360" s="3"/>
    </row>
    <row r="20361" spans="1:1" x14ac:dyDescent="0.25">
      <c r="A20361" s="3"/>
    </row>
    <row r="20362" spans="1:1" x14ac:dyDescent="0.25">
      <c r="A20362" s="3"/>
    </row>
    <row r="20363" spans="1:1" x14ac:dyDescent="0.25">
      <c r="A20363" s="3"/>
    </row>
    <row r="20364" spans="1:1" x14ac:dyDescent="0.25">
      <c r="A20364" s="3"/>
    </row>
    <row r="20365" spans="1:1" x14ac:dyDescent="0.25">
      <c r="A20365" s="3"/>
    </row>
    <row r="20366" spans="1:1" x14ac:dyDescent="0.25">
      <c r="A20366" s="3"/>
    </row>
    <row r="20367" spans="1:1" x14ac:dyDescent="0.25">
      <c r="A20367" s="3"/>
    </row>
    <row r="20368" spans="1:1" x14ac:dyDescent="0.25">
      <c r="A20368" s="3"/>
    </row>
    <row r="20369" spans="1:1" x14ac:dyDescent="0.25">
      <c r="A20369" s="3"/>
    </row>
    <row r="20370" spans="1:1" x14ac:dyDescent="0.25">
      <c r="A20370" s="3"/>
    </row>
    <row r="20371" spans="1:1" x14ac:dyDescent="0.25">
      <c r="A20371" s="3"/>
    </row>
    <row r="20372" spans="1:1" x14ac:dyDescent="0.25">
      <c r="A20372" s="3"/>
    </row>
    <row r="20373" spans="1:1" x14ac:dyDescent="0.25">
      <c r="A20373" s="3"/>
    </row>
    <row r="20374" spans="1:1" x14ac:dyDescent="0.25">
      <c r="A20374" s="3"/>
    </row>
    <row r="20375" spans="1:1" x14ac:dyDescent="0.25">
      <c r="A20375" s="3"/>
    </row>
    <row r="20376" spans="1:1" x14ac:dyDescent="0.25">
      <c r="A20376" s="3"/>
    </row>
    <row r="20377" spans="1:1" x14ac:dyDescent="0.25">
      <c r="A20377" s="3"/>
    </row>
    <row r="20378" spans="1:1" x14ac:dyDescent="0.25">
      <c r="A20378" s="3"/>
    </row>
    <row r="20379" spans="1:1" x14ac:dyDescent="0.25">
      <c r="A20379" s="3"/>
    </row>
    <row r="20380" spans="1:1" x14ac:dyDescent="0.25">
      <c r="A20380" s="3"/>
    </row>
    <row r="20381" spans="1:1" x14ac:dyDescent="0.25">
      <c r="A20381" s="3"/>
    </row>
    <row r="20382" spans="1:1" x14ac:dyDescent="0.25">
      <c r="A20382" s="3"/>
    </row>
    <row r="20383" spans="1:1" x14ac:dyDescent="0.25">
      <c r="A20383" s="3"/>
    </row>
    <row r="20384" spans="1:1" x14ac:dyDescent="0.25">
      <c r="A20384" s="3"/>
    </row>
    <row r="20385" spans="1:1" x14ac:dyDescent="0.25">
      <c r="A20385" s="3"/>
    </row>
    <row r="20386" spans="1:1" x14ac:dyDescent="0.25">
      <c r="A20386" s="3"/>
    </row>
    <row r="20387" spans="1:1" x14ac:dyDescent="0.25">
      <c r="A20387" s="3"/>
    </row>
    <row r="20388" spans="1:1" x14ac:dyDescent="0.25">
      <c r="A20388" s="3"/>
    </row>
    <row r="20389" spans="1:1" x14ac:dyDescent="0.25">
      <c r="A20389" s="3"/>
    </row>
    <row r="20390" spans="1:1" x14ac:dyDescent="0.25">
      <c r="A20390" s="3"/>
    </row>
    <row r="20391" spans="1:1" x14ac:dyDescent="0.25">
      <c r="A20391" s="3"/>
    </row>
    <row r="20392" spans="1:1" x14ac:dyDescent="0.25">
      <c r="A20392" s="3"/>
    </row>
    <row r="20393" spans="1:1" x14ac:dyDescent="0.25">
      <c r="A20393" s="3"/>
    </row>
    <row r="20394" spans="1:1" x14ac:dyDescent="0.25">
      <c r="A20394" s="3"/>
    </row>
    <row r="20395" spans="1:1" x14ac:dyDescent="0.25">
      <c r="A20395" s="3"/>
    </row>
    <row r="20396" spans="1:1" x14ac:dyDescent="0.25">
      <c r="A20396" s="3"/>
    </row>
    <row r="20397" spans="1:1" x14ac:dyDescent="0.25">
      <c r="A20397" s="3"/>
    </row>
    <row r="20398" spans="1:1" x14ac:dyDescent="0.25">
      <c r="A20398" s="3"/>
    </row>
    <row r="20399" spans="1:1" x14ac:dyDescent="0.25">
      <c r="A20399" s="3"/>
    </row>
    <row r="20400" spans="1:1" x14ac:dyDescent="0.25">
      <c r="A20400" s="3"/>
    </row>
    <row r="20401" spans="1:1" x14ac:dyDescent="0.25">
      <c r="A20401" s="3"/>
    </row>
    <row r="20402" spans="1:1" x14ac:dyDescent="0.25">
      <c r="A20402" s="3"/>
    </row>
    <row r="20403" spans="1:1" x14ac:dyDescent="0.25">
      <c r="A20403" s="3"/>
    </row>
    <row r="20404" spans="1:1" x14ac:dyDescent="0.25">
      <c r="A20404" s="3"/>
    </row>
    <row r="20405" spans="1:1" x14ac:dyDescent="0.25">
      <c r="A20405" s="3"/>
    </row>
    <row r="20406" spans="1:1" x14ac:dyDescent="0.25">
      <c r="A20406" s="3"/>
    </row>
    <row r="20407" spans="1:1" x14ac:dyDescent="0.25">
      <c r="A20407" s="3"/>
    </row>
    <row r="20408" spans="1:1" x14ac:dyDescent="0.25">
      <c r="A20408" s="3"/>
    </row>
    <row r="20409" spans="1:1" x14ac:dyDescent="0.25">
      <c r="A20409" s="3"/>
    </row>
    <row r="20410" spans="1:1" x14ac:dyDescent="0.25">
      <c r="A20410" s="3"/>
    </row>
    <row r="20411" spans="1:1" x14ac:dyDescent="0.25">
      <c r="A20411" s="3"/>
    </row>
    <row r="20412" spans="1:1" x14ac:dyDescent="0.25">
      <c r="A20412" s="3"/>
    </row>
    <row r="20413" spans="1:1" x14ac:dyDescent="0.25">
      <c r="A20413" s="3"/>
    </row>
    <row r="20414" spans="1:1" x14ac:dyDescent="0.25">
      <c r="A20414" s="3"/>
    </row>
    <row r="20415" spans="1:1" x14ac:dyDescent="0.25">
      <c r="A20415" s="3"/>
    </row>
    <row r="20416" spans="1:1" x14ac:dyDescent="0.25">
      <c r="A20416" s="3"/>
    </row>
    <row r="20417" spans="1:1" x14ac:dyDescent="0.25">
      <c r="A20417" s="3"/>
    </row>
    <row r="20418" spans="1:1" x14ac:dyDescent="0.25">
      <c r="A20418" s="3"/>
    </row>
    <row r="20419" spans="1:1" x14ac:dyDescent="0.25">
      <c r="A20419" s="3"/>
    </row>
    <row r="20420" spans="1:1" x14ac:dyDescent="0.25">
      <c r="A20420" s="3"/>
    </row>
    <row r="20421" spans="1:1" x14ac:dyDescent="0.25">
      <c r="A20421" s="3"/>
    </row>
    <row r="20422" spans="1:1" x14ac:dyDescent="0.25">
      <c r="A20422" s="3"/>
    </row>
    <row r="20423" spans="1:1" x14ac:dyDescent="0.25">
      <c r="A20423" s="3"/>
    </row>
    <row r="20424" spans="1:1" x14ac:dyDescent="0.25">
      <c r="A20424" s="3"/>
    </row>
    <row r="20425" spans="1:1" x14ac:dyDescent="0.25">
      <c r="A20425" s="3"/>
    </row>
    <row r="20426" spans="1:1" x14ac:dyDescent="0.25">
      <c r="A20426" s="3"/>
    </row>
    <row r="20427" spans="1:1" x14ac:dyDescent="0.25">
      <c r="A20427" s="3"/>
    </row>
    <row r="20428" spans="1:1" x14ac:dyDescent="0.25">
      <c r="A20428" s="3"/>
    </row>
    <row r="20429" spans="1:1" x14ac:dyDescent="0.25">
      <c r="A20429" s="3"/>
    </row>
    <row r="20430" spans="1:1" x14ac:dyDescent="0.25">
      <c r="A20430" s="3"/>
    </row>
    <row r="20431" spans="1:1" x14ac:dyDescent="0.25">
      <c r="A20431" s="3"/>
    </row>
    <row r="20432" spans="1:1" x14ac:dyDescent="0.25">
      <c r="A20432" s="3"/>
    </row>
    <row r="20433" spans="1:1" x14ac:dyDescent="0.25">
      <c r="A20433" s="3"/>
    </row>
    <row r="20434" spans="1:1" x14ac:dyDescent="0.25">
      <c r="A20434" s="3"/>
    </row>
    <row r="20435" spans="1:1" x14ac:dyDescent="0.25">
      <c r="A20435" s="3"/>
    </row>
    <row r="20436" spans="1:1" x14ac:dyDescent="0.25">
      <c r="A20436" s="3"/>
    </row>
    <row r="20437" spans="1:1" x14ac:dyDescent="0.25">
      <c r="A20437" s="3"/>
    </row>
    <row r="20438" spans="1:1" x14ac:dyDescent="0.25">
      <c r="A20438" s="3"/>
    </row>
    <row r="20439" spans="1:1" x14ac:dyDescent="0.25">
      <c r="A20439" s="3"/>
    </row>
    <row r="20440" spans="1:1" x14ac:dyDescent="0.25">
      <c r="A20440" s="3"/>
    </row>
    <row r="20441" spans="1:1" x14ac:dyDescent="0.25">
      <c r="A20441" s="3"/>
    </row>
    <row r="20442" spans="1:1" x14ac:dyDescent="0.25">
      <c r="A20442" s="3"/>
    </row>
    <row r="20443" spans="1:1" x14ac:dyDescent="0.25">
      <c r="A20443" s="3"/>
    </row>
    <row r="20444" spans="1:1" x14ac:dyDescent="0.25">
      <c r="A20444" s="3"/>
    </row>
    <row r="20445" spans="1:1" x14ac:dyDescent="0.25">
      <c r="A20445" s="3"/>
    </row>
    <row r="20446" spans="1:1" x14ac:dyDescent="0.25">
      <c r="A20446" s="3"/>
    </row>
    <row r="20447" spans="1:1" x14ac:dyDescent="0.25">
      <c r="A20447" s="3"/>
    </row>
    <row r="20448" spans="1:1" x14ac:dyDescent="0.25">
      <c r="A20448" s="3"/>
    </row>
    <row r="20449" spans="1:1" x14ac:dyDescent="0.25">
      <c r="A20449" s="3"/>
    </row>
    <row r="20450" spans="1:1" x14ac:dyDescent="0.25">
      <c r="A20450" s="3"/>
    </row>
    <row r="20451" spans="1:1" x14ac:dyDescent="0.25">
      <c r="A20451" s="3"/>
    </row>
    <row r="20452" spans="1:1" x14ac:dyDescent="0.25">
      <c r="A20452" s="3"/>
    </row>
    <row r="20453" spans="1:1" x14ac:dyDescent="0.25">
      <c r="A20453" s="3"/>
    </row>
    <row r="20454" spans="1:1" x14ac:dyDescent="0.25">
      <c r="A20454" s="3"/>
    </row>
    <row r="20455" spans="1:1" x14ac:dyDescent="0.25">
      <c r="A20455" s="3"/>
    </row>
    <row r="20456" spans="1:1" x14ac:dyDescent="0.25">
      <c r="A20456" s="3"/>
    </row>
    <row r="20457" spans="1:1" x14ac:dyDescent="0.25">
      <c r="A20457" s="3"/>
    </row>
    <row r="20458" spans="1:1" x14ac:dyDescent="0.25">
      <c r="A20458" s="3"/>
    </row>
    <row r="20459" spans="1:1" x14ac:dyDescent="0.25">
      <c r="A20459" s="3"/>
    </row>
    <row r="20460" spans="1:1" x14ac:dyDescent="0.25">
      <c r="A20460" s="3"/>
    </row>
    <row r="20461" spans="1:1" x14ac:dyDescent="0.25">
      <c r="A20461" s="3"/>
    </row>
    <row r="20462" spans="1:1" x14ac:dyDescent="0.25">
      <c r="A20462" s="3"/>
    </row>
    <row r="20463" spans="1:1" x14ac:dyDescent="0.25">
      <c r="A20463" s="3"/>
    </row>
    <row r="20464" spans="1:1" x14ac:dyDescent="0.25">
      <c r="A20464" s="3"/>
    </row>
    <row r="20465" spans="1:1" x14ac:dyDescent="0.25">
      <c r="A20465" s="3"/>
    </row>
    <row r="20466" spans="1:1" x14ac:dyDescent="0.25">
      <c r="A20466" s="3"/>
    </row>
    <row r="20467" spans="1:1" x14ac:dyDescent="0.25">
      <c r="A20467" s="3"/>
    </row>
    <row r="20468" spans="1:1" x14ac:dyDescent="0.25">
      <c r="A20468" s="3"/>
    </row>
    <row r="20469" spans="1:1" x14ac:dyDescent="0.25">
      <c r="A20469" s="3"/>
    </row>
    <row r="20470" spans="1:1" x14ac:dyDescent="0.25">
      <c r="A20470" s="3"/>
    </row>
    <row r="20471" spans="1:1" x14ac:dyDescent="0.25">
      <c r="A20471" s="3"/>
    </row>
    <row r="20472" spans="1:1" x14ac:dyDescent="0.25">
      <c r="A20472" s="3"/>
    </row>
    <row r="20473" spans="1:1" x14ac:dyDescent="0.25">
      <c r="A20473" s="3"/>
    </row>
    <row r="20474" spans="1:1" x14ac:dyDescent="0.25">
      <c r="A20474" s="3"/>
    </row>
    <row r="20475" spans="1:1" x14ac:dyDescent="0.25">
      <c r="A20475" s="3"/>
    </row>
    <row r="20476" spans="1:1" x14ac:dyDescent="0.25">
      <c r="A20476" s="3"/>
    </row>
    <row r="20477" spans="1:1" x14ac:dyDescent="0.25">
      <c r="A20477" s="3"/>
    </row>
    <row r="20478" spans="1:1" x14ac:dyDescent="0.25">
      <c r="A20478" s="3"/>
    </row>
    <row r="20479" spans="1:1" x14ac:dyDescent="0.25">
      <c r="A20479" s="3"/>
    </row>
    <row r="20480" spans="1:1" x14ac:dyDescent="0.25">
      <c r="A20480" s="3"/>
    </row>
    <row r="20481" spans="1:1" x14ac:dyDescent="0.25">
      <c r="A20481" s="3"/>
    </row>
    <row r="20482" spans="1:1" x14ac:dyDescent="0.25">
      <c r="A20482" s="3"/>
    </row>
    <row r="20483" spans="1:1" x14ac:dyDescent="0.25">
      <c r="A20483" s="3"/>
    </row>
    <row r="20484" spans="1:1" x14ac:dyDescent="0.25">
      <c r="A20484" s="3"/>
    </row>
    <row r="20485" spans="1:1" x14ac:dyDescent="0.25">
      <c r="A20485" s="3"/>
    </row>
    <row r="20486" spans="1:1" x14ac:dyDescent="0.25">
      <c r="A20486" s="3"/>
    </row>
    <row r="20487" spans="1:1" x14ac:dyDescent="0.25">
      <c r="A20487" s="3"/>
    </row>
    <row r="20488" spans="1:1" x14ac:dyDescent="0.25">
      <c r="A20488" s="3"/>
    </row>
    <row r="20489" spans="1:1" x14ac:dyDescent="0.25">
      <c r="A20489" s="3"/>
    </row>
    <row r="20490" spans="1:1" x14ac:dyDescent="0.25">
      <c r="A20490" s="3"/>
    </row>
    <row r="20491" spans="1:1" x14ac:dyDescent="0.25">
      <c r="A20491" s="3"/>
    </row>
    <row r="20492" spans="1:1" x14ac:dyDescent="0.25">
      <c r="A20492" s="3"/>
    </row>
    <row r="20493" spans="1:1" x14ac:dyDescent="0.25">
      <c r="A20493" s="3"/>
    </row>
    <row r="20494" spans="1:1" x14ac:dyDescent="0.25">
      <c r="A20494" s="3"/>
    </row>
    <row r="20495" spans="1:1" x14ac:dyDescent="0.25">
      <c r="A20495" s="3"/>
    </row>
    <row r="20496" spans="1:1" x14ac:dyDescent="0.25">
      <c r="A20496" s="3"/>
    </row>
    <row r="20497" spans="1:1" x14ac:dyDescent="0.25">
      <c r="A20497" s="3"/>
    </row>
    <row r="20498" spans="1:1" x14ac:dyDescent="0.25">
      <c r="A20498" s="3"/>
    </row>
    <row r="20499" spans="1:1" x14ac:dyDescent="0.25">
      <c r="A20499" s="3"/>
    </row>
    <row r="20500" spans="1:1" x14ac:dyDescent="0.25">
      <c r="A20500" s="3"/>
    </row>
    <row r="20501" spans="1:1" x14ac:dyDescent="0.25">
      <c r="A20501" s="3"/>
    </row>
    <row r="20502" spans="1:1" x14ac:dyDescent="0.25">
      <c r="A20502" s="3"/>
    </row>
    <row r="20503" spans="1:1" x14ac:dyDescent="0.25">
      <c r="A20503" s="3"/>
    </row>
    <row r="20504" spans="1:1" x14ac:dyDescent="0.25">
      <c r="A20504" s="3"/>
    </row>
    <row r="20505" spans="1:1" x14ac:dyDescent="0.25">
      <c r="A20505" s="3"/>
    </row>
    <row r="20506" spans="1:1" x14ac:dyDescent="0.25">
      <c r="A20506" s="3"/>
    </row>
    <row r="20507" spans="1:1" x14ac:dyDescent="0.25">
      <c r="A20507" s="3"/>
    </row>
    <row r="20508" spans="1:1" x14ac:dyDescent="0.25">
      <c r="A20508" s="3"/>
    </row>
    <row r="20509" spans="1:1" x14ac:dyDescent="0.25">
      <c r="A20509" s="3"/>
    </row>
    <row r="20510" spans="1:1" x14ac:dyDescent="0.25">
      <c r="A20510" s="3"/>
    </row>
    <row r="20511" spans="1:1" x14ac:dyDescent="0.25">
      <c r="A20511" s="3"/>
    </row>
    <row r="20512" spans="1:1" x14ac:dyDescent="0.25">
      <c r="A20512" s="3"/>
    </row>
    <row r="20513" spans="1:1" x14ac:dyDescent="0.25">
      <c r="A20513" s="3"/>
    </row>
    <row r="20514" spans="1:1" x14ac:dyDescent="0.25">
      <c r="A20514" s="3"/>
    </row>
    <row r="20515" spans="1:1" x14ac:dyDescent="0.25">
      <c r="A20515" s="3"/>
    </row>
    <row r="20516" spans="1:1" x14ac:dyDescent="0.25">
      <c r="A20516" s="3"/>
    </row>
    <row r="20517" spans="1:1" x14ac:dyDescent="0.25">
      <c r="A20517" s="3"/>
    </row>
    <row r="20518" spans="1:1" x14ac:dyDescent="0.25">
      <c r="A20518" s="3"/>
    </row>
    <row r="20519" spans="1:1" x14ac:dyDescent="0.25">
      <c r="A20519" s="3"/>
    </row>
    <row r="20520" spans="1:1" x14ac:dyDescent="0.25">
      <c r="A20520" s="3"/>
    </row>
    <row r="20521" spans="1:1" x14ac:dyDescent="0.25">
      <c r="A20521" s="3"/>
    </row>
    <row r="20522" spans="1:1" x14ac:dyDescent="0.25">
      <c r="A20522" s="3"/>
    </row>
    <row r="20523" spans="1:1" x14ac:dyDescent="0.25">
      <c r="A20523" s="3"/>
    </row>
    <row r="20524" spans="1:1" x14ac:dyDescent="0.25">
      <c r="A20524" s="3"/>
    </row>
    <row r="20525" spans="1:1" x14ac:dyDescent="0.25">
      <c r="A20525" s="3"/>
    </row>
    <row r="20526" spans="1:1" x14ac:dyDescent="0.25">
      <c r="A20526" s="3"/>
    </row>
    <row r="20527" spans="1:1" x14ac:dyDescent="0.25">
      <c r="A20527" s="3"/>
    </row>
    <row r="20528" spans="1:1" x14ac:dyDescent="0.25">
      <c r="A20528" s="3"/>
    </row>
    <row r="20529" spans="1:1" x14ac:dyDescent="0.25">
      <c r="A20529" s="3"/>
    </row>
    <row r="20530" spans="1:1" x14ac:dyDescent="0.25">
      <c r="A20530" s="3"/>
    </row>
    <row r="20531" spans="1:1" x14ac:dyDescent="0.25">
      <c r="A20531" s="3"/>
    </row>
    <row r="20532" spans="1:1" x14ac:dyDescent="0.25">
      <c r="A20532" s="3"/>
    </row>
    <row r="20533" spans="1:1" x14ac:dyDescent="0.25">
      <c r="A20533" s="3"/>
    </row>
    <row r="20534" spans="1:1" x14ac:dyDescent="0.25">
      <c r="A20534" s="3"/>
    </row>
    <row r="20535" spans="1:1" x14ac:dyDescent="0.25">
      <c r="A20535" s="3"/>
    </row>
    <row r="20536" spans="1:1" x14ac:dyDescent="0.25">
      <c r="A20536" s="3"/>
    </row>
    <row r="20537" spans="1:1" x14ac:dyDescent="0.25">
      <c r="A20537" s="3"/>
    </row>
    <row r="20538" spans="1:1" x14ac:dyDescent="0.25">
      <c r="A20538" s="3"/>
    </row>
    <row r="20539" spans="1:1" x14ac:dyDescent="0.25">
      <c r="A20539" s="3"/>
    </row>
    <row r="20540" spans="1:1" x14ac:dyDescent="0.25">
      <c r="A20540" s="3"/>
    </row>
    <row r="20541" spans="1:1" x14ac:dyDescent="0.25">
      <c r="A20541" s="3"/>
    </row>
    <row r="20542" spans="1:1" x14ac:dyDescent="0.25">
      <c r="A20542" s="3"/>
    </row>
    <row r="20543" spans="1:1" x14ac:dyDescent="0.25">
      <c r="A20543" s="3"/>
    </row>
    <row r="20544" spans="1:1" x14ac:dyDescent="0.25">
      <c r="A20544" s="3"/>
    </row>
    <row r="20545" spans="1:1" x14ac:dyDescent="0.25">
      <c r="A20545" s="3"/>
    </row>
    <row r="20546" spans="1:1" x14ac:dyDescent="0.25">
      <c r="A20546" s="3"/>
    </row>
    <row r="20547" spans="1:1" x14ac:dyDescent="0.25">
      <c r="A20547" s="3"/>
    </row>
    <row r="20548" spans="1:1" x14ac:dyDescent="0.25">
      <c r="A20548" s="3"/>
    </row>
    <row r="20549" spans="1:1" x14ac:dyDescent="0.25">
      <c r="A20549" s="3"/>
    </row>
    <row r="20550" spans="1:1" x14ac:dyDescent="0.25">
      <c r="A20550" s="3"/>
    </row>
    <row r="20551" spans="1:1" x14ac:dyDescent="0.25">
      <c r="A20551" s="3"/>
    </row>
    <row r="20552" spans="1:1" x14ac:dyDescent="0.25">
      <c r="A20552" s="3"/>
    </row>
    <row r="20553" spans="1:1" x14ac:dyDescent="0.25">
      <c r="A20553" s="3"/>
    </row>
    <row r="20554" spans="1:1" x14ac:dyDescent="0.25">
      <c r="A20554" s="3"/>
    </row>
    <row r="20555" spans="1:1" x14ac:dyDescent="0.25">
      <c r="A20555" s="3"/>
    </row>
    <row r="20556" spans="1:1" x14ac:dyDescent="0.25">
      <c r="A20556" s="3"/>
    </row>
    <row r="20557" spans="1:1" x14ac:dyDescent="0.25">
      <c r="A20557" s="3"/>
    </row>
    <row r="20558" spans="1:1" x14ac:dyDescent="0.25">
      <c r="A20558" s="3"/>
    </row>
    <row r="20559" spans="1:1" x14ac:dyDescent="0.25">
      <c r="A20559" s="3"/>
    </row>
    <row r="20560" spans="1:1" x14ac:dyDescent="0.25">
      <c r="A20560" s="3"/>
    </row>
    <row r="20561" spans="1:1" x14ac:dyDescent="0.25">
      <c r="A20561" s="3"/>
    </row>
    <row r="20562" spans="1:1" x14ac:dyDescent="0.25">
      <c r="A20562" s="3"/>
    </row>
    <row r="20563" spans="1:1" x14ac:dyDescent="0.25">
      <c r="A20563" s="3"/>
    </row>
    <row r="20564" spans="1:1" x14ac:dyDescent="0.25">
      <c r="A20564" s="3"/>
    </row>
    <row r="20565" spans="1:1" x14ac:dyDescent="0.25">
      <c r="A20565" s="3"/>
    </row>
    <row r="20566" spans="1:1" x14ac:dyDescent="0.25">
      <c r="A20566" s="3"/>
    </row>
    <row r="20567" spans="1:1" x14ac:dyDescent="0.25">
      <c r="A20567" s="3"/>
    </row>
    <row r="20568" spans="1:1" x14ac:dyDescent="0.25">
      <c r="A20568" s="3"/>
    </row>
    <row r="20569" spans="1:1" x14ac:dyDescent="0.25">
      <c r="A20569" s="3"/>
    </row>
    <row r="20570" spans="1:1" x14ac:dyDescent="0.25">
      <c r="A20570" s="3"/>
    </row>
    <row r="20571" spans="1:1" x14ac:dyDescent="0.25">
      <c r="A20571" s="3"/>
    </row>
    <row r="20572" spans="1:1" x14ac:dyDescent="0.25">
      <c r="A20572" s="3"/>
    </row>
    <row r="20573" spans="1:1" x14ac:dyDescent="0.25">
      <c r="A20573" s="3"/>
    </row>
    <row r="20574" spans="1:1" x14ac:dyDescent="0.25">
      <c r="A20574" s="3"/>
    </row>
    <row r="20575" spans="1:1" x14ac:dyDescent="0.25">
      <c r="A20575" s="3"/>
    </row>
    <row r="20576" spans="1:1" x14ac:dyDescent="0.25">
      <c r="A20576" s="3"/>
    </row>
    <row r="20577" spans="1:1" x14ac:dyDescent="0.25">
      <c r="A20577" s="3"/>
    </row>
    <row r="20578" spans="1:1" x14ac:dyDescent="0.25">
      <c r="A20578" s="3"/>
    </row>
    <row r="20579" spans="1:1" x14ac:dyDescent="0.25">
      <c r="A20579" s="3"/>
    </row>
    <row r="20580" spans="1:1" x14ac:dyDescent="0.25">
      <c r="A20580" s="3"/>
    </row>
    <row r="20581" spans="1:1" x14ac:dyDescent="0.25">
      <c r="A20581" s="3"/>
    </row>
    <row r="20582" spans="1:1" x14ac:dyDescent="0.25">
      <c r="A20582" s="3"/>
    </row>
    <row r="20583" spans="1:1" x14ac:dyDescent="0.25">
      <c r="A20583" s="3"/>
    </row>
    <row r="20584" spans="1:1" x14ac:dyDescent="0.25">
      <c r="A20584" s="3"/>
    </row>
    <row r="20585" spans="1:1" x14ac:dyDescent="0.25">
      <c r="A20585" s="3"/>
    </row>
    <row r="20586" spans="1:1" x14ac:dyDescent="0.25">
      <c r="A20586" s="3"/>
    </row>
    <row r="20587" spans="1:1" x14ac:dyDescent="0.25">
      <c r="A20587" s="3"/>
    </row>
    <row r="20588" spans="1:1" x14ac:dyDescent="0.25">
      <c r="A20588" s="3"/>
    </row>
    <row r="20589" spans="1:1" x14ac:dyDescent="0.25">
      <c r="A20589" s="3"/>
    </row>
    <row r="20590" spans="1:1" x14ac:dyDescent="0.25">
      <c r="A20590" s="3"/>
    </row>
    <row r="20591" spans="1:1" x14ac:dyDescent="0.25">
      <c r="A20591" s="3"/>
    </row>
    <row r="20592" spans="1:1" x14ac:dyDescent="0.25">
      <c r="A20592" s="3"/>
    </row>
    <row r="20593" spans="1:1" x14ac:dyDescent="0.25">
      <c r="A20593" s="3"/>
    </row>
    <row r="20594" spans="1:1" x14ac:dyDescent="0.25">
      <c r="A20594" s="3"/>
    </row>
    <row r="20595" spans="1:1" x14ac:dyDescent="0.25">
      <c r="A20595" s="3"/>
    </row>
    <row r="20596" spans="1:1" x14ac:dyDescent="0.25">
      <c r="A20596" s="3"/>
    </row>
    <row r="20597" spans="1:1" x14ac:dyDescent="0.25">
      <c r="A20597" s="3"/>
    </row>
    <row r="20598" spans="1:1" x14ac:dyDescent="0.25">
      <c r="A20598" s="3"/>
    </row>
    <row r="20599" spans="1:1" x14ac:dyDescent="0.25">
      <c r="A20599" s="3"/>
    </row>
    <row r="20600" spans="1:1" x14ac:dyDescent="0.25">
      <c r="A20600" s="3"/>
    </row>
    <row r="20601" spans="1:1" x14ac:dyDescent="0.25">
      <c r="A20601" s="3"/>
    </row>
    <row r="20602" spans="1:1" x14ac:dyDescent="0.25">
      <c r="A20602" s="3"/>
    </row>
    <row r="20603" spans="1:1" x14ac:dyDescent="0.25">
      <c r="A20603" s="3"/>
    </row>
    <row r="20604" spans="1:1" x14ac:dyDescent="0.25">
      <c r="A20604" s="3"/>
    </row>
    <row r="20605" spans="1:1" x14ac:dyDescent="0.25">
      <c r="A20605" s="3"/>
    </row>
    <row r="20606" spans="1:1" x14ac:dyDescent="0.25">
      <c r="A20606" s="3"/>
    </row>
    <row r="20607" spans="1:1" x14ac:dyDescent="0.25">
      <c r="A20607" s="3"/>
    </row>
    <row r="20608" spans="1:1" x14ac:dyDescent="0.25">
      <c r="A20608" s="3"/>
    </row>
    <row r="20609" spans="1:1" x14ac:dyDescent="0.25">
      <c r="A20609" s="3"/>
    </row>
    <row r="20610" spans="1:1" x14ac:dyDescent="0.25">
      <c r="A20610" s="3"/>
    </row>
    <row r="20611" spans="1:1" x14ac:dyDescent="0.25">
      <c r="A20611" s="3"/>
    </row>
    <row r="20612" spans="1:1" x14ac:dyDescent="0.25">
      <c r="A20612" s="3"/>
    </row>
    <row r="20613" spans="1:1" x14ac:dyDescent="0.25">
      <c r="A20613" s="3"/>
    </row>
    <row r="20614" spans="1:1" x14ac:dyDescent="0.25">
      <c r="A20614" s="3"/>
    </row>
    <row r="20615" spans="1:1" x14ac:dyDescent="0.25">
      <c r="A20615" s="3"/>
    </row>
    <row r="20616" spans="1:1" x14ac:dyDescent="0.25">
      <c r="A20616" s="3"/>
    </row>
    <row r="20617" spans="1:1" x14ac:dyDescent="0.25">
      <c r="A20617" s="3"/>
    </row>
    <row r="20618" spans="1:1" x14ac:dyDescent="0.25">
      <c r="A20618" s="3"/>
    </row>
    <row r="20619" spans="1:1" x14ac:dyDescent="0.25">
      <c r="A20619" s="3"/>
    </row>
    <row r="20620" spans="1:1" x14ac:dyDescent="0.25">
      <c r="A20620" s="3"/>
    </row>
    <row r="20621" spans="1:1" x14ac:dyDescent="0.25">
      <c r="A20621" s="3"/>
    </row>
    <row r="20622" spans="1:1" x14ac:dyDescent="0.25">
      <c r="A20622" s="3"/>
    </row>
    <row r="20623" spans="1:1" x14ac:dyDescent="0.25">
      <c r="A20623" s="3"/>
    </row>
    <row r="20624" spans="1:1" x14ac:dyDescent="0.25">
      <c r="A20624" s="3"/>
    </row>
    <row r="20625" spans="1:1" x14ac:dyDescent="0.25">
      <c r="A20625" s="3"/>
    </row>
    <row r="20626" spans="1:1" x14ac:dyDescent="0.25">
      <c r="A20626" s="3"/>
    </row>
    <row r="20627" spans="1:1" x14ac:dyDescent="0.25">
      <c r="A20627" s="3"/>
    </row>
    <row r="20628" spans="1:1" x14ac:dyDescent="0.25">
      <c r="A20628" s="3"/>
    </row>
    <row r="20629" spans="1:1" x14ac:dyDescent="0.25">
      <c r="A20629" s="3"/>
    </row>
    <row r="20630" spans="1:1" x14ac:dyDescent="0.25">
      <c r="A20630" s="3"/>
    </row>
    <row r="20631" spans="1:1" x14ac:dyDescent="0.25">
      <c r="A20631" s="3"/>
    </row>
    <row r="20632" spans="1:1" x14ac:dyDescent="0.25">
      <c r="A20632" s="3"/>
    </row>
    <row r="20633" spans="1:1" x14ac:dyDescent="0.25">
      <c r="A20633" s="3"/>
    </row>
    <row r="20634" spans="1:1" x14ac:dyDescent="0.25">
      <c r="A20634" s="3"/>
    </row>
    <row r="20635" spans="1:1" x14ac:dyDescent="0.25">
      <c r="A20635" s="3"/>
    </row>
    <row r="20636" spans="1:1" x14ac:dyDescent="0.25">
      <c r="A20636" s="3"/>
    </row>
    <row r="20637" spans="1:1" x14ac:dyDescent="0.25">
      <c r="A20637" s="3"/>
    </row>
    <row r="20638" spans="1:1" x14ac:dyDescent="0.25">
      <c r="A20638" s="3"/>
    </row>
    <row r="20639" spans="1:1" x14ac:dyDescent="0.25">
      <c r="A20639" s="3"/>
    </row>
    <row r="20640" spans="1:1" x14ac:dyDescent="0.25">
      <c r="A20640" s="3"/>
    </row>
    <row r="20641" spans="1:1" x14ac:dyDescent="0.25">
      <c r="A20641" s="3"/>
    </row>
    <row r="20642" spans="1:1" x14ac:dyDescent="0.25">
      <c r="A20642" s="3"/>
    </row>
    <row r="20643" spans="1:1" x14ac:dyDescent="0.25">
      <c r="A20643" s="3"/>
    </row>
    <row r="20644" spans="1:1" x14ac:dyDescent="0.25">
      <c r="A20644" s="3"/>
    </row>
    <row r="20645" spans="1:1" x14ac:dyDescent="0.25">
      <c r="A20645" s="3"/>
    </row>
    <row r="20646" spans="1:1" x14ac:dyDescent="0.25">
      <c r="A20646" s="3"/>
    </row>
    <row r="20647" spans="1:1" x14ac:dyDescent="0.25">
      <c r="A20647" s="3"/>
    </row>
    <row r="20648" spans="1:1" x14ac:dyDescent="0.25">
      <c r="A20648" s="3"/>
    </row>
    <row r="20649" spans="1:1" x14ac:dyDescent="0.25">
      <c r="A20649" s="3"/>
    </row>
    <row r="20650" spans="1:1" x14ac:dyDescent="0.25">
      <c r="A20650" s="3"/>
    </row>
    <row r="20651" spans="1:1" x14ac:dyDescent="0.25">
      <c r="A20651" s="3"/>
    </row>
    <row r="20652" spans="1:1" x14ac:dyDescent="0.25">
      <c r="A20652" s="3"/>
    </row>
    <row r="20653" spans="1:1" x14ac:dyDescent="0.25">
      <c r="A20653" s="3"/>
    </row>
    <row r="20654" spans="1:1" x14ac:dyDescent="0.25">
      <c r="A20654" s="3"/>
    </row>
    <row r="20655" spans="1:1" x14ac:dyDescent="0.25">
      <c r="A20655" s="3"/>
    </row>
    <row r="20656" spans="1:1" x14ac:dyDescent="0.25">
      <c r="A20656" s="3"/>
    </row>
    <row r="20657" spans="1:1" x14ac:dyDescent="0.25">
      <c r="A20657" s="3"/>
    </row>
    <row r="20658" spans="1:1" x14ac:dyDescent="0.25">
      <c r="A20658" s="3"/>
    </row>
    <row r="20659" spans="1:1" x14ac:dyDescent="0.25">
      <c r="A20659" s="3"/>
    </row>
    <row r="20660" spans="1:1" x14ac:dyDescent="0.25">
      <c r="A20660" s="3"/>
    </row>
    <row r="20661" spans="1:1" x14ac:dyDescent="0.25">
      <c r="A20661" s="3"/>
    </row>
    <row r="20662" spans="1:1" x14ac:dyDescent="0.25">
      <c r="A20662" s="3"/>
    </row>
    <row r="20663" spans="1:1" x14ac:dyDescent="0.25">
      <c r="A20663" s="3"/>
    </row>
    <row r="20664" spans="1:1" x14ac:dyDescent="0.25">
      <c r="A20664" s="3"/>
    </row>
    <row r="20665" spans="1:1" x14ac:dyDescent="0.25">
      <c r="A20665" s="3"/>
    </row>
    <row r="20666" spans="1:1" x14ac:dyDescent="0.25">
      <c r="A20666" s="3"/>
    </row>
    <row r="20667" spans="1:1" x14ac:dyDescent="0.25">
      <c r="A20667" s="3"/>
    </row>
    <row r="20668" spans="1:1" x14ac:dyDescent="0.25">
      <c r="A20668" s="3"/>
    </row>
    <row r="20669" spans="1:1" x14ac:dyDescent="0.25">
      <c r="A20669" s="3"/>
    </row>
    <row r="20670" spans="1:1" x14ac:dyDescent="0.25">
      <c r="A20670" s="3"/>
    </row>
    <row r="20671" spans="1:1" x14ac:dyDescent="0.25">
      <c r="A20671" s="3"/>
    </row>
    <row r="20672" spans="1:1" x14ac:dyDescent="0.25">
      <c r="A20672" s="3"/>
    </row>
    <row r="20673" spans="1:1" x14ac:dyDescent="0.25">
      <c r="A20673" s="3"/>
    </row>
    <row r="20674" spans="1:1" x14ac:dyDescent="0.25">
      <c r="A20674" s="3"/>
    </row>
    <row r="20675" spans="1:1" x14ac:dyDescent="0.25">
      <c r="A20675" s="3"/>
    </row>
    <row r="20676" spans="1:1" x14ac:dyDescent="0.25">
      <c r="A20676" s="3"/>
    </row>
    <row r="20677" spans="1:1" x14ac:dyDescent="0.25">
      <c r="A20677" s="3"/>
    </row>
    <row r="20678" spans="1:1" x14ac:dyDescent="0.25">
      <c r="A20678" s="3"/>
    </row>
    <row r="20679" spans="1:1" x14ac:dyDescent="0.25">
      <c r="A20679" s="3"/>
    </row>
    <row r="20680" spans="1:1" x14ac:dyDescent="0.25">
      <c r="A20680" s="3"/>
    </row>
    <row r="20681" spans="1:1" x14ac:dyDescent="0.25">
      <c r="A20681" s="3"/>
    </row>
    <row r="20682" spans="1:1" x14ac:dyDescent="0.25">
      <c r="A20682" s="3"/>
    </row>
    <row r="20683" spans="1:1" x14ac:dyDescent="0.25">
      <c r="A20683" s="3"/>
    </row>
    <row r="20684" spans="1:1" x14ac:dyDescent="0.25">
      <c r="A20684" s="3"/>
    </row>
    <row r="20685" spans="1:1" x14ac:dyDescent="0.25">
      <c r="A20685" s="3"/>
    </row>
    <row r="20686" spans="1:1" x14ac:dyDescent="0.25">
      <c r="A20686" s="3"/>
    </row>
    <row r="20687" spans="1:1" x14ac:dyDescent="0.25">
      <c r="A20687" s="3"/>
    </row>
    <row r="20688" spans="1:1" x14ac:dyDescent="0.25">
      <c r="A20688" s="3"/>
    </row>
    <row r="20689" spans="1:1" x14ac:dyDescent="0.25">
      <c r="A20689" s="3"/>
    </row>
    <row r="20690" spans="1:1" x14ac:dyDescent="0.25">
      <c r="A20690" s="3"/>
    </row>
    <row r="20691" spans="1:1" x14ac:dyDescent="0.25">
      <c r="A20691" s="3"/>
    </row>
    <row r="20692" spans="1:1" x14ac:dyDescent="0.25">
      <c r="A20692" s="3"/>
    </row>
    <row r="20693" spans="1:1" x14ac:dyDescent="0.25">
      <c r="A20693" s="3"/>
    </row>
    <row r="20694" spans="1:1" x14ac:dyDescent="0.25">
      <c r="A20694" s="3"/>
    </row>
    <row r="20695" spans="1:1" x14ac:dyDescent="0.25">
      <c r="A20695" s="3"/>
    </row>
    <row r="20696" spans="1:1" x14ac:dyDescent="0.25">
      <c r="A20696" s="3"/>
    </row>
    <row r="20697" spans="1:1" x14ac:dyDescent="0.25">
      <c r="A20697" s="3"/>
    </row>
    <row r="20698" spans="1:1" x14ac:dyDescent="0.25">
      <c r="A20698" s="3"/>
    </row>
    <row r="20699" spans="1:1" x14ac:dyDescent="0.25">
      <c r="A20699" s="3"/>
    </row>
    <row r="20700" spans="1:1" x14ac:dyDescent="0.25">
      <c r="A20700" s="3"/>
    </row>
    <row r="20701" spans="1:1" x14ac:dyDescent="0.25">
      <c r="A20701" s="3"/>
    </row>
    <row r="20702" spans="1:1" x14ac:dyDescent="0.25">
      <c r="A20702" s="3"/>
    </row>
    <row r="20703" spans="1:1" x14ac:dyDescent="0.25">
      <c r="A20703" s="3"/>
    </row>
    <row r="20704" spans="1:1" x14ac:dyDescent="0.25">
      <c r="A20704" s="3"/>
    </row>
    <row r="20705" spans="1:1" x14ac:dyDescent="0.25">
      <c r="A20705" s="3"/>
    </row>
    <row r="20706" spans="1:1" x14ac:dyDescent="0.25">
      <c r="A20706" s="3"/>
    </row>
    <row r="20707" spans="1:1" x14ac:dyDescent="0.25">
      <c r="A20707" s="3"/>
    </row>
    <row r="20708" spans="1:1" x14ac:dyDescent="0.25">
      <c r="A20708" s="3"/>
    </row>
    <row r="20709" spans="1:1" x14ac:dyDescent="0.25">
      <c r="A20709" s="3"/>
    </row>
    <row r="20710" spans="1:1" x14ac:dyDescent="0.25">
      <c r="A20710" s="3"/>
    </row>
    <row r="20711" spans="1:1" x14ac:dyDescent="0.25">
      <c r="A20711" s="3"/>
    </row>
    <row r="20712" spans="1:1" x14ac:dyDescent="0.25">
      <c r="A20712" s="3"/>
    </row>
    <row r="20713" spans="1:1" x14ac:dyDescent="0.25">
      <c r="A20713" s="3"/>
    </row>
    <row r="20714" spans="1:1" x14ac:dyDescent="0.25">
      <c r="A20714" s="3"/>
    </row>
    <row r="20715" spans="1:1" x14ac:dyDescent="0.25">
      <c r="A20715" s="3"/>
    </row>
    <row r="20716" spans="1:1" x14ac:dyDescent="0.25">
      <c r="A20716" s="3"/>
    </row>
    <row r="20717" spans="1:1" x14ac:dyDescent="0.25">
      <c r="A20717" s="3"/>
    </row>
    <row r="20718" spans="1:1" x14ac:dyDescent="0.25">
      <c r="A20718" s="3"/>
    </row>
    <row r="20719" spans="1:1" x14ac:dyDescent="0.25">
      <c r="A20719" s="3"/>
    </row>
    <row r="20720" spans="1:1" x14ac:dyDescent="0.25">
      <c r="A20720" s="3"/>
    </row>
    <row r="20721" spans="1:1" x14ac:dyDescent="0.25">
      <c r="A20721" s="3"/>
    </row>
    <row r="20722" spans="1:1" x14ac:dyDescent="0.25">
      <c r="A20722" s="3"/>
    </row>
    <row r="20723" spans="1:1" x14ac:dyDescent="0.25">
      <c r="A20723" s="3"/>
    </row>
    <row r="20724" spans="1:1" x14ac:dyDescent="0.25">
      <c r="A20724" s="3"/>
    </row>
    <row r="20725" spans="1:1" x14ac:dyDescent="0.25">
      <c r="A20725" s="3"/>
    </row>
    <row r="20726" spans="1:1" x14ac:dyDescent="0.25">
      <c r="A20726" s="3"/>
    </row>
    <row r="20727" spans="1:1" x14ac:dyDescent="0.25">
      <c r="A20727" s="3"/>
    </row>
    <row r="20728" spans="1:1" x14ac:dyDescent="0.25">
      <c r="A20728" s="3"/>
    </row>
    <row r="20729" spans="1:1" x14ac:dyDescent="0.25">
      <c r="A20729" s="3"/>
    </row>
    <row r="20730" spans="1:1" x14ac:dyDescent="0.25">
      <c r="A20730" s="3"/>
    </row>
    <row r="20731" spans="1:1" x14ac:dyDescent="0.25">
      <c r="A20731" s="3"/>
    </row>
    <row r="20732" spans="1:1" x14ac:dyDescent="0.25">
      <c r="A20732" s="3"/>
    </row>
    <row r="20733" spans="1:1" x14ac:dyDescent="0.25">
      <c r="A20733" s="3"/>
    </row>
    <row r="20734" spans="1:1" x14ac:dyDescent="0.25">
      <c r="A20734" s="3"/>
    </row>
    <row r="20735" spans="1:1" x14ac:dyDescent="0.25">
      <c r="A20735" s="3"/>
    </row>
    <row r="20736" spans="1:1" x14ac:dyDescent="0.25">
      <c r="A20736" s="3"/>
    </row>
    <row r="20737" spans="1:1" x14ac:dyDescent="0.25">
      <c r="A20737" s="3"/>
    </row>
    <row r="20738" spans="1:1" x14ac:dyDescent="0.25">
      <c r="A20738" s="3"/>
    </row>
    <row r="20739" spans="1:1" x14ac:dyDescent="0.25">
      <c r="A20739" s="3"/>
    </row>
    <row r="20740" spans="1:1" x14ac:dyDescent="0.25">
      <c r="A20740" s="3"/>
    </row>
    <row r="20741" spans="1:1" x14ac:dyDescent="0.25">
      <c r="A20741" s="3"/>
    </row>
    <row r="20742" spans="1:1" x14ac:dyDescent="0.25">
      <c r="A20742" s="3"/>
    </row>
    <row r="20743" spans="1:1" x14ac:dyDescent="0.25">
      <c r="A20743" s="3"/>
    </row>
    <row r="20744" spans="1:1" x14ac:dyDescent="0.25">
      <c r="A20744" s="3"/>
    </row>
    <row r="20745" spans="1:1" x14ac:dyDescent="0.25">
      <c r="A20745" s="3"/>
    </row>
    <row r="20746" spans="1:1" x14ac:dyDescent="0.25">
      <c r="A20746" s="3"/>
    </row>
    <row r="20747" spans="1:1" x14ac:dyDescent="0.25">
      <c r="A20747" s="3"/>
    </row>
    <row r="20748" spans="1:1" x14ac:dyDescent="0.25">
      <c r="A20748" s="3"/>
    </row>
    <row r="20749" spans="1:1" x14ac:dyDescent="0.25">
      <c r="A20749" s="3"/>
    </row>
    <row r="20750" spans="1:1" x14ac:dyDescent="0.25">
      <c r="A20750" s="3"/>
    </row>
    <row r="20751" spans="1:1" x14ac:dyDescent="0.25">
      <c r="A20751" s="3"/>
    </row>
    <row r="20752" spans="1:1" x14ac:dyDescent="0.25">
      <c r="A20752" s="3"/>
    </row>
    <row r="20753" spans="1:1" x14ac:dyDescent="0.25">
      <c r="A20753" s="3"/>
    </row>
    <row r="20754" spans="1:1" x14ac:dyDescent="0.25">
      <c r="A20754" s="3"/>
    </row>
    <row r="20755" spans="1:1" x14ac:dyDescent="0.25">
      <c r="A20755" s="3"/>
    </row>
    <row r="20756" spans="1:1" x14ac:dyDescent="0.25">
      <c r="A20756" s="3"/>
    </row>
    <row r="20757" spans="1:1" x14ac:dyDescent="0.25">
      <c r="A20757" s="3"/>
    </row>
    <row r="20758" spans="1:1" x14ac:dyDescent="0.25">
      <c r="A20758" s="3"/>
    </row>
    <row r="20759" spans="1:1" x14ac:dyDescent="0.25">
      <c r="A20759" s="3"/>
    </row>
    <row r="20760" spans="1:1" x14ac:dyDescent="0.25">
      <c r="A20760" s="3"/>
    </row>
    <row r="20761" spans="1:1" x14ac:dyDescent="0.25">
      <c r="A20761" s="3"/>
    </row>
    <row r="20762" spans="1:1" x14ac:dyDescent="0.25">
      <c r="A20762" s="3"/>
    </row>
    <row r="20763" spans="1:1" x14ac:dyDescent="0.25">
      <c r="A20763" s="3"/>
    </row>
    <row r="20764" spans="1:1" x14ac:dyDescent="0.25">
      <c r="A20764" s="3"/>
    </row>
    <row r="20765" spans="1:1" x14ac:dyDescent="0.25">
      <c r="A20765" s="3"/>
    </row>
    <row r="20766" spans="1:1" x14ac:dyDescent="0.25">
      <c r="A20766" s="3"/>
    </row>
    <row r="20767" spans="1:1" x14ac:dyDescent="0.25">
      <c r="A20767" s="3"/>
    </row>
    <row r="20768" spans="1:1" x14ac:dyDescent="0.25">
      <c r="A20768" s="3"/>
    </row>
    <row r="20769" spans="1:1" x14ac:dyDescent="0.25">
      <c r="A20769" s="3"/>
    </row>
    <row r="20770" spans="1:1" x14ac:dyDescent="0.25">
      <c r="A20770" s="3"/>
    </row>
    <row r="20771" spans="1:1" x14ac:dyDescent="0.25">
      <c r="A20771" s="3"/>
    </row>
    <row r="20772" spans="1:1" x14ac:dyDescent="0.25">
      <c r="A20772" s="3"/>
    </row>
    <row r="20773" spans="1:1" x14ac:dyDescent="0.25">
      <c r="A20773" s="3"/>
    </row>
    <row r="20774" spans="1:1" x14ac:dyDescent="0.25">
      <c r="A20774" s="3"/>
    </row>
    <row r="20775" spans="1:1" x14ac:dyDescent="0.25">
      <c r="A20775" s="3"/>
    </row>
    <row r="20776" spans="1:1" x14ac:dyDescent="0.25">
      <c r="A20776" s="3"/>
    </row>
    <row r="20777" spans="1:1" x14ac:dyDescent="0.25">
      <c r="A20777" s="3"/>
    </row>
    <row r="20778" spans="1:1" x14ac:dyDescent="0.25">
      <c r="A20778" s="3"/>
    </row>
    <row r="20779" spans="1:1" x14ac:dyDescent="0.25">
      <c r="A20779" s="3"/>
    </row>
    <row r="20780" spans="1:1" x14ac:dyDescent="0.25">
      <c r="A20780" s="3"/>
    </row>
    <row r="20781" spans="1:1" x14ac:dyDescent="0.25">
      <c r="A20781" s="3"/>
    </row>
    <row r="20782" spans="1:1" x14ac:dyDescent="0.25">
      <c r="A20782" s="3"/>
    </row>
    <row r="20783" spans="1:1" x14ac:dyDescent="0.25">
      <c r="A20783" s="3"/>
    </row>
    <row r="20784" spans="1:1" x14ac:dyDescent="0.25">
      <c r="A20784" s="3"/>
    </row>
    <row r="20785" spans="1:1" x14ac:dyDescent="0.25">
      <c r="A20785" s="3"/>
    </row>
    <row r="20786" spans="1:1" x14ac:dyDescent="0.25">
      <c r="A20786" s="3"/>
    </row>
    <row r="20787" spans="1:1" x14ac:dyDescent="0.25">
      <c r="A20787" s="3"/>
    </row>
    <row r="20788" spans="1:1" x14ac:dyDescent="0.25">
      <c r="A20788" s="3"/>
    </row>
    <row r="20789" spans="1:1" x14ac:dyDescent="0.25">
      <c r="A20789" s="3"/>
    </row>
    <row r="20790" spans="1:1" x14ac:dyDescent="0.25">
      <c r="A20790" s="3"/>
    </row>
    <row r="20791" spans="1:1" x14ac:dyDescent="0.25">
      <c r="A20791" s="3"/>
    </row>
    <row r="20792" spans="1:1" x14ac:dyDescent="0.25">
      <c r="A20792" s="3"/>
    </row>
    <row r="20793" spans="1:1" x14ac:dyDescent="0.25">
      <c r="A20793" s="3"/>
    </row>
    <row r="20794" spans="1:1" x14ac:dyDescent="0.25">
      <c r="A20794" s="3"/>
    </row>
    <row r="20795" spans="1:1" x14ac:dyDescent="0.25">
      <c r="A20795" s="3"/>
    </row>
    <row r="20796" spans="1:1" x14ac:dyDescent="0.25">
      <c r="A20796" s="3"/>
    </row>
    <row r="20797" spans="1:1" x14ac:dyDescent="0.25">
      <c r="A20797" s="3"/>
    </row>
    <row r="20798" spans="1:1" x14ac:dyDescent="0.25">
      <c r="A20798" s="3"/>
    </row>
    <row r="20799" spans="1:1" x14ac:dyDescent="0.25">
      <c r="A20799" s="3"/>
    </row>
    <row r="20800" spans="1:1" x14ac:dyDescent="0.25">
      <c r="A20800" s="3"/>
    </row>
    <row r="20801" spans="1:1" x14ac:dyDescent="0.25">
      <c r="A20801" s="3"/>
    </row>
    <row r="20802" spans="1:1" x14ac:dyDescent="0.25">
      <c r="A20802" s="3"/>
    </row>
    <row r="20803" spans="1:1" x14ac:dyDescent="0.25">
      <c r="A20803" s="3"/>
    </row>
    <row r="20804" spans="1:1" x14ac:dyDescent="0.25">
      <c r="A20804" s="3"/>
    </row>
    <row r="20805" spans="1:1" x14ac:dyDescent="0.25">
      <c r="A20805" s="3"/>
    </row>
    <row r="20806" spans="1:1" x14ac:dyDescent="0.25">
      <c r="A20806" s="3"/>
    </row>
    <row r="20807" spans="1:1" x14ac:dyDescent="0.25">
      <c r="A20807" s="3"/>
    </row>
    <row r="20808" spans="1:1" x14ac:dyDescent="0.25">
      <c r="A20808" s="3"/>
    </row>
    <row r="20809" spans="1:1" x14ac:dyDescent="0.25">
      <c r="A20809" s="3"/>
    </row>
    <row r="20810" spans="1:1" x14ac:dyDescent="0.25">
      <c r="A20810" s="3"/>
    </row>
    <row r="20811" spans="1:1" x14ac:dyDescent="0.25">
      <c r="A20811" s="3"/>
    </row>
    <row r="20812" spans="1:1" x14ac:dyDescent="0.25">
      <c r="A20812" s="3"/>
    </row>
    <row r="20813" spans="1:1" x14ac:dyDescent="0.25">
      <c r="A20813" s="3"/>
    </row>
    <row r="20814" spans="1:1" x14ac:dyDescent="0.25">
      <c r="A20814" s="3"/>
    </row>
    <row r="20815" spans="1:1" x14ac:dyDescent="0.25">
      <c r="A20815" s="3"/>
    </row>
    <row r="20816" spans="1:1" x14ac:dyDescent="0.25">
      <c r="A20816" s="3"/>
    </row>
    <row r="20817" spans="1:1" x14ac:dyDescent="0.25">
      <c r="A20817" s="3"/>
    </row>
    <row r="20818" spans="1:1" x14ac:dyDescent="0.25">
      <c r="A20818" s="3"/>
    </row>
    <row r="20819" spans="1:1" x14ac:dyDescent="0.25">
      <c r="A20819" s="3"/>
    </row>
    <row r="20820" spans="1:1" x14ac:dyDescent="0.25">
      <c r="A20820" s="3"/>
    </row>
    <row r="20821" spans="1:1" x14ac:dyDescent="0.25">
      <c r="A20821" s="3"/>
    </row>
    <row r="20822" spans="1:1" x14ac:dyDescent="0.25">
      <c r="A20822" s="3"/>
    </row>
    <row r="20823" spans="1:1" x14ac:dyDescent="0.25">
      <c r="A20823" s="3"/>
    </row>
    <row r="20824" spans="1:1" x14ac:dyDescent="0.25">
      <c r="A20824" s="3"/>
    </row>
    <row r="20825" spans="1:1" x14ac:dyDescent="0.25">
      <c r="A20825" s="3"/>
    </row>
    <row r="20826" spans="1:1" x14ac:dyDescent="0.25">
      <c r="A20826" s="3"/>
    </row>
    <row r="20827" spans="1:1" x14ac:dyDescent="0.25">
      <c r="A20827" s="3"/>
    </row>
    <row r="20828" spans="1:1" x14ac:dyDescent="0.25">
      <c r="A20828" s="3"/>
    </row>
    <row r="20829" spans="1:1" x14ac:dyDescent="0.25">
      <c r="A20829" s="3"/>
    </row>
    <row r="20830" spans="1:1" x14ac:dyDescent="0.25">
      <c r="A20830" s="3"/>
    </row>
    <row r="20831" spans="1:1" x14ac:dyDescent="0.25">
      <c r="A20831" s="3"/>
    </row>
    <row r="20832" spans="1:1" x14ac:dyDescent="0.25">
      <c r="A20832" s="3"/>
    </row>
    <row r="20833" spans="1:1" x14ac:dyDescent="0.25">
      <c r="A20833" s="3"/>
    </row>
    <row r="20834" spans="1:1" x14ac:dyDescent="0.25">
      <c r="A20834" s="3"/>
    </row>
    <row r="20835" spans="1:1" x14ac:dyDescent="0.25">
      <c r="A20835" s="3"/>
    </row>
    <row r="20836" spans="1:1" x14ac:dyDescent="0.25">
      <c r="A20836" s="3"/>
    </row>
    <row r="20837" spans="1:1" x14ac:dyDescent="0.25">
      <c r="A20837" s="3"/>
    </row>
    <row r="20838" spans="1:1" x14ac:dyDescent="0.25">
      <c r="A20838" s="3"/>
    </row>
    <row r="20839" spans="1:1" x14ac:dyDescent="0.25">
      <c r="A20839" s="3"/>
    </row>
    <row r="20840" spans="1:1" x14ac:dyDescent="0.25">
      <c r="A20840" s="3"/>
    </row>
    <row r="20841" spans="1:1" x14ac:dyDescent="0.25">
      <c r="A20841" s="3"/>
    </row>
    <row r="20842" spans="1:1" x14ac:dyDescent="0.25">
      <c r="A20842" s="3"/>
    </row>
    <row r="20843" spans="1:1" x14ac:dyDescent="0.25">
      <c r="A20843" s="3"/>
    </row>
    <row r="20844" spans="1:1" x14ac:dyDescent="0.25">
      <c r="A20844" s="3"/>
    </row>
    <row r="20845" spans="1:1" x14ac:dyDescent="0.25">
      <c r="A20845" s="3"/>
    </row>
    <row r="20846" spans="1:1" x14ac:dyDescent="0.25">
      <c r="A20846" s="3"/>
    </row>
    <row r="20847" spans="1:1" x14ac:dyDescent="0.25">
      <c r="A20847" s="3"/>
    </row>
    <row r="20848" spans="1:1" x14ac:dyDescent="0.25">
      <c r="A20848" s="3"/>
    </row>
    <row r="20849" spans="1:1" x14ac:dyDescent="0.25">
      <c r="A20849" s="3"/>
    </row>
    <row r="20850" spans="1:1" x14ac:dyDescent="0.25">
      <c r="A20850" s="3"/>
    </row>
    <row r="20851" spans="1:1" x14ac:dyDescent="0.25">
      <c r="A20851" s="3"/>
    </row>
    <row r="20852" spans="1:1" x14ac:dyDescent="0.25">
      <c r="A20852" s="3"/>
    </row>
    <row r="20853" spans="1:1" x14ac:dyDescent="0.25">
      <c r="A20853" s="3"/>
    </row>
    <row r="20854" spans="1:1" x14ac:dyDescent="0.25">
      <c r="A20854" s="3"/>
    </row>
    <row r="20855" spans="1:1" x14ac:dyDescent="0.25">
      <c r="A20855" s="3"/>
    </row>
    <row r="20856" spans="1:1" x14ac:dyDescent="0.25">
      <c r="A20856" s="3"/>
    </row>
    <row r="20857" spans="1:1" x14ac:dyDescent="0.25">
      <c r="A20857" s="3"/>
    </row>
    <row r="20858" spans="1:1" x14ac:dyDescent="0.25">
      <c r="A20858" s="3"/>
    </row>
    <row r="20859" spans="1:1" x14ac:dyDescent="0.25">
      <c r="A20859" s="3"/>
    </row>
    <row r="20860" spans="1:1" x14ac:dyDescent="0.25">
      <c r="A20860" s="3"/>
    </row>
    <row r="20861" spans="1:1" x14ac:dyDescent="0.25">
      <c r="A20861" s="3"/>
    </row>
    <row r="20862" spans="1:1" x14ac:dyDescent="0.25">
      <c r="A20862" s="3"/>
    </row>
    <row r="20863" spans="1:1" x14ac:dyDescent="0.25">
      <c r="A20863" s="3"/>
    </row>
    <row r="20864" spans="1:1" x14ac:dyDescent="0.25">
      <c r="A20864" s="3"/>
    </row>
    <row r="20865" spans="1:1" x14ac:dyDescent="0.25">
      <c r="A20865" s="3"/>
    </row>
    <row r="20866" spans="1:1" x14ac:dyDescent="0.25">
      <c r="A20866" s="3"/>
    </row>
    <row r="20867" spans="1:1" x14ac:dyDescent="0.25">
      <c r="A20867" s="3"/>
    </row>
    <row r="20868" spans="1:1" x14ac:dyDescent="0.25">
      <c r="A20868" s="3"/>
    </row>
    <row r="20869" spans="1:1" x14ac:dyDescent="0.25">
      <c r="A20869" s="3"/>
    </row>
    <row r="20870" spans="1:1" x14ac:dyDescent="0.25">
      <c r="A20870" s="3"/>
    </row>
    <row r="20871" spans="1:1" x14ac:dyDescent="0.25">
      <c r="A20871" s="3"/>
    </row>
    <row r="20872" spans="1:1" x14ac:dyDescent="0.25">
      <c r="A20872" s="3"/>
    </row>
    <row r="20873" spans="1:1" x14ac:dyDescent="0.25">
      <c r="A20873" s="3"/>
    </row>
    <row r="20874" spans="1:1" x14ac:dyDescent="0.25">
      <c r="A20874" s="3"/>
    </row>
    <row r="20875" spans="1:1" x14ac:dyDescent="0.25">
      <c r="A20875" s="3"/>
    </row>
    <row r="20876" spans="1:1" x14ac:dyDescent="0.25">
      <c r="A20876" s="3"/>
    </row>
    <row r="20877" spans="1:1" x14ac:dyDescent="0.25">
      <c r="A20877" s="3"/>
    </row>
    <row r="20878" spans="1:1" x14ac:dyDescent="0.25">
      <c r="A20878" s="3"/>
    </row>
    <row r="20879" spans="1:1" x14ac:dyDescent="0.25">
      <c r="A20879" s="3"/>
    </row>
    <row r="20880" spans="1:1" x14ac:dyDescent="0.25">
      <c r="A20880" s="3"/>
    </row>
    <row r="20881" spans="1:1" x14ac:dyDescent="0.25">
      <c r="A20881" s="3"/>
    </row>
    <row r="20882" spans="1:1" x14ac:dyDescent="0.25">
      <c r="A20882" s="3"/>
    </row>
    <row r="20883" spans="1:1" x14ac:dyDescent="0.25">
      <c r="A20883" s="3"/>
    </row>
    <row r="20884" spans="1:1" x14ac:dyDescent="0.25">
      <c r="A20884" s="3"/>
    </row>
    <row r="20885" spans="1:1" x14ac:dyDescent="0.25">
      <c r="A20885" s="3"/>
    </row>
    <row r="20886" spans="1:1" x14ac:dyDescent="0.25">
      <c r="A20886" s="3"/>
    </row>
    <row r="20887" spans="1:1" x14ac:dyDescent="0.25">
      <c r="A20887" s="3"/>
    </row>
    <row r="20888" spans="1:1" x14ac:dyDescent="0.25">
      <c r="A20888" s="3"/>
    </row>
    <row r="20889" spans="1:1" x14ac:dyDescent="0.25">
      <c r="A20889" s="3"/>
    </row>
    <row r="20890" spans="1:1" x14ac:dyDescent="0.25">
      <c r="A20890" s="3"/>
    </row>
    <row r="20891" spans="1:1" x14ac:dyDescent="0.25">
      <c r="A20891" s="3"/>
    </row>
    <row r="20892" spans="1:1" x14ac:dyDescent="0.25">
      <c r="A20892" s="3"/>
    </row>
    <row r="20893" spans="1:1" x14ac:dyDescent="0.25">
      <c r="A20893" s="3"/>
    </row>
    <row r="20894" spans="1:1" x14ac:dyDescent="0.25">
      <c r="A20894" s="3"/>
    </row>
    <row r="20895" spans="1:1" x14ac:dyDescent="0.25">
      <c r="A20895" s="3"/>
    </row>
    <row r="20896" spans="1:1" x14ac:dyDescent="0.25">
      <c r="A20896" s="3"/>
    </row>
    <row r="20897" spans="1:1" x14ac:dyDescent="0.25">
      <c r="A20897" s="3"/>
    </row>
    <row r="20898" spans="1:1" x14ac:dyDescent="0.25">
      <c r="A20898" s="3"/>
    </row>
    <row r="20899" spans="1:1" x14ac:dyDescent="0.25">
      <c r="A20899" s="3"/>
    </row>
    <row r="20900" spans="1:1" x14ac:dyDescent="0.25">
      <c r="A20900" s="3"/>
    </row>
    <row r="20901" spans="1:1" x14ac:dyDescent="0.25">
      <c r="A20901" s="3"/>
    </row>
    <row r="20902" spans="1:1" x14ac:dyDescent="0.25">
      <c r="A20902" s="3"/>
    </row>
    <row r="20903" spans="1:1" x14ac:dyDescent="0.25">
      <c r="A20903" s="3"/>
    </row>
    <row r="20904" spans="1:1" x14ac:dyDescent="0.25">
      <c r="A20904" s="3"/>
    </row>
    <row r="20905" spans="1:1" x14ac:dyDescent="0.25">
      <c r="A20905" s="3"/>
    </row>
    <row r="20906" spans="1:1" x14ac:dyDescent="0.25">
      <c r="A20906" s="3"/>
    </row>
    <row r="20907" spans="1:1" x14ac:dyDescent="0.25">
      <c r="A20907" s="3"/>
    </row>
    <row r="20908" spans="1:1" x14ac:dyDescent="0.25">
      <c r="A20908" s="3"/>
    </row>
    <row r="20909" spans="1:1" x14ac:dyDescent="0.25">
      <c r="A20909" s="3"/>
    </row>
    <row r="20910" spans="1:1" x14ac:dyDescent="0.25">
      <c r="A20910" s="3"/>
    </row>
    <row r="20911" spans="1:1" x14ac:dyDescent="0.25">
      <c r="A20911" s="3"/>
    </row>
    <row r="20912" spans="1:1" x14ac:dyDescent="0.25">
      <c r="A20912" s="3"/>
    </row>
    <row r="20913" spans="1:1" x14ac:dyDescent="0.25">
      <c r="A20913" s="3"/>
    </row>
    <row r="20914" spans="1:1" x14ac:dyDescent="0.25">
      <c r="A20914" s="3"/>
    </row>
    <row r="20915" spans="1:1" x14ac:dyDescent="0.25">
      <c r="A20915" s="3"/>
    </row>
    <row r="20916" spans="1:1" x14ac:dyDescent="0.25">
      <c r="A20916" s="3"/>
    </row>
    <row r="20917" spans="1:1" x14ac:dyDescent="0.25">
      <c r="A20917" s="3"/>
    </row>
    <row r="20918" spans="1:1" x14ac:dyDescent="0.25">
      <c r="A20918" s="3"/>
    </row>
    <row r="20919" spans="1:1" x14ac:dyDescent="0.25">
      <c r="A20919" s="3"/>
    </row>
    <row r="20920" spans="1:1" x14ac:dyDescent="0.25">
      <c r="A20920" s="3"/>
    </row>
    <row r="20921" spans="1:1" x14ac:dyDescent="0.25">
      <c r="A20921" s="3"/>
    </row>
    <row r="20922" spans="1:1" x14ac:dyDescent="0.25">
      <c r="A20922" s="3"/>
    </row>
    <row r="20923" spans="1:1" x14ac:dyDescent="0.25">
      <c r="A20923" s="3"/>
    </row>
    <row r="20924" spans="1:1" x14ac:dyDescent="0.25">
      <c r="A20924" s="3"/>
    </row>
    <row r="20925" spans="1:1" x14ac:dyDescent="0.25">
      <c r="A20925" s="3"/>
    </row>
    <row r="20926" spans="1:1" x14ac:dyDescent="0.25">
      <c r="A20926" s="3"/>
    </row>
    <row r="20927" spans="1:1" x14ac:dyDescent="0.25">
      <c r="A20927" s="3"/>
    </row>
    <row r="20928" spans="1:1" x14ac:dyDescent="0.25">
      <c r="A20928" s="3"/>
    </row>
    <row r="20929" spans="1:1" x14ac:dyDescent="0.25">
      <c r="A20929" s="3"/>
    </row>
    <row r="20930" spans="1:1" x14ac:dyDescent="0.25">
      <c r="A20930" s="3"/>
    </row>
    <row r="20931" spans="1:1" x14ac:dyDescent="0.25">
      <c r="A20931" s="3"/>
    </row>
    <row r="20932" spans="1:1" x14ac:dyDescent="0.25">
      <c r="A20932" s="3"/>
    </row>
    <row r="20933" spans="1:1" x14ac:dyDescent="0.25">
      <c r="A20933" s="3"/>
    </row>
    <row r="20934" spans="1:1" x14ac:dyDescent="0.25">
      <c r="A20934" s="3"/>
    </row>
    <row r="20935" spans="1:1" x14ac:dyDescent="0.25">
      <c r="A20935" s="3"/>
    </row>
    <row r="20936" spans="1:1" x14ac:dyDescent="0.25">
      <c r="A20936" s="3"/>
    </row>
    <row r="20937" spans="1:1" x14ac:dyDescent="0.25">
      <c r="A20937" s="3"/>
    </row>
    <row r="20938" spans="1:1" x14ac:dyDescent="0.25">
      <c r="A20938" s="3"/>
    </row>
    <row r="20939" spans="1:1" x14ac:dyDescent="0.25">
      <c r="A20939" s="3"/>
    </row>
    <row r="20940" spans="1:1" x14ac:dyDescent="0.25">
      <c r="A20940" s="3"/>
    </row>
    <row r="20941" spans="1:1" x14ac:dyDescent="0.25">
      <c r="A20941" s="3"/>
    </row>
    <row r="20942" spans="1:1" x14ac:dyDescent="0.25">
      <c r="A20942" s="3"/>
    </row>
    <row r="20943" spans="1:1" x14ac:dyDescent="0.25">
      <c r="A20943" s="3"/>
    </row>
    <row r="20944" spans="1:1" x14ac:dyDescent="0.25">
      <c r="A20944" s="3"/>
    </row>
    <row r="20945" spans="1:1" x14ac:dyDescent="0.25">
      <c r="A20945" s="3"/>
    </row>
    <row r="20946" spans="1:1" x14ac:dyDescent="0.25">
      <c r="A20946" s="3"/>
    </row>
    <row r="20947" spans="1:1" x14ac:dyDescent="0.25">
      <c r="A20947" s="3"/>
    </row>
    <row r="20948" spans="1:1" x14ac:dyDescent="0.25">
      <c r="A20948" s="3"/>
    </row>
    <row r="20949" spans="1:1" x14ac:dyDescent="0.25">
      <c r="A20949" s="3"/>
    </row>
    <row r="20950" spans="1:1" x14ac:dyDescent="0.25">
      <c r="A20950" s="3"/>
    </row>
    <row r="20951" spans="1:1" x14ac:dyDescent="0.25">
      <c r="A20951" s="3"/>
    </row>
    <row r="20952" spans="1:1" x14ac:dyDescent="0.25">
      <c r="A20952" s="3"/>
    </row>
    <row r="20953" spans="1:1" x14ac:dyDescent="0.25">
      <c r="A20953" s="3"/>
    </row>
    <row r="20954" spans="1:1" x14ac:dyDescent="0.25">
      <c r="A20954" s="3"/>
    </row>
    <row r="20955" spans="1:1" x14ac:dyDescent="0.25">
      <c r="A20955" s="3"/>
    </row>
    <row r="20956" spans="1:1" x14ac:dyDescent="0.25">
      <c r="A20956" s="3"/>
    </row>
    <row r="20957" spans="1:1" x14ac:dyDescent="0.25">
      <c r="A20957" s="3"/>
    </row>
    <row r="20958" spans="1:1" x14ac:dyDescent="0.25">
      <c r="A20958" s="3"/>
    </row>
    <row r="20959" spans="1:1" x14ac:dyDescent="0.25">
      <c r="A20959" s="3"/>
    </row>
    <row r="20960" spans="1:1" x14ac:dyDescent="0.25">
      <c r="A20960" s="3"/>
    </row>
    <row r="20961" spans="1:1" x14ac:dyDescent="0.25">
      <c r="A20961" s="3"/>
    </row>
    <row r="20962" spans="1:1" x14ac:dyDescent="0.25">
      <c r="A20962" s="3"/>
    </row>
    <row r="20963" spans="1:1" x14ac:dyDescent="0.25">
      <c r="A20963" s="3"/>
    </row>
    <row r="20964" spans="1:1" x14ac:dyDescent="0.25">
      <c r="A20964" s="3"/>
    </row>
    <row r="20965" spans="1:1" x14ac:dyDescent="0.25">
      <c r="A20965" s="3"/>
    </row>
    <row r="20966" spans="1:1" x14ac:dyDescent="0.25">
      <c r="A20966" s="3"/>
    </row>
    <row r="20967" spans="1:1" x14ac:dyDescent="0.25">
      <c r="A20967" s="3"/>
    </row>
    <row r="20968" spans="1:1" x14ac:dyDescent="0.25">
      <c r="A20968" s="3"/>
    </row>
    <row r="20969" spans="1:1" x14ac:dyDescent="0.25">
      <c r="A20969" s="3"/>
    </row>
    <row r="20970" spans="1:1" x14ac:dyDescent="0.25">
      <c r="A20970" s="3"/>
    </row>
    <row r="20971" spans="1:1" x14ac:dyDescent="0.25">
      <c r="A20971" s="3"/>
    </row>
    <row r="20972" spans="1:1" x14ac:dyDescent="0.25">
      <c r="A20972" s="3"/>
    </row>
    <row r="20973" spans="1:1" x14ac:dyDescent="0.25">
      <c r="A20973" s="3"/>
    </row>
    <row r="20974" spans="1:1" x14ac:dyDescent="0.25">
      <c r="A20974" s="3"/>
    </row>
    <row r="20975" spans="1:1" x14ac:dyDescent="0.25">
      <c r="A20975" s="3"/>
    </row>
    <row r="20976" spans="1:1" x14ac:dyDescent="0.25">
      <c r="A20976" s="3"/>
    </row>
    <row r="20977" spans="1:1" x14ac:dyDescent="0.25">
      <c r="A20977" s="3"/>
    </row>
    <row r="20978" spans="1:1" x14ac:dyDescent="0.25">
      <c r="A20978" s="3"/>
    </row>
    <row r="20979" spans="1:1" x14ac:dyDescent="0.25">
      <c r="A20979" s="3"/>
    </row>
    <row r="20980" spans="1:1" x14ac:dyDescent="0.25">
      <c r="A20980" s="3"/>
    </row>
    <row r="20981" spans="1:1" x14ac:dyDescent="0.25">
      <c r="A20981" s="3"/>
    </row>
    <row r="20982" spans="1:1" x14ac:dyDescent="0.25">
      <c r="A20982" s="3"/>
    </row>
    <row r="20983" spans="1:1" x14ac:dyDescent="0.25">
      <c r="A20983" s="3"/>
    </row>
    <row r="20984" spans="1:1" x14ac:dyDescent="0.25">
      <c r="A20984" s="3"/>
    </row>
    <row r="20985" spans="1:1" x14ac:dyDescent="0.25">
      <c r="A20985" s="3"/>
    </row>
    <row r="20986" spans="1:1" x14ac:dyDescent="0.25">
      <c r="A20986" s="3"/>
    </row>
    <row r="20987" spans="1:1" x14ac:dyDescent="0.25">
      <c r="A20987" s="3"/>
    </row>
    <row r="20988" spans="1:1" x14ac:dyDescent="0.25">
      <c r="A20988" s="3"/>
    </row>
    <row r="20989" spans="1:1" x14ac:dyDescent="0.25">
      <c r="A20989" s="3"/>
    </row>
    <row r="20990" spans="1:1" x14ac:dyDescent="0.25">
      <c r="A20990" s="3"/>
    </row>
    <row r="20991" spans="1:1" x14ac:dyDescent="0.25">
      <c r="A20991" s="3"/>
    </row>
    <row r="20992" spans="1:1" x14ac:dyDescent="0.25">
      <c r="A20992" s="3"/>
    </row>
    <row r="20993" spans="1:1" x14ac:dyDescent="0.25">
      <c r="A20993" s="3"/>
    </row>
    <row r="20994" spans="1:1" x14ac:dyDescent="0.25">
      <c r="A20994" s="3"/>
    </row>
    <row r="20995" spans="1:1" x14ac:dyDescent="0.25">
      <c r="A20995" s="3"/>
    </row>
    <row r="20996" spans="1:1" x14ac:dyDescent="0.25">
      <c r="A20996" s="3"/>
    </row>
    <row r="20997" spans="1:1" x14ac:dyDescent="0.25">
      <c r="A20997" s="3"/>
    </row>
    <row r="20998" spans="1:1" x14ac:dyDescent="0.25">
      <c r="A20998" s="3"/>
    </row>
    <row r="20999" spans="1:1" x14ac:dyDescent="0.25">
      <c r="A20999" s="3"/>
    </row>
    <row r="21000" spans="1:1" x14ac:dyDescent="0.25">
      <c r="A21000" s="3"/>
    </row>
    <row r="21001" spans="1:1" x14ac:dyDescent="0.25">
      <c r="A21001" s="3"/>
    </row>
    <row r="21002" spans="1:1" x14ac:dyDescent="0.25">
      <c r="A21002" s="3"/>
    </row>
    <row r="21003" spans="1:1" x14ac:dyDescent="0.25">
      <c r="A21003" s="3"/>
    </row>
    <row r="21004" spans="1:1" x14ac:dyDescent="0.25">
      <c r="A21004" s="3"/>
    </row>
    <row r="21005" spans="1:1" x14ac:dyDescent="0.25">
      <c r="A21005" s="3"/>
    </row>
    <row r="21006" spans="1:1" x14ac:dyDescent="0.25">
      <c r="A21006" s="3"/>
    </row>
    <row r="21007" spans="1:1" x14ac:dyDescent="0.25">
      <c r="A21007" s="3"/>
    </row>
    <row r="21008" spans="1:1" x14ac:dyDescent="0.25">
      <c r="A21008" s="3"/>
    </row>
    <row r="21009" spans="1:1" x14ac:dyDescent="0.25">
      <c r="A21009" s="3"/>
    </row>
    <row r="21010" spans="1:1" x14ac:dyDescent="0.25">
      <c r="A21010" s="3"/>
    </row>
    <row r="21011" spans="1:1" x14ac:dyDescent="0.25">
      <c r="A21011" s="3"/>
    </row>
    <row r="21012" spans="1:1" x14ac:dyDescent="0.25">
      <c r="A21012" s="3"/>
    </row>
    <row r="21013" spans="1:1" x14ac:dyDescent="0.25">
      <c r="A21013" s="3"/>
    </row>
    <row r="21014" spans="1:1" x14ac:dyDescent="0.25">
      <c r="A21014" s="3"/>
    </row>
    <row r="21015" spans="1:1" x14ac:dyDescent="0.25">
      <c r="A21015" s="3"/>
    </row>
    <row r="21016" spans="1:1" x14ac:dyDescent="0.25">
      <c r="A21016" s="3"/>
    </row>
    <row r="21017" spans="1:1" x14ac:dyDescent="0.25">
      <c r="A21017" s="3"/>
    </row>
    <row r="21018" spans="1:1" x14ac:dyDescent="0.25">
      <c r="A21018" s="3"/>
    </row>
    <row r="21019" spans="1:1" x14ac:dyDescent="0.25">
      <c r="A21019" s="3"/>
    </row>
    <row r="21020" spans="1:1" x14ac:dyDescent="0.25">
      <c r="A21020" s="3"/>
    </row>
    <row r="21021" spans="1:1" x14ac:dyDescent="0.25">
      <c r="A21021" s="3"/>
    </row>
    <row r="21022" spans="1:1" x14ac:dyDescent="0.25">
      <c r="A21022" s="3"/>
    </row>
    <row r="21023" spans="1:1" x14ac:dyDescent="0.25">
      <c r="A21023" s="3"/>
    </row>
    <row r="21024" spans="1:1" x14ac:dyDescent="0.25">
      <c r="A21024" s="3"/>
    </row>
    <row r="21025" spans="1:1" x14ac:dyDescent="0.25">
      <c r="A21025" s="3"/>
    </row>
    <row r="21026" spans="1:1" x14ac:dyDescent="0.25">
      <c r="A21026" s="3"/>
    </row>
    <row r="21027" spans="1:1" x14ac:dyDescent="0.25">
      <c r="A21027" s="3"/>
    </row>
    <row r="21028" spans="1:1" x14ac:dyDescent="0.25">
      <c r="A21028" s="3"/>
    </row>
    <row r="21029" spans="1:1" x14ac:dyDescent="0.25">
      <c r="A21029" s="3"/>
    </row>
    <row r="21030" spans="1:1" x14ac:dyDescent="0.25">
      <c r="A21030" s="3"/>
    </row>
    <row r="21031" spans="1:1" x14ac:dyDescent="0.25">
      <c r="A21031" s="3"/>
    </row>
    <row r="21032" spans="1:1" x14ac:dyDescent="0.25">
      <c r="A21032" s="3"/>
    </row>
    <row r="21033" spans="1:1" x14ac:dyDescent="0.25">
      <c r="A21033" s="3"/>
    </row>
    <row r="21034" spans="1:1" x14ac:dyDescent="0.25">
      <c r="A21034" s="3"/>
    </row>
    <row r="21035" spans="1:1" x14ac:dyDescent="0.25">
      <c r="A21035" s="3"/>
    </row>
    <row r="21036" spans="1:1" x14ac:dyDescent="0.25">
      <c r="A21036" s="3"/>
    </row>
    <row r="21037" spans="1:1" x14ac:dyDescent="0.25">
      <c r="A21037" s="3"/>
    </row>
    <row r="21038" spans="1:1" x14ac:dyDescent="0.25">
      <c r="A21038" s="3"/>
    </row>
    <row r="21039" spans="1:1" x14ac:dyDescent="0.25">
      <c r="A21039" s="3"/>
    </row>
    <row r="21040" spans="1:1" x14ac:dyDescent="0.25">
      <c r="A21040" s="3"/>
    </row>
    <row r="21041" spans="1:1" x14ac:dyDescent="0.25">
      <c r="A21041" s="3"/>
    </row>
    <row r="21042" spans="1:1" x14ac:dyDescent="0.25">
      <c r="A21042" s="3"/>
    </row>
    <row r="21043" spans="1:1" x14ac:dyDescent="0.25">
      <c r="A21043" s="3"/>
    </row>
    <row r="21044" spans="1:1" x14ac:dyDescent="0.25">
      <c r="A21044" s="3"/>
    </row>
    <row r="21045" spans="1:1" x14ac:dyDescent="0.25">
      <c r="A21045" s="3"/>
    </row>
    <row r="21046" spans="1:1" x14ac:dyDescent="0.25">
      <c r="A21046" s="3"/>
    </row>
    <row r="21047" spans="1:1" x14ac:dyDescent="0.25">
      <c r="A21047" s="3"/>
    </row>
    <row r="21048" spans="1:1" x14ac:dyDescent="0.25">
      <c r="A21048" s="3"/>
    </row>
    <row r="21049" spans="1:1" x14ac:dyDescent="0.25">
      <c r="A21049" s="3"/>
    </row>
    <row r="21050" spans="1:1" x14ac:dyDescent="0.25">
      <c r="A21050" s="3"/>
    </row>
    <row r="21051" spans="1:1" x14ac:dyDescent="0.25">
      <c r="A21051" s="3"/>
    </row>
    <row r="21052" spans="1:1" x14ac:dyDescent="0.25">
      <c r="A21052" s="3"/>
    </row>
    <row r="21053" spans="1:1" x14ac:dyDescent="0.25">
      <c r="A21053" s="3"/>
    </row>
    <row r="21054" spans="1:1" x14ac:dyDescent="0.25">
      <c r="A21054" s="3"/>
    </row>
    <row r="21055" spans="1:1" x14ac:dyDescent="0.25">
      <c r="A21055" s="3"/>
    </row>
    <row r="21056" spans="1:1" x14ac:dyDescent="0.25">
      <c r="A21056" s="3"/>
    </row>
    <row r="21057" spans="1:1" x14ac:dyDescent="0.25">
      <c r="A21057" s="3"/>
    </row>
    <row r="21058" spans="1:1" x14ac:dyDescent="0.25">
      <c r="A21058" s="3"/>
    </row>
    <row r="21059" spans="1:1" x14ac:dyDescent="0.25">
      <c r="A21059" s="3"/>
    </row>
    <row r="21060" spans="1:1" x14ac:dyDescent="0.25">
      <c r="A21060" s="3"/>
    </row>
    <row r="21061" spans="1:1" x14ac:dyDescent="0.25">
      <c r="A21061" s="3"/>
    </row>
    <row r="21062" spans="1:1" x14ac:dyDescent="0.25">
      <c r="A21062" s="3"/>
    </row>
    <row r="21063" spans="1:1" x14ac:dyDescent="0.25">
      <c r="A21063" s="3"/>
    </row>
    <row r="21064" spans="1:1" x14ac:dyDescent="0.25">
      <c r="A21064" s="3"/>
    </row>
    <row r="21065" spans="1:1" x14ac:dyDescent="0.25">
      <c r="A21065" s="3"/>
    </row>
    <row r="21066" spans="1:1" x14ac:dyDescent="0.25">
      <c r="A21066" s="3"/>
    </row>
    <row r="21067" spans="1:1" x14ac:dyDescent="0.25">
      <c r="A21067" s="3"/>
    </row>
    <row r="21068" spans="1:1" x14ac:dyDescent="0.25">
      <c r="A21068" s="3"/>
    </row>
    <row r="21069" spans="1:1" x14ac:dyDescent="0.25">
      <c r="A21069" s="3"/>
    </row>
    <row r="21070" spans="1:1" x14ac:dyDescent="0.25">
      <c r="A21070" s="3"/>
    </row>
    <row r="21071" spans="1:1" x14ac:dyDescent="0.25">
      <c r="A21071" s="3"/>
    </row>
    <row r="21072" spans="1:1" x14ac:dyDescent="0.25">
      <c r="A21072" s="3"/>
    </row>
    <row r="21073" spans="1:1" x14ac:dyDescent="0.25">
      <c r="A21073" s="3"/>
    </row>
    <row r="21074" spans="1:1" x14ac:dyDescent="0.25">
      <c r="A21074" s="3"/>
    </row>
    <row r="21075" spans="1:1" x14ac:dyDescent="0.25">
      <c r="A21075" s="3"/>
    </row>
    <row r="21076" spans="1:1" x14ac:dyDescent="0.25">
      <c r="A21076" s="3"/>
    </row>
    <row r="21077" spans="1:1" x14ac:dyDescent="0.25">
      <c r="A21077" s="3"/>
    </row>
    <row r="21078" spans="1:1" x14ac:dyDescent="0.25">
      <c r="A21078" s="3"/>
    </row>
    <row r="21079" spans="1:1" x14ac:dyDescent="0.25">
      <c r="A21079" s="3"/>
    </row>
    <row r="21080" spans="1:1" x14ac:dyDescent="0.25">
      <c r="A21080" s="3"/>
    </row>
    <row r="21081" spans="1:1" x14ac:dyDescent="0.25">
      <c r="A21081" s="3"/>
    </row>
    <row r="21082" spans="1:1" x14ac:dyDescent="0.25">
      <c r="A21082" s="3"/>
    </row>
    <row r="21083" spans="1:1" x14ac:dyDescent="0.25">
      <c r="A21083" s="3"/>
    </row>
    <row r="21084" spans="1:1" x14ac:dyDescent="0.25">
      <c r="A21084" s="3"/>
    </row>
    <row r="21085" spans="1:1" x14ac:dyDescent="0.25">
      <c r="A21085" s="3"/>
    </row>
    <row r="21086" spans="1:1" x14ac:dyDescent="0.25">
      <c r="A21086" s="3"/>
    </row>
    <row r="21087" spans="1:1" x14ac:dyDescent="0.25">
      <c r="A21087" s="3"/>
    </row>
    <row r="21088" spans="1:1" x14ac:dyDescent="0.25">
      <c r="A21088" s="3"/>
    </row>
    <row r="21089" spans="1:1" x14ac:dyDescent="0.25">
      <c r="A21089" s="3"/>
    </row>
    <row r="21090" spans="1:1" x14ac:dyDescent="0.25">
      <c r="A21090" s="3"/>
    </row>
    <row r="21091" spans="1:1" x14ac:dyDescent="0.25">
      <c r="A21091" s="3"/>
    </row>
    <row r="21092" spans="1:1" x14ac:dyDescent="0.25">
      <c r="A21092" s="3"/>
    </row>
    <row r="21093" spans="1:1" x14ac:dyDescent="0.25">
      <c r="A21093" s="3"/>
    </row>
    <row r="21094" spans="1:1" x14ac:dyDescent="0.25">
      <c r="A21094" s="3"/>
    </row>
    <row r="21095" spans="1:1" x14ac:dyDescent="0.25">
      <c r="A21095" s="3"/>
    </row>
    <row r="21096" spans="1:1" x14ac:dyDescent="0.25">
      <c r="A21096" s="3"/>
    </row>
    <row r="21097" spans="1:1" x14ac:dyDescent="0.25">
      <c r="A21097" s="3"/>
    </row>
    <row r="21098" spans="1:1" x14ac:dyDescent="0.25">
      <c r="A21098" s="3"/>
    </row>
    <row r="21099" spans="1:1" x14ac:dyDescent="0.25">
      <c r="A21099" s="3"/>
    </row>
    <row r="21100" spans="1:1" x14ac:dyDescent="0.25">
      <c r="A21100" s="3"/>
    </row>
    <row r="21101" spans="1:1" x14ac:dyDescent="0.25">
      <c r="A21101" s="3"/>
    </row>
    <row r="21102" spans="1:1" x14ac:dyDescent="0.25">
      <c r="A21102" s="3"/>
    </row>
    <row r="21103" spans="1:1" x14ac:dyDescent="0.25">
      <c r="A21103" s="3"/>
    </row>
    <row r="21104" spans="1:1" x14ac:dyDescent="0.25">
      <c r="A21104" s="3"/>
    </row>
    <row r="21105" spans="1:1" x14ac:dyDescent="0.25">
      <c r="A21105" s="3"/>
    </row>
    <row r="21106" spans="1:1" x14ac:dyDescent="0.25">
      <c r="A21106" s="3"/>
    </row>
    <row r="21107" spans="1:1" x14ac:dyDescent="0.25">
      <c r="A21107" s="3"/>
    </row>
    <row r="21108" spans="1:1" x14ac:dyDescent="0.25">
      <c r="A21108" s="3"/>
    </row>
    <row r="21109" spans="1:1" x14ac:dyDescent="0.25">
      <c r="A21109" s="3"/>
    </row>
    <row r="21110" spans="1:1" x14ac:dyDescent="0.25">
      <c r="A21110" s="3"/>
    </row>
    <row r="21111" spans="1:1" x14ac:dyDescent="0.25">
      <c r="A21111" s="3"/>
    </row>
    <row r="21112" spans="1:1" x14ac:dyDescent="0.25">
      <c r="A21112" s="3"/>
    </row>
    <row r="21113" spans="1:1" x14ac:dyDescent="0.25">
      <c r="A21113" s="3"/>
    </row>
    <row r="21114" spans="1:1" x14ac:dyDescent="0.25">
      <c r="A21114" s="3"/>
    </row>
    <row r="21115" spans="1:1" x14ac:dyDescent="0.25">
      <c r="A21115" s="3"/>
    </row>
    <row r="21116" spans="1:1" x14ac:dyDescent="0.25">
      <c r="A21116" s="3"/>
    </row>
    <row r="21117" spans="1:1" x14ac:dyDescent="0.25">
      <c r="A21117" s="3"/>
    </row>
    <row r="21118" spans="1:1" x14ac:dyDescent="0.25">
      <c r="A21118" s="3"/>
    </row>
    <row r="21119" spans="1:1" x14ac:dyDescent="0.25">
      <c r="A21119" s="3"/>
    </row>
    <row r="21120" spans="1:1" x14ac:dyDescent="0.25">
      <c r="A21120" s="3"/>
    </row>
    <row r="21121" spans="1:1" x14ac:dyDescent="0.25">
      <c r="A21121" s="3"/>
    </row>
    <row r="21122" spans="1:1" x14ac:dyDescent="0.25">
      <c r="A21122" s="3"/>
    </row>
    <row r="21123" spans="1:1" x14ac:dyDescent="0.25">
      <c r="A21123" s="3"/>
    </row>
    <row r="21124" spans="1:1" x14ac:dyDescent="0.25">
      <c r="A21124" s="3"/>
    </row>
    <row r="21125" spans="1:1" x14ac:dyDescent="0.25">
      <c r="A21125" s="3"/>
    </row>
    <row r="21126" spans="1:1" x14ac:dyDescent="0.25">
      <c r="A21126" s="3"/>
    </row>
    <row r="21127" spans="1:1" x14ac:dyDescent="0.25">
      <c r="A21127" s="3"/>
    </row>
    <row r="21128" spans="1:1" x14ac:dyDescent="0.25">
      <c r="A21128" s="3"/>
    </row>
    <row r="21129" spans="1:1" x14ac:dyDescent="0.25">
      <c r="A21129" s="3"/>
    </row>
    <row r="21130" spans="1:1" x14ac:dyDescent="0.25">
      <c r="A21130" s="3"/>
    </row>
    <row r="21131" spans="1:1" x14ac:dyDescent="0.25">
      <c r="A21131" s="3"/>
    </row>
    <row r="21132" spans="1:1" x14ac:dyDescent="0.25">
      <c r="A21132" s="3"/>
    </row>
    <row r="21133" spans="1:1" x14ac:dyDescent="0.25">
      <c r="A21133" s="3"/>
    </row>
    <row r="21134" spans="1:1" x14ac:dyDescent="0.25">
      <c r="A21134" s="3"/>
    </row>
    <row r="21135" spans="1:1" x14ac:dyDescent="0.25">
      <c r="A21135" s="3"/>
    </row>
    <row r="21136" spans="1:1" x14ac:dyDescent="0.25">
      <c r="A21136" s="3"/>
    </row>
    <row r="21137" spans="1:1" x14ac:dyDescent="0.25">
      <c r="A21137" s="3"/>
    </row>
    <row r="21138" spans="1:1" x14ac:dyDescent="0.25">
      <c r="A21138" s="3"/>
    </row>
    <row r="21139" spans="1:1" x14ac:dyDescent="0.25">
      <c r="A21139" s="3"/>
    </row>
    <row r="21140" spans="1:1" x14ac:dyDescent="0.25">
      <c r="A21140" s="3"/>
    </row>
    <row r="21141" spans="1:1" x14ac:dyDescent="0.25">
      <c r="A21141" s="3"/>
    </row>
    <row r="21142" spans="1:1" x14ac:dyDescent="0.25">
      <c r="A21142" s="3"/>
    </row>
    <row r="21143" spans="1:1" x14ac:dyDescent="0.25">
      <c r="A21143" s="3"/>
    </row>
    <row r="21144" spans="1:1" x14ac:dyDescent="0.25">
      <c r="A21144" s="3"/>
    </row>
    <row r="21145" spans="1:1" x14ac:dyDescent="0.25">
      <c r="A21145" s="3"/>
    </row>
    <row r="21146" spans="1:1" x14ac:dyDescent="0.25">
      <c r="A21146" s="3"/>
    </row>
    <row r="21147" spans="1:1" x14ac:dyDescent="0.25">
      <c r="A21147" s="3"/>
    </row>
    <row r="21148" spans="1:1" x14ac:dyDescent="0.25">
      <c r="A21148" s="3"/>
    </row>
    <row r="21149" spans="1:1" x14ac:dyDescent="0.25">
      <c r="A21149" s="3"/>
    </row>
    <row r="21150" spans="1:1" x14ac:dyDescent="0.25">
      <c r="A21150" s="3"/>
    </row>
    <row r="21151" spans="1:1" x14ac:dyDescent="0.25">
      <c r="A21151" s="3"/>
    </row>
    <row r="21152" spans="1:1" x14ac:dyDescent="0.25">
      <c r="A21152" s="3"/>
    </row>
    <row r="21153" spans="1:1" x14ac:dyDescent="0.25">
      <c r="A21153" s="3"/>
    </row>
    <row r="21154" spans="1:1" x14ac:dyDescent="0.25">
      <c r="A21154" s="3"/>
    </row>
    <row r="21155" spans="1:1" x14ac:dyDescent="0.25">
      <c r="A21155" s="3"/>
    </row>
    <row r="21156" spans="1:1" x14ac:dyDescent="0.25">
      <c r="A21156" s="3"/>
    </row>
    <row r="21157" spans="1:1" x14ac:dyDescent="0.25">
      <c r="A21157" s="3"/>
    </row>
    <row r="21158" spans="1:1" x14ac:dyDescent="0.25">
      <c r="A21158" s="3"/>
    </row>
    <row r="21159" spans="1:1" x14ac:dyDescent="0.25">
      <c r="A21159" s="3"/>
    </row>
    <row r="21160" spans="1:1" x14ac:dyDescent="0.25">
      <c r="A21160" s="3"/>
    </row>
    <row r="21161" spans="1:1" x14ac:dyDescent="0.25">
      <c r="A21161" s="3"/>
    </row>
    <row r="21162" spans="1:1" x14ac:dyDescent="0.25">
      <c r="A21162" s="3"/>
    </row>
    <row r="21163" spans="1:1" x14ac:dyDescent="0.25">
      <c r="A21163" s="3"/>
    </row>
    <row r="21164" spans="1:1" x14ac:dyDescent="0.25">
      <c r="A21164" s="3"/>
    </row>
    <row r="21165" spans="1:1" x14ac:dyDescent="0.25">
      <c r="A21165" s="3"/>
    </row>
    <row r="21166" spans="1:1" x14ac:dyDescent="0.25">
      <c r="A21166" s="3"/>
    </row>
    <row r="21167" spans="1:1" x14ac:dyDescent="0.25">
      <c r="A21167" s="3"/>
    </row>
    <row r="21168" spans="1:1" x14ac:dyDescent="0.25">
      <c r="A21168" s="3"/>
    </row>
    <row r="21169" spans="1:1" x14ac:dyDescent="0.25">
      <c r="A21169" s="3"/>
    </row>
    <row r="21170" spans="1:1" x14ac:dyDescent="0.25">
      <c r="A21170" s="3"/>
    </row>
    <row r="21171" spans="1:1" x14ac:dyDescent="0.25">
      <c r="A21171" s="3"/>
    </row>
    <row r="21172" spans="1:1" x14ac:dyDescent="0.25">
      <c r="A21172" s="3"/>
    </row>
    <row r="21173" spans="1:1" x14ac:dyDescent="0.25">
      <c r="A21173" s="3"/>
    </row>
    <row r="21174" spans="1:1" x14ac:dyDescent="0.25">
      <c r="A21174" s="3"/>
    </row>
    <row r="21175" spans="1:1" x14ac:dyDescent="0.25">
      <c r="A21175" s="3"/>
    </row>
    <row r="21176" spans="1:1" x14ac:dyDescent="0.25">
      <c r="A21176" s="3"/>
    </row>
    <row r="21177" spans="1:1" x14ac:dyDescent="0.25">
      <c r="A21177" s="3"/>
    </row>
    <row r="21178" spans="1:1" x14ac:dyDescent="0.25">
      <c r="A21178" s="3"/>
    </row>
    <row r="21179" spans="1:1" x14ac:dyDescent="0.25">
      <c r="A21179" s="3"/>
    </row>
    <row r="21180" spans="1:1" x14ac:dyDescent="0.25">
      <c r="A21180" s="3"/>
    </row>
    <row r="21181" spans="1:1" x14ac:dyDescent="0.25">
      <c r="A21181" s="3"/>
    </row>
    <row r="21182" spans="1:1" x14ac:dyDescent="0.25">
      <c r="A21182" s="3"/>
    </row>
    <row r="21183" spans="1:1" x14ac:dyDescent="0.25">
      <c r="A21183" s="3"/>
    </row>
    <row r="21184" spans="1:1" x14ac:dyDescent="0.25">
      <c r="A21184" s="3"/>
    </row>
    <row r="21185" spans="1:1" x14ac:dyDescent="0.25">
      <c r="A21185" s="3"/>
    </row>
    <row r="21186" spans="1:1" x14ac:dyDescent="0.25">
      <c r="A21186" s="3"/>
    </row>
    <row r="21187" spans="1:1" x14ac:dyDescent="0.25">
      <c r="A21187" s="3"/>
    </row>
    <row r="21188" spans="1:1" x14ac:dyDescent="0.25">
      <c r="A21188" s="3"/>
    </row>
    <row r="21189" spans="1:1" x14ac:dyDescent="0.25">
      <c r="A21189" s="3"/>
    </row>
    <row r="21190" spans="1:1" x14ac:dyDescent="0.25">
      <c r="A21190" s="3"/>
    </row>
    <row r="21191" spans="1:1" x14ac:dyDescent="0.25">
      <c r="A21191" s="3"/>
    </row>
    <row r="21192" spans="1:1" x14ac:dyDescent="0.25">
      <c r="A21192" s="3"/>
    </row>
    <row r="21193" spans="1:1" x14ac:dyDescent="0.25">
      <c r="A21193" s="3"/>
    </row>
    <row r="21194" spans="1:1" x14ac:dyDescent="0.25">
      <c r="A21194" s="3"/>
    </row>
    <row r="21195" spans="1:1" x14ac:dyDescent="0.25">
      <c r="A21195" s="3"/>
    </row>
    <row r="21196" spans="1:1" x14ac:dyDescent="0.25">
      <c r="A21196" s="3"/>
    </row>
    <row r="21197" spans="1:1" x14ac:dyDescent="0.25">
      <c r="A21197" s="3"/>
    </row>
    <row r="21198" spans="1:1" x14ac:dyDescent="0.25">
      <c r="A21198" s="3"/>
    </row>
    <row r="21199" spans="1:1" x14ac:dyDescent="0.25">
      <c r="A21199" s="3"/>
    </row>
    <row r="21200" spans="1:1" x14ac:dyDescent="0.25">
      <c r="A21200" s="3"/>
    </row>
    <row r="21201" spans="1:1" x14ac:dyDescent="0.25">
      <c r="A21201" s="3"/>
    </row>
    <row r="21202" spans="1:1" x14ac:dyDescent="0.25">
      <c r="A21202" s="3"/>
    </row>
    <row r="21203" spans="1:1" x14ac:dyDescent="0.25">
      <c r="A21203" s="3"/>
    </row>
    <row r="21204" spans="1:1" x14ac:dyDescent="0.25">
      <c r="A21204" s="3"/>
    </row>
    <row r="21205" spans="1:1" x14ac:dyDescent="0.25">
      <c r="A21205" s="3"/>
    </row>
    <row r="21206" spans="1:1" x14ac:dyDescent="0.25">
      <c r="A21206" s="3"/>
    </row>
    <row r="21207" spans="1:1" x14ac:dyDescent="0.25">
      <c r="A21207" s="3"/>
    </row>
    <row r="21208" spans="1:1" x14ac:dyDescent="0.25">
      <c r="A21208" s="3"/>
    </row>
    <row r="21209" spans="1:1" x14ac:dyDescent="0.25">
      <c r="A21209" s="3"/>
    </row>
    <row r="21210" spans="1:1" x14ac:dyDescent="0.25">
      <c r="A21210" s="3"/>
    </row>
    <row r="21211" spans="1:1" x14ac:dyDescent="0.25">
      <c r="A21211" s="3"/>
    </row>
    <row r="21212" spans="1:1" x14ac:dyDescent="0.25">
      <c r="A21212" s="3"/>
    </row>
    <row r="21213" spans="1:1" x14ac:dyDescent="0.25">
      <c r="A21213" s="3"/>
    </row>
    <row r="21214" spans="1:1" x14ac:dyDescent="0.25">
      <c r="A21214" s="3"/>
    </row>
    <row r="21215" spans="1:1" x14ac:dyDescent="0.25">
      <c r="A21215" s="3"/>
    </row>
    <row r="21216" spans="1:1" x14ac:dyDescent="0.25">
      <c r="A21216" s="3"/>
    </row>
    <row r="21217" spans="1:1" x14ac:dyDescent="0.25">
      <c r="A21217" s="3"/>
    </row>
    <row r="21218" spans="1:1" x14ac:dyDescent="0.25">
      <c r="A21218" s="3"/>
    </row>
    <row r="21219" spans="1:1" x14ac:dyDescent="0.25">
      <c r="A21219" s="3"/>
    </row>
    <row r="21220" spans="1:1" x14ac:dyDescent="0.25">
      <c r="A21220" s="3"/>
    </row>
    <row r="21221" spans="1:1" x14ac:dyDescent="0.25">
      <c r="A21221" s="3"/>
    </row>
    <row r="21222" spans="1:1" x14ac:dyDescent="0.25">
      <c r="A21222" s="3"/>
    </row>
    <row r="21223" spans="1:1" x14ac:dyDescent="0.25">
      <c r="A21223" s="3"/>
    </row>
    <row r="21224" spans="1:1" x14ac:dyDescent="0.25">
      <c r="A21224" s="3"/>
    </row>
    <row r="21225" spans="1:1" x14ac:dyDescent="0.25">
      <c r="A21225" s="3"/>
    </row>
    <row r="21226" spans="1:1" x14ac:dyDescent="0.25">
      <c r="A21226" s="3"/>
    </row>
    <row r="21227" spans="1:1" x14ac:dyDescent="0.25">
      <c r="A21227" s="3"/>
    </row>
    <row r="21228" spans="1:1" x14ac:dyDescent="0.25">
      <c r="A21228" s="3"/>
    </row>
    <row r="21229" spans="1:1" x14ac:dyDescent="0.25">
      <c r="A21229" s="3"/>
    </row>
    <row r="21230" spans="1:1" x14ac:dyDescent="0.25">
      <c r="A21230" s="3"/>
    </row>
    <row r="21231" spans="1:1" x14ac:dyDescent="0.25">
      <c r="A21231" s="3"/>
    </row>
    <row r="21232" spans="1:1" x14ac:dyDescent="0.25">
      <c r="A21232" s="3"/>
    </row>
    <row r="21233" spans="1:1" x14ac:dyDescent="0.25">
      <c r="A21233" s="3"/>
    </row>
    <row r="21234" spans="1:1" x14ac:dyDescent="0.25">
      <c r="A21234" s="3"/>
    </row>
    <row r="21235" spans="1:1" x14ac:dyDescent="0.25">
      <c r="A21235" s="3"/>
    </row>
    <row r="21236" spans="1:1" x14ac:dyDescent="0.25">
      <c r="A21236" s="3"/>
    </row>
    <row r="21237" spans="1:1" x14ac:dyDescent="0.25">
      <c r="A21237" s="3"/>
    </row>
    <row r="21238" spans="1:1" x14ac:dyDescent="0.25">
      <c r="A21238" s="3"/>
    </row>
    <row r="21239" spans="1:1" x14ac:dyDescent="0.25">
      <c r="A21239" s="3"/>
    </row>
    <row r="21240" spans="1:1" x14ac:dyDescent="0.25">
      <c r="A21240" s="3"/>
    </row>
    <row r="21241" spans="1:1" x14ac:dyDescent="0.25">
      <c r="A21241" s="3"/>
    </row>
    <row r="21242" spans="1:1" x14ac:dyDescent="0.25">
      <c r="A21242" s="3"/>
    </row>
    <row r="21243" spans="1:1" x14ac:dyDescent="0.25">
      <c r="A21243" s="3"/>
    </row>
    <row r="21244" spans="1:1" x14ac:dyDescent="0.25">
      <c r="A21244" s="3"/>
    </row>
    <row r="21245" spans="1:1" x14ac:dyDescent="0.25">
      <c r="A21245" s="3"/>
    </row>
    <row r="21246" spans="1:1" x14ac:dyDescent="0.25">
      <c r="A21246" s="3"/>
    </row>
    <row r="21247" spans="1:1" x14ac:dyDescent="0.25">
      <c r="A21247" s="3"/>
    </row>
    <row r="21248" spans="1:1" x14ac:dyDescent="0.25">
      <c r="A21248" s="3"/>
    </row>
    <row r="21249" spans="1:1" x14ac:dyDescent="0.25">
      <c r="A21249" s="3"/>
    </row>
    <row r="21250" spans="1:1" x14ac:dyDescent="0.25">
      <c r="A21250" s="3"/>
    </row>
    <row r="21251" spans="1:1" x14ac:dyDescent="0.25">
      <c r="A21251" s="3"/>
    </row>
    <row r="21252" spans="1:1" x14ac:dyDescent="0.25">
      <c r="A21252" s="3"/>
    </row>
    <row r="21253" spans="1:1" x14ac:dyDescent="0.25">
      <c r="A21253" s="3"/>
    </row>
    <row r="21254" spans="1:1" x14ac:dyDescent="0.25">
      <c r="A21254" s="3"/>
    </row>
    <row r="21255" spans="1:1" x14ac:dyDescent="0.25">
      <c r="A21255" s="3"/>
    </row>
    <row r="21256" spans="1:1" x14ac:dyDescent="0.25">
      <c r="A21256" s="3"/>
    </row>
    <row r="21257" spans="1:1" x14ac:dyDescent="0.25">
      <c r="A21257" s="3"/>
    </row>
    <row r="21258" spans="1:1" x14ac:dyDescent="0.25">
      <c r="A21258" s="3"/>
    </row>
    <row r="21259" spans="1:1" x14ac:dyDescent="0.25">
      <c r="A21259" s="3"/>
    </row>
    <row r="21260" spans="1:1" x14ac:dyDescent="0.25">
      <c r="A21260" s="3"/>
    </row>
    <row r="21261" spans="1:1" x14ac:dyDescent="0.25">
      <c r="A21261" s="3"/>
    </row>
    <row r="21262" spans="1:1" x14ac:dyDescent="0.25">
      <c r="A21262" s="3"/>
    </row>
    <row r="21263" spans="1:1" x14ac:dyDescent="0.25">
      <c r="A21263" s="3"/>
    </row>
    <row r="21264" spans="1:1" x14ac:dyDescent="0.25">
      <c r="A21264" s="3"/>
    </row>
    <row r="21265" spans="1:1" x14ac:dyDescent="0.25">
      <c r="A21265" s="3"/>
    </row>
    <row r="21266" spans="1:1" x14ac:dyDescent="0.25">
      <c r="A21266" s="3"/>
    </row>
    <row r="21267" spans="1:1" x14ac:dyDescent="0.25">
      <c r="A21267" s="3"/>
    </row>
    <row r="21268" spans="1:1" x14ac:dyDescent="0.25">
      <c r="A21268" s="3"/>
    </row>
    <row r="21269" spans="1:1" x14ac:dyDescent="0.25">
      <c r="A21269" s="3"/>
    </row>
    <row r="21270" spans="1:1" x14ac:dyDescent="0.25">
      <c r="A21270" s="3"/>
    </row>
    <row r="21271" spans="1:1" x14ac:dyDescent="0.25">
      <c r="A21271" s="3"/>
    </row>
    <row r="21272" spans="1:1" x14ac:dyDescent="0.25">
      <c r="A21272" s="3"/>
    </row>
    <row r="21273" spans="1:1" x14ac:dyDescent="0.25">
      <c r="A21273" s="3"/>
    </row>
    <row r="21274" spans="1:1" x14ac:dyDescent="0.25">
      <c r="A21274" s="3"/>
    </row>
    <row r="21275" spans="1:1" x14ac:dyDescent="0.25">
      <c r="A21275" s="3"/>
    </row>
    <row r="21276" spans="1:1" x14ac:dyDescent="0.25">
      <c r="A21276" s="3"/>
    </row>
    <row r="21277" spans="1:1" x14ac:dyDescent="0.25">
      <c r="A21277" s="3"/>
    </row>
    <row r="21278" spans="1:1" x14ac:dyDescent="0.25">
      <c r="A21278" s="3"/>
    </row>
    <row r="21279" spans="1:1" x14ac:dyDescent="0.25">
      <c r="A21279" s="3"/>
    </row>
    <row r="21280" spans="1:1" x14ac:dyDescent="0.25">
      <c r="A21280" s="3"/>
    </row>
    <row r="21281" spans="1:1" x14ac:dyDescent="0.25">
      <c r="A21281" s="3"/>
    </row>
    <row r="21282" spans="1:1" x14ac:dyDescent="0.25">
      <c r="A21282" s="3"/>
    </row>
    <row r="21283" spans="1:1" x14ac:dyDescent="0.25">
      <c r="A21283" s="3"/>
    </row>
    <row r="21284" spans="1:1" x14ac:dyDescent="0.25">
      <c r="A21284" s="3"/>
    </row>
    <row r="21285" spans="1:1" x14ac:dyDescent="0.25">
      <c r="A21285" s="3"/>
    </row>
    <row r="21286" spans="1:1" x14ac:dyDescent="0.25">
      <c r="A21286" s="3"/>
    </row>
    <row r="21287" spans="1:1" x14ac:dyDescent="0.25">
      <c r="A21287" s="3"/>
    </row>
    <row r="21288" spans="1:1" x14ac:dyDescent="0.25">
      <c r="A21288" s="3"/>
    </row>
    <row r="21289" spans="1:1" x14ac:dyDescent="0.25">
      <c r="A21289" s="3"/>
    </row>
    <row r="21290" spans="1:1" x14ac:dyDescent="0.25">
      <c r="A21290" s="3"/>
    </row>
    <row r="21291" spans="1:1" x14ac:dyDescent="0.25">
      <c r="A21291" s="3"/>
    </row>
    <row r="21292" spans="1:1" x14ac:dyDescent="0.25">
      <c r="A21292" s="3"/>
    </row>
    <row r="21293" spans="1:1" x14ac:dyDescent="0.25">
      <c r="A21293" s="3"/>
    </row>
    <row r="21294" spans="1:1" x14ac:dyDescent="0.25">
      <c r="A21294" s="3"/>
    </row>
    <row r="21295" spans="1:1" x14ac:dyDescent="0.25">
      <c r="A21295" s="3"/>
    </row>
    <row r="21296" spans="1:1" x14ac:dyDescent="0.25">
      <c r="A21296" s="3"/>
    </row>
    <row r="21297" spans="1:1" x14ac:dyDescent="0.25">
      <c r="A21297" s="3"/>
    </row>
    <row r="21298" spans="1:1" x14ac:dyDescent="0.25">
      <c r="A21298" s="3"/>
    </row>
    <row r="21299" spans="1:1" x14ac:dyDescent="0.25">
      <c r="A21299" s="3"/>
    </row>
    <row r="21300" spans="1:1" x14ac:dyDescent="0.25">
      <c r="A21300" s="3"/>
    </row>
    <row r="21301" spans="1:1" x14ac:dyDescent="0.25">
      <c r="A21301" s="3"/>
    </row>
    <row r="21302" spans="1:1" x14ac:dyDescent="0.25">
      <c r="A21302" s="3"/>
    </row>
    <row r="21303" spans="1:1" x14ac:dyDescent="0.25">
      <c r="A21303" s="3"/>
    </row>
    <row r="21304" spans="1:1" x14ac:dyDescent="0.25">
      <c r="A21304" s="3"/>
    </row>
    <row r="21305" spans="1:1" x14ac:dyDescent="0.25">
      <c r="A21305" s="3"/>
    </row>
    <row r="21306" spans="1:1" x14ac:dyDescent="0.25">
      <c r="A21306" s="3"/>
    </row>
    <row r="21307" spans="1:1" x14ac:dyDescent="0.25">
      <c r="A21307" s="3"/>
    </row>
    <row r="21308" spans="1:1" x14ac:dyDescent="0.25">
      <c r="A21308" s="3"/>
    </row>
    <row r="21309" spans="1:1" x14ac:dyDescent="0.25">
      <c r="A21309" s="3"/>
    </row>
    <row r="21310" spans="1:1" x14ac:dyDescent="0.25">
      <c r="A21310" s="3"/>
    </row>
    <row r="21311" spans="1:1" x14ac:dyDescent="0.25">
      <c r="A21311" s="3"/>
    </row>
    <row r="21312" spans="1:1" x14ac:dyDescent="0.25">
      <c r="A21312" s="3"/>
    </row>
    <row r="21313" spans="1:1" x14ac:dyDescent="0.25">
      <c r="A21313" s="3"/>
    </row>
    <row r="21314" spans="1:1" x14ac:dyDescent="0.25">
      <c r="A21314" s="3"/>
    </row>
    <row r="21315" spans="1:1" x14ac:dyDescent="0.25">
      <c r="A21315" s="3"/>
    </row>
    <row r="21316" spans="1:1" x14ac:dyDescent="0.25">
      <c r="A21316" s="3"/>
    </row>
    <row r="21317" spans="1:1" x14ac:dyDescent="0.25">
      <c r="A21317" s="3"/>
    </row>
    <row r="21318" spans="1:1" x14ac:dyDescent="0.25">
      <c r="A21318" s="3"/>
    </row>
    <row r="21319" spans="1:1" x14ac:dyDescent="0.25">
      <c r="A21319" s="3"/>
    </row>
    <row r="21320" spans="1:1" x14ac:dyDescent="0.25">
      <c r="A21320" s="3"/>
    </row>
    <row r="21321" spans="1:1" x14ac:dyDescent="0.25">
      <c r="A21321" s="3"/>
    </row>
    <row r="21322" spans="1:1" x14ac:dyDescent="0.25">
      <c r="A21322" s="3"/>
    </row>
    <row r="21323" spans="1:1" x14ac:dyDescent="0.25">
      <c r="A21323" s="3"/>
    </row>
    <row r="21324" spans="1:1" x14ac:dyDescent="0.25">
      <c r="A21324" s="3"/>
    </row>
    <row r="21325" spans="1:1" x14ac:dyDescent="0.25">
      <c r="A21325" s="3"/>
    </row>
    <row r="21326" spans="1:1" x14ac:dyDescent="0.25">
      <c r="A21326" s="3"/>
    </row>
    <row r="21327" spans="1:1" x14ac:dyDescent="0.25">
      <c r="A21327" s="3"/>
    </row>
    <row r="21328" spans="1:1" x14ac:dyDescent="0.25">
      <c r="A21328" s="3"/>
    </row>
    <row r="21329" spans="1:1" x14ac:dyDescent="0.25">
      <c r="A21329" s="3"/>
    </row>
    <row r="21330" spans="1:1" x14ac:dyDescent="0.25">
      <c r="A21330" s="3"/>
    </row>
    <row r="21331" spans="1:1" x14ac:dyDescent="0.25">
      <c r="A21331" s="3"/>
    </row>
    <row r="21332" spans="1:1" x14ac:dyDescent="0.25">
      <c r="A21332" s="3"/>
    </row>
    <row r="21333" spans="1:1" x14ac:dyDescent="0.25">
      <c r="A21333" s="3"/>
    </row>
    <row r="21334" spans="1:1" x14ac:dyDescent="0.25">
      <c r="A21334" s="3"/>
    </row>
    <row r="21335" spans="1:1" x14ac:dyDescent="0.25">
      <c r="A21335" s="3"/>
    </row>
    <row r="21336" spans="1:1" x14ac:dyDescent="0.25">
      <c r="A21336" s="3"/>
    </row>
    <row r="21337" spans="1:1" x14ac:dyDescent="0.25">
      <c r="A21337" s="3"/>
    </row>
    <row r="21338" spans="1:1" x14ac:dyDescent="0.25">
      <c r="A21338" s="3"/>
    </row>
    <row r="21339" spans="1:1" x14ac:dyDescent="0.25">
      <c r="A21339" s="3"/>
    </row>
    <row r="21340" spans="1:1" x14ac:dyDescent="0.25">
      <c r="A21340" s="3"/>
    </row>
    <row r="21341" spans="1:1" x14ac:dyDescent="0.25">
      <c r="A21341" s="3"/>
    </row>
    <row r="21342" spans="1:1" x14ac:dyDescent="0.25">
      <c r="A21342" s="3"/>
    </row>
    <row r="21343" spans="1:1" x14ac:dyDescent="0.25">
      <c r="A21343" s="3"/>
    </row>
    <row r="21344" spans="1:1" x14ac:dyDescent="0.25">
      <c r="A21344" s="3"/>
    </row>
    <row r="21345" spans="1:1" x14ac:dyDescent="0.25">
      <c r="A21345" s="3"/>
    </row>
    <row r="21346" spans="1:1" x14ac:dyDescent="0.25">
      <c r="A21346" s="3"/>
    </row>
    <row r="21347" spans="1:1" x14ac:dyDescent="0.25">
      <c r="A21347" s="3"/>
    </row>
    <row r="21348" spans="1:1" x14ac:dyDescent="0.25">
      <c r="A21348" s="3"/>
    </row>
    <row r="21349" spans="1:1" x14ac:dyDescent="0.25">
      <c r="A21349" s="3"/>
    </row>
    <row r="21350" spans="1:1" x14ac:dyDescent="0.25">
      <c r="A21350" s="3"/>
    </row>
    <row r="21351" spans="1:1" x14ac:dyDescent="0.25">
      <c r="A21351" s="3"/>
    </row>
    <row r="21352" spans="1:1" x14ac:dyDescent="0.25">
      <c r="A21352" s="3"/>
    </row>
    <row r="21353" spans="1:1" x14ac:dyDescent="0.25">
      <c r="A21353" s="3"/>
    </row>
    <row r="21354" spans="1:1" x14ac:dyDescent="0.25">
      <c r="A21354" s="3"/>
    </row>
    <row r="21355" spans="1:1" x14ac:dyDescent="0.25">
      <c r="A21355" s="3"/>
    </row>
    <row r="21356" spans="1:1" x14ac:dyDescent="0.25">
      <c r="A21356" s="3"/>
    </row>
    <row r="21357" spans="1:1" x14ac:dyDescent="0.25">
      <c r="A21357" s="3"/>
    </row>
    <row r="21358" spans="1:1" x14ac:dyDescent="0.25">
      <c r="A21358" s="3"/>
    </row>
    <row r="21359" spans="1:1" x14ac:dyDescent="0.25">
      <c r="A21359" s="3"/>
    </row>
    <row r="21360" spans="1:1" x14ac:dyDescent="0.25">
      <c r="A21360" s="3"/>
    </row>
    <row r="21361" spans="1:1" x14ac:dyDescent="0.25">
      <c r="A21361" s="3"/>
    </row>
    <row r="21362" spans="1:1" x14ac:dyDescent="0.25">
      <c r="A21362" s="3"/>
    </row>
    <row r="21363" spans="1:1" x14ac:dyDescent="0.25">
      <c r="A21363" s="3"/>
    </row>
    <row r="21364" spans="1:1" x14ac:dyDescent="0.25">
      <c r="A21364" s="3"/>
    </row>
    <row r="21365" spans="1:1" x14ac:dyDescent="0.25">
      <c r="A21365" s="3"/>
    </row>
    <row r="21366" spans="1:1" x14ac:dyDescent="0.25">
      <c r="A21366" s="3"/>
    </row>
    <row r="21367" spans="1:1" x14ac:dyDescent="0.25">
      <c r="A21367" s="3"/>
    </row>
    <row r="21368" spans="1:1" x14ac:dyDescent="0.25">
      <c r="A21368" s="3"/>
    </row>
    <row r="21369" spans="1:1" x14ac:dyDescent="0.25">
      <c r="A21369" s="3"/>
    </row>
    <row r="21370" spans="1:1" x14ac:dyDescent="0.25">
      <c r="A21370" s="3"/>
    </row>
    <row r="21371" spans="1:1" x14ac:dyDescent="0.25">
      <c r="A21371" s="3"/>
    </row>
    <row r="21372" spans="1:1" x14ac:dyDescent="0.25">
      <c r="A21372" s="3"/>
    </row>
    <row r="21373" spans="1:1" x14ac:dyDescent="0.25">
      <c r="A21373" s="3"/>
    </row>
    <row r="21374" spans="1:1" x14ac:dyDescent="0.25">
      <c r="A21374" s="3"/>
    </row>
    <row r="21375" spans="1:1" x14ac:dyDescent="0.25">
      <c r="A21375" s="3"/>
    </row>
    <row r="21376" spans="1:1" x14ac:dyDescent="0.25">
      <c r="A21376" s="3"/>
    </row>
    <row r="21377" spans="1:1" x14ac:dyDescent="0.25">
      <c r="A21377" s="3"/>
    </row>
    <row r="21378" spans="1:1" x14ac:dyDescent="0.25">
      <c r="A21378" s="3"/>
    </row>
    <row r="21379" spans="1:1" x14ac:dyDescent="0.25">
      <c r="A21379" s="3"/>
    </row>
    <row r="21380" spans="1:1" x14ac:dyDescent="0.25">
      <c r="A21380" s="3"/>
    </row>
    <row r="21381" spans="1:1" x14ac:dyDescent="0.25">
      <c r="A21381" s="3"/>
    </row>
    <row r="21382" spans="1:1" x14ac:dyDescent="0.25">
      <c r="A21382" s="3"/>
    </row>
    <row r="21383" spans="1:1" x14ac:dyDescent="0.25">
      <c r="A21383" s="3"/>
    </row>
    <row r="21384" spans="1:1" x14ac:dyDescent="0.25">
      <c r="A21384" s="3"/>
    </row>
    <row r="21385" spans="1:1" x14ac:dyDescent="0.25">
      <c r="A21385" s="3"/>
    </row>
    <row r="21386" spans="1:1" x14ac:dyDescent="0.25">
      <c r="A21386" s="3"/>
    </row>
    <row r="21387" spans="1:1" x14ac:dyDescent="0.25">
      <c r="A21387" s="3"/>
    </row>
    <row r="21388" spans="1:1" x14ac:dyDescent="0.25">
      <c r="A21388" s="3"/>
    </row>
    <row r="21389" spans="1:1" x14ac:dyDescent="0.25">
      <c r="A21389" s="3"/>
    </row>
    <row r="21390" spans="1:1" x14ac:dyDescent="0.25">
      <c r="A21390" s="3"/>
    </row>
    <row r="21391" spans="1:1" x14ac:dyDescent="0.25">
      <c r="A21391" s="3"/>
    </row>
    <row r="21392" spans="1:1" x14ac:dyDescent="0.25">
      <c r="A21392" s="3"/>
    </row>
    <row r="21393" spans="1:1" x14ac:dyDescent="0.25">
      <c r="A21393" s="3"/>
    </row>
    <row r="21394" spans="1:1" x14ac:dyDescent="0.25">
      <c r="A21394" s="3"/>
    </row>
    <row r="21395" spans="1:1" x14ac:dyDescent="0.25">
      <c r="A21395" s="3"/>
    </row>
    <row r="21396" spans="1:1" x14ac:dyDescent="0.25">
      <c r="A21396" s="3"/>
    </row>
    <row r="21397" spans="1:1" x14ac:dyDescent="0.25">
      <c r="A21397" s="3"/>
    </row>
    <row r="21398" spans="1:1" x14ac:dyDescent="0.25">
      <c r="A21398" s="3"/>
    </row>
    <row r="21399" spans="1:1" x14ac:dyDescent="0.25">
      <c r="A21399" s="3"/>
    </row>
    <row r="21400" spans="1:1" x14ac:dyDescent="0.25">
      <c r="A21400" s="3"/>
    </row>
    <row r="21401" spans="1:1" x14ac:dyDescent="0.25">
      <c r="A21401" s="3"/>
    </row>
    <row r="21402" spans="1:1" x14ac:dyDescent="0.25">
      <c r="A21402" s="3"/>
    </row>
    <row r="21403" spans="1:1" x14ac:dyDescent="0.25">
      <c r="A21403" s="3"/>
    </row>
    <row r="21404" spans="1:1" x14ac:dyDescent="0.25">
      <c r="A21404" s="3"/>
    </row>
    <row r="21405" spans="1:1" x14ac:dyDescent="0.25">
      <c r="A21405" s="3"/>
    </row>
    <row r="21406" spans="1:1" x14ac:dyDescent="0.25">
      <c r="A21406" s="3"/>
    </row>
    <row r="21407" spans="1:1" x14ac:dyDescent="0.25">
      <c r="A21407" s="3"/>
    </row>
    <row r="21408" spans="1:1" x14ac:dyDescent="0.25">
      <c r="A21408" s="3"/>
    </row>
    <row r="21409" spans="1:1" x14ac:dyDescent="0.25">
      <c r="A21409" s="3"/>
    </row>
    <row r="21410" spans="1:1" x14ac:dyDescent="0.25">
      <c r="A21410" s="3"/>
    </row>
    <row r="21411" spans="1:1" x14ac:dyDescent="0.25">
      <c r="A21411" s="3"/>
    </row>
    <row r="21412" spans="1:1" x14ac:dyDescent="0.25">
      <c r="A21412" s="3"/>
    </row>
    <row r="21413" spans="1:1" x14ac:dyDescent="0.25">
      <c r="A21413" s="3"/>
    </row>
    <row r="21414" spans="1:1" x14ac:dyDescent="0.25">
      <c r="A21414" s="3"/>
    </row>
    <row r="21415" spans="1:1" x14ac:dyDescent="0.25">
      <c r="A21415" s="3"/>
    </row>
    <row r="21416" spans="1:1" x14ac:dyDescent="0.25">
      <c r="A21416" s="3"/>
    </row>
    <row r="21417" spans="1:1" x14ac:dyDescent="0.25">
      <c r="A21417" s="3"/>
    </row>
    <row r="21418" spans="1:1" x14ac:dyDescent="0.25">
      <c r="A21418" s="3"/>
    </row>
    <row r="21419" spans="1:1" x14ac:dyDescent="0.25">
      <c r="A21419" s="3"/>
    </row>
    <row r="21420" spans="1:1" x14ac:dyDescent="0.25">
      <c r="A21420" s="3"/>
    </row>
    <row r="21421" spans="1:1" x14ac:dyDescent="0.25">
      <c r="A21421" s="3"/>
    </row>
    <row r="21422" spans="1:1" x14ac:dyDescent="0.25">
      <c r="A21422" s="3"/>
    </row>
    <row r="21423" spans="1:1" x14ac:dyDescent="0.25">
      <c r="A21423" s="3"/>
    </row>
    <row r="21424" spans="1:1" x14ac:dyDescent="0.25">
      <c r="A21424" s="3"/>
    </row>
    <row r="21425" spans="1:1" x14ac:dyDescent="0.25">
      <c r="A21425" s="3"/>
    </row>
    <row r="21426" spans="1:1" x14ac:dyDescent="0.25">
      <c r="A21426" s="3"/>
    </row>
    <row r="21427" spans="1:1" x14ac:dyDescent="0.25">
      <c r="A21427" s="3"/>
    </row>
    <row r="21428" spans="1:1" x14ac:dyDescent="0.25">
      <c r="A21428" s="3"/>
    </row>
    <row r="21429" spans="1:1" x14ac:dyDescent="0.25">
      <c r="A21429" s="3"/>
    </row>
    <row r="21430" spans="1:1" x14ac:dyDescent="0.25">
      <c r="A21430" s="3"/>
    </row>
    <row r="21431" spans="1:1" x14ac:dyDescent="0.25">
      <c r="A21431" s="3"/>
    </row>
    <row r="21432" spans="1:1" x14ac:dyDescent="0.25">
      <c r="A21432" s="3"/>
    </row>
    <row r="21433" spans="1:1" x14ac:dyDescent="0.25">
      <c r="A21433" s="3"/>
    </row>
    <row r="21434" spans="1:1" x14ac:dyDescent="0.25">
      <c r="A21434" s="3"/>
    </row>
    <row r="21435" spans="1:1" x14ac:dyDescent="0.25">
      <c r="A21435" s="3"/>
    </row>
    <row r="21436" spans="1:1" x14ac:dyDescent="0.25">
      <c r="A21436" s="3"/>
    </row>
    <row r="21437" spans="1:1" x14ac:dyDescent="0.25">
      <c r="A21437" s="3"/>
    </row>
    <row r="21438" spans="1:1" x14ac:dyDescent="0.25">
      <c r="A21438" s="3"/>
    </row>
    <row r="21439" spans="1:1" x14ac:dyDescent="0.25">
      <c r="A21439" s="3"/>
    </row>
    <row r="21440" spans="1:1" x14ac:dyDescent="0.25">
      <c r="A21440" s="3"/>
    </row>
    <row r="21441" spans="1:1" x14ac:dyDescent="0.25">
      <c r="A21441" s="3"/>
    </row>
    <row r="21442" spans="1:1" x14ac:dyDescent="0.25">
      <c r="A21442" s="3"/>
    </row>
    <row r="21443" spans="1:1" x14ac:dyDescent="0.25">
      <c r="A21443" s="3"/>
    </row>
    <row r="21444" spans="1:1" x14ac:dyDescent="0.25">
      <c r="A21444" s="3"/>
    </row>
    <row r="21445" spans="1:1" x14ac:dyDescent="0.25">
      <c r="A21445" s="3"/>
    </row>
    <row r="21446" spans="1:1" x14ac:dyDescent="0.25">
      <c r="A21446" s="3"/>
    </row>
    <row r="21447" spans="1:1" x14ac:dyDescent="0.25">
      <c r="A21447" s="3"/>
    </row>
    <row r="21448" spans="1:1" x14ac:dyDescent="0.25">
      <c r="A21448" s="3"/>
    </row>
    <row r="21449" spans="1:1" x14ac:dyDescent="0.25">
      <c r="A21449" s="3"/>
    </row>
    <row r="21450" spans="1:1" x14ac:dyDescent="0.25">
      <c r="A21450" s="3"/>
    </row>
    <row r="21451" spans="1:1" x14ac:dyDescent="0.25">
      <c r="A21451" s="3"/>
    </row>
    <row r="21452" spans="1:1" x14ac:dyDescent="0.25">
      <c r="A21452" s="3"/>
    </row>
    <row r="21453" spans="1:1" x14ac:dyDescent="0.25">
      <c r="A21453" s="3"/>
    </row>
    <row r="21454" spans="1:1" x14ac:dyDescent="0.25">
      <c r="A21454" s="3"/>
    </row>
    <row r="21455" spans="1:1" x14ac:dyDescent="0.25">
      <c r="A21455" s="3"/>
    </row>
    <row r="21456" spans="1:1" x14ac:dyDescent="0.25">
      <c r="A21456" s="3"/>
    </row>
    <row r="21457" spans="1:1" x14ac:dyDescent="0.25">
      <c r="A21457" s="3"/>
    </row>
    <row r="21458" spans="1:1" x14ac:dyDescent="0.25">
      <c r="A21458" s="3"/>
    </row>
    <row r="21459" spans="1:1" x14ac:dyDescent="0.25">
      <c r="A21459" s="3"/>
    </row>
    <row r="21460" spans="1:1" x14ac:dyDescent="0.25">
      <c r="A21460" s="3"/>
    </row>
    <row r="21461" spans="1:1" x14ac:dyDescent="0.25">
      <c r="A21461" s="3"/>
    </row>
    <row r="21462" spans="1:1" x14ac:dyDescent="0.25">
      <c r="A21462" s="3"/>
    </row>
    <row r="21463" spans="1:1" x14ac:dyDescent="0.25">
      <c r="A21463" s="3"/>
    </row>
    <row r="21464" spans="1:1" x14ac:dyDescent="0.25">
      <c r="A21464" s="3"/>
    </row>
    <row r="21465" spans="1:1" x14ac:dyDescent="0.25">
      <c r="A21465" s="3"/>
    </row>
    <row r="21466" spans="1:1" x14ac:dyDescent="0.25">
      <c r="A21466" s="3"/>
    </row>
    <row r="21467" spans="1:1" x14ac:dyDescent="0.25">
      <c r="A21467" s="3"/>
    </row>
    <row r="21468" spans="1:1" x14ac:dyDescent="0.25">
      <c r="A21468" s="3"/>
    </row>
    <row r="21469" spans="1:1" x14ac:dyDescent="0.25">
      <c r="A21469" s="3"/>
    </row>
    <row r="21470" spans="1:1" x14ac:dyDescent="0.25">
      <c r="A21470" s="3"/>
    </row>
    <row r="21471" spans="1:1" x14ac:dyDescent="0.25">
      <c r="A21471" s="3"/>
    </row>
    <row r="21472" spans="1:1" x14ac:dyDescent="0.25">
      <c r="A21472" s="3"/>
    </row>
    <row r="21473" spans="1:1" x14ac:dyDescent="0.25">
      <c r="A21473" s="3"/>
    </row>
    <row r="21474" spans="1:1" x14ac:dyDescent="0.25">
      <c r="A21474" s="3"/>
    </row>
    <row r="21475" spans="1:1" x14ac:dyDescent="0.25">
      <c r="A21475" s="3"/>
    </row>
    <row r="21476" spans="1:1" x14ac:dyDescent="0.25">
      <c r="A21476" s="3"/>
    </row>
    <row r="21477" spans="1:1" x14ac:dyDescent="0.25">
      <c r="A21477" s="3"/>
    </row>
    <row r="21478" spans="1:1" x14ac:dyDescent="0.25">
      <c r="A21478" s="3"/>
    </row>
    <row r="21479" spans="1:1" x14ac:dyDescent="0.25">
      <c r="A21479" s="3"/>
    </row>
    <row r="21480" spans="1:1" x14ac:dyDescent="0.25">
      <c r="A21480" s="3"/>
    </row>
    <row r="21481" spans="1:1" x14ac:dyDescent="0.25">
      <c r="A21481" s="3"/>
    </row>
    <row r="21482" spans="1:1" x14ac:dyDescent="0.25">
      <c r="A21482" s="3"/>
    </row>
    <row r="21483" spans="1:1" x14ac:dyDescent="0.25">
      <c r="A21483" s="3"/>
    </row>
    <row r="21484" spans="1:1" x14ac:dyDescent="0.25">
      <c r="A21484" s="3"/>
    </row>
    <row r="21485" spans="1:1" x14ac:dyDescent="0.25">
      <c r="A21485" s="3"/>
    </row>
    <row r="21486" spans="1:1" x14ac:dyDescent="0.25">
      <c r="A21486" s="3"/>
    </row>
    <row r="21487" spans="1:1" x14ac:dyDescent="0.25">
      <c r="A21487" s="3"/>
    </row>
    <row r="21488" spans="1:1" x14ac:dyDescent="0.25">
      <c r="A21488" s="3"/>
    </row>
    <row r="21489" spans="1:1" x14ac:dyDescent="0.25">
      <c r="A21489" s="3"/>
    </row>
    <row r="21490" spans="1:1" x14ac:dyDescent="0.25">
      <c r="A21490" s="3"/>
    </row>
    <row r="21491" spans="1:1" x14ac:dyDescent="0.25">
      <c r="A21491" s="3"/>
    </row>
    <row r="21492" spans="1:1" x14ac:dyDescent="0.25">
      <c r="A21492" s="3"/>
    </row>
    <row r="21493" spans="1:1" x14ac:dyDescent="0.25">
      <c r="A21493" s="3"/>
    </row>
    <row r="21494" spans="1:1" x14ac:dyDescent="0.25">
      <c r="A21494" s="3"/>
    </row>
    <row r="21495" spans="1:1" x14ac:dyDescent="0.25">
      <c r="A21495" s="3"/>
    </row>
    <row r="21496" spans="1:1" x14ac:dyDescent="0.25">
      <c r="A21496" s="3"/>
    </row>
    <row r="21497" spans="1:1" x14ac:dyDescent="0.25">
      <c r="A21497" s="3"/>
    </row>
    <row r="21498" spans="1:1" x14ac:dyDescent="0.25">
      <c r="A21498" s="3"/>
    </row>
    <row r="21499" spans="1:1" x14ac:dyDescent="0.25">
      <c r="A21499" s="3"/>
    </row>
    <row r="21500" spans="1:1" x14ac:dyDescent="0.25">
      <c r="A21500" s="3"/>
    </row>
    <row r="21501" spans="1:1" x14ac:dyDescent="0.25">
      <c r="A21501" s="3"/>
    </row>
    <row r="21502" spans="1:1" x14ac:dyDescent="0.25">
      <c r="A21502" s="3"/>
    </row>
    <row r="21503" spans="1:1" x14ac:dyDescent="0.25">
      <c r="A21503" s="3"/>
    </row>
    <row r="21504" spans="1:1" x14ac:dyDescent="0.25">
      <c r="A21504" s="3"/>
    </row>
    <row r="21505" spans="1:1" x14ac:dyDescent="0.25">
      <c r="A21505" s="3"/>
    </row>
    <row r="21506" spans="1:1" x14ac:dyDescent="0.25">
      <c r="A21506" s="3"/>
    </row>
    <row r="21507" spans="1:1" x14ac:dyDescent="0.25">
      <c r="A21507" s="3"/>
    </row>
    <row r="21508" spans="1:1" x14ac:dyDescent="0.25">
      <c r="A21508" s="3"/>
    </row>
    <row r="21509" spans="1:1" x14ac:dyDescent="0.25">
      <c r="A21509" s="3"/>
    </row>
    <row r="21510" spans="1:1" x14ac:dyDescent="0.25">
      <c r="A21510" s="3"/>
    </row>
    <row r="21511" spans="1:1" x14ac:dyDescent="0.25">
      <c r="A21511" s="3"/>
    </row>
    <row r="21512" spans="1:1" x14ac:dyDescent="0.25">
      <c r="A21512" s="3"/>
    </row>
    <row r="21513" spans="1:1" x14ac:dyDescent="0.25">
      <c r="A21513" s="3"/>
    </row>
    <row r="21514" spans="1:1" x14ac:dyDescent="0.25">
      <c r="A21514" s="3"/>
    </row>
    <row r="21515" spans="1:1" x14ac:dyDescent="0.25">
      <c r="A21515" s="3"/>
    </row>
    <row r="21516" spans="1:1" x14ac:dyDescent="0.25">
      <c r="A21516" s="3"/>
    </row>
    <row r="21517" spans="1:1" x14ac:dyDescent="0.25">
      <c r="A21517" s="3"/>
    </row>
    <row r="21518" spans="1:1" x14ac:dyDescent="0.25">
      <c r="A21518" s="3"/>
    </row>
    <row r="21519" spans="1:1" x14ac:dyDescent="0.25">
      <c r="A21519" s="3"/>
    </row>
    <row r="21520" spans="1:1" x14ac:dyDescent="0.25">
      <c r="A21520" s="3"/>
    </row>
    <row r="21521" spans="1:1" x14ac:dyDescent="0.25">
      <c r="A21521" s="3"/>
    </row>
    <row r="21522" spans="1:1" x14ac:dyDescent="0.25">
      <c r="A21522" s="3"/>
    </row>
    <row r="21523" spans="1:1" x14ac:dyDescent="0.25">
      <c r="A21523" s="3"/>
    </row>
    <row r="21524" spans="1:1" x14ac:dyDescent="0.25">
      <c r="A21524" s="3"/>
    </row>
    <row r="21525" spans="1:1" x14ac:dyDescent="0.25">
      <c r="A21525" s="3"/>
    </row>
    <row r="21526" spans="1:1" x14ac:dyDescent="0.25">
      <c r="A21526" s="3"/>
    </row>
    <row r="21527" spans="1:1" x14ac:dyDescent="0.25">
      <c r="A21527" s="3"/>
    </row>
    <row r="21528" spans="1:1" x14ac:dyDescent="0.25">
      <c r="A21528" s="3"/>
    </row>
    <row r="21529" spans="1:1" x14ac:dyDescent="0.25">
      <c r="A21529" s="3"/>
    </row>
    <row r="21530" spans="1:1" x14ac:dyDescent="0.25">
      <c r="A21530" s="3"/>
    </row>
    <row r="21531" spans="1:1" x14ac:dyDescent="0.25">
      <c r="A21531" s="3"/>
    </row>
    <row r="21532" spans="1:1" x14ac:dyDescent="0.25">
      <c r="A21532" s="3"/>
    </row>
    <row r="21533" spans="1:1" x14ac:dyDescent="0.25">
      <c r="A21533" s="3"/>
    </row>
    <row r="21534" spans="1:1" x14ac:dyDescent="0.25">
      <c r="A21534" s="3"/>
    </row>
    <row r="21535" spans="1:1" x14ac:dyDescent="0.25">
      <c r="A21535" s="3"/>
    </row>
    <row r="21536" spans="1:1" x14ac:dyDescent="0.25">
      <c r="A21536" s="3"/>
    </row>
    <row r="21537" spans="1:1" x14ac:dyDescent="0.25">
      <c r="A21537" s="3"/>
    </row>
    <row r="21538" spans="1:1" x14ac:dyDescent="0.25">
      <c r="A21538" s="3"/>
    </row>
    <row r="21539" spans="1:1" x14ac:dyDescent="0.25">
      <c r="A21539" s="3"/>
    </row>
    <row r="21540" spans="1:1" x14ac:dyDescent="0.25">
      <c r="A21540" s="3"/>
    </row>
    <row r="21541" spans="1:1" x14ac:dyDescent="0.25">
      <c r="A21541" s="3"/>
    </row>
    <row r="21542" spans="1:1" x14ac:dyDescent="0.25">
      <c r="A21542" s="3"/>
    </row>
    <row r="21543" spans="1:1" x14ac:dyDescent="0.25">
      <c r="A21543" s="3"/>
    </row>
    <row r="21544" spans="1:1" x14ac:dyDescent="0.25">
      <c r="A21544" s="3"/>
    </row>
    <row r="21545" spans="1:1" x14ac:dyDescent="0.25">
      <c r="A21545" s="3"/>
    </row>
    <row r="21546" spans="1:1" x14ac:dyDescent="0.25">
      <c r="A21546" s="3"/>
    </row>
    <row r="21547" spans="1:1" x14ac:dyDescent="0.25">
      <c r="A21547" s="3"/>
    </row>
    <row r="21548" spans="1:1" x14ac:dyDescent="0.25">
      <c r="A21548" s="3"/>
    </row>
    <row r="21549" spans="1:1" x14ac:dyDescent="0.25">
      <c r="A21549" s="3"/>
    </row>
    <row r="21550" spans="1:1" x14ac:dyDescent="0.25">
      <c r="A21550" s="3"/>
    </row>
    <row r="21551" spans="1:1" x14ac:dyDescent="0.25">
      <c r="A21551" s="3"/>
    </row>
    <row r="21552" spans="1:1" x14ac:dyDescent="0.25">
      <c r="A21552" s="3"/>
    </row>
    <row r="21553" spans="1:1" x14ac:dyDescent="0.25">
      <c r="A21553" s="3"/>
    </row>
    <row r="21554" spans="1:1" x14ac:dyDescent="0.25">
      <c r="A21554" s="3"/>
    </row>
    <row r="21555" spans="1:1" x14ac:dyDescent="0.25">
      <c r="A21555" s="3"/>
    </row>
    <row r="21556" spans="1:1" x14ac:dyDescent="0.25">
      <c r="A21556" s="3"/>
    </row>
    <row r="21557" spans="1:1" x14ac:dyDescent="0.25">
      <c r="A21557" s="3"/>
    </row>
    <row r="21558" spans="1:1" x14ac:dyDescent="0.25">
      <c r="A21558" s="3"/>
    </row>
    <row r="21559" spans="1:1" x14ac:dyDescent="0.25">
      <c r="A21559" s="3"/>
    </row>
    <row r="21560" spans="1:1" x14ac:dyDescent="0.25">
      <c r="A21560" s="3"/>
    </row>
    <row r="21561" spans="1:1" x14ac:dyDescent="0.25">
      <c r="A21561" s="3"/>
    </row>
    <row r="21562" spans="1:1" x14ac:dyDescent="0.25">
      <c r="A21562" s="3"/>
    </row>
    <row r="21563" spans="1:1" x14ac:dyDescent="0.25">
      <c r="A21563" s="3"/>
    </row>
    <row r="21564" spans="1:1" x14ac:dyDescent="0.25">
      <c r="A21564" s="3"/>
    </row>
    <row r="21565" spans="1:1" x14ac:dyDescent="0.25">
      <c r="A21565" s="3"/>
    </row>
    <row r="21566" spans="1:1" x14ac:dyDescent="0.25">
      <c r="A21566" s="3"/>
    </row>
    <row r="21567" spans="1:1" x14ac:dyDescent="0.25">
      <c r="A21567" s="3"/>
    </row>
    <row r="21568" spans="1:1" x14ac:dyDescent="0.25">
      <c r="A21568" s="3"/>
    </row>
    <row r="21569" spans="1:1" x14ac:dyDescent="0.25">
      <c r="A21569" s="3"/>
    </row>
    <row r="21570" spans="1:1" x14ac:dyDescent="0.25">
      <c r="A21570" s="3"/>
    </row>
    <row r="21571" spans="1:1" x14ac:dyDescent="0.25">
      <c r="A21571" s="3"/>
    </row>
    <row r="21572" spans="1:1" x14ac:dyDescent="0.25">
      <c r="A21572" s="3"/>
    </row>
    <row r="21573" spans="1:1" x14ac:dyDescent="0.25">
      <c r="A21573" s="3"/>
    </row>
    <row r="21574" spans="1:1" x14ac:dyDescent="0.25">
      <c r="A21574" s="3"/>
    </row>
    <row r="21575" spans="1:1" x14ac:dyDescent="0.25">
      <c r="A21575" s="3"/>
    </row>
    <row r="21576" spans="1:1" x14ac:dyDescent="0.25">
      <c r="A21576" s="3"/>
    </row>
    <row r="21577" spans="1:1" x14ac:dyDescent="0.25">
      <c r="A21577" s="3"/>
    </row>
    <row r="21578" spans="1:1" x14ac:dyDescent="0.25">
      <c r="A21578" s="3"/>
    </row>
    <row r="21579" spans="1:1" x14ac:dyDescent="0.25">
      <c r="A21579" s="3"/>
    </row>
    <row r="21580" spans="1:1" x14ac:dyDescent="0.25">
      <c r="A21580" s="3"/>
    </row>
    <row r="21581" spans="1:1" x14ac:dyDescent="0.25">
      <c r="A21581" s="3"/>
    </row>
    <row r="21582" spans="1:1" x14ac:dyDescent="0.25">
      <c r="A21582" s="3"/>
    </row>
    <row r="21583" spans="1:1" x14ac:dyDescent="0.25">
      <c r="A21583" s="3"/>
    </row>
    <row r="21584" spans="1:1" x14ac:dyDescent="0.25">
      <c r="A21584" s="3"/>
    </row>
    <row r="21585" spans="1:1" x14ac:dyDescent="0.25">
      <c r="A21585" s="3"/>
    </row>
    <row r="21586" spans="1:1" x14ac:dyDescent="0.25">
      <c r="A21586" s="3"/>
    </row>
    <row r="21587" spans="1:1" x14ac:dyDescent="0.25">
      <c r="A21587" s="3"/>
    </row>
    <row r="21588" spans="1:1" x14ac:dyDescent="0.25">
      <c r="A21588" s="3"/>
    </row>
    <row r="21589" spans="1:1" x14ac:dyDescent="0.25">
      <c r="A21589" s="3"/>
    </row>
    <row r="21590" spans="1:1" x14ac:dyDescent="0.25">
      <c r="A21590" s="3"/>
    </row>
    <row r="21591" spans="1:1" x14ac:dyDescent="0.25">
      <c r="A21591" s="3"/>
    </row>
    <row r="21592" spans="1:1" x14ac:dyDescent="0.25">
      <c r="A21592" s="3"/>
    </row>
    <row r="21593" spans="1:1" x14ac:dyDescent="0.25">
      <c r="A21593" s="3"/>
    </row>
    <row r="21594" spans="1:1" x14ac:dyDescent="0.25">
      <c r="A21594" s="3"/>
    </row>
    <row r="21595" spans="1:1" x14ac:dyDescent="0.25">
      <c r="A21595" s="3"/>
    </row>
    <row r="21596" spans="1:1" x14ac:dyDescent="0.25">
      <c r="A21596" s="3"/>
    </row>
    <row r="21597" spans="1:1" x14ac:dyDescent="0.25">
      <c r="A21597" s="3"/>
    </row>
    <row r="21598" spans="1:1" x14ac:dyDescent="0.25">
      <c r="A21598" s="3"/>
    </row>
    <row r="21599" spans="1:1" x14ac:dyDescent="0.25">
      <c r="A21599" s="3"/>
    </row>
    <row r="21600" spans="1:1" x14ac:dyDescent="0.25">
      <c r="A21600" s="3"/>
    </row>
    <row r="21601" spans="1:1" x14ac:dyDescent="0.25">
      <c r="A21601" s="3"/>
    </row>
    <row r="21602" spans="1:1" x14ac:dyDescent="0.25">
      <c r="A21602" s="3"/>
    </row>
    <row r="21603" spans="1:1" x14ac:dyDescent="0.25">
      <c r="A21603" s="3"/>
    </row>
    <row r="21604" spans="1:1" x14ac:dyDescent="0.25">
      <c r="A21604" s="3"/>
    </row>
    <row r="21605" spans="1:1" x14ac:dyDescent="0.25">
      <c r="A21605" s="3"/>
    </row>
    <row r="21606" spans="1:1" x14ac:dyDescent="0.25">
      <c r="A21606" s="3"/>
    </row>
    <row r="21607" spans="1:1" x14ac:dyDescent="0.25">
      <c r="A21607" s="3"/>
    </row>
    <row r="21608" spans="1:1" x14ac:dyDescent="0.25">
      <c r="A21608" s="3"/>
    </row>
    <row r="21609" spans="1:1" x14ac:dyDescent="0.25">
      <c r="A21609" s="3"/>
    </row>
    <row r="21610" spans="1:1" x14ac:dyDescent="0.25">
      <c r="A21610" s="3"/>
    </row>
    <row r="21611" spans="1:1" x14ac:dyDescent="0.25">
      <c r="A21611" s="3"/>
    </row>
    <row r="21612" spans="1:1" x14ac:dyDescent="0.25">
      <c r="A21612" s="3"/>
    </row>
    <row r="21613" spans="1:1" x14ac:dyDescent="0.25">
      <c r="A21613" s="3"/>
    </row>
    <row r="21614" spans="1:1" x14ac:dyDescent="0.25">
      <c r="A21614" s="3"/>
    </row>
    <row r="21615" spans="1:1" x14ac:dyDescent="0.25">
      <c r="A21615" s="3"/>
    </row>
    <row r="21616" spans="1:1" x14ac:dyDescent="0.25">
      <c r="A21616" s="3"/>
    </row>
    <row r="21617" spans="1:1" x14ac:dyDescent="0.25">
      <c r="A21617" s="3"/>
    </row>
    <row r="21618" spans="1:1" x14ac:dyDescent="0.25">
      <c r="A21618" s="3"/>
    </row>
    <row r="21619" spans="1:1" x14ac:dyDescent="0.25">
      <c r="A21619" s="3"/>
    </row>
    <row r="21620" spans="1:1" x14ac:dyDescent="0.25">
      <c r="A21620" s="3"/>
    </row>
    <row r="21621" spans="1:1" x14ac:dyDescent="0.25">
      <c r="A21621" s="3"/>
    </row>
    <row r="21622" spans="1:1" x14ac:dyDescent="0.25">
      <c r="A21622" s="3"/>
    </row>
    <row r="21623" spans="1:1" x14ac:dyDescent="0.25">
      <c r="A21623" s="3"/>
    </row>
    <row r="21624" spans="1:1" x14ac:dyDescent="0.25">
      <c r="A21624" s="3"/>
    </row>
    <row r="21625" spans="1:1" x14ac:dyDescent="0.25">
      <c r="A21625" s="3"/>
    </row>
    <row r="21626" spans="1:1" x14ac:dyDescent="0.25">
      <c r="A21626" s="3"/>
    </row>
    <row r="21627" spans="1:1" x14ac:dyDescent="0.25">
      <c r="A21627" s="3"/>
    </row>
    <row r="21628" spans="1:1" x14ac:dyDescent="0.25">
      <c r="A21628" s="3"/>
    </row>
    <row r="21629" spans="1:1" x14ac:dyDescent="0.25">
      <c r="A21629" s="3"/>
    </row>
    <row r="21630" spans="1:1" x14ac:dyDescent="0.25">
      <c r="A21630" s="3"/>
    </row>
    <row r="21631" spans="1:1" x14ac:dyDescent="0.25">
      <c r="A21631" s="3"/>
    </row>
    <row r="21632" spans="1:1" x14ac:dyDescent="0.25">
      <c r="A21632" s="3"/>
    </row>
    <row r="21633" spans="1:1" x14ac:dyDescent="0.25">
      <c r="A21633" s="3"/>
    </row>
    <row r="21634" spans="1:1" x14ac:dyDescent="0.25">
      <c r="A21634" s="3"/>
    </row>
    <row r="21635" spans="1:1" x14ac:dyDescent="0.25">
      <c r="A21635" s="3"/>
    </row>
    <row r="21636" spans="1:1" x14ac:dyDescent="0.25">
      <c r="A21636" s="3"/>
    </row>
    <row r="21637" spans="1:1" x14ac:dyDescent="0.25">
      <c r="A21637" s="3"/>
    </row>
    <row r="21638" spans="1:1" x14ac:dyDescent="0.25">
      <c r="A21638" s="3"/>
    </row>
    <row r="21639" spans="1:1" x14ac:dyDescent="0.25">
      <c r="A21639" s="3"/>
    </row>
    <row r="21640" spans="1:1" x14ac:dyDescent="0.25">
      <c r="A21640" s="3"/>
    </row>
    <row r="21641" spans="1:1" x14ac:dyDescent="0.25">
      <c r="A21641" s="3"/>
    </row>
    <row r="21642" spans="1:1" x14ac:dyDescent="0.25">
      <c r="A21642" s="3"/>
    </row>
    <row r="21643" spans="1:1" x14ac:dyDescent="0.25">
      <c r="A21643" s="3"/>
    </row>
    <row r="21644" spans="1:1" x14ac:dyDescent="0.25">
      <c r="A21644" s="3"/>
    </row>
    <row r="21645" spans="1:1" x14ac:dyDescent="0.25">
      <c r="A21645" s="3"/>
    </row>
    <row r="21646" spans="1:1" x14ac:dyDescent="0.25">
      <c r="A21646" s="3"/>
    </row>
    <row r="21647" spans="1:1" x14ac:dyDescent="0.25">
      <c r="A21647" s="3"/>
    </row>
    <row r="21648" spans="1:1" x14ac:dyDescent="0.25">
      <c r="A21648" s="3"/>
    </row>
    <row r="21649" spans="1:1" x14ac:dyDescent="0.25">
      <c r="A21649" s="3"/>
    </row>
    <row r="21650" spans="1:1" x14ac:dyDescent="0.25">
      <c r="A21650" s="3"/>
    </row>
    <row r="21651" spans="1:1" x14ac:dyDescent="0.25">
      <c r="A21651" s="3"/>
    </row>
    <row r="21652" spans="1:1" x14ac:dyDescent="0.25">
      <c r="A21652" s="3"/>
    </row>
    <row r="21653" spans="1:1" x14ac:dyDescent="0.25">
      <c r="A21653" s="3"/>
    </row>
    <row r="21654" spans="1:1" x14ac:dyDescent="0.25">
      <c r="A21654" s="3"/>
    </row>
    <row r="21655" spans="1:1" x14ac:dyDescent="0.25">
      <c r="A21655" s="3"/>
    </row>
    <row r="21656" spans="1:1" x14ac:dyDescent="0.25">
      <c r="A21656" s="3"/>
    </row>
    <row r="21657" spans="1:1" x14ac:dyDescent="0.25">
      <c r="A21657" s="3"/>
    </row>
    <row r="21658" spans="1:1" x14ac:dyDescent="0.25">
      <c r="A21658" s="3"/>
    </row>
    <row r="21659" spans="1:1" x14ac:dyDescent="0.25">
      <c r="A21659" s="3"/>
    </row>
    <row r="21660" spans="1:1" x14ac:dyDescent="0.25">
      <c r="A21660" s="3"/>
    </row>
    <row r="21661" spans="1:1" x14ac:dyDescent="0.25">
      <c r="A21661" s="3"/>
    </row>
    <row r="21662" spans="1:1" x14ac:dyDescent="0.25">
      <c r="A21662" s="3"/>
    </row>
    <row r="21663" spans="1:1" x14ac:dyDescent="0.25">
      <c r="A21663" s="3"/>
    </row>
    <row r="21664" spans="1:1" x14ac:dyDescent="0.25">
      <c r="A21664" s="3"/>
    </row>
    <row r="21665" spans="1:1" x14ac:dyDescent="0.25">
      <c r="A21665" s="3"/>
    </row>
    <row r="21666" spans="1:1" x14ac:dyDescent="0.25">
      <c r="A21666" s="3"/>
    </row>
    <row r="21667" spans="1:1" x14ac:dyDescent="0.25">
      <c r="A21667" s="3"/>
    </row>
    <row r="21668" spans="1:1" x14ac:dyDescent="0.25">
      <c r="A21668" s="3"/>
    </row>
    <row r="21669" spans="1:1" x14ac:dyDescent="0.25">
      <c r="A21669" s="3"/>
    </row>
    <row r="21670" spans="1:1" x14ac:dyDescent="0.25">
      <c r="A21670" s="3"/>
    </row>
    <row r="21671" spans="1:1" x14ac:dyDescent="0.25">
      <c r="A21671" s="3"/>
    </row>
    <row r="21672" spans="1:1" x14ac:dyDescent="0.25">
      <c r="A21672" s="3"/>
    </row>
    <row r="21673" spans="1:1" x14ac:dyDescent="0.25">
      <c r="A21673" s="3"/>
    </row>
    <row r="21674" spans="1:1" x14ac:dyDescent="0.25">
      <c r="A21674" s="3"/>
    </row>
    <row r="21675" spans="1:1" x14ac:dyDescent="0.25">
      <c r="A21675" s="3"/>
    </row>
    <row r="21676" spans="1:1" x14ac:dyDescent="0.25">
      <c r="A21676" s="3"/>
    </row>
    <row r="21677" spans="1:1" x14ac:dyDescent="0.25">
      <c r="A21677" s="3"/>
    </row>
    <row r="21678" spans="1:1" x14ac:dyDescent="0.25">
      <c r="A21678" s="3"/>
    </row>
    <row r="21679" spans="1:1" x14ac:dyDescent="0.25">
      <c r="A21679" s="3"/>
    </row>
    <row r="21680" spans="1:1" x14ac:dyDescent="0.25">
      <c r="A21680" s="3"/>
    </row>
    <row r="21681" spans="1:1" x14ac:dyDescent="0.25">
      <c r="A21681" s="3"/>
    </row>
    <row r="21682" spans="1:1" x14ac:dyDescent="0.25">
      <c r="A21682" s="3"/>
    </row>
    <row r="21683" spans="1:1" x14ac:dyDescent="0.25">
      <c r="A21683" s="3"/>
    </row>
    <row r="21684" spans="1:1" x14ac:dyDescent="0.25">
      <c r="A21684" s="3"/>
    </row>
    <row r="21685" spans="1:1" x14ac:dyDescent="0.25">
      <c r="A21685" s="3"/>
    </row>
    <row r="21686" spans="1:1" x14ac:dyDescent="0.25">
      <c r="A21686" s="3"/>
    </row>
    <row r="21687" spans="1:1" x14ac:dyDescent="0.25">
      <c r="A21687" s="3"/>
    </row>
    <row r="21688" spans="1:1" x14ac:dyDescent="0.25">
      <c r="A21688" s="3"/>
    </row>
    <row r="21689" spans="1:1" x14ac:dyDescent="0.25">
      <c r="A21689" s="3"/>
    </row>
    <row r="21690" spans="1:1" x14ac:dyDescent="0.25">
      <c r="A21690" s="3"/>
    </row>
    <row r="21691" spans="1:1" x14ac:dyDescent="0.25">
      <c r="A21691" s="3"/>
    </row>
    <row r="21692" spans="1:1" x14ac:dyDescent="0.25">
      <c r="A21692" s="3"/>
    </row>
    <row r="21693" spans="1:1" x14ac:dyDescent="0.25">
      <c r="A21693" s="3"/>
    </row>
    <row r="21694" spans="1:1" x14ac:dyDescent="0.25">
      <c r="A21694" s="3"/>
    </row>
    <row r="21695" spans="1:1" x14ac:dyDescent="0.25">
      <c r="A21695" s="3"/>
    </row>
    <row r="21696" spans="1:1" x14ac:dyDescent="0.25">
      <c r="A21696" s="3"/>
    </row>
    <row r="21697" spans="1:1" x14ac:dyDescent="0.25">
      <c r="A21697" s="3"/>
    </row>
    <row r="21698" spans="1:1" x14ac:dyDescent="0.25">
      <c r="A21698" s="3"/>
    </row>
    <row r="21699" spans="1:1" x14ac:dyDescent="0.25">
      <c r="A21699" s="3"/>
    </row>
    <row r="21700" spans="1:1" x14ac:dyDescent="0.25">
      <c r="A21700" s="3"/>
    </row>
    <row r="21701" spans="1:1" x14ac:dyDescent="0.25">
      <c r="A21701" s="3"/>
    </row>
    <row r="21702" spans="1:1" x14ac:dyDescent="0.25">
      <c r="A21702" s="3"/>
    </row>
    <row r="21703" spans="1:1" x14ac:dyDescent="0.25">
      <c r="A21703" s="3"/>
    </row>
    <row r="21704" spans="1:1" x14ac:dyDescent="0.25">
      <c r="A21704" s="3"/>
    </row>
    <row r="21705" spans="1:1" x14ac:dyDescent="0.25">
      <c r="A21705" s="3"/>
    </row>
    <row r="21706" spans="1:1" x14ac:dyDescent="0.25">
      <c r="A21706" s="3"/>
    </row>
    <row r="21707" spans="1:1" x14ac:dyDescent="0.25">
      <c r="A21707" s="3"/>
    </row>
    <row r="21708" spans="1:1" x14ac:dyDescent="0.25">
      <c r="A21708" s="3"/>
    </row>
    <row r="21709" spans="1:1" x14ac:dyDescent="0.25">
      <c r="A21709" s="3"/>
    </row>
    <row r="21710" spans="1:1" x14ac:dyDescent="0.25">
      <c r="A21710" s="3"/>
    </row>
    <row r="21711" spans="1:1" x14ac:dyDescent="0.25">
      <c r="A21711" s="3"/>
    </row>
    <row r="21712" spans="1:1" x14ac:dyDescent="0.25">
      <c r="A21712" s="3"/>
    </row>
    <row r="21713" spans="1:1" x14ac:dyDescent="0.25">
      <c r="A21713" s="3"/>
    </row>
    <row r="21714" spans="1:1" x14ac:dyDescent="0.25">
      <c r="A21714" s="3"/>
    </row>
    <row r="21715" spans="1:1" x14ac:dyDescent="0.25">
      <c r="A21715" s="3"/>
    </row>
    <row r="21716" spans="1:1" x14ac:dyDescent="0.25">
      <c r="A21716" s="3"/>
    </row>
    <row r="21717" spans="1:1" x14ac:dyDescent="0.25">
      <c r="A21717" s="3"/>
    </row>
    <row r="21718" spans="1:1" x14ac:dyDescent="0.25">
      <c r="A21718" s="3"/>
    </row>
    <row r="21719" spans="1:1" x14ac:dyDescent="0.25">
      <c r="A21719" s="3"/>
    </row>
    <row r="21720" spans="1:1" x14ac:dyDescent="0.25">
      <c r="A21720" s="3"/>
    </row>
    <row r="21721" spans="1:1" x14ac:dyDescent="0.25">
      <c r="A21721" s="3"/>
    </row>
    <row r="21722" spans="1:1" x14ac:dyDescent="0.25">
      <c r="A21722" s="3"/>
    </row>
    <row r="21723" spans="1:1" x14ac:dyDescent="0.25">
      <c r="A21723" s="3"/>
    </row>
    <row r="21724" spans="1:1" x14ac:dyDescent="0.25">
      <c r="A21724" s="3"/>
    </row>
    <row r="21725" spans="1:1" x14ac:dyDescent="0.25">
      <c r="A21725" s="3"/>
    </row>
    <row r="21726" spans="1:1" x14ac:dyDescent="0.25">
      <c r="A21726" s="3"/>
    </row>
    <row r="21727" spans="1:1" x14ac:dyDescent="0.25">
      <c r="A21727" s="3"/>
    </row>
    <row r="21728" spans="1:1" x14ac:dyDescent="0.25">
      <c r="A21728" s="3"/>
    </row>
    <row r="21729" spans="1:1" x14ac:dyDescent="0.25">
      <c r="A21729" s="3"/>
    </row>
    <row r="21730" spans="1:1" x14ac:dyDescent="0.25">
      <c r="A21730" s="3"/>
    </row>
    <row r="21731" spans="1:1" x14ac:dyDescent="0.25">
      <c r="A21731" s="3"/>
    </row>
    <row r="21732" spans="1:1" x14ac:dyDescent="0.25">
      <c r="A21732" s="3"/>
    </row>
    <row r="21733" spans="1:1" x14ac:dyDescent="0.25">
      <c r="A21733" s="3"/>
    </row>
    <row r="21734" spans="1:1" x14ac:dyDescent="0.25">
      <c r="A21734" s="3"/>
    </row>
    <row r="21735" spans="1:1" x14ac:dyDescent="0.25">
      <c r="A21735" s="3"/>
    </row>
    <row r="21736" spans="1:1" x14ac:dyDescent="0.25">
      <c r="A21736" s="3"/>
    </row>
    <row r="21737" spans="1:1" x14ac:dyDescent="0.25">
      <c r="A21737" s="3"/>
    </row>
    <row r="21738" spans="1:1" x14ac:dyDescent="0.25">
      <c r="A21738" s="3"/>
    </row>
    <row r="21739" spans="1:1" x14ac:dyDescent="0.25">
      <c r="A21739" s="3"/>
    </row>
    <row r="21740" spans="1:1" x14ac:dyDescent="0.25">
      <c r="A21740" s="3"/>
    </row>
    <row r="21741" spans="1:1" x14ac:dyDescent="0.25">
      <c r="A21741" s="3"/>
    </row>
    <row r="21742" spans="1:1" x14ac:dyDescent="0.25">
      <c r="A21742" s="3"/>
    </row>
    <row r="21743" spans="1:1" x14ac:dyDescent="0.25">
      <c r="A21743" s="3"/>
    </row>
    <row r="21744" spans="1:1" x14ac:dyDescent="0.25">
      <c r="A21744" s="3"/>
    </row>
    <row r="21745" spans="1:1" x14ac:dyDescent="0.25">
      <c r="A21745" s="3"/>
    </row>
    <row r="21746" spans="1:1" x14ac:dyDescent="0.25">
      <c r="A21746" s="3"/>
    </row>
    <row r="21747" spans="1:1" x14ac:dyDescent="0.25">
      <c r="A21747" s="3"/>
    </row>
    <row r="21748" spans="1:1" x14ac:dyDescent="0.25">
      <c r="A21748" s="3"/>
    </row>
    <row r="21749" spans="1:1" x14ac:dyDescent="0.25">
      <c r="A21749" s="3"/>
    </row>
    <row r="21750" spans="1:1" x14ac:dyDescent="0.25">
      <c r="A21750" s="3"/>
    </row>
    <row r="21751" spans="1:1" x14ac:dyDescent="0.25">
      <c r="A21751" s="3"/>
    </row>
    <row r="21752" spans="1:1" x14ac:dyDescent="0.25">
      <c r="A21752" s="3"/>
    </row>
    <row r="21753" spans="1:1" x14ac:dyDescent="0.25">
      <c r="A21753" s="3"/>
    </row>
    <row r="21754" spans="1:1" x14ac:dyDescent="0.25">
      <c r="A21754" s="3"/>
    </row>
    <row r="21755" spans="1:1" x14ac:dyDescent="0.25">
      <c r="A21755" s="3"/>
    </row>
    <row r="21756" spans="1:1" x14ac:dyDescent="0.25">
      <c r="A21756" s="3"/>
    </row>
    <row r="21757" spans="1:1" x14ac:dyDescent="0.25">
      <c r="A21757" s="3"/>
    </row>
    <row r="21758" spans="1:1" x14ac:dyDescent="0.25">
      <c r="A21758" s="3"/>
    </row>
    <row r="21759" spans="1:1" x14ac:dyDescent="0.25">
      <c r="A21759" s="3"/>
    </row>
    <row r="21760" spans="1:1" x14ac:dyDescent="0.25">
      <c r="A21760" s="3"/>
    </row>
    <row r="21761" spans="1:1" x14ac:dyDescent="0.25">
      <c r="A21761" s="3"/>
    </row>
    <row r="21762" spans="1:1" x14ac:dyDescent="0.25">
      <c r="A21762" s="3"/>
    </row>
    <row r="21763" spans="1:1" x14ac:dyDescent="0.25">
      <c r="A21763" s="3"/>
    </row>
    <row r="21764" spans="1:1" x14ac:dyDescent="0.25">
      <c r="A21764" s="3"/>
    </row>
    <row r="21765" spans="1:1" x14ac:dyDescent="0.25">
      <c r="A21765" s="3"/>
    </row>
    <row r="21766" spans="1:1" x14ac:dyDescent="0.25">
      <c r="A21766" s="3"/>
    </row>
    <row r="21767" spans="1:1" x14ac:dyDescent="0.25">
      <c r="A21767" s="3"/>
    </row>
    <row r="21768" spans="1:1" x14ac:dyDescent="0.25">
      <c r="A21768" s="3"/>
    </row>
    <row r="21769" spans="1:1" x14ac:dyDescent="0.25">
      <c r="A21769" s="3"/>
    </row>
    <row r="21770" spans="1:1" x14ac:dyDescent="0.25">
      <c r="A21770" s="3"/>
    </row>
    <row r="21771" spans="1:1" x14ac:dyDescent="0.25">
      <c r="A21771" s="3"/>
    </row>
    <row r="21772" spans="1:1" x14ac:dyDescent="0.25">
      <c r="A21772" s="3"/>
    </row>
    <row r="21773" spans="1:1" x14ac:dyDescent="0.25">
      <c r="A21773" s="3"/>
    </row>
    <row r="21774" spans="1:1" x14ac:dyDescent="0.25">
      <c r="A21774" s="3"/>
    </row>
    <row r="21775" spans="1:1" x14ac:dyDescent="0.25">
      <c r="A21775" s="3"/>
    </row>
    <row r="21776" spans="1:1" x14ac:dyDescent="0.25">
      <c r="A21776" s="3"/>
    </row>
    <row r="21777" spans="1:1" x14ac:dyDescent="0.25">
      <c r="A21777" s="3"/>
    </row>
    <row r="21778" spans="1:1" x14ac:dyDescent="0.25">
      <c r="A21778" s="3"/>
    </row>
    <row r="21779" spans="1:1" x14ac:dyDescent="0.25">
      <c r="A21779" s="3"/>
    </row>
    <row r="21780" spans="1:1" x14ac:dyDescent="0.25">
      <c r="A21780" s="3"/>
    </row>
    <row r="21781" spans="1:1" x14ac:dyDescent="0.25">
      <c r="A21781" s="3"/>
    </row>
    <row r="21782" spans="1:1" x14ac:dyDescent="0.25">
      <c r="A21782" s="3"/>
    </row>
    <row r="21783" spans="1:1" x14ac:dyDescent="0.25">
      <c r="A21783" s="3"/>
    </row>
    <row r="21784" spans="1:1" x14ac:dyDescent="0.25">
      <c r="A21784" s="3"/>
    </row>
    <row r="21785" spans="1:1" x14ac:dyDescent="0.25">
      <c r="A21785" s="3"/>
    </row>
    <row r="21786" spans="1:1" x14ac:dyDescent="0.25">
      <c r="A21786" s="3"/>
    </row>
    <row r="21787" spans="1:1" x14ac:dyDescent="0.25">
      <c r="A21787" s="3"/>
    </row>
    <row r="21788" spans="1:1" x14ac:dyDescent="0.25">
      <c r="A21788" s="3"/>
    </row>
    <row r="21789" spans="1:1" x14ac:dyDescent="0.25">
      <c r="A21789" s="3"/>
    </row>
    <row r="21790" spans="1:1" x14ac:dyDescent="0.25">
      <c r="A21790" s="3"/>
    </row>
    <row r="21791" spans="1:1" x14ac:dyDescent="0.25">
      <c r="A21791" s="3"/>
    </row>
    <row r="21792" spans="1:1" x14ac:dyDescent="0.25">
      <c r="A21792" s="3"/>
    </row>
    <row r="21793" spans="1:1" x14ac:dyDescent="0.25">
      <c r="A21793" s="3"/>
    </row>
    <row r="21794" spans="1:1" x14ac:dyDescent="0.25">
      <c r="A21794" s="3"/>
    </row>
    <row r="21795" spans="1:1" x14ac:dyDescent="0.25">
      <c r="A21795" s="3"/>
    </row>
    <row r="21796" spans="1:1" x14ac:dyDescent="0.25">
      <c r="A21796" s="3"/>
    </row>
    <row r="21797" spans="1:1" x14ac:dyDescent="0.25">
      <c r="A21797" s="3"/>
    </row>
    <row r="21798" spans="1:1" x14ac:dyDescent="0.25">
      <c r="A21798" s="3"/>
    </row>
    <row r="21799" spans="1:1" x14ac:dyDescent="0.25">
      <c r="A21799" s="3"/>
    </row>
    <row r="21800" spans="1:1" x14ac:dyDescent="0.25">
      <c r="A21800" s="3"/>
    </row>
    <row r="21801" spans="1:1" x14ac:dyDescent="0.25">
      <c r="A21801" s="3"/>
    </row>
    <row r="21802" spans="1:1" x14ac:dyDescent="0.25">
      <c r="A21802" s="3"/>
    </row>
    <row r="21803" spans="1:1" x14ac:dyDescent="0.25">
      <c r="A21803" s="3"/>
    </row>
    <row r="21804" spans="1:1" x14ac:dyDescent="0.25">
      <c r="A21804" s="3"/>
    </row>
    <row r="21805" spans="1:1" x14ac:dyDescent="0.25">
      <c r="A21805" s="3"/>
    </row>
    <row r="21806" spans="1:1" x14ac:dyDescent="0.25">
      <c r="A21806" s="3"/>
    </row>
    <row r="21807" spans="1:1" x14ac:dyDescent="0.25">
      <c r="A21807" s="3"/>
    </row>
    <row r="21808" spans="1:1" x14ac:dyDescent="0.25">
      <c r="A21808" s="3"/>
    </row>
    <row r="21809" spans="1:1" x14ac:dyDescent="0.25">
      <c r="A21809" s="3"/>
    </row>
    <row r="21810" spans="1:1" x14ac:dyDescent="0.25">
      <c r="A21810" s="3"/>
    </row>
    <row r="21811" spans="1:1" x14ac:dyDescent="0.25">
      <c r="A21811" s="3"/>
    </row>
    <row r="21812" spans="1:1" x14ac:dyDescent="0.25">
      <c r="A21812" s="3"/>
    </row>
    <row r="21813" spans="1:1" x14ac:dyDescent="0.25">
      <c r="A21813" s="3"/>
    </row>
    <row r="21814" spans="1:1" x14ac:dyDescent="0.25">
      <c r="A21814" s="3"/>
    </row>
    <row r="21815" spans="1:1" x14ac:dyDescent="0.25">
      <c r="A21815" s="3"/>
    </row>
    <row r="21816" spans="1:1" x14ac:dyDescent="0.25">
      <c r="A21816" s="3"/>
    </row>
    <row r="21817" spans="1:1" x14ac:dyDescent="0.25">
      <c r="A21817" s="3"/>
    </row>
    <row r="21818" spans="1:1" x14ac:dyDescent="0.25">
      <c r="A21818" s="3"/>
    </row>
    <row r="21819" spans="1:1" x14ac:dyDescent="0.25">
      <c r="A21819" s="3"/>
    </row>
    <row r="21820" spans="1:1" x14ac:dyDescent="0.25">
      <c r="A21820" s="3"/>
    </row>
    <row r="21821" spans="1:1" x14ac:dyDescent="0.25">
      <c r="A21821" s="3"/>
    </row>
    <row r="21822" spans="1:1" x14ac:dyDescent="0.25">
      <c r="A21822" s="3"/>
    </row>
    <row r="21823" spans="1:1" x14ac:dyDescent="0.25">
      <c r="A21823" s="3"/>
    </row>
    <row r="21824" spans="1:1" x14ac:dyDescent="0.25">
      <c r="A21824" s="3"/>
    </row>
    <row r="21825" spans="1:1" x14ac:dyDescent="0.25">
      <c r="A21825" s="3"/>
    </row>
    <row r="21826" spans="1:1" x14ac:dyDescent="0.25">
      <c r="A21826" s="3"/>
    </row>
    <row r="21827" spans="1:1" x14ac:dyDescent="0.25">
      <c r="A21827" s="3"/>
    </row>
    <row r="21828" spans="1:1" x14ac:dyDescent="0.25">
      <c r="A21828" s="3"/>
    </row>
    <row r="21829" spans="1:1" x14ac:dyDescent="0.25">
      <c r="A21829" s="3"/>
    </row>
    <row r="21830" spans="1:1" x14ac:dyDescent="0.25">
      <c r="A21830" s="3"/>
    </row>
    <row r="21831" spans="1:1" x14ac:dyDescent="0.25">
      <c r="A21831" s="3"/>
    </row>
    <row r="21832" spans="1:1" x14ac:dyDescent="0.25">
      <c r="A21832" s="3"/>
    </row>
    <row r="21833" spans="1:1" x14ac:dyDescent="0.25">
      <c r="A21833" s="3"/>
    </row>
    <row r="21834" spans="1:1" x14ac:dyDescent="0.25">
      <c r="A21834" s="3"/>
    </row>
    <row r="21835" spans="1:1" x14ac:dyDescent="0.25">
      <c r="A21835" s="3"/>
    </row>
    <row r="21836" spans="1:1" x14ac:dyDescent="0.25">
      <c r="A21836" s="3"/>
    </row>
    <row r="21837" spans="1:1" x14ac:dyDescent="0.25">
      <c r="A21837" s="3"/>
    </row>
    <row r="21838" spans="1:1" x14ac:dyDescent="0.25">
      <c r="A21838" s="3"/>
    </row>
    <row r="21839" spans="1:1" x14ac:dyDescent="0.25">
      <c r="A21839" s="3"/>
    </row>
    <row r="21840" spans="1:1" x14ac:dyDescent="0.25">
      <c r="A21840" s="3"/>
    </row>
    <row r="21841" spans="1:1" x14ac:dyDescent="0.25">
      <c r="A21841" s="3"/>
    </row>
    <row r="21842" spans="1:1" x14ac:dyDescent="0.25">
      <c r="A21842" s="3"/>
    </row>
    <row r="21843" spans="1:1" x14ac:dyDescent="0.25">
      <c r="A21843" s="3"/>
    </row>
    <row r="21844" spans="1:1" x14ac:dyDescent="0.25">
      <c r="A21844" s="3"/>
    </row>
    <row r="21845" spans="1:1" x14ac:dyDescent="0.25">
      <c r="A21845" s="3"/>
    </row>
    <row r="21846" spans="1:1" x14ac:dyDescent="0.25">
      <c r="A21846" s="3"/>
    </row>
    <row r="21847" spans="1:1" x14ac:dyDescent="0.25">
      <c r="A21847" s="3"/>
    </row>
    <row r="21848" spans="1:1" x14ac:dyDescent="0.25">
      <c r="A21848" s="3"/>
    </row>
    <row r="21849" spans="1:1" x14ac:dyDescent="0.25">
      <c r="A21849" s="3"/>
    </row>
    <row r="21850" spans="1:1" x14ac:dyDescent="0.25">
      <c r="A21850" s="3"/>
    </row>
    <row r="21851" spans="1:1" x14ac:dyDescent="0.25">
      <c r="A21851" s="3"/>
    </row>
    <row r="21852" spans="1:1" x14ac:dyDescent="0.25">
      <c r="A21852" s="3"/>
    </row>
    <row r="21853" spans="1:1" x14ac:dyDescent="0.25">
      <c r="A21853" s="3"/>
    </row>
    <row r="21854" spans="1:1" x14ac:dyDescent="0.25">
      <c r="A21854" s="3"/>
    </row>
    <row r="21855" spans="1:1" x14ac:dyDescent="0.25">
      <c r="A21855" s="3"/>
    </row>
    <row r="21856" spans="1:1" x14ac:dyDescent="0.25">
      <c r="A21856" s="3"/>
    </row>
    <row r="21857" spans="1:1" x14ac:dyDescent="0.25">
      <c r="A21857" s="3"/>
    </row>
    <row r="21858" spans="1:1" x14ac:dyDescent="0.25">
      <c r="A21858" s="3"/>
    </row>
    <row r="21859" spans="1:1" x14ac:dyDescent="0.25">
      <c r="A21859" s="3"/>
    </row>
    <row r="21860" spans="1:1" x14ac:dyDescent="0.25">
      <c r="A21860" s="3"/>
    </row>
    <row r="21861" spans="1:1" x14ac:dyDescent="0.25">
      <c r="A21861" s="3"/>
    </row>
    <row r="21862" spans="1:1" x14ac:dyDescent="0.25">
      <c r="A21862" s="3"/>
    </row>
    <row r="21863" spans="1:1" x14ac:dyDescent="0.25">
      <c r="A21863" s="3"/>
    </row>
    <row r="21864" spans="1:1" x14ac:dyDescent="0.25">
      <c r="A21864" s="3"/>
    </row>
    <row r="21865" spans="1:1" x14ac:dyDescent="0.25">
      <c r="A21865" s="3"/>
    </row>
    <row r="21866" spans="1:1" x14ac:dyDescent="0.25">
      <c r="A21866" s="3"/>
    </row>
    <row r="21867" spans="1:1" x14ac:dyDescent="0.25">
      <c r="A21867" s="3"/>
    </row>
    <row r="21868" spans="1:1" x14ac:dyDescent="0.25">
      <c r="A21868" s="3"/>
    </row>
    <row r="21869" spans="1:1" x14ac:dyDescent="0.25">
      <c r="A21869" s="3"/>
    </row>
    <row r="21870" spans="1:1" x14ac:dyDescent="0.25">
      <c r="A21870" s="3"/>
    </row>
    <row r="21871" spans="1:1" x14ac:dyDescent="0.25">
      <c r="A21871" s="3"/>
    </row>
    <row r="21872" spans="1:1" x14ac:dyDescent="0.25">
      <c r="A21872" s="3"/>
    </row>
    <row r="21873" spans="1:1" x14ac:dyDescent="0.25">
      <c r="A21873" s="3"/>
    </row>
    <row r="21874" spans="1:1" x14ac:dyDescent="0.25">
      <c r="A21874" s="3"/>
    </row>
    <row r="21875" spans="1:1" x14ac:dyDescent="0.25">
      <c r="A21875" s="3"/>
    </row>
    <row r="21876" spans="1:1" x14ac:dyDescent="0.25">
      <c r="A21876" s="3"/>
    </row>
    <row r="21877" spans="1:1" x14ac:dyDescent="0.25">
      <c r="A21877" s="3"/>
    </row>
    <row r="21878" spans="1:1" x14ac:dyDescent="0.25">
      <c r="A21878" s="3"/>
    </row>
    <row r="21879" spans="1:1" x14ac:dyDescent="0.25">
      <c r="A21879" s="3"/>
    </row>
    <row r="21880" spans="1:1" x14ac:dyDescent="0.25">
      <c r="A21880" s="3"/>
    </row>
    <row r="21881" spans="1:1" x14ac:dyDescent="0.25">
      <c r="A21881" s="3"/>
    </row>
    <row r="21882" spans="1:1" x14ac:dyDescent="0.25">
      <c r="A21882" s="3"/>
    </row>
    <row r="21883" spans="1:1" x14ac:dyDescent="0.25">
      <c r="A21883" s="3"/>
    </row>
    <row r="21884" spans="1:1" x14ac:dyDescent="0.25">
      <c r="A21884" s="3"/>
    </row>
    <row r="21885" spans="1:1" x14ac:dyDescent="0.25">
      <c r="A21885" s="3"/>
    </row>
    <row r="21886" spans="1:1" x14ac:dyDescent="0.25">
      <c r="A21886" s="3"/>
    </row>
    <row r="21887" spans="1:1" x14ac:dyDescent="0.25">
      <c r="A21887" s="3"/>
    </row>
    <row r="21888" spans="1:1" x14ac:dyDescent="0.25">
      <c r="A21888" s="3"/>
    </row>
    <row r="21889" spans="1:1" x14ac:dyDescent="0.25">
      <c r="A21889" s="3"/>
    </row>
    <row r="21890" spans="1:1" x14ac:dyDescent="0.25">
      <c r="A21890" s="3"/>
    </row>
    <row r="21891" spans="1:1" x14ac:dyDescent="0.25">
      <c r="A21891" s="3"/>
    </row>
    <row r="21892" spans="1:1" x14ac:dyDescent="0.25">
      <c r="A21892" s="3"/>
    </row>
    <row r="21893" spans="1:1" x14ac:dyDescent="0.25">
      <c r="A21893" s="3"/>
    </row>
    <row r="21894" spans="1:1" x14ac:dyDescent="0.25">
      <c r="A21894" s="3"/>
    </row>
    <row r="21895" spans="1:1" x14ac:dyDescent="0.25">
      <c r="A21895" s="3"/>
    </row>
    <row r="21896" spans="1:1" x14ac:dyDescent="0.25">
      <c r="A21896" s="3"/>
    </row>
    <row r="21897" spans="1:1" x14ac:dyDescent="0.25">
      <c r="A21897" s="3"/>
    </row>
    <row r="21898" spans="1:1" x14ac:dyDescent="0.25">
      <c r="A21898" s="3"/>
    </row>
    <row r="21899" spans="1:1" x14ac:dyDescent="0.25">
      <c r="A21899" s="3"/>
    </row>
    <row r="21900" spans="1:1" x14ac:dyDescent="0.25">
      <c r="A21900" s="3"/>
    </row>
    <row r="21901" spans="1:1" x14ac:dyDescent="0.25">
      <c r="A21901" s="3"/>
    </row>
    <row r="21902" spans="1:1" x14ac:dyDescent="0.25">
      <c r="A21902" s="3"/>
    </row>
    <row r="21903" spans="1:1" x14ac:dyDescent="0.25">
      <c r="A21903" s="3"/>
    </row>
    <row r="21904" spans="1:1" x14ac:dyDescent="0.25">
      <c r="A21904" s="3"/>
    </row>
    <row r="21905" spans="1:1" x14ac:dyDescent="0.25">
      <c r="A21905" s="3"/>
    </row>
    <row r="21906" spans="1:1" x14ac:dyDescent="0.25">
      <c r="A21906" s="3"/>
    </row>
    <row r="21907" spans="1:1" x14ac:dyDescent="0.25">
      <c r="A21907" s="3"/>
    </row>
    <row r="21908" spans="1:1" x14ac:dyDescent="0.25">
      <c r="A21908" s="3"/>
    </row>
    <row r="21909" spans="1:1" x14ac:dyDescent="0.25">
      <c r="A21909" s="3"/>
    </row>
    <row r="21910" spans="1:1" x14ac:dyDescent="0.25">
      <c r="A21910" s="3"/>
    </row>
    <row r="21911" spans="1:1" x14ac:dyDescent="0.25">
      <c r="A21911" s="3"/>
    </row>
    <row r="21912" spans="1:1" x14ac:dyDescent="0.25">
      <c r="A21912" s="3"/>
    </row>
    <row r="21913" spans="1:1" x14ac:dyDescent="0.25">
      <c r="A21913" s="3"/>
    </row>
    <row r="21914" spans="1:1" x14ac:dyDescent="0.25">
      <c r="A21914" s="3"/>
    </row>
    <row r="21915" spans="1:1" x14ac:dyDescent="0.25">
      <c r="A21915" s="3"/>
    </row>
    <row r="21916" spans="1:1" x14ac:dyDescent="0.25">
      <c r="A21916" s="3"/>
    </row>
    <row r="21917" spans="1:1" x14ac:dyDescent="0.25">
      <c r="A21917" s="3"/>
    </row>
    <row r="21918" spans="1:1" x14ac:dyDescent="0.25">
      <c r="A21918" s="3"/>
    </row>
    <row r="21919" spans="1:1" x14ac:dyDescent="0.25">
      <c r="A21919" s="3"/>
    </row>
    <row r="21920" spans="1:1" x14ac:dyDescent="0.25">
      <c r="A21920" s="3"/>
    </row>
    <row r="21921" spans="1:1" x14ac:dyDescent="0.25">
      <c r="A21921" s="3"/>
    </row>
    <row r="21922" spans="1:1" x14ac:dyDescent="0.25">
      <c r="A21922" s="3"/>
    </row>
    <row r="21923" spans="1:1" x14ac:dyDescent="0.25">
      <c r="A21923" s="3"/>
    </row>
    <row r="21924" spans="1:1" x14ac:dyDescent="0.25">
      <c r="A21924" s="3"/>
    </row>
    <row r="21925" spans="1:1" x14ac:dyDescent="0.25">
      <c r="A21925" s="3"/>
    </row>
    <row r="21926" spans="1:1" x14ac:dyDescent="0.25">
      <c r="A21926" s="3"/>
    </row>
    <row r="21927" spans="1:1" x14ac:dyDescent="0.25">
      <c r="A21927" s="3"/>
    </row>
    <row r="21928" spans="1:1" x14ac:dyDescent="0.25">
      <c r="A21928" s="3"/>
    </row>
    <row r="21929" spans="1:1" x14ac:dyDescent="0.25">
      <c r="A21929" s="3"/>
    </row>
    <row r="21930" spans="1:1" x14ac:dyDescent="0.25">
      <c r="A21930" s="3"/>
    </row>
    <row r="21931" spans="1:1" x14ac:dyDescent="0.25">
      <c r="A21931" s="3"/>
    </row>
    <row r="21932" spans="1:1" x14ac:dyDescent="0.25">
      <c r="A21932" s="3"/>
    </row>
    <row r="21933" spans="1:1" x14ac:dyDescent="0.25">
      <c r="A21933" s="3"/>
    </row>
    <row r="21934" spans="1:1" x14ac:dyDescent="0.25">
      <c r="A21934" s="3"/>
    </row>
    <row r="21935" spans="1:1" x14ac:dyDescent="0.25">
      <c r="A21935" s="3"/>
    </row>
    <row r="21936" spans="1:1" x14ac:dyDescent="0.25">
      <c r="A21936" s="3"/>
    </row>
    <row r="21937" spans="1:1" x14ac:dyDescent="0.25">
      <c r="A21937" s="3"/>
    </row>
    <row r="21938" spans="1:1" x14ac:dyDescent="0.25">
      <c r="A21938" s="3"/>
    </row>
    <row r="21939" spans="1:1" x14ac:dyDescent="0.25">
      <c r="A21939" s="3"/>
    </row>
    <row r="21940" spans="1:1" x14ac:dyDescent="0.25">
      <c r="A21940" s="3"/>
    </row>
    <row r="21941" spans="1:1" x14ac:dyDescent="0.25">
      <c r="A21941" s="3"/>
    </row>
    <row r="21942" spans="1:1" x14ac:dyDescent="0.25">
      <c r="A21942" s="3"/>
    </row>
    <row r="21943" spans="1:1" x14ac:dyDescent="0.25">
      <c r="A21943" s="3"/>
    </row>
    <row r="21944" spans="1:1" x14ac:dyDescent="0.25">
      <c r="A21944" s="3"/>
    </row>
    <row r="21945" spans="1:1" x14ac:dyDescent="0.25">
      <c r="A21945" s="3"/>
    </row>
    <row r="21946" spans="1:1" x14ac:dyDescent="0.25">
      <c r="A21946" s="3"/>
    </row>
    <row r="21947" spans="1:1" x14ac:dyDescent="0.25">
      <c r="A21947" s="3"/>
    </row>
    <row r="21948" spans="1:1" x14ac:dyDescent="0.25">
      <c r="A21948" s="3"/>
    </row>
    <row r="21949" spans="1:1" x14ac:dyDescent="0.25">
      <c r="A21949" s="3"/>
    </row>
    <row r="21950" spans="1:1" x14ac:dyDescent="0.25">
      <c r="A21950" s="3"/>
    </row>
    <row r="21951" spans="1:1" x14ac:dyDescent="0.25">
      <c r="A21951" s="3"/>
    </row>
    <row r="21952" spans="1:1" x14ac:dyDescent="0.25">
      <c r="A21952" s="3"/>
    </row>
    <row r="21953" spans="1:1" x14ac:dyDescent="0.25">
      <c r="A21953" s="3"/>
    </row>
    <row r="21954" spans="1:1" x14ac:dyDescent="0.25">
      <c r="A21954" s="3"/>
    </row>
    <row r="21955" spans="1:1" x14ac:dyDescent="0.25">
      <c r="A21955" s="3"/>
    </row>
    <row r="21956" spans="1:1" x14ac:dyDescent="0.25">
      <c r="A21956" s="3"/>
    </row>
    <row r="21957" spans="1:1" x14ac:dyDescent="0.25">
      <c r="A21957" s="3"/>
    </row>
    <row r="21958" spans="1:1" x14ac:dyDescent="0.25">
      <c r="A21958" s="3"/>
    </row>
    <row r="21959" spans="1:1" x14ac:dyDescent="0.25">
      <c r="A21959" s="3"/>
    </row>
    <row r="21960" spans="1:1" x14ac:dyDescent="0.25">
      <c r="A21960" s="3"/>
    </row>
    <row r="21961" spans="1:1" x14ac:dyDescent="0.25">
      <c r="A21961" s="3"/>
    </row>
    <row r="21962" spans="1:1" x14ac:dyDescent="0.25">
      <c r="A21962" s="3"/>
    </row>
    <row r="21963" spans="1:1" x14ac:dyDescent="0.25">
      <c r="A21963" s="3"/>
    </row>
    <row r="21964" spans="1:1" x14ac:dyDescent="0.25">
      <c r="A21964" s="3"/>
    </row>
    <row r="21965" spans="1:1" x14ac:dyDescent="0.25">
      <c r="A21965" s="3"/>
    </row>
    <row r="21966" spans="1:1" x14ac:dyDescent="0.25">
      <c r="A21966" s="3"/>
    </row>
    <row r="21967" spans="1:1" x14ac:dyDescent="0.25">
      <c r="A21967" s="3"/>
    </row>
    <row r="21968" spans="1:1" x14ac:dyDescent="0.25">
      <c r="A21968" s="3"/>
    </row>
    <row r="21969" spans="1:1" x14ac:dyDescent="0.25">
      <c r="A21969" s="3"/>
    </row>
    <row r="21970" spans="1:1" x14ac:dyDescent="0.25">
      <c r="A21970" s="3"/>
    </row>
    <row r="21971" spans="1:1" x14ac:dyDescent="0.25">
      <c r="A21971" s="3"/>
    </row>
    <row r="21972" spans="1:1" x14ac:dyDescent="0.25">
      <c r="A21972" s="3"/>
    </row>
    <row r="21973" spans="1:1" x14ac:dyDescent="0.25">
      <c r="A21973" s="3"/>
    </row>
    <row r="21974" spans="1:1" x14ac:dyDescent="0.25">
      <c r="A21974" s="3"/>
    </row>
    <row r="21975" spans="1:1" x14ac:dyDescent="0.25">
      <c r="A21975" s="3"/>
    </row>
    <row r="21976" spans="1:1" x14ac:dyDescent="0.25">
      <c r="A21976" s="3"/>
    </row>
    <row r="21977" spans="1:1" x14ac:dyDescent="0.25">
      <c r="A21977" s="3"/>
    </row>
    <row r="21978" spans="1:1" x14ac:dyDescent="0.25">
      <c r="A21978" s="3"/>
    </row>
    <row r="21979" spans="1:1" x14ac:dyDescent="0.25">
      <c r="A21979" s="3"/>
    </row>
    <row r="21980" spans="1:1" x14ac:dyDescent="0.25">
      <c r="A21980" s="3"/>
    </row>
    <row r="21981" spans="1:1" x14ac:dyDescent="0.25">
      <c r="A21981" s="3"/>
    </row>
    <row r="21982" spans="1:1" x14ac:dyDescent="0.25">
      <c r="A21982" s="3"/>
    </row>
    <row r="21983" spans="1:1" x14ac:dyDescent="0.25">
      <c r="A21983" s="3"/>
    </row>
    <row r="21984" spans="1:1" x14ac:dyDescent="0.25">
      <c r="A21984" s="3"/>
    </row>
    <row r="21985" spans="1:1" x14ac:dyDescent="0.25">
      <c r="A21985" s="3"/>
    </row>
    <row r="21986" spans="1:1" x14ac:dyDescent="0.25">
      <c r="A21986" s="3"/>
    </row>
    <row r="21987" spans="1:1" x14ac:dyDescent="0.25">
      <c r="A21987" s="3"/>
    </row>
    <row r="21988" spans="1:1" x14ac:dyDescent="0.25">
      <c r="A21988" s="3"/>
    </row>
    <row r="21989" spans="1:1" x14ac:dyDescent="0.25">
      <c r="A21989" s="3"/>
    </row>
    <row r="21990" spans="1:1" x14ac:dyDescent="0.25">
      <c r="A21990" s="3"/>
    </row>
    <row r="21991" spans="1:1" x14ac:dyDescent="0.25">
      <c r="A21991" s="3"/>
    </row>
    <row r="21992" spans="1:1" x14ac:dyDescent="0.25">
      <c r="A21992" s="3"/>
    </row>
    <row r="21993" spans="1:1" x14ac:dyDescent="0.25">
      <c r="A21993" s="3"/>
    </row>
    <row r="21994" spans="1:1" x14ac:dyDescent="0.25">
      <c r="A21994" s="3"/>
    </row>
    <row r="21995" spans="1:1" x14ac:dyDescent="0.25">
      <c r="A21995" s="3"/>
    </row>
    <row r="21996" spans="1:1" x14ac:dyDescent="0.25">
      <c r="A21996" s="3"/>
    </row>
    <row r="21997" spans="1:1" x14ac:dyDescent="0.25">
      <c r="A21997" s="3"/>
    </row>
    <row r="21998" spans="1:1" x14ac:dyDescent="0.25">
      <c r="A21998" s="3"/>
    </row>
    <row r="21999" spans="1:1" x14ac:dyDescent="0.25">
      <c r="A21999" s="3"/>
    </row>
    <row r="22000" spans="1:1" x14ac:dyDescent="0.25">
      <c r="A22000" s="3"/>
    </row>
    <row r="22001" spans="1:1" x14ac:dyDescent="0.25">
      <c r="A22001" s="3"/>
    </row>
    <row r="22002" spans="1:1" x14ac:dyDescent="0.25">
      <c r="A22002" s="3"/>
    </row>
    <row r="22003" spans="1:1" x14ac:dyDescent="0.25">
      <c r="A22003" s="3"/>
    </row>
    <row r="22004" spans="1:1" x14ac:dyDescent="0.25">
      <c r="A22004" s="3"/>
    </row>
    <row r="22005" spans="1:1" x14ac:dyDescent="0.25">
      <c r="A22005" s="3"/>
    </row>
    <row r="22006" spans="1:1" x14ac:dyDescent="0.25">
      <c r="A22006" s="3"/>
    </row>
    <row r="22007" spans="1:1" x14ac:dyDescent="0.25">
      <c r="A22007" s="3"/>
    </row>
    <row r="22008" spans="1:1" x14ac:dyDescent="0.25">
      <c r="A22008" s="3"/>
    </row>
    <row r="22009" spans="1:1" x14ac:dyDescent="0.25">
      <c r="A22009" s="3"/>
    </row>
    <row r="22010" spans="1:1" x14ac:dyDescent="0.25">
      <c r="A22010" s="3"/>
    </row>
    <row r="22011" spans="1:1" x14ac:dyDescent="0.25">
      <c r="A22011" s="3"/>
    </row>
    <row r="22012" spans="1:1" x14ac:dyDescent="0.25">
      <c r="A22012" s="3"/>
    </row>
    <row r="22013" spans="1:1" x14ac:dyDescent="0.25">
      <c r="A22013" s="3"/>
    </row>
    <row r="22014" spans="1:1" x14ac:dyDescent="0.25">
      <c r="A22014" s="3"/>
    </row>
    <row r="22015" spans="1:1" x14ac:dyDescent="0.25">
      <c r="A22015" s="3"/>
    </row>
    <row r="22016" spans="1:1" x14ac:dyDescent="0.25">
      <c r="A22016" s="3"/>
    </row>
    <row r="22017" spans="1:1" x14ac:dyDescent="0.25">
      <c r="A22017" s="3"/>
    </row>
    <row r="22018" spans="1:1" x14ac:dyDescent="0.25">
      <c r="A22018" s="3"/>
    </row>
    <row r="22019" spans="1:1" x14ac:dyDescent="0.25">
      <c r="A22019" s="3"/>
    </row>
    <row r="22020" spans="1:1" x14ac:dyDescent="0.25">
      <c r="A22020" s="3"/>
    </row>
    <row r="22021" spans="1:1" x14ac:dyDescent="0.25">
      <c r="A22021" s="3"/>
    </row>
    <row r="22022" spans="1:1" x14ac:dyDescent="0.25">
      <c r="A22022" s="3"/>
    </row>
    <row r="22023" spans="1:1" x14ac:dyDescent="0.25">
      <c r="A22023" s="3"/>
    </row>
    <row r="22024" spans="1:1" x14ac:dyDescent="0.25">
      <c r="A22024" s="3"/>
    </row>
    <row r="22025" spans="1:1" x14ac:dyDescent="0.25">
      <c r="A22025" s="3"/>
    </row>
    <row r="22026" spans="1:1" x14ac:dyDescent="0.25">
      <c r="A22026" s="3"/>
    </row>
    <row r="22027" spans="1:1" x14ac:dyDescent="0.25">
      <c r="A22027" s="3"/>
    </row>
    <row r="22028" spans="1:1" x14ac:dyDescent="0.25">
      <c r="A22028" s="3"/>
    </row>
    <row r="22029" spans="1:1" x14ac:dyDescent="0.25">
      <c r="A22029" s="3"/>
    </row>
    <row r="22030" spans="1:1" x14ac:dyDescent="0.25">
      <c r="A22030" s="3"/>
    </row>
    <row r="22031" spans="1:1" x14ac:dyDescent="0.25">
      <c r="A22031" s="3"/>
    </row>
    <row r="22032" spans="1:1" x14ac:dyDescent="0.25">
      <c r="A22032" s="3"/>
    </row>
    <row r="22033" spans="1:1" x14ac:dyDescent="0.25">
      <c r="A22033" s="3"/>
    </row>
    <row r="22034" spans="1:1" x14ac:dyDescent="0.25">
      <c r="A22034" s="3"/>
    </row>
    <row r="22035" spans="1:1" x14ac:dyDescent="0.25">
      <c r="A22035" s="3"/>
    </row>
    <row r="22036" spans="1:1" x14ac:dyDescent="0.25">
      <c r="A22036" s="3"/>
    </row>
    <row r="22037" spans="1:1" x14ac:dyDescent="0.25">
      <c r="A22037" s="3"/>
    </row>
    <row r="22038" spans="1:1" x14ac:dyDescent="0.25">
      <c r="A22038" s="3"/>
    </row>
    <row r="22039" spans="1:1" x14ac:dyDescent="0.25">
      <c r="A22039" s="3"/>
    </row>
    <row r="22040" spans="1:1" x14ac:dyDescent="0.25">
      <c r="A22040" s="3"/>
    </row>
    <row r="22041" spans="1:1" x14ac:dyDescent="0.25">
      <c r="A22041" s="3"/>
    </row>
    <row r="22042" spans="1:1" x14ac:dyDescent="0.25">
      <c r="A22042" s="3"/>
    </row>
    <row r="22043" spans="1:1" x14ac:dyDescent="0.25">
      <c r="A22043" s="3"/>
    </row>
    <row r="22044" spans="1:1" x14ac:dyDescent="0.25">
      <c r="A22044" s="3"/>
    </row>
    <row r="22045" spans="1:1" x14ac:dyDescent="0.25">
      <c r="A22045" s="3"/>
    </row>
    <row r="22046" spans="1:1" x14ac:dyDescent="0.25">
      <c r="A22046" s="3"/>
    </row>
    <row r="22047" spans="1:1" x14ac:dyDescent="0.25">
      <c r="A22047" s="3"/>
    </row>
    <row r="22048" spans="1:1" x14ac:dyDescent="0.25">
      <c r="A22048" s="3"/>
    </row>
    <row r="22049" spans="1:1" x14ac:dyDescent="0.25">
      <c r="A22049" s="3"/>
    </row>
    <row r="22050" spans="1:1" x14ac:dyDescent="0.25">
      <c r="A22050" s="3"/>
    </row>
    <row r="22051" spans="1:1" x14ac:dyDescent="0.25">
      <c r="A22051" s="3"/>
    </row>
    <row r="22052" spans="1:1" x14ac:dyDescent="0.25">
      <c r="A22052" s="3"/>
    </row>
    <row r="22053" spans="1:1" x14ac:dyDescent="0.25">
      <c r="A22053" s="3"/>
    </row>
    <row r="22054" spans="1:1" x14ac:dyDescent="0.25">
      <c r="A22054" s="3"/>
    </row>
    <row r="22055" spans="1:1" x14ac:dyDescent="0.25">
      <c r="A22055" s="3"/>
    </row>
    <row r="22056" spans="1:1" x14ac:dyDescent="0.25">
      <c r="A22056" s="3"/>
    </row>
    <row r="22057" spans="1:1" x14ac:dyDescent="0.25">
      <c r="A22057" s="3"/>
    </row>
    <row r="22058" spans="1:1" x14ac:dyDescent="0.25">
      <c r="A22058" s="3"/>
    </row>
    <row r="22059" spans="1:1" x14ac:dyDescent="0.25">
      <c r="A22059" s="3"/>
    </row>
    <row r="22060" spans="1:1" x14ac:dyDescent="0.25">
      <c r="A22060" s="3"/>
    </row>
    <row r="22061" spans="1:1" x14ac:dyDescent="0.25">
      <c r="A22061" s="3"/>
    </row>
    <row r="22062" spans="1:1" x14ac:dyDescent="0.25">
      <c r="A22062" s="3"/>
    </row>
    <row r="22063" spans="1:1" x14ac:dyDescent="0.25">
      <c r="A22063" s="3"/>
    </row>
    <row r="22064" spans="1:1" x14ac:dyDescent="0.25">
      <c r="A22064" s="3"/>
    </row>
    <row r="22065" spans="1:1" x14ac:dyDescent="0.25">
      <c r="A22065" s="3"/>
    </row>
    <row r="22066" spans="1:1" x14ac:dyDescent="0.25">
      <c r="A22066" s="3"/>
    </row>
    <row r="22067" spans="1:1" x14ac:dyDescent="0.25">
      <c r="A22067" s="3"/>
    </row>
    <row r="22068" spans="1:1" x14ac:dyDescent="0.25">
      <c r="A22068" s="3"/>
    </row>
    <row r="22069" spans="1:1" x14ac:dyDescent="0.25">
      <c r="A22069" s="3"/>
    </row>
    <row r="22070" spans="1:1" x14ac:dyDescent="0.25">
      <c r="A22070" s="3"/>
    </row>
    <row r="22071" spans="1:1" x14ac:dyDescent="0.25">
      <c r="A22071" s="3"/>
    </row>
    <row r="22072" spans="1:1" x14ac:dyDescent="0.25">
      <c r="A22072" s="3"/>
    </row>
    <row r="22073" spans="1:1" x14ac:dyDescent="0.25">
      <c r="A22073" s="3"/>
    </row>
    <row r="22074" spans="1:1" x14ac:dyDescent="0.25">
      <c r="A22074" s="3"/>
    </row>
    <row r="22075" spans="1:1" x14ac:dyDescent="0.25">
      <c r="A22075" s="3"/>
    </row>
    <row r="22076" spans="1:1" x14ac:dyDescent="0.25">
      <c r="A22076" s="3"/>
    </row>
    <row r="22077" spans="1:1" x14ac:dyDescent="0.25">
      <c r="A22077" s="3"/>
    </row>
    <row r="22078" spans="1:1" x14ac:dyDescent="0.25">
      <c r="A22078" s="3"/>
    </row>
    <row r="22079" spans="1:1" x14ac:dyDescent="0.25">
      <c r="A22079" s="3"/>
    </row>
    <row r="22080" spans="1:1" x14ac:dyDescent="0.25">
      <c r="A22080" s="3"/>
    </row>
    <row r="22081" spans="1:1" x14ac:dyDescent="0.25">
      <c r="A22081" s="3"/>
    </row>
    <row r="22082" spans="1:1" x14ac:dyDescent="0.25">
      <c r="A22082" s="3"/>
    </row>
    <row r="22083" spans="1:1" x14ac:dyDescent="0.25">
      <c r="A22083" s="3"/>
    </row>
    <row r="22084" spans="1:1" x14ac:dyDescent="0.25">
      <c r="A22084" s="3"/>
    </row>
    <row r="22085" spans="1:1" x14ac:dyDescent="0.25">
      <c r="A22085" s="3"/>
    </row>
    <row r="22086" spans="1:1" x14ac:dyDescent="0.25">
      <c r="A22086" s="3"/>
    </row>
    <row r="22087" spans="1:1" x14ac:dyDescent="0.25">
      <c r="A22087" s="3"/>
    </row>
    <row r="22088" spans="1:1" x14ac:dyDescent="0.25">
      <c r="A22088" s="3"/>
    </row>
    <row r="22089" spans="1:1" x14ac:dyDescent="0.25">
      <c r="A22089" s="3"/>
    </row>
    <row r="22090" spans="1:1" x14ac:dyDescent="0.25">
      <c r="A22090" s="3"/>
    </row>
    <row r="22091" spans="1:1" x14ac:dyDescent="0.25">
      <c r="A22091" s="3"/>
    </row>
    <row r="22092" spans="1:1" x14ac:dyDescent="0.25">
      <c r="A22092" s="3"/>
    </row>
    <row r="22093" spans="1:1" x14ac:dyDescent="0.25">
      <c r="A22093" s="3"/>
    </row>
    <row r="22094" spans="1:1" x14ac:dyDescent="0.25">
      <c r="A22094" s="3"/>
    </row>
    <row r="22095" spans="1:1" x14ac:dyDescent="0.25">
      <c r="A22095" s="3"/>
    </row>
    <row r="22096" spans="1:1" x14ac:dyDescent="0.25">
      <c r="A22096" s="3"/>
    </row>
    <row r="22097" spans="1:1" x14ac:dyDescent="0.25">
      <c r="A22097" s="3"/>
    </row>
    <row r="22098" spans="1:1" x14ac:dyDescent="0.25">
      <c r="A22098" s="3"/>
    </row>
    <row r="22099" spans="1:1" x14ac:dyDescent="0.25">
      <c r="A22099" s="3"/>
    </row>
    <row r="22100" spans="1:1" x14ac:dyDescent="0.25">
      <c r="A22100" s="3"/>
    </row>
    <row r="22101" spans="1:1" x14ac:dyDescent="0.25">
      <c r="A22101" s="3"/>
    </row>
    <row r="22102" spans="1:1" x14ac:dyDescent="0.25">
      <c r="A22102" s="3"/>
    </row>
    <row r="22103" spans="1:1" x14ac:dyDescent="0.25">
      <c r="A22103" s="3"/>
    </row>
    <row r="22104" spans="1:1" x14ac:dyDescent="0.25">
      <c r="A22104" s="3"/>
    </row>
    <row r="22105" spans="1:1" x14ac:dyDescent="0.25">
      <c r="A22105" s="3"/>
    </row>
    <row r="22106" spans="1:1" x14ac:dyDescent="0.25">
      <c r="A22106" s="3"/>
    </row>
    <row r="22107" spans="1:1" x14ac:dyDescent="0.25">
      <c r="A22107" s="3"/>
    </row>
    <row r="22108" spans="1:1" x14ac:dyDescent="0.25">
      <c r="A22108" s="3"/>
    </row>
    <row r="22109" spans="1:1" x14ac:dyDescent="0.25">
      <c r="A22109" s="3"/>
    </row>
    <row r="22110" spans="1:1" x14ac:dyDescent="0.25">
      <c r="A22110" s="3"/>
    </row>
    <row r="22111" spans="1:1" x14ac:dyDescent="0.25">
      <c r="A22111" s="3"/>
    </row>
    <row r="22112" spans="1:1" x14ac:dyDescent="0.25">
      <c r="A22112" s="3"/>
    </row>
    <row r="22113" spans="1:1" x14ac:dyDescent="0.25">
      <c r="A22113" s="3"/>
    </row>
    <row r="22114" spans="1:1" x14ac:dyDescent="0.25">
      <c r="A22114" s="3"/>
    </row>
    <row r="22115" spans="1:1" x14ac:dyDescent="0.25">
      <c r="A22115" s="3"/>
    </row>
    <row r="22116" spans="1:1" x14ac:dyDescent="0.25">
      <c r="A22116" s="3"/>
    </row>
    <row r="22117" spans="1:1" x14ac:dyDescent="0.25">
      <c r="A22117" s="3"/>
    </row>
    <row r="22118" spans="1:1" x14ac:dyDescent="0.25">
      <c r="A22118" s="3"/>
    </row>
    <row r="22119" spans="1:1" x14ac:dyDescent="0.25">
      <c r="A22119" s="3"/>
    </row>
    <row r="22120" spans="1:1" x14ac:dyDescent="0.25">
      <c r="A22120" s="3"/>
    </row>
    <row r="22121" spans="1:1" x14ac:dyDescent="0.25">
      <c r="A22121" s="3"/>
    </row>
    <row r="22122" spans="1:1" x14ac:dyDescent="0.25">
      <c r="A22122" s="3"/>
    </row>
    <row r="22123" spans="1:1" x14ac:dyDescent="0.25">
      <c r="A22123" s="3"/>
    </row>
    <row r="22124" spans="1:1" x14ac:dyDescent="0.25">
      <c r="A22124" s="3"/>
    </row>
    <row r="22125" spans="1:1" x14ac:dyDescent="0.25">
      <c r="A22125" s="3"/>
    </row>
    <row r="22126" spans="1:1" x14ac:dyDescent="0.25">
      <c r="A22126" s="3"/>
    </row>
    <row r="22127" spans="1:1" x14ac:dyDescent="0.25">
      <c r="A22127" s="3"/>
    </row>
    <row r="22128" spans="1:1" x14ac:dyDescent="0.25">
      <c r="A22128" s="3"/>
    </row>
    <row r="22129" spans="1:1" x14ac:dyDescent="0.25">
      <c r="A22129" s="3"/>
    </row>
    <row r="22130" spans="1:1" x14ac:dyDescent="0.25">
      <c r="A22130" s="3"/>
    </row>
    <row r="22131" spans="1:1" x14ac:dyDescent="0.25">
      <c r="A22131" s="3"/>
    </row>
    <row r="22132" spans="1:1" x14ac:dyDescent="0.25">
      <c r="A22132" s="3"/>
    </row>
    <row r="22133" spans="1:1" x14ac:dyDescent="0.25">
      <c r="A22133" s="3"/>
    </row>
    <row r="22134" spans="1:1" x14ac:dyDescent="0.25">
      <c r="A22134" s="3"/>
    </row>
    <row r="22135" spans="1:1" x14ac:dyDescent="0.25">
      <c r="A22135" s="3"/>
    </row>
    <row r="22136" spans="1:1" x14ac:dyDescent="0.25">
      <c r="A22136" s="3"/>
    </row>
    <row r="22137" spans="1:1" x14ac:dyDescent="0.25">
      <c r="A22137" s="3"/>
    </row>
    <row r="22138" spans="1:1" x14ac:dyDescent="0.25">
      <c r="A22138" s="3"/>
    </row>
    <row r="22139" spans="1:1" x14ac:dyDescent="0.25">
      <c r="A22139" s="3"/>
    </row>
    <row r="22140" spans="1:1" x14ac:dyDescent="0.25">
      <c r="A22140" s="3"/>
    </row>
    <row r="22141" spans="1:1" x14ac:dyDescent="0.25">
      <c r="A22141" s="3"/>
    </row>
    <row r="22142" spans="1:1" x14ac:dyDescent="0.25">
      <c r="A22142" s="3"/>
    </row>
    <row r="22143" spans="1:1" x14ac:dyDescent="0.25">
      <c r="A22143" s="3"/>
    </row>
    <row r="22144" spans="1:1" x14ac:dyDescent="0.25">
      <c r="A22144" s="3"/>
    </row>
    <row r="22145" spans="1:1" x14ac:dyDescent="0.25">
      <c r="A22145" s="3"/>
    </row>
    <row r="22146" spans="1:1" x14ac:dyDescent="0.25">
      <c r="A22146" s="3"/>
    </row>
    <row r="22147" spans="1:1" x14ac:dyDescent="0.25">
      <c r="A22147" s="3"/>
    </row>
    <row r="22148" spans="1:1" x14ac:dyDescent="0.25">
      <c r="A22148" s="3"/>
    </row>
    <row r="22149" spans="1:1" x14ac:dyDescent="0.25">
      <c r="A22149" s="3"/>
    </row>
    <row r="22150" spans="1:1" x14ac:dyDescent="0.25">
      <c r="A22150" s="3"/>
    </row>
    <row r="22151" spans="1:1" x14ac:dyDescent="0.25">
      <c r="A22151" s="3"/>
    </row>
    <row r="22152" spans="1:1" x14ac:dyDescent="0.25">
      <c r="A22152" s="3"/>
    </row>
    <row r="22153" spans="1:1" x14ac:dyDescent="0.25">
      <c r="A22153" s="3"/>
    </row>
    <row r="22154" spans="1:1" x14ac:dyDescent="0.25">
      <c r="A22154" s="3"/>
    </row>
    <row r="22155" spans="1:1" x14ac:dyDescent="0.25">
      <c r="A22155" s="3"/>
    </row>
    <row r="22156" spans="1:1" x14ac:dyDescent="0.25">
      <c r="A22156" s="3"/>
    </row>
    <row r="22157" spans="1:1" x14ac:dyDescent="0.25">
      <c r="A22157" s="3"/>
    </row>
    <row r="22158" spans="1:1" x14ac:dyDescent="0.25">
      <c r="A22158" s="3"/>
    </row>
    <row r="22159" spans="1:1" x14ac:dyDescent="0.25">
      <c r="A22159" s="3"/>
    </row>
    <row r="22160" spans="1:1" x14ac:dyDescent="0.25">
      <c r="A22160" s="3"/>
    </row>
    <row r="22161" spans="1:1" x14ac:dyDescent="0.25">
      <c r="A22161" s="3"/>
    </row>
    <row r="22162" spans="1:1" x14ac:dyDescent="0.25">
      <c r="A22162" s="3"/>
    </row>
    <row r="22163" spans="1:1" x14ac:dyDescent="0.25">
      <c r="A22163" s="3"/>
    </row>
    <row r="22164" spans="1:1" x14ac:dyDescent="0.25">
      <c r="A22164" s="3"/>
    </row>
    <row r="22165" spans="1:1" x14ac:dyDescent="0.25">
      <c r="A22165" s="3"/>
    </row>
    <row r="22166" spans="1:1" x14ac:dyDescent="0.25">
      <c r="A22166" s="3"/>
    </row>
    <row r="22167" spans="1:1" x14ac:dyDescent="0.25">
      <c r="A22167" s="3"/>
    </row>
    <row r="22168" spans="1:1" x14ac:dyDescent="0.25">
      <c r="A22168" s="3"/>
    </row>
    <row r="22169" spans="1:1" x14ac:dyDescent="0.25">
      <c r="A22169" s="3"/>
    </row>
    <row r="22170" spans="1:1" x14ac:dyDescent="0.25">
      <c r="A22170" s="3"/>
    </row>
    <row r="22171" spans="1:1" x14ac:dyDescent="0.25">
      <c r="A22171" s="3"/>
    </row>
    <row r="22172" spans="1:1" x14ac:dyDescent="0.25">
      <c r="A22172" s="3"/>
    </row>
    <row r="22173" spans="1:1" x14ac:dyDescent="0.25">
      <c r="A22173" s="3"/>
    </row>
    <row r="22174" spans="1:1" x14ac:dyDescent="0.25">
      <c r="A22174" s="3"/>
    </row>
    <row r="22175" spans="1:1" x14ac:dyDescent="0.25">
      <c r="A22175" s="3"/>
    </row>
    <row r="22176" spans="1:1" x14ac:dyDescent="0.25">
      <c r="A22176" s="3"/>
    </row>
    <row r="22177" spans="1:1" x14ac:dyDescent="0.25">
      <c r="A22177" s="3"/>
    </row>
    <row r="22178" spans="1:1" x14ac:dyDescent="0.25">
      <c r="A22178" s="3"/>
    </row>
    <row r="22179" spans="1:1" x14ac:dyDescent="0.25">
      <c r="A22179" s="3"/>
    </row>
    <row r="22180" spans="1:1" x14ac:dyDescent="0.25">
      <c r="A22180" s="3"/>
    </row>
    <row r="22181" spans="1:1" x14ac:dyDescent="0.25">
      <c r="A22181" s="3"/>
    </row>
    <row r="22182" spans="1:1" x14ac:dyDescent="0.25">
      <c r="A22182" s="3"/>
    </row>
    <row r="22183" spans="1:1" x14ac:dyDescent="0.25">
      <c r="A22183" s="3"/>
    </row>
    <row r="22184" spans="1:1" x14ac:dyDescent="0.25">
      <c r="A22184" s="3"/>
    </row>
    <row r="22185" spans="1:1" x14ac:dyDescent="0.25">
      <c r="A22185" s="3"/>
    </row>
    <row r="22186" spans="1:1" x14ac:dyDescent="0.25">
      <c r="A22186" s="3"/>
    </row>
    <row r="22187" spans="1:1" x14ac:dyDescent="0.25">
      <c r="A22187" s="3"/>
    </row>
    <row r="22188" spans="1:1" x14ac:dyDescent="0.25">
      <c r="A22188" s="3"/>
    </row>
    <row r="22189" spans="1:1" x14ac:dyDescent="0.25">
      <c r="A22189" s="3"/>
    </row>
    <row r="22190" spans="1:1" x14ac:dyDescent="0.25">
      <c r="A22190" s="3"/>
    </row>
    <row r="22191" spans="1:1" x14ac:dyDescent="0.25">
      <c r="A22191" s="3"/>
    </row>
    <row r="22192" spans="1:1" x14ac:dyDescent="0.25">
      <c r="A22192" s="3"/>
    </row>
    <row r="22193" spans="1:1" x14ac:dyDescent="0.25">
      <c r="A22193" s="3"/>
    </row>
    <row r="22194" spans="1:1" x14ac:dyDescent="0.25">
      <c r="A22194" s="3"/>
    </row>
    <row r="22195" spans="1:1" x14ac:dyDescent="0.25">
      <c r="A22195" s="3"/>
    </row>
    <row r="22196" spans="1:1" x14ac:dyDescent="0.25">
      <c r="A22196" s="3"/>
    </row>
    <row r="22197" spans="1:1" x14ac:dyDescent="0.25">
      <c r="A22197" s="3"/>
    </row>
    <row r="22198" spans="1:1" x14ac:dyDescent="0.25">
      <c r="A22198" s="3"/>
    </row>
    <row r="22199" spans="1:1" x14ac:dyDescent="0.25">
      <c r="A22199" s="3"/>
    </row>
    <row r="22200" spans="1:1" x14ac:dyDescent="0.25">
      <c r="A22200" s="3"/>
    </row>
    <row r="22201" spans="1:1" x14ac:dyDescent="0.25">
      <c r="A22201" s="3"/>
    </row>
    <row r="22202" spans="1:1" x14ac:dyDescent="0.25">
      <c r="A22202" s="3"/>
    </row>
    <row r="22203" spans="1:1" x14ac:dyDescent="0.25">
      <c r="A22203" s="3"/>
    </row>
    <row r="22204" spans="1:1" x14ac:dyDescent="0.25">
      <c r="A22204" s="3"/>
    </row>
    <row r="22205" spans="1:1" x14ac:dyDescent="0.25">
      <c r="A22205" s="3"/>
    </row>
    <row r="22206" spans="1:1" x14ac:dyDescent="0.25">
      <c r="A22206" s="3"/>
    </row>
    <row r="22207" spans="1:1" x14ac:dyDescent="0.25">
      <c r="A22207" s="3"/>
    </row>
    <row r="22208" spans="1:1" x14ac:dyDescent="0.25">
      <c r="A22208" s="3"/>
    </row>
    <row r="22209" spans="1:1" x14ac:dyDescent="0.25">
      <c r="A22209" s="3"/>
    </row>
    <row r="22210" spans="1:1" x14ac:dyDescent="0.25">
      <c r="A22210" s="3"/>
    </row>
    <row r="22211" spans="1:1" x14ac:dyDescent="0.25">
      <c r="A22211" s="3"/>
    </row>
    <row r="22212" spans="1:1" x14ac:dyDescent="0.25">
      <c r="A22212" s="3"/>
    </row>
    <row r="22213" spans="1:1" x14ac:dyDescent="0.25">
      <c r="A22213" s="3"/>
    </row>
    <row r="22214" spans="1:1" x14ac:dyDescent="0.25">
      <c r="A22214" s="3"/>
    </row>
    <row r="22215" spans="1:1" x14ac:dyDescent="0.25">
      <c r="A22215" s="3"/>
    </row>
    <row r="22216" spans="1:1" x14ac:dyDescent="0.25">
      <c r="A22216" s="3"/>
    </row>
    <row r="22217" spans="1:1" x14ac:dyDescent="0.25">
      <c r="A22217" s="3"/>
    </row>
    <row r="22218" spans="1:1" x14ac:dyDescent="0.25">
      <c r="A22218" s="3"/>
    </row>
    <row r="22219" spans="1:1" x14ac:dyDescent="0.25">
      <c r="A22219" s="3"/>
    </row>
    <row r="22220" spans="1:1" x14ac:dyDescent="0.25">
      <c r="A22220" s="3"/>
    </row>
    <row r="22221" spans="1:1" x14ac:dyDescent="0.25">
      <c r="A22221" s="3"/>
    </row>
    <row r="22222" spans="1:1" x14ac:dyDescent="0.25">
      <c r="A22222" s="3"/>
    </row>
    <row r="22223" spans="1:1" x14ac:dyDescent="0.25">
      <c r="A22223" s="3"/>
    </row>
    <row r="22224" spans="1:1" x14ac:dyDescent="0.25">
      <c r="A22224" s="3"/>
    </row>
    <row r="22225" spans="1:1" x14ac:dyDescent="0.25">
      <c r="A22225" s="3"/>
    </row>
    <row r="22226" spans="1:1" x14ac:dyDescent="0.25">
      <c r="A22226" s="3"/>
    </row>
    <row r="22227" spans="1:1" x14ac:dyDescent="0.25">
      <c r="A22227" s="3"/>
    </row>
    <row r="22228" spans="1:1" x14ac:dyDescent="0.25">
      <c r="A22228" s="3"/>
    </row>
    <row r="22229" spans="1:1" x14ac:dyDescent="0.25">
      <c r="A22229" s="3"/>
    </row>
    <row r="22230" spans="1:1" x14ac:dyDescent="0.25">
      <c r="A22230" s="3"/>
    </row>
    <row r="22231" spans="1:1" x14ac:dyDescent="0.25">
      <c r="A22231" s="3"/>
    </row>
    <row r="22232" spans="1:1" x14ac:dyDescent="0.25">
      <c r="A22232" s="3"/>
    </row>
    <row r="22233" spans="1:1" x14ac:dyDescent="0.25">
      <c r="A22233" s="3"/>
    </row>
    <row r="22234" spans="1:1" x14ac:dyDescent="0.25">
      <c r="A22234" s="3"/>
    </row>
    <row r="22235" spans="1:1" x14ac:dyDescent="0.25">
      <c r="A22235" s="3"/>
    </row>
    <row r="22236" spans="1:1" x14ac:dyDescent="0.25">
      <c r="A22236" s="3"/>
    </row>
    <row r="22237" spans="1:1" x14ac:dyDescent="0.25">
      <c r="A22237" s="3"/>
    </row>
    <row r="22238" spans="1:1" x14ac:dyDescent="0.25">
      <c r="A22238" s="3"/>
    </row>
    <row r="22239" spans="1:1" x14ac:dyDescent="0.25">
      <c r="A22239" s="3"/>
    </row>
    <row r="22240" spans="1:1" x14ac:dyDescent="0.25">
      <c r="A22240" s="3"/>
    </row>
    <row r="22241" spans="1:1" x14ac:dyDescent="0.25">
      <c r="A22241" s="3"/>
    </row>
    <row r="22242" spans="1:1" x14ac:dyDescent="0.25">
      <c r="A22242" s="3"/>
    </row>
    <row r="22243" spans="1:1" x14ac:dyDescent="0.25">
      <c r="A22243" s="3"/>
    </row>
    <row r="22244" spans="1:1" x14ac:dyDescent="0.25">
      <c r="A22244" s="3"/>
    </row>
    <row r="22245" spans="1:1" x14ac:dyDescent="0.25">
      <c r="A22245" s="3"/>
    </row>
    <row r="22246" spans="1:1" x14ac:dyDescent="0.25">
      <c r="A22246" s="3"/>
    </row>
    <row r="22247" spans="1:1" x14ac:dyDescent="0.25">
      <c r="A22247" s="3"/>
    </row>
    <row r="22248" spans="1:1" x14ac:dyDescent="0.25">
      <c r="A22248" s="3"/>
    </row>
    <row r="22249" spans="1:1" x14ac:dyDescent="0.25">
      <c r="A22249" s="3"/>
    </row>
    <row r="22250" spans="1:1" x14ac:dyDescent="0.25">
      <c r="A22250" s="3"/>
    </row>
    <row r="22251" spans="1:1" x14ac:dyDescent="0.25">
      <c r="A22251" s="3"/>
    </row>
    <row r="22252" spans="1:1" x14ac:dyDescent="0.25">
      <c r="A22252" s="3"/>
    </row>
    <row r="22253" spans="1:1" x14ac:dyDescent="0.25">
      <c r="A22253" s="3"/>
    </row>
    <row r="22254" spans="1:1" x14ac:dyDescent="0.25">
      <c r="A22254" s="3"/>
    </row>
    <row r="22255" spans="1:1" x14ac:dyDescent="0.25">
      <c r="A22255" s="3"/>
    </row>
    <row r="22256" spans="1:1" x14ac:dyDescent="0.25">
      <c r="A22256" s="3"/>
    </row>
    <row r="22257" spans="1:1" x14ac:dyDescent="0.25">
      <c r="A22257" s="3"/>
    </row>
    <row r="22258" spans="1:1" x14ac:dyDescent="0.25">
      <c r="A22258" s="3"/>
    </row>
    <row r="22259" spans="1:1" x14ac:dyDescent="0.25">
      <c r="A22259" s="3"/>
    </row>
    <row r="22260" spans="1:1" x14ac:dyDescent="0.25">
      <c r="A22260" s="3"/>
    </row>
    <row r="22261" spans="1:1" x14ac:dyDescent="0.25">
      <c r="A22261" s="3"/>
    </row>
    <row r="22262" spans="1:1" x14ac:dyDescent="0.25">
      <c r="A22262" s="3"/>
    </row>
    <row r="22263" spans="1:1" x14ac:dyDescent="0.25">
      <c r="A22263" s="3"/>
    </row>
    <row r="22264" spans="1:1" x14ac:dyDescent="0.25">
      <c r="A22264" s="3"/>
    </row>
    <row r="22265" spans="1:1" x14ac:dyDescent="0.25">
      <c r="A22265" s="3"/>
    </row>
    <row r="22266" spans="1:1" x14ac:dyDescent="0.25">
      <c r="A22266" s="3"/>
    </row>
    <row r="22267" spans="1:1" x14ac:dyDescent="0.25">
      <c r="A22267" s="3"/>
    </row>
    <row r="22268" spans="1:1" x14ac:dyDescent="0.25">
      <c r="A22268" s="3"/>
    </row>
    <row r="22269" spans="1:1" x14ac:dyDescent="0.25">
      <c r="A22269" s="3"/>
    </row>
    <row r="22270" spans="1:1" x14ac:dyDescent="0.25">
      <c r="A22270" s="3"/>
    </row>
    <row r="22271" spans="1:1" x14ac:dyDescent="0.25">
      <c r="A22271" s="3"/>
    </row>
    <row r="22272" spans="1:1" x14ac:dyDescent="0.25">
      <c r="A22272" s="3"/>
    </row>
    <row r="22273" spans="1:1" x14ac:dyDescent="0.25">
      <c r="A22273" s="3"/>
    </row>
    <row r="22274" spans="1:1" x14ac:dyDescent="0.25">
      <c r="A22274" s="3"/>
    </row>
    <row r="22275" spans="1:1" x14ac:dyDescent="0.25">
      <c r="A22275" s="3"/>
    </row>
    <row r="22276" spans="1:1" x14ac:dyDescent="0.25">
      <c r="A22276" s="3"/>
    </row>
    <row r="22277" spans="1:1" x14ac:dyDescent="0.25">
      <c r="A22277" s="3"/>
    </row>
    <row r="22278" spans="1:1" x14ac:dyDescent="0.25">
      <c r="A22278" s="3"/>
    </row>
    <row r="22279" spans="1:1" x14ac:dyDescent="0.25">
      <c r="A22279" s="3"/>
    </row>
    <row r="22280" spans="1:1" x14ac:dyDescent="0.25">
      <c r="A22280" s="3"/>
    </row>
    <row r="22281" spans="1:1" x14ac:dyDescent="0.25">
      <c r="A22281" s="3"/>
    </row>
    <row r="22282" spans="1:1" x14ac:dyDescent="0.25">
      <c r="A22282" s="3"/>
    </row>
    <row r="22283" spans="1:1" x14ac:dyDescent="0.25">
      <c r="A22283" s="3"/>
    </row>
    <row r="22284" spans="1:1" x14ac:dyDescent="0.25">
      <c r="A22284" s="3"/>
    </row>
    <row r="22285" spans="1:1" x14ac:dyDescent="0.25">
      <c r="A22285" s="3"/>
    </row>
    <row r="22286" spans="1:1" x14ac:dyDescent="0.25">
      <c r="A22286" s="3"/>
    </row>
    <row r="22287" spans="1:1" x14ac:dyDescent="0.25">
      <c r="A22287" s="3"/>
    </row>
    <row r="22288" spans="1:1" x14ac:dyDescent="0.25">
      <c r="A22288" s="3"/>
    </row>
    <row r="22289" spans="1:1" x14ac:dyDescent="0.25">
      <c r="A22289" s="3"/>
    </row>
    <row r="22290" spans="1:1" x14ac:dyDescent="0.25">
      <c r="A22290" s="3"/>
    </row>
    <row r="22291" spans="1:1" x14ac:dyDescent="0.25">
      <c r="A22291" s="3"/>
    </row>
    <row r="22292" spans="1:1" x14ac:dyDescent="0.25">
      <c r="A22292" s="3"/>
    </row>
    <row r="22293" spans="1:1" x14ac:dyDescent="0.25">
      <c r="A22293" s="3"/>
    </row>
    <row r="22294" spans="1:1" x14ac:dyDescent="0.25">
      <c r="A22294" s="3"/>
    </row>
    <row r="22295" spans="1:1" x14ac:dyDescent="0.25">
      <c r="A22295" s="3"/>
    </row>
    <row r="22296" spans="1:1" x14ac:dyDescent="0.25">
      <c r="A22296" s="3"/>
    </row>
    <row r="22297" spans="1:1" x14ac:dyDescent="0.25">
      <c r="A22297" s="3"/>
    </row>
    <row r="22298" spans="1:1" x14ac:dyDescent="0.25">
      <c r="A22298" s="3"/>
    </row>
    <row r="22299" spans="1:1" x14ac:dyDescent="0.25">
      <c r="A22299" s="3"/>
    </row>
    <row r="22300" spans="1:1" x14ac:dyDescent="0.25">
      <c r="A22300" s="3"/>
    </row>
    <row r="22301" spans="1:1" x14ac:dyDescent="0.25">
      <c r="A22301" s="3"/>
    </row>
    <row r="22302" spans="1:1" x14ac:dyDescent="0.25">
      <c r="A22302" s="3"/>
    </row>
    <row r="22303" spans="1:1" x14ac:dyDescent="0.25">
      <c r="A22303" s="3"/>
    </row>
    <row r="22304" spans="1:1" x14ac:dyDescent="0.25">
      <c r="A22304" s="3"/>
    </row>
    <row r="22305" spans="1:1" x14ac:dyDescent="0.25">
      <c r="A22305" s="3"/>
    </row>
    <row r="22306" spans="1:1" x14ac:dyDescent="0.25">
      <c r="A22306" s="3"/>
    </row>
    <row r="22307" spans="1:1" x14ac:dyDescent="0.25">
      <c r="A22307" s="3"/>
    </row>
    <row r="22308" spans="1:1" x14ac:dyDescent="0.25">
      <c r="A22308" s="3"/>
    </row>
    <row r="22309" spans="1:1" x14ac:dyDescent="0.25">
      <c r="A22309" s="3"/>
    </row>
    <row r="22310" spans="1:1" x14ac:dyDescent="0.25">
      <c r="A22310" s="3"/>
    </row>
    <row r="22311" spans="1:1" x14ac:dyDescent="0.25">
      <c r="A22311" s="3"/>
    </row>
    <row r="22312" spans="1:1" x14ac:dyDescent="0.25">
      <c r="A22312" s="3"/>
    </row>
    <row r="22313" spans="1:1" x14ac:dyDescent="0.25">
      <c r="A22313" s="3"/>
    </row>
    <row r="22314" spans="1:1" x14ac:dyDescent="0.25">
      <c r="A22314" s="3"/>
    </row>
    <row r="22315" spans="1:1" x14ac:dyDescent="0.25">
      <c r="A22315" s="3"/>
    </row>
    <row r="22316" spans="1:1" x14ac:dyDescent="0.25">
      <c r="A22316" s="3"/>
    </row>
    <row r="22317" spans="1:1" x14ac:dyDescent="0.25">
      <c r="A22317" s="3"/>
    </row>
    <row r="22318" spans="1:1" x14ac:dyDescent="0.25">
      <c r="A22318" s="3"/>
    </row>
    <row r="22319" spans="1:1" x14ac:dyDescent="0.25">
      <c r="A22319" s="3"/>
    </row>
    <row r="22320" spans="1:1" x14ac:dyDescent="0.25">
      <c r="A22320" s="3"/>
    </row>
    <row r="22321" spans="1:1" x14ac:dyDescent="0.25">
      <c r="A22321" s="3"/>
    </row>
    <row r="22322" spans="1:1" x14ac:dyDescent="0.25">
      <c r="A22322" s="3"/>
    </row>
    <row r="22323" spans="1:1" x14ac:dyDescent="0.25">
      <c r="A22323" s="3"/>
    </row>
    <row r="22324" spans="1:1" x14ac:dyDescent="0.25">
      <c r="A22324" s="3"/>
    </row>
    <row r="22325" spans="1:1" x14ac:dyDescent="0.25">
      <c r="A22325" s="3"/>
    </row>
    <row r="22326" spans="1:1" x14ac:dyDescent="0.25">
      <c r="A22326" s="3"/>
    </row>
    <row r="22327" spans="1:1" x14ac:dyDescent="0.25">
      <c r="A22327" s="3"/>
    </row>
    <row r="22328" spans="1:1" x14ac:dyDescent="0.25">
      <c r="A22328" s="3"/>
    </row>
    <row r="22329" spans="1:1" x14ac:dyDescent="0.25">
      <c r="A22329" s="3"/>
    </row>
    <row r="22330" spans="1:1" x14ac:dyDescent="0.25">
      <c r="A22330" s="3"/>
    </row>
    <row r="22331" spans="1:1" x14ac:dyDescent="0.25">
      <c r="A22331" s="3"/>
    </row>
    <row r="22332" spans="1:1" x14ac:dyDescent="0.25">
      <c r="A22332" s="3"/>
    </row>
    <row r="22333" spans="1:1" x14ac:dyDescent="0.25">
      <c r="A22333" s="3"/>
    </row>
    <row r="22334" spans="1:1" x14ac:dyDescent="0.25">
      <c r="A22334" s="3"/>
    </row>
    <row r="22335" spans="1:1" x14ac:dyDescent="0.25">
      <c r="A22335" s="3"/>
    </row>
    <row r="22336" spans="1:1" x14ac:dyDescent="0.25">
      <c r="A22336" s="3"/>
    </row>
    <row r="22337" spans="1:1" x14ac:dyDescent="0.25">
      <c r="A22337" s="3"/>
    </row>
    <row r="22338" spans="1:1" x14ac:dyDescent="0.25">
      <c r="A22338" s="3"/>
    </row>
    <row r="22339" spans="1:1" x14ac:dyDescent="0.25">
      <c r="A22339" s="3"/>
    </row>
    <row r="22340" spans="1:1" x14ac:dyDescent="0.25">
      <c r="A22340" s="3"/>
    </row>
    <row r="22341" spans="1:1" x14ac:dyDescent="0.25">
      <c r="A22341" s="3"/>
    </row>
    <row r="22342" spans="1:1" x14ac:dyDescent="0.25">
      <c r="A22342" s="3"/>
    </row>
    <row r="22343" spans="1:1" x14ac:dyDescent="0.25">
      <c r="A22343" s="3"/>
    </row>
    <row r="22344" spans="1:1" x14ac:dyDescent="0.25">
      <c r="A22344" s="3"/>
    </row>
    <row r="22345" spans="1:1" x14ac:dyDescent="0.25">
      <c r="A22345" s="3"/>
    </row>
    <row r="22346" spans="1:1" x14ac:dyDescent="0.25">
      <c r="A22346" s="3"/>
    </row>
    <row r="22347" spans="1:1" x14ac:dyDescent="0.25">
      <c r="A22347" s="3"/>
    </row>
    <row r="22348" spans="1:1" x14ac:dyDescent="0.25">
      <c r="A22348" s="3"/>
    </row>
    <row r="22349" spans="1:1" x14ac:dyDescent="0.25">
      <c r="A22349" s="3"/>
    </row>
    <row r="22350" spans="1:1" x14ac:dyDescent="0.25">
      <c r="A22350" s="3"/>
    </row>
    <row r="22351" spans="1:1" x14ac:dyDescent="0.25">
      <c r="A22351" s="3"/>
    </row>
    <row r="22352" spans="1:1" x14ac:dyDescent="0.25">
      <c r="A22352" s="3"/>
    </row>
    <row r="22353" spans="1:1" x14ac:dyDescent="0.25">
      <c r="A22353" s="3"/>
    </row>
    <row r="22354" spans="1:1" x14ac:dyDescent="0.25">
      <c r="A22354" s="3"/>
    </row>
    <row r="22355" spans="1:1" x14ac:dyDescent="0.25">
      <c r="A22355" s="3"/>
    </row>
    <row r="22356" spans="1:1" x14ac:dyDescent="0.25">
      <c r="A22356" s="3"/>
    </row>
    <row r="22357" spans="1:1" x14ac:dyDescent="0.25">
      <c r="A22357" s="3"/>
    </row>
    <row r="22358" spans="1:1" x14ac:dyDescent="0.25">
      <c r="A22358" s="3"/>
    </row>
    <row r="22359" spans="1:1" x14ac:dyDescent="0.25">
      <c r="A22359" s="3"/>
    </row>
    <row r="22360" spans="1:1" x14ac:dyDescent="0.25">
      <c r="A22360" s="3"/>
    </row>
    <row r="22361" spans="1:1" x14ac:dyDescent="0.25">
      <c r="A22361" s="3"/>
    </row>
    <row r="22362" spans="1:1" x14ac:dyDescent="0.25">
      <c r="A22362" s="3"/>
    </row>
    <row r="22363" spans="1:1" x14ac:dyDescent="0.25">
      <c r="A22363" s="3"/>
    </row>
    <row r="22364" spans="1:1" x14ac:dyDescent="0.25">
      <c r="A22364" s="3"/>
    </row>
    <row r="22365" spans="1:1" x14ac:dyDescent="0.25">
      <c r="A22365" s="3"/>
    </row>
    <row r="22366" spans="1:1" x14ac:dyDescent="0.25">
      <c r="A22366" s="3"/>
    </row>
    <row r="22367" spans="1:1" x14ac:dyDescent="0.25">
      <c r="A22367" s="3"/>
    </row>
    <row r="22368" spans="1:1" x14ac:dyDescent="0.25">
      <c r="A22368" s="3"/>
    </row>
    <row r="22369" spans="1:1" x14ac:dyDescent="0.25">
      <c r="A22369" s="3"/>
    </row>
    <row r="22370" spans="1:1" x14ac:dyDescent="0.25">
      <c r="A22370" s="3"/>
    </row>
    <row r="22371" spans="1:1" x14ac:dyDescent="0.25">
      <c r="A22371" s="3"/>
    </row>
    <row r="22372" spans="1:1" x14ac:dyDescent="0.25">
      <c r="A22372" s="3"/>
    </row>
    <row r="22373" spans="1:1" x14ac:dyDescent="0.25">
      <c r="A22373" s="3"/>
    </row>
    <row r="22374" spans="1:1" x14ac:dyDescent="0.25">
      <c r="A22374" s="3"/>
    </row>
    <row r="22375" spans="1:1" x14ac:dyDescent="0.25">
      <c r="A22375" s="3"/>
    </row>
    <row r="22376" spans="1:1" x14ac:dyDescent="0.25">
      <c r="A22376" s="3"/>
    </row>
    <row r="22377" spans="1:1" x14ac:dyDescent="0.25">
      <c r="A22377" s="3"/>
    </row>
    <row r="22378" spans="1:1" x14ac:dyDescent="0.25">
      <c r="A22378" s="3"/>
    </row>
    <row r="22379" spans="1:1" x14ac:dyDescent="0.25">
      <c r="A22379" s="3"/>
    </row>
    <row r="22380" spans="1:1" x14ac:dyDescent="0.25">
      <c r="A22380" s="3"/>
    </row>
    <row r="22381" spans="1:1" x14ac:dyDescent="0.25">
      <c r="A22381" s="3"/>
    </row>
    <row r="22382" spans="1:1" x14ac:dyDescent="0.25">
      <c r="A22382" s="3"/>
    </row>
    <row r="22383" spans="1:1" x14ac:dyDescent="0.25">
      <c r="A22383" s="3"/>
    </row>
    <row r="22384" spans="1:1" x14ac:dyDescent="0.25">
      <c r="A22384" s="3"/>
    </row>
    <row r="22385" spans="1:1" x14ac:dyDescent="0.25">
      <c r="A22385" s="3"/>
    </row>
    <row r="22386" spans="1:1" x14ac:dyDescent="0.25">
      <c r="A22386" s="3"/>
    </row>
    <row r="22387" spans="1:1" x14ac:dyDescent="0.25">
      <c r="A22387" s="3"/>
    </row>
    <row r="22388" spans="1:1" x14ac:dyDescent="0.25">
      <c r="A22388" s="3"/>
    </row>
    <row r="22389" spans="1:1" x14ac:dyDescent="0.25">
      <c r="A22389" s="3"/>
    </row>
    <row r="22390" spans="1:1" x14ac:dyDescent="0.25">
      <c r="A22390" s="3"/>
    </row>
    <row r="22391" spans="1:1" x14ac:dyDescent="0.25">
      <c r="A22391" s="3"/>
    </row>
    <row r="22392" spans="1:1" x14ac:dyDescent="0.25">
      <c r="A22392" s="3"/>
    </row>
    <row r="22393" spans="1:1" x14ac:dyDescent="0.25">
      <c r="A22393" s="3"/>
    </row>
    <row r="22394" spans="1:1" x14ac:dyDescent="0.25">
      <c r="A22394" s="3"/>
    </row>
    <row r="22395" spans="1:1" x14ac:dyDescent="0.25">
      <c r="A22395" s="3"/>
    </row>
    <row r="22396" spans="1:1" x14ac:dyDescent="0.25">
      <c r="A22396" s="3"/>
    </row>
    <row r="22397" spans="1:1" x14ac:dyDescent="0.25">
      <c r="A22397" s="3"/>
    </row>
    <row r="22398" spans="1:1" x14ac:dyDescent="0.25">
      <c r="A22398" s="3"/>
    </row>
    <row r="22399" spans="1:1" x14ac:dyDescent="0.25">
      <c r="A22399" s="3"/>
    </row>
    <row r="22400" spans="1:1" x14ac:dyDescent="0.25">
      <c r="A22400" s="3"/>
    </row>
    <row r="22401" spans="1:1" x14ac:dyDescent="0.25">
      <c r="A22401" s="3"/>
    </row>
    <row r="22402" spans="1:1" x14ac:dyDescent="0.25">
      <c r="A22402" s="3"/>
    </row>
    <row r="22403" spans="1:1" x14ac:dyDescent="0.25">
      <c r="A22403" s="3"/>
    </row>
    <row r="22404" spans="1:1" x14ac:dyDescent="0.25">
      <c r="A22404" s="3"/>
    </row>
    <row r="22405" spans="1:1" x14ac:dyDescent="0.25">
      <c r="A22405" s="3"/>
    </row>
    <row r="22406" spans="1:1" x14ac:dyDescent="0.25">
      <c r="A22406" s="3"/>
    </row>
    <row r="22407" spans="1:1" x14ac:dyDescent="0.25">
      <c r="A22407" s="3"/>
    </row>
    <row r="22408" spans="1:1" x14ac:dyDescent="0.25">
      <c r="A22408" s="3"/>
    </row>
    <row r="22409" spans="1:1" x14ac:dyDescent="0.25">
      <c r="A22409" s="3"/>
    </row>
    <row r="22410" spans="1:1" x14ac:dyDescent="0.25">
      <c r="A22410" s="3"/>
    </row>
    <row r="22411" spans="1:1" x14ac:dyDescent="0.25">
      <c r="A22411" s="3"/>
    </row>
    <row r="22412" spans="1:1" x14ac:dyDescent="0.25">
      <c r="A22412" s="3"/>
    </row>
    <row r="22413" spans="1:1" x14ac:dyDescent="0.25">
      <c r="A22413" s="3"/>
    </row>
    <row r="22414" spans="1:1" x14ac:dyDescent="0.25">
      <c r="A22414" s="3"/>
    </row>
    <row r="22415" spans="1:1" x14ac:dyDescent="0.25">
      <c r="A22415" s="3"/>
    </row>
    <row r="22416" spans="1:1" x14ac:dyDescent="0.25">
      <c r="A22416" s="3"/>
    </row>
    <row r="22417" spans="1:1" x14ac:dyDescent="0.25">
      <c r="A22417" s="3"/>
    </row>
    <row r="22418" spans="1:1" x14ac:dyDescent="0.25">
      <c r="A22418" s="3"/>
    </row>
    <row r="22419" spans="1:1" x14ac:dyDescent="0.25">
      <c r="A22419" s="3"/>
    </row>
    <row r="22420" spans="1:1" x14ac:dyDescent="0.25">
      <c r="A22420" s="3"/>
    </row>
    <row r="22421" spans="1:1" x14ac:dyDescent="0.25">
      <c r="A22421" s="3"/>
    </row>
    <row r="22422" spans="1:1" x14ac:dyDescent="0.25">
      <c r="A22422" s="3"/>
    </row>
    <row r="22423" spans="1:1" x14ac:dyDescent="0.25">
      <c r="A22423" s="3"/>
    </row>
    <row r="22424" spans="1:1" x14ac:dyDescent="0.25">
      <c r="A22424" s="3"/>
    </row>
    <row r="22425" spans="1:1" x14ac:dyDescent="0.25">
      <c r="A22425" s="3"/>
    </row>
    <row r="22426" spans="1:1" x14ac:dyDescent="0.25">
      <c r="A22426" s="3"/>
    </row>
    <row r="22427" spans="1:1" x14ac:dyDescent="0.25">
      <c r="A22427" s="3"/>
    </row>
    <row r="22428" spans="1:1" x14ac:dyDescent="0.25">
      <c r="A22428" s="3"/>
    </row>
    <row r="22429" spans="1:1" x14ac:dyDescent="0.25">
      <c r="A22429" s="3"/>
    </row>
    <row r="22430" spans="1:1" x14ac:dyDescent="0.25">
      <c r="A22430" s="3"/>
    </row>
    <row r="22431" spans="1:1" x14ac:dyDescent="0.25">
      <c r="A22431" s="3"/>
    </row>
    <row r="22432" spans="1:1" x14ac:dyDescent="0.25">
      <c r="A22432" s="3"/>
    </row>
    <row r="22433" spans="1:1" x14ac:dyDescent="0.25">
      <c r="A22433" s="3"/>
    </row>
    <row r="22434" spans="1:1" x14ac:dyDescent="0.25">
      <c r="A22434" s="3"/>
    </row>
    <row r="22435" spans="1:1" x14ac:dyDescent="0.25">
      <c r="A22435" s="3"/>
    </row>
    <row r="22436" spans="1:1" x14ac:dyDescent="0.25">
      <c r="A22436" s="3"/>
    </row>
    <row r="22437" spans="1:1" x14ac:dyDescent="0.25">
      <c r="A22437" s="3"/>
    </row>
    <row r="22438" spans="1:1" x14ac:dyDescent="0.25">
      <c r="A22438" s="3"/>
    </row>
    <row r="22439" spans="1:1" x14ac:dyDescent="0.25">
      <c r="A22439" s="3"/>
    </row>
    <row r="22440" spans="1:1" x14ac:dyDescent="0.25">
      <c r="A22440" s="3"/>
    </row>
    <row r="22441" spans="1:1" x14ac:dyDescent="0.25">
      <c r="A22441" s="3"/>
    </row>
    <row r="22442" spans="1:1" x14ac:dyDescent="0.25">
      <c r="A22442" s="3"/>
    </row>
    <row r="22443" spans="1:1" x14ac:dyDescent="0.25">
      <c r="A22443" s="3"/>
    </row>
    <row r="22444" spans="1:1" x14ac:dyDescent="0.25">
      <c r="A22444" s="3"/>
    </row>
    <row r="22445" spans="1:1" x14ac:dyDescent="0.25">
      <c r="A22445" s="3"/>
    </row>
    <row r="22446" spans="1:1" x14ac:dyDescent="0.25">
      <c r="A22446" s="3"/>
    </row>
    <row r="22447" spans="1:1" x14ac:dyDescent="0.25">
      <c r="A22447" s="3"/>
    </row>
    <row r="22448" spans="1:1" x14ac:dyDescent="0.25">
      <c r="A22448" s="3"/>
    </row>
    <row r="22449" spans="1:1" x14ac:dyDescent="0.25">
      <c r="A22449" s="3"/>
    </row>
    <row r="22450" spans="1:1" x14ac:dyDescent="0.25">
      <c r="A22450" s="3"/>
    </row>
    <row r="22451" spans="1:1" x14ac:dyDescent="0.25">
      <c r="A22451" s="3"/>
    </row>
    <row r="22452" spans="1:1" x14ac:dyDescent="0.25">
      <c r="A22452" s="3"/>
    </row>
    <row r="22453" spans="1:1" x14ac:dyDescent="0.25">
      <c r="A22453" s="3"/>
    </row>
    <row r="22454" spans="1:1" x14ac:dyDescent="0.25">
      <c r="A22454" s="3"/>
    </row>
    <row r="22455" spans="1:1" x14ac:dyDescent="0.25">
      <c r="A22455" s="3"/>
    </row>
    <row r="22456" spans="1:1" x14ac:dyDescent="0.25">
      <c r="A22456" s="3"/>
    </row>
    <row r="22457" spans="1:1" x14ac:dyDescent="0.25">
      <c r="A22457" s="3"/>
    </row>
    <row r="22458" spans="1:1" x14ac:dyDescent="0.25">
      <c r="A22458" s="3"/>
    </row>
    <row r="22459" spans="1:1" x14ac:dyDescent="0.25">
      <c r="A22459" s="3"/>
    </row>
    <row r="22460" spans="1:1" x14ac:dyDescent="0.25">
      <c r="A22460" s="3"/>
    </row>
    <row r="22461" spans="1:1" x14ac:dyDescent="0.25">
      <c r="A22461" s="3"/>
    </row>
    <row r="22462" spans="1:1" x14ac:dyDescent="0.25">
      <c r="A22462" s="3"/>
    </row>
    <row r="22463" spans="1:1" x14ac:dyDescent="0.25">
      <c r="A22463" s="3"/>
    </row>
    <row r="22464" spans="1:1" x14ac:dyDescent="0.25">
      <c r="A22464" s="3"/>
    </row>
    <row r="22465" spans="1:1" x14ac:dyDescent="0.25">
      <c r="A22465" s="3"/>
    </row>
    <row r="22466" spans="1:1" x14ac:dyDescent="0.25">
      <c r="A22466" s="3"/>
    </row>
    <row r="22467" spans="1:1" x14ac:dyDescent="0.25">
      <c r="A22467" s="3"/>
    </row>
    <row r="22468" spans="1:1" x14ac:dyDescent="0.25">
      <c r="A22468" s="3"/>
    </row>
    <row r="22469" spans="1:1" x14ac:dyDescent="0.25">
      <c r="A22469" s="3"/>
    </row>
    <row r="22470" spans="1:1" x14ac:dyDescent="0.25">
      <c r="A22470" s="3"/>
    </row>
    <row r="22471" spans="1:1" x14ac:dyDescent="0.25">
      <c r="A22471" s="3"/>
    </row>
    <row r="22472" spans="1:1" x14ac:dyDescent="0.25">
      <c r="A22472" s="3"/>
    </row>
    <row r="22473" spans="1:1" x14ac:dyDescent="0.25">
      <c r="A22473" s="3"/>
    </row>
    <row r="22474" spans="1:1" x14ac:dyDescent="0.25">
      <c r="A22474" s="3"/>
    </row>
    <row r="22475" spans="1:1" x14ac:dyDescent="0.25">
      <c r="A22475" s="3"/>
    </row>
    <row r="22476" spans="1:1" x14ac:dyDescent="0.25">
      <c r="A22476" s="3"/>
    </row>
    <row r="22477" spans="1:1" x14ac:dyDescent="0.25">
      <c r="A22477" s="3"/>
    </row>
    <row r="22478" spans="1:1" x14ac:dyDescent="0.25">
      <c r="A22478" s="3"/>
    </row>
    <row r="22479" spans="1:1" x14ac:dyDescent="0.25">
      <c r="A22479" s="3"/>
    </row>
    <row r="22480" spans="1:1" x14ac:dyDescent="0.25">
      <c r="A22480" s="3"/>
    </row>
    <row r="22481" spans="1:1" x14ac:dyDescent="0.25">
      <c r="A22481" s="3"/>
    </row>
    <row r="22482" spans="1:1" x14ac:dyDescent="0.25">
      <c r="A22482" s="3"/>
    </row>
    <row r="22483" spans="1:1" x14ac:dyDescent="0.25">
      <c r="A22483" s="3"/>
    </row>
    <row r="22484" spans="1:1" x14ac:dyDescent="0.25">
      <c r="A22484" s="3"/>
    </row>
    <row r="22485" spans="1:1" x14ac:dyDescent="0.25">
      <c r="A22485" s="3"/>
    </row>
    <row r="22486" spans="1:1" x14ac:dyDescent="0.25">
      <c r="A22486" s="3"/>
    </row>
    <row r="22487" spans="1:1" x14ac:dyDescent="0.25">
      <c r="A22487" s="3"/>
    </row>
    <row r="22488" spans="1:1" x14ac:dyDescent="0.25">
      <c r="A22488" s="3"/>
    </row>
    <row r="22489" spans="1:1" x14ac:dyDescent="0.25">
      <c r="A22489" s="3"/>
    </row>
    <row r="22490" spans="1:1" x14ac:dyDescent="0.25">
      <c r="A22490" s="3"/>
    </row>
    <row r="22491" spans="1:1" x14ac:dyDescent="0.25">
      <c r="A22491" s="3"/>
    </row>
    <row r="22492" spans="1:1" x14ac:dyDescent="0.25">
      <c r="A22492" s="3"/>
    </row>
    <row r="22493" spans="1:1" x14ac:dyDescent="0.25">
      <c r="A22493" s="3"/>
    </row>
    <row r="22494" spans="1:1" x14ac:dyDescent="0.25">
      <c r="A22494" s="3"/>
    </row>
    <row r="22495" spans="1:1" x14ac:dyDescent="0.25">
      <c r="A22495" s="3"/>
    </row>
    <row r="22496" spans="1:1" x14ac:dyDescent="0.25">
      <c r="A22496" s="3"/>
    </row>
    <row r="22497" spans="1:1" x14ac:dyDescent="0.25">
      <c r="A22497" s="3"/>
    </row>
    <row r="22498" spans="1:1" x14ac:dyDescent="0.25">
      <c r="A22498" s="3"/>
    </row>
    <row r="22499" spans="1:1" x14ac:dyDescent="0.25">
      <c r="A22499" s="3"/>
    </row>
    <row r="22500" spans="1:1" x14ac:dyDescent="0.25">
      <c r="A22500" s="3"/>
    </row>
    <row r="22501" spans="1:1" x14ac:dyDescent="0.25">
      <c r="A22501" s="3"/>
    </row>
    <row r="22502" spans="1:1" x14ac:dyDescent="0.25">
      <c r="A22502" s="3"/>
    </row>
    <row r="22503" spans="1:1" x14ac:dyDescent="0.25">
      <c r="A22503" s="3"/>
    </row>
    <row r="22504" spans="1:1" x14ac:dyDescent="0.25">
      <c r="A22504" s="3"/>
    </row>
    <row r="22505" spans="1:1" x14ac:dyDescent="0.25">
      <c r="A22505" s="3"/>
    </row>
    <row r="22506" spans="1:1" x14ac:dyDescent="0.25">
      <c r="A22506" s="3"/>
    </row>
    <row r="22507" spans="1:1" x14ac:dyDescent="0.25">
      <c r="A22507" s="3"/>
    </row>
    <row r="22508" spans="1:1" x14ac:dyDescent="0.25">
      <c r="A22508" s="3"/>
    </row>
    <row r="22509" spans="1:1" x14ac:dyDescent="0.25">
      <c r="A22509" s="3"/>
    </row>
    <row r="22510" spans="1:1" x14ac:dyDescent="0.25">
      <c r="A22510" s="3"/>
    </row>
    <row r="22511" spans="1:1" x14ac:dyDescent="0.25">
      <c r="A22511" s="3"/>
    </row>
    <row r="22512" spans="1:1" x14ac:dyDescent="0.25">
      <c r="A22512" s="3"/>
    </row>
    <row r="22513" spans="1:1" x14ac:dyDescent="0.25">
      <c r="A22513" s="3"/>
    </row>
    <row r="22514" spans="1:1" x14ac:dyDescent="0.25">
      <c r="A22514" s="3"/>
    </row>
    <row r="22515" spans="1:1" x14ac:dyDescent="0.25">
      <c r="A22515" s="3"/>
    </row>
    <row r="22516" spans="1:1" x14ac:dyDescent="0.25">
      <c r="A22516" s="3"/>
    </row>
    <row r="22517" spans="1:1" x14ac:dyDescent="0.25">
      <c r="A22517" s="3"/>
    </row>
    <row r="22518" spans="1:1" x14ac:dyDescent="0.25">
      <c r="A22518" s="3"/>
    </row>
    <row r="22519" spans="1:1" x14ac:dyDescent="0.25">
      <c r="A22519" s="3"/>
    </row>
    <row r="22520" spans="1:1" x14ac:dyDescent="0.25">
      <c r="A22520" s="3"/>
    </row>
    <row r="22521" spans="1:1" x14ac:dyDescent="0.25">
      <c r="A22521" s="3"/>
    </row>
    <row r="22522" spans="1:1" x14ac:dyDescent="0.25">
      <c r="A22522" s="3"/>
    </row>
    <row r="22523" spans="1:1" x14ac:dyDescent="0.25">
      <c r="A22523" s="3"/>
    </row>
    <row r="22524" spans="1:1" x14ac:dyDescent="0.25">
      <c r="A22524" s="3"/>
    </row>
    <row r="22525" spans="1:1" x14ac:dyDescent="0.25">
      <c r="A22525" s="3"/>
    </row>
    <row r="22526" spans="1:1" x14ac:dyDescent="0.25">
      <c r="A22526" s="3"/>
    </row>
    <row r="22527" spans="1:1" x14ac:dyDescent="0.25">
      <c r="A22527" s="3"/>
    </row>
    <row r="22528" spans="1:1" x14ac:dyDescent="0.25">
      <c r="A22528" s="3"/>
    </row>
    <row r="22529" spans="1:1" x14ac:dyDescent="0.25">
      <c r="A22529" s="3"/>
    </row>
    <row r="22530" spans="1:1" x14ac:dyDescent="0.25">
      <c r="A22530" s="3"/>
    </row>
    <row r="22531" spans="1:1" x14ac:dyDescent="0.25">
      <c r="A22531" s="3"/>
    </row>
    <row r="22532" spans="1:1" x14ac:dyDescent="0.25">
      <c r="A22532" s="3"/>
    </row>
    <row r="22533" spans="1:1" x14ac:dyDescent="0.25">
      <c r="A22533" s="3"/>
    </row>
    <row r="22534" spans="1:1" x14ac:dyDescent="0.25">
      <c r="A22534" s="3"/>
    </row>
    <row r="22535" spans="1:1" x14ac:dyDescent="0.25">
      <c r="A22535" s="3"/>
    </row>
    <row r="22536" spans="1:1" x14ac:dyDescent="0.25">
      <c r="A22536" s="3"/>
    </row>
    <row r="22537" spans="1:1" x14ac:dyDescent="0.25">
      <c r="A22537" s="3"/>
    </row>
    <row r="22538" spans="1:1" x14ac:dyDescent="0.25">
      <c r="A22538" s="3"/>
    </row>
    <row r="22539" spans="1:1" x14ac:dyDescent="0.25">
      <c r="A22539" s="3"/>
    </row>
    <row r="22540" spans="1:1" x14ac:dyDescent="0.25">
      <c r="A22540" s="3"/>
    </row>
    <row r="22541" spans="1:1" x14ac:dyDescent="0.25">
      <c r="A22541" s="3"/>
    </row>
    <row r="22542" spans="1:1" x14ac:dyDescent="0.25">
      <c r="A22542" s="3"/>
    </row>
    <row r="22543" spans="1:1" x14ac:dyDescent="0.25">
      <c r="A22543" s="3"/>
    </row>
    <row r="22544" spans="1:1" x14ac:dyDescent="0.25">
      <c r="A22544" s="3"/>
    </row>
    <row r="22545" spans="1:1" x14ac:dyDescent="0.25">
      <c r="A22545" s="3"/>
    </row>
    <row r="22546" spans="1:1" x14ac:dyDescent="0.25">
      <c r="A22546" s="3"/>
    </row>
    <row r="22547" spans="1:1" x14ac:dyDescent="0.25">
      <c r="A22547" s="3"/>
    </row>
    <row r="22548" spans="1:1" x14ac:dyDescent="0.25">
      <c r="A22548" s="3"/>
    </row>
    <row r="22549" spans="1:1" x14ac:dyDescent="0.25">
      <c r="A22549" s="3"/>
    </row>
    <row r="22550" spans="1:1" x14ac:dyDescent="0.25">
      <c r="A22550" s="3"/>
    </row>
    <row r="22551" spans="1:1" x14ac:dyDescent="0.25">
      <c r="A22551" s="3"/>
    </row>
    <row r="22552" spans="1:1" x14ac:dyDescent="0.25">
      <c r="A22552" s="3"/>
    </row>
    <row r="22553" spans="1:1" x14ac:dyDescent="0.25">
      <c r="A22553" s="3"/>
    </row>
    <row r="22554" spans="1:1" x14ac:dyDescent="0.25">
      <c r="A22554" s="3"/>
    </row>
    <row r="22555" spans="1:1" x14ac:dyDescent="0.25">
      <c r="A22555" s="3"/>
    </row>
    <row r="22556" spans="1:1" x14ac:dyDescent="0.25">
      <c r="A22556" s="3"/>
    </row>
    <row r="22557" spans="1:1" x14ac:dyDescent="0.25">
      <c r="A22557" s="3"/>
    </row>
    <row r="22558" spans="1:1" x14ac:dyDescent="0.25">
      <c r="A22558" s="3"/>
    </row>
    <row r="22559" spans="1:1" x14ac:dyDescent="0.25">
      <c r="A22559" s="3"/>
    </row>
    <row r="22560" spans="1:1" x14ac:dyDescent="0.25">
      <c r="A22560" s="3"/>
    </row>
    <row r="22561" spans="1:1" x14ac:dyDescent="0.25">
      <c r="A22561" s="3"/>
    </row>
    <row r="22562" spans="1:1" x14ac:dyDescent="0.25">
      <c r="A22562" s="3"/>
    </row>
    <row r="22563" spans="1:1" x14ac:dyDescent="0.25">
      <c r="A22563" s="3"/>
    </row>
    <row r="22564" spans="1:1" x14ac:dyDescent="0.25">
      <c r="A22564" s="3"/>
    </row>
    <row r="22565" spans="1:1" x14ac:dyDescent="0.25">
      <c r="A22565" s="3"/>
    </row>
    <row r="22566" spans="1:1" x14ac:dyDescent="0.25">
      <c r="A22566" s="3"/>
    </row>
    <row r="22567" spans="1:1" x14ac:dyDescent="0.25">
      <c r="A22567" s="3"/>
    </row>
    <row r="22568" spans="1:1" x14ac:dyDescent="0.25">
      <c r="A22568" s="3"/>
    </row>
    <row r="22569" spans="1:1" x14ac:dyDescent="0.25">
      <c r="A22569" s="3"/>
    </row>
    <row r="22570" spans="1:1" x14ac:dyDescent="0.25">
      <c r="A22570" s="3"/>
    </row>
    <row r="22571" spans="1:1" x14ac:dyDescent="0.25">
      <c r="A22571" s="3"/>
    </row>
    <row r="22572" spans="1:1" x14ac:dyDescent="0.25">
      <c r="A22572" s="3"/>
    </row>
    <row r="22573" spans="1:1" x14ac:dyDescent="0.25">
      <c r="A22573" s="3"/>
    </row>
    <row r="22574" spans="1:1" x14ac:dyDescent="0.25">
      <c r="A22574" s="3"/>
    </row>
    <row r="22575" spans="1:1" x14ac:dyDescent="0.25">
      <c r="A22575" s="3"/>
    </row>
    <row r="22576" spans="1:1" x14ac:dyDescent="0.25">
      <c r="A22576" s="3"/>
    </row>
    <row r="22577" spans="1:1" x14ac:dyDescent="0.25">
      <c r="A22577" s="3"/>
    </row>
    <row r="22578" spans="1:1" x14ac:dyDescent="0.25">
      <c r="A22578" s="3"/>
    </row>
    <row r="22579" spans="1:1" x14ac:dyDescent="0.25">
      <c r="A22579" s="3"/>
    </row>
    <row r="22580" spans="1:1" x14ac:dyDescent="0.25">
      <c r="A22580" s="3"/>
    </row>
    <row r="22581" spans="1:1" x14ac:dyDescent="0.25">
      <c r="A22581" s="3"/>
    </row>
    <row r="22582" spans="1:1" x14ac:dyDescent="0.25">
      <c r="A22582" s="3"/>
    </row>
    <row r="22583" spans="1:1" x14ac:dyDescent="0.25">
      <c r="A22583" s="3"/>
    </row>
    <row r="22584" spans="1:1" x14ac:dyDescent="0.25">
      <c r="A22584" s="3"/>
    </row>
    <row r="22585" spans="1:1" x14ac:dyDescent="0.25">
      <c r="A22585" s="3"/>
    </row>
    <row r="22586" spans="1:1" x14ac:dyDescent="0.25">
      <c r="A22586" s="3"/>
    </row>
    <row r="22587" spans="1:1" x14ac:dyDescent="0.25">
      <c r="A22587" s="3"/>
    </row>
    <row r="22588" spans="1:1" x14ac:dyDescent="0.25">
      <c r="A22588" s="3"/>
    </row>
    <row r="22589" spans="1:1" x14ac:dyDescent="0.25">
      <c r="A22589" s="3"/>
    </row>
    <row r="22590" spans="1:1" x14ac:dyDescent="0.25">
      <c r="A22590" s="3"/>
    </row>
    <row r="22591" spans="1:1" x14ac:dyDescent="0.25">
      <c r="A22591" s="3"/>
    </row>
    <row r="22592" spans="1:1" x14ac:dyDescent="0.25">
      <c r="A22592" s="3"/>
    </row>
    <row r="22593" spans="1:1" x14ac:dyDescent="0.25">
      <c r="A22593" s="3"/>
    </row>
    <row r="22594" spans="1:1" x14ac:dyDescent="0.25">
      <c r="A22594" s="3"/>
    </row>
    <row r="22595" spans="1:1" x14ac:dyDescent="0.25">
      <c r="A22595" s="3"/>
    </row>
    <row r="22596" spans="1:1" x14ac:dyDescent="0.25">
      <c r="A22596" s="3"/>
    </row>
    <row r="22597" spans="1:1" x14ac:dyDescent="0.25">
      <c r="A22597" s="3"/>
    </row>
    <row r="22598" spans="1:1" x14ac:dyDescent="0.25">
      <c r="A22598" s="3"/>
    </row>
    <row r="22599" spans="1:1" x14ac:dyDescent="0.25">
      <c r="A22599" s="3"/>
    </row>
    <row r="22600" spans="1:1" x14ac:dyDescent="0.25">
      <c r="A22600" s="3"/>
    </row>
    <row r="22601" spans="1:1" x14ac:dyDescent="0.25">
      <c r="A22601" s="3"/>
    </row>
    <row r="22602" spans="1:1" x14ac:dyDescent="0.25">
      <c r="A22602" s="3"/>
    </row>
    <row r="22603" spans="1:1" x14ac:dyDescent="0.25">
      <c r="A22603" s="3"/>
    </row>
    <row r="22604" spans="1:1" x14ac:dyDescent="0.25">
      <c r="A22604" s="3"/>
    </row>
    <row r="22605" spans="1:1" x14ac:dyDescent="0.25">
      <c r="A22605" s="3"/>
    </row>
    <row r="22606" spans="1:1" x14ac:dyDescent="0.25">
      <c r="A22606" s="3"/>
    </row>
    <row r="22607" spans="1:1" x14ac:dyDescent="0.25">
      <c r="A22607" s="3"/>
    </row>
    <row r="22608" spans="1:1" x14ac:dyDescent="0.25">
      <c r="A22608" s="3"/>
    </row>
    <row r="22609" spans="1:1" x14ac:dyDescent="0.25">
      <c r="A22609" s="3"/>
    </row>
    <row r="22610" spans="1:1" x14ac:dyDescent="0.25">
      <c r="A22610" s="3"/>
    </row>
    <row r="22611" spans="1:1" x14ac:dyDescent="0.25">
      <c r="A22611" s="3"/>
    </row>
    <row r="22612" spans="1:1" x14ac:dyDescent="0.25">
      <c r="A22612" s="3"/>
    </row>
    <row r="22613" spans="1:1" x14ac:dyDescent="0.25">
      <c r="A22613" s="3"/>
    </row>
    <row r="22614" spans="1:1" x14ac:dyDescent="0.25">
      <c r="A22614" s="3"/>
    </row>
    <row r="22615" spans="1:1" x14ac:dyDescent="0.25">
      <c r="A22615" s="3"/>
    </row>
    <row r="22616" spans="1:1" x14ac:dyDescent="0.25">
      <c r="A22616" s="3"/>
    </row>
    <row r="22617" spans="1:1" x14ac:dyDescent="0.25">
      <c r="A22617" s="3"/>
    </row>
    <row r="22618" spans="1:1" x14ac:dyDescent="0.25">
      <c r="A22618" s="3"/>
    </row>
    <row r="22619" spans="1:1" x14ac:dyDescent="0.25">
      <c r="A22619" s="3"/>
    </row>
    <row r="22620" spans="1:1" x14ac:dyDescent="0.25">
      <c r="A22620" s="3"/>
    </row>
    <row r="22621" spans="1:1" x14ac:dyDescent="0.25">
      <c r="A22621" s="3"/>
    </row>
    <row r="22622" spans="1:1" x14ac:dyDescent="0.25">
      <c r="A22622" s="3"/>
    </row>
    <row r="22623" spans="1:1" x14ac:dyDescent="0.25">
      <c r="A22623" s="3"/>
    </row>
    <row r="22624" spans="1:1" x14ac:dyDescent="0.25">
      <c r="A22624" s="3"/>
    </row>
    <row r="22625" spans="1:1" x14ac:dyDescent="0.25">
      <c r="A22625" s="3"/>
    </row>
    <row r="22626" spans="1:1" x14ac:dyDescent="0.25">
      <c r="A22626" s="3"/>
    </row>
    <row r="22627" spans="1:1" x14ac:dyDescent="0.25">
      <c r="A22627" s="3"/>
    </row>
    <row r="22628" spans="1:1" x14ac:dyDescent="0.25">
      <c r="A22628" s="3"/>
    </row>
    <row r="22629" spans="1:1" x14ac:dyDescent="0.25">
      <c r="A22629" s="3"/>
    </row>
    <row r="22630" spans="1:1" x14ac:dyDescent="0.25">
      <c r="A22630" s="3"/>
    </row>
    <row r="22631" spans="1:1" x14ac:dyDescent="0.25">
      <c r="A22631" s="3"/>
    </row>
    <row r="22632" spans="1:1" x14ac:dyDescent="0.25">
      <c r="A22632" s="3"/>
    </row>
    <row r="22633" spans="1:1" x14ac:dyDescent="0.25">
      <c r="A22633" s="3"/>
    </row>
    <row r="22634" spans="1:1" x14ac:dyDescent="0.25">
      <c r="A22634" s="3"/>
    </row>
    <row r="22635" spans="1:1" x14ac:dyDescent="0.25">
      <c r="A22635" s="3"/>
    </row>
    <row r="22636" spans="1:1" x14ac:dyDescent="0.25">
      <c r="A22636" s="3"/>
    </row>
    <row r="22637" spans="1:1" x14ac:dyDescent="0.25">
      <c r="A22637" s="3"/>
    </row>
    <row r="22638" spans="1:1" x14ac:dyDescent="0.25">
      <c r="A22638" s="3"/>
    </row>
    <row r="22639" spans="1:1" x14ac:dyDescent="0.25">
      <c r="A22639" s="3"/>
    </row>
    <row r="22640" spans="1:1" x14ac:dyDescent="0.25">
      <c r="A22640" s="3"/>
    </row>
    <row r="22641" spans="1:1" x14ac:dyDescent="0.25">
      <c r="A22641" s="3"/>
    </row>
    <row r="22642" spans="1:1" x14ac:dyDescent="0.25">
      <c r="A22642" s="3"/>
    </row>
    <row r="22643" spans="1:1" x14ac:dyDescent="0.25">
      <c r="A22643" s="3"/>
    </row>
    <row r="22644" spans="1:1" x14ac:dyDescent="0.25">
      <c r="A22644" s="3"/>
    </row>
    <row r="22645" spans="1:1" x14ac:dyDescent="0.25">
      <c r="A22645" s="3"/>
    </row>
    <row r="22646" spans="1:1" x14ac:dyDescent="0.25">
      <c r="A22646" s="3"/>
    </row>
    <row r="22647" spans="1:1" x14ac:dyDescent="0.25">
      <c r="A22647" s="3"/>
    </row>
    <row r="22648" spans="1:1" x14ac:dyDescent="0.25">
      <c r="A22648" s="3"/>
    </row>
    <row r="22649" spans="1:1" x14ac:dyDescent="0.25">
      <c r="A22649" s="3"/>
    </row>
    <row r="22650" spans="1:1" x14ac:dyDescent="0.25">
      <c r="A22650" s="3"/>
    </row>
    <row r="22651" spans="1:1" x14ac:dyDescent="0.25">
      <c r="A22651" s="3"/>
    </row>
    <row r="22652" spans="1:1" x14ac:dyDescent="0.25">
      <c r="A22652" s="3"/>
    </row>
    <row r="22653" spans="1:1" x14ac:dyDescent="0.25">
      <c r="A22653" s="3"/>
    </row>
    <row r="22654" spans="1:1" x14ac:dyDescent="0.25">
      <c r="A22654" s="3"/>
    </row>
    <row r="22655" spans="1:1" x14ac:dyDescent="0.25">
      <c r="A22655" s="3"/>
    </row>
    <row r="22656" spans="1:1" x14ac:dyDescent="0.25">
      <c r="A22656" s="3"/>
    </row>
    <row r="22657" spans="1:1" x14ac:dyDescent="0.25">
      <c r="A22657" s="3"/>
    </row>
    <row r="22658" spans="1:1" x14ac:dyDescent="0.25">
      <c r="A22658" s="3"/>
    </row>
    <row r="22659" spans="1:1" x14ac:dyDescent="0.25">
      <c r="A22659" s="3"/>
    </row>
    <row r="22660" spans="1:1" x14ac:dyDescent="0.25">
      <c r="A22660" s="3"/>
    </row>
    <row r="22661" spans="1:1" x14ac:dyDescent="0.25">
      <c r="A22661" s="3"/>
    </row>
    <row r="22662" spans="1:1" x14ac:dyDescent="0.25">
      <c r="A22662" s="3"/>
    </row>
    <row r="22663" spans="1:1" x14ac:dyDescent="0.25">
      <c r="A22663" s="3"/>
    </row>
    <row r="22664" spans="1:1" x14ac:dyDescent="0.25">
      <c r="A22664" s="3"/>
    </row>
    <row r="22665" spans="1:1" x14ac:dyDescent="0.25">
      <c r="A22665" s="3"/>
    </row>
    <row r="22666" spans="1:1" x14ac:dyDescent="0.25">
      <c r="A22666" s="3"/>
    </row>
    <row r="22667" spans="1:1" x14ac:dyDescent="0.25">
      <c r="A22667" s="3"/>
    </row>
    <row r="22668" spans="1:1" x14ac:dyDescent="0.25">
      <c r="A22668" s="3"/>
    </row>
    <row r="22669" spans="1:1" x14ac:dyDescent="0.25">
      <c r="A22669" s="3"/>
    </row>
    <row r="22670" spans="1:1" x14ac:dyDescent="0.25">
      <c r="A22670" s="3"/>
    </row>
    <row r="22671" spans="1:1" x14ac:dyDescent="0.25">
      <c r="A22671" s="3"/>
    </row>
    <row r="22672" spans="1:1" x14ac:dyDescent="0.25">
      <c r="A22672" s="3"/>
    </row>
    <row r="22673" spans="1:1" x14ac:dyDescent="0.25">
      <c r="A22673" s="3"/>
    </row>
    <row r="22674" spans="1:1" x14ac:dyDescent="0.25">
      <c r="A22674" s="3"/>
    </row>
    <row r="22675" spans="1:1" x14ac:dyDescent="0.25">
      <c r="A22675" s="3"/>
    </row>
    <row r="22676" spans="1:1" x14ac:dyDescent="0.25">
      <c r="A22676" s="3"/>
    </row>
    <row r="22677" spans="1:1" x14ac:dyDescent="0.25">
      <c r="A22677" s="3"/>
    </row>
    <row r="22678" spans="1:1" x14ac:dyDescent="0.25">
      <c r="A22678" s="3"/>
    </row>
    <row r="22679" spans="1:1" x14ac:dyDescent="0.25">
      <c r="A22679" s="3"/>
    </row>
    <row r="22680" spans="1:1" x14ac:dyDescent="0.25">
      <c r="A22680" s="3"/>
    </row>
    <row r="22681" spans="1:1" x14ac:dyDescent="0.25">
      <c r="A22681" s="3"/>
    </row>
    <row r="22682" spans="1:1" x14ac:dyDescent="0.25">
      <c r="A22682" s="3"/>
    </row>
    <row r="22683" spans="1:1" x14ac:dyDescent="0.25">
      <c r="A22683" s="3"/>
    </row>
    <row r="22684" spans="1:1" x14ac:dyDescent="0.25">
      <c r="A22684" s="3"/>
    </row>
    <row r="22685" spans="1:1" x14ac:dyDescent="0.25">
      <c r="A22685" s="3"/>
    </row>
    <row r="22686" spans="1:1" x14ac:dyDescent="0.25">
      <c r="A22686" s="3"/>
    </row>
    <row r="22687" spans="1:1" x14ac:dyDescent="0.25">
      <c r="A22687" s="3"/>
    </row>
    <row r="22688" spans="1:1" x14ac:dyDescent="0.25">
      <c r="A22688" s="3"/>
    </row>
    <row r="22689" spans="1:1" x14ac:dyDescent="0.25">
      <c r="A22689" s="3"/>
    </row>
    <row r="22690" spans="1:1" x14ac:dyDescent="0.25">
      <c r="A22690" s="3"/>
    </row>
    <row r="22691" spans="1:1" x14ac:dyDescent="0.25">
      <c r="A22691" s="3"/>
    </row>
    <row r="22692" spans="1:1" x14ac:dyDescent="0.25">
      <c r="A22692" s="3"/>
    </row>
    <row r="22693" spans="1:1" x14ac:dyDescent="0.25">
      <c r="A22693" s="3"/>
    </row>
    <row r="22694" spans="1:1" x14ac:dyDescent="0.25">
      <c r="A22694" s="3"/>
    </row>
    <row r="22695" spans="1:1" x14ac:dyDescent="0.25">
      <c r="A22695" s="3"/>
    </row>
    <row r="22696" spans="1:1" x14ac:dyDescent="0.25">
      <c r="A22696" s="3"/>
    </row>
    <row r="22697" spans="1:1" x14ac:dyDescent="0.25">
      <c r="A22697" s="3"/>
    </row>
    <row r="22698" spans="1:1" x14ac:dyDescent="0.25">
      <c r="A22698" s="3"/>
    </row>
    <row r="22699" spans="1:1" x14ac:dyDescent="0.25">
      <c r="A22699" s="3"/>
    </row>
    <row r="22700" spans="1:1" x14ac:dyDescent="0.25">
      <c r="A22700" s="3"/>
    </row>
    <row r="22701" spans="1:1" x14ac:dyDescent="0.25">
      <c r="A22701" s="3"/>
    </row>
    <row r="22702" spans="1:1" x14ac:dyDescent="0.25">
      <c r="A22702" s="3"/>
    </row>
    <row r="22703" spans="1:1" x14ac:dyDescent="0.25">
      <c r="A22703" s="3"/>
    </row>
    <row r="22704" spans="1:1" x14ac:dyDescent="0.25">
      <c r="A22704" s="3"/>
    </row>
    <row r="22705" spans="1:1" x14ac:dyDescent="0.25">
      <c r="A22705" s="3"/>
    </row>
    <row r="22706" spans="1:1" x14ac:dyDescent="0.25">
      <c r="A22706" s="3"/>
    </row>
    <row r="22707" spans="1:1" x14ac:dyDescent="0.25">
      <c r="A22707" s="3"/>
    </row>
    <row r="22708" spans="1:1" x14ac:dyDescent="0.25">
      <c r="A22708" s="3"/>
    </row>
    <row r="22709" spans="1:1" x14ac:dyDescent="0.25">
      <c r="A22709" s="3"/>
    </row>
    <row r="22710" spans="1:1" x14ac:dyDescent="0.25">
      <c r="A22710" s="3"/>
    </row>
    <row r="22711" spans="1:1" x14ac:dyDescent="0.25">
      <c r="A22711" s="3"/>
    </row>
    <row r="22712" spans="1:1" x14ac:dyDescent="0.25">
      <c r="A22712" s="3"/>
    </row>
    <row r="22713" spans="1:1" x14ac:dyDescent="0.25">
      <c r="A22713" s="3"/>
    </row>
    <row r="22714" spans="1:1" x14ac:dyDescent="0.25">
      <c r="A22714" s="3"/>
    </row>
    <row r="22715" spans="1:1" x14ac:dyDescent="0.25">
      <c r="A22715" s="3"/>
    </row>
    <row r="22716" spans="1:1" x14ac:dyDescent="0.25">
      <c r="A22716" s="3"/>
    </row>
    <row r="22717" spans="1:1" x14ac:dyDescent="0.25">
      <c r="A22717" s="3"/>
    </row>
    <row r="22718" spans="1:1" x14ac:dyDescent="0.25">
      <c r="A22718" s="3"/>
    </row>
    <row r="22719" spans="1:1" x14ac:dyDescent="0.25">
      <c r="A22719" s="3"/>
    </row>
    <row r="22720" spans="1:1" x14ac:dyDescent="0.25">
      <c r="A22720" s="3"/>
    </row>
    <row r="22721" spans="1:1" x14ac:dyDescent="0.25">
      <c r="A22721" s="3"/>
    </row>
    <row r="22722" spans="1:1" x14ac:dyDescent="0.25">
      <c r="A22722" s="3"/>
    </row>
    <row r="22723" spans="1:1" x14ac:dyDescent="0.25">
      <c r="A22723" s="3"/>
    </row>
    <row r="22724" spans="1:1" x14ac:dyDescent="0.25">
      <c r="A22724" s="3"/>
    </row>
    <row r="22725" spans="1:1" x14ac:dyDescent="0.25">
      <c r="A22725" s="3"/>
    </row>
    <row r="22726" spans="1:1" x14ac:dyDescent="0.25">
      <c r="A22726" s="3"/>
    </row>
    <row r="22727" spans="1:1" x14ac:dyDescent="0.25">
      <c r="A22727" s="3"/>
    </row>
    <row r="22728" spans="1:1" x14ac:dyDescent="0.25">
      <c r="A22728" s="3"/>
    </row>
    <row r="22729" spans="1:1" x14ac:dyDescent="0.25">
      <c r="A22729" s="3"/>
    </row>
    <row r="22730" spans="1:1" x14ac:dyDescent="0.25">
      <c r="A22730" s="3"/>
    </row>
    <row r="22731" spans="1:1" x14ac:dyDescent="0.25">
      <c r="A22731" s="3"/>
    </row>
    <row r="22732" spans="1:1" x14ac:dyDescent="0.25">
      <c r="A22732" s="3"/>
    </row>
    <row r="22733" spans="1:1" x14ac:dyDescent="0.25">
      <c r="A22733" s="3"/>
    </row>
    <row r="22734" spans="1:1" x14ac:dyDescent="0.25">
      <c r="A22734" s="3"/>
    </row>
    <row r="22735" spans="1:1" x14ac:dyDescent="0.25">
      <c r="A22735" s="3"/>
    </row>
    <row r="22736" spans="1:1" x14ac:dyDescent="0.25">
      <c r="A22736" s="3"/>
    </row>
    <row r="22737" spans="1:1" x14ac:dyDescent="0.25">
      <c r="A22737" s="3"/>
    </row>
    <row r="22738" spans="1:1" x14ac:dyDescent="0.25">
      <c r="A22738" s="3"/>
    </row>
    <row r="22739" spans="1:1" x14ac:dyDescent="0.25">
      <c r="A22739" s="3"/>
    </row>
    <row r="22740" spans="1:1" x14ac:dyDescent="0.25">
      <c r="A22740" s="3"/>
    </row>
    <row r="22741" spans="1:1" x14ac:dyDescent="0.25">
      <c r="A22741" s="3"/>
    </row>
    <row r="22742" spans="1:1" x14ac:dyDescent="0.25">
      <c r="A22742" s="3"/>
    </row>
    <row r="22743" spans="1:1" x14ac:dyDescent="0.25">
      <c r="A22743" s="3"/>
    </row>
    <row r="22744" spans="1:1" x14ac:dyDescent="0.25">
      <c r="A22744" s="3"/>
    </row>
    <row r="22745" spans="1:1" x14ac:dyDescent="0.25">
      <c r="A22745" s="3"/>
    </row>
    <row r="22746" spans="1:1" x14ac:dyDescent="0.25">
      <c r="A22746" s="3"/>
    </row>
    <row r="22747" spans="1:1" x14ac:dyDescent="0.25">
      <c r="A22747" s="3"/>
    </row>
    <row r="22748" spans="1:1" x14ac:dyDescent="0.25">
      <c r="A22748" s="3"/>
    </row>
    <row r="22749" spans="1:1" x14ac:dyDescent="0.25">
      <c r="A22749" s="3"/>
    </row>
    <row r="22750" spans="1:1" x14ac:dyDescent="0.25">
      <c r="A22750" s="3"/>
    </row>
    <row r="22751" spans="1:1" x14ac:dyDescent="0.25">
      <c r="A22751" s="3"/>
    </row>
    <row r="22752" spans="1:1" x14ac:dyDescent="0.25">
      <c r="A22752" s="3"/>
    </row>
    <row r="22753" spans="1:1" x14ac:dyDescent="0.25">
      <c r="A22753" s="3"/>
    </row>
    <row r="22754" spans="1:1" x14ac:dyDescent="0.25">
      <c r="A22754" s="3"/>
    </row>
    <row r="22755" spans="1:1" x14ac:dyDescent="0.25">
      <c r="A22755" s="3"/>
    </row>
    <row r="22756" spans="1:1" x14ac:dyDescent="0.25">
      <c r="A22756" s="3"/>
    </row>
    <row r="22757" spans="1:1" x14ac:dyDescent="0.25">
      <c r="A22757" s="3"/>
    </row>
    <row r="22758" spans="1:1" x14ac:dyDescent="0.25">
      <c r="A22758" s="3"/>
    </row>
    <row r="22759" spans="1:1" x14ac:dyDescent="0.25">
      <c r="A22759" s="3"/>
    </row>
    <row r="22760" spans="1:1" x14ac:dyDescent="0.25">
      <c r="A22760" s="3"/>
    </row>
    <row r="22761" spans="1:1" x14ac:dyDescent="0.25">
      <c r="A22761" s="3"/>
    </row>
    <row r="22762" spans="1:1" x14ac:dyDescent="0.25">
      <c r="A22762" s="3"/>
    </row>
    <row r="22763" spans="1:1" x14ac:dyDescent="0.25">
      <c r="A22763" s="3"/>
    </row>
    <row r="22764" spans="1:1" x14ac:dyDescent="0.25">
      <c r="A22764" s="3"/>
    </row>
    <row r="22765" spans="1:1" x14ac:dyDescent="0.25">
      <c r="A22765" s="3"/>
    </row>
    <row r="22766" spans="1:1" x14ac:dyDescent="0.25">
      <c r="A22766" s="3"/>
    </row>
    <row r="22767" spans="1:1" x14ac:dyDescent="0.25">
      <c r="A22767" s="3"/>
    </row>
    <row r="22768" spans="1:1" x14ac:dyDescent="0.25">
      <c r="A22768" s="3"/>
    </row>
    <row r="22769" spans="1:1" x14ac:dyDescent="0.25">
      <c r="A22769" s="3"/>
    </row>
    <row r="22770" spans="1:1" x14ac:dyDescent="0.25">
      <c r="A22770" s="3"/>
    </row>
    <row r="22771" spans="1:1" x14ac:dyDescent="0.25">
      <c r="A22771" s="3"/>
    </row>
    <row r="22772" spans="1:1" x14ac:dyDescent="0.25">
      <c r="A22772" s="3"/>
    </row>
    <row r="22773" spans="1:1" x14ac:dyDescent="0.25">
      <c r="A22773" s="3"/>
    </row>
    <row r="22774" spans="1:1" x14ac:dyDescent="0.25">
      <c r="A22774" s="3"/>
    </row>
    <row r="22775" spans="1:1" x14ac:dyDescent="0.25">
      <c r="A22775" s="3"/>
    </row>
    <row r="22776" spans="1:1" x14ac:dyDescent="0.25">
      <c r="A22776" s="3"/>
    </row>
    <row r="22777" spans="1:1" x14ac:dyDescent="0.25">
      <c r="A22777" s="3"/>
    </row>
    <row r="22778" spans="1:1" x14ac:dyDescent="0.25">
      <c r="A22778" s="3"/>
    </row>
    <row r="22779" spans="1:1" x14ac:dyDescent="0.25">
      <c r="A22779" s="3"/>
    </row>
    <row r="22780" spans="1:1" x14ac:dyDescent="0.25">
      <c r="A22780" s="3"/>
    </row>
    <row r="22781" spans="1:1" x14ac:dyDescent="0.25">
      <c r="A22781" s="3"/>
    </row>
    <row r="22782" spans="1:1" x14ac:dyDescent="0.25">
      <c r="A22782" s="3"/>
    </row>
    <row r="22783" spans="1:1" x14ac:dyDescent="0.25">
      <c r="A22783" s="3"/>
    </row>
    <row r="22784" spans="1:1" x14ac:dyDescent="0.25">
      <c r="A22784" s="3"/>
    </row>
    <row r="22785" spans="1:1" x14ac:dyDescent="0.25">
      <c r="A22785" s="3"/>
    </row>
    <row r="22786" spans="1:1" x14ac:dyDescent="0.25">
      <c r="A22786" s="3"/>
    </row>
    <row r="22787" spans="1:1" x14ac:dyDescent="0.25">
      <c r="A22787" s="3"/>
    </row>
    <row r="22788" spans="1:1" x14ac:dyDescent="0.25">
      <c r="A22788" s="3"/>
    </row>
    <row r="22789" spans="1:1" x14ac:dyDescent="0.25">
      <c r="A22789" s="3"/>
    </row>
    <row r="22790" spans="1:1" x14ac:dyDescent="0.25">
      <c r="A22790" s="3"/>
    </row>
    <row r="22791" spans="1:1" x14ac:dyDescent="0.25">
      <c r="A22791" s="3"/>
    </row>
    <row r="22792" spans="1:1" x14ac:dyDescent="0.25">
      <c r="A22792" s="3"/>
    </row>
    <row r="22793" spans="1:1" x14ac:dyDescent="0.25">
      <c r="A22793" s="3"/>
    </row>
    <row r="22794" spans="1:1" x14ac:dyDescent="0.25">
      <c r="A22794" s="3"/>
    </row>
    <row r="22795" spans="1:1" x14ac:dyDescent="0.25">
      <c r="A22795" s="3"/>
    </row>
    <row r="22796" spans="1:1" x14ac:dyDescent="0.25">
      <c r="A22796" s="3"/>
    </row>
    <row r="22797" spans="1:1" x14ac:dyDescent="0.25">
      <c r="A22797" s="3"/>
    </row>
    <row r="22798" spans="1:1" x14ac:dyDescent="0.25">
      <c r="A22798" s="3"/>
    </row>
    <row r="22799" spans="1:1" x14ac:dyDescent="0.25">
      <c r="A22799" s="3"/>
    </row>
    <row r="22800" spans="1:1" x14ac:dyDescent="0.25">
      <c r="A22800" s="3"/>
    </row>
    <row r="22801" spans="1:1" x14ac:dyDescent="0.25">
      <c r="A22801" s="3"/>
    </row>
    <row r="22802" spans="1:1" x14ac:dyDescent="0.25">
      <c r="A22802" s="3"/>
    </row>
    <row r="22803" spans="1:1" x14ac:dyDescent="0.25">
      <c r="A22803" s="3"/>
    </row>
    <row r="22804" spans="1:1" x14ac:dyDescent="0.25">
      <c r="A22804" s="3"/>
    </row>
    <row r="22805" spans="1:1" x14ac:dyDescent="0.25">
      <c r="A22805" s="3"/>
    </row>
    <row r="22806" spans="1:1" x14ac:dyDescent="0.25">
      <c r="A22806" s="3"/>
    </row>
    <row r="22807" spans="1:1" x14ac:dyDescent="0.25">
      <c r="A22807" s="3"/>
    </row>
    <row r="22808" spans="1:1" x14ac:dyDescent="0.25">
      <c r="A22808" s="3"/>
    </row>
    <row r="22809" spans="1:1" x14ac:dyDescent="0.25">
      <c r="A22809" s="3"/>
    </row>
    <row r="22810" spans="1:1" x14ac:dyDescent="0.25">
      <c r="A22810" s="3"/>
    </row>
    <row r="22811" spans="1:1" x14ac:dyDescent="0.25">
      <c r="A22811" s="3"/>
    </row>
    <row r="22812" spans="1:1" x14ac:dyDescent="0.25">
      <c r="A22812" s="3"/>
    </row>
    <row r="22813" spans="1:1" x14ac:dyDescent="0.25">
      <c r="A22813" s="3"/>
    </row>
    <row r="22814" spans="1:1" x14ac:dyDescent="0.25">
      <c r="A22814" s="3"/>
    </row>
    <row r="22815" spans="1:1" x14ac:dyDescent="0.25">
      <c r="A22815" s="3"/>
    </row>
    <row r="22816" spans="1:1" x14ac:dyDescent="0.25">
      <c r="A22816" s="3"/>
    </row>
    <row r="22817" spans="1:1" x14ac:dyDescent="0.25">
      <c r="A22817" s="3"/>
    </row>
    <row r="22818" spans="1:1" x14ac:dyDescent="0.25">
      <c r="A22818" s="3"/>
    </row>
    <row r="22819" spans="1:1" x14ac:dyDescent="0.25">
      <c r="A22819" s="3"/>
    </row>
    <row r="22820" spans="1:1" x14ac:dyDescent="0.25">
      <c r="A22820" s="3"/>
    </row>
    <row r="22821" spans="1:1" x14ac:dyDescent="0.25">
      <c r="A22821" s="3"/>
    </row>
    <row r="22822" spans="1:1" x14ac:dyDescent="0.25">
      <c r="A22822" s="3"/>
    </row>
    <row r="22823" spans="1:1" x14ac:dyDescent="0.25">
      <c r="A22823" s="3"/>
    </row>
    <row r="22824" spans="1:1" x14ac:dyDescent="0.25">
      <c r="A22824" s="3"/>
    </row>
    <row r="22825" spans="1:1" x14ac:dyDescent="0.25">
      <c r="A22825" s="3"/>
    </row>
    <row r="22826" spans="1:1" x14ac:dyDescent="0.25">
      <c r="A22826" s="3"/>
    </row>
    <row r="22827" spans="1:1" x14ac:dyDescent="0.25">
      <c r="A22827" s="3"/>
    </row>
    <row r="22828" spans="1:1" x14ac:dyDescent="0.25">
      <c r="A22828" s="3"/>
    </row>
    <row r="22829" spans="1:1" x14ac:dyDescent="0.25">
      <c r="A22829" s="3"/>
    </row>
    <row r="22830" spans="1:1" x14ac:dyDescent="0.25">
      <c r="A22830" s="3"/>
    </row>
    <row r="22831" spans="1:1" x14ac:dyDescent="0.25">
      <c r="A22831" s="3"/>
    </row>
    <row r="22832" spans="1:1" x14ac:dyDescent="0.25">
      <c r="A22832" s="3"/>
    </row>
    <row r="22833" spans="1:1" x14ac:dyDescent="0.25">
      <c r="A22833" s="3"/>
    </row>
    <row r="22834" spans="1:1" x14ac:dyDescent="0.25">
      <c r="A22834" s="3"/>
    </row>
    <row r="22835" spans="1:1" x14ac:dyDescent="0.25">
      <c r="A22835" s="3"/>
    </row>
    <row r="22836" spans="1:1" x14ac:dyDescent="0.25">
      <c r="A22836" s="3"/>
    </row>
    <row r="22837" spans="1:1" x14ac:dyDescent="0.25">
      <c r="A22837" s="3"/>
    </row>
    <row r="22838" spans="1:1" x14ac:dyDescent="0.25">
      <c r="A22838" s="3"/>
    </row>
    <row r="22839" spans="1:1" x14ac:dyDescent="0.25">
      <c r="A22839" s="3"/>
    </row>
    <row r="22840" spans="1:1" x14ac:dyDescent="0.25">
      <c r="A22840" s="3"/>
    </row>
    <row r="22841" spans="1:1" x14ac:dyDescent="0.25">
      <c r="A22841" s="3"/>
    </row>
    <row r="22842" spans="1:1" x14ac:dyDescent="0.25">
      <c r="A22842" s="3"/>
    </row>
    <row r="22843" spans="1:1" x14ac:dyDescent="0.25">
      <c r="A22843" s="3"/>
    </row>
    <row r="22844" spans="1:1" x14ac:dyDescent="0.25">
      <c r="A22844" s="3"/>
    </row>
    <row r="22845" spans="1:1" x14ac:dyDescent="0.25">
      <c r="A22845" s="3"/>
    </row>
    <row r="22846" spans="1:1" x14ac:dyDescent="0.25">
      <c r="A22846" s="3"/>
    </row>
    <row r="22847" spans="1:1" x14ac:dyDescent="0.25">
      <c r="A22847" s="3"/>
    </row>
    <row r="22848" spans="1:1" x14ac:dyDescent="0.25">
      <c r="A22848" s="3"/>
    </row>
    <row r="22849" spans="1:1" x14ac:dyDescent="0.25">
      <c r="A22849" s="3"/>
    </row>
    <row r="22850" spans="1:1" x14ac:dyDescent="0.25">
      <c r="A22850" s="3"/>
    </row>
    <row r="22851" spans="1:1" x14ac:dyDescent="0.25">
      <c r="A22851" s="3"/>
    </row>
    <row r="22852" spans="1:1" x14ac:dyDescent="0.25">
      <c r="A22852" s="3"/>
    </row>
    <row r="22853" spans="1:1" x14ac:dyDescent="0.25">
      <c r="A22853" s="3"/>
    </row>
    <row r="22854" spans="1:1" x14ac:dyDescent="0.25">
      <c r="A22854" s="3"/>
    </row>
    <row r="22855" spans="1:1" x14ac:dyDescent="0.25">
      <c r="A22855" s="3"/>
    </row>
    <row r="22856" spans="1:1" x14ac:dyDescent="0.25">
      <c r="A22856" s="3"/>
    </row>
    <row r="22857" spans="1:1" x14ac:dyDescent="0.25">
      <c r="A22857" s="3"/>
    </row>
    <row r="22858" spans="1:1" x14ac:dyDescent="0.25">
      <c r="A22858" s="3"/>
    </row>
    <row r="22859" spans="1:1" x14ac:dyDescent="0.25">
      <c r="A22859" s="3"/>
    </row>
    <row r="22860" spans="1:1" x14ac:dyDescent="0.25">
      <c r="A22860" s="3"/>
    </row>
    <row r="22861" spans="1:1" x14ac:dyDescent="0.25">
      <c r="A22861" s="3"/>
    </row>
    <row r="22862" spans="1:1" x14ac:dyDescent="0.25">
      <c r="A22862" s="3"/>
    </row>
    <row r="22863" spans="1:1" x14ac:dyDescent="0.25">
      <c r="A22863" s="3"/>
    </row>
    <row r="22864" spans="1:1" x14ac:dyDescent="0.25">
      <c r="A22864" s="3"/>
    </row>
    <row r="22865" spans="1:1" x14ac:dyDescent="0.25">
      <c r="A22865" s="3"/>
    </row>
    <row r="22866" spans="1:1" x14ac:dyDescent="0.25">
      <c r="A22866" s="3"/>
    </row>
    <row r="22867" spans="1:1" x14ac:dyDescent="0.25">
      <c r="A22867" s="3"/>
    </row>
    <row r="22868" spans="1:1" x14ac:dyDescent="0.25">
      <c r="A22868" s="3"/>
    </row>
    <row r="22869" spans="1:1" x14ac:dyDescent="0.25">
      <c r="A22869" s="3"/>
    </row>
    <row r="22870" spans="1:1" x14ac:dyDescent="0.25">
      <c r="A22870" s="3"/>
    </row>
    <row r="22871" spans="1:1" x14ac:dyDescent="0.25">
      <c r="A22871" s="3"/>
    </row>
    <row r="22872" spans="1:1" x14ac:dyDescent="0.25">
      <c r="A22872" s="3"/>
    </row>
    <row r="22873" spans="1:1" x14ac:dyDescent="0.25">
      <c r="A22873" s="3"/>
    </row>
    <row r="22874" spans="1:1" x14ac:dyDescent="0.25">
      <c r="A22874" s="3"/>
    </row>
    <row r="22875" spans="1:1" x14ac:dyDescent="0.25">
      <c r="A22875" s="3"/>
    </row>
    <row r="22876" spans="1:1" x14ac:dyDescent="0.25">
      <c r="A22876" s="3"/>
    </row>
    <row r="22877" spans="1:1" x14ac:dyDescent="0.25">
      <c r="A22877" s="3"/>
    </row>
    <row r="22878" spans="1:1" x14ac:dyDescent="0.25">
      <c r="A22878" s="3"/>
    </row>
    <row r="22879" spans="1:1" x14ac:dyDescent="0.25">
      <c r="A22879" s="3"/>
    </row>
    <row r="22880" spans="1:1" x14ac:dyDescent="0.25">
      <c r="A22880" s="3"/>
    </row>
    <row r="22881" spans="1:1" x14ac:dyDescent="0.25">
      <c r="A22881" s="3"/>
    </row>
    <row r="22882" spans="1:1" x14ac:dyDescent="0.25">
      <c r="A22882" s="3"/>
    </row>
    <row r="22883" spans="1:1" x14ac:dyDescent="0.25">
      <c r="A22883" s="3"/>
    </row>
    <row r="22884" spans="1:1" x14ac:dyDescent="0.25">
      <c r="A22884" s="3"/>
    </row>
    <row r="22885" spans="1:1" x14ac:dyDescent="0.25">
      <c r="A22885" s="3"/>
    </row>
    <row r="22886" spans="1:1" x14ac:dyDescent="0.25">
      <c r="A22886" s="3"/>
    </row>
    <row r="22887" spans="1:1" x14ac:dyDescent="0.25">
      <c r="A22887" s="3"/>
    </row>
    <row r="22888" spans="1:1" x14ac:dyDescent="0.25">
      <c r="A22888" s="3"/>
    </row>
    <row r="22889" spans="1:1" x14ac:dyDescent="0.25">
      <c r="A22889" s="3"/>
    </row>
    <row r="22890" spans="1:1" x14ac:dyDescent="0.25">
      <c r="A22890" s="3"/>
    </row>
    <row r="22891" spans="1:1" x14ac:dyDescent="0.25">
      <c r="A22891" s="3"/>
    </row>
    <row r="22892" spans="1:1" x14ac:dyDescent="0.25">
      <c r="A22892" s="3"/>
    </row>
    <row r="22893" spans="1:1" x14ac:dyDescent="0.25">
      <c r="A22893" s="3"/>
    </row>
    <row r="22894" spans="1:1" x14ac:dyDescent="0.25">
      <c r="A22894" s="3"/>
    </row>
    <row r="22895" spans="1:1" x14ac:dyDescent="0.25">
      <c r="A22895" s="3"/>
    </row>
    <row r="22896" spans="1:1" x14ac:dyDescent="0.25">
      <c r="A22896" s="3"/>
    </row>
    <row r="22897" spans="1:1" x14ac:dyDescent="0.25">
      <c r="A22897" s="3"/>
    </row>
    <row r="22898" spans="1:1" x14ac:dyDescent="0.25">
      <c r="A22898" s="3"/>
    </row>
    <row r="22899" spans="1:1" x14ac:dyDescent="0.25">
      <c r="A22899" s="3"/>
    </row>
    <row r="22900" spans="1:1" x14ac:dyDescent="0.25">
      <c r="A22900" s="3"/>
    </row>
    <row r="22901" spans="1:1" x14ac:dyDescent="0.25">
      <c r="A22901" s="3"/>
    </row>
    <row r="22902" spans="1:1" x14ac:dyDescent="0.25">
      <c r="A22902" s="3"/>
    </row>
    <row r="22903" spans="1:1" x14ac:dyDescent="0.25">
      <c r="A22903" s="3"/>
    </row>
    <row r="22904" spans="1:1" x14ac:dyDescent="0.25">
      <c r="A22904" s="3"/>
    </row>
    <row r="22905" spans="1:1" x14ac:dyDescent="0.25">
      <c r="A22905" s="3"/>
    </row>
    <row r="22906" spans="1:1" x14ac:dyDescent="0.25">
      <c r="A22906" s="3"/>
    </row>
    <row r="22907" spans="1:1" x14ac:dyDescent="0.25">
      <c r="A22907" s="3"/>
    </row>
    <row r="22908" spans="1:1" x14ac:dyDescent="0.25">
      <c r="A22908" s="3"/>
    </row>
    <row r="22909" spans="1:1" x14ac:dyDescent="0.25">
      <c r="A22909" s="3"/>
    </row>
    <row r="22910" spans="1:1" x14ac:dyDescent="0.25">
      <c r="A22910" s="3"/>
    </row>
    <row r="22911" spans="1:1" x14ac:dyDescent="0.25">
      <c r="A22911" s="3"/>
    </row>
    <row r="22912" spans="1:1" x14ac:dyDescent="0.25">
      <c r="A22912" s="3"/>
    </row>
    <row r="22913" spans="1:1" x14ac:dyDescent="0.25">
      <c r="A22913" s="3"/>
    </row>
    <row r="22914" spans="1:1" x14ac:dyDescent="0.25">
      <c r="A22914" s="3"/>
    </row>
    <row r="22915" spans="1:1" x14ac:dyDescent="0.25">
      <c r="A22915" s="3"/>
    </row>
    <row r="22916" spans="1:1" x14ac:dyDescent="0.25">
      <c r="A22916" s="3"/>
    </row>
    <row r="22917" spans="1:1" x14ac:dyDescent="0.25">
      <c r="A22917" s="3"/>
    </row>
    <row r="22918" spans="1:1" x14ac:dyDescent="0.25">
      <c r="A22918" s="3"/>
    </row>
    <row r="22919" spans="1:1" x14ac:dyDescent="0.25">
      <c r="A22919" s="3"/>
    </row>
    <row r="22920" spans="1:1" x14ac:dyDescent="0.25">
      <c r="A22920" s="3"/>
    </row>
    <row r="22921" spans="1:1" x14ac:dyDescent="0.25">
      <c r="A22921" s="3"/>
    </row>
    <row r="22922" spans="1:1" x14ac:dyDescent="0.25">
      <c r="A22922" s="3"/>
    </row>
    <row r="22923" spans="1:1" x14ac:dyDescent="0.25">
      <c r="A22923" s="3"/>
    </row>
    <row r="22924" spans="1:1" x14ac:dyDescent="0.25">
      <c r="A22924" s="3"/>
    </row>
    <row r="22925" spans="1:1" x14ac:dyDescent="0.25">
      <c r="A22925" s="3"/>
    </row>
    <row r="22926" spans="1:1" x14ac:dyDescent="0.25">
      <c r="A22926" s="3"/>
    </row>
    <row r="22927" spans="1:1" x14ac:dyDescent="0.25">
      <c r="A22927" s="3"/>
    </row>
    <row r="22928" spans="1:1" x14ac:dyDescent="0.25">
      <c r="A22928" s="3"/>
    </row>
    <row r="22929" spans="1:1" x14ac:dyDescent="0.25">
      <c r="A22929" s="3"/>
    </row>
    <row r="22930" spans="1:1" x14ac:dyDescent="0.25">
      <c r="A22930" s="3"/>
    </row>
    <row r="22931" spans="1:1" x14ac:dyDescent="0.25">
      <c r="A22931" s="3"/>
    </row>
    <row r="22932" spans="1:1" x14ac:dyDescent="0.25">
      <c r="A22932" s="3"/>
    </row>
    <row r="22933" spans="1:1" x14ac:dyDescent="0.25">
      <c r="A22933" s="3"/>
    </row>
    <row r="22934" spans="1:1" x14ac:dyDescent="0.25">
      <c r="A22934" s="3"/>
    </row>
    <row r="22935" spans="1:1" x14ac:dyDescent="0.25">
      <c r="A22935" s="3"/>
    </row>
    <row r="22936" spans="1:1" x14ac:dyDescent="0.25">
      <c r="A22936" s="3"/>
    </row>
    <row r="22937" spans="1:1" x14ac:dyDescent="0.25">
      <c r="A22937" s="3"/>
    </row>
    <row r="22938" spans="1:1" x14ac:dyDescent="0.25">
      <c r="A22938" s="3"/>
    </row>
    <row r="22939" spans="1:1" x14ac:dyDescent="0.25">
      <c r="A22939" s="3"/>
    </row>
    <row r="22940" spans="1:1" x14ac:dyDescent="0.25">
      <c r="A22940" s="3"/>
    </row>
    <row r="22941" spans="1:1" x14ac:dyDescent="0.25">
      <c r="A22941" s="3"/>
    </row>
    <row r="22942" spans="1:1" x14ac:dyDescent="0.25">
      <c r="A22942" s="3"/>
    </row>
    <row r="22943" spans="1:1" x14ac:dyDescent="0.25">
      <c r="A22943" s="3"/>
    </row>
    <row r="22944" spans="1:1" x14ac:dyDescent="0.25">
      <c r="A22944" s="3"/>
    </row>
    <row r="22945" spans="1:1" x14ac:dyDescent="0.25">
      <c r="A22945" s="3"/>
    </row>
    <row r="22946" spans="1:1" x14ac:dyDescent="0.25">
      <c r="A22946" s="3"/>
    </row>
    <row r="22947" spans="1:1" x14ac:dyDescent="0.25">
      <c r="A22947" s="3"/>
    </row>
    <row r="22948" spans="1:1" x14ac:dyDescent="0.25">
      <c r="A22948" s="3"/>
    </row>
    <row r="22949" spans="1:1" x14ac:dyDescent="0.25">
      <c r="A22949" s="3"/>
    </row>
    <row r="22950" spans="1:1" x14ac:dyDescent="0.25">
      <c r="A22950" s="3"/>
    </row>
    <row r="22951" spans="1:1" x14ac:dyDescent="0.25">
      <c r="A22951" s="3"/>
    </row>
    <row r="22952" spans="1:1" x14ac:dyDescent="0.25">
      <c r="A22952" s="3"/>
    </row>
    <row r="22953" spans="1:1" x14ac:dyDescent="0.25">
      <c r="A22953" s="3"/>
    </row>
    <row r="22954" spans="1:1" x14ac:dyDescent="0.25">
      <c r="A22954" s="3"/>
    </row>
    <row r="22955" spans="1:1" x14ac:dyDescent="0.25">
      <c r="A22955" s="3"/>
    </row>
    <row r="22956" spans="1:1" x14ac:dyDescent="0.25">
      <c r="A22956" s="3"/>
    </row>
    <row r="22957" spans="1:1" x14ac:dyDescent="0.25">
      <c r="A22957" s="3"/>
    </row>
    <row r="22958" spans="1:1" x14ac:dyDescent="0.25">
      <c r="A22958" s="3"/>
    </row>
    <row r="22959" spans="1:1" x14ac:dyDescent="0.25">
      <c r="A22959" s="3"/>
    </row>
    <row r="22960" spans="1:1" x14ac:dyDescent="0.25">
      <c r="A22960" s="3"/>
    </row>
    <row r="22961" spans="1:1" x14ac:dyDescent="0.25">
      <c r="A22961" s="3"/>
    </row>
    <row r="22962" spans="1:1" x14ac:dyDescent="0.25">
      <c r="A22962" s="3"/>
    </row>
    <row r="22963" spans="1:1" x14ac:dyDescent="0.25">
      <c r="A22963" s="3"/>
    </row>
    <row r="22964" spans="1:1" x14ac:dyDescent="0.25">
      <c r="A22964" s="3"/>
    </row>
    <row r="22965" spans="1:1" x14ac:dyDescent="0.25">
      <c r="A22965" s="3"/>
    </row>
    <row r="22966" spans="1:1" x14ac:dyDescent="0.25">
      <c r="A22966" s="3"/>
    </row>
    <row r="22967" spans="1:1" x14ac:dyDescent="0.25">
      <c r="A22967" s="3"/>
    </row>
    <row r="22968" spans="1:1" x14ac:dyDescent="0.25">
      <c r="A22968" s="3"/>
    </row>
    <row r="22969" spans="1:1" x14ac:dyDescent="0.25">
      <c r="A22969" s="3"/>
    </row>
    <row r="22970" spans="1:1" x14ac:dyDescent="0.25">
      <c r="A22970" s="3"/>
    </row>
    <row r="22971" spans="1:1" x14ac:dyDescent="0.25">
      <c r="A22971" s="3"/>
    </row>
    <row r="22972" spans="1:1" x14ac:dyDescent="0.25">
      <c r="A22972" s="3"/>
    </row>
    <row r="22973" spans="1:1" x14ac:dyDescent="0.25">
      <c r="A22973" s="3"/>
    </row>
    <row r="22974" spans="1:1" x14ac:dyDescent="0.25">
      <c r="A22974" s="3"/>
    </row>
    <row r="22975" spans="1:1" x14ac:dyDescent="0.25">
      <c r="A22975" s="3"/>
    </row>
    <row r="22976" spans="1:1" x14ac:dyDescent="0.25">
      <c r="A22976" s="3"/>
    </row>
    <row r="22977" spans="1:1" x14ac:dyDescent="0.25">
      <c r="A22977" s="3"/>
    </row>
    <row r="22978" spans="1:1" x14ac:dyDescent="0.25">
      <c r="A22978" s="3"/>
    </row>
    <row r="22979" spans="1:1" x14ac:dyDescent="0.25">
      <c r="A22979" s="3"/>
    </row>
    <row r="22980" spans="1:1" x14ac:dyDescent="0.25">
      <c r="A22980" s="3"/>
    </row>
    <row r="22981" spans="1:1" x14ac:dyDescent="0.25">
      <c r="A22981" s="3"/>
    </row>
    <row r="22982" spans="1:1" x14ac:dyDescent="0.25">
      <c r="A22982" s="3"/>
    </row>
    <row r="22983" spans="1:1" x14ac:dyDescent="0.25">
      <c r="A22983" s="3"/>
    </row>
    <row r="22984" spans="1:1" x14ac:dyDescent="0.25">
      <c r="A22984" s="3"/>
    </row>
    <row r="22985" spans="1:1" x14ac:dyDescent="0.25">
      <c r="A22985" s="3"/>
    </row>
    <row r="22986" spans="1:1" x14ac:dyDescent="0.25">
      <c r="A22986" s="3"/>
    </row>
    <row r="22987" spans="1:1" x14ac:dyDescent="0.25">
      <c r="A22987" s="3"/>
    </row>
    <row r="22988" spans="1:1" x14ac:dyDescent="0.25">
      <c r="A22988" s="3"/>
    </row>
    <row r="22989" spans="1:1" x14ac:dyDescent="0.25">
      <c r="A22989" s="3"/>
    </row>
    <row r="22990" spans="1:1" x14ac:dyDescent="0.25">
      <c r="A22990" s="3"/>
    </row>
    <row r="22991" spans="1:1" x14ac:dyDescent="0.25">
      <c r="A22991" s="3"/>
    </row>
    <row r="22992" spans="1:1" x14ac:dyDescent="0.25">
      <c r="A22992" s="3"/>
    </row>
    <row r="22993" spans="1:1" x14ac:dyDescent="0.25">
      <c r="A22993" s="3"/>
    </row>
    <row r="22994" spans="1:1" x14ac:dyDescent="0.25">
      <c r="A22994" s="3"/>
    </row>
    <row r="22995" spans="1:1" x14ac:dyDescent="0.25">
      <c r="A22995" s="3"/>
    </row>
    <row r="22996" spans="1:1" x14ac:dyDescent="0.25">
      <c r="A22996" s="3"/>
    </row>
    <row r="22997" spans="1:1" x14ac:dyDescent="0.25">
      <c r="A22997" s="3"/>
    </row>
    <row r="22998" spans="1:1" x14ac:dyDescent="0.25">
      <c r="A22998" s="3"/>
    </row>
    <row r="22999" spans="1:1" x14ac:dyDescent="0.25">
      <c r="A22999" s="3"/>
    </row>
    <row r="23000" spans="1:1" x14ac:dyDescent="0.25">
      <c r="A23000" s="3"/>
    </row>
    <row r="23001" spans="1:1" x14ac:dyDescent="0.25">
      <c r="A23001" s="3"/>
    </row>
    <row r="23002" spans="1:1" x14ac:dyDescent="0.25">
      <c r="A23002" s="3"/>
    </row>
    <row r="23003" spans="1:1" x14ac:dyDescent="0.25">
      <c r="A23003" s="3"/>
    </row>
    <row r="23004" spans="1:1" x14ac:dyDescent="0.25">
      <c r="A23004" s="3"/>
    </row>
    <row r="23005" spans="1:1" x14ac:dyDescent="0.25">
      <c r="A23005" s="3"/>
    </row>
    <row r="23006" spans="1:1" x14ac:dyDescent="0.25">
      <c r="A23006" s="3"/>
    </row>
    <row r="23007" spans="1:1" x14ac:dyDescent="0.25">
      <c r="A23007" s="3"/>
    </row>
    <row r="23008" spans="1:1" x14ac:dyDescent="0.25">
      <c r="A23008" s="3"/>
    </row>
    <row r="23009" spans="1:1" x14ac:dyDescent="0.25">
      <c r="A23009" s="3"/>
    </row>
    <row r="23010" spans="1:1" x14ac:dyDescent="0.25">
      <c r="A23010" s="3"/>
    </row>
    <row r="23011" spans="1:1" x14ac:dyDescent="0.25">
      <c r="A23011" s="3"/>
    </row>
    <row r="23012" spans="1:1" x14ac:dyDescent="0.25">
      <c r="A23012" s="3"/>
    </row>
    <row r="23013" spans="1:1" x14ac:dyDescent="0.25">
      <c r="A23013" s="3"/>
    </row>
    <row r="23014" spans="1:1" x14ac:dyDescent="0.25">
      <c r="A23014" s="3"/>
    </row>
    <row r="23015" spans="1:1" x14ac:dyDescent="0.25">
      <c r="A23015" s="3"/>
    </row>
    <row r="23016" spans="1:1" x14ac:dyDescent="0.25">
      <c r="A23016" s="3"/>
    </row>
    <row r="23017" spans="1:1" x14ac:dyDescent="0.25">
      <c r="A23017" s="3"/>
    </row>
    <row r="23018" spans="1:1" x14ac:dyDescent="0.25">
      <c r="A23018" s="3"/>
    </row>
    <row r="23019" spans="1:1" x14ac:dyDescent="0.25">
      <c r="A23019" s="3"/>
    </row>
    <row r="23020" spans="1:1" x14ac:dyDescent="0.25">
      <c r="A23020" s="3"/>
    </row>
    <row r="23021" spans="1:1" x14ac:dyDescent="0.25">
      <c r="A23021" s="3"/>
    </row>
    <row r="23022" spans="1:1" x14ac:dyDescent="0.25">
      <c r="A23022" s="3"/>
    </row>
    <row r="23023" spans="1:1" x14ac:dyDescent="0.25">
      <c r="A23023" s="3"/>
    </row>
    <row r="23024" spans="1:1" x14ac:dyDescent="0.25">
      <c r="A23024" s="3"/>
    </row>
    <row r="23025" spans="1:1" x14ac:dyDescent="0.25">
      <c r="A23025" s="3"/>
    </row>
    <row r="23026" spans="1:1" x14ac:dyDescent="0.25">
      <c r="A23026" s="3"/>
    </row>
    <row r="23027" spans="1:1" x14ac:dyDescent="0.25">
      <c r="A23027" s="3"/>
    </row>
    <row r="23028" spans="1:1" x14ac:dyDescent="0.25">
      <c r="A23028" s="3"/>
    </row>
    <row r="23029" spans="1:1" x14ac:dyDescent="0.25">
      <c r="A23029" s="3"/>
    </row>
    <row r="23030" spans="1:1" x14ac:dyDescent="0.25">
      <c r="A23030" s="3"/>
    </row>
    <row r="23031" spans="1:1" x14ac:dyDescent="0.25">
      <c r="A23031" s="3"/>
    </row>
    <row r="23032" spans="1:1" x14ac:dyDescent="0.25">
      <c r="A23032" s="3"/>
    </row>
    <row r="23033" spans="1:1" x14ac:dyDescent="0.25">
      <c r="A23033" s="3"/>
    </row>
    <row r="23034" spans="1:1" x14ac:dyDescent="0.25">
      <c r="A23034" s="3"/>
    </row>
    <row r="23035" spans="1:1" x14ac:dyDescent="0.25">
      <c r="A23035" s="3"/>
    </row>
    <row r="23036" spans="1:1" x14ac:dyDescent="0.25">
      <c r="A23036" s="3"/>
    </row>
    <row r="23037" spans="1:1" x14ac:dyDescent="0.25">
      <c r="A23037" s="3"/>
    </row>
    <row r="23038" spans="1:1" x14ac:dyDescent="0.25">
      <c r="A23038" s="3"/>
    </row>
    <row r="23039" spans="1:1" x14ac:dyDescent="0.25">
      <c r="A23039" s="3"/>
    </row>
    <row r="23040" spans="1:1" x14ac:dyDescent="0.25">
      <c r="A23040" s="3"/>
    </row>
    <row r="23041" spans="1:1" x14ac:dyDescent="0.25">
      <c r="A23041" s="3"/>
    </row>
    <row r="23042" spans="1:1" x14ac:dyDescent="0.25">
      <c r="A23042" s="3"/>
    </row>
    <row r="23043" spans="1:1" x14ac:dyDescent="0.25">
      <c r="A23043" s="3"/>
    </row>
    <row r="23044" spans="1:1" x14ac:dyDescent="0.25">
      <c r="A23044" s="3"/>
    </row>
    <row r="23045" spans="1:1" x14ac:dyDescent="0.25">
      <c r="A23045" s="3"/>
    </row>
    <row r="23046" spans="1:1" x14ac:dyDescent="0.25">
      <c r="A23046" s="3"/>
    </row>
    <row r="23047" spans="1:1" x14ac:dyDescent="0.25">
      <c r="A23047" s="3"/>
    </row>
    <row r="23048" spans="1:1" x14ac:dyDescent="0.25">
      <c r="A23048" s="3"/>
    </row>
    <row r="23049" spans="1:1" x14ac:dyDescent="0.25">
      <c r="A23049" s="3"/>
    </row>
    <row r="23050" spans="1:1" x14ac:dyDescent="0.25">
      <c r="A23050" s="3"/>
    </row>
    <row r="23051" spans="1:1" x14ac:dyDescent="0.25">
      <c r="A23051" s="3"/>
    </row>
    <row r="23052" spans="1:1" x14ac:dyDescent="0.25">
      <c r="A23052" s="3"/>
    </row>
    <row r="23053" spans="1:1" x14ac:dyDescent="0.25">
      <c r="A23053" s="3"/>
    </row>
    <row r="23054" spans="1:1" x14ac:dyDescent="0.25">
      <c r="A23054" s="3"/>
    </row>
    <row r="23055" spans="1:1" x14ac:dyDescent="0.25">
      <c r="A23055" s="3"/>
    </row>
    <row r="23056" spans="1:1" x14ac:dyDescent="0.25">
      <c r="A23056" s="3"/>
    </row>
    <row r="23057" spans="1:1" x14ac:dyDescent="0.25">
      <c r="A23057" s="3"/>
    </row>
    <row r="23058" spans="1:1" x14ac:dyDescent="0.25">
      <c r="A23058" s="3"/>
    </row>
    <row r="23059" spans="1:1" x14ac:dyDescent="0.25">
      <c r="A23059" s="3"/>
    </row>
    <row r="23060" spans="1:1" x14ac:dyDescent="0.25">
      <c r="A23060" s="3"/>
    </row>
    <row r="23061" spans="1:1" x14ac:dyDescent="0.25">
      <c r="A23061" s="3"/>
    </row>
    <row r="23062" spans="1:1" x14ac:dyDescent="0.25">
      <c r="A23062" s="3"/>
    </row>
    <row r="23063" spans="1:1" x14ac:dyDescent="0.25">
      <c r="A23063" s="3"/>
    </row>
    <row r="23064" spans="1:1" x14ac:dyDescent="0.25">
      <c r="A23064" s="3"/>
    </row>
    <row r="23065" spans="1:1" x14ac:dyDescent="0.25">
      <c r="A23065" s="3"/>
    </row>
    <row r="23066" spans="1:1" x14ac:dyDescent="0.25">
      <c r="A23066" s="3"/>
    </row>
    <row r="23067" spans="1:1" x14ac:dyDescent="0.25">
      <c r="A23067" s="3"/>
    </row>
    <row r="23068" spans="1:1" x14ac:dyDescent="0.25">
      <c r="A23068" s="3"/>
    </row>
    <row r="23069" spans="1:1" x14ac:dyDescent="0.25">
      <c r="A23069" s="3"/>
    </row>
    <row r="23070" spans="1:1" x14ac:dyDescent="0.25">
      <c r="A23070" s="3"/>
    </row>
    <row r="23071" spans="1:1" x14ac:dyDescent="0.25">
      <c r="A23071" s="3"/>
    </row>
    <row r="23072" spans="1:1" x14ac:dyDescent="0.25">
      <c r="A23072" s="3"/>
    </row>
    <row r="23073" spans="1:1" x14ac:dyDescent="0.25">
      <c r="A23073" s="3"/>
    </row>
    <row r="23074" spans="1:1" x14ac:dyDescent="0.25">
      <c r="A23074" s="3"/>
    </row>
    <row r="23075" spans="1:1" x14ac:dyDescent="0.25">
      <c r="A23075" s="3"/>
    </row>
    <row r="23076" spans="1:1" x14ac:dyDescent="0.25">
      <c r="A23076" s="3"/>
    </row>
    <row r="23077" spans="1:1" x14ac:dyDescent="0.25">
      <c r="A23077" s="3"/>
    </row>
    <row r="23078" spans="1:1" x14ac:dyDescent="0.25">
      <c r="A23078" s="3"/>
    </row>
    <row r="23079" spans="1:1" x14ac:dyDescent="0.25">
      <c r="A23079" s="3"/>
    </row>
    <row r="23080" spans="1:1" x14ac:dyDescent="0.25">
      <c r="A23080" s="3"/>
    </row>
    <row r="23081" spans="1:1" x14ac:dyDescent="0.25">
      <c r="A23081" s="3"/>
    </row>
    <row r="23082" spans="1:1" x14ac:dyDescent="0.25">
      <c r="A23082" s="3"/>
    </row>
    <row r="23083" spans="1:1" x14ac:dyDescent="0.25">
      <c r="A23083" s="3"/>
    </row>
    <row r="23084" spans="1:1" x14ac:dyDescent="0.25">
      <c r="A23084" s="3"/>
    </row>
    <row r="23085" spans="1:1" x14ac:dyDescent="0.25">
      <c r="A23085" s="3"/>
    </row>
    <row r="23086" spans="1:1" x14ac:dyDescent="0.25">
      <c r="A23086" s="3"/>
    </row>
    <row r="23087" spans="1:1" x14ac:dyDescent="0.25">
      <c r="A23087" s="3"/>
    </row>
    <row r="23088" spans="1:1" x14ac:dyDescent="0.25">
      <c r="A23088" s="3"/>
    </row>
    <row r="23089" spans="1:1" x14ac:dyDescent="0.25">
      <c r="A23089" s="3"/>
    </row>
    <row r="23090" spans="1:1" x14ac:dyDescent="0.25">
      <c r="A23090" s="3"/>
    </row>
    <row r="23091" spans="1:1" x14ac:dyDescent="0.25">
      <c r="A23091" s="3"/>
    </row>
    <row r="23092" spans="1:1" x14ac:dyDescent="0.25">
      <c r="A23092" s="3"/>
    </row>
    <row r="23093" spans="1:1" x14ac:dyDescent="0.25">
      <c r="A23093" s="3"/>
    </row>
    <row r="23094" spans="1:1" x14ac:dyDescent="0.25">
      <c r="A23094" s="3"/>
    </row>
    <row r="23095" spans="1:1" x14ac:dyDescent="0.25">
      <c r="A23095" s="3"/>
    </row>
    <row r="23096" spans="1:1" x14ac:dyDescent="0.25">
      <c r="A23096" s="3"/>
    </row>
    <row r="23097" spans="1:1" x14ac:dyDescent="0.25">
      <c r="A23097" s="3"/>
    </row>
    <row r="23098" spans="1:1" x14ac:dyDescent="0.25">
      <c r="A23098" s="3"/>
    </row>
    <row r="23099" spans="1:1" x14ac:dyDescent="0.25">
      <c r="A23099" s="3"/>
    </row>
    <row r="23100" spans="1:1" x14ac:dyDescent="0.25">
      <c r="A23100" s="3"/>
    </row>
    <row r="23101" spans="1:1" x14ac:dyDescent="0.25">
      <c r="A23101" s="3"/>
    </row>
    <row r="23102" spans="1:1" x14ac:dyDescent="0.25">
      <c r="A23102" s="3"/>
    </row>
    <row r="23103" spans="1:1" x14ac:dyDescent="0.25">
      <c r="A23103" s="3"/>
    </row>
    <row r="23104" spans="1:1" x14ac:dyDescent="0.25">
      <c r="A23104" s="3"/>
    </row>
    <row r="23105" spans="1:1" x14ac:dyDescent="0.25">
      <c r="A23105" s="3"/>
    </row>
    <row r="23106" spans="1:1" x14ac:dyDescent="0.25">
      <c r="A23106" s="3"/>
    </row>
    <row r="23107" spans="1:1" x14ac:dyDescent="0.25">
      <c r="A23107" s="3"/>
    </row>
    <row r="23108" spans="1:1" x14ac:dyDescent="0.25">
      <c r="A23108" s="3"/>
    </row>
    <row r="23109" spans="1:1" x14ac:dyDescent="0.25">
      <c r="A23109" s="3"/>
    </row>
    <row r="23110" spans="1:1" x14ac:dyDescent="0.25">
      <c r="A23110" s="3"/>
    </row>
    <row r="23111" spans="1:1" x14ac:dyDescent="0.25">
      <c r="A23111" s="3"/>
    </row>
    <row r="23112" spans="1:1" x14ac:dyDescent="0.25">
      <c r="A23112" s="3"/>
    </row>
    <row r="23113" spans="1:1" x14ac:dyDescent="0.25">
      <c r="A23113" s="3"/>
    </row>
    <row r="23114" spans="1:1" x14ac:dyDescent="0.25">
      <c r="A23114" s="3"/>
    </row>
    <row r="23115" spans="1:1" x14ac:dyDescent="0.25">
      <c r="A23115" s="3"/>
    </row>
    <row r="23116" spans="1:1" x14ac:dyDescent="0.25">
      <c r="A23116" s="3"/>
    </row>
    <row r="23117" spans="1:1" x14ac:dyDescent="0.25">
      <c r="A23117" s="3"/>
    </row>
    <row r="23118" spans="1:1" x14ac:dyDescent="0.25">
      <c r="A23118" s="3"/>
    </row>
    <row r="23119" spans="1:1" x14ac:dyDescent="0.25">
      <c r="A23119" s="3"/>
    </row>
    <row r="23120" spans="1:1" x14ac:dyDescent="0.25">
      <c r="A23120" s="3"/>
    </row>
    <row r="23121" spans="1:1" x14ac:dyDescent="0.25">
      <c r="A23121" s="3"/>
    </row>
    <row r="23122" spans="1:1" x14ac:dyDescent="0.25">
      <c r="A23122" s="3"/>
    </row>
    <row r="23123" spans="1:1" x14ac:dyDescent="0.25">
      <c r="A23123" s="3"/>
    </row>
    <row r="23124" spans="1:1" x14ac:dyDescent="0.25">
      <c r="A23124" s="3"/>
    </row>
    <row r="23125" spans="1:1" x14ac:dyDescent="0.25">
      <c r="A23125" s="3"/>
    </row>
    <row r="23126" spans="1:1" x14ac:dyDescent="0.25">
      <c r="A23126" s="3"/>
    </row>
    <row r="23127" spans="1:1" x14ac:dyDescent="0.25">
      <c r="A23127" s="3"/>
    </row>
    <row r="23128" spans="1:1" x14ac:dyDescent="0.25">
      <c r="A23128" s="3"/>
    </row>
    <row r="23129" spans="1:1" x14ac:dyDescent="0.25">
      <c r="A23129" s="3"/>
    </row>
    <row r="23130" spans="1:1" x14ac:dyDescent="0.25">
      <c r="A23130" s="3"/>
    </row>
    <row r="23131" spans="1:1" x14ac:dyDescent="0.25">
      <c r="A23131" s="3"/>
    </row>
    <row r="23132" spans="1:1" x14ac:dyDescent="0.25">
      <c r="A23132" s="3"/>
    </row>
    <row r="23133" spans="1:1" x14ac:dyDescent="0.25">
      <c r="A23133" s="3"/>
    </row>
    <row r="23134" spans="1:1" x14ac:dyDescent="0.25">
      <c r="A23134" s="3"/>
    </row>
    <row r="23135" spans="1:1" x14ac:dyDescent="0.25">
      <c r="A23135" s="3"/>
    </row>
    <row r="23136" spans="1:1" x14ac:dyDescent="0.25">
      <c r="A23136" s="3"/>
    </row>
    <row r="23137" spans="1:1" x14ac:dyDescent="0.25">
      <c r="A23137" s="3"/>
    </row>
    <row r="23138" spans="1:1" x14ac:dyDescent="0.25">
      <c r="A23138" s="3"/>
    </row>
    <row r="23139" spans="1:1" x14ac:dyDescent="0.25">
      <c r="A23139" s="3"/>
    </row>
    <row r="23140" spans="1:1" x14ac:dyDescent="0.25">
      <c r="A23140" s="3"/>
    </row>
    <row r="23141" spans="1:1" x14ac:dyDescent="0.25">
      <c r="A23141" s="3"/>
    </row>
    <row r="23142" spans="1:1" x14ac:dyDescent="0.25">
      <c r="A23142" s="3"/>
    </row>
    <row r="23143" spans="1:1" x14ac:dyDescent="0.25">
      <c r="A23143" s="3"/>
    </row>
    <row r="23144" spans="1:1" x14ac:dyDescent="0.25">
      <c r="A23144" s="3"/>
    </row>
    <row r="23145" spans="1:1" x14ac:dyDescent="0.25">
      <c r="A23145" s="3"/>
    </row>
    <row r="23146" spans="1:1" x14ac:dyDescent="0.25">
      <c r="A23146" s="3"/>
    </row>
    <row r="23147" spans="1:1" x14ac:dyDescent="0.25">
      <c r="A23147" s="3"/>
    </row>
    <row r="23148" spans="1:1" x14ac:dyDescent="0.25">
      <c r="A23148" s="3"/>
    </row>
    <row r="23149" spans="1:1" x14ac:dyDescent="0.25">
      <c r="A23149" s="3"/>
    </row>
    <row r="23150" spans="1:1" x14ac:dyDescent="0.25">
      <c r="A23150" s="3"/>
    </row>
    <row r="23151" spans="1:1" x14ac:dyDescent="0.25">
      <c r="A23151" s="3"/>
    </row>
    <row r="23152" spans="1:1" x14ac:dyDescent="0.25">
      <c r="A23152" s="3"/>
    </row>
    <row r="23153" spans="1:1" x14ac:dyDescent="0.25">
      <c r="A23153" s="3"/>
    </row>
    <row r="23154" spans="1:1" x14ac:dyDescent="0.25">
      <c r="A23154" s="3"/>
    </row>
    <row r="23155" spans="1:1" x14ac:dyDescent="0.25">
      <c r="A23155" s="3"/>
    </row>
    <row r="23156" spans="1:1" x14ac:dyDescent="0.25">
      <c r="A23156" s="3"/>
    </row>
    <row r="23157" spans="1:1" x14ac:dyDescent="0.25">
      <c r="A23157" s="3"/>
    </row>
    <row r="23158" spans="1:1" x14ac:dyDescent="0.25">
      <c r="A23158" s="3"/>
    </row>
    <row r="23159" spans="1:1" x14ac:dyDescent="0.25">
      <c r="A23159" s="3"/>
    </row>
    <row r="23160" spans="1:1" x14ac:dyDescent="0.25">
      <c r="A23160" s="3"/>
    </row>
    <row r="23161" spans="1:1" x14ac:dyDescent="0.25">
      <c r="A23161" s="3"/>
    </row>
    <row r="23162" spans="1:1" x14ac:dyDescent="0.25">
      <c r="A23162" s="3"/>
    </row>
    <row r="23163" spans="1:1" x14ac:dyDescent="0.25">
      <c r="A23163" s="3"/>
    </row>
    <row r="23164" spans="1:1" x14ac:dyDescent="0.25">
      <c r="A23164" s="3"/>
    </row>
    <row r="23165" spans="1:1" x14ac:dyDescent="0.25">
      <c r="A23165" s="3"/>
    </row>
    <row r="23166" spans="1:1" x14ac:dyDescent="0.25">
      <c r="A23166" s="3"/>
    </row>
    <row r="23167" spans="1:1" x14ac:dyDescent="0.25">
      <c r="A23167" s="3"/>
    </row>
    <row r="23168" spans="1:1" x14ac:dyDescent="0.25">
      <c r="A23168" s="3"/>
    </row>
    <row r="23169" spans="1:1" x14ac:dyDescent="0.25">
      <c r="A23169" s="3"/>
    </row>
    <row r="23170" spans="1:1" x14ac:dyDescent="0.25">
      <c r="A23170" s="3"/>
    </row>
    <row r="23171" spans="1:1" x14ac:dyDescent="0.25">
      <c r="A23171" s="3"/>
    </row>
    <row r="23172" spans="1:1" x14ac:dyDescent="0.25">
      <c r="A23172" s="3"/>
    </row>
    <row r="23173" spans="1:1" x14ac:dyDescent="0.25">
      <c r="A23173" s="3"/>
    </row>
    <row r="23174" spans="1:1" x14ac:dyDescent="0.25">
      <c r="A23174" s="3"/>
    </row>
    <row r="23175" spans="1:1" x14ac:dyDescent="0.25">
      <c r="A23175" s="3"/>
    </row>
    <row r="23176" spans="1:1" x14ac:dyDescent="0.25">
      <c r="A23176" s="3"/>
    </row>
    <row r="23177" spans="1:1" x14ac:dyDescent="0.25">
      <c r="A23177" s="3"/>
    </row>
    <row r="23178" spans="1:1" x14ac:dyDescent="0.25">
      <c r="A23178" s="3"/>
    </row>
    <row r="23179" spans="1:1" x14ac:dyDescent="0.25">
      <c r="A23179" s="3"/>
    </row>
    <row r="23180" spans="1:1" x14ac:dyDescent="0.25">
      <c r="A23180" s="3"/>
    </row>
    <row r="23181" spans="1:1" x14ac:dyDescent="0.25">
      <c r="A23181" s="3"/>
    </row>
    <row r="23182" spans="1:1" x14ac:dyDescent="0.25">
      <c r="A23182" s="3"/>
    </row>
    <row r="23183" spans="1:1" x14ac:dyDescent="0.25">
      <c r="A23183" s="3"/>
    </row>
    <row r="23184" spans="1:1" x14ac:dyDescent="0.25">
      <c r="A23184" s="3"/>
    </row>
    <row r="23185" spans="1:1" x14ac:dyDescent="0.25">
      <c r="A23185" s="3"/>
    </row>
    <row r="23186" spans="1:1" x14ac:dyDescent="0.25">
      <c r="A23186" s="3"/>
    </row>
    <row r="23187" spans="1:1" x14ac:dyDescent="0.25">
      <c r="A23187" s="3"/>
    </row>
    <row r="23188" spans="1:1" x14ac:dyDescent="0.25">
      <c r="A23188" s="3"/>
    </row>
    <row r="23189" spans="1:1" x14ac:dyDescent="0.25">
      <c r="A23189" s="3"/>
    </row>
    <row r="23190" spans="1:1" x14ac:dyDescent="0.25">
      <c r="A23190" s="3"/>
    </row>
    <row r="23191" spans="1:1" x14ac:dyDescent="0.25">
      <c r="A23191" s="3"/>
    </row>
    <row r="23192" spans="1:1" x14ac:dyDescent="0.25">
      <c r="A23192" s="3"/>
    </row>
    <row r="23193" spans="1:1" x14ac:dyDescent="0.25">
      <c r="A23193" s="3"/>
    </row>
    <row r="23194" spans="1:1" x14ac:dyDescent="0.25">
      <c r="A23194" s="3"/>
    </row>
    <row r="23195" spans="1:1" x14ac:dyDescent="0.25">
      <c r="A23195" s="3"/>
    </row>
    <row r="23196" spans="1:1" x14ac:dyDescent="0.25">
      <c r="A23196" s="3"/>
    </row>
    <row r="23197" spans="1:1" x14ac:dyDescent="0.25">
      <c r="A23197" s="3"/>
    </row>
    <row r="23198" spans="1:1" x14ac:dyDescent="0.25">
      <c r="A23198" s="3"/>
    </row>
    <row r="23199" spans="1:1" x14ac:dyDescent="0.25">
      <c r="A23199" s="3"/>
    </row>
    <row r="23200" spans="1:1" x14ac:dyDescent="0.25">
      <c r="A23200" s="3"/>
    </row>
    <row r="23201" spans="1:1" x14ac:dyDescent="0.25">
      <c r="A23201" s="3"/>
    </row>
    <row r="23202" spans="1:1" x14ac:dyDescent="0.25">
      <c r="A23202" s="3"/>
    </row>
    <row r="23203" spans="1:1" x14ac:dyDescent="0.25">
      <c r="A23203" s="3"/>
    </row>
    <row r="23204" spans="1:1" x14ac:dyDescent="0.25">
      <c r="A23204" s="3"/>
    </row>
    <row r="23205" spans="1:1" x14ac:dyDescent="0.25">
      <c r="A23205" s="3"/>
    </row>
    <row r="23206" spans="1:1" x14ac:dyDescent="0.25">
      <c r="A23206" s="3"/>
    </row>
    <row r="23207" spans="1:1" x14ac:dyDescent="0.25">
      <c r="A23207" s="3"/>
    </row>
    <row r="23208" spans="1:1" x14ac:dyDescent="0.25">
      <c r="A23208" s="3"/>
    </row>
    <row r="23209" spans="1:1" x14ac:dyDescent="0.25">
      <c r="A23209" s="3"/>
    </row>
    <row r="23210" spans="1:1" x14ac:dyDescent="0.25">
      <c r="A23210" s="3"/>
    </row>
    <row r="23211" spans="1:1" x14ac:dyDescent="0.25">
      <c r="A23211" s="3"/>
    </row>
    <row r="23212" spans="1:1" x14ac:dyDescent="0.25">
      <c r="A23212" s="3"/>
    </row>
    <row r="23213" spans="1:1" x14ac:dyDescent="0.25">
      <c r="A23213" s="3"/>
    </row>
    <row r="23214" spans="1:1" x14ac:dyDescent="0.25">
      <c r="A23214" s="3"/>
    </row>
    <row r="23215" spans="1:1" x14ac:dyDescent="0.25">
      <c r="A23215" s="3"/>
    </row>
    <row r="23216" spans="1:1" x14ac:dyDescent="0.25">
      <c r="A23216" s="3"/>
    </row>
    <row r="23217" spans="1:1" x14ac:dyDescent="0.25">
      <c r="A23217" s="3"/>
    </row>
    <row r="23218" spans="1:1" x14ac:dyDescent="0.25">
      <c r="A23218" s="3"/>
    </row>
    <row r="23219" spans="1:1" x14ac:dyDescent="0.25">
      <c r="A23219" s="3"/>
    </row>
    <row r="23220" spans="1:1" x14ac:dyDescent="0.25">
      <c r="A23220" s="3"/>
    </row>
    <row r="23221" spans="1:1" x14ac:dyDescent="0.25">
      <c r="A23221" s="3"/>
    </row>
    <row r="23222" spans="1:1" x14ac:dyDescent="0.25">
      <c r="A23222" s="3"/>
    </row>
    <row r="23223" spans="1:1" x14ac:dyDescent="0.25">
      <c r="A23223" s="3"/>
    </row>
    <row r="23224" spans="1:1" x14ac:dyDescent="0.25">
      <c r="A23224" s="3"/>
    </row>
    <row r="23225" spans="1:1" x14ac:dyDescent="0.25">
      <c r="A23225" s="3"/>
    </row>
    <row r="23226" spans="1:1" x14ac:dyDescent="0.25">
      <c r="A23226" s="3"/>
    </row>
    <row r="23227" spans="1:1" x14ac:dyDescent="0.25">
      <c r="A23227" s="3"/>
    </row>
    <row r="23228" spans="1:1" x14ac:dyDescent="0.25">
      <c r="A23228" s="3"/>
    </row>
    <row r="23229" spans="1:1" x14ac:dyDescent="0.25">
      <c r="A23229" s="3"/>
    </row>
    <row r="23230" spans="1:1" x14ac:dyDescent="0.25">
      <c r="A23230" s="3"/>
    </row>
    <row r="23231" spans="1:1" x14ac:dyDescent="0.25">
      <c r="A23231" s="3"/>
    </row>
    <row r="23232" spans="1:1" x14ac:dyDescent="0.25">
      <c r="A23232" s="3"/>
    </row>
    <row r="23233" spans="1:1" x14ac:dyDescent="0.25">
      <c r="A23233" s="3"/>
    </row>
    <row r="23234" spans="1:1" x14ac:dyDescent="0.25">
      <c r="A23234" s="3"/>
    </row>
    <row r="23235" spans="1:1" x14ac:dyDescent="0.25">
      <c r="A23235" s="3"/>
    </row>
    <row r="23236" spans="1:1" x14ac:dyDescent="0.25">
      <c r="A23236" s="3"/>
    </row>
    <row r="23237" spans="1:1" x14ac:dyDescent="0.25">
      <c r="A23237" s="3"/>
    </row>
    <row r="23238" spans="1:1" x14ac:dyDescent="0.25">
      <c r="A23238" s="3"/>
    </row>
    <row r="23239" spans="1:1" x14ac:dyDescent="0.25">
      <c r="A23239" s="3"/>
    </row>
    <row r="23240" spans="1:1" x14ac:dyDescent="0.25">
      <c r="A23240" s="3"/>
    </row>
    <row r="23241" spans="1:1" x14ac:dyDescent="0.25">
      <c r="A23241" s="3"/>
    </row>
    <row r="23242" spans="1:1" x14ac:dyDescent="0.25">
      <c r="A23242" s="3"/>
    </row>
    <row r="23243" spans="1:1" x14ac:dyDescent="0.25">
      <c r="A23243" s="3"/>
    </row>
    <row r="23244" spans="1:1" x14ac:dyDescent="0.25">
      <c r="A23244" s="3"/>
    </row>
    <row r="23245" spans="1:1" x14ac:dyDescent="0.25">
      <c r="A23245" s="3"/>
    </row>
    <row r="23246" spans="1:1" x14ac:dyDescent="0.25">
      <c r="A23246" s="3"/>
    </row>
    <row r="23247" spans="1:1" x14ac:dyDescent="0.25">
      <c r="A23247" s="3"/>
    </row>
    <row r="23248" spans="1:1" x14ac:dyDescent="0.25">
      <c r="A23248" s="3"/>
    </row>
    <row r="23249" spans="1:1" x14ac:dyDescent="0.25">
      <c r="A23249" s="3"/>
    </row>
    <row r="23250" spans="1:1" x14ac:dyDescent="0.25">
      <c r="A23250" s="3"/>
    </row>
    <row r="23251" spans="1:1" x14ac:dyDescent="0.25">
      <c r="A23251" s="3"/>
    </row>
    <row r="23252" spans="1:1" x14ac:dyDescent="0.25">
      <c r="A23252" s="3"/>
    </row>
    <row r="23253" spans="1:1" x14ac:dyDescent="0.25">
      <c r="A23253" s="3"/>
    </row>
    <row r="23254" spans="1:1" x14ac:dyDescent="0.25">
      <c r="A23254" s="3"/>
    </row>
    <row r="23255" spans="1:1" x14ac:dyDescent="0.25">
      <c r="A23255" s="3"/>
    </row>
    <row r="23256" spans="1:1" x14ac:dyDescent="0.25">
      <c r="A23256" s="3"/>
    </row>
    <row r="23257" spans="1:1" x14ac:dyDescent="0.25">
      <c r="A23257" s="3"/>
    </row>
    <row r="23258" spans="1:1" x14ac:dyDescent="0.25">
      <c r="A23258" s="3"/>
    </row>
    <row r="23259" spans="1:1" x14ac:dyDescent="0.25">
      <c r="A23259" s="3"/>
    </row>
    <row r="23260" spans="1:1" x14ac:dyDescent="0.25">
      <c r="A23260" s="3"/>
    </row>
    <row r="23261" spans="1:1" x14ac:dyDescent="0.25">
      <c r="A23261" s="3"/>
    </row>
    <row r="23262" spans="1:1" x14ac:dyDescent="0.25">
      <c r="A23262" s="3"/>
    </row>
    <row r="23263" spans="1:1" x14ac:dyDescent="0.25">
      <c r="A23263" s="3"/>
    </row>
    <row r="23264" spans="1:1" x14ac:dyDescent="0.25">
      <c r="A23264" s="3"/>
    </row>
    <row r="23265" spans="1:1" x14ac:dyDescent="0.25">
      <c r="A23265" s="3"/>
    </row>
    <row r="23266" spans="1:1" x14ac:dyDescent="0.25">
      <c r="A23266" s="3"/>
    </row>
    <row r="23267" spans="1:1" x14ac:dyDescent="0.25">
      <c r="A23267" s="3"/>
    </row>
    <row r="23268" spans="1:1" x14ac:dyDescent="0.25">
      <c r="A23268" s="3"/>
    </row>
    <row r="23269" spans="1:1" x14ac:dyDescent="0.25">
      <c r="A23269" s="3"/>
    </row>
    <row r="23270" spans="1:1" x14ac:dyDescent="0.25">
      <c r="A23270" s="3"/>
    </row>
    <row r="23271" spans="1:1" x14ac:dyDescent="0.25">
      <c r="A23271" s="3"/>
    </row>
    <row r="23272" spans="1:1" x14ac:dyDescent="0.25">
      <c r="A23272" s="3"/>
    </row>
    <row r="23273" spans="1:1" x14ac:dyDescent="0.25">
      <c r="A23273" s="3"/>
    </row>
    <row r="23274" spans="1:1" x14ac:dyDescent="0.25">
      <c r="A23274" s="3"/>
    </row>
    <row r="23275" spans="1:1" x14ac:dyDescent="0.25">
      <c r="A23275" s="3"/>
    </row>
    <row r="23276" spans="1:1" x14ac:dyDescent="0.25">
      <c r="A23276" s="3"/>
    </row>
    <row r="23277" spans="1:1" x14ac:dyDescent="0.25">
      <c r="A23277" s="3"/>
    </row>
    <row r="23278" spans="1:1" x14ac:dyDescent="0.25">
      <c r="A23278" s="3"/>
    </row>
    <row r="23279" spans="1:1" x14ac:dyDescent="0.25">
      <c r="A23279" s="3"/>
    </row>
    <row r="23280" spans="1:1" x14ac:dyDescent="0.25">
      <c r="A23280" s="3"/>
    </row>
    <row r="23281" spans="1:1" x14ac:dyDescent="0.25">
      <c r="A23281" s="3"/>
    </row>
    <row r="23282" spans="1:1" x14ac:dyDescent="0.25">
      <c r="A23282" s="3"/>
    </row>
    <row r="23283" spans="1:1" x14ac:dyDescent="0.25">
      <c r="A23283" s="3"/>
    </row>
    <row r="23284" spans="1:1" x14ac:dyDescent="0.25">
      <c r="A23284" s="3"/>
    </row>
    <row r="23285" spans="1:1" x14ac:dyDescent="0.25">
      <c r="A23285" s="3"/>
    </row>
    <row r="23286" spans="1:1" x14ac:dyDescent="0.25">
      <c r="A23286" s="3"/>
    </row>
    <row r="23287" spans="1:1" x14ac:dyDescent="0.25">
      <c r="A23287" s="3"/>
    </row>
    <row r="23288" spans="1:1" x14ac:dyDescent="0.25">
      <c r="A23288" s="3"/>
    </row>
    <row r="23289" spans="1:1" x14ac:dyDescent="0.25">
      <c r="A23289" s="3"/>
    </row>
    <row r="23290" spans="1:1" x14ac:dyDescent="0.25">
      <c r="A23290" s="3"/>
    </row>
    <row r="23291" spans="1:1" x14ac:dyDescent="0.25">
      <c r="A23291" s="3"/>
    </row>
    <row r="23292" spans="1:1" x14ac:dyDescent="0.25">
      <c r="A23292" s="3"/>
    </row>
    <row r="23293" spans="1:1" x14ac:dyDescent="0.25">
      <c r="A23293" s="3"/>
    </row>
    <row r="23294" spans="1:1" x14ac:dyDescent="0.25">
      <c r="A23294" s="3"/>
    </row>
    <row r="23295" spans="1:1" x14ac:dyDescent="0.25">
      <c r="A23295" s="3"/>
    </row>
    <row r="23296" spans="1:1" x14ac:dyDescent="0.25">
      <c r="A23296" s="3"/>
    </row>
    <row r="23297" spans="1:1" x14ac:dyDescent="0.25">
      <c r="A23297" s="3"/>
    </row>
    <row r="23298" spans="1:1" x14ac:dyDescent="0.25">
      <c r="A23298" s="3"/>
    </row>
    <row r="23299" spans="1:1" x14ac:dyDescent="0.25">
      <c r="A23299" s="3"/>
    </row>
    <row r="23300" spans="1:1" x14ac:dyDescent="0.25">
      <c r="A23300" s="3"/>
    </row>
    <row r="23301" spans="1:1" x14ac:dyDescent="0.25">
      <c r="A23301" s="3"/>
    </row>
    <row r="23302" spans="1:1" x14ac:dyDescent="0.25">
      <c r="A23302" s="3"/>
    </row>
    <row r="23303" spans="1:1" x14ac:dyDescent="0.25">
      <c r="A23303" s="3"/>
    </row>
    <row r="23304" spans="1:1" x14ac:dyDescent="0.25">
      <c r="A23304" s="3"/>
    </row>
    <row r="23305" spans="1:1" x14ac:dyDescent="0.25">
      <c r="A23305" s="3"/>
    </row>
    <row r="23306" spans="1:1" x14ac:dyDescent="0.25">
      <c r="A23306" s="3"/>
    </row>
    <row r="23307" spans="1:1" x14ac:dyDescent="0.25">
      <c r="A23307" s="3"/>
    </row>
    <row r="23308" spans="1:1" x14ac:dyDescent="0.25">
      <c r="A23308" s="3"/>
    </row>
    <row r="23309" spans="1:1" x14ac:dyDescent="0.25">
      <c r="A23309" s="3"/>
    </row>
    <row r="23310" spans="1:1" x14ac:dyDescent="0.25">
      <c r="A23310" s="3"/>
    </row>
    <row r="23311" spans="1:1" x14ac:dyDescent="0.25">
      <c r="A23311" s="3"/>
    </row>
    <row r="23312" spans="1:1" x14ac:dyDescent="0.25">
      <c r="A23312" s="3"/>
    </row>
    <row r="23313" spans="1:1" x14ac:dyDescent="0.25">
      <c r="A23313" s="3"/>
    </row>
    <row r="23314" spans="1:1" x14ac:dyDescent="0.25">
      <c r="A23314" s="3"/>
    </row>
    <row r="23315" spans="1:1" x14ac:dyDescent="0.25">
      <c r="A23315" s="3"/>
    </row>
    <row r="23316" spans="1:1" x14ac:dyDescent="0.25">
      <c r="A23316" s="3"/>
    </row>
    <row r="23317" spans="1:1" x14ac:dyDescent="0.25">
      <c r="A23317" s="3"/>
    </row>
    <row r="23318" spans="1:1" x14ac:dyDescent="0.25">
      <c r="A23318" s="3"/>
    </row>
    <row r="23319" spans="1:1" x14ac:dyDescent="0.25">
      <c r="A23319" s="3"/>
    </row>
    <row r="23320" spans="1:1" x14ac:dyDescent="0.25">
      <c r="A23320" s="3"/>
    </row>
    <row r="23321" spans="1:1" x14ac:dyDescent="0.25">
      <c r="A23321" s="3"/>
    </row>
    <row r="23322" spans="1:1" x14ac:dyDescent="0.25">
      <c r="A23322" s="3"/>
    </row>
    <row r="23323" spans="1:1" x14ac:dyDescent="0.25">
      <c r="A23323" s="3"/>
    </row>
    <row r="23324" spans="1:1" x14ac:dyDescent="0.25">
      <c r="A23324" s="3"/>
    </row>
    <row r="23325" spans="1:1" x14ac:dyDescent="0.25">
      <c r="A23325" s="3"/>
    </row>
    <row r="23326" spans="1:1" x14ac:dyDescent="0.25">
      <c r="A23326" s="3"/>
    </row>
    <row r="23327" spans="1:1" x14ac:dyDescent="0.25">
      <c r="A23327" s="3"/>
    </row>
    <row r="23328" spans="1:1" x14ac:dyDescent="0.25">
      <c r="A23328" s="3"/>
    </row>
    <row r="23329" spans="1:1" x14ac:dyDescent="0.25">
      <c r="A23329" s="3"/>
    </row>
    <row r="23330" spans="1:1" x14ac:dyDescent="0.25">
      <c r="A23330" s="3"/>
    </row>
    <row r="23331" spans="1:1" x14ac:dyDescent="0.25">
      <c r="A23331" s="3"/>
    </row>
    <row r="23332" spans="1:1" x14ac:dyDescent="0.25">
      <c r="A23332" s="3"/>
    </row>
    <row r="23333" spans="1:1" x14ac:dyDescent="0.25">
      <c r="A23333" s="3"/>
    </row>
    <row r="23334" spans="1:1" x14ac:dyDescent="0.25">
      <c r="A23334" s="3"/>
    </row>
    <row r="23335" spans="1:1" x14ac:dyDescent="0.25">
      <c r="A23335" s="3"/>
    </row>
    <row r="23336" spans="1:1" x14ac:dyDescent="0.25">
      <c r="A23336" s="3"/>
    </row>
    <row r="23337" spans="1:1" x14ac:dyDescent="0.25">
      <c r="A23337" s="3"/>
    </row>
    <row r="23338" spans="1:1" x14ac:dyDescent="0.25">
      <c r="A23338" s="3"/>
    </row>
    <row r="23339" spans="1:1" x14ac:dyDescent="0.25">
      <c r="A23339" s="3"/>
    </row>
    <row r="23340" spans="1:1" x14ac:dyDescent="0.25">
      <c r="A23340" s="3"/>
    </row>
    <row r="23341" spans="1:1" x14ac:dyDescent="0.25">
      <c r="A23341" s="3"/>
    </row>
    <row r="23342" spans="1:1" x14ac:dyDescent="0.25">
      <c r="A23342" s="3"/>
    </row>
    <row r="23343" spans="1:1" x14ac:dyDescent="0.25">
      <c r="A23343" s="3"/>
    </row>
    <row r="23344" spans="1:1" x14ac:dyDescent="0.25">
      <c r="A23344" s="3"/>
    </row>
    <row r="23345" spans="1:1" x14ac:dyDescent="0.25">
      <c r="A23345" s="3"/>
    </row>
    <row r="23346" spans="1:1" x14ac:dyDescent="0.25">
      <c r="A23346" s="3"/>
    </row>
    <row r="23347" spans="1:1" x14ac:dyDescent="0.25">
      <c r="A23347" s="3"/>
    </row>
    <row r="23348" spans="1:1" x14ac:dyDescent="0.25">
      <c r="A23348" s="3"/>
    </row>
    <row r="23349" spans="1:1" x14ac:dyDescent="0.25">
      <c r="A23349" s="3"/>
    </row>
    <row r="23350" spans="1:1" x14ac:dyDescent="0.25">
      <c r="A23350" s="3"/>
    </row>
    <row r="23351" spans="1:1" x14ac:dyDescent="0.25">
      <c r="A23351" s="3"/>
    </row>
    <row r="23352" spans="1:1" x14ac:dyDescent="0.25">
      <c r="A23352" s="3"/>
    </row>
    <row r="23353" spans="1:1" x14ac:dyDescent="0.25">
      <c r="A23353" s="3"/>
    </row>
    <row r="23354" spans="1:1" x14ac:dyDescent="0.25">
      <c r="A23354" s="3"/>
    </row>
    <row r="23355" spans="1:1" x14ac:dyDescent="0.25">
      <c r="A23355" s="3"/>
    </row>
    <row r="23356" spans="1:1" x14ac:dyDescent="0.25">
      <c r="A23356" s="3"/>
    </row>
    <row r="23357" spans="1:1" x14ac:dyDescent="0.25">
      <c r="A23357" s="3"/>
    </row>
    <row r="23358" spans="1:1" x14ac:dyDescent="0.25">
      <c r="A23358" s="3"/>
    </row>
    <row r="23359" spans="1:1" x14ac:dyDescent="0.25">
      <c r="A23359" s="3"/>
    </row>
    <row r="23360" spans="1:1" x14ac:dyDescent="0.25">
      <c r="A23360" s="3"/>
    </row>
    <row r="23361" spans="1:1" x14ac:dyDescent="0.25">
      <c r="A23361" s="3"/>
    </row>
    <row r="23362" spans="1:1" x14ac:dyDescent="0.25">
      <c r="A23362" s="3"/>
    </row>
    <row r="23363" spans="1:1" x14ac:dyDescent="0.25">
      <c r="A23363" s="3"/>
    </row>
    <row r="23364" spans="1:1" x14ac:dyDescent="0.25">
      <c r="A23364" s="3"/>
    </row>
    <row r="23365" spans="1:1" x14ac:dyDescent="0.25">
      <c r="A23365" s="3"/>
    </row>
    <row r="23366" spans="1:1" x14ac:dyDescent="0.25">
      <c r="A23366" s="3"/>
    </row>
    <row r="23367" spans="1:1" x14ac:dyDescent="0.25">
      <c r="A23367" s="3"/>
    </row>
    <row r="23368" spans="1:1" x14ac:dyDescent="0.25">
      <c r="A23368" s="3"/>
    </row>
    <row r="23369" spans="1:1" x14ac:dyDescent="0.25">
      <c r="A23369" s="3"/>
    </row>
    <row r="23370" spans="1:1" x14ac:dyDescent="0.25">
      <c r="A23370" s="3"/>
    </row>
    <row r="23371" spans="1:1" x14ac:dyDescent="0.25">
      <c r="A23371" s="3"/>
    </row>
    <row r="23372" spans="1:1" x14ac:dyDescent="0.25">
      <c r="A23372" s="3"/>
    </row>
    <row r="23373" spans="1:1" x14ac:dyDescent="0.25">
      <c r="A23373" s="3"/>
    </row>
    <row r="23374" spans="1:1" x14ac:dyDescent="0.25">
      <c r="A23374" s="3"/>
    </row>
    <row r="23375" spans="1:1" x14ac:dyDescent="0.25">
      <c r="A23375" s="3"/>
    </row>
    <row r="23376" spans="1:1" x14ac:dyDescent="0.25">
      <c r="A23376" s="3"/>
    </row>
    <row r="23377" spans="1:1" x14ac:dyDescent="0.25">
      <c r="A23377" s="3"/>
    </row>
    <row r="23378" spans="1:1" x14ac:dyDescent="0.25">
      <c r="A23378" s="3"/>
    </row>
    <row r="23379" spans="1:1" x14ac:dyDescent="0.25">
      <c r="A23379" s="3"/>
    </row>
    <row r="23380" spans="1:1" x14ac:dyDescent="0.25">
      <c r="A23380" s="3"/>
    </row>
    <row r="23381" spans="1:1" x14ac:dyDescent="0.25">
      <c r="A23381" s="3"/>
    </row>
    <row r="23382" spans="1:1" x14ac:dyDescent="0.25">
      <c r="A23382" s="3"/>
    </row>
    <row r="23383" spans="1:1" x14ac:dyDescent="0.25">
      <c r="A23383" s="3"/>
    </row>
    <row r="23384" spans="1:1" x14ac:dyDescent="0.25">
      <c r="A23384" s="3"/>
    </row>
    <row r="23385" spans="1:1" x14ac:dyDescent="0.25">
      <c r="A23385" s="3"/>
    </row>
    <row r="23386" spans="1:1" x14ac:dyDescent="0.25">
      <c r="A23386" s="3"/>
    </row>
    <row r="23387" spans="1:1" x14ac:dyDescent="0.25">
      <c r="A23387" s="3"/>
    </row>
    <row r="23388" spans="1:1" x14ac:dyDescent="0.25">
      <c r="A23388" s="3"/>
    </row>
    <row r="23389" spans="1:1" x14ac:dyDescent="0.25">
      <c r="A23389" s="3"/>
    </row>
    <row r="23390" spans="1:1" x14ac:dyDescent="0.25">
      <c r="A23390" s="3"/>
    </row>
    <row r="23391" spans="1:1" x14ac:dyDescent="0.25">
      <c r="A23391" s="3"/>
    </row>
    <row r="23392" spans="1:1" x14ac:dyDescent="0.25">
      <c r="A23392" s="3"/>
    </row>
    <row r="23393" spans="1:1" x14ac:dyDescent="0.25">
      <c r="A23393" s="3"/>
    </row>
    <row r="23394" spans="1:1" x14ac:dyDescent="0.25">
      <c r="A23394" s="3"/>
    </row>
    <row r="23395" spans="1:1" x14ac:dyDescent="0.25">
      <c r="A23395" s="3"/>
    </row>
    <row r="23396" spans="1:1" x14ac:dyDescent="0.25">
      <c r="A23396" s="3"/>
    </row>
    <row r="23397" spans="1:1" x14ac:dyDescent="0.25">
      <c r="A23397" s="3"/>
    </row>
    <row r="23398" spans="1:1" x14ac:dyDescent="0.25">
      <c r="A23398" s="3"/>
    </row>
    <row r="23399" spans="1:1" x14ac:dyDescent="0.25">
      <c r="A23399" s="3"/>
    </row>
    <row r="23400" spans="1:1" x14ac:dyDescent="0.25">
      <c r="A23400" s="3"/>
    </row>
    <row r="23401" spans="1:1" x14ac:dyDescent="0.25">
      <c r="A23401" s="3"/>
    </row>
    <row r="23402" spans="1:1" x14ac:dyDescent="0.25">
      <c r="A23402" s="3"/>
    </row>
    <row r="23403" spans="1:1" x14ac:dyDescent="0.25">
      <c r="A23403" s="3"/>
    </row>
    <row r="23404" spans="1:1" x14ac:dyDescent="0.25">
      <c r="A23404" s="3"/>
    </row>
    <row r="23405" spans="1:1" x14ac:dyDescent="0.25">
      <c r="A23405" s="3"/>
    </row>
    <row r="23406" spans="1:1" x14ac:dyDescent="0.25">
      <c r="A23406" s="3"/>
    </row>
    <row r="23407" spans="1:1" x14ac:dyDescent="0.25">
      <c r="A23407" s="3"/>
    </row>
    <row r="23408" spans="1:1" x14ac:dyDescent="0.25">
      <c r="A23408" s="3"/>
    </row>
    <row r="23409" spans="1:1" x14ac:dyDescent="0.25">
      <c r="A23409" s="3"/>
    </row>
    <row r="23410" spans="1:1" x14ac:dyDescent="0.25">
      <c r="A23410" s="3"/>
    </row>
    <row r="23411" spans="1:1" x14ac:dyDescent="0.25">
      <c r="A23411" s="3"/>
    </row>
    <row r="23412" spans="1:1" x14ac:dyDescent="0.25">
      <c r="A23412" s="3"/>
    </row>
    <row r="23413" spans="1:1" x14ac:dyDescent="0.25">
      <c r="A23413" s="3"/>
    </row>
    <row r="23414" spans="1:1" x14ac:dyDescent="0.25">
      <c r="A23414" s="3"/>
    </row>
    <row r="23415" spans="1:1" x14ac:dyDescent="0.25">
      <c r="A23415" s="3"/>
    </row>
    <row r="23416" spans="1:1" x14ac:dyDescent="0.25">
      <c r="A23416" s="3"/>
    </row>
    <row r="23417" spans="1:1" x14ac:dyDescent="0.25">
      <c r="A23417" s="3"/>
    </row>
    <row r="23418" spans="1:1" x14ac:dyDescent="0.25">
      <c r="A23418" s="3"/>
    </row>
    <row r="23419" spans="1:1" x14ac:dyDescent="0.25">
      <c r="A23419" s="3"/>
    </row>
    <row r="23420" spans="1:1" x14ac:dyDescent="0.25">
      <c r="A23420" s="3"/>
    </row>
    <row r="23421" spans="1:1" x14ac:dyDescent="0.25">
      <c r="A23421" s="3"/>
    </row>
    <row r="23422" spans="1:1" x14ac:dyDescent="0.25">
      <c r="A23422" s="3"/>
    </row>
    <row r="23423" spans="1:1" x14ac:dyDescent="0.25">
      <c r="A23423" s="3"/>
    </row>
    <row r="23424" spans="1:1" x14ac:dyDescent="0.25">
      <c r="A23424" s="3"/>
    </row>
    <row r="23425" spans="1:1" x14ac:dyDescent="0.25">
      <c r="A23425" s="3"/>
    </row>
    <row r="23426" spans="1:1" x14ac:dyDescent="0.25">
      <c r="A23426" s="3"/>
    </row>
    <row r="23427" spans="1:1" x14ac:dyDescent="0.25">
      <c r="A23427" s="3"/>
    </row>
    <row r="23428" spans="1:1" x14ac:dyDescent="0.25">
      <c r="A23428" s="3"/>
    </row>
    <row r="23429" spans="1:1" x14ac:dyDescent="0.25">
      <c r="A23429" s="3"/>
    </row>
    <row r="23430" spans="1:1" x14ac:dyDescent="0.25">
      <c r="A23430" s="3"/>
    </row>
    <row r="23431" spans="1:1" x14ac:dyDescent="0.25">
      <c r="A23431" s="3"/>
    </row>
    <row r="23432" spans="1:1" x14ac:dyDescent="0.25">
      <c r="A23432" s="3"/>
    </row>
    <row r="23433" spans="1:1" x14ac:dyDescent="0.25">
      <c r="A23433" s="3"/>
    </row>
    <row r="23434" spans="1:1" x14ac:dyDescent="0.25">
      <c r="A23434" s="3"/>
    </row>
    <row r="23435" spans="1:1" x14ac:dyDescent="0.25">
      <c r="A23435" s="3"/>
    </row>
    <row r="23436" spans="1:1" x14ac:dyDescent="0.25">
      <c r="A23436" s="3"/>
    </row>
    <row r="23437" spans="1:1" x14ac:dyDescent="0.25">
      <c r="A23437" s="3"/>
    </row>
    <row r="23438" spans="1:1" x14ac:dyDescent="0.25">
      <c r="A23438" s="3"/>
    </row>
    <row r="23439" spans="1:1" x14ac:dyDescent="0.25">
      <c r="A23439" s="3"/>
    </row>
    <row r="23440" spans="1:1" x14ac:dyDescent="0.25">
      <c r="A23440" s="3"/>
    </row>
    <row r="23441" spans="1:1" x14ac:dyDescent="0.25">
      <c r="A23441" s="3"/>
    </row>
    <row r="23442" spans="1:1" x14ac:dyDescent="0.25">
      <c r="A23442" s="3"/>
    </row>
    <row r="23443" spans="1:1" x14ac:dyDescent="0.25">
      <c r="A23443" s="3"/>
    </row>
    <row r="23444" spans="1:1" x14ac:dyDescent="0.25">
      <c r="A23444" s="3"/>
    </row>
    <row r="23445" spans="1:1" x14ac:dyDescent="0.25">
      <c r="A23445" s="3"/>
    </row>
    <row r="23446" spans="1:1" x14ac:dyDescent="0.25">
      <c r="A23446" s="3"/>
    </row>
    <row r="23447" spans="1:1" x14ac:dyDescent="0.25">
      <c r="A23447" s="3"/>
    </row>
    <row r="23448" spans="1:1" x14ac:dyDescent="0.25">
      <c r="A23448" s="3"/>
    </row>
    <row r="23449" spans="1:1" x14ac:dyDescent="0.25">
      <c r="A23449" s="3"/>
    </row>
    <row r="23450" spans="1:1" x14ac:dyDescent="0.25">
      <c r="A23450" s="3"/>
    </row>
    <row r="23451" spans="1:1" x14ac:dyDescent="0.25">
      <c r="A23451" s="3"/>
    </row>
    <row r="23452" spans="1:1" x14ac:dyDescent="0.25">
      <c r="A23452" s="3"/>
    </row>
    <row r="23453" spans="1:1" x14ac:dyDescent="0.25">
      <c r="A23453" s="3"/>
    </row>
    <row r="23454" spans="1:1" x14ac:dyDescent="0.25">
      <c r="A23454" s="3"/>
    </row>
    <row r="23455" spans="1:1" x14ac:dyDescent="0.25">
      <c r="A23455" s="3"/>
    </row>
    <row r="23456" spans="1:1" x14ac:dyDescent="0.25">
      <c r="A23456" s="3"/>
    </row>
    <row r="23457" spans="1:1" x14ac:dyDescent="0.25">
      <c r="A23457" s="3"/>
    </row>
    <row r="23458" spans="1:1" x14ac:dyDescent="0.25">
      <c r="A23458" s="3"/>
    </row>
    <row r="23459" spans="1:1" x14ac:dyDescent="0.25">
      <c r="A23459" s="3"/>
    </row>
    <row r="23460" spans="1:1" x14ac:dyDescent="0.25">
      <c r="A23460" s="3"/>
    </row>
    <row r="23461" spans="1:1" x14ac:dyDescent="0.25">
      <c r="A23461" s="3"/>
    </row>
    <row r="23462" spans="1:1" x14ac:dyDescent="0.25">
      <c r="A23462" s="3"/>
    </row>
    <row r="23463" spans="1:1" x14ac:dyDescent="0.25">
      <c r="A23463" s="3"/>
    </row>
    <row r="23464" spans="1:1" x14ac:dyDescent="0.25">
      <c r="A23464" s="3"/>
    </row>
    <row r="23465" spans="1:1" x14ac:dyDescent="0.25">
      <c r="A23465" s="3"/>
    </row>
    <row r="23466" spans="1:1" x14ac:dyDescent="0.25">
      <c r="A23466" s="3"/>
    </row>
    <row r="23467" spans="1:1" x14ac:dyDescent="0.25">
      <c r="A23467" s="3"/>
    </row>
    <row r="23468" spans="1:1" x14ac:dyDescent="0.25">
      <c r="A23468" s="3"/>
    </row>
    <row r="23469" spans="1:1" x14ac:dyDescent="0.25">
      <c r="A23469" s="3"/>
    </row>
    <row r="23470" spans="1:1" x14ac:dyDescent="0.25">
      <c r="A23470" s="3"/>
    </row>
    <row r="23471" spans="1:1" x14ac:dyDescent="0.25">
      <c r="A23471" s="3"/>
    </row>
    <row r="23472" spans="1:1" x14ac:dyDescent="0.25">
      <c r="A23472" s="3"/>
    </row>
    <row r="23473" spans="1:1" x14ac:dyDescent="0.25">
      <c r="A23473" s="3"/>
    </row>
    <row r="23474" spans="1:1" x14ac:dyDescent="0.25">
      <c r="A23474" s="3"/>
    </row>
    <row r="23475" spans="1:1" x14ac:dyDescent="0.25">
      <c r="A23475" s="3"/>
    </row>
    <row r="23476" spans="1:1" x14ac:dyDescent="0.25">
      <c r="A23476" s="3"/>
    </row>
    <row r="23477" spans="1:1" x14ac:dyDescent="0.25">
      <c r="A23477" s="3"/>
    </row>
    <row r="23478" spans="1:1" x14ac:dyDescent="0.25">
      <c r="A23478" s="3"/>
    </row>
    <row r="23479" spans="1:1" x14ac:dyDescent="0.25">
      <c r="A23479" s="3"/>
    </row>
    <row r="23480" spans="1:1" x14ac:dyDescent="0.25">
      <c r="A23480" s="3"/>
    </row>
    <row r="23481" spans="1:1" x14ac:dyDescent="0.25">
      <c r="A23481" s="3"/>
    </row>
    <row r="23482" spans="1:1" x14ac:dyDescent="0.25">
      <c r="A23482" s="3"/>
    </row>
    <row r="23483" spans="1:1" x14ac:dyDescent="0.25">
      <c r="A23483" s="3"/>
    </row>
    <row r="23484" spans="1:1" x14ac:dyDescent="0.25">
      <c r="A23484" s="3"/>
    </row>
    <row r="23485" spans="1:1" x14ac:dyDescent="0.25">
      <c r="A23485" s="3"/>
    </row>
    <row r="23486" spans="1:1" x14ac:dyDescent="0.25">
      <c r="A23486" s="3"/>
    </row>
    <row r="23487" spans="1:1" x14ac:dyDescent="0.25">
      <c r="A23487" s="3"/>
    </row>
    <row r="23488" spans="1:1" x14ac:dyDescent="0.25">
      <c r="A23488" s="3"/>
    </row>
    <row r="23489" spans="1:1" x14ac:dyDescent="0.25">
      <c r="A23489" s="3"/>
    </row>
    <row r="23490" spans="1:1" x14ac:dyDescent="0.25">
      <c r="A23490" s="3"/>
    </row>
    <row r="23491" spans="1:1" x14ac:dyDescent="0.25">
      <c r="A23491" s="3"/>
    </row>
    <row r="23492" spans="1:1" x14ac:dyDescent="0.25">
      <c r="A23492" s="3"/>
    </row>
    <row r="23493" spans="1:1" x14ac:dyDescent="0.25">
      <c r="A23493" s="3"/>
    </row>
    <row r="23494" spans="1:1" x14ac:dyDescent="0.25">
      <c r="A23494" s="3"/>
    </row>
    <row r="23495" spans="1:1" x14ac:dyDescent="0.25">
      <c r="A23495" s="3"/>
    </row>
    <row r="23496" spans="1:1" x14ac:dyDescent="0.25">
      <c r="A23496" s="3"/>
    </row>
    <row r="23497" spans="1:1" x14ac:dyDescent="0.25">
      <c r="A23497" s="3"/>
    </row>
    <row r="23498" spans="1:1" x14ac:dyDescent="0.25">
      <c r="A23498" s="3"/>
    </row>
    <row r="23499" spans="1:1" x14ac:dyDescent="0.25">
      <c r="A23499" s="3"/>
    </row>
    <row r="23500" spans="1:1" x14ac:dyDescent="0.25">
      <c r="A23500" s="3"/>
    </row>
    <row r="23501" spans="1:1" x14ac:dyDescent="0.25">
      <c r="A23501" s="3"/>
    </row>
    <row r="23502" spans="1:1" x14ac:dyDescent="0.25">
      <c r="A23502" s="3"/>
    </row>
    <row r="23503" spans="1:1" x14ac:dyDescent="0.25">
      <c r="A23503" s="3"/>
    </row>
    <row r="23504" spans="1:1" x14ac:dyDescent="0.25">
      <c r="A23504" s="3"/>
    </row>
    <row r="23505" spans="1:1" x14ac:dyDescent="0.25">
      <c r="A23505" s="3"/>
    </row>
    <row r="23506" spans="1:1" x14ac:dyDescent="0.25">
      <c r="A23506" s="3"/>
    </row>
    <row r="23507" spans="1:1" x14ac:dyDescent="0.25">
      <c r="A23507" s="3"/>
    </row>
    <row r="23508" spans="1:1" x14ac:dyDescent="0.25">
      <c r="A23508" s="3"/>
    </row>
    <row r="23509" spans="1:1" x14ac:dyDescent="0.25">
      <c r="A23509" s="3"/>
    </row>
    <row r="23510" spans="1:1" x14ac:dyDescent="0.25">
      <c r="A23510" s="3"/>
    </row>
    <row r="23511" spans="1:1" x14ac:dyDescent="0.25">
      <c r="A23511" s="3"/>
    </row>
    <row r="23512" spans="1:1" x14ac:dyDescent="0.25">
      <c r="A23512" s="3"/>
    </row>
    <row r="23513" spans="1:1" x14ac:dyDescent="0.25">
      <c r="A23513" s="3"/>
    </row>
    <row r="23514" spans="1:1" x14ac:dyDescent="0.25">
      <c r="A23514" s="3"/>
    </row>
    <row r="23515" spans="1:1" x14ac:dyDescent="0.25">
      <c r="A23515" s="3"/>
    </row>
    <row r="23516" spans="1:1" x14ac:dyDescent="0.25">
      <c r="A23516" s="3"/>
    </row>
    <row r="23517" spans="1:1" x14ac:dyDescent="0.25">
      <c r="A23517" s="3"/>
    </row>
    <row r="23518" spans="1:1" x14ac:dyDescent="0.25">
      <c r="A23518" s="3"/>
    </row>
    <row r="23519" spans="1:1" x14ac:dyDescent="0.25">
      <c r="A23519" s="3"/>
    </row>
    <row r="23520" spans="1:1" x14ac:dyDescent="0.25">
      <c r="A23520" s="3"/>
    </row>
    <row r="23521" spans="1:1" x14ac:dyDescent="0.25">
      <c r="A23521" s="3"/>
    </row>
    <row r="23522" spans="1:1" x14ac:dyDescent="0.25">
      <c r="A23522" s="3"/>
    </row>
    <row r="23523" spans="1:1" x14ac:dyDescent="0.25">
      <c r="A23523" s="3"/>
    </row>
    <row r="23524" spans="1:1" x14ac:dyDescent="0.25">
      <c r="A23524" s="3"/>
    </row>
    <row r="23525" spans="1:1" x14ac:dyDescent="0.25">
      <c r="A23525" s="3"/>
    </row>
    <row r="23526" spans="1:1" x14ac:dyDescent="0.25">
      <c r="A23526" s="3"/>
    </row>
    <row r="23527" spans="1:1" x14ac:dyDescent="0.25">
      <c r="A23527" s="3"/>
    </row>
    <row r="23528" spans="1:1" x14ac:dyDescent="0.25">
      <c r="A23528" s="3"/>
    </row>
    <row r="23529" spans="1:1" x14ac:dyDescent="0.25">
      <c r="A23529" s="3"/>
    </row>
    <row r="23530" spans="1:1" x14ac:dyDescent="0.25">
      <c r="A23530" s="3"/>
    </row>
    <row r="23531" spans="1:1" x14ac:dyDescent="0.25">
      <c r="A23531" s="3"/>
    </row>
    <row r="23532" spans="1:1" x14ac:dyDescent="0.25">
      <c r="A23532" s="3"/>
    </row>
    <row r="23533" spans="1:1" x14ac:dyDescent="0.25">
      <c r="A23533" s="3"/>
    </row>
    <row r="23534" spans="1:1" x14ac:dyDescent="0.25">
      <c r="A23534" s="3"/>
    </row>
    <row r="23535" spans="1:1" x14ac:dyDescent="0.25">
      <c r="A23535" s="3"/>
    </row>
    <row r="23536" spans="1:1" x14ac:dyDescent="0.25">
      <c r="A23536" s="3"/>
    </row>
    <row r="23537" spans="1:1" x14ac:dyDescent="0.25">
      <c r="A23537" s="3"/>
    </row>
    <row r="23538" spans="1:1" x14ac:dyDescent="0.25">
      <c r="A23538" s="3"/>
    </row>
    <row r="23539" spans="1:1" x14ac:dyDescent="0.25">
      <c r="A23539" s="3"/>
    </row>
    <row r="23540" spans="1:1" x14ac:dyDescent="0.25">
      <c r="A23540" s="3"/>
    </row>
    <row r="23541" spans="1:1" x14ac:dyDescent="0.25">
      <c r="A23541" s="3"/>
    </row>
    <row r="23542" spans="1:1" x14ac:dyDescent="0.25">
      <c r="A23542" s="3"/>
    </row>
    <row r="23543" spans="1:1" x14ac:dyDescent="0.25">
      <c r="A23543" s="3"/>
    </row>
    <row r="23544" spans="1:1" x14ac:dyDescent="0.25">
      <c r="A23544" s="3"/>
    </row>
    <row r="23545" spans="1:1" x14ac:dyDescent="0.25">
      <c r="A23545" s="3"/>
    </row>
    <row r="23546" spans="1:1" x14ac:dyDescent="0.25">
      <c r="A23546" s="3"/>
    </row>
    <row r="23547" spans="1:1" x14ac:dyDescent="0.25">
      <c r="A23547" s="3"/>
    </row>
    <row r="23548" spans="1:1" x14ac:dyDescent="0.25">
      <c r="A23548" s="3"/>
    </row>
    <row r="23549" spans="1:1" x14ac:dyDescent="0.25">
      <c r="A23549" s="3"/>
    </row>
    <row r="23550" spans="1:1" x14ac:dyDescent="0.25">
      <c r="A23550" s="3"/>
    </row>
    <row r="23551" spans="1:1" x14ac:dyDescent="0.25">
      <c r="A23551" s="3"/>
    </row>
    <row r="23552" spans="1:1" x14ac:dyDescent="0.25">
      <c r="A23552" s="3"/>
    </row>
    <row r="23553" spans="1:1" x14ac:dyDescent="0.25">
      <c r="A23553" s="3"/>
    </row>
    <row r="23554" spans="1:1" x14ac:dyDescent="0.25">
      <c r="A23554" s="3"/>
    </row>
    <row r="23555" spans="1:1" x14ac:dyDescent="0.25">
      <c r="A23555" s="3"/>
    </row>
    <row r="23556" spans="1:1" x14ac:dyDescent="0.25">
      <c r="A23556" s="3"/>
    </row>
    <row r="23557" spans="1:1" x14ac:dyDescent="0.25">
      <c r="A23557" s="3"/>
    </row>
    <row r="23558" spans="1:1" x14ac:dyDescent="0.25">
      <c r="A23558" s="3"/>
    </row>
    <row r="23559" spans="1:1" x14ac:dyDescent="0.25">
      <c r="A23559" s="3"/>
    </row>
    <row r="23560" spans="1:1" x14ac:dyDescent="0.25">
      <c r="A23560" s="3"/>
    </row>
    <row r="23561" spans="1:1" x14ac:dyDescent="0.25">
      <c r="A23561" s="3"/>
    </row>
    <row r="23562" spans="1:1" x14ac:dyDescent="0.25">
      <c r="A23562" s="3"/>
    </row>
    <row r="23563" spans="1:1" x14ac:dyDescent="0.25">
      <c r="A23563" s="3"/>
    </row>
    <row r="23564" spans="1:1" x14ac:dyDescent="0.25">
      <c r="A23564" s="3"/>
    </row>
    <row r="23565" spans="1:1" x14ac:dyDescent="0.25">
      <c r="A23565" s="3"/>
    </row>
    <row r="23566" spans="1:1" x14ac:dyDescent="0.25">
      <c r="A23566" s="3"/>
    </row>
    <row r="23567" spans="1:1" x14ac:dyDescent="0.25">
      <c r="A23567" s="3"/>
    </row>
    <row r="23568" spans="1:1" x14ac:dyDescent="0.25">
      <c r="A23568" s="3"/>
    </row>
    <row r="23569" spans="1:1" x14ac:dyDescent="0.25">
      <c r="A23569" s="3"/>
    </row>
    <row r="23570" spans="1:1" x14ac:dyDescent="0.25">
      <c r="A23570" s="3"/>
    </row>
    <row r="23571" spans="1:1" x14ac:dyDescent="0.25">
      <c r="A23571" s="3"/>
    </row>
    <row r="23572" spans="1:1" x14ac:dyDescent="0.25">
      <c r="A23572" s="3"/>
    </row>
    <row r="23573" spans="1:1" x14ac:dyDescent="0.25">
      <c r="A23573" s="3"/>
    </row>
    <row r="23574" spans="1:1" x14ac:dyDescent="0.25">
      <c r="A23574" s="3"/>
    </row>
    <row r="23575" spans="1:1" x14ac:dyDescent="0.25">
      <c r="A23575" s="3"/>
    </row>
    <row r="23576" spans="1:1" x14ac:dyDescent="0.25">
      <c r="A23576" s="3"/>
    </row>
    <row r="23577" spans="1:1" x14ac:dyDescent="0.25">
      <c r="A23577" s="3"/>
    </row>
    <row r="23578" spans="1:1" x14ac:dyDescent="0.25">
      <c r="A23578" s="3"/>
    </row>
    <row r="23579" spans="1:1" x14ac:dyDescent="0.25">
      <c r="A23579" s="3"/>
    </row>
    <row r="23580" spans="1:1" x14ac:dyDescent="0.25">
      <c r="A23580" s="3"/>
    </row>
    <row r="23581" spans="1:1" x14ac:dyDescent="0.25">
      <c r="A23581" s="3"/>
    </row>
    <row r="23582" spans="1:1" x14ac:dyDescent="0.25">
      <c r="A23582" s="3"/>
    </row>
    <row r="23583" spans="1:1" x14ac:dyDescent="0.25">
      <c r="A23583" s="3"/>
    </row>
    <row r="23584" spans="1:1" x14ac:dyDescent="0.25">
      <c r="A23584" s="3"/>
    </row>
    <row r="23585" spans="1:1" x14ac:dyDescent="0.25">
      <c r="A23585" s="3"/>
    </row>
    <row r="23586" spans="1:1" x14ac:dyDescent="0.25">
      <c r="A23586" s="3"/>
    </row>
    <row r="23587" spans="1:1" x14ac:dyDescent="0.25">
      <c r="A23587" s="3"/>
    </row>
    <row r="23588" spans="1:1" x14ac:dyDescent="0.25">
      <c r="A23588" s="3"/>
    </row>
    <row r="23589" spans="1:1" x14ac:dyDescent="0.25">
      <c r="A23589" s="3"/>
    </row>
    <row r="23590" spans="1:1" x14ac:dyDescent="0.25">
      <c r="A23590" s="3"/>
    </row>
    <row r="23591" spans="1:1" x14ac:dyDescent="0.25">
      <c r="A23591" s="3"/>
    </row>
    <row r="23592" spans="1:1" x14ac:dyDescent="0.25">
      <c r="A23592" s="3"/>
    </row>
    <row r="23593" spans="1:1" x14ac:dyDescent="0.25">
      <c r="A23593" s="3"/>
    </row>
    <row r="23594" spans="1:1" x14ac:dyDescent="0.25">
      <c r="A23594" s="3"/>
    </row>
    <row r="23595" spans="1:1" x14ac:dyDescent="0.25">
      <c r="A23595" s="3"/>
    </row>
    <row r="23596" spans="1:1" x14ac:dyDescent="0.25">
      <c r="A23596" s="3"/>
    </row>
    <row r="23597" spans="1:1" x14ac:dyDescent="0.25">
      <c r="A23597" s="3"/>
    </row>
    <row r="23598" spans="1:1" x14ac:dyDescent="0.25">
      <c r="A23598" s="3"/>
    </row>
    <row r="23599" spans="1:1" x14ac:dyDescent="0.25">
      <c r="A23599" s="3"/>
    </row>
    <row r="23600" spans="1:1" x14ac:dyDescent="0.25">
      <c r="A23600" s="3"/>
    </row>
    <row r="23601" spans="1:1" x14ac:dyDescent="0.25">
      <c r="A23601" s="3"/>
    </row>
    <row r="23602" spans="1:1" x14ac:dyDescent="0.25">
      <c r="A23602" s="3"/>
    </row>
    <row r="23603" spans="1:1" x14ac:dyDescent="0.25">
      <c r="A23603" s="3"/>
    </row>
    <row r="23604" spans="1:1" x14ac:dyDescent="0.25">
      <c r="A23604" s="3"/>
    </row>
    <row r="23605" spans="1:1" x14ac:dyDescent="0.25">
      <c r="A23605" s="3"/>
    </row>
    <row r="23606" spans="1:1" x14ac:dyDescent="0.25">
      <c r="A23606" s="3"/>
    </row>
    <row r="23607" spans="1:1" x14ac:dyDescent="0.25">
      <c r="A23607" s="3"/>
    </row>
    <row r="23608" spans="1:1" x14ac:dyDescent="0.25">
      <c r="A23608" s="3"/>
    </row>
    <row r="23609" spans="1:1" x14ac:dyDescent="0.25">
      <c r="A23609" s="3"/>
    </row>
    <row r="23610" spans="1:1" x14ac:dyDescent="0.25">
      <c r="A23610" s="3"/>
    </row>
    <row r="23611" spans="1:1" x14ac:dyDescent="0.25">
      <c r="A23611" s="3"/>
    </row>
    <row r="23612" spans="1:1" x14ac:dyDescent="0.25">
      <c r="A23612" s="3"/>
    </row>
    <row r="23613" spans="1:1" x14ac:dyDescent="0.25">
      <c r="A23613" s="3"/>
    </row>
    <row r="23614" spans="1:1" x14ac:dyDescent="0.25">
      <c r="A23614" s="3"/>
    </row>
    <row r="23615" spans="1:1" x14ac:dyDescent="0.25">
      <c r="A23615" s="3"/>
    </row>
    <row r="23616" spans="1:1" x14ac:dyDescent="0.25">
      <c r="A23616" s="3"/>
    </row>
    <row r="23617" spans="1:1" x14ac:dyDescent="0.25">
      <c r="A23617" s="3"/>
    </row>
    <row r="23618" spans="1:1" x14ac:dyDescent="0.25">
      <c r="A23618" s="3"/>
    </row>
    <row r="23619" spans="1:1" x14ac:dyDescent="0.25">
      <c r="A23619" s="3"/>
    </row>
    <row r="23620" spans="1:1" x14ac:dyDescent="0.25">
      <c r="A23620" s="3"/>
    </row>
    <row r="23621" spans="1:1" x14ac:dyDescent="0.25">
      <c r="A23621" s="3"/>
    </row>
    <row r="23622" spans="1:1" x14ac:dyDescent="0.25">
      <c r="A23622" s="3"/>
    </row>
    <row r="23623" spans="1:1" x14ac:dyDescent="0.25">
      <c r="A23623" s="3"/>
    </row>
    <row r="23624" spans="1:1" x14ac:dyDescent="0.25">
      <c r="A23624" s="3"/>
    </row>
    <row r="23625" spans="1:1" x14ac:dyDescent="0.25">
      <c r="A23625" s="3"/>
    </row>
    <row r="23626" spans="1:1" x14ac:dyDescent="0.25">
      <c r="A23626" s="3"/>
    </row>
    <row r="23627" spans="1:1" x14ac:dyDescent="0.25">
      <c r="A23627" s="3"/>
    </row>
    <row r="23628" spans="1:1" x14ac:dyDescent="0.25">
      <c r="A23628" s="3"/>
    </row>
    <row r="23629" spans="1:1" x14ac:dyDescent="0.25">
      <c r="A23629" s="3"/>
    </row>
    <row r="23630" spans="1:1" x14ac:dyDescent="0.25">
      <c r="A23630" s="3"/>
    </row>
    <row r="23631" spans="1:1" x14ac:dyDescent="0.25">
      <c r="A23631" s="3"/>
    </row>
    <row r="23632" spans="1:1" x14ac:dyDescent="0.25">
      <c r="A23632" s="3"/>
    </row>
    <row r="23633" spans="1:1" x14ac:dyDescent="0.25">
      <c r="A23633" s="3"/>
    </row>
    <row r="23634" spans="1:1" x14ac:dyDescent="0.25">
      <c r="A23634" s="3"/>
    </row>
    <row r="23635" spans="1:1" x14ac:dyDescent="0.25">
      <c r="A23635" s="3"/>
    </row>
    <row r="23636" spans="1:1" x14ac:dyDescent="0.25">
      <c r="A23636" s="3"/>
    </row>
    <row r="23637" spans="1:1" x14ac:dyDescent="0.25">
      <c r="A23637" s="3"/>
    </row>
    <row r="23638" spans="1:1" x14ac:dyDescent="0.25">
      <c r="A23638" s="3"/>
    </row>
    <row r="23639" spans="1:1" x14ac:dyDescent="0.25">
      <c r="A23639" s="3"/>
    </row>
    <row r="23640" spans="1:1" x14ac:dyDescent="0.25">
      <c r="A23640" s="3"/>
    </row>
    <row r="23641" spans="1:1" x14ac:dyDescent="0.25">
      <c r="A23641" s="3"/>
    </row>
    <row r="23642" spans="1:1" x14ac:dyDescent="0.25">
      <c r="A23642" s="3"/>
    </row>
    <row r="23643" spans="1:1" x14ac:dyDescent="0.25">
      <c r="A23643" s="3"/>
    </row>
    <row r="23644" spans="1:1" x14ac:dyDescent="0.25">
      <c r="A23644" s="3"/>
    </row>
    <row r="23645" spans="1:1" x14ac:dyDescent="0.25">
      <c r="A23645" s="3"/>
    </row>
    <row r="23646" spans="1:1" x14ac:dyDescent="0.25">
      <c r="A23646" s="3"/>
    </row>
    <row r="23647" spans="1:1" x14ac:dyDescent="0.25">
      <c r="A23647" s="3"/>
    </row>
    <row r="23648" spans="1:1" x14ac:dyDescent="0.25">
      <c r="A23648" s="3"/>
    </row>
    <row r="23649" spans="1:1" x14ac:dyDescent="0.25">
      <c r="A23649" s="3"/>
    </row>
    <row r="23650" spans="1:1" x14ac:dyDescent="0.25">
      <c r="A23650" s="3"/>
    </row>
    <row r="23651" spans="1:1" x14ac:dyDescent="0.25">
      <c r="A23651" s="3"/>
    </row>
    <row r="23652" spans="1:1" x14ac:dyDescent="0.25">
      <c r="A23652" s="3"/>
    </row>
    <row r="23653" spans="1:1" x14ac:dyDescent="0.25">
      <c r="A23653" s="3"/>
    </row>
    <row r="23654" spans="1:1" x14ac:dyDescent="0.25">
      <c r="A23654" s="3"/>
    </row>
    <row r="23655" spans="1:1" x14ac:dyDescent="0.25">
      <c r="A23655" s="3"/>
    </row>
    <row r="23656" spans="1:1" x14ac:dyDescent="0.25">
      <c r="A23656" s="3"/>
    </row>
    <row r="23657" spans="1:1" x14ac:dyDescent="0.25">
      <c r="A23657" s="3"/>
    </row>
    <row r="23658" spans="1:1" x14ac:dyDescent="0.25">
      <c r="A23658" s="3"/>
    </row>
    <row r="23659" spans="1:1" x14ac:dyDescent="0.25">
      <c r="A23659" s="3"/>
    </row>
    <row r="23660" spans="1:1" x14ac:dyDescent="0.25">
      <c r="A23660" s="3"/>
    </row>
    <row r="23661" spans="1:1" x14ac:dyDescent="0.25">
      <c r="A23661" s="3"/>
    </row>
    <row r="23662" spans="1:1" x14ac:dyDescent="0.25">
      <c r="A23662" s="3"/>
    </row>
    <row r="23663" spans="1:1" x14ac:dyDescent="0.25">
      <c r="A23663" s="3"/>
    </row>
    <row r="23664" spans="1:1" x14ac:dyDescent="0.25">
      <c r="A23664" s="3"/>
    </row>
    <row r="23665" spans="1:1" x14ac:dyDescent="0.25">
      <c r="A23665" s="3"/>
    </row>
    <row r="23666" spans="1:1" x14ac:dyDescent="0.25">
      <c r="A23666" s="3"/>
    </row>
    <row r="23667" spans="1:1" x14ac:dyDescent="0.25">
      <c r="A23667" s="3"/>
    </row>
    <row r="23668" spans="1:1" x14ac:dyDescent="0.25">
      <c r="A23668" s="3"/>
    </row>
    <row r="23669" spans="1:1" x14ac:dyDescent="0.25">
      <c r="A23669" s="3"/>
    </row>
    <row r="23670" spans="1:1" x14ac:dyDescent="0.25">
      <c r="A23670" s="3"/>
    </row>
    <row r="23671" spans="1:1" x14ac:dyDescent="0.25">
      <c r="A23671" s="3"/>
    </row>
    <row r="23672" spans="1:1" x14ac:dyDescent="0.25">
      <c r="A23672" s="3"/>
    </row>
    <row r="23673" spans="1:1" x14ac:dyDescent="0.25">
      <c r="A23673" s="3"/>
    </row>
    <row r="23674" spans="1:1" x14ac:dyDescent="0.25">
      <c r="A23674" s="3"/>
    </row>
    <row r="23675" spans="1:1" x14ac:dyDescent="0.25">
      <c r="A23675" s="3"/>
    </row>
    <row r="23676" spans="1:1" x14ac:dyDescent="0.25">
      <c r="A23676" s="3"/>
    </row>
    <row r="23677" spans="1:1" x14ac:dyDescent="0.25">
      <c r="A23677" s="3"/>
    </row>
    <row r="23678" spans="1:1" x14ac:dyDescent="0.25">
      <c r="A23678" s="3"/>
    </row>
    <row r="23679" spans="1:1" x14ac:dyDescent="0.25">
      <c r="A23679" s="3"/>
    </row>
    <row r="23680" spans="1:1" x14ac:dyDescent="0.25">
      <c r="A23680" s="3"/>
    </row>
    <row r="23681" spans="1:1" x14ac:dyDescent="0.25">
      <c r="A23681" s="3"/>
    </row>
    <row r="23682" spans="1:1" x14ac:dyDescent="0.25">
      <c r="A23682" s="3"/>
    </row>
    <row r="23683" spans="1:1" x14ac:dyDescent="0.25">
      <c r="A23683" s="3"/>
    </row>
    <row r="23684" spans="1:1" x14ac:dyDescent="0.25">
      <c r="A23684" s="3"/>
    </row>
    <row r="23685" spans="1:1" x14ac:dyDescent="0.25">
      <c r="A23685" s="3"/>
    </row>
    <row r="23686" spans="1:1" x14ac:dyDescent="0.25">
      <c r="A23686" s="3"/>
    </row>
    <row r="23687" spans="1:1" x14ac:dyDescent="0.25">
      <c r="A23687" s="3"/>
    </row>
    <row r="23688" spans="1:1" x14ac:dyDescent="0.25">
      <c r="A23688" s="3"/>
    </row>
    <row r="23689" spans="1:1" x14ac:dyDescent="0.25">
      <c r="A23689" s="3"/>
    </row>
    <row r="23690" spans="1:1" x14ac:dyDescent="0.25">
      <c r="A23690" s="3"/>
    </row>
    <row r="23691" spans="1:1" x14ac:dyDescent="0.25">
      <c r="A23691" s="3"/>
    </row>
    <row r="23692" spans="1:1" x14ac:dyDescent="0.25">
      <c r="A23692" s="3"/>
    </row>
    <row r="23693" spans="1:1" x14ac:dyDescent="0.25">
      <c r="A23693" s="3"/>
    </row>
    <row r="23694" spans="1:1" x14ac:dyDescent="0.25">
      <c r="A23694" s="3"/>
    </row>
    <row r="23695" spans="1:1" x14ac:dyDescent="0.25">
      <c r="A23695" s="3"/>
    </row>
    <row r="23696" spans="1:1" x14ac:dyDescent="0.25">
      <c r="A23696" s="3"/>
    </row>
    <row r="23697" spans="1:1" x14ac:dyDescent="0.25">
      <c r="A23697" s="3"/>
    </row>
    <row r="23698" spans="1:1" x14ac:dyDescent="0.25">
      <c r="A23698" s="3"/>
    </row>
    <row r="23699" spans="1:1" x14ac:dyDescent="0.25">
      <c r="A23699" s="3"/>
    </row>
    <row r="23700" spans="1:1" x14ac:dyDescent="0.25">
      <c r="A23700" s="3"/>
    </row>
    <row r="23701" spans="1:1" x14ac:dyDescent="0.25">
      <c r="A23701" s="3"/>
    </row>
    <row r="23702" spans="1:1" x14ac:dyDescent="0.25">
      <c r="A23702" s="3"/>
    </row>
    <row r="23703" spans="1:1" x14ac:dyDescent="0.25">
      <c r="A23703" s="3"/>
    </row>
    <row r="23704" spans="1:1" x14ac:dyDescent="0.25">
      <c r="A23704" s="3"/>
    </row>
    <row r="23705" spans="1:1" x14ac:dyDescent="0.25">
      <c r="A23705" s="3"/>
    </row>
    <row r="23706" spans="1:1" x14ac:dyDescent="0.25">
      <c r="A23706" s="3"/>
    </row>
    <row r="23707" spans="1:1" x14ac:dyDescent="0.25">
      <c r="A23707" s="3"/>
    </row>
    <row r="23708" spans="1:1" x14ac:dyDescent="0.25">
      <c r="A23708" s="3"/>
    </row>
    <row r="23709" spans="1:1" x14ac:dyDescent="0.25">
      <c r="A23709" s="3"/>
    </row>
    <row r="23710" spans="1:1" x14ac:dyDescent="0.25">
      <c r="A23710" s="3"/>
    </row>
    <row r="23711" spans="1:1" x14ac:dyDescent="0.25">
      <c r="A23711" s="3"/>
    </row>
    <row r="23712" spans="1:1" x14ac:dyDescent="0.25">
      <c r="A23712" s="3"/>
    </row>
    <row r="23713" spans="1:1" x14ac:dyDescent="0.25">
      <c r="A23713" s="3"/>
    </row>
    <row r="23714" spans="1:1" x14ac:dyDescent="0.25">
      <c r="A23714" s="3"/>
    </row>
    <row r="23715" spans="1:1" x14ac:dyDescent="0.25">
      <c r="A23715" s="3"/>
    </row>
    <row r="23716" spans="1:1" x14ac:dyDescent="0.25">
      <c r="A23716" s="3"/>
    </row>
    <row r="23717" spans="1:1" x14ac:dyDescent="0.25">
      <c r="A23717" s="3"/>
    </row>
    <row r="23718" spans="1:1" x14ac:dyDescent="0.25">
      <c r="A23718" s="3"/>
    </row>
    <row r="23719" spans="1:1" x14ac:dyDescent="0.25">
      <c r="A23719" s="3"/>
    </row>
    <row r="23720" spans="1:1" x14ac:dyDescent="0.25">
      <c r="A23720" s="3"/>
    </row>
    <row r="23721" spans="1:1" x14ac:dyDescent="0.25">
      <c r="A23721" s="3"/>
    </row>
    <row r="23722" spans="1:1" x14ac:dyDescent="0.25">
      <c r="A23722" s="3"/>
    </row>
    <row r="23723" spans="1:1" x14ac:dyDescent="0.25">
      <c r="A23723" s="3"/>
    </row>
    <row r="23724" spans="1:1" x14ac:dyDescent="0.25">
      <c r="A23724" s="3"/>
    </row>
    <row r="23725" spans="1:1" x14ac:dyDescent="0.25">
      <c r="A23725" s="3"/>
    </row>
    <row r="23726" spans="1:1" x14ac:dyDescent="0.25">
      <c r="A23726" s="3"/>
    </row>
    <row r="23727" spans="1:1" x14ac:dyDescent="0.25">
      <c r="A23727" s="3"/>
    </row>
    <row r="23728" spans="1:1" x14ac:dyDescent="0.25">
      <c r="A23728" s="3"/>
    </row>
    <row r="23729" spans="1:1" x14ac:dyDescent="0.25">
      <c r="A23729" s="3"/>
    </row>
    <row r="23730" spans="1:1" x14ac:dyDescent="0.25">
      <c r="A23730" s="3"/>
    </row>
    <row r="23731" spans="1:1" x14ac:dyDescent="0.25">
      <c r="A23731" s="3"/>
    </row>
    <row r="23732" spans="1:1" x14ac:dyDescent="0.25">
      <c r="A23732" s="3"/>
    </row>
    <row r="23733" spans="1:1" x14ac:dyDescent="0.25">
      <c r="A23733" s="3"/>
    </row>
    <row r="23734" spans="1:1" x14ac:dyDescent="0.25">
      <c r="A23734" s="3"/>
    </row>
    <row r="23735" spans="1:1" x14ac:dyDescent="0.25">
      <c r="A23735" s="3"/>
    </row>
    <row r="23736" spans="1:1" x14ac:dyDescent="0.25">
      <c r="A23736" s="3"/>
    </row>
    <row r="23737" spans="1:1" x14ac:dyDescent="0.25">
      <c r="A23737" s="3"/>
    </row>
    <row r="23738" spans="1:1" x14ac:dyDescent="0.25">
      <c r="A23738" s="3"/>
    </row>
    <row r="23739" spans="1:1" x14ac:dyDescent="0.25">
      <c r="A23739" s="3"/>
    </row>
    <row r="23740" spans="1:1" x14ac:dyDescent="0.25">
      <c r="A23740" s="3"/>
    </row>
    <row r="23741" spans="1:1" x14ac:dyDescent="0.25">
      <c r="A23741" s="3"/>
    </row>
    <row r="23742" spans="1:1" x14ac:dyDescent="0.25">
      <c r="A23742" s="3"/>
    </row>
    <row r="23743" spans="1:1" x14ac:dyDescent="0.25">
      <c r="A23743" s="3"/>
    </row>
    <row r="23744" spans="1:1" x14ac:dyDescent="0.25">
      <c r="A23744" s="3"/>
    </row>
    <row r="23745" spans="1:1" x14ac:dyDescent="0.25">
      <c r="A23745" s="3"/>
    </row>
    <row r="23746" spans="1:1" x14ac:dyDescent="0.25">
      <c r="A23746" s="3"/>
    </row>
    <row r="23747" spans="1:1" x14ac:dyDescent="0.25">
      <c r="A23747" s="3"/>
    </row>
    <row r="23748" spans="1:1" x14ac:dyDescent="0.25">
      <c r="A23748" s="3"/>
    </row>
    <row r="23749" spans="1:1" x14ac:dyDescent="0.25">
      <c r="A23749" s="3"/>
    </row>
    <row r="23750" spans="1:1" x14ac:dyDescent="0.25">
      <c r="A23750" s="3"/>
    </row>
    <row r="23751" spans="1:1" x14ac:dyDescent="0.25">
      <c r="A23751" s="3"/>
    </row>
    <row r="23752" spans="1:1" x14ac:dyDescent="0.25">
      <c r="A23752" s="3"/>
    </row>
    <row r="23753" spans="1:1" x14ac:dyDescent="0.25">
      <c r="A23753" s="3"/>
    </row>
    <row r="23754" spans="1:1" x14ac:dyDescent="0.25">
      <c r="A23754" s="3"/>
    </row>
    <row r="23755" spans="1:1" x14ac:dyDescent="0.25">
      <c r="A23755" s="3"/>
    </row>
    <row r="23756" spans="1:1" x14ac:dyDescent="0.25">
      <c r="A23756" s="3"/>
    </row>
    <row r="23757" spans="1:1" x14ac:dyDescent="0.25">
      <c r="A23757" s="3"/>
    </row>
    <row r="23758" spans="1:1" x14ac:dyDescent="0.25">
      <c r="A23758" s="3"/>
    </row>
    <row r="23759" spans="1:1" x14ac:dyDescent="0.25">
      <c r="A23759" s="3"/>
    </row>
    <row r="23760" spans="1:1" x14ac:dyDescent="0.25">
      <c r="A23760" s="3"/>
    </row>
    <row r="23761" spans="1:1" x14ac:dyDescent="0.25">
      <c r="A23761" s="3"/>
    </row>
    <row r="23762" spans="1:1" x14ac:dyDescent="0.25">
      <c r="A23762" s="3"/>
    </row>
    <row r="23763" spans="1:1" x14ac:dyDescent="0.25">
      <c r="A23763" s="3"/>
    </row>
    <row r="23764" spans="1:1" x14ac:dyDescent="0.25">
      <c r="A23764" s="3"/>
    </row>
    <row r="23765" spans="1:1" x14ac:dyDescent="0.25">
      <c r="A23765" s="3"/>
    </row>
    <row r="23766" spans="1:1" x14ac:dyDescent="0.25">
      <c r="A23766" s="3"/>
    </row>
    <row r="23767" spans="1:1" x14ac:dyDescent="0.25">
      <c r="A23767" s="3"/>
    </row>
    <row r="23768" spans="1:1" x14ac:dyDescent="0.25">
      <c r="A23768" s="3"/>
    </row>
    <row r="23769" spans="1:1" x14ac:dyDescent="0.25">
      <c r="A23769" s="3"/>
    </row>
    <row r="23770" spans="1:1" x14ac:dyDescent="0.25">
      <c r="A23770" s="3"/>
    </row>
    <row r="23771" spans="1:1" x14ac:dyDescent="0.25">
      <c r="A23771" s="3"/>
    </row>
    <row r="23772" spans="1:1" x14ac:dyDescent="0.25">
      <c r="A23772" s="3"/>
    </row>
    <row r="23773" spans="1:1" x14ac:dyDescent="0.25">
      <c r="A23773" s="3"/>
    </row>
    <row r="23774" spans="1:1" x14ac:dyDescent="0.25">
      <c r="A23774" s="3"/>
    </row>
    <row r="23775" spans="1:1" x14ac:dyDescent="0.25">
      <c r="A23775" s="3"/>
    </row>
    <row r="23776" spans="1:1" x14ac:dyDescent="0.25">
      <c r="A23776" s="3"/>
    </row>
    <row r="23777" spans="1:1" x14ac:dyDescent="0.25">
      <c r="A23777" s="3"/>
    </row>
    <row r="23778" spans="1:1" x14ac:dyDescent="0.25">
      <c r="A23778" s="3"/>
    </row>
    <row r="23779" spans="1:1" x14ac:dyDescent="0.25">
      <c r="A23779" s="3"/>
    </row>
    <row r="23780" spans="1:1" x14ac:dyDescent="0.25">
      <c r="A23780" s="3"/>
    </row>
    <row r="23781" spans="1:1" x14ac:dyDescent="0.25">
      <c r="A23781" s="3"/>
    </row>
    <row r="23782" spans="1:1" x14ac:dyDescent="0.25">
      <c r="A23782" s="3"/>
    </row>
    <row r="23783" spans="1:1" x14ac:dyDescent="0.25">
      <c r="A23783" s="3"/>
    </row>
    <row r="23784" spans="1:1" x14ac:dyDescent="0.25">
      <c r="A23784" s="3"/>
    </row>
    <row r="23785" spans="1:1" x14ac:dyDescent="0.25">
      <c r="A23785" s="3"/>
    </row>
    <row r="23786" spans="1:1" x14ac:dyDescent="0.25">
      <c r="A23786" s="3"/>
    </row>
    <row r="23787" spans="1:1" x14ac:dyDescent="0.25">
      <c r="A23787" s="3"/>
    </row>
    <row r="23788" spans="1:1" x14ac:dyDescent="0.25">
      <c r="A23788" s="3"/>
    </row>
    <row r="23789" spans="1:1" x14ac:dyDescent="0.25">
      <c r="A23789" s="3"/>
    </row>
    <row r="23790" spans="1:1" x14ac:dyDescent="0.25">
      <c r="A23790" s="3"/>
    </row>
    <row r="23791" spans="1:1" x14ac:dyDescent="0.25">
      <c r="A23791" s="3"/>
    </row>
    <row r="23792" spans="1:1" x14ac:dyDescent="0.25">
      <c r="A23792" s="3"/>
    </row>
    <row r="23793" spans="1:1" x14ac:dyDescent="0.25">
      <c r="A23793" s="3"/>
    </row>
    <row r="23794" spans="1:1" x14ac:dyDescent="0.25">
      <c r="A23794" s="3"/>
    </row>
    <row r="23795" spans="1:1" x14ac:dyDescent="0.25">
      <c r="A23795" s="3"/>
    </row>
    <row r="23796" spans="1:1" x14ac:dyDescent="0.25">
      <c r="A23796" s="3"/>
    </row>
    <row r="23797" spans="1:1" x14ac:dyDescent="0.25">
      <c r="A23797" s="3"/>
    </row>
    <row r="23798" spans="1:1" x14ac:dyDescent="0.25">
      <c r="A23798" s="3"/>
    </row>
    <row r="23799" spans="1:1" x14ac:dyDescent="0.25">
      <c r="A23799" s="3"/>
    </row>
    <row r="23800" spans="1:1" x14ac:dyDescent="0.25">
      <c r="A23800" s="3"/>
    </row>
    <row r="23801" spans="1:1" x14ac:dyDescent="0.25">
      <c r="A23801" s="3"/>
    </row>
    <row r="23802" spans="1:1" x14ac:dyDescent="0.25">
      <c r="A23802" s="3"/>
    </row>
    <row r="23803" spans="1:1" x14ac:dyDescent="0.25">
      <c r="A23803" s="3"/>
    </row>
    <row r="23804" spans="1:1" x14ac:dyDescent="0.25">
      <c r="A23804" s="3"/>
    </row>
    <row r="23805" spans="1:1" x14ac:dyDescent="0.25">
      <c r="A23805" s="3"/>
    </row>
    <row r="23806" spans="1:1" x14ac:dyDescent="0.25">
      <c r="A23806" s="3"/>
    </row>
    <row r="23807" spans="1:1" x14ac:dyDescent="0.25">
      <c r="A23807" s="3"/>
    </row>
    <row r="23808" spans="1:1" x14ac:dyDescent="0.25">
      <c r="A23808" s="3"/>
    </row>
    <row r="23809" spans="1:1" x14ac:dyDescent="0.25">
      <c r="A23809" s="3"/>
    </row>
    <row r="23810" spans="1:1" x14ac:dyDescent="0.25">
      <c r="A23810" s="3"/>
    </row>
    <row r="23811" spans="1:1" x14ac:dyDescent="0.25">
      <c r="A23811" s="3"/>
    </row>
    <row r="23812" spans="1:1" x14ac:dyDescent="0.25">
      <c r="A23812" s="3"/>
    </row>
    <row r="23813" spans="1:1" x14ac:dyDescent="0.25">
      <c r="A23813" s="3"/>
    </row>
    <row r="23814" spans="1:1" x14ac:dyDescent="0.25">
      <c r="A23814" s="3"/>
    </row>
    <row r="23815" spans="1:1" x14ac:dyDescent="0.25">
      <c r="A23815" s="3"/>
    </row>
    <row r="23816" spans="1:1" x14ac:dyDescent="0.25">
      <c r="A23816" s="3"/>
    </row>
    <row r="23817" spans="1:1" x14ac:dyDescent="0.25">
      <c r="A23817" s="3"/>
    </row>
    <row r="23818" spans="1:1" x14ac:dyDescent="0.25">
      <c r="A23818" s="3"/>
    </row>
    <row r="23819" spans="1:1" x14ac:dyDescent="0.25">
      <c r="A23819" s="3"/>
    </row>
    <row r="23820" spans="1:1" x14ac:dyDescent="0.25">
      <c r="A23820" s="3"/>
    </row>
    <row r="23821" spans="1:1" x14ac:dyDescent="0.25">
      <c r="A23821" s="3"/>
    </row>
    <row r="23822" spans="1:1" x14ac:dyDescent="0.25">
      <c r="A23822" s="3"/>
    </row>
    <row r="23823" spans="1:1" x14ac:dyDescent="0.25">
      <c r="A23823" s="3"/>
    </row>
    <row r="23824" spans="1:1" x14ac:dyDescent="0.25">
      <c r="A23824" s="3"/>
    </row>
    <row r="23825" spans="1:1" x14ac:dyDescent="0.25">
      <c r="A23825" s="3"/>
    </row>
    <row r="23826" spans="1:1" x14ac:dyDescent="0.25">
      <c r="A23826" s="3"/>
    </row>
    <row r="23827" spans="1:1" x14ac:dyDescent="0.25">
      <c r="A23827" s="3"/>
    </row>
    <row r="23828" spans="1:1" x14ac:dyDescent="0.25">
      <c r="A23828" s="3"/>
    </row>
    <row r="23829" spans="1:1" x14ac:dyDescent="0.25">
      <c r="A23829" s="3"/>
    </row>
    <row r="23830" spans="1:1" x14ac:dyDescent="0.25">
      <c r="A23830" s="3"/>
    </row>
    <row r="23831" spans="1:1" x14ac:dyDescent="0.25">
      <c r="A23831" s="3"/>
    </row>
    <row r="23832" spans="1:1" x14ac:dyDescent="0.25">
      <c r="A23832" s="3"/>
    </row>
    <row r="23833" spans="1:1" x14ac:dyDescent="0.25">
      <c r="A23833" s="3"/>
    </row>
    <row r="23834" spans="1:1" x14ac:dyDescent="0.25">
      <c r="A23834" s="3"/>
    </row>
    <row r="23835" spans="1:1" x14ac:dyDescent="0.25">
      <c r="A23835" s="3"/>
    </row>
    <row r="23836" spans="1:1" x14ac:dyDescent="0.25">
      <c r="A23836" s="3"/>
    </row>
    <row r="23837" spans="1:1" x14ac:dyDescent="0.25">
      <c r="A23837" s="3"/>
    </row>
    <row r="23838" spans="1:1" x14ac:dyDescent="0.25">
      <c r="A23838" s="3"/>
    </row>
    <row r="23839" spans="1:1" x14ac:dyDescent="0.25">
      <c r="A23839" s="3"/>
    </row>
    <row r="23840" spans="1:1" x14ac:dyDescent="0.25">
      <c r="A23840" s="3"/>
    </row>
    <row r="23841" spans="1:1" x14ac:dyDescent="0.25">
      <c r="A23841" s="3"/>
    </row>
    <row r="23842" spans="1:1" x14ac:dyDescent="0.25">
      <c r="A23842" s="3"/>
    </row>
    <row r="23843" spans="1:1" x14ac:dyDescent="0.25">
      <c r="A23843" s="3"/>
    </row>
    <row r="23844" spans="1:1" x14ac:dyDescent="0.25">
      <c r="A23844" s="3"/>
    </row>
    <row r="23845" spans="1:1" x14ac:dyDescent="0.25">
      <c r="A23845" s="3"/>
    </row>
    <row r="23846" spans="1:1" x14ac:dyDescent="0.25">
      <c r="A23846" s="3"/>
    </row>
    <row r="23847" spans="1:1" x14ac:dyDescent="0.25">
      <c r="A23847" s="3"/>
    </row>
    <row r="23848" spans="1:1" x14ac:dyDescent="0.25">
      <c r="A23848" s="3"/>
    </row>
    <row r="23849" spans="1:1" x14ac:dyDescent="0.25">
      <c r="A23849" s="3"/>
    </row>
    <row r="23850" spans="1:1" x14ac:dyDescent="0.25">
      <c r="A23850" s="3"/>
    </row>
    <row r="23851" spans="1:1" x14ac:dyDescent="0.25">
      <c r="A23851" s="3"/>
    </row>
    <row r="23852" spans="1:1" x14ac:dyDescent="0.25">
      <c r="A23852" s="3"/>
    </row>
    <row r="23853" spans="1:1" x14ac:dyDescent="0.25">
      <c r="A23853" s="3"/>
    </row>
    <row r="23854" spans="1:1" x14ac:dyDescent="0.25">
      <c r="A23854" s="3"/>
    </row>
    <row r="23855" spans="1:1" x14ac:dyDescent="0.25">
      <c r="A23855" s="3"/>
    </row>
    <row r="23856" spans="1:1" x14ac:dyDescent="0.25">
      <c r="A23856" s="3"/>
    </row>
    <row r="23857" spans="1:1" x14ac:dyDescent="0.25">
      <c r="A23857" s="3"/>
    </row>
    <row r="23858" spans="1:1" x14ac:dyDescent="0.25">
      <c r="A23858" s="3"/>
    </row>
    <row r="23859" spans="1:1" x14ac:dyDescent="0.25">
      <c r="A23859" s="3"/>
    </row>
    <row r="23860" spans="1:1" x14ac:dyDescent="0.25">
      <c r="A23860" s="3"/>
    </row>
    <row r="23861" spans="1:1" x14ac:dyDescent="0.25">
      <c r="A23861" s="3"/>
    </row>
    <row r="23862" spans="1:1" x14ac:dyDescent="0.25">
      <c r="A23862" s="3"/>
    </row>
    <row r="23863" spans="1:1" x14ac:dyDescent="0.25">
      <c r="A23863" s="3"/>
    </row>
    <row r="23864" spans="1:1" x14ac:dyDescent="0.25">
      <c r="A23864" s="3"/>
    </row>
    <row r="23865" spans="1:1" x14ac:dyDescent="0.25">
      <c r="A23865" s="3"/>
    </row>
    <row r="23866" spans="1:1" x14ac:dyDescent="0.25">
      <c r="A23866" s="3"/>
    </row>
    <row r="23867" spans="1:1" x14ac:dyDescent="0.25">
      <c r="A23867" s="3"/>
    </row>
    <row r="23868" spans="1:1" x14ac:dyDescent="0.25">
      <c r="A23868" s="3"/>
    </row>
    <row r="23869" spans="1:1" x14ac:dyDescent="0.25">
      <c r="A23869" s="3"/>
    </row>
    <row r="23870" spans="1:1" x14ac:dyDescent="0.25">
      <c r="A23870" s="3"/>
    </row>
    <row r="23871" spans="1:1" x14ac:dyDescent="0.25">
      <c r="A23871" s="3"/>
    </row>
    <row r="23872" spans="1:1" x14ac:dyDescent="0.25">
      <c r="A23872" s="3"/>
    </row>
    <row r="23873" spans="1:1" x14ac:dyDescent="0.25">
      <c r="A23873" s="3"/>
    </row>
    <row r="23874" spans="1:1" x14ac:dyDescent="0.25">
      <c r="A23874" s="3"/>
    </row>
    <row r="23875" spans="1:1" x14ac:dyDescent="0.25">
      <c r="A23875" s="3"/>
    </row>
    <row r="23876" spans="1:1" x14ac:dyDescent="0.25">
      <c r="A23876" s="3"/>
    </row>
    <row r="23877" spans="1:1" x14ac:dyDescent="0.25">
      <c r="A23877" s="3"/>
    </row>
    <row r="23878" spans="1:1" x14ac:dyDescent="0.25">
      <c r="A23878" s="3"/>
    </row>
    <row r="23879" spans="1:1" x14ac:dyDescent="0.25">
      <c r="A23879" s="3"/>
    </row>
    <row r="23880" spans="1:1" x14ac:dyDescent="0.25">
      <c r="A23880" s="3"/>
    </row>
    <row r="23881" spans="1:1" x14ac:dyDescent="0.25">
      <c r="A23881" s="3"/>
    </row>
    <row r="23882" spans="1:1" x14ac:dyDescent="0.25">
      <c r="A23882" s="3"/>
    </row>
    <row r="23883" spans="1:1" x14ac:dyDescent="0.25">
      <c r="A23883" s="3"/>
    </row>
    <row r="23884" spans="1:1" x14ac:dyDescent="0.25">
      <c r="A23884" s="3"/>
    </row>
    <row r="23885" spans="1:1" x14ac:dyDescent="0.25">
      <c r="A23885" s="3"/>
    </row>
    <row r="23886" spans="1:1" x14ac:dyDescent="0.25">
      <c r="A23886" s="3"/>
    </row>
    <row r="23887" spans="1:1" x14ac:dyDescent="0.25">
      <c r="A23887" s="3"/>
    </row>
    <row r="23888" spans="1:1" x14ac:dyDescent="0.25">
      <c r="A23888" s="3"/>
    </row>
    <row r="23889" spans="1:1" x14ac:dyDescent="0.25">
      <c r="A23889" s="3"/>
    </row>
    <row r="23890" spans="1:1" x14ac:dyDescent="0.25">
      <c r="A23890" s="3"/>
    </row>
    <row r="23891" spans="1:1" x14ac:dyDescent="0.25">
      <c r="A23891" s="3"/>
    </row>
    <row r="23892" spans="1:1" x14ac:dyDescent="0.25">
      <c r="A23892" s="3"/>
    </row>
    <row r="23893" spans="1:1" x14ac:dyDescent="0.25">
      <c r="A23893" s="3"/>
    </row>
    <row r="23894" spans="1:1" x14ac:dyDescent="0.25">
      <c r="A23894" s="3"/>
    </row>
    <row r="23895" spans="1:1" x14ac:dyDescent="0.25">
      <c r="A23895" s="3"/>
    </row>
    <row r="23896" spans="1:1" x14ac:dyDescent="0.25">
      <c r="A23896" s="3"/>
    </row>
    <row r="23897" spans="1:1" x14ac:dyDescent="0.25">
      <c r="A23897" s="3"/>
    </row>
    <row r="23898" spans="1:1" x14ac:dyDescent="0.25">
      <c r="A23898" s="3"/>
    </row>
    <row r="23899" spans="1:1" x14ac:dyDescent="0.25">
      <c r="A23899" s="3"/>
    </row>
    <row r="23900" spans="1:1" x14ac:dyDescent="0.25">
      <c r="A23900" s="3"/>
    </row>
    <row r="23901" spans="1:1" x14ac:dyDescent="0.25">
      <c r="A23901" s="3"/>
    </row>
    <row r="23902" spans="1:1" x14ac:dyDescent="0.25">
      <c r="A23902" s="3"/>
    </row>
    <row r="23903" spans="1:1" x14ac:dyDescent="0.25">
      <c r="A23903" s="3"/>
    </row>
    <row r="23904" spans="1:1" x14ac:dyDescent="0.25">
      <c r="A23904" s="3"/>
    </row>
    <row r="23905" spans="1:1" x14ac:dyDescent="0.25">
      <c r="A23905" s="3"/>
    </row>
    <row r="23906" spans="1:1" x14ac:dyDescent="0.25">
      <c r="A23906" s="3"/>
    </row>
    <row r="23907" spans="1:1" x14ac:dyDescent="0.25">
      <c r="A23907" s="3"/>
    </row>
    <row r="23908" spans="1:1" x14ac:dyDescent="0.25">
      <c r="A23908" s="3"/>
    </row>
    <row r="23909" spans="1:1" x14ac:dyDescent="0.25">
      <c r="A23909" s="3"/>
    </row>
    <row r="23910" spans="1:1" x14ac:dyDescent="0.25">
      <c r="A23910" s="3"/>
    </row>
    <row r="23911" spans="1:1" x14ac:dyDescent="0.25">
      <c r="A23911" s="3"/>
    </row>
    <row r="23912" spans="1:1" x14ac:dyDescent="0.25">
      <c r="A23912" s="3"/>
    </row>
    <row r="23913" spans="1:1" x14ac:dyDescent="0.25">
      <c r="A23913" s="3"/>
    </row>
    <row r="23914" spans="1:1" x14ac:dyDescent="0.25">
      <c r="A23914" s="3"/>
    </row>
    <row r="23915" spans="1:1" x14ac:dyDescent="0.25">
      <c r="A23915" s="3"/>
    </row>
    <row r="23916" spans="1:1" x14ac:dyDescent="0.25">
      <c r="A23916" s="3"/>
    </row>
    <row r="23917" spans="1:1" x14ac:dyDescent="0.25">
      <c r="A23917" s="3"/>
    </row>
    <row r="23918" spans="1:1" x14ac:dyDescent="0.25">
      <c r="A23918" s="3"/>
    </row>
    <row r="23919" spans="1:1" x14ac:dyDescent="0.25">
      <c r="A23919" s="3"/>
    </row>
    <row r="23920" spans="1:1" x14ac:dyDescent="0.25">
      <c r="A23920" s="3"/>
    </row>
    <row r="23921" spans="1:1" x14ac:dyDescent="0.25">
      <c r="A23921" s="3"/>
    </row>
    <row r="23922" spans="1:1" x14ac:dyDescent="0.25">
      <c r="A23922" s="3"/>
    </row>
    <row r="23923" spans="1:1" x14ac:dyDescent="0.25">
      <c r="A23923" s="3"/>
    </row>
    <row r="23924" spans="1:1" x14ac:dyDescent="0.25">
      <c r="A23924" s="3"/>
    </row>
    <row r="23925" spans="1:1" x14ac:dyDescent="0.25">
      <c r="A23925" s="3"/>
    </row>
    <row r="23926" spans="1:1" x14ac:dyDescent="0.25">
      <c r="A23926" s="3"/>
    </row>
    <row r="23927" spans="1:1" x14ac:dyDescent="0.25">
      <c r="A23927" s="3"/>
    </row>
    <row r="23928" spans="1:1" x14ac:dyDescent="0.25">
      <c r="A23928" s="3"/>
    </row>
    <row r="23929" spans="1:1" x14ac:dyDescent="0.25">
      <c r="A23929" s="3"/>
    </row>
    <row r="23930" spans="1:1" x14ac:dyDescent="0.25">
      <c r="A23930" s="3"/>
    </row>
    <row r="23931" spans="1:1" x14ac:dyDescent="0.25">
      <c r="A23931" s="3"/>
    </row>
    <row r="23932" spans="1:1" x14ac:dyDescent="0.25">
      <c r="A23932" s="3"/>
    </row>
    <row r="23933" spans="1:1" x14ac:dyDescent="0.25">
      <c r="A23933" s="3"/>
    </row>
    <row r="23934" spans="1:1" x14ac:dyDescent="0.25">
      <c r="A23934" s="3"/>
    </row>
    <row r="23935" spans="1:1" x14ac:dyDescent="0.25">
      <c r="A23935" s="3"/>
    </row>
    <row r="23936" spans="1:1" x14ac:dyDescent="0.25">
      <c r="A23936" s="3"/>
    </row>
    <row r="23937" spans="1:1" x14ac:dyDescent="0.25">
      <c r="A23937" s="3"/>
    </row>
    <row r="23938" spans="1:1" x14ac:dyDescent="0.25">
      <c r="A23938" s="3"/>
    </row>
    <row r="23939" spans="1:1" x14ac:dyDescent="0.25">
      <c r="A23939" s="3"/>
    </row>
    <row r="23940" spans="1:1" x14ac:dyDescent="0.25">
      <c r="A23940" s="3"/>
    </row>
    <row r="23941" spans="1:1" x14ac:dyDescent="0.25">
      <c r="A23941" s="3"/>
    </row>
    <row r="23942" spans="1:1" x14ac:dyDescent="0.25">
      <c r="A23942" s="3"/>
    </row>
    <row r="23943" spans="1:1" x14ac:dyDescent="0.25">
      <c r="A23943" s="3"/>
    </row>
    <row r="23944" spans="1:1" x14ac:dyDescent="0.25">
      <c r="A23944" s="3"/>
    </row>
    <row r="23945" spans="1:1" x14ac:dyDescent="0.25">
      <c r="A23945" s="3"/>
    </row>
    <row r="23946" spans="1:1" x14ac:dyDescent="0.25">
      <c r="A23946" s="3"/>
    </row>
    <row r="23947" spans="1:1" x14ac:dyDescent="0.25">
      <c r="A23947" s="3"/>
    </row>
    <row r="23948" spans="1:1" x14ac:dyDescent="0.25">
      <c r="A23948" s="3"/>
    </row>
    <row r="23949" spans="1:1" x14ac:dyDescent="0.25">
      <c r="A23949" s="3"/>
    </row>
    <row r="23950" spans="1:1" x14ac:dyDescent="0.25">
      <c r="A23950" s="3"/>
    </row>
    <row r="23951" spans="1:1" x14ac:dyDescent="0.25">
      <c r="A23951" s="3"/>
    </row>
    <row r="23952" spans="1:1" x14ac:dyDescent="0.25">
      <c r="A23952" s="3"/>
    </row>
    <row r="23953" spans="1:1" x14ac:dyDescent="0.25">
      <c r="A23953" s="3"/>
    </row>
    <row r="23954" spans="1:1" x14ac:dyDescent="0.25">
      <c r="A23954" s="3"/>
    </row>
    <row r="23955" spans="1:1" x14ac:dyDescent="0.25">
      <c r="A23955" s="3"/>
    </row>
    <row r="23956" spans="1:1" x14ac:dyDescent="0.25">
      <c r="A23956" s="3"/>
    </row>
    <row r="23957" spans="1:1" x14ac:dyDescent="0.25">
      <c r="A23957" s="3"/>
    </row>
    <row r="23958" spans="1:1" x14ac:dyDescent="0.25">
      <c r="A23958" s="3"/>
    </row>
    <row r="23959" spans="1:1" x14ac:dyDescent="0.25">
      <c r="A23959" s="3"/>
    </row>
    <row r="23960" spans="1:1" x14ac:dyDescent="0.25">
      <c r="A23960" s="3"/>
    </row>
    <row r="23961" spans="1:1" x14ac:dyDescent="0.25">
      <c r="A23961" s="3"/>
    </row>
    <row r="23962" spans="1:1" x14ac:dyDescent="0.25">
      <c r="A23962" s="3"/>
    </row>
    <row r="23963" spans="1:1" x14ac:dyDescent="0.25">
      <c r="A23963" s="3"/>
    </row>
    <row r="23964" spans="1:1" x14ac:dyDescent="0.25">
      <c r="A23964" s="3"/>
    </row>
    <row r="23965" spans="1:1" x14ac:dyDescent="0.25">
      <c r="A23965" s="3"/>
    </row>
    <row r="23966" spans="1:1" x14ac:dyDescent="0.25">
      <c r="A23966" s="3"/>
    </row>
    <row r="23967" spans="1:1" x14ac:dyDescent="0.25">
      <c r="A23967" s="3"/>
    </row>
    <row r="23968" spans="1:1" x14ac:dyDescent="0.25">
      <c r="A23968" s="3"/>
    </row>
    <row r="23969" spans="1:1" x14ac:dyDescent="0.25">
      <c r="A23969" s="3"/>
    </row>
    <row r="23970" spans="1:1" x14ac:dyDescent="0.25">
      <c r="A23970" s="3"/>
    </row>
    <row r="23971" spans="1:1" x14ac:dyDescent="0.25">
      <c r="A23971" s="3"/>
    </row>
    <row r="23972" spans="1:1" x14ac:dyDescent="0.25">
      <c r="A23972" s="3"/>
    </row>
    <row r="23973" spans="1:1" x14ac:dyDescent="0.25">
      <c r="A23973" s="3"/>
    </row>
    <row r="23974" spans="1:1" x14ac:dyDescent="0.25">
      <c r="A23974" s="3"/>
    </row>
    <row r="23975" spans="1:1" x14ac:dyDescent="0.25">
      <c r="A23975" s="3"/>
    </row>
    <row r="23976" spans="1:1" x14ac:dyDescent="0.25">
      <c r="A23976" s="3"/>
    </row>
    <row r="23977" spans="1:1" x14ac:dyDescent="0.25">
      <c r="A23977" s="3"/>
    </row>
    <row r="23978" spans="1:1" x14ac:dyDescent="0.25">
      <c r="A23978" s="3"/>
    </row>
    <row r="23979" spans="1:1" x14ac:dyDescent="0.25">
      <c r="A23979" s="3"/>
    </row>
    <row r="23980" spans="1:1" x14ac:dyDescent="0.25">
      <c r="A23980" s="3"/>
    </row>
    <row r="23981" spans="1:1" x14ac:dyDescent="0.25">
      <c r="A23981" s="3"/>
    </row>
    <row r="23982" spans="1:1" x14ac:dyDescent="0.25">
      <c r="A23982" s="3"/>
    </row>
    <row r="23983" spans="1:1" x14ac:dyDescent="0.25">
      <c r="A23983" s="3"/>
    </row>
    <row r="23984" spans="1:1" x14ac:dyDescent="0.25">
      <c r="A23984" s="3"/>
    </row>
    <row r="23985" spans="1:1" x14ac:dyDescent="0.25">
      <c r="A23985" s="3"/>
    </row>
    <row r="23986" spans="1:1" x14ac:dyDescent="0.25">
      <c r="A23986" s="3"/>
    </row>
    <row r="23987" spans="1:1" x14ac:dyDescent="0.25">
      <c r="A23987" s="3"/>
    </row>
    <row r="23988" spans="1:1" x14ac:dyDescent="0.25">
      <c r="A23988" s="3"/>
    </row>
    <row r="23989" spans="1:1" x14ac:dyDescent="0.25">
      <c r="A23989" s="3"/>
    </row>
    <row r="23990" spans="1:1" x14ac:dyDescent="0.25">
      <c r="A23990" s="3"/>
    </row>
    <row r="23991" spans="1:1" x14ac:dyDescent="0.25">
      <c r="A23991" s="3"/>
    </row>
    <row r="23992" spans="1:1" x14ac:dyDescent="0.25">
      <c r="A23992" s="3"/>
    </row>
    <row r="23993" spans="1:1" x14ac:dyDescent="0.25">
      <c r="A23993" s="3"/>
    </row>
    <row r="23994" spans="1:1" x14ac:dyDescent="0.25">
      <c r="A23994" s="3"/>
    </row>
    <row r="23995" spans="1:1" x14ac:dyDescent="0.25">
      <c r="A23995" s="3"/>
    </row>
    <row r="23996" spans="1:1" x14ac:dyDescent="0.25">
      <c r="A23996" s="3"/>
    </row>
    <row r="23997" spans="1:1" x14ac:dyDescent="0.25">
      <c r="A23997" s="3"/>
    </row>
    <row r="23998" spans="1:1" x14ac:dyDescent="0.25">
      <c r="A23998" s="3"/>
    </row>
    <row r="23999" spans="1:1" x14ac:dyDescent="0.25">
      <c r="A23999" s="3"/>
    </row>
    <row r="24000" spans="1:1" x14ac:dyDescent="0.25">
      <c r="A24000" s="3"/>
    </row>
    <row r="24001" spans="1:1" x14ac:dyDescent="0.25">
      <c r="A24001" s="3"/>
    </row>
    <row r="24002" spans="1:1" x14ac:dyDescent="0.25">
      <c r="A24002" s="3"/>
    </row>
    <row r="24003" spans="1:1" x14ac:dyDescent="0.25">
      <c r="A24003" s="3"/>
    </row>
    <row r="24004" spans="1:1" x14ac:dyDescent="0.25">
      <c r="A24004" s="3"/>
    </row>
    <row r="24005" spans="1:1" x14ac:dyDescent="0.25">
      <c r="A24005" s="3"/>
    </row>
    <row r="24006" spans="1:1" x14ac:dyDescent="0.25">
      <c r="A24006" s="3"/>
    </row>
    <row r="24007" spans="1:1" x14ac:dyDescent="0.25">
      <c r="A24007" s="3"/>
    </row>
    <row r="24008" spans="1:1" x14ac:dyDescent="0.25">
      <c r="A24008" s="3"/>
    </row>
    <row r="24009" spans="1:1" x14ac:dyDescent="0.25">
      <c r="A24009" s="3"/>
    </row>
    <row r="24010" spans="1:1" x14ac:dyDescent="0.25">
      <c r="A24010" s="3"/>
    </row>
    <row r="24011" spans="1:1" x14ac:dyDescent="0.25">
      <c r="A24011" s="3"/>
    </row>
    <row r="24012" spans="1:1" x14ac:dyDescent="0.25">
      <c r="A24012" s="3"/>
    </row>
    <row r="24013" spans="1:1" x14ac:dyDescent="0.25">
      <c r="A24013" s="3"/>
    </row>
    <row r="24014" spans="1:1" x14ac:dyDescent="0.25">
      <c r="A24014" s="3"/>
    </row>
    <row r="24015" spans="1:1" x14ac:dyDescent="0.25">
      <c r="A24015" s="3"/>
    </row>
    <row r="24016" spans="1:1" x14ac:dyDescent="0.25">
      <c r="A24016" s="3"/>
    </row>
    <row r="24017" spans="1:1" x14ac:dyDescent="0.25">
      <c r="A24017" s="3"/>
    </row>
    <row r="24018" spans="1:1" x14ac:dyDescent="0.25">
      <c r="A24018" s="3"/>
    </row>
    <row r="24019" spans="1:1" x14ac:dyDescent="0.25">
      <c r="A24019" s="3"/>
    </row>
    <row r="24020" spans="1:1" x14ac:dyDescent="0.25">
      <c r="A24020" s="3"/>
    </row>
    <row r="24021" spans="1:1" x14ac:dyDescent="0.25">
      <c r="A24021" s="3"/>
    </row>
    <row r="24022" spans="1:1" x14ac:dyDescent="0.25">
      <c r="A24022" s="3"/>
    </row>
    <row r="24023" spans="1:1" x14ac:dyDescent="0.25">
      <c r="A24023" s="3"/>
    </row>
    <row r="24024" spans="1:1" x14ac:dyDescent="0.25">
      <c r="A24024" s="3"/>
    </row>
    <row r="24025" spans="1:1" x14ac:dyDescent="0.25">
      <c r="A24025" s="3"/>
    </row>
    <row r="24026" spans="1:1" x14ac:dyDescent="0.25">
      <c r="A24026" s="3"/>
    </row>
    <row r="24027" spans="1:1" x14ac:dyDescent="0.25">
      <c r="A24027" s="3"/>
    </row>
    <row r="24028" spans="1:1" x14ac:dyDescent="0.25">
      <c r="A24028" s="3"/>
    </row>
    <row r="24029" spans="1:1" x14ac:dyDescent="0.25">
      <c r="A24029" s="3"/>
    </row>
    <row r="24030" spans="1:1" x14ac:dyDescent="0.25">
      <c r="A24030" s="3"/>
    </row>
    <row r="24031" spans="1:1" x14ac:dyDescent="0.25">
      <c r="A24031" s="3"/>
    </row>
    <row r="24032" spans="1:1" x14ac:dyDescent="0.25">
      <c r="A24032" s="3"/>
    </row>
    <row r="24033" spans="1:1" x14ac:dyDescent="0.25">
      <c r="A24033" s="3"/>
    </row>
    <row r="24034" spans="1:1" x14ac:dyDescent="0.25">
      <c r="A24034" s="3"/>
    </row>
    <row r="24035" spans="1:1" x14ac:dyDescent="0.25">
      <c r="A24035" s="3"/>
    </row>
    <row r="24036" spans="1:1" x14ac:dyDescent="0.25">
      <c r="A24036" s="3"/>
    </row>
    <row r="24037" spans="1:1" x14ac:dyDescent="0.25">
      <c r="A24037" s="3"/>
    </row>
    <row r="24038" spans="1:1" x14ac:dyDescent="0.25">
      <c r="A24038" s="3"/>
    </row>
    <row r="24039" spans="1:1" x14ac:dyDescent="0.25">
      <c r="A24039" s="3"/>
    </row>
    <row r="24040" spans="1:1" x14ac:dyDescent="0.25">
      <c r="A24040" s="3"/>
    </row>
    <row r="24041" spans="1:1" x14ac:dyDescent="0.25">
      <c r="A24041" s="3"/>
    </row>
    <row r="24042" spans="1:1" x14ac:dyDescent="0.25">
      <c r="A24042" s="3"/>
    </row>
    <row r="24043" spans="1:1" x14ac:dyDescent="0.25">
      <c r="A24043" s="3"/>
    </row>
    <row r="24044" spans="1:1" x14ac:dyDescent="0.25">
      <c r="A24044" s="3"/>
    </row>
    <row r="24045" spans="1:1" x14ac:dyDescent="0.25">
      <c r="A24045" s="3"/>
    </row>
    <row r="24046" spans="1:1" x14ac:dyDescent="0.25">
      <c r="A24046" s="3"/>
    </row>
    <row r="24047" spans="1:1" x14ac:dyDescent="0.25">
      <c r="A24047" s="3"/>
    </row>
    <row r="24048" spans="1:1" x14ac:dyDescent="0.25">
      <c r="A24048" s="3"/>
    </row>
    <row r="24049" spans="1:1" x14ac:dyDescent="0.25">
      <c r="A24049" s="3"/>
    </row>
    <row r="24050" spans="1:1" x14ac:dyDescent="0.25">
      <c r="A24050" s="3"/>
    </row>
    <row r="24051" spans="1:1" x14ac:dyDescent="0.25">
      <c r="A24051" s="3"/>
    </row>
    <row r="24052" spans="1:1" x14ac:dyDescent="0.25">
      <c r="A24052" s="3"/>
    </row>
    <row r="24053" spans="1:1" x14ac:dyDescent="0.25">
      <c r="A24053" s="3"/>
    </row>
    <row r="24054" spans="1:1" x14ac:dyDescent="0.25">
      <c r="A24054" s="3"/>
    </row>
    <row r="24055" spans="1:1" x14ac:dyDescent="0.25">
      <c r="A24055" s="3"/>
    </row>
    <row r="24056" spans="1:1" x14ac:dyDescent="0.25">
      <c r="A24056" s="3"/>
    </row>
    <row r="24057" spans="1:1" x14ac:dyDescent="0.25">
      <c r="A24057" s="3"/>
    </row>
    <row r="24058" spans="1:1" x14ac:dyDescent="0.25">
      <c r="A24058" s="3"/>
    </row>
    <row r="24059" spans="1:1" x14ac:dyDescent="0.25">
      <c r="A24059" s="3"/>
    </row>
    <row r="24060" spans="1:1" x14ac:dyDescent="0.25">
      <c r="A24060" s="3"/>
    </row>
    <row r="24061" spans="1:1" x14ac:dyDescent="0.25">
      <c r="A24061" s="3"/>
    </row>
    <row r="24062" spans="1:1" x14ac:dyDescent="0.25">
      <c r="A24062" s="3"/>
    </row>
    <row r="24063" spans="1:1" x14ac:dyDescent="0.25">
      <c r="A24063" s="3"/>
    </row>
    <row r="24064" spans="1:1" x14ac:dyDescent="0.25">
      <c r="A24064" s="3"/>
    </row>
    <row r="24065" spans="1:1" x14ac:dyDescent="0.25">
      <c r="A24065" s="3"/>
    </row>
    <row r="24066" spans="1:1" x14ac:dyDescent="0.25">
      <c r="A24066" s="3"/>
    </row>
    <row r="24067" spans="1:1" x14ac:dyDescent="0.25">
      <c r="A24067" s="3"/>
    </row>
    <row r="24068" spans="1:1" x14ac:dyDescent="0.25">
      <c r="A24068" s="3"/>
    </row>
    <row r="24069" spans="1:1" x14ac:dyDescent="0.25">
      <c r="A24069" s="3"/>
    </row>
    <row r="24070" spans="1:1" x14ac:dyDescent="0.25">
      <c r="A24070" s="3"/>
    </row>
    <row r="24071" spans="1:1" x14ac:dyDescent="0.25">
      <c r="A24071" s="3"/>
    </row>
    <row r="24072" spans="1:1" x14ac:dyDescent="0.25">
      <c r="A24072" s="3"/>
    </row>
    <row r="24073" spans="1:1" x14ac:dyDescent="0.25">
      <c r="A24073" s="3"/>
    </row>
    <row r="24074" spans="1:1" x14ac:dyDescent="0.25">
      <c r="A24074" s="3"/>
    </row>
    <row r="24075" spans="1:1" x14ac:dyDescent="0.25">
      <c r="A24075" s="3"/>
    </row>
    <row r="24076" spans="1:1" x14ac:dyDescent="0.25">
      <c r="A24076" s="3"/>
    </row>
    <row r="24077" spans="1:1" x14ac:dyDescent="0.25">
      <c r="A24077" s="3"/>
    </row>
    <row r="24078" spans="1:1" x14ac:dyDescent="0.25">
      <c r="A24078" s="3"/>
    </row>
    <row r="24079" spans="1:1" x14ac:dyDescent="0.25">
      <c r="A24079" s="3"/>
    </row>
    <row r="24080" spans="1:1" x14ac:dyDescent="0.25">
      <c r="A24080" s="3"/>
    </row>
    <row r="24081" spans="1:1" x14ac:dyDescent="0.25">
      <c r="A24081" s="3"/>
    </row>
    <row r="24082" spans="1:1" x14ac:dyDescent="0.25">
      <c r="A24082" s="3"/>
    </row>
    <row r="24083" spans="1:1" x14ac:dyDescent="0.25">
      <c r="A24083" s="3"/>
    </row>
    <row r="24084" spans="1:1" x14ac:dyDescent="0.25">
      <c r="A24084" s="3"/>
    </row>
    <row r="24085" spans="1:1" x14ac:dyDescent="0.25">
      <c r="A24085" s="3"/>
    </row>
    <row r="24086" spans="1:1" x14ac:dyDescent="0.25">
      <c r="A24086" s="3"/>
    </row>
    <row r="24087" spans="1:1" x14ac:dyDescent="0.25">
      <c r="A24087" s="3"/>
    </row>
    <row r="24088" spans="1:1" x14ac:dyDescent="0.25">
      <c r="A24088" s="3"/>
    </row>
    <row r="24089" spans="1:1" x14ac:dyDescent="0.25">
      <c r="A24089" s="3"/>
    </row>
    <row r="24090" spans="1:1" x14ac:dyDescent="0.25">
      <c r="A24090" s="3"/>
    </row>
    <row r="24091" spans="1:1" x14ac:dyDescent="0.25">
      <c r="A24091" s="3"/>
    </row>
    <row r="24092" spans="1:1" x14ac:dyDescent="0.25">
      <c r="A24092" s="3"/>
    </row>
    <row r="24093" spans="1:1" x14ac:dyDescent="0.25">
      <c r="A24093" s="3"/>
    </row>
    <row r="24094" spans="1:1" x14ac:dyDescent="0.25">
      <c r="A24094" s="3"/>
    </row>
    <row r="24095" spans="1:1" x14ac:dyDescent="0.25">
      <c r="A24095" s="3"/>
    </row>
    <row r="24096" spans="1:1" x14ac:dyDescent="0.25">
      <c r="A24096" s="3"/>
    </row>
    <row r="24097" spans="1:1" x14ac:dyDescent="0.25">
      <c r="A24097" s="3"/>
    </row>
    <row r="24098" spans="1:1" x14ac:dyDescent="0.25">
      <c r="A24098" s="3"/>
    </row>
    <row r="24099" spans="1:1" x14ac:dyDescent="0.25">
      <c r="A24099" s="3"/>
    </row>
    <row r="24100" spans="1:1" x14ac:dyDescent="0.25">
      <c r="A24100" s="3"/>
    </row>
    <row r="24101" spans="1:1" x14ac:dyDescent="0.25">
      <c r="A24101" s="3"/>
    </row>
    <row r="24102" spans="1:1" x14ac:dyDescent="0.25">
      <c r="A24102" s="3"/>
    </row>
    <row r="24103" spans="1:1" x14ac:dyDescent="0.25">
      <c r="A24103" s="3"/>
    </row>
    <row r="24104" spans="1:1" x14ac:dyDescent="0.25">
      <c r="A24104" s="3"/>
    </row>
    <row r="24105" spans="1:1" x14ac:dyDescent="0.25">
      <c r="A24105" s="3"/>
    </row>
    <row r="24106" spans="1:1" x14ac:dyDescent="0.25">
      <c r="A24106" s="3"/>
    </row>
    <row r="24107" spans="1:1" x14ac:dyDescent="0.25">
      <c r="A24107" s="3"/>
    </row>
    <row r="24108" spans="1:1" x14ac:dyDescent="0.25">
      <c r="A24108" s="3"/>
    </row>
    <row r="24109" spans="1:1" x14ac:dyDescent="0.25">
      <c r="A24109" s="3"/>
    </row>
    <row r="24110" spans="1:1" x14ac:dyDescent="0.25">
      <c r="A24110" s="3"/>
    </row>
    <row r="24111" spans="1:1" x14ac:dyDescent="0.25">
      <c r="A24111" s="3"/>
    </row>
    <row r="24112" spans="1:1" x14ac:dyDescent="0.25">
      <c r="A24112" s="3"/>
    </row>
    <row r="24113" spans="1:1" x14ac:dyDescent="0.25">
      <c r="A24113" s="3"/>
    </row>
    <row r="24114" spans="1:1" x14ac:dyDescent="0.25">
      <c r="A24114" s="3"/>
    </row>
    <row r="24115" spans="1:1" x14ac:dyDescent="0.25">
      <c r="A24115" s="3"/>
    </row>
    <row r="24116" spans="1:1" x14ac:dyDescent="0.25">
      <c r="A24116" s="3"/>
    </row>
    <row r="24117" spans="1:1" x14ac:dyDescent="0.25">
      <c r="A24117" s="3"/>
    </row>
    <row r="24118" spans="1:1" x14ac:dyDescent="0.25">
      <c r="A24118" s="3"/>
    </row>
    <row r="24119" spans="1:1" x14ac:dyDescent="0.25">
      <c r="A24119" s="3"/>
    </row>
    <row r="24120" spans="1:1" x14ac:dyDescent="0.25">
      <c r="A24120" s="3"/>
    </row>
    <row r="24121" spans="1:1" x14ac:dyDescent="0.25">
      <c r="A24121" s="3"/>
    </row>
    <row r="24122" spans="1:1" x14ac:dyDescent="0.25">
      <c r="A24122" s="3"/>
    </row>
    <row r="24123" spans="1:1" x14ac:dyDescent="0.25">
      <c r="A24123" s="3"/>
    </row>
    <row r="24124" spans="1:1" x14ac:dyDescent="0.25">
      <c r="A24124" s="3"/>
    </row>
    <row r="24125" spans="1:1" x14ac:dyDescent="0.25">
      <c r="A24125" s="3"/>
    </row>
    <row r="24126" spans="1:1" x14ac:dyDescent="0.25">
      <c r="A24126" s="3"/>
    </row>
    <row r="24127" spans="1:1" x14ac:dyDescent="0.25">
      <c r="A24127" s="3"/>
    </row>
    <row r="24128" spans="1:1" x14ac:dyDescent="0.25">
      <c r="A24128" s="3"/>
    </row>
    <row r="24129" spans="1:1" x14ac:dyDescent="0.25">
      <c r="A24129" s="3"/>
    </row>
    <row r="24130" spans="1:1" x14ac:dyDescent="0.25">
      <c r="A24130" s="3"/>
    </row>
    <row r="24131" spans="1:1" x14ac:dyDescent="0.25">
      <c r="A24131" s="3"/>
    </row>
    <row r="24132" spans="1:1" x14ac:dyDescent="0.25">
      <c r="A24132" s="3"/>
    </row>
    <row r="24133" spans="1:1" x14ac:dyDescent="0.25">
      <c r="A24133" s="3"/>
    </row>
    <row r="24134" spans="1:1" x14ac:dyDescent="0.25">
      <c r="A24134" s="3"/>
    </row>
    <row r="24135" spans="1:1" x14ac:dyDescent="0.25">
      <c r="A24135" s="3"/>
    </row>
    <row r="24136" spans="1:1" x14ac:dyDescent="0.25">
      <c r="A24136" s="3"/>
    </row>
    <row r="24137" spans="1:1" x14ac:dyDescent="0.25">
      <c r="A24137" s="3"/>
    </row>
    <row r="24138" spans="1:1" x14ac:dyDescent="0.25">
      <c r="A24138" s="3"/>
    </row>
    <row r="24139" spans="1:1" x14ac:dyDescent="0.25">
      <c r="A24139" s="3"/>
    </row>
    <row r="24140" spans="1:1" x14ac:dyDescent="0.25">
      <c r="A24140" s="3"/>
    </row>
    <row r="24141" spans="1:1" x14ac:dyDescent="0.25">
      <c r="A24141" s="3"/>
    </row>
    <row r="24142" spans="1:1" x14ac:dyDescent="0.25">
      <c r="A24142" s="3"/>
    </row>
    <row r="24143" spans="1:1" x14ac:dyDescent="0.25">
      <c r="A24143" s="3"/>
    </row>
    <row r="24144" spans="1:1" x14ac:dyDescent="0.25">
      <c r="A24144" s="3"/>
    </row>
    <row r="24145" spans="1:1" x14ac:dyDescent="0.25">
      <c r="A24145" s="3"/>
    </row>
    <row r="24146" spans="1:1" x14ac:dyDescent="0.25">
      <c r="A24146" s="3"/>
    </row>
    <row r="24147" spans="1:1" x14ac:dyDescent="0.25">
      <c r="A24147" s="3"/>
    </row>
    <row r="24148" spans="1:1" x14ac:dyDescent="0.25">
      <c r="A24148" s="3"/>
    </row>
    <row r="24149" spans="1:1" x14ac:dyDescent="0.25">
      <c r="A24149" s="3"/>
    </row>
    <row r="24150" spans="1:1" x14ac:dyDescent="0.25">
      <c r="A24150" s="3"/>
    </row>
    <row r="24151" spans="1:1" x14ac:dyDescent="0.25">
      <c r="A24151" s="3"/>
    </row>
    <row r="24152" spans="1:1" x14ac:dyDescent="0.25">
      <c r="A24152" s="3"/>
    </row>
    <row r="24153" spans="1:1" x14ac:dyDescent="0.25">
      <c r="A24153" s="3"/>
    </row>
    <row r="24154" spans="1:1" x14ac:dyDescent="0.25">
      <c r="A24154" s="3"/>
    </row>
    <row r="24155" spans="1:1" x14ac:dyDescent="0.25">
      <c r="A24155" s="3"/>
    </row>
    <row r="24156" spans="1:1" x14ac:dyDescent="0.25">
      <c r="A24156" s="3"/>
    </row>
    <row r="24157" spans="1:1" x14ac:dyDescent="0.25">
      <c r="A24157" s="3"/>
    </row>
    <row r="24158" spans="1:1" x14ac:dyDescent="0.25">
      <c r="A24158" s="3"/>
    </row>
    <row r="24159" spans="1:1" x14ac:dyDescent="0.25">
      <c r="A24159" s="3"/>
    </row>
    <row r="24160" spans="1:1" x14ac:dyDescent="0.25">
      <c r="A24160" s="3"/>
    </row>
    <row r="24161" spans="1:1" x14ac:dyDescent="0.25">
      <c r="A24161" s="3"/>
    </row>
    <row r="24162" spans="1:1" x14ac:dyDescent="0.25">
      <c r="A24162" s="3"/>
    </row>
    <row r="24163" spans="1:1" x14ac:dyDescent="0.25">
      <c r="A24163" s="3"/>
    </row>
    <row r="24164" spans="1:1" x14ac:dyDescent="0.25">
      <c r="A24164" s="3"/>
    </row>
    <row r="24165" spans="1:1" x14ac:dyDescent="0.25">
      <c r="A24165" s="3"/>
    </row>
    <row r="24166" spans="1:1" x14ac:dyDescent="0.25">
      <c r="A24166" s="3"/>
    </row>
    <row r="24167" spans="1:1" x14ac:dyDescent="0.25">
      <c r="A24167" s="3"/>
    </row>
    <row r="24168" spans="1:1" x14ac:dyDescent="0.25">
      <c r="A24168" s="3"/>
    </row>
    <row r="24169" spans="1:1" x14ac:dyDescent="0.25">
      <c r="A24169" s="3"/>
    </row>
    <row r="24170" spans="1:1" x14ac:dyDescent="0.25">
      <c r="A24170" s="3"/>
    </row>
    <row r="24171" spans="1:1" x14ac:dyDescent="0.25">
      <c r="A24171" s="3"/>
    </row>
    <row r="24172" spans="1:1" x14ac:dyDescent="0.25">
      <c r="A24172" s="3"/>
    </row>
    <row r="24173" spans="1:1" x14ac:dyDescent="0.25">
      <c r="A24173" s="3"/>
    </row>
    <row r="24174" spans="1:1" x14ac:dyDescent="0.25">
      <c r="A24174" s="3"/>
    </row>
    <row r="24175" spans="1:1" x14ac:dyDescent="0.25">
      <c r="A24175" s="3"/>
    </row>
    <row r="24176" spans="1:1" x14ac:dyDescent="0.25">
      <c r="A24176" s="3"/>
    </row>
    <row r="24177" spans="1:1" x14ac:dyDescent="0.25">
      <c r="A24177" s="3"/>
    </row>
    <row r="24178" spans="1:1" x14ac:dyDescent="0.25">
      <c r="A24178" s="3"/>
    </row>
    <row r="24179" spans="1:1" x14ac:dyDescent="0.25">
      <c r="A24179" s="3"/>
    </row>
    <row r="24180" spans="1:1" x14ac:dyDescent="0.25">
      <c r="A24180" s="3"/>
    </row>
    <row r="24181" spans="1:1" x14ac:dyDescent="0.25">
      <c r="A24181" s="3"/>
    </row>
    <row r="24182" spans="1:1" x14ac:dyDescent="0.25">
      <c r="A24182" s="3"/>
    </row>
    <row r="24183" spans="1:1" x14ac:dyDescent="0.25">
      <c r="A24183" s="3"/>
    </row>
    <row r="24184" spans="1:1" x14ac:dyDescent="0.25">
      <c r="A24184" s="3"/>
    </row>
    <row r="24185" spans="1:1" x14ac:dyDescent="0.25">
      <c r="A24185" s="3"/>
    </row>
    <row r="24186" spans="1:1" x14ac:dyDescent="0.25">
      <c r="A24186" s="3"/>
    </row>
    <row r="24187" spans="1:1" x14ac:dyDescent="0.25">
      <c r="A24187" s="3"/>
    </row>
    <row r="24188" spans="1:1" x14ac:dyDescent="0.25">
      <c r="A24188" s="3"/>
    </row>
    <row r="24189" spans="1:1" x14ac:dyDescent="0.25">
      <c r="A24189" s="3"/>
    </row>
    <row r="24190" spans="1:1" x14ac:dyDescent="0.25">
      <c r="A24190" s="3"/>
    </row>
    <row r="24191" spans="1:1" x14ac:dyDescent="0.25">
      <c r="A24191" s="3"/>
    </row>
    <row r="24192" spans="1:1" x14ac:dyDescent="0.25">
      <c r="A24192" s="3"/>
    </row>
    <row r="24193" spans="1:1" x14ac:dyDescent="0.25">
      <c r="A24193" s="3"/>
    </row>
    <row r="24194" spans="1:1" x14ac:dyDescent="0.25">
      <c r="A24194" s="3"/>
    </row>
    <row r="24195" spans="1:1" x14ac:dyDescent="0.25">
      <c r="A24195" s="3"/>
    </row>
    <row r="24196" spans="1:1" x14ac:dyDescent="0.25">
      <c r="A24196" s="3"/>
    </row>
    <row r="24197" spans="1:1" x14ac:dyDescent="0.25">
      <c r="A24197" s="3"/>
    </row>
    <row r="24198" spans="1:1" x14ac:dyDescent="0.25">
      <c r="A24198" s="3"/>
    </row>
    <row r="24199" spans="1:1" x14ac:dyDescent="0.25">
      <c r="A24199" s="3"/>
    </row>
    <row r="24200" spans="1:1" x14ac:dyDescent="0.25">
      <c r="A24200" s="3"/>
    </row>
    <row r="24201" spans="1:1" x14ac:dyDescent="0.25">
      <c r="A24201" s="3"/>
    </row>
    <row r="24202" spans="1:1" x14ac:dyDescent="0.25">
      <c r="A24202" s="3"/>
    </row>
    <row r="24203" spans="1:1" x14ac:dyDescent="0.25">
      <c r="A24203" s="3"/>
    </row>
    <row r="24204" spans="1:1" x14ac:dyDescent="0.25">
      <c r="A24204" s="3"/>
    </row>
    <row r="24205" spans="1:1" x14ac:dyDescent="0.25">
      <c r="A24205" s="3"/>
    </row>
    <row r="24206" spans="1:1" x14ac:dyDescent="0.25">
      <c r="A24206" s="3"/>
    </row>
    <row r="24207" spans="1:1" x14ac:dyDescent="0.25">
      <c r="A24207" s="3"/>
    </row>
    <row r="24208" spans="1:1" x14ac:dyDescent="0.25">
      <c r="A24208" s="3"/>
    </row>
    <row r="24209" spans="1:1" x14ac:dyDescent="0.25">
      <c r="A24209" s="3"/>
    </row>
    <row r="24210" spans="1:1" x14ac:dyDescent="0.25">
      <c r="A24210" s="3"/>
    </row>
    <row r="24211" spans="1:1" x14ac:dyDescent="0.25">
      <c r="A24211" s="3"/>
    </row>
    <row r="24212" spans="1:1" x14ac:dyDescent="0.25">
      <c r="A24212" s="3"/>
    </row>
    <row r="24213" spans="1:1" x14ac:dyDescent="0.25">
      <c r="A24213" s="3"/>
    </row>
    <row r="24214" spans="1:1" x14ac:dyDescent="0.25">
      <c r="A24214" s="3"/>
    </row>
    <row r="24215" spans="1:1" x14ac:dyDescent="0.25">
      <c r="A24215" s="3"/>
    </row>
    <row r="24216" spans="1:1" x14ac:dyDescent="0.25">
      <c r="A24216" s="3"/>
    </row>
    <row r="24217" spans="1:1" x14ac:dyDescent="0.25">
      <c r="A24217" s="3"/>
    </row>
    <row r="24218" spans="1:1" x14ac:dyDescent="0.25">
      <c r="A24218" s="3"/>
    </row>
    <row r="24219" spans="1:1" x14ac:dyDescent="0.25">
      <c r="A24219" s="3"/>
    </row>
    <row r="24220" spans="1:1" x14ac:dyDescent="0.25">
      <c r="A24220" s="3"/>
    </row>
    <row r="24221" spans="1:1" x14ac:dyDescent="0.25">
      <c r="A24221" s="3"/>
    </row>
    <row r="24222" spans="1:1" x14ac:dyDescent="0.25">
      <c r="A24222" s="3"/>
    </row>
    <row r="24223" spans="1:1" x14ac:dyDescent="0.25">
      <c r="A24223" s="3"/>
    </row>
    <row r="24224" spans="1:1" x14ac:dyDescent="0.25">
      <c r="A24224" s="3"/>
    </row>
    <row r="24225" spans="1:1" x14ac:dyDescent="0.25">
      <c r="A24225" s="3"/>
    </row>
    <row r="24226" spans="1:1" x14ac:dyDescent="0.25">
      <c r="A24226" s="3"/>
    </row>
    <row r="24227" spans="1:1" x14ac:dyDescent="0.25">
      <c r="A24227" s="3"/>
    </row>
    <row r="24228" spans="1:1" x14ac:dyDescent="0.25">
      <c r="A24228" s="3"/>
    </row>
    <row r="24229" spans="1:1" x14ac:dyDescent="0.25">
      <c r="A24229" s="3"/>
    </row>
    <row r="24230" spans="1:1" x14ac:dyDescent="0.25">
      <c r="A24230" s="3"/>
    </row>
    <row r="24231" spans="1:1" x14ac:dyDescent="0.25">
      <c r="A24231" s="3"/>
    </row>
    <row r="24232" spans="1:1" x14ac:dyDescent="0.25">
      <c r="A24232" s="3"/>
    </row>
    <row r="24233" spans="1:1" x14ac:dyDescent="0.25">
      <c r="A24233" s="3"/>
    </row>
    <row r="24234" spans="1:1" x14ac:dyDescent="0.25">
      <c r="A24234" s="3"/>
    </row>
    <row r="24235" spans="1:1" x14ac:dyDescent="0.25">
      <c r="A24235" s="3"/>
    </row>
    <row r="24236" spans="1:1" x14ac:dyDescent="0.25">
      <c r="A24236" s="3"/>
    </row>
    <row r="24237" spans="1:1" x14ac:dyDescent="0.25">
      <c r="A24237" s="3"/>
    </row>
    <row r="24238" spans="1:1" x14ac:dyDescent="0.25">
      <c r="A24238" s="3"/>
    </row>
    <row r="24239" spans="1:1" x14ac:dyDescent="0.25">
      <c r="A24239" s="3"/>
    </row>
    <row r="24240" spans="1:1" x14ac:dyDescent="0.25">
      <c r="A24240" s="3"/>
    </row>
    <row r="24241" spans="1:1" x14ac:dyDescent="0.25">
      <c r="A24241" s="3"/>
    </row>
    <row r="24242" spans="1:1" x14ac:dyDescent="0.25">
      <c r="A24242" s="3"/>
    </row>
    <row r="24243" spans="1:1" x14ac:dyDescent="0.25">
      <c r="A24243" s="3"/>
    </row>
    <row r="24244" spans="1:1" x14ac:dyDescent="0.25">
      <c r="A24244" s="3"/>
    </row>
    <row r="24245" spans="1:1" x14ac:dyDescent="0.25">
      <c r="A24245" s="3"/>
    </row>
    <row r="24246" spans="1:1" x14ac:dyDescent="0.25">
      <c r="A24246" s="3"/>
    </row>
    <row r="24247" spans="1:1" x14ac:dyDescent="0.25">
      <c r="A24247" s="3"/>
    </row>
    <row r="24248" spans="1:1" x14ac:dyDescent="0.25">
      <c r="A24248" s="3"/>
    </row>
    <row r="24249" spans="1:1" x14ac:dyDescent="0.25">
      <c r="A24249" s="3"/>
    </row>
    <row r="24250" spans="1:1" x14ac:dyDescent="0.25">
      <c r="A24250" s="3"/>
    </row>
    <row r="24251" spans="1:1" x14ac:dyDescent="0.25">
      <c r="A24251" s="3"/>
    </row>
    <row r="24252" spans="1:1" x14ac:dyDescent="0.25">
      <c r="A24252" s="3"/>
    </row>
    <row r="24253" spans="1:1" x14ac:dyDescent="0.25">
      <c r="A24253" s="3"/>
    </row>
    <row r="24254" spans="1:1" x14ac:dyDescent="0.25">
      <c r="A24254" s="3"/>
    </row>
    <row r="24255" spans="1:1" x14ac:dyDescent="0.25">
      <c r="A24255" s="3"/>
    </row>
    <row r="24256" spans="1:1" x14ac:dyDescent="0.25">
      <c r="A24256" s="3"/>
    </row>
    <row r="24257" spans="1:1" x14ac:dyDescent="0.25">
      <c r="A24257" s="3"/>
    </row>
    <row r="24258" spans="1:1" x14ac:dyDescent="0.25">
      <c r="A24258" s="3"/>
    </row>
    <row r="24259" spans="1:1" x14ac:dyDescent="0.25">
      <c r="A24259" s="3"/>
    </row>
    <row r="24260" spans="1:1" x14ac:dyDescent="0.25">
      <c r="A24260" s="3"/>
    </row>
    <row r="24261" spans="1:1" x14ac:dyDescent="0.25">
      <c r="A24261" s="3"/>
    </row>
    <row r="24262" spans="1:1" x14ac:dyDescent="0.25">
      <c r="A24262" s="3"/>
    </row>
    <row r="24263" spans="1:1" x14ac:dyDescent="0.25">
      <c r="A24263" s="3"/>
    </row>
    <row r="24264" spans="1:1" x14ac:dyDescent="0.25">
      <c r="A24264" s="3"/>
    </row>
    <row r="24265" spans="1:1" x14ac:dyDescent="0.25">
      <c r="A24265" s="3"/>
    </row>
    <row r="24266" spans="1:1" x14ac:dyDescent="0.25">
      <c r="A24266" s="3"/>
    </row>
    <row r="24267" spans="1:1" x14ac:dyDescent="0.25">
      <c r="A24267" s="3"/>
    </row>
    <row r="24268" spans="1:1" x14ac:dyDescent="0.25">
      <c r="A24268" s="3"/>
    </row>
    <row r="24269" spans="1:1" x14ac:dyDescent="0.25">
      <c r="A24269" s="3"/>
    </row>
    <row r="24270" spans="1:1" x14ac:dyDescent="0.25">
      <c r="A24270" s="3"/>
    </row>
    <row r="24271" spans="1:1" x14ac:dyDescent="0.25">
      <c r="A24271" s="3"/>
    </row>
    <row r="24272" spans="1:1" x14ac:dyDescent="0.25">
      <c r="A24272" s="3"/>
    </row>
    <row r="24273" spans="1:1" x14ac:dyDescent="0.25">
      <c r="A24273" s="3"/>
    </row>
    <row r="24274" spans="1:1" x14ac:dyDescent="0.25">
      <c r="A24274" s="3"/>
    </row>
    <row r="24275" spans="1:1" x14ac:dyDescent="0.25">
      <c r="A24275" s="3"/>
    </row>
    <row r="24276" spans="1:1" x14ac:dyDescent="0.25">
      <c r="A24276" s="3"/>
    </row>
    <row r="24277" spans="1:1" x14ac:dyDescent="0.25">
      <c r="A24277" s="3"/>
    </row>
    <row r="24278" spans="1:1" x14ac:dyDescent="0.25">
      <c r="A24278" s="3"/>
    </row>
    <row r="24279" spans="1:1" x14ac:dyDescent="0.25">
      <c r="A24279" s="3"/>
    </row>
    <row r="24280" spans="1:1" x14ac:dyDescent="0.25">
      <c r="A24280" s="3"/>
    </row>
    <row r="24281" spans="1:1" x14ac:dyDescent="0.25">
      <c r="A24281" s="3"/>
    </row>
    <row r="24282" spans="1:1" x14ac:dyDescent="0.25">
      <c r="A24282" s="3"/>
    </row>
    <row r="24283" spans="1:1" x14ac:dyDescent="0.25">
      <c r="A24283" s="3"/>
    </row>
    <row r="24284" spans="1:1" x14ac:dyDescent="0.25">
      <c r="A24284" s="3"/>
    </row>
    <row r="24285" spans="1:1" x14ac:dyDescent="0.25">
      <c r="A24285" s="3"/>
    </row>
    <row r="24286" spans="1:1" x14ac:dyDescent="0.25">
      <c r="A24286" s="3"/>
    </row>
    <row r="24287" spans="1:1" x14ac:dyDescent="0.25">
      <c r="A24287" s="3"/>
    </row>
    <row r="24288" spans="1:1" x14ac:dyDescent="0.25">
      <c r="A24288" s="3"/>
    </row>
    <row r="24289" spans="1:1" x14ac:dyDescent="0.25">
      <c r="A24289" s="3"/>
    </row>
    <row r="24290" spans="1:1" x14ac:dyDescent="0.25">
      <c r="A24290" s="3"/>
    </row>
    <row r="24291" spans="1:1" x14ac:dyDescent="0.25">
      <c r="A24291" s="3"/>
    </row>
    <row r="24292" spans="1:1" x14ac:dyDescent="0.25">
      <c r="A24292" s="3"/>
    </row>
    <row r="24293" spans="1:1" x14ac:dyDescent="0.25">
      <c r="A24293" s="3"/>
    </row>
    <row r="24294" spans="1:1" x14ac:dyDescent="0.25">
      <c r="A24294" s="3"/>
    </row>
    <row r="24295" spans="1:1" x14ac:dyDescent="0.25">
      <c r="A24295" s="3"/>
    </row>
    <row r="24296" spans="1:1" x14ac:dyDescent="0.25">
      <c r="A24296" s="3"/>
    </row>
    <row r="24297" spans="1:1" x14ac:dyDescent="0.25">
      <c r="A24297" s="3"/>
    </row>
    <row r="24298" spans="1:1" x14ac:dyDescent="0.25">
      <c r="A24298" s="3"/>
    </row>
    <row r="24299" spans="1:1" x14ac:dyDescent="0.25">
      <c r="A24299" s="3"/>
    </row>
    <row r="24300" spans="1:1" x14ac:dyDescent="0.25">
      <c r="A24300" s="3"/>
    </row>
    <row r="24301" spans="1:1" x14ac:dyDescent="0.25">
      <c r="A24301" s="3"/>
    </row>
    <row r="24302" spans="1:1" x14ac:dyDescent="0.25">
      <c r="A24302" s="3"/>
    </row>
    <row r="24303" spans="1:1" x14ac:dyDescent="0.25">
      <c r="A24303" s="3"/>
    </row>
    <row r="24304" spans="1:1" x14ac:dyDescent="0.25">
      <c r="A24304" s="3"/>
    </row>
    <row r="24305" spans="1:1" x14ac:dyDescent="0.25">
      <c r="A24305" s="3"/>
    </row>
    <row r="24306" spans="1:1" x14ac:dyDescent="0.25">
      <c r="A24306" s="3"/>
    </row>
    <row r="24307" spans="1:1" x14ac:dyDescent="0.25">
      <c r="A24307" s="3"/>
    </row>
    <row r="24308" spans="1:1" x14ac:dyDescent="0.25">
      <c r="A24308" s="3"/>
    </row>
    <row r="24309" spans="1:1" x14ac:dyDescent="0.25">
      <c r="A24309" s="3"/>
    </row>
    <row r="24310" spans="1:1" x14ac:dyDescent="0.25">
      <c r="A24310" s="3"/>
    </row>
    <row r="24311" spans="1:1" x14ac:dyDescent="0.25">
      <c r="A24311" s="3"/>
    </row>
    <row r="24312" spans="1:1" x14ac:dyDescent="0.25">
      <c r="A24312" s="3"/>
    </row>
    <row r="24313" spans="1:1" x14ac:dyDescent="0.25">
      <c r="A24313" s="3"/>
    </row>
    <row r="24314" spans="1:1" x14ac:dyDescent="0.25">
      <c r="A24314" s="3"/>
    </row>
    <row r="24315" spans="1:1" x14ac:dyDescent="0.25">
      <c r="A24315" s="3"/>
    </row>
    <row r="24316" spans="1:1" x14ac:dyDescent="0.25">
      <c r="A24316" s="3"/>
    </row>
    <row r="24317" spans="1:1" x14ac:dyDescent="0.25">
      <c r="A24317" s="3"/>
    </row>
    <row r="24318" spans="1:1" x14ac:dyDescent="0.25">
      <c r="A24318" s="3"/>
    </row>
    <row r="24319" spans="1:1" x14ac:dyDescent="0.25">
      <c r="A24319" s="3"/>
    </row>
    <row r="24320" spans="1:1" x14ac:dyDescent="0.25">
      <c r="A24320" s="3"/>
    </row>
    <row r="24321" spans="1:1" x14ac:dyDescent="0.25">
      <c r="A24321" s="3"/>
    </row>
    <row r="24322" spans="1:1" x14ac:dyDescent="0.25">
      <c r="A24322" s="3"/>
    </row>
    <row r="24323" spans="1:1" x14ac:dyDescent="0.25">
      <c r="A24323" s="3"/>
    </row>
    <row r="24324" spans="1:1" x14ac:dyDescent="0.25">
      <c r="A24324" s="3"/>
    </row>
    <row r="24325" spans="1:1" x14ac:dyDescent="0.25">
      <c r="A24325" s="3"/>
    </row>
    <row r="24326" spans="1:1" x14ac:dyDescent="0.25">
      <c r="A24326" s="3"/>
    </row>
    <row r="24327" spans="1:1" x14ac:dyDescent="0.25">
      <c r="A24327" s="3"/>
    </row>
    <row r="24328" spans="1:1" x14ac:dyDescent="0.25">
      <c r="A24328" s="3"/>
    </row>
    <row r="24329" spans="1:1" x14ac:dyDescent="0.25">
      <c r="A24329" s="3"/>
    </row>
    <row r="24330" spans="1:1" x14ac:dyDescent="0.25">
      <c r="A24330" s="3"/>
    </row>
    <row r="24331" spans="1:1" x14ac:dyDescent="0.25">
      <c r="A24331" s="3"/>
    </row>
    <row r="24332" spans="1:1" x14ac:dyDescent="0.25">
      <c r="A24332" s="3"/>
    </row>
    <row r="24333" spans="1:1" x14ac:dyDescent="0.25">
      <c r="A24333" s="3"/>
    </row>
    <row r="24334" spans="1:1" x14ac:dyDescent="0.25">
      <c r="A24334" s="3"/>
    </row>
    <row r="24335" spans="1:1" x14ac:dyDescent="0.25">
      <c r="A24335" s="3"/>
    </row>
    <row r="24336" spans="1:1" x14ac:dyDescent="0.25">
      <c r="A24336" s="3"/>
    </row>
    <row r="24337" spans="1:1" x14ac:dyDescent="0.25">
      <c r="A24337" s="3"/>
    </row>
    <row r="24338" spans="1:1" x14ac:dyDescent="0.25">
      <c r="A24338" s="3"/>
    </row>
    <row r="24339" spans="1:1" x14ac:dyDescent="0.25">
      <c r="A24339" s="3"/>
    </row>
    <row r="24340" spans="1:1" x14ac:dyDescent="0.25">
      <c r="A24340" s="3"/>
    </row>
    <row r="24341" spans="1:1" x14ac:dyDescent="0.25">
      <c r="A24341" s="3"/>
    </row>
    <row r="24342" spans="1:1" x14ac:dyDescent="0.25">
      <c r="A24342" s="3"/>
    </row>
    <row r="24343" spans="1:1" x14ac:dyDescent="0.25">
      <c r="A24343" s="3"/>
    </row>
    <row r="24344" spans="1:1" x14ac:dyDescent="0.25">
      <c r="A24344" s="3"/>
    </row>
    <row r="24345" spans="1:1" x14ac:dyDescent="0.25">
      <c r="A24345" s="3"/>
    </row>
    <row r="24346" spans="1:1" x14ac:dyDescent="0.25">
      <c r="A24346" s="3"/>
    </row>
    <row r="24347" spans="1:1" x14ac:dyDescent="0.25">
      <c r="A24347" s="3"/>
    </row>
    <row r="24348" spans="1:1" x14ac:dyDescent="0.25">
      <c r="A24348" s="3"/>
    </row>
    <row r="24349" spans="1:1" x14ac:dyDescent="0.25">
      <c r="A24349" s="3"/>
    </row>
    <row r="24350" spans="1:1" x14ac:dyDescent="0.25">
      <c r="A24350" s="3"/>
    </row>
    <row r="24351" spans="1:1" x14ac:dyDescent="0.25">
      <c r="A24351" s="3"/>
    </row>
    <row r="24352" spans="1:1" x14ac:dyDescent="0.25">
      <c r="A24352" s="3"/>
    </row>
    <row r="24353" spans="1:1" x14ac:dyDescent="0.25">
      <c r="A24353" s="3"/>
    </row>
    <row r="24354" spans="1:1" x14ac:dyDescent="0.25">
      <c r="A24354" s="3"/>
    </row>
    <row r="24355" spans="1:1" x14ac:dyDescent="0.25">
      <c r="A24355" s="3"/>
    </row>
    <row r="24356" spans="1:1" x14ac:dyDescent="0.25">
      <c r="A24356" s="3"/>
    </row>
    <row r="24357" spans="1:1" x14ac:dyDescent="0.25">
      <c r="A24357" s="3"/>
    </row>
    <row r="24358" spans="1:1" x14ac:dyDescent="0.25">
      <c r="A24358" s="3"/>
    </row>
    <row r="24359" spans="1:1" x14ac:dyDescent="0.25">
      <c r="A24359" s="3"/>
    </row>
    <row r="24360" spans="1:1" x14ac:dyDescent="0.25">
      <c r="A24360" s="3"/>
    </row>
    <row r="24361" spans="1:1" x14ac:dyDescent="0.25">
      <c r="A24361" s="3"/>
    </row>
    <row r="24362" spans="1:1" x14ac:dyDescent="0.25">
      <c r="A24362" s="3"/>
    </row>
    <row r="24363" spans="1:1" x14ac:dyDescent="0.25">
      <c r="A24363" s="3"/>
    </row>
    <row r="24364" spans="1:1" x14ac:dyDescent="0.25">
      <c r="A24364" s="3"/>
    </row>
    <row r="24365" spans="1:1" x14ac:dyDescent="0.25">
      <c r="A24365" s="3"/>
    </row>
    <row r="24366" spans="1:1" x14ac:dyDescent="0.25">
      <c r="A24366" s="3"/>
    </row>
    <row r="24367" spans="1:1" x14ac:dyDescent="0.25">
      <c r="A24367" s="3"/>
    </row>
    <row r="24368" spans="1:1" x14ac:dyDescent="0.25">
      <c r="A24368" s="3"/>
    </row>
    <row r="24369" spans="1:1" x14ac:dyDescent="0.25">
      <c r="A24369" s="3"/>
    </row>
    <row r="24370" spans="1:1" x14ac:dyDescent="0.25">
      <c r="A24370" s="3"/>
    </row>
    <row r="24371" spans="1:1" x14ac:dyDescent="0.25">
      <c r="A24371" s="3"/>
    </row>
    <row r="24372" spans="1:1" x14ac:dyDescent="0.25">
      <c r="A24372" s="3"/>
    </row>
    <row r="24373" spans="1:1" x14ac:dyDescent="0.25">
      <c r="A24373" s="3"/>
    </row>
    <row r="24374" spans="1:1" x14ac:dyDescent="0.25">
      <c r="A24374" s="3"/>
    </row>
    <row r="24375" spans="1:1" x14ac:dyDescent="0.25">
      <c r="A24375" s="3"/>
    </row>
    <row r="24376" spans="1:1" x14ac:dyDescent="0.25">
      <c r="A24376" s="3"/>
    </row>
    <row r="24377" spans="1:1" x14ac:dyDescent="0.25">
      <c r="A24377" s="3"/>
    </row>
    <row r="24378" spans="1:1" x14ac:dyDescent="0.25">
      <c r="A24378" s="3"/>
    </row>
    <row r="24379" spans="1:1" x14ac:dyDescent="0.25">
      <c r="A24379" s="3"/>
    </row>
    <row r="24380" spans="1:1" x14ac:dyDescent="0.25">
      <c r="A24380" s="3"/>
    </row>
    <row r="24381" spans="1:1" x14ac:dyDescent="0.25">
      <c r="A24381" s="3"/>
    </row>
    <row r="24382" spans="1:1" x14ac:dyDescent="0.25">
      <c r="A24382" s="3"/>
    </row>
    <row r="24383" spans="1:1" x14ac:dyDescent="0.25">
      <c r="A24383" s="3"/>
    </row>
    <row r="24384" spans="1:1" x14ac:dyDescent="0.25">
      <c r="A24384" s="3"/>
    </row>
    <row r="24385" spans="1:1" x14ac:dyDescent="0.25">
      <c r="A24385" s="3"/>
    </row>
    <row r="24386" spans="1:1" x14ac:dyDescent="0.25">
      <c r="A24386" s="3"/>
    </row>
    <row r="24387" spans="1:1" x14ac:dyDescent="0.25">
      <c r="A24387" s="3"/>
    </row>
    <row r="24388" spans="1:1" x14ac:dyDescent="0.25">
      <c r="A24388" s="3"/>
    </row>
    <row r="24389" spans="1:1" x14ac:dyDescent="0.25">
      <c r="A24389" s="3"/>
    </row>
    <row r="24390" spans="1:1" x14ac:dyDescent="0.25">
      <c r="A24390" s="3"/>
    </row>
    <row r="24391" spans="1:1" x14ac:dyDescent="0.25">
      <c r="A24391" s="3"/>
    </row>
    <row r="24392" spans="1:1" x14ac:dyDescent="0.25">
      <c r="A24392" s="3"/>
    </row>
    <row r="24393" spans="1:1" x14ac:dyDescent="0.25">
      <c r="A24393" s="3"/>
    </row>
    <row r="24394" spans="1:1" x14ac:dyDescent="0.25">
      <c r="A24394" s="3"/>
    </row>
    <row r="24395" spans="1:1" x14ac:dyDescent="0.25">
      <c r="A24395" s="3"/>
    </row>
    <row r="24396" spans="1:1" x14ac:dyDescent="0.25">
      <c r="A24396" s="3"/>
    </row>
    <row r="24397" spans="1:1" x14ac:dyDescent="0.25">
      <c r="A24397" s="3"/>
    </row>
    <row r="24398" spans="1:1" x14ac:dyDescent="0.25">
      <c r="A24398" s="3"/>
    </row>
    <row r="24399" spans="1:1" x14ac:dyDescent="0.25">
      <c r="A24399" s="3"/>
    </row>
    <row r="24400" spans="1:1" x14ac:dyDescent="0.25">
      <c r="A24400" s="3"/>
    </row>
    <row r="24401" spans="1:1" x14ac:dyDescent="0.25">
      <c r="A24401" s="3"/>
    </row>
    <row r="24402" spans="1:1" x14ac:dyDescent="0.25">
      <c r="A24402" s="3"/>
    </row>
    <row r="24403" spans="1:1" x14ac:dyDescent="0.25">
      <c r="A24403" s="3"/>
    </row>
    <row r="24404" spans="1:1" x14ac:dyDescent="0.25">
      <c r="A24404" s="3"/>
    </row>
    <row r="24405" spans="1:1" x14ac:dyDescent="0.25">
      <c r="A24405" s="3"/>
    </row>
    <row r="24406" spans="1:1" x14ac:dyDescent="0.25">
      <c r="A24406" s="3"/>
    </row>
    <row r="24407" spans="1:1" x14ac:dyDescent="0.25">
      <c r="A24407" s="3"/>
    </row>
    <row r="24408" spans="1:1" x14ac:dyDescent="0.25">
      <c r="A24408" s="3"/>
    </row>
    <row r="24409" spans="1:1" x14ac:dyDescent="0.25">
      <c r="A24409" s="3"/>
    </row>
    <row r="24410" spans="1:1" x14ac:dyDescent="0.25">
      <c r="A24410" s="3"/>
    </row>
    <row r="24411" spans="1:1" x14ac:dyDescent="0.25">
      <c r="A24411" s="3"/>
    </row>
    <row r="24412" spans="1:1" x14ac:dyDescent="0.25">
      <c r="A24412" s="3"/>
    </row>
    <row r="24413" spans="1:1" x14ac:dyDescent="0.25">
      <c r="A24413" s="3"/>
    </row>
    <row r="24414" spans="1:1" x14ac:dyDescent="0.25">
      <c r="A24414" s="3"/>
    </row>
    <row r="24415" spans="1:1" x14ac:dyDescent="0.25">
      <c r="A24415" s="3"/>
    </row>
    <row r="24416" spans="1:1" x14ac:dyDescent="0.25">
      <c r="A24416" s="3"/>
    </row>
    <row r="24417" spans="1:1" x14ac:dyDescent="0.25">
      <c r="A24417" s="3"/>
    </row>
    <row r="24418" spans="1:1" x14ac:dyDescent="0.25">
      <c r="A24418" s="3"/>
    </row>
    <row r="24419" spans="1:1" x14ac:dyDescent="0.25">
      <c r="A24419" s="3"/>
    </row>
    <row r="24420" spans="1:1" x14ac:dyDescent="0.25">
      <c r="A24420" s="3"/>
    </row>
    <row r="24421" spans="1:1" x14ac:dyDescent="0.25">
      <c r="A24421" s="3"/>
    </row>
    <row r="24422" spans="1:1" x14ac:dyDescent="0.25">
      <c r="A24422" s="3"/>
    </row>
    <row r="24423" spans="1:1" x14ac:dyDescent="0.25">
      <c r="A24423" s="3"/>
    </row>
    <row r="24424" spans="1:1" x14ac:dyDescent="0.25">
      <c r="A24424" s="3"/>
    </row>
    <row r="24425" spans="1:1" x14ac:dyDescent="0.25">
      <c r="A24425" s="3"/>
    </row>
    <row r="24426" spans="1:1" x14ac:dyDescent="0.25">
      <c r="A24426" s="3"/>
    </row>
    <row r="24427" spans="1:1" x14ac:dyDescent="0.25">
      <c r="A24427" s="3"/>
    </row>
    <row r="24428" spans="1:1" x14ac:dyDescent="0.25">
      <c r="A24428" s="3"/>
    </row>
    <row r="24429" spans="1:1" x14ac:dyDescent="0.25">
      <c r="A24429" s="3"/>
    </row>
    <row r="24430" spans="1:1" x14ac:dyDescent="0.25">
      <c r="A24430" s="3"/>
    </row>
    <row r="24431" spans="1:1" x14ac:dyDescent="0.25">
      <c r="A24431" s="3"/>
    </row>
    <row r="24432" spans="1:1" x14ac:dyDescent="0.25">
      <c r="A24432" s="3"/>
    </row>
    <row r="24433" spans="1:1" x14ac:dyDescent="0.25">
      <c r="A24433" s="3"/>
    </row>
    <row r="24434" spans="1:1" x14ac:dyDescent="0.25">
      <c r="A24434" s="3"/>
    </row>
    <row r="24435" spans="1:1" x14ac:dyDescent="0.25">
      <c r="A24435" s="3"/>
    </row>
    <row r="24436" spans="1:1" x14ac:dyDescent="0.25">
      <c r="A24436" s="3"/>
    </row>
    <row r="24437" spans="1:1" x14ac:dyDescent="0.25">
      <c r="A24437" s="3"/>
    </row>
    <row r="24438" spans="1:1" x14ac:dyDescent="0.25">
      <c r="A24438" s="3"/>
    </row>
    <row r="24439" spans="1:1" x14ac:dyDescent="0.25">
      <c r="A24439" s="3"/>
    </row>
    <row r="24440" spans="1:1" x14ac:dyDescent="0.25">
      <c r="A24440" s="3"/>
    </row>
    <row r="24441" spans="1:1" x14ac:dyDescent="0.25">
      <c r="A24441" s="3"/>
    </row>
    <row r="24442" spans="1:1" x14ac:dyDescent="0.25">
      <c r="A24442" s="3"/>
    </row>
    <row r="24443" spans="1:1" x14ac:dyDescent="0.25">
      <c r="A24443" s="3"/>
    </row>
    <row r="24444" spans="1:1" x14ac:dyDescent="0.25">
      <c r="A24444" s="3"/>
    </row>
    <row r="24445" spans="1:1" x14ac:dyDescent="0.25">
      <c r="A24445" s="3"/>
    </row>
    <row r="24446" spans="1:1" x14ac:dyDescent="0.25">
      <c r="A24446" s="3"/>
    </row>
    <row r="24447" spans="1:1" x14ac:dyDescent="0.25">
      <c r="A24447" s="3"/>
    </row>
    <row r="24448" spans="1:1" x14ac:dyDescent="0.25">
      <c r="A24448" s="3"/>
    </row>
    <row r="24449" spans="1:1" x14ac:dyDescent="0.25">
      <c r="A24449" s="3"/>
    </row>
    <row r="24450" spans="1:1" x14ac:dyDescent="0.25">
      <c r="A24450" s="3"/>
    </row>
    <row r="24451" spans="1:1" x14ac:dyDescent="0.25">
      <c r="A24451" s="3"/>
    </row>
    <row r="24452" spans="1:1" x14ac:dyDescent="0.25">
      <c r="A24452" s="3"/>
    </row>
    <row r="24453" spans="1:1" x14ac:dyDescent="0.25">
      <c r="A24453" s="3"/>
    </row>
    <row r="24454" spans="1:1" x14ac:dyDescent="0.25">
      <c r="A24454" s="3"/>
    </row>
    <row r="24455" spans="1:1" x14ac:dyDescent="0.25">
      <c r="A24455" s="3"/>
    </row>
    <row r="24456" spans="1:1" x14ac:dyDescent="0.25">
      <c r="A24456" s="3"/>
    </row>
    <row r="24457" spans="1:1" x14ac:dyDescent="0.25">
      <c r="A24457" s="3"/>
    </row>
    <row r="24458" spans="1:1" x14ac:dyDescent="0.25">
      <c r="A24458" s="3"/>
    </row>
    <row r="24459" spans="1:1" x14ac:dyDescent="0.25">
      <c r="A24459" s="3"/>
    </row>
    <row r="24460" spans="1:1" x14ac:dyDescent="0.25">
      <c r="A24460" s="3"/>
    </row>
    <row r="24461" spans="1:1" x14ac:dyDescent="0.25">
      <c r="A24461" s="3"/>
    </row>
    <row r="24462" spans="1:1" x14ac:dyDescent="0.25">
      <c r="A24462" s="3"/>
    </row>
    <row r="24463" spans="1:1" x14ac:dyDescent="0.25">
      <c r="A24463" s="3"/>
    </row>
    <row r="24464" spans="1:1" x14ac:dyDescent="0.25">
      <c r="A24464" s="3"/>
    </row>
    <row r="24465" spans="1:1" x14ac:dyDescent="0.25">
      <c r="A24465" s="3"/>
    </row>
    <row r="24466" spans="1:1" x14ac:dyDescent="0.25">
      <c r="A24466" s="3"/>
    </row>
    <row r="24467" spans="1:1" x14ac:dyDescent="0.25">
      <c r="A24467" s="3"/>
    </row>
    <row r="24468" spans="1:1" x14ac:dyDescent="0.25">
      <c r="A24468" s="3"/>
    </row>
    <row r="24469" spans="1:1" x14ac:dyDescent="0.25">
      <c r="A24469" s="3"/>
    </row>
    <row r="24470" spans="1:1" x14ac:dyDescent="0.25">
      <c r="A24470" s="3"/>
    </row>
    <row r="24471" spans="1:1" x14ac:dyDescent="0.25">
      <c r="A24471" s="3"/>
    </row>
    <row r="24472" spans="1:1" x14ac:dyDescent="0.25">
      <c r="A24472" s="3"/>
    </row>
    <row r="24473" spans="1:1" x14ac:dyDescent="0.25">
      <c r="A24473" s="3"/>
    </row>
    <row r="24474" spans="1:1" x14ac:dyDescent="0.25">
      <c r="A24474" s="3"/>
    </row>
    <row r="24475" spans="1:1" x14ac:dyDescent="0.25">
      <c r="A24475" s="3"/>
    </row>
    <row r="24476" spans="1:1" x14ac:dyDescent="0.25">
      <c r="A24476" s="3"/>
    </row>
    <row r="24477" spans="1:1" x14ac:dyDescent="0.25">
      <c r="A24477" s="3"/>
    </row>
    <row r="24478" spans="1:1" x14ac:dyDescent="0.25">
      <c r="A24478" s="3"/>
    </row>
    <row r="24479" spans="1:1" x14ac:dyDescent="0.25">
      <c r="A24479" s="3"/>
    </row>
    <row r="24480" spans="1:1" x14ac:dyDescent="0.25">
      <c r="A24480" s="3"/>
    </row>
    <row r="24481" spans="1:1" x14ac:dyDescent="0.25">
      <c r="A24481" s="3"/>
    </row>
    <row r="24482" spans="1:1" x14ac:dyDescent="0.25">
      <c r="A24482" s="3"/>
    </row>
    <row r="24483" spans="1:1" x14ac:dyDescent="0.25">
      <c r="A24483" s="3"/>
    </row>
    <row r="24484" spans="1:1" x14ac:dyDescent="0.25">
      <c r="A24484" s="3"/>
    </row>
    <row r="24485" spans="1:1" x14ac:dyDescent="0.25">
      <c r="A24485" s="3"/>
    </row>
    <row r="24486" spans="1:1" x14ac:dyDescent="0.25">
      <c r="A24486" s="3"/>
    </row>
    <row r="24487" spans="1:1" x14ac:dyDescent="0.25">
      <c r="A24487" s="3"/>
    </row>
    <row r="24488" spans="1:1" x14ac:dyDescent="0.25">
      <c r="A24488" s="3"/>
    </row>
    <row r="24489" spans="1:1" x14ac:dyDescent="0.25">
      <c r="A24489" s="3"/>
    </row>
    <row r="24490" spans="1:1" x14ac:dyDescent="0.25">
      <c r="A24490" s="3"/>
    </row>
    <row r="24491" spans="1:1" x14ac:dyDescent="0.25">
      <c r="A24491" s="3"/>
    </row>
    <row r="24492" spans="1:1" x14ac:dyDescent="0.25">
      <c r="A24492" s="3"/>
    </row>
    <row r="24493" spans="1:1" x14ac:dyDescent="0.25">
      <c r="A24493" s="3"/>
    </row>
    <row r="24494" spans="1:1" x14ac:dyDescent="0.25">
      <c r="A24494" s="3"/>
    </row>
    <row r="24495" spans="1:1" x14ac:dyDescent="0.25">
      <c r="A24495" s="3"/>
    </row>
    <row r="24496" spans="1:1" x14ac:dyDescent="0.25">
      <c r="A24496" s="3"/>
    </row>
    <row r="24497" spans="1:1" x14ac:dyDescent="0.25">
      <c r="A24497" s="3"/>
    </row>
    <row r="24498" spans="1:1" x14ac:dyDescent="0.25">
      <c r="A24498" s="3"/>
    </row>
    <row r="24499" spans="1:1" x14ac:dyDescent="0.25">
      <c r="A24499" s="3"/>
    </row>
    <row r="24500" spans="1:1" x14ac:dyDescent="0.25">
      <c r="A24500" s="3"/>
    </row>
    <row r="24501" spans="1:1" x14ac:dyDescent="0.25">
      <c r="A24501" s="3"/>
    </row>
    <row r="24502" spans="1:1" x14ac:dyDescent="0.25">
      <c r="A24502" s="3"/>
    </row>
    <row r="24503" spans="1:1" x14ac:dyDescent="0.25">
      <c r="A24503" s="3"/>
    </row>
    <row r="24504" spans="1:1" x14ac:dyDescent="0.25">
      <c r="A24504" s="3"/>
    </row>
    <row r="24505" spans="1:1" x14ac:dyDescent="0.25">
      <c r="A24505" s="3"/>
    </row>
    <row r="24506" spans="1:1" x14ac:dyDescent="0.25">
      <c r="A24506" s="3"/>
    </row>
    <row r="24507" spans="1:1" x14ac:dyDescent="0.25">
      <c r="A24507" s="3"/>
    </row>
    <row r="24508" spans="1:1" x14ac:dyDescent="0.25">
      <c r="A24508" s="3"/>
    </row>
    <row r="24509" spans="1:1" x14ac:dyDescent="0.25">
      <c r="A24509" s="3"/>
    </row>
    <row r="24510" spans="1:1" x14ac:dyDescent="0.25">
      <c r="A24510" s="3"/>
    </row>
    <row r="24511" spans="1:1" x14ac:dyDescent="0.25">
      <c r="A24511" s="3"/>
    </row>
    <row r="24512" spans="1:1" x14ac:dyDescent="0.25">
      <c r="A24512" s="3"/>
    </row>
    <row r="24513" spans="1:1" x14ac:dyDescent="0.25">
      <c r="A24513" s="3"/>
    </row>
    <row r="24514" spans="1:1" x14ac:dyDescent="0.25">
      <c r="A24514" s="3"/>
    </row>
    <row r="24515" spans="1:1" x14ac:dyDescent="0.25">
      <c r="A24515" s="3"/>
    </row>
    <row r="24516" spans="1:1" x14ac:dyDescent="0.25">
      <c r="A24516" s="3"/>
    </row>
    <row r="24517" spans="1:1" x14ac:dyDescent="0.25">
      <c r="A24517" s="3"/>
    </row>
    <row r="24518" spans="1:1" x14ac:dyDescent="0.25">
      <c r="A24518" s="3"/>
    </row>
    <row r="24519" spans="1:1" x14ac:dyDescent="0.25">
      <c r="A24519" s="3"/>
    </row>
    <row r="24520" spans="1:1" x14ac:dyDescent="0.25">
      <c r="A24520" s="3"/>
    </row>
    <row r="24521" spans="1:1" x14ac:dyDescent="0.25">
      <c r="A24521" s="3"/>
    </row>
    <row r="24522" spans="1:1" x14ac:dyDescent="0.25">
      <c r="A24522" s="3"/>
    </row>
    <row r="24523" spans="1:1" x14ac:dyDescent="0.25">
      <c r="A24523" s="3"/>
    </row>
    <row r="24524" spans="1:1" x14ac:dyDescent="0.25">
      <c r="A24524" s="3"/>
    </row>
    <row r="24525" spans="1:1" x14ac:dyDescent="0.25">
      <c r="A24525" s="3"/>
    </row>
    <row r="24526" spans="1:1" x14ac:dyDescent="0.25">
      <c r="A24526" s="3"/>
    </row>
    <row r="24527" spans="1:1" x14ac:dyDescent="0.25">
      <c r="A24527" s="3"/>
    </row>
    <row r="24528" spans="1:1" x14ac:dyDescent="0.25">
      <c r="A24528" s="3"/>
    </row>
    <row r="24529" spans="1:1" x14ac:dyDescent="0.25">
      <c r="A24529" s="3"/>
    </row>
    <row r="24530" spans="1:1" x14ac:dyDescent="0.25">
      <c r="A24530" s="3"/>
    </row>
    <row r="24531" spans="1:1" x14ac:dyDescent="0.25">
      <c r="A24531" s="3"/>
    </row>
    <row r="24532" spans="1:1" x14ac:dyDescent="0.25">
      <c r="A24532" s="3"/>
    </row>
    <row r="24533" spans="1:1" x14ac:dyDescent="0.25">
      <c r="A24533" s="3"/>
    </row>
    <row r="24534" spans="1:1" x14ac:dyDescent="0.25">
      <c r="A24534" s="3"/>
    </row>
    <row r="24535" spans="1:1" x14ac:dyDescent="0.25">
      <c r="A24535" s="3"/>
    </row>
    <row r="24536" spans="1:1" x14ac:dyDescent="0.25">
      <c r="A24536" s="3"/>
    </row>
    <row r="24537" spans="1:1" x14ac:dyDescent="0.25">
      <c r="A24537" s="3"/>
    </row>
    <row r="24538" spans="1:1" x14ac:dyDescent="0.25">
      <c r="A24538" s="3"/>
    </row>
    <row r="24539" spans="1:1" x14ac:dyDescent="0.25">
      <c r="A24539" s="3"/>
    </row>
    <row r="24540" spans="1:1" x14ac:dyDescent="0.25">
      <c r="A24540" s="3"/>
    </row>
    <row r="24541" spans="1:1" x14ac:dyDescent="0.25">
      <c r="A24541" s="3"/>
    </row>
    <row r="24542" spans="1:1" x14ac:dyDescent="0.25">
      <c r="A24542" s="3"/>
    </row>
    <row r="24543" spans="1:1" x14ac:dyDescent="0.25">
      <c r="A24543" s="3"/>
    </row>
    <row r="24544" spans="1:1" x14ac:dyDescent="0.25">
      <c r="A24544" s="3"/>
    </row>
    <row r="24545" spans="1:1" x14ac:dyDescent="0.25">
      <c r="A24545" s="3"/>
    </row>
    <row r="24546" spans="1:1" x14ac:dyDescent="0.25">
      <c r="A24546" s="3"/>
    </row>
    <row r="24547" spans="1:1" x14ac:dyDescent="0.25">
      <c r="A24547" s="3"/>
    </row>
    <row r="24548" spans="1:1" x14ac:dyDescent="0.25">
      <c r="A24548" s="3"/>
    </row>
    <row r="24549" spans="1:1" x14ac:dyDescent="0.25">
      <c r="A24549" s="3"/>
    </row>
    <row r="24550" spans="1:1" x14ac:dyDescent="0.25">
      <c r="A24550" s="3"/>
    </row>
    <row r="24551" spans="1:1" x14ac:dyDescent="0.25">
      <c r="A24551" s="3"/>
    </row>
    <row r="24552" spans="1:1" x14ac:dyDescent="0.25">
      <c r="A24552" s="3"/>
    </row>
    <row r="24553" spans="1:1" x14ac:dyDescent="0.25">
      <c r="A24553" s="3"/>
    </row>
    <row r="24554" spans="1:1" x14ac:dyDescent="0.25">
      <c r="A24554" s="3"/>
    </row>
    <row r="24555" spans="1:1" x14ac:dyDescent="0.25">
      <c r="A24555" s="3"/>
    </row>
    <row r="24556" spans="1:1" x14ac:dyDescent="0.25">
      <c r="A24556" s="3"/>
    </row>
    <row r="24557" spans="1:1" x14ac:dyDescent="0.25">
      <c r="A24557" s="3"/>
    </row>
    <row r="24558" spans="1:1" x14ac:dyDescent="0.25">
      <c r="A24558" s="3"/>
    </row>
    <row r="24559" spans="1:1" x14ac:dyDescent="0.25">
      <c r="A24559" s="3"/>
    </row>
    <row r="24560" spans="1:1" x14ac:dyDescent="0.25">
      <c r="A24560" s="3"/>
    </row>
    <row r="24561" spans="1:1" x14ac:dyDescent="0.25">
      <c r="A24561" s="3"/>
    </row>
    <row r="24562" spans="1:1" x14ac:dyDescent="0.25">
      <c r="A24562" s="3"/>
    </row>
    <row r="24563" spans="1:1" x14ac:dyDescent="0.25">
      <c r="A24563" s="3"/>
    </row>
    <row r="24564" spans="1:1" x14ac:dyDescent="0.25">
      <c r="A24564" s="3"/>
    </row>
    <row r="24565" spans="1:1" x14ac:dyDescent="0.25">
      <c r="A24565" s="3"/>
    </row>
    <row r="24566" spans="1:1" x14ac:dyDescent="0.25">
      <c r="A24566" s="3"/>
    </row>
    <row r="24567" spans="1:1" x14ac:dyDescent="0.25">
      <c r="A24567" s="3"/>
    </row>
    <row r="24568" spans="1:1" x14ac:dyDescent="0.25">
      <c r="A24568" s="3"/>
    </row>
    <row r="24569" spans="1:1" x14ac:dyDescent="0.25">
      <c r="A24569" s="3"/>
    </row>
    <row r="24570" spans="1:1" x14ac:dyDescent="0.25">
      <c r="A24570" s="3"/>
    </row>
    <row r="24571" spans="1:1" x14ac:dyDescent="0.25">
      <c r="A24571" s="3"/>
    </row>
    <row r="24572" spans="1:1" x14ac:dyDescent="0.25">
      <c r="A24572" s="3"/>
    </row>
    <row r="24573" spans="1:1" x14ac:dyDescent="0.25">
      <c r="A24573" s="3"/>
    </row>
    <row r="24574" spans="1:1" x14ac:dyDescent="0.25">
      <c r="A24574" s="3"/>
    </row>
    <row r="24575" spans="1:1" x14ac:dyDescent="0.25">
      <c r="A24575" s="3"/>
    </row>
    <row r="24576" spans="1:1" x14ac:dyDescent="0.25">
      <c r="A24576" s="3"/>
    </row>
    <row r="24577" spans="1:1" x14ac:dyDescent="0.25">
      <c r="A24577" s="3"/>
    </row>
    <row r="24578" spans="1:1" x14ac:dyDescent="0.25">
      <c r="A24578" s="3"/>
    </row>
    <row r="24579" spans="1:1" x14ac:dyDescent="0.25">
      <c r="A24579" s="3"/>
    </row>
    <row r="24580" spans="1:1" x14ac:dyDescent="0.25">
      <c r="A24580" s="3"/>
    </row>
    <row r="24581" spans="1:1" x14ac:dyDescent="0.25">
      <c r="A24581" s="3"/>
    </row>
    <row r="24582" spans="1:1" x14ac:dyDescent="0.25">
      <c r="A24582" s="3"/>
    </row>
    <row r="24583" spans="1:1" x14ac:dyDescent="0.25">
      <c r="A24583" s="3"/>
    </row>
    <row r="24584" spans="1:1" x14ac:dyDescent="0.25">
      <c r="A24584" s="3"/>
    </row>
    <row r="24585" spans="1:1" x14ac:dyDescent="0.25">
      <c r="A24585" s="3"/>
    </row>
    <row r="24586" spans="1:1" x14ac:dyDescent="0.25">
      <c r="A24586" s="3"/>
    </row>
    <row r="24587" spans="1:1" x14ac:dyDescent="0.25">
      <c r="A24587" s="3"/>
    </row>
    <row r="24588" spans="1:1" x14ac:dyDescent="0.25">
      <c r="A24588" s="3"/>
    </row>
    <row r="24589" spans="1:1" x14ac:dyDescent="0.25">
      <c r="A24589" s="3"/>
    </row>
    <row r="24590" spans="1:1" x14ac:dyDescent="0.25">
      <c r="A24590" s="3"/>
    </row>
    <row r="24591" spans="1:1" x14ac:dyDescent="0.25">
      <c r="A24591" s="3"/>
    </row>
    <row r="24592" spans="1:1" x14ac:dyDescent="0.25">
      <c r="A24592" s="3"/>
    </row>
    <row r="24593" spans="1:1" x14ac:dyDescent="0.25">
      <c r="A24593" s="3"/>
    </row>
    <row r="24594" spans="1:1" x14ac:dyDescent="0.25">
      <c r="A24594" s="3"/>
    </row>
    <row r="24595" spans="1:1" x14ac:dyDescent="0.25">
      <c r="A24595" s="3"/>
    </row>
    <row r="24596" spans="1:1" x14ac:dyDescent="0.25">
      <c r="A24596" s="3"/>
    </row>
    <row r="24597" spans="1:1" x14ac:dyDescent="0.25">
      <c r="A24597" s="3"/>
    </row>
    <row r="24598" spans="1:1" x14ac:dyDescent="0.25">
      <c r="A24598" s="3"/>
    </row>
    <row r="24599" spans="1:1" x14ac:dyDescent="0.25">
      <c r="A24599" s="3"/>
    </row>
    <row r="24600" spans="1:1" x14ac:dyDescent="0.25">
      <c r="A24600" s="3"/>
    </row>
    <row r="24601" spans="1:1" x14ac:dyDescent="0.25">
      <c r="A24601" s="3"/>
    </row>
    <row r="24602" spans="1:1" x14ac:dyDescent="0.25">
      <c r="A24602" s="3"/>
    </row>
    <row r="24603" spans="1:1" x14ac:dyDescent="0.25">
      <c r="A24603" s="3"/>
    </row>
    <row r="24604" spans="1:1" x14ac:dyDescent="0.25">
      <c r="A24604" s="3"/>
    </row>
    <row r="24605" spans="1:1" x14ac:dyDescent="0.25">
      <c r="A24605" s="3"/>
    </row>
    <row r="24606" spans="1:1" x14ac:dyDescent="0.25">
      <c r="A24606" s="3"/>
    </row>
    <row r="24607" spans="1:1" x14ac:dyDescent="0.25">
      <c r="A24607" s="3"/>
    </row>
    <row r="24608" spans="1:1" x14ac:dyDescent="0.25">
      <c r="A24608" s="3"/>
    </row>
    <row r="24609" spans="1:1" x14ac:dyDescent="0.25">
      <c r="A24609" s="3"/>
    </row>
    <row r="24610" spans="1:1" x14ac:dyDescent="0.25">
      <c r="A24610" s="3"/>
    </row>
    <row r="24611" spans="1:1" x14ac:dyDescent="0.25">
      <c r="A24611" s="3"/>
    </row>
    <row r="24612" spans="1:1" x14ac:dyDescent="0.25">
      <c r="A24612" s="3"/>
    </row>
    <row r="24613" spans="1:1" x14ac:dyDescent="0.25">
      <c r="A24613" s="3"/>
    </row>
    <row r="24614" spans="1:1" x14ac:dyDescent="0.25">
      <c r="A24614" s="3"/>
    </row>
    <row r="24615" spans="1:1" x14ac:dyDescent="0.25">
      <c r="A24615" s="3"/>
    </row>
    <row r="24616" spans="1:1" x14ac:dyDescent="0.25">
      <c r="A24616" s="3"/>
    </row>
    <row r="24617" spans="1:1" x14ac:dyDescent="0.25">
      <c r="A24617" s="3"/>
    </row>
    <row r="24618" spans="1:1" x14ac:dyDescent="0.25">
      <c r="A24618" s="3"/>
    </row>
    <row r="24619" spans="1:1" x14ac:dyDescent="0.25">
      <c r="A24619" s="3"/>
    </row>
    <row r="24620" spans="1:1" x14ac:dyDescent="0.25">
      <c r="A24620" s="3"/>
    </row>
    <row r="24621" spans="1:1" x14ac:dyDescent="0.25">
      <c r="A24621" s="3"/>
    </row>
    <row r="24622" spans="1:1" x14ac:dyDescent="0.25">
      <c r="A24622" s="3"/>
    </row>
    <row r="24623" spans="1:1" x14ac:dyDescent="0.25">
      <c r="A24623" s="3"/>
    </row>
    <row r="24624" spans="1:1" x14ac:dyDescent="0.25">
      <c r="A24624" s="3"/>
    </row>
    <row r="24625" spans="1:1" x14ac:dyDescent="0.25">
      <c r="A24625" s="3"/>
    </row>
    <row r="24626" spans="1:1" x14ac:dyDescent="0.25">
      <c r="A24626" s="3"/>
    </row>
    <row r="24627" spans="1:1" x14ac:dyDescent="0.25">
      <c r="A24627" s="3"/>
    </row>
    <row r="24628" spans="1:1" x14ac:dyDescent="0.25">
      <c r="A24628" s="3"/>
    </row>
    <row r="24629" spans="1:1" x14ac:dyDescent="0.25">
      <c r="A24629" s="3"/>
    </row>
    <row r="24630" spans="1:1" x14ac:dyDescent="0.25">
      <c r="A24630" s="3"/>
    </row>
    <row r="24631" spans="1:1" x14ac:dyDescent="0.25">
      <c r="A24631" s="3"/>
    </row>
    <row r="24632" spans="1:1" x14ac:dyDescent="0.25">
      <c r="A24632" s="3"/>
    </row>
    <row r="24633" spans="1:1" x14ac:dyDescent="0.25">
      <c r="A24633" s="3"/>
    </row>
    <row r="24634" spans="1:1" x14ac:dyDescent="0.25">
      <c r="A24634" s="3"/>
    </row>
    <row r="24635" spans="1:1" x14ac:dyDescent="0.25">
      <c r="A24635" s="3"/>
    </row>
    <row r="24636" spans="1:1" x14ac:dyDescent="0.25">
      <c r="A24636" s="3"/>
    </row>
    <row r="24637" spans="1:1" x14ac:dyDescent="0.25">
      <c r="A24637" s="3"/>
    </row>
    <row r="24638" spans="1:1" x14ac:dyDescent="0.25">
      <c r="A24638" s="3"/>
    </row>
    <row r="24639" spans="1:1" x14ac:dyDescent="0.25">
      <c r="A24639" s="3"/>
    </row>
    <row r="24640" spans="1:1" x14ac:dyDescent="0.25">
      <c r="A24640" s="3"/>
    </row>
    <row r="24641" spans="1:1" x14ac:dyDescent="0.25">
      <c r="A24641" s="3"/>
    </row>
    <row r="24642" spans="1:1" x14ac:dyDescent="0.25">
      <c r="A24642" s="3"/>
    </row>
    <row r="24643" spans="1:1" x14ac:dyDescent="0.25">
      <c r="A24643" s="3"/>
    </row>
    <row r="24644" spans="1:1" x14ac:dyDescent="0.25">
      <c r="A24644" s="3"/>
    </row>
    <row r="24645" spans="1:1" x14ac:dyDescent="0.25">
      <c r="A24645" s="3"/>
    </row>
    <row r="24646" spans="1:1" x14ac:dyDescent="0.25">
      <c r="A24646" s="3"/>
    </row>
    <row r="24647" spans="1:1" x14ac:dyDescent="0.25">
      <c r="A24647" s="3"/>
    </row>
    <row r="24648" spans="1:1" x14ac:dyDescent="0.25">
      <c r="A24648" s="3"/>
    </row>
    <row r="24649" spans="1:1" x14ac:dyDescent="0.25">
      <c r="A24649" s="3"/>
    </row>
    <row r="24650" spans="1:1" x14ac:dyDescent="0.25">
      <c r="A24650" s="3"/>
    </row>
    <row r="24651" spans="1:1" x14ac:dyDescent="0.25">
      <c r="A24651" s="3"/>
    </row>
    <row r="24652" spans="1:1" x14ac:dyDescent="0.25">
      <c r="A24652" s="3"/>
    </row>
    <row r="24653" spans="1:1" x14ac:dyDescent="0.25">
      <c r="A24653" s="3"/>
    </row>
    <row r="24654" spans="1:1" x14ac:dyDescent="0.25">
      <c r="A24654" s="3"/>
    </row>
    <row r="24655" spans="1:1" x14ac:dyDescent="0.25">
      <c r="A24655" s="3"/>
    </row>
    <row r="24656" spans="1:1" x14ac:dyDescent="0.25">
      <c r="A24656" s="3"/>
    </row>
    <row r="24657" spans="1:1" x14ac:dyDescent="0.25">
      <c r="A24657" s="3"/>
    </row>
    <row r="24658" spans="1:1" x14ac:dyDescent="0.25">
      <c r="A24658" s="3"/>
    </row>
    <row r="24659" spans="1:1" x14ac:dyDescent="0.25">
      <c r="A24659" s="3"/>
    </row>
    <row r="24660" spans="1:1" x14ac:dyDescent="0.25">
      <c r="A24660" s="3"/>
    </row>
    <row r="24661" spans="1:1" x14ac:dyDescent="0.25">
      <c r="A24661" s="3"/>
    </row>
    <row r="24662" spans="1:1" x14ac:dyDescent="0.25">
      <c r="A24662" s="3"/>
    </row>
    <row r="24663" spans="1:1" x14ac:dyDescent="0.25">
      <c r="A24663" s="3"/>
    </row>
    <row r="24664" spans="1:1" x14ac:dyDescent="0.25">
      <c r="A24664" s="3"/>
    </row>
    <row r="24665" spans="1:1" x14ac:dyDescent="0.25">
      <c r="A24665" s="3"/>
    </row>
    <row r="24666" spans="1:1" x14ac:dyDescent="0.25">
      <c r="A24666" s="3"/>
    </row>
    <row r="24667" spans="1:1" x14ac:dyDescent="0.25">
      <c r="A24667" s="3"/>
    </row>
    <row r="24668" spans="1:1" x14ac:dyDescent="0.25">
      <c r="A24668" s="3"/>
    </row>
    <row r="24669" spans="1:1" x14ac:dyDescent="0.25">
      <c r="A24669" s="3"/>
    </row>
    <row r="24670" spans="1:1" x14ac:dyDescent="0.25">
      <c r="A24670" s="3"/>
    </row>
    <row r="24671" spans="1:1" x14ac:dyDescent="0.25">
      <c r="A24671" s="3"/>
    </row>
    <row r="24672" spans="1:1" x14ac:dyDescent="0.25">
      <c r="A24672" s="3"/>
    </row>
    <row r="24673" spans="1:1" x14ac:dyDescent="0.25">
      <c r="A24673" s="3"/>
    </row>
    <row r="24674" spans="1:1" x14ac:dyDescent="0.25">
      <c r="A24674" s="3"/>
    </row>
    <row r="24675" spans="1:1" x14ac:dyDescent="0.25">
      <c r="A24675" s="3"/>
    </row>
    <row r="24676" spans="1:1" x14ac:dyDescent="0.25">
      <c r="A24676" s="3"/>
    </row>
    <row r="24677" spans="1:1" x14ac:dyDescent="0.25">
      <c r="A24677" s="3"/>
    </row>
    <row r="24678" spans="1:1" x14ac:dyDescent="0.25">
      <c r="A24678" s="3"/>
    </row>
    <row r="24679" spans="1:1" x14ac:dyDescent="0.25">
      <c r="A24679" s="3"/>
    </row>
    <row r="24680" spans="1:1" x14ac:dyDescent="0.25">
      <c r="A24680" s="3"/>
    </row>
    <row r="24681" spans="1:1" x14ac:dyDescent="0.25">
      <c r="A24681" s="3"/>
    </row>
    <row r="24682" spans="1:1" x14ac:dyDescent="0.25">
      <c r="A24682" s="3"/>
    </row>
    <row r="24683" spans="1:1" x14ac:dyDescent="0.25">
      <c r="A24683" s="3"/>
    </row>
    <row r="24684" spans="1:1" x14ac:dyDescent="0.25">
      <c r="A24684" s="3"/>
    </row>
    <row r="24685" spans="1:1" x14ac:dyDescent="0.25">
      <c r="A24685" s="3"/>
    </row>
    <row r="24686" spans="1:1" x14ac:dyDescent="0.25">
      <c r="A24686" s="3"/>
    </row>
    <row r="24687" spans="1:1" x14ac:dyDescent="0.25">
      <c r="A24687" s="3"/>
    </row>
    <row r="24688" spans="1:1" x14ac:dyDescent="0.25">
      <c r="A24688" s="3"/>
    </row>
    <row r="24689" spans="1:1" x14ac:dyDescent="0.25">
      <c r="A24689" s="3"/>
    </row>
    <row r="24690" spans="1:1" x14ac:dyDescent="0.25">
      <c r="A24690" s="3"/>
    </row>
    <row r="24691" spans="1:1" x14ac:dyDescent="0.25">
      <c r="A24691" s="3"/>
    </row>
    <row r="24692" spans="1:1" x14ac:dyDescent="0.25">
      <c r="A24692" s="3"/>
    </row>
    <row r="24693" spans="1:1" x14ac:dyDescent="0.25">
      <c r="A24693" s="3"/>
    </row>
    <row r="24694" spans="1:1" x14ac:dyDescent="0.25">
      <c r="A24694" s="3"/>
    </row>
    <row r="24695" spans="1:1" x14ac:dyDescent="0.25">
      <c r="A24695" s="3"/>
    </row>
    <row r="24696" spans="1:1" x14ac:dyDescent="0.25">
      <c r="A24696" s="3"/>
    </row>
    <row r="24697" spans="1:1" x14ac:dyDescent="0.25">
      <c r="A24697" s="3"/>
    </row>
    <row r="24698" spans="1:1" x14ac:dyDescent="0.25">
      <c r="A24698" s="3"/>
    </row>
    <row r="24699" spans="1:1" x14ac:dyDescent="0.25">
      <c r="A24699" s="3"/>
    </row>
    <row r="24700" spans="1:1" x14ac:dyDescent="0.25">
      <c r="A24700" s="3"/>
    </row>
    <row r="24701" spans="1:1" x14ac:dyDescent="0.25">
      <c r="A24701" s="3"/>
    </row>
    <row r="24702" spans="1:1" x14ac:dyDescent="0.25">
      <c r="A24702" s="3"/>
    </row>
    <row r="24703" spans="1:1" x14ac:dyDescent="0.25">
      <c r="A24703" s="3"/>
    </row>
    <row r="24704" spans="1:1" x14ac:dyDescent="0.25">
      <c r="A24704" s="3"/>
    </row>
    <row r="24705" spans="1:1" x14ac:dyDescent="0.25">
      <c r="A24705" s="3"/>
    </row>
    <row r="24706" spans="1:1" x14ac:dyDescent="0.25">
      <c r="A24706" s="3"/>
    </row>
    <row r="24707" spans="1:1" x14ac:dyDescent="0.25">
      <c r="A24707" s="3"/>
    </row>
    <row r="24708" spans="1:1" x14ac:dyDescent="0.25">
      <c r="A24708" s="3"/>
    </row>
    <row r="24709" spans="1:1" x14ac:dyDescent="0.25">
      <c r="A24709" s="3"/>
    </row>
    <row r="24710" spans="1:1" x14ac:dyDescent="0.25">
      <c r="A24710" s="3"/>
    </row>
    <row r="24711" spans="1:1" x14ac:dyDescent="0.25">
      <c r="A24711" s="3"/>
    </row>
    <row r="24712" spans="1:1" x14ac:dyDescent="0.25">
      <c r="A24712" s="3"/>
    </row>
    <row r="24713" spans="1:1" x14ac:dyDescent="0.25">
      <c r="A24713" s="3"/>
    </row>
    <row r="24714" spans="1:1" x14ac:dyDescent="0.25">
      <c r="A24714" s="3"/>
    </row>
    <row r="24715" spans="1:1" x14ac:dyDescent="0.25">
      <c r="A24715" s="3"/>
    </row>
    <row r="24716" spans="1:1" x14ac:dyDescent="0.25">
      <c r="A24716" s="3"/>
    </row>
    <row r="24717" spans="1:1" x14ac:dyDescent="0.25">
      <c r="A24717" s="3"/>
    </row>
    <row r="24718" spans="1:1" x14ac:dyDescent="0.25">
      <c r="A24718" s="3"/>
    </row>
    <row r="24719" spans="1:1" x14ac:dyDescent="0.25">
      <c r="A24719" s="3"/>
    </row>
    <row r="24720" spans="1:1" x14ac:dyDescent="0.25">
      <c r="A24720" s="3"/>
    </row>
    <row r="24721" spans="1:1" x14ac:dyDescent="0.25">
      <c r="A24721" s="3"/>
    </row>
    <row r="24722" spans="1:1" x14ac:dyDescent="0.25">
      <c r="A24722" s="3"/>
    </row>
    <row r="24723" spans="1:1" x14ac:dyDescent="0.25">
      <c r="A24723" s="3"/>
    </row>
    <row r="24724" spans="1:1" x14ac:dyDescent="0.25">
      <c r="A24724" s="3"/>
    </row>
    <row r="24725" spans="1:1" x14ac:dyDescent="0.25">
      <c r="A24725" s="3"/>
    </row>
    <row r="24726" spans="1:1" x14ac:dyDescent="0.25">
      <c r="A24726" s="3"/>
    </row>
    <row r="24727" spans="1:1" x14ac:dyDescent="0.25">
      <c r="A24727" s="3"/>
    </row>
    <row r="24728" spans="1:1" x14ac:dyDescent="0.25">
      <c r="A24728" s="3"/>
    </row>
    <row r="24729" spans="1:1" x14ac:dyDescent="0.25">
      <c r="A24729" s="3"/>
    </row>
    <row r="24730" spans="1:1" x14ac:dyDescent="0.25">
      <c r="A24730" s="3"/>
    </row>
    <row r="24731" spans="1:1" x14ac:dyDescent="0.25">
      <c r="A24731" s="3"/>
    </row>
    <row r="24732" spans="1:1" x14ac:dyDescent="0.25">
      <c r="A24732" s="3"/>
    </row>
    <row r="24733" spans="1:1" x14ac:dyDescent="0.25">
      <c r="A24733" s="3"/>
    </row>
    <row r="24734" spans="1:1" x14ac:dyDescent="0.25">
      <c r="A24734" s="3"/>
    </row>
    <row r="24735" spans="1:1" x14ac:dyDescent="0.25">
      <c r="A24735" s="3"/>
    </row>
    <row r="24736" spans="1:1" x14ac:dyDescent="0.25">
      <c r="A24736" s="3"/>
    </row>
    <row r="24737" spans="1:1" x14ac:dyDescent="0.25">
      <c r="A24737" s="3"/>
    </row>
    <row r="24738" spans="1:1" x14ac:dyDescent="0.25">
      <c r="A24738" s="3"/>
    </row>
    <row r="24739" spans="1:1" x14ac:dyDescent="0.25">
      <c r="A24739" s="3"/>
    </row>
    <row r="24740" spans="1:1" x14ac:dyDescent="0.25">
      <c r="A24740" s="3"/>
    </row>
    <row r="24741" spans="1:1" x14ac:dyDescent="0.25">
      <c r="A24741" s="3"/>
    </row>
    <row r="24742" spans="1:1" x14ac:dyDescent="0.25">
      <c r="A24742" s="3"/>
    </row>
    <row r="24743" spans="1:1" x14ac:dyDescent="0.25">
      <c r="A24743" s="3"/>
    </row>
    <row r="24744" spans="1:1" x14ac:dyDescent="0.25">
      <c r="A24744" s="3"/>
    </row>
    <row r="24745" spans="1:1" x14ac:dyDescent="0.25">
      <c r="A24745" s="3"/>
    </row>
    <row r="24746" spans="1:1" x14ac:dyDescent="0.25">
      <c r="A24746" s="3"/>
    </row>
    <row r="24747" spans="1:1" x14ac:dyDescent="0.25">
      <c r="A24747" s="3"/>
    </row>
    <row r="24748" spans="1:1" x14ac:dyDescent="0.25">
      <c r="A24748" s="3"/>
    </row>
    <row r="24749" spans="1:1" x14ac:dyDescent="0.25">
      <c r="A24749" s="3"/>
    </row>
    <row r="24750" spans="1:1" x14ac:dyDescent="0.25">
      <c r="A24750" s="3"/>
    </row>
    <row r="24751" spans="1:1" x14ac:dyDescent="0.25">
      <c r="A24751" s="3"/>
    </row>
    <row r="24752" spans="1:1" x14ac:dyDescent="0.25">
      <c r="A24752" s="3"/>
    </row>
    <row r="24753" spans="1:1" x14ac:dyDescent="0.25">
      <c r="A24753" s="3"/>
    </row>
    <row r="24754" spans="1:1" x14ac:dyDescent="0.25">
      <c r="A24754" s="3"/>
    </row>
    <row r="24755" spans="1:1" x14ac:dyDescent="0.25">
      <c r="A24755" s="3"/>
    </row>
    <row r="24756" spans="1:1" x14ac:dyDescent="0.25">
      <c r="A24756" s="3"/>
    </row>
    <row r="24757" spans="1:1" x14ac:dyDescent="0.25">
      <c r="A24757" s="3"/>
    </row>
    <row r="24758" spans="1:1" x14ac:dyDescent="0.25">
      <c r="A24758" s="3"/>
    </row>
    <row r="24759" spans="1:1" x14ac:dyDescent="0.25">
      <c r="A24759" s="3"/>
    </row>
    <row r="24760" spans="1:1" x14ac:dyDescent="0.25">
      <c r="A24760" s="3"/>
    </row>
    <row r="24761" spans="1:1" x14ac:dyDescent="0.25">
      <c r="A24761" s="3"/>
    </row>
    <row r="24762" spans="1:1" x14ac:dyDescent="0.25">
      <c r="A24762" s="3"/>
    </row>
    <row r="24763" spans="1:1" x14ac:dyDescent="0.25">
      <c r="A24763" s="3"/>
    </row>
    <row r="24764" spans="1:1" x14ac:dyDescent="0.25">
      <c r="A24764" s="3"/>
    </row>
    <row r="24765" spans="1:1" x14ac:dyDescent="0.25">
      <c r="A24765" s="3"/>
    </row>
    <row r="24766" spans="1:1" x14ac:dyDescent="0.25">
      <c r="A24766" s="3"/>
    </row>
    <row r="24767" spans="1:1" x14ac:dyDescent="0.25">
      <c r="A24767" s="3"/>
    </row>
    <row r="24768" spans="1:1" x14ac:dyDescent="0.25">
      <c r="A24768" s="3"/>
    </row>
    <row r="24769" spans="1:1" x14ac:dyDescent="0.25">
      <c r="A24769" s="3"/>
    </row>
    <row r="24770" spans="1:1" x14ac:dyDescent="0.25">
      <c r="A24770" s="3"/>
    </row>
    <row r="24771" spans="1:1" x14ac:dyDescent="0.25">
      <c r="A24771" s="3"/>
    </row>
    <row r="24772" spans="1:1" x14ac:dyDescent="0.25">
      <c r="A24772" s="3"/>
    </row>
    <row r="24773" spans="1:1" x14ac:dyDescent="0.25">
      <c r="A24773" s="3"/>
    </row>
    <row r="24774" spans="1:1" x14ac:dyDescent="0.25">
      <c r="A24774" s="3"/>
    </row>
    <row r="24775" spans="1:1" x14ac:dyDescent="0.25">
      <c r="A24775" s="3"/>
    </row>
    <row r="24776" spans="1:1" x14ac:dyDescent="0.25">
      <c r="A24776" s="3"/>
    </row>
    <row r="24777" spans="1:1" x14ac:dyDescent="0.25">
      <c r="A24777" s="3"/>
    </row>
    <row r="24778" spans="1:1" x14ac:dyDescent="0.25">
      <c r="A24778" s="3"/>
    </row>
    <row r="24779" spans="1:1" x14ac:dyDescent="0.25">
      <c r="A24779" s="3"/>
    </row>
    <row r="24780" spans="1:1" x14ac:dyDescent="0.25">
      <c r="A24780" s="3"/>
    </row>
    <row r="24781" spans="1:1" x14ac:dyDescent="0.25">
      <c r="A24781" s="3"/>
    </row>
    <row r="24782" spans="1:1" x14ac:dyDescent="0.25">
      <c r="A24782" s="3"/>
    </row>
    <row r="24783" spans="1:1" x14ac:dyDescent="0.25">
      <c r="A24783" s="3"/>
    </row>
    <row r="24784" spans="1:1" x14ac:dyDescent="0.25">
      <c r="A24784" s="3"/>
    </row>
    <row r="24785" spans="1:1" x14ac:dyDescent="0.25">
      <c r="A24785" s="3"/>
    </row>
    <row r="24786" spans="1:1" x14ac:dyDescent="0.25">
      <c r="A24786" s="3"/>
    </row>
    <row r="24787" spans="1:1" x14ac:dyDescent="0.25">
      <c r="A24787" s="3"/>
    </row>
    <row r="24788" spans="1:1" x14ac:dyDescent="0.25">
      <c r="A24788" s="3"/>
    </row>
    <row r="24789" spans="1:1" x14ac:dyDescent="0.25">
      <c r="A24789" s="3"/>
    </row>
    <row r="24790" spans="1:1" x14ac:dyDescent="0.25">
      <c r="A24790" s="3"/>
    </row>
    <row r="24791" spans="1:1" x14ac:dyDescent="0.25">
      <c r="A24791" s="3"/>
    </row>
    <row r="24792" spans="1:1" x14ac:dyDescent="0.25">
      <c r="A24792" s="3"/>
    </row>
    <row r="24793" spans="1:1" x14ac:dyDescent="0.25">
      <c r="A24793" s="3"/>
    </row>
    <row r="24794" spans="1:1" x14ac:dyDescent="0.25">
      <c r="A24794" s="3"/>
    </row>
    <row r="24795" spans="1:1" x14ac:dyDescent="0.25">
      <c r="A24795" s="3"/>
    </row>
    <row r="24796" spans="1:1" x14ac:dyDescent="0.25">
      <c r="A24796" s="3"/>
    </row>
    <row r="24797" spans="1:1" x14ac:dyDescent="0.25">
      <c r="A24797" s="3"/>
    </row>
    <row r="24798" spans="1:1" x14ac:dyDescent="0.25">
      <c r="A24798" s="3"/>
    </row>
    <row r="24799" spans="1:1" x14ac:dyDescent="0.25">
      <c r="A24799" s="3"/>
    </row>
    <row r="24800" spans="1:1" x14ac:dyDescent="0.25">
      <c r="A24800" s="3"/>
    </row>
    <row r="24801" spans="1:1" x14ac:dyDescent="0.25">
      <c r="A24801" s="3"/>
    </row>
    <row r="24802" spans="1:1" x14ac:dyDescent="0.25">
      <c r="A24802" s="3"/>
    </row>
    <row r="24803" spans="1:1" x14ac:dyDescent="0.25">
      <c r="A24803" s="3"/>
    </row>
    <row r="24804" spans="1:1" x14ac:dyDescent="0.25">
      <c r="A24804" s="3"/>
    </row>
    <row r="24805" spans="1:1" x14ac:dyDescent="0.25">
      <c r="A24805" s="3"/>
    </row>
    <row r="24806" spans="1:1" x14ac:dyDescent="0.25">
      <c r="A24806" s="3"/>
    </row>
    <row r="24807" spans="1:1" x14ac:dyDescent="0.25">
      <c r="A24807" s="3"/>
    </row>
    <row r="24808" spans="1:1" x14ac:dyDescent="0.25">
      <c r="A24808" s="3"/>
    </row>
    <row r="24809" spans="1:1" x14ac:dyDescent="0.25">
      <c r="A24809" s="3"/>
    </row>
    <row r="24810" spans="1:1" x14ac:dyDescent="0.25">
      <c r="A24810" s="3"/>
    </row>
    <row r="24811" spans="1:1" x14ac:dyDescent="0.25">
      <c r="A24811" s="3"/>
    </row>
    <row r="24812" spans="1:1" x14ac:dyDescent="0.25">
      <c r="A24812" s="3"/>
    </row>
    <row r="24813" spans="1:1" x14ac:dyDescent="0.25">
      <c r="A24813" s="3"/>
    </row>
    <row r="24814" spans="1:1" x14ac:dyDescent="0.25">
      <c r="A24814" s="3"/>
    </row>
    <row r="24815" spans="1:1" x14ac:dyDescent="0.25">
      <c r="A24815" s="3"/>
    </row>
    <row r="24816" spans="1:1" x14ac:dyDescent="0.25">
      <c r="A24816" s="3"/>
    </row>
    <row r="24817" spans="1:1" x14ac:dyDescent="0.25">
      <c r="A24817" s="3"/>
    </row>
    <row r="24818" spans="1:1" x14ac:dyDescent="0.25">
      <c r="A24818" s="3"/>
    </row>
    <row r="24819" spans="1:1" x14ac:dyDescent="0.25">
      <c r="A24819" s="3"/>
    </row>
    <row r="24820" spans="1:1" x14ac:dyDescent="0.25">
      <c r="A24820" s="3"/>
    </row>
    <row r="24821" spans="1:1" x14ac:dyDescent="0.25">
      <c r="A24821" s="3"/>
    </row>
    <row r="24822" spans="1:1" x14ac:dyDescent="0.25">
      <c r="A24822" s="3"/>
    </row>
    <row r="24823" spans="1:1" x14ac:dyDescent="0.25">
      <c r="A24823" s="3"/>
    </row>
    <row r="24824" spans="1:1" x14ac:dyDescent="0.25">
      <c r="A24824" s="3"/>
    </row>
    <row r="24825" spans="1:1" x14ac:dyDescent="0.25">
      <c r="A24825" s="3"/>
    </row>
    <row r="24826" spans="1:1" x14ac:dyDescent="0.25">
      <c r="A24826" s="3"/>
    </row>
    <row r="24827" spans="1:1" x14ac:dyDescent="0.25">
      <c r="A24827" s="3"/>
    </row>
    <row r="24828" spans="1:1" x14ac:dyDescent="0.25">
      <c r="A24828" s="3"/>
    </row>
    <row r="24829" spans="1:1" x14ac:dyDescent="0.25">
      <c r="A24829" s="3"/>
    </row>
    <row r="24830" spans="1:1" x14ac:dyDescent="0.25">
      <c r="A24830" s="3"/>
    </row>
    <row r="24831" spans="1:1" x14ac:dyDescent="0.25">
      <c r="A24831" s="3"/>
    </row>
    <row r="24832" spans="1:1" x14ac:dyDescent="0.25">
      <c r="A24832" s="3"/>
    </row>
    <row r="24833" spans="1:1" x14ac:dyDescent="0.25">
      <c r="A24833" s="3"/>
    </row>
    <row r="24834" spans="1:1" x14ac:dyDescent="0.25">
      <c r="A24834" s="3"/>
    </row>
    <row r="24835" spans="1:1" x14ac:dyDescent="0.25">
      <c r="A24835" s="3"/>
    </row>
    <row r="24836" spans="1:1" x14ac:dyDescent="0.25">
      <c r="A24836" s="3"/>
    </row>
    <row r="24837" spans="1:1" x14ac:dyDescent="0.25">
      <c r="A24837" s="3"/>
    </row>
    <row r="24838" spans="1:1" x14ac:dyDescent="0.25">
      <c r="A24838" s="3"/>
    </row>
    <row r="24839" spans="1:1" x14ac:dyDescent="0.25">
      <c r="A24839" s="3"/>
    </row>
    <row r="24840" spans="1:1" x14ac:dyDescent="0.25">
      <c r="A24840" s="3"/>
    </row>
    <row r="24841" spans="1:1" x14ac:dyDescent="0.25">
      <c r="A24841" s="3"/>
    </row>
    <row r="24842" spans="1:1" x14ac:dyDescent="0.25">
      <c r="A24842" s="3"/>
    </row>
    <row r="24843" spans="1:1" x14ac:dyDescent="0.25">
      <c r="A24843" s="3"/>
    </row>
    <row r="24844" spans="1:1" x14ac:dyDescent="0.25">
      <c r="A24844" s="3"/>
    </row>
    <row r="24845" spans="1:1" x14ac:dyDescent="0.25">
      <c r="A24845" s="3"/>
    </row>
    <row r="24846" spans="1:1" x14ac:dyDescent="0.25">
      <c r="A24846" s="3"/>
    </row>
    <row r="24847" spans="1:1" x14ac:dyDescent="0.25">
      <c r="A24847" s="3"/>
    </row>
    <row r="24848" spans="1:1" x14ac:dyDescent="0.25">
      <c r="A24848" s="3"/>
    </row>
    <row r="24849" spans="1:1" x14ac:dyDescent="0.25">
      <c r="A24849" s="3"/>
    </row>
    <row r="24850" spans="1:1" x14ac:dyDescent="0.25">
      <c r="A24850" s="3"/>
    </row>
    <row r="24851" spans="1:1" x14ac:dyDescent="0.25">
      <c r="A24851" s="3"/>
    </row>
    <row r="24852" spans="1:1" x14ac:dyDescent="0.25">
      <c r="A24852" s="3"/>
    </row>
    <row r="24853" spans="1:1" x14ac:dyDescent="0.25">
      <c r="A24853" s="3"/>
    </row>
    <row r="24854" spans="1:1" x14ac:dyDescent="0.25">
      <c r="A24854" s="3"/>
    </row>
    <row r="24855" spans="1:1" x14ac:dyDescent="0.25">
      <c r="A24855" s="3"/>
    </row>
    <row r="24856" spans="1:1" x14ac:dyDescent="0.25">
      <c r="A24856" s="3"/>
    </row>
    <row r="24857" spans="1:1" x14ac:dyDescent="0.25">
      <c r="A24857" s="3"/>
    </row>
    <row r="24858" spans="1:1" x14ac:dyDescent="0.25">
      <c r="A24858" s="3"/>
    </row>
    <row r="24859" spans="1:1" x14ac:dyDescent="0.25">
      <c r="A24859" s="3"/>
    </row>
    <row r="24860" spans="1:1" x14ac:dyDescent="0.25">
      <c r="A24860" s="3"/>
    </row>
    <row r="24861" spans="1:1" x14ac:dyDescent="0.25">
      <c r="A24861" s="3"/>
    </row>
    <row r="24862" spans="1:1" x14ac:dyDescent="0.25">
      <c r="A24862" s="3"/>
    </row>
    <row r="24863" spans="1:1" x14ac:dyDescent="0.25">
      <c r="A24863" s="3"/>
    </row>
    <row r="24864" spans="1:1" x14ac:dyDescent="0.25">
      <c r="A24864" s="3"/>
    </row>
    <row r="24865" spans="1:1" x14ac:dyDescent="0.25">
      <c r="A24865" s="3"/>
    </row>
    <row r="24866" spans="1:1" x14ac:dyDescent="0.25">
      <c r="A24866" s="3"/>
    </row>
    <row r="24867" spans="1:1" x14ac:dyDescent="0.25">
      <c r="A24867" s="3"/>
    </row>
    <row r="24868" spans="1:1" x14ac:dyDescent="0.25">
      <c r="A24868" s="3"/>
    </row>
    <row r="24869" spans="1:1" x14ac:dyDescent="0.25">
      <c r="A24869" s="3"/>
    </row>
    <row r="24870" spans="1:1" x14ac:dyDescent="0.25">
      <c r="A24870" s="3"/>
    </row>
    <row r="24871" spans="1:1" x14ac:dyDescent="0.25">
      <c r="A24871" s="3"/>
    </row>
    <row r="24872" spans="1:1" x14ac:dyDescent="0.25">
      <c r="A24872" s="3"/>
    </row>
    <row r="24873" spans="1:1" x14ac:dyDescent="0.25">
      <c r="A24873" s="3"/>
    </row>
    <row r="24874" spans="1:1" x14ac:dyDescent="0.25">
      <c r="A24874" s="3"/>
    </row>
    <row r="24875" spans="1:1" x14ac:dyDescent="0.25">
      <c r="A24875" s="3"/>
    </row>
    <row r="24876" spans="1:1" x14ac:dyDescent="0.25">
      <c r="A24876" s="3"/>
    </row>
    <row r="24877" spans="1:1" x14ac:dyDescent="0.25">
      <c r="A24877" s="3"/>
    </row>
    <row r="24878" spans="1:1" x14ac:dyDescent="0.25">
      <c r="A24878" s="3"/>
    </row>
    <row r="24879" spans="1:1" x14ac:dyDescent="0.25">
      <c r="A24879" s="3"/>
    </row>
    <row r="24880" spans="1:1" x14ac:dyDescent="0.25">
      <c r="A24880" s="3"/>
    </row>
    <row r="24881" spans="1:1" x14ac:dyDescent="0.25">
      <c r="A24881" s="3"/>
    </row>
    <row r="24882" spans="1:1" x14ac:dyDescent="0.25">
      <c r="A24882" s="3"/>
    </row>
    <row r="24883" spans="1:1" x14ac:dyDescent="0.25">
      <c r="A24883" s="3"/>
    </row>
    <row r="24884" spans="1:1" x14ac:dyDescent="0.25">
      <c r="A24884" s="3"/>
    </row>
    <row r="24885" spans="1:1" x14ac:dyDescent="0.25">
      <c r="A24885" s="3"/>
    </row>
    <row r="24886" spans="1:1" x14ac:dyDescent="0.25">
      <c r="A24886" s="3"/>
    </row>
    <row r="24887" spans="1:1" x14ac:dyDescent="0.25">
      <c r="A24887" s="3"/>
    </row>
    <row r="24888" spans="1:1" x14ac:dyDescent="0.25">
      <c r="A24888" s="3"/>
    </row>
    <row r="24889" spans="1:1" x14ac:dyDescent="0.25">
      <c r="A24889" s="3"/>
    </row>
    <row r="24890" spans="1:1" x14ac:dyDescent="0.25">
      <c r="A24890" s="3"/>
    </row>
    <row r="24891" spans="1:1" x14ac:dyDescent="0.25">
      <c r="A24891" s="3"/>
    </row>
    <row r="24892" spans="1:1" x14ac:dyDescent="0.25">
      <c r="A24892" s="3"/>
    </row>
    <row r="24893" spans="1:1" x14ac:dyDescent="0.25">
      <c r="A24893" s="3"/>
    </row>
    <row r="24894" spans="1:1" x14ac:dyDescent="0.25">
      <c r="A24894" s="3"/>
    </row>
    <row r="24895" spans="1:1" x14ac:dyDescent="0.25">
      <c r="A24895" s="3"/>
    </row>
    <row r="24896" spans="1:1" x14ac:dyDescent="0.25">
      <c r="A24896" s="3"/>
    </row>
    <row r="24897" spans="1:1" x14ac:dyDescent="0.25">
      <c r="A24897" s="3"/>
    </row>
    <row r="24898" spans="1:1" x14ac:dyDescent="0.25">
      <c r="A24898" s="3"/>
    </row>
    <row r="24899" spans="1:1" x14ac:dyDescent="0.25">
      <c r="A24899" s="3"/>
    </row>
    <row r="24900" spans="1:1" x14ac:dyDescent="0.25">
      <c r="A24900" s="3"/>
    </row>
    <row r="24901" spans="1:1" x14ac:dyDescent="0.25">
      <c r="A24901" s="3"/>
    </row>
    <row r="24902" spans="1:1" x14ac:dyDescent="0.25">
      <c r="A24902" s="3"/>
    </row>
    <row r="24903" spans="1:1" x14ac:dyDescent="0.25">
      <c r="A24903" s="3"/>
    </row>
    <row r="24904" spans="1:1" x14ac:dyDescent="0.25">
      <c r="A24904" s="3"/>
    </row>
    <row r="24905" spans="1:1" x14ac:dyDescent="0.25">
      <c r="A24905" s="3"/>
    </row>
    <row r="24906" spans="1:1" x14ac:dyDescent="0.25">
      <c r="A24906" s="3"/>
    </row>
    <row r="24907" spans="1:1" x14ac:dyDescent="0.25">
      <c r="A24907" s="3"/>
    </row>
    <row r="24908" spans="1:1" x14ac:dyDescent="0.25">
      <c r="A24908" s="3"/>
    </row>
    <row r="24909" spans="1:1" x14ac:dyDescent="0.25">
      <c r="A24909" s="3"/>
    </row>
    <row r="24910" spans="1:1" x14ac:dyDescent="0.25">
      <c r="A24910" s="3"/>
    </row>
    <row r="24911" spans="1:1" x14ac:dyDescent="0.25">
      <c r="A24911" s="3"/>
    </row>
    <row r="24912" spans="1:1" x14ac:dyDescent="0.25">
      <c r="A24912" s="3"/>
    </row>
    <row r="24913" spans="1:1" x14ac:dyDescent="0.25">
      <c r="A24913" s="3"/>
    </row>
    <row r="24914" spans="1:1" x14ac:dyDescent="0.25">
      <c r="A24914" s="3"/>
    </row>
    <row r="24915" spans="1:1" x14ac:dyDescent="0.25">
      <c r="A24915" s="3"/>
    </row>
    <row r="24916" spans="1:1" x14ac:dyDescent="0.25">
      <c r="A24916" s="3"/>
    </row>
    <row r="24917" spans="1:1" x14ac:dyDescent="0.25">
      <c r="A24917" s="3"/>
    </row>
    <row r="24918" spans="1:1" x14ac:dyDescent="0.25">
      <c r="A24918" s="3"/>
    </row>
    <row r="24919" spans="1:1" x14ac:dyDescent="0.25">
      <c r="A24919" s="3"/>
    </row>
    <row r="24920" spans="1:1" x14ac:dyDescent="0.25">
      <c r="A24920" s="3"/>
    </row>
    <row r="24921" spans="1:1" x14ac:dyDescent="0.25">
      <c r="A24921" s="3"/>
    </row>
    <row r="24922" spans="1:1" x14ac:dyDescent="0.25">
      <c r="A24922" s="3"/>
    </row>
    <row r="24923" spans="1:1" x14ac:dyDescent="0.25">
      <c r="A24923" s="3"/>
    </row>
    <row r="24924" spans="1:1" x14ac:dyDescent="0.25">
      <c r="A24924" s="3"/>
    </row>
    <row r="24925" spans="1:1" x14ac:dyDescent="0.25">
      <c r="A24925" s="3"/>
    </row>
    <row r="24926" spans="1:1" x14ac:dyDescent="0.25">
      <c r="A24926" s="3"/>
    </row>
    <row r="24927" spans="1:1" x14ac:dyDescent="0.25">
      <c r="A24927" s="3"/>
    </row>
    <row r="24928" spans="1:1" x14ac:dyDescent="0.25">
      <c r="A24928" s="3"/>
    </row>
    <row r="24929" spans="1:1" x14ac:dyDescent="0.25">
      <c r="A24929" s="3"/>
    </row>
    <row r="24930" spans="1:1" x14ac:dyDescent="0.25">
      <c r="A24930" s="3"/>
    </row>
    <row r="24931" spans="1:1" x14ac:dyDescent="0.25">
      <c r="A24931" s="3"/>
    </row>
    <row r="24932" spans="1:1" x14ac:dyDescent="0.25">
      <c r="A24932" s="3"/>
    </row>
    <row r="24933" spans="1:1" x14ac:dyDescent="0.25">
      <c r="A24933" s="3"/>
    </row>
    <row r="24934" spans="1:1" x14ac:dyDescent="0.25">
      <c r="A24934" s="3"/>
    </row>
    <row r="24935" spans="1:1" x14ac:dyDescent="0.25">
      <c r="A24935" s="3"/>
    </row>
    <row r="24936" spans="1:1" x14ac:dyDescent="0.25">
      <c r="A24936" s="3"/>
    </row>
    <row r="24937" spans="1:1" x14ac:dyDescent="0.25">
      <c r="A24937" s="3"/>
    </row>
    <row r="24938" spans="1:1" x14ac:dyDescent="0.25">
      <c r="A24938" s="3"/>
    </row>
    <row r="24939" spans="1:1" x14ac:dyDescent="0.25">
      <c r="A24939" s="3"/>
    </row>
    <row r="24940" spans="1:1" x14ac:dyDescent="0.25">
      <c r="A24940" s="3"/>
    </row>
    <row r="24941" spans="1:1" x14ac:dyDescent="0.25">
      <c r="A24941" s="3"/>
    </row>
    <row r="24942" spans="1:1" x14ac:dyDescent="0.25">
      <c r="A24942" s="3"/>
    </row>
    <row r="24943" spans="1:1" x14ac:dyDescent="0.25">
      <c r="A24943" s="3"/>
    </row>
    <row r="24944" spans="1:1" x14ac:dyDescent="0.25">
      <c r="A24944" s="3"/>
    </row>
    <row r="24945" spans="1:1" x14ac:dyDescent="0.25">
      <c r="A24945" s="3"/>
    </row>
    <row r="24946" spans="1:1" x14ac:dyDescent="0.25">
      <c r="A24946" s="3"/>
    </row>
    <row r="24947" spans="1:1" x14ac:dyDescent="0.25">
      <c r="A24947" s="3"/>
    </row>
    <row r="24948" spans="1:1" x14ac:dyDescent="0.25">
      <c r="A24948" s="3"/>
    </row>
    <row r="24949" spans="1:1" x14ac:dyDescent="0.25">
      <c r="A24949" s="3"/>
    </row>
    <row r="24950" spans="1:1" x14ac:dyDescent="0.25">
      <c r="A24950" s="3"/>
    </row>
    <row r="24951" spans="1:1" x14ac:dyDescent="0.25">
      <c r="A24951" s="3"/>
    </row>
    <row r="24952" spans="1:1" x14ac:dyDescent="0.25">
      <c r="A24952" s="3"/>
    </row>
    <row r="24953" spans="1:1" x14ac:dyDescent="0.25">
      <c r="A24953" s="3"/>
    </row>
    <row r="24954" spans="1:1" x14ac:dyDescent="0.25">
      <c r="A24954" s="3"/>
    </row>
    <row r="24955" spans="1:1" x14ac:dyDescent="0.25">
      <c r="A24955" s="3"/>
    </row>
    <row r="24956" spans="1:1" x14ac:dyDescent="0.25">
      <c r="A24956" s="3"/>
    </row>
    <row r="24957" spans="1:1" x14ac:dyDescent="0.25">
      <c r="A24957" s="3"/>
    </row>
    <row r="24958" spans="1:1" x14ac:dyDescent="0.25">
      <c r="A24958" s="3"/>
    </row>
    <row r="24959" spans="1:1" x14ac:dyDescent="0.25">
      <c r="A24959" s="3"/>
    </row>
    <row r="24960" spans="1:1" x14ac:dyDescent="0.25">
      <c r="A24960" s="3"/>
    </row>
    <row r="24961" spans="1:1" x14ac:dyDescent="0.25">
      <c r="A24961" s="3"/>
    </row>
    <row r="24962" spans="1:1" x14ac:dyDescent="0.25">
      <c r="A24962" s="3"/>
    </row>
    <row r="24963" spans="1:1" x14ac:dyDescent="0.25">
      <c r="A24963" s="3"/>
    </row>
    <row r="24964" spans="1:1" x14ac:dyDescent="0.25">
      <c r="A24964" s="3"/>
    </row>
    <row r="24965" spans="1:1" x14ac:dyDescent="0.25">
      <c r="A24965" s="3"/>
    </row>
    <row r="24966" spans="1:1" x14ac:dyDescent="0.25">
      <c r="A24966" s="3"/>
    </row>
    <row r="24967" spans="1:1" x14ac:dyDescent="0.25">
      <c r="A24967" s="3"/>
    </row>
    <row r="24968" spans="1:1" x14ac:dyDescent="0.25">
      <c r="A24968" s="3"/>
    </row>
    <row r="24969" spans="1:1" x14ac:dyDescent="0.25">
      <c r="A24969" s="3"/>
    </row>
    <row r="24970" spans="1:1" x14ac:dyDescent="0.25">
      <c r="A24970" s="3"/>
    </row>
    <row r="24971" spans="1:1" x14ac:dyDescent="0.25">
      <c r="A24971" s="3"/>
    </row>
    <row r="24972" spans="1:1" x14ac:dyDescent="0.25">
      <c r="A24972" s="3"/>
    </row>
    <row r="24973" spans="1:1" x14ac:dyDescent="0.25">
      <c r="A24973" s="3"/>
    </row>
    <row r="24974" spans="1:1" x14ac:dyDescent="0.25">
      <c r="A24974" s="3"/>
    </row>
    <row r="24975" spans="1:1" x14ac:dyDescent="0.25">
      <c r="A24975" s="3"/>
    </row>
    <row r="24976" spans="1:1" x14ac:dyDescent="0.25">
      <c r="A24976" s="3"/>
    </row>
    <row r="24977" spans="1:1" x14ac:dyDescent="0.25">
      <c r="A24977" s="3"/>
    </row>
    <row r="24978" spans="1:1" x14ac:dyDescent="0.25">
      <c r="A24978" s="3"/>
    </row>
    <row r="24979" spans="1:1" x14ac:dyDescent="0.25">
      <c r="A24979" s="3"/>
    </row>
    <row r="24980" spans="1:1" x14ac:dyDescent="0.25">
      <c r="A24980" s="3"/>
    </row>
    <row r="24981" spans="1:1" x14ac:dyDescent="0.25">
      <c r="A24981" s="3"/>
    </row>
    <row r="24982" spans="1:1" x14ac:dyDescent="0.25">
      <c r="A24982" s="3"/>
    </row>
    <row r="24983" spans="1:1" x14ac:dyDescent="0.25">
      <c r="A24983" s="3"/>
    </row>
    <row r="24984" spans="1:1" x14ac:dyDescent="0.25">
      <c r="A24984" s="3"/>
    </row>
    <row r="24985" spans="1:1" x14ac:dyDescent="0.25">
      <c r="A24985" s="3"/>
    </row>
    <row r="24986" spans="1:1" x14ac:dyDescent="0.25">
      <c r="A24986" s="3"/>
    </row>
    <row r="24987" spans="1:1" x14ac:dyDescent="0.25">
      <c r="A24987" s="3"/>
    </row>
    <row r="24988" spans="1:1" x14ac:dyDescent="0.25">
      <c r="A24988" s="3"/>
    </row>
    <row r="24989" spans="1:1" x14ac:dyDescent="0.25">
      <c r="A24989" s="3"/>
    </row>
    <row r="24990" spans="1:1" x14ac:dyDescent="0.25">
      <c r="A24990" s="3"/>
    </row>
    <row r="24991" spans="1:1" x14ac:dyDescent="0.25">
      <c r="A24991" s="3"/>
    </row>
    <row r="24992" spans="1:1" x14ac:dyDescent="0.25">
      <c r="A24992" s="3"/>
    </row>
    <row r="24993" spans="1:1" x14ac:dyDescent="0.25">
      <c r="A24993" s="3"/>
    </row>
    <row r="24994" spans="1:1" x14ac:dyDescent="0.25">
      <c r="A24994" s="3"/>
    </row>
    <row r="24995" spans="1:1" x14ac:dyDescent="0.25">
      <c r="A24995" s="3"/>
    </row>
    <row r="24996" spans="1:1" x14ac:dyDescent="0.25">
      <c r="A24996" s="3"/>
    </row>
    <row r="24997" spans="1:1" x14ac:dyDescent="0.25">
      <c r="A24997" s="3"/>
    </row>
    <row r="24998" spans="1:1" x14ac:dyDescent="0.25">
      <c r="A24998" s="3"/>
    </row>
    <row r="24999" spans="1:1" x14ac:dyDescent="0.25">
      <c r="A24999" s="3"/>
    </row>
    <row r="25000" spans="1:1" x14ac:dyDescent="0.25">
      <c r="A25000" s="3"/>
    </row>
    <row r="25001" spans="1:1" x14ac:dyDescent="0.25">
      <c r="A25001" s="3"/>
    </row>
    <row r="25002" spans="1:1" x14ac:dyDescent="0.25">
      <c r="A25002" s="3"/>
    </row>
    <row r="25003" spans="1:1" x14ac:dyDescent="0.25">
      <c r="A25003" s="3"/>
    </row>
    <row r="25004" spans="1:1" x14ac:dyDescent="0.25">
      <c r="A25004" s="3"/>
    </row>
    <row r="25005" spans="1:1" x14ac:dyDescent="0.25">
      <c r="A25005" s="3"/>
    </row>
    <row r="25006" spans="1:1" x14ac:dyDescent="0.25">
      <c r="A25006" s="3"/>
    </row>
    <row r="25007" spans="1:1" x14ac:dyDescent="0.25">
      <c r="A25007" s="3"/>
    </row>
    <row r="25008" spans="1:1" x14ac:dyDescent="0.25">
      <c r="A25008" s="3"/>
    </row>
    <row r="25009" spans="1:1" x14ac:dyDescent="0.25">
      <c r="A25009" s="3"/>
    </row>
    <row r="25010" spans="1:1" x14ac:dyDescent="0.25">
      <c r="A25010" s="3"/>
    </row>
    <row r="25011" spans="1:1" x14ac:dyDescent="0.25">
      <c r="A25011" s="3"/>
    </row>
    <row r="25012" spans="1:1" x14ac:dyDescent="0.25">
      <c r="A25012" s="3"/>
    </row>
    <row r="25013" spans="1:1" x14ac:dyDescent="0.25">
      <c r="A25013" s="3"/>
    </row>
    <row r="25014" spans="1:1" x14ac:dyDescent="0.25">
      <c r="A25014" s="3"/>
    </row>
    <row r="25015" spans="1:1" x14ac:dyDescent="0.25">
      <c r="A25015" s="3"/>
    </row>
    <row r="25016" spans="1:1" x14ac:dyDescent="0.25">
      <c r="A25016" s="3"/>
    </row>
    <row r="25017" spans="1:1" x14ac:dyDescent="0.25">
      <c r="A25017" s="3"/>
    </row>
    <row r="25018" spans="1:1" x14ac:dyDescent="0.25">
      <c r="A25018" s="3"/>
    </row>
    <row r="25019" spans="1:1" x14ac:dyDescent="0.25">
      <c r="A25019" s="3"/>
    </row>
    <row r="25020" spans="1:1" x14ac:dyDescent="0.25">
      <c r="A25020" s="3"/>
    </row>
    <row r="25021" spans="1:1" x14ac:dyDescent="0.25">
      <c r="A25021" s="3"/>
    </row>
    <row r="25022" spans="1:1" x14ac:dyDescent="0.25">
      <c r="A25022" s="3"/>
    </row>
    <row r="25023" spans="1:1" x14ac:dyDescent="0.25">
      <c r="A25023" s="3"/>
    </row>
    <row r="25024" spans="1:1" x14ac:dyDescent="0.25">
      <c r="A25024" s="3"/>
    </row>
    <row r="25025" spans="1:1" x14ac:dyDescent="0.25">
      <c r="A25025" s="3"/>
    </row>
    <row r="25026" spans="1:1" x14ac:dyDescent="0.25">
      <c r="A25026" s="3"/>
    </row>
    <row r="25027" spans="1:1" x14ac:dyDescent="0.25">
      <c r="A25027" s="3"/>
    </row>
    <row r="25028" spans="1:1" x14ac:dyDescent="0.25">
      <c r="A25028" s="3"/>
    </row>
    <row r="25029" spans="1:1" x14ac:dyDescent="0.25">
      <c r="A25029" s="3"/>
    </row>
    <row r="25030" spans="1:1" x14ac:dyDescent="0.25">
      <c r="A25030" s="3"/>
    </row>
    <row r="25031" spans="1:1" x14ac:dyDescent="0.25">
      <c r="A25031" s="3"/>
    </row>
    <row r="25032" spans="1:1" x14ac:dyDescent="0.25">
      <c r="A25032" s="3"/>
    </row>
    <row r="25033" spans="1:1" x14ac:dyDescent="0.25">
      <c r="A25033" s="3"/>
    </row>
    <row r="25034" spans="1:1" x14ac:dyDescent="0.25">
      <c r="A25034" s="3"/>
    </row>
    <row r="25035" spans="1:1" x14ac:dyDescent="0.25">
      <c r="A25035" s="3"/>
    </row>
    <row r="25036" spans="1:1" x14ac:dyDescent="0.25">
      <c r="A25036" s="3"/>
    </row>
    <row r="25037" spans="1:1" x14ac:dyDescent="0.25">
      <c r="A25037" s="3"/>
    </row>
    <row r="25038" spans="1:1" x14ac:dyDescent="0.25">
      <c r="A25038" s="3"/>
    </row>
    <row r="25039" spans="1:1" x14ac:dyDescent="0.25">
      <c r="A25039" s="3"/>
    </row>
    <row r="25040" spans="1:1" x14ac:dyDescent="0.25">
      <c r="A25040" s="3"/>
    </row>
    <row r="25041" spans="1:1" x14ac:dyDescent="0.25">
      <c r="A25041" s="3"/>
    </row>
    <row r="25042" spans="1:1" x14ac:dyDescent="0.25">
      <c r="A25042" s="3"/>
    </row>
    <row r="25043" spans="1:1" x14ac:dyDescent="0.25">
      <c r="A25043" s="3"/>
    </row>
    <row r="25044" spans="1:1" x14ac:dyDescent="0.25">
      <c r="A25044" s="3"/>
    </row>
    <row r="25045" spans="1:1" x14ac:dyDescent="0.25">
      <c r="A25045" s="3"/>
    </row>
    <row r="25046" spans="1:1" x14ac:dyDescent="0.25">
      <c r="A25046" s="3"/>
    </row>
    <row r="25047" spans="1:1" x14ac:dyDescent="0.25">
      <c r="A25047" s="3"/>
    </row>
    <row r="25048" spans="1:1" x14ac:dyDescent="0.25">
      <c r="A25048" s="3"/>
    </row>
    <row r="25049" spans="1:1" x14ac:dyDescent="0.25">
      <c r="A25049" s="3"/>
    </row>
    <row r="25050" spans="1:1" x14ac:dyDescent="0.25">
      <c r="A25050" s="3"/>
    </row>
    <row r="25051" spans="1:1" x14ac:dyDescent="0.25">
      <c r="A25051" s="3"/>
    </row>
    <row r="25052" spans="1:1" x14ac:dyDescent="0.25">
      <c r="A25052" s="3"/>
    </row>
    <row r="25053" spans="1:1" x14ac:dyDescent="0.25">
      <c r="A25053" s="3"/>
    </row>
    <row r="25054" spans="1:1" x14ac:dyDescent="0.25">
      <c r="A25054" s="3"/>
    </row>
    <row r="25055" spans="1:1" x14ac:dyDescent="0.25">
      <c r="A25055" s="3"/>
    </row>
    <row r="25056" spans="1:1" x14ac:dyDescent="0.25">
      <c r="A25056" s="3"/>
    </row>
    <row r="25057" spans="1:1" x14ac:dyDescent="0.25">
      <c r="A25057" s="3"/>
    </row>
    <row r="25058" spans="1:1" x14ac:dyDescent="0.25">
      <c r="A25058" s="3"/>
    </row>
    <row r="25059" spans="1:1" x14ac:dyDescent="0.25">
      <c r="A25059" s="3"/>
    </row>
    <row r="25060" spans="1:1" x14ac:dyDescent="0.25">
      <c r="A25060" s="3"/>
    </row>
    <row r="25061" spans="1:1" x14ac:dyDescent="0.25">
      <c r="A25061" s="3"/>
    </row>
    <row r="25062" spans="1:1" x14ac:dyDescent="0.25">
      <c r="A25062" s="3"/>
    </row>
    <row r="25063" spans="1:1" x14ac:dyDescent="0.25">
      <c r="A25063" s="3"/>
    </row>
    <row r="25064" spans="1:1" x14ac:dyDescent="0.25">
      <c r="A25064" s="3"/>
    </row>
    <row r="25065" spans="1:1" x14ac:dyDescent="0.25">
      <c r="A25065" s="3"/>
    </row>
    <row r="25066" spans="1:1" x14ac:dyDescent="0.25">
      <c r="A25066" s="3"/>
    </row>
    <row r="25067" spans="1:1" x14ac:dyDescent="0.25">
      <c r="A25067" s="3"/>
    </row>
    <row r="25068" spans="1:1" x14ac:dyDescent="0.25">
      <c r="A25068" s="3"/>
    </row>
    <row r="25069" spans="1:1" x14ac:dyDescent="0.25">
      <c r="A25069" s="3"/>
    </row>
    <row r="25070" spans="1:1" x14ac:dyDescent="0.25">
      <c r="A25070" s="3"/>
    </row>
    <row r="25071" spans="1:1" x14ac:dyDescent="0.25">
      <c r="A25071" s="3"/>
    </row>
    <row r="25072" spans="1:1" x14ac:dyDescent="0.25">
      <c r="A25072" s="3"/>
    </row>
    <row r="25073" spans="1:1" x14ac:dyDescent="0.25">
      <c r="A25073" s="3"/>
    </row>
    <row r="25074" spans="1:1" x14ac:dyDescent="0.25">
      <c r="A25074" s="3"/>
    </row>
    <row r="25075" spans="1:1" x14ac:dyDescent="0.25">
      <c r="A25075" s="3"/>
    </row>
    <row r="25076" spans="1:1" x14ac:dyDescent="0.25">
      <c r="A25076" s="3"/>
    </row>
    <row r="25077" spans="1:1" x14ac:dyDescent="0.25">
      <c r="A25077" s="3"/>
    </row>
    <row r="25078" spans="1:1" x14ac:dyDescent="0.25">
      <c r="A25078" s="3"/>
    </row>
    <row r="25079" spans="1:1" x14ac:dyDescent="0.25">
      <c r="A25079" s="3"/>
    </row>
    <row r="25080" spans="1:1" x14ac:dyDescent="0.25">
      <c r="A25080" s="3"/>
    </row>
    <row r="25081" spans="1:1" x14ac:dyDescent="0.25">
      <c r="A25081" s="3"/>
    </row>
    <row r="25082" spans="1:1" x14ac:dyDescent="0.25">
      <c r="A25082" s="3"/>
    </row>
    <row r="25083" spans="1:1" x14ac:dyDescent="0.25">
      <c r="A25083" s="3"/>
    </row>
    <row r="25084" spans="1:1" x14ac:dyDescent="0.25">
      <c r="A25084" s="3"/>
    </row>
    <row r="25085" spans="1:1" x14ac:dyDescent="0.25">
      <c r="A25085" s="3"/>
    </row>
    <row r="25086" spans="1:1" x14ac:dyDescent="0.25">
      <c r="A25086" s="3"/>
    </row>
    <row r="25087" spans="1:1" x14ac:dyDescent="0.25">
      <c r="A25087" s="3"/>
    </row>
    <row r="25088" spans="1:1" x14ac:dyDescent="0.25">
      <c r="A25088" s="3"/>
    </row>
    <row r="25089" spans="1:1" x14ac:dyDescent="0.25">
      <c r="A25089" s="3"/>
    </row>
    <row r="25090" spans="1:1" x14ac:dyDescent="0.25">
      <c r="A25090" s="3"/>
    </row>
    <row r="25091" spans="1:1" x14ac:dyDescent="0.25">
      <c r="A25091" s="3"/>
    </row>
    <row r="25092" spans="1:1" x14ac:dyDescent="0.25">
      <c r="A25092" s="3"/>
    </row>
    <row r="25093" spans="1:1" x14ac:dyDescent="0.25">
      <c r="A25093" s="3"/>
    </row>
    <row r="25094" spans="1:1" x14ac:dyDescent="0.25">
      <c r="A25094" s="3"/>
    </row>
    <row r="25095" spans="1:1" x14ac:dyDescent="0.25">
      <c r="A25095" s="3"/>
    </row>
    <row r="25096" spans="1:1" x14ac:dyDescent="0.25">
      <c r="A25096" s="3"/>
    </row>
    <row r="25097" spans="1:1" x14ac:dyDescent="0.25">
      <c r="A25097" s="3"/>
    </row>
    <row r="25098" spans="1:1" x14ac:dyDescent="0.25">
      <c r="A25098" s="3"/>
    </row>
    <row r="25099" spans="1:1" x14ac:dyDescent="0.25">
      <c r="A25099" s="3"/>
    </row>
    <row r="25100" spans="1:1" x14ac:dyDescent="0.25">
      <c r="A25100" s="3"/>
    </row>
    <row r="25101" spans="1:1" x14ac:dyDescent="0.25">
      <c r="A25101" s="3"/>
    </row>
    <row r="25102" spans="1:1" x14ac:dyDescent="0.25">
      <c r="A25102" s="3"/>
    </row>
    <row r="25103" spans="1:1" x14ac:dyDescent="0.25">
      <c r="A25103" s="3"/>
    </row>
    <row r="25104" spans="1:1" x14ac:dyDescent="0.25">
      <c r="A25104" s="3"/>
    </row>
    <row r="25105" spans="1:1" x14ac:dyDescent="0.25">
      <c r="A25105" s="3"/>
    </row>
    <row r="25106" spans="1:1" x14ac:dyDescent="0.25">
      <c r="A25106" s="3"/>
    </row>
    <row r="25107" spans="1:1" x14ac:dyDescent="0.25">
      <c r="A25107" s="3"/>
    </row>
    <row r="25108" spans="1:1" x14ac:dyDescent="0.25">
      <c r="A25108" s="3"/>
    </row>
    <row r="25109" spans="1:1" x14ac:dyDescent="0.25">
      <c r="A25109" s="3"/>
    </row>
    <row r="25110" spans="1:1" x14ac:dyDescent="0.25">
      <c r="A25110" s="3"/>
    </row>
    <row r="25111" spans="1:1" x14ac:dyDescent="0.25">
      <c r="A25111" s="3"/>
    </row>
    <row r="25112" spans="1:1" x14ac:dyDescent="0.25">
      <c r="A25112" s="3"/>
    </row>
    <row r="25113" spans="1:1" x14ac:dyDescent="0.25">
      <c r="A25113" s="3"/>
    </row>
    <row r="25114" spans="1:1" x14ac:dyDescent="0.25">
      <c r="A25114" s="3"/>
    </row>
    <row r="25115" spans="1:1" x14ac:dyDescent="0.25">
      <c r="A25115" s="3"/>
    </row>
    <row r="25116" spans="1:1" x14ac:dyDescent="0.25">
      <c r="A25116" s="3"/>
    </row>
    <row r="25117" spans="1:1" x14ac:dyDescent="0.25">
      <c r="A25117" s="3"/>
    </row>
    <row r="25118" spans="1:1" x14ac:dyDescent="0.25">
      <c r="A25118" s="3"/>
    </row>
    <row r="25119" spans="1:1" x14ac:dyDescent="0.25">
      <c r="A25119" s="3"/>
    </row>
    <row r="25120" spans="1:1" x14ac:dyDescent="0.25">
      <c r="A25120" s="3"/>
    </row>
    <row r="25121" spans="1:1" x14ac:dyDescent="0.25">
      <c r="A25121" s="3"/>
    </row>
    <row r="25122" spans="1:1" x14ac:dyDescent="0.25">
      <c r="A25122" s="3"/>
    </row>
    <row r="25123" spans="1:1" x14ac:dyDescent="0.25">
      <c r="A25123" s="3"/>
    </row>
    <row r="25124" spans="1:1" x14ac:dyDescent="0.25">
      <c r="A25124" s="3"/>
    </row>
    <row r="25125" spans="1:1" x14ac:dyDescent="0.25">
      <c r="A25125" s="3"/>
    </row>
    <row r="25126" spans="1:1" x14ac:dyDescent="0.25">
      <c r="A25126" s="3"/>
    </row>
    <row r="25127" spans="1:1" x14ac:dyDescent="0.25">
      <c r="A25127" s="3"/>
    </row>
    <row r="25128" spans="1:1" x14ac:dyDescent="0.25">
      <c r="A25128" s="3"/>
    </row>
    <row r="25129" spans="1:1" x14ac:dyDescent="0.25">
      <c r="A25129" s="3"/>
    </row>
    <row r="25130" spans="1:1" x14ac:dyDescent="0.25">
      <c r="A25130" s="3"/>
    </row>
    <row r="25131" spans="1:1" x14ac:dyDescent="0.25">
      <c r="A25131" s="3"/>
    </row>
    <row r="25132" spans="1:1" x14ac:dyDescent="0.25">
      <c r="A25132" s="3"/>
    </row>
    <row r="25133" spans="1:1" x14ac:dyDescent="0.25">
      <c r="A25133" s="3"/>
    </row>
    <row r="25134" spans="1:1" x14ac:dyDescent="0.25">
      <c r="A25134" s="3"/>
    </row>
    <row r="25135" spans="1:1" x14ac:dyDescent="0.25">
      <c r="A25135" s="3"/>
    </row>
    <row r="25136" spans="1:1" x14ac:dyDescent="0.25">
      <c r="A25136" s="3"/>
    </row>
    <row r="25137" spans="1:1" x14ac:dyDescent="0.25">
      <c r="A25137" s="3"/>
    </row>
    <row r="25138" spans="1:1" x14ac:dyDescent="0.25">
      <c r="A25138" s="3"/>
    </row>
    <row r="25139" spans="1:1" x14ac:dyDescent="0.25">
      <c r="A25139" s="3"/>
    </row>
    <row r="25140" spans="1:1" x14ac:dyDescent="0.25">
      <c r="A25140" s="3"/>
    </row>
    <row r="25141" spans="1:1" x14ac:dyDescent="0.25">
      <c r="A25141" s="3"/>
    </row>
    <row r="25142" spans="1:1" x14ac:dyDescent="0.25">
      <c r="A25142" s="3"/>
    </row>
    <row r="25143" spans="1:1" x14ac:dyDescent="0.25">
      <c r="A25143" s="3"/>
    </row>
    <row r="25144" spans="1:1" x14ac:dyDescent="0.25">
      <c r="A25144" s="3"/>
    </row>
    <row r="25145" spans="1:1" x14ac:dyDescent="0.25">
      <c r="A25145" s="3"/>
    </row>
    <row r="25146" spans="1:1" x14ac:dyDescent="0.25">
      <c r="A25146" s="3"/>
    </row>
    <row r="25147" spans="1:1" x14ac:dyDescent="0.25">
      <c r="A25147" s="3"/>
    </row>
    <row r="25148" spans="1:1" x14ac:dyDescent="0.25">
      <c r="A25148" s="3"/>
    </row>
    <row r="25149" spans="1:1" x14ac:dyDescent="0.25">
      <c r="A25149" s="3"/>
    </row>
    <row r="25150" spans="1:1" x14ac:dyDescent="0.25">
      <c r="A25150" s="3"/>
    </row>
    <row r="25151" spans="1:1" x14ac:dyDescent="0.25">
      <c r="A25151" s="3"/>
    </row>
    <row r="25152" spans="1:1" x14ac:dyDescent="0.25">
      <c r="A25152" s="3"/>
    </row>
    <row r="25153" spans="1:1" x14ac:dyDescent="0.25">
      <c r="A25153" s="3"/>
    </row>
    <row r="25154" spans="1:1" x14ac:dyDescent="0.25">
      <c r="A25154" s="3"/>
    </row>
    <row r="25155" spans="1:1" x14ac:dyDescent="0.25">
      <c r="A25155" s="3"/>
    </row>
    <row r="25156" spans="1:1" x14ac:dyDescent="0.25">
      <c r="A25156" s="3"/>
    </row>
    <row r="25157" spans="1:1" x14ac:dyDescent="0.25">
      <c r="A25157" s="3"/>
    </row>
    <row r="25158" spans="1:1" x14ac:dyDescent="0.25">
      <c r="A25158" s="3"/>
    </row>
    <row r="25159" spans="1:1" x14ac:dyDescent="0.25">
      <c r="A25159" s="3"/>
    </row>
    <row r="25160" spans="1:1" x14ac:dyDescent="0.25">
      <c r="A25160" s="3"/>
    </row>
    <row r="25161" spans="1:1" x14ac:dyDescent="0.25">
      <c r="A25161" s="3"/>
    </row>
    <row r="25162" spans="1:1" x14ac:dyDescent="0.25">
      <c r="A25162" s="3"/>
    </row>
    <row r="25163" spans="1:1" x14ac:dyDescent="0.25">
      <c r="A25163" s="3"/>
    </row>
    <row r="25164" spans="1:1" x14ac:dyDescent="0.25">
      <c r="A25164" s="3"/>
    </row>
    <row r="25165" spans="1:1" x14ac:dyDescent="0.25">
      <c r="A25165" s="3"/>
    </row>
    <row r="25166" spans="1:1" x14ac:dyDescent="0.25">
      <c r="A25166" s="3"/>
    </row>
    <row r="25167" spans="1:1" x14ac:dyDescent="0.25">
      <c r="A25167" s="3"/>
    </row>
    <row r="25168" spans="1:1" x14ac:dyDescent="0.25">
      <c r="A25168" s="3"/>
    </row>
    <row r="25169" spans="1:1" x14ac:dyDescent="0.25">
      <c r="A25169" s="3"/>
    </row>
    <row r="25170" spans="1:1" x14ac:dyDescent="0.25">
      <c r="A25170" s="3"/>
    </row>
    <row r="25171" spans="1:1" x14ac:dyDescent="0.25">
      <c r="A25171" s="3"/>
    </row>
    <row r="25172" spans="1:1" x14ac:dyDescent="0.25">
      <c r="A25172" s="3"/>
    </row>
    <row r="25173" spans="1:1" x14ac:dyDescent="0.25">
      <c r="A25173" s="3"/>
    </row>
    <row r="25174" spans="1:1" x14ac:dyDescent="0.25">
      <c r="A25174" s="3"/>
    </row>
    <row r="25175" spans="1:1" x14ac:dyDescent="0.25">
      <c r="A25175" s="3"/>
    </row>
    <row r="25176" spans="1:1" x14ac:dyDescent="0.25">
      <c r="A25176" s="3"/>
    </row>
    <row r="25177" spans="1:1" x14ac:dyDescent="0.25">
      <c r="A25177" s="3"/>
    </row>
    <row r="25178" spans="1:1" x14ac:dyDescent="0.25">
      <c r="A25178" s="3"/>
    </row>
    <row r="25179" spans="1:1" x14ac:dyDescent="0.25">
      <c r="A25179" s="3"/>
    </row>
    <row r="25180" spans="1:1" x14ac:dyDescent="0.25">
      <c r="A25180" s="3"/>
    </row>
    <row r="25181" spans="1:1" x14ac:dyDescent="0.25">
      <c r="A25181" s="3"/>
    </row>
    <row r="25182" spans="1:1" x14ac:dyDescent="0.25">
      <c r="A25182" s="3"/>
    </row>
    <row r="25183" spans="1:1" x14ac:dyDescent="0.25">
      <c r="A25183" s="3"/>
    </row>
    <row r="25184" spans="1:1" x14ac:dyDescent="0.25">
      <c r="A25184" s="3"/>
    </row>
    <row r="25185" spans="1:1" x14ac:dyDescent="0.25">
      <c r="A25185" s="3"/>
    </row>
    <row r="25186" spans="1:1" x14ac:dyDescent="0.25">
      <c r="A25186" s="3"/>
    </row>
    <row r="25187" spans="1:1" x14ac:dyDescent="0.25">
      <c r="A25187" s="3"/>
    </row>
    <row r="25188" spans="1:1" x14ac:dyDescent="0.25">
      <c r="A25188" s="3"/>
    </row>
    <row r="25189" spans="1:1" x14ac:dyDescent="0.25">
      <c r="A25189" s="3"/>
    </row>
    <row r="25190" spans="1:1" x14ac:dyDescent="0.25">
      <c r="A25190" s="3"/>
    </row>
    <row r="25191" spans="1:1" x14ac:dyDescent="0.25">
      <c r="A25191" s="3"/>
    </row>
    <row r="25192" spans="1:1" x14ac:dyDescent="0.25">
      <c r="A25192" s="3"/>
    </row>
    <row r="25193" spans="1:1" x14ac:dyDescent="0.25">
      <c r="A25193" s="3"/>
    </row>
    <row r="25194" spans="1:1" x14ac:dyDescent="0.25">
      <c r="A25194" s="3"/>
    </row>
    <row r="25195" spans="1:1" x14ac:dyDescent="0.25">
      <c r="A25195" s="3"/>
    </row>
    <row r="25196" spans="1:1" x14ac:dyDescent="0.25">
      <c r="A25196" s="3"/>
    </row>
    <row r="25197" spans="1:1" x14ac:dyDescent="0.25">
      <c r="A25197" s="3"/>
    </row>
    <row r="25198" spans="1:1" x14ac:dyDescent="0.25">
      <c r="A25198" s="3"/>
    </row>
    <row r="25199" spans="1:1" x14ac:dyDescent="0.25">
      <c r="A25199" s="3"/>
    </row>
    <row r="25200" spans="1:1" x14ac:dyDescent="0.25">
      <c r="A25200" s="3"/>
    </row>
    <row r="25201" spans="1:1" x14ac:dyDescent="0.25">
      <c r="A25201" s="3"/>
    </row>
    <row r="25202" spans="1:1" x14ac:dyDescent="0.25">
      <c r="A25202" s="3"/>
    </row>
    <row r="25203" spans="1:1" x14ac:dyDescent="0.25">
      <c r="A25203" s="3"/>
    </row>
    <row r="25204" spans="1:1" x14ac:dyDescent="0.25">
      <c r="A25204" s="3"/>
    </row>
    <row r="25205" spans="1:1" x14ac:dyDescent="0.25">
      <c r="A25205" s="3"/>
    </row>
    <row r="25206" spans="1:1" x14ac:dyDescent="0.25">
      <c r="A25206" s="3"/>
    </row>
    <row r="25207" spans="1:1" x14ac:dyDescent="0.25">
      <c r="A25207" s="3"/>
    </row>
    <row r="25208" spans="1:1" x14ac:dyDescent="0.25">
      <c r="A25208" s="3"/>
    </row>
    <row r="25209" spans="1:1" x14ac:dyDescent="0.25">
      <c r="A25209" s="3"/>
    </row>
    <row r="25210" spans="1:1" x14ac:dyDescent="0.25">
      <c r="A25210" s="3"/>
    </row>
    <row r="25211" spans="1:1" x14ac:dyDescent="0.25">
      <c r="A25211" s="3"/>
    </row>
    <row r="25212" spans="1:1" x14ac:dyDescent="0.25">
      <c r="A25212" s="3"/>
    </row>
    <row r="25213" spans="1:1" x14ac:dyDescent="0.25">
      <c r="A25213" s="3"/>
    </row>
    <row r="25214" spans="1:1" x14ac:dyDescent="0.25">
      <c r="A25214" s="3"/>
    </row>
    <row r="25215" spans="1:1" x14ac:dyDescent="0.25">
      <c r="A25215" s="3"/>
    </row>
    <row r="25216" spans="1:1" x14ac:dyDescent="0.25">
      <c r="A25216" s="3"/>
    </row>
    <row r="25217" spans="1:1" x14ac:dyDescent="0.25">
      <c r="A25217" s="3"/>
    </row>
    <row r="25218" spans="1:1" x14ac:dyDescent="0.25">
      <c r="A25218" s="3"/>
    </row>
    <row r="25219" spans="1:1" x14ac:dyDescent="0.25">
      <c r="A25219" s="3"/>
    </row>
    <row r="25220" spans="1:1" x14ac:dyDescent="0.25">
      <c r="A25220" s="3"/>
    </row>
    <row r="25221" spans="1:1" x14ac:dyDescent="0.25">
      <c r="A25221" s="3"/>
    </row>
    <row r="25222" spans="1:1" x14ac:dyDescent="0.25">
      <c r="A25222" s="3"/>
    </row>
    <row r="25223" spans="1:1" x14ac:dyDescent="0.25">
      <c r="A25223" s="3"/>
    </row>
    <row r="25224" spans="1:1" x14ac:dyDescent="0.25">
      <c r="A25224" s="3"/>
    </row>
    <row r="25225" spans="1:1" x14ac:dyDescent="0.25">
      <c r="A25225" s="3"/>
    </row>
    <row r="25226" spans="1:1" x14ac:dyDescent="0.25">
      <c r="A25226" s="3"/>
    </row>
    <row r="25227" spans="1:1" x14ac:dyDescent="0.25">
      <c r="A25227" s="3"/>
    </row>
    <row r="25228" spans="1:1" x14ac:dyDescent="0.25">
      <c r="A25228" s="3"/>
    </row>
    <row r="25229" spans="1:1" x14ac:dyDescent="0.25">
      <c r="A25229" s="3"/>
    </row>
    <row r="25230" spans="1:1" x14ac:dyDescent="0.25">
      <c r="A25230" s="3"/>
    </row>
    <row r="25231" spans="1:1" x14ac:dyDescent="0.25">
      <c r="A25231" s="3"/>
    </row>
    <row r="25232" spans="1:1" x14ac:dyDescent="0.25">
      <c r="A25232" s="3"/>
    </row>
    <row r="25233" spans="1:1" x14ac:dyDescent="0.25">
      <c r="A25233" s="3"/>
    </row>
    <row r="25234" spans="1:1" x14ac:dyDescent="0.25">
      <c r="A25234" s="3"/>
    </row>
    <row r="25235" spans="1:1" x14ac:dyDescent="0.25">
      <c r="A25235" s="3"/>
    </row>
    <row r="25236" spans="1:1" x14ac:dyDescent="0.25">
      <c r="A25236" s="3"/>
    </row>
    <row r="25237" spans="1:1" x14ac:dyDescent="0.25">
      <c r="A25237" s="3"/>
    </row>
    <row r="25238" spans="1:1" x14ac:dyDescent="0.25">
      <c r="A25238" s="3"/>
    </row>
    <row r="25239" spans="1:1" x14ac:dyDescent="0.25">
      <c r="A25239" s="3"/>
    </row>
    <row r="25240" spans="1:1" x14ac:dyDescent="0.25">
      <c r="A25240" s="3"/>
    </row>
    <row r="25241" spans="1:1" x14ac:dyDescent="0.25">
      <c r="A25241" s="3"/>
    </row>
    <row r="25242" spans="1:1" x14ac:dyDescent="0.25">
      <c r="A25242" s="3"/>
    </row>
    <row r="25243" spans="1:1" x14ac:dyDescent="0.25">
      <c r="A25243" s="3"/>
    </row>
    <row r="25244" spans="1:1" x14ac:dyDescent="0.25">
      <c r="A25244" s="3"/>
    </row>
    <row r="25245" spans="1:1" x14ac:dyDescent="0.25">
      <c r="A25245" s="3"/>
    </row>
    <row r="25246" spans="1:1" x14ac:dyDescent="0.25">
      <c r="A25246" s="3"/>
    </row>
    <row r="25247" spans="1:1" x14ac:dyDescent="0.25">
      <c r="A25247" s="3"/>
    </row>
    <row r="25248" spans="1:1" x14ac:dyDescent="0.25">
      <c r="A25248" s="3"/>
    </row>
    <row r="25249" spans="1:1" x14ac:dyDescent="0.25">
      <c r="A25249" s="3"/>
    </row>
    <row r="25250" spans="1:1" x14ac:dyDescent="0.25">
      <c r="A25250" s="3"/>
    </row>
    <row r="25251" spans="1:1" x14ac:dyDescent="0.25">
      <c r="A25251" s="3"/>
    </row>
    <row r="25252" spans="1:1" x14ac:dyDescent="0.25">
      <c r="A25252" s="3"/>
    </row>
    <row r="25253" spans="1:1" x14ac:dyDescent="0.25">
      <c r="A25253" s="3"/>
    </row>
    <row r="25254" spans="1:1" x14ac:dyDescent="0.25">
      <c r="A25254" s="3"/>
    </row>
    <row r="25255" spans="1:1" x14ac:dyDescent="0.25">
      <c r="A25255" s="3"/>
    </row>
    <row r="25256" spans="1:1" x14ac:dyDescent="0.25">
      <c r="A25256" s="3"/>
    </row>
    <row r="25257" spans="1:1" x14ac:dyDescent="0.25">
      <c r="A25257" s="3"/>
    </row>
    <row r="25258" spans="1:1" x14ac:dyDescent="0.25">
      <c r="A25258" s="3"/>
    </row>
    <row r="25259" spans="1:1" x14ac:dyDescent="0.25">
      <c r="A25259" s="3"/>
    </row>
    <row r="25260" spans="1:1" x14ac:dyDescent="0.25">
      <c r="A25260" s="3"/>
    </row>
    <row r="25261" spans="1:1" x14ac:dyDescent="0.25">
      <c r="A25261" s="3"/>
    </row>
    <row r="25262" spans="1:1" x14ac:dyDescent="0.25">
      <c r="A25262" s="3"/>
    </row>
    <row r="25263" spans="1:1" x14ac:dyDescent="0.25">
      <c r="A25263" s="3"/>
    </row>
    <row r="25264" spans="1:1" x14ac:dyDescent="0.25">
      <c r="A25264" s="3"/>
    </row>
    <row r="25265" spans="1:1" x14ac:dyDescent="0.25">
      <c r="A25265" s="3"/>
    </row>
    <row r="25266" spans="1:1" x14ac:dyDescent="0.25">
      <c r="A25266" s="3"/>
    </row>
    <row r="25267" spans="1:1" x14ac:dyDescent="0.25">
      <c r="A25267" s="3"/>
    </row>
    <row r="25268" spans="1:1" x14ac:dyDescent="0.25">
      <c r="A25268" s="3"/>
    </row>
    <row r="25269" spans="1:1" x14ac:dyDescent="0.25">
      <c r="A25269" s="3"/>
    </row>
    <row r="25270" spans="1:1" x14ac:dyDescent="0.25">
      <c r="A25270" s="3"/>
    </row>
    <row r="25271" spans="1:1" x14ac:dyDescent="0.25">
      <c r="A25271" s="3"/>
    </row>
    <row r="25272" spans="1:1" x14ac:dyDescent="0.25">
      <c r="A25272" s="3"/>
    </row>
    <row r="25273" spans="1:1" x14ac:dyDescent="0.25">
      <c r="A25273" s="3"/>
    </row>
    <row r="25274" spans="1:1" x14ac:dyDescent="0.25">
      <c r="A25274" s="3"/>
    </row>
    <row r="25275" spans="1:1" x14ac:dyDescent="0.25">
      <c r="A25275" s="3"/>
    </row>
    <row r="25276" spans="1:1" x14ac:dyDescent="0.25">
      <c r="A25276" s="3"/>
    </row>
    <row r="25277" spans="1:1" x14ac:dyDescent="0.25">
      <c r="A25277" s="3"/>
    </row>
    <row r="25278" spans="1:1" x14ac:dyDescent="0.25">
      <c r="A25278" s="3"/>
    </row>
    <row r="25279" spans="1:1" x14ac:dyDescent="0.25">
      <c r="A25279" s="3"/>
    </row>
    <row r="25280" spans="1:1" x14ac:dyDescent="0.25">
      <c r="A25280" s="3"/>
    </row>
    <row r="25281" spans="1:1" x14ac:dyDescent="0.25">
      <c r="A25281" s="3"/>
    </row>
    <row r="25282" spans="1:1" x14ac:dyDescent="0.25">
      <c r="A25282" s="3"/>
    </row>
    <row r="25283" spans="1:1" x14ac:dyDescent="0.25">
      <c r="A25283" s="3"/>
    </row>
    <row r="25284" spans="1:1" x14ac:dyDescent="0.25">
      <c r="A25284" s="3"/>
    </row>
    <row r="25285" spans="1:1" x14ac:dyDescent="0.25">
      <c r="A25285" s="3"/>
    </row>
    <row r="25286" spans="1:1" x14ac:dyDescent="0.25">
      <c r="A25286" s="3"/>
    </row>
    <row r="25287" spans="1:1" x14ac:dyDescent="0.25">
      <c r="A25287" s="3"/>
    </row>
    <row r="25288" spans="1:1" x14ac:dyDescent="0.25">
      <c r="A25288" s="3"/>
    </row>
    <row r="25289" spans="1:1" x14ac:dyDescent="0.25">
      <c r="A25289" s="3"/>
    </row>
    <row r="25290" spans="1:1" x14ac:dyDescent="0.25">
      <c r="A25290" s="3"/>
    </row>
    <row r="25291" spans="1:1" x14ac:dyDescent="0.25">
      <c r="A25291" s="3"/>
    </row>
    <row r="25292" spans="1:1" x14ac:dyDescent="0.25">
      <c r="A25292" s="3"/>
    </row>
    <row r="25293" spans="1:1" x14ac:dyDescent="0.25">
      <c r="A25293" s="3"/>
    </row>
    <row r="25294" spans="1:1" x14ac:dyDescent="0.25">
      <c r="A25294" s="3"/>
    </row>
    <row r="25295" spans="1:1" x14ac:dyDescent="0.25">
      <c r="A25295" s="3"/>
    </row>
    <row r="25296" spans="1:1" x14ac:dyDescent="0.25">
      <c r="A25296" s="3"/>
    </row>
    <row r="25297" spans="1:1" x14ac:dyDescent="0.25">
      <c r="A25297" s="3"/>
    </row>
    <row r="25298" spans="1:1" x14ac:dyDescent="0.25">
      <c r="A25298" s="3"/>
    </row>
    <row r="25299" spans="1:1" x14ac:dyDescent="0.25">
      <c r="A25299" s="3"/>
    </row>
    <row r="25300" spans="1:1" x14ac:dyDescent="0.25">
      <c r="A25300" s="3"/>
    </row>
    <row r="25301" spans="1:1" x14ac:dyDescent="0.25">
      <c r="A25301" s="3"/>
    </row>
    <row r="25302" spans="1:1" x14ac:dyDescent="0.25">
      <c r="A25302" s="3"/>
    </row>
    <row r="25303" spans="1:1" x14ac:dyDescent="0.25">
      <c r="A25303" s="3"/>
    </row>
    <row r="25304" spans="1:1" x14ac:dyDescent="0.25">
      <c r="A25304" s="3"/>
    </row>
    <row r="25305" spans="1:1" x14ac:dyDescent="0.25">
      <c r="A25305" s="3"/>
    </row>
    <row r="25306" spans="1:1" x14ac:dyDescent="0.25">
      <c r="A25306" s="3"/>
    </row>
    <row r="25307" spans="1:1" x14ac:dyDescent="0.25">
      <c r="A25307" s="3"/>
    </row>
    <row r="25308" spans="1:1" x14ac:dyDescent="0.25">
      <c r="A25308" s="3"/>
    </row>
    <row r="25309" spans="1:1" x14ac:dyDescent="0.25">
      <c r="A25309" s="3"/>
    </row>
    <row r="25310" spans="1:1" x14ac:dyDescent="0.25">
      <c r="A25310" s="3"/>
    </row>
    <row r="25311" spans="1:1" x14ac:dyDescent="0.25">
      <c r="A25311" s="3"/>
    </row>
    <row r="25312" spans="1:1" x14ac:dyDescent="0.25">
      <c r="A25312" s="3"/>
    </row>
    <row r="25313" spans="1:1" x14ac:dyDescent="0.25">
      <c r="A25313" s="3"/>
    </row>
    <row r="25314" spans="1:1" x14ac:dyDescent="0.25">
      <c r="A25314" s="3"/>
    </row>
    <row r="25315" spans="1:1" x14ac:dyDescent="0.25">
      <c r="A25315" s="3"/>
    </row>
    <row r="25316" spans="1:1" x14ac:dyDescent="0.25">
      <c r="A25316" s="3"/>
    </row>
    <row r="25317" spans="1:1" x14ac:dyDescent="0.25">
      <c r="A25317" s="3"/>
    </row>
    <row r="25318" spans="1:1" x14ac:dyDescent="0.25">
      <c r="A25318" s="3"/>
    </row>
    <row r="25319" spans="1:1" x14ac:dyDescent="0.25">
      <c r="A25319" s="3"/>
    </row>
    <row r="25320" spans="1:1" x14ac:dyDescent="0.25">
      <c r="A25320" s="3"/>
    </row>
    <row r="25321" spans="1:1" x14ac:dyDescent="0.25">
      <c r="A25321" s="3"/>
    </row>
    <row r="25322" spans="1:1" x14ac:dyDescent="0.25">
      <c r="A25322" s="3"/>
    </row>
    <row r="25323" spans="1:1" x14ac:dyDescent="0.25">
      <c r="A25323" s="3"/>
    </row>
    <row r="25324" spans="1:1" x14ac:dyDescent="0.25">
      <c r="A25324" s="3"/>
    </row>
    <row r="25325" spans="1:1" x14ac:dyDescent="0.25">
      <c r="A25325" s="3"/>
    </row>
    <row r="25326" spans="1:1" x14ac:dyDescent="0.25">
      <c r="A25326" s="3"/>
    </row>
    <row r="25327" spans="1:1" x14ac:dyDescent="0.25">
      <c r="A25327" s="3"/>
    </row>
    <row r="25328" spans="1:1" x14ac:dyDescent="0.25">
      <c r="A25328" s="3"/>
    </row>
    <row r="25329" spans="1:1" x14ac:dyDescent="0.25">
      <c r="A25329" s="3"/>
    </row>
    <row r="25330" spans="1:1" x14ac:dyDescent="0.25">
      <c r="A25330" s="3"/>
    </row>
    <row r="25331" spans="1:1" x14ac:dyDescent="0.25">
      <c r="A25331" s="3"/>
    </row>
    <row r="25332" spans="1:1" x14ac:dyDescent="0.25">
      <c r="A25332" s="3"/>
    </row>
    <row r="25333" spans="1:1" x14ac:dyDescent="0.25">
      <c r="A25333" s="3"/>
    </row>
    <row r="25334" spans="1:1" x14ac:dyDescent="0.25">
      <c r="A25334" s="3"/>
    </row>
    <row r="25335" spans="1:1" x14ac:dyDescent="0.25">
      <c r="A25335" s="3"/>
    </row>
    <row r="25336" spans="1:1" x14ac:dyDescent="0.25">
      <c r="A25336" s="3"/>
    </row>
    <row r="25337" spans="1:1" x14ac:dyDescent="0.25">
      <c r="A25337" s="3"/>
    </row>
    <row r="25338" spans="1:1" x14ac:dyDescent="0.25">
      <c r="A25338" s="3"/>
    </row>
    <row r="25339" spans="1:1" x14ac:dyDescent="0.25">
      <c r="A25339" s="3"/>
    </row>
    <row r="25340" spans="1:1" x14ac:dyDescent="0.25">
      <c r="A25340" s="3"/>
    </row>
    <row r="25341" spans="1:1" x14ac:dyDescent="0.25">
      <c r="A25341" s="3"/>
    </row>
    <row r="25342" spans="1:1" x14ac:dyDescent="0.25">
      <c r="A25342" s="3"/>
    </row>
    <row r="25343" spans="1:1" x14ac:dyDescent="0.25">
      <c r="A25343" s="3"/>
    </row>
    <row r="25344" spans="1:1" x14ac:dyDescent="0.25">
      <c r="A25344" s="3"/>
    </row>
    <row r="25345" spans="1:1" x14ac:dyDescent="0.25">
      <c r="A25345" s="3"/>
    </row>
    <row r="25346" spans="1:1" x14ac:dyDescent="0.25">
      <c r="A25346" s="3"/>
    </row>
    <row r="25347" spans="1:1" x14ac:dyDescent="0.25">
      <c r="A25347" s="3"/>
    </row>
    <row r="25348" spans="1:1" x14ac:dyDescent="0.25">
      <c r="A25348" s="3"/>
    </row>
    <row r="25349" spans="1:1" x14ac:dyDescent="0.25">
      <c r="A25349" s="3"/>
    </row>
    <row r="25350" spans="1:1" x14ac:dyDescent="0.25">
      <c r="A25350" s="3"/>
    </row>
    <row r="25351" spans="1:1" x14ac:dyDescent="0.25">
      <c r="A25351" s="3"/>
    </row>
    <row r="25352" spans="1:1" x14ac:dyDescent="0.25">
      <c r="A25352" s="3"/>
    </row>
    <row r="25353" spans="1:1" x14ac:dyDescent="0.25">
      <c r="A25353" s="3"/>
    </row>
    <row r="25354" spans="1:1" x14ac:dyDescent="0.25">
      <c r="A25354" s="3"/>
    </row>
    <row r="25355" spans="1:1" x14ac:dyDescent="0.25">
      <c r="A25355" s="3"/>
    </row>
    <row r="25356" spans="1:1" x14ac:dyDescent="0.25">
      <c r="A25356" s="3"/>
    </row>
    <row r="25357" spans="1:1" x14ac:dyDescent="0.25">
      <c r="A25357" s="3"/>
    </row>
    <row r="25358" spans="1:1" x14ac:dyDescent="0.25">
      <c r="A25358" s="3"/>
    </row>
    <row r="25359" spans="1:1" x14ac:dyDescent="0.25">
      <c r="A25359" s="3"/>
    </row>
    <row r="25360" spans="1:1" x14ac:dyDescent="0.25">
      <c r="A25360" s="3"/>
    </row>
    <row r="25361" spans="1:1" x14ac:dyDescent="0.25">
      <c r="A25361" s="3"/>
    </row>
    <row r="25362" spans="1:1" x14ac:dyDescent="0.25">
      <c r="A25362" s="3"/>
    </row>
    <row r="25363" spans="1:1" x14ac:dyDescent="0.25">
      <c r="A25363" s="3"/>
    </row>
    <row r="25364" spans="1:1" x14ac:dyDescent="0.25">
      <c r="A25364" s="3"/>
    </row>
    <row r="25365" spans="1:1" x14ac:dyDescent="0.25">
      <c r="A25365" s="3"/>
    </row>
    <row r="25366" spans="1:1" x14ac:dyDescent="0.25">
      <c r="A25366" s="3"/>
    </row>
    <row r="25367" spans="1:1" x14ac:dyDescent="0.25">
      <c r="A25367" s="3"/>
    </row>
    <row r="25368" spans="1:1" x14ac:dyDescent="0.25">
      <c r="A25368" s="3"/>
    </row>
    <row r="25369" spans="1:1" x14ac:dyDescent="0.25">
      <c r="A25369" s="3"/>
    </row>
    <row r="25370" spans="1:1" x14ac:dyDescent="0.25">
      <c r="A25370" s="3"/>
    </row>
    <row r="25371" spans="1:1" x14ac:dyDescent="0.25">
      <c r="A25371" s="3"/>
    </row>
    <row r="25372" spans="1:1" x14ac:dyDescent="0.25">
      <c r="A25372" s="3"/>
    </row>
    <row r="25373" spans="1:1" x14ac:dyDescent="0.25">
      <c r="A25373" s="3"/>
    </row>
    <row r="25374" spans="1:1" x14ac:dyDescent="0.25">
      <c r="A25374" s="3"/>
    </row>
    <row r="25375" spans="1:1" x14ac:dyDescent="0.25">
      <c r="A25375" s="3"/>
    </row>
    <row r="25376" spans="1:1" x14ac:dyDescent="0.25">
      <c r="A25376" s="3"/>
    </row>
    <row r="25377" spans="1:1" x14ac:dyDescent="0.25">
      <c r="A25377" s="3"/>
    </row>
    <row r="25378" spans="1:1" x14ac:dyDescent="0.25">
      <c r="A25378" s="3"/>
    </row>
    <row r="25379" spans="1:1" x14ac:dyDescent="0.25">
      <c r="A25379" s="3"/>
    </row>
    <row r="25380" spans="1:1" x14ac:dyDescent="0.25">
      <c r="A25380" s="3"/>
    </row>
    <row r="25381" spans="1:1" x14ac:dyDescent="0.25">
      <c r="A25381" s="3"/>
    </row>
    <row r="25382" spans="1:1" x14ac:dyDescent="0.25">
      <c r="A25382" s="3"/>
    </row>
    <row r="25383" spans="1:1" x14ac:dyDescent="0.25">
      <c r="A25383" s="3"/>
    </row>
    <row r="25384" spans="1:1" x14ac:dyDescent="0.25">
      <c r="A25384" s="3"/>
    </row>
    <row r="25385" spans="1:1" x14ac:dyDescent="0.25">
      <c r="A25385" s="3"/>
    </row>
    <row r="25386" spans="1:1" x14ac:dyDescent="0.25">
      <c r="A25386" s="3"/>
    </row>
    <row r="25387" spans="1:1" x14ac:dyDescent="0.25">
      <c r="A25387" s="3"/>
    </row>
    <row r="25388" spans="1:1" x14ac:dyDescent="0.25">
      <c r="A25388" s="3"/>
    </row>
    <row r="25389" spans="1:1" x14ac:dyDescent="0.25">
      <c r="A25389" s="3"/>
    </row>
    <row r="25390" spans="1:1" x14ac:dyDescent="0.25">
      <c r="A25390" s="3"/>
    </row>
    <row r="25391" spans="1:1" x14ac:dyDescent="0.25">
      <c r="A25391" s="3"/>
    </row>
    <row r="25392" spans="1:1" x14ac:dyDescent="0.25">
      <c r="A25392" s="3"/>
    </row>
    <row r="25393" spans="1:1" x14ac:dyDescent="0.25">
      <c r="A25393" s="3"/>
    </row>
    <row r="25394" spans="1:1" x14ac:dyDescent="0.25">
      <c r="A25394" s="3"/>
    </row>
    <row r="25395" spans="1:1" x14ac:dyDescent="0.25">
      <c r="A25395" s="3"/>
    </row>
    <row r="25396" spans="1:1" x14ac:dyDescent="0.25">
      <c r="A25396" s="3"/>
    </row>
    <row r="25397" spans="1:1" x14ac:dyDescent="0.25">
      <c r="A25397" s="3"/>
    </row>
    <row r="25398" spans="1:1" x14ac:dyDescent="0.25">
      <c r="A25398" s="3"/>
    </row>
    <row r="25399" spans="1:1" x14ac:dyDescent="0.25">
      <c r="A25399" s="3"/>
    </row>
    <row r="25400" spans="1:1" x14ac:dyDescent="0.25">
      <c r="A25400" s="3"/>
    </row>
    <row r="25401" spans="1:1" x14ac:dyDescent="0.25">
      <c r="A25401" s="3"/>
    </row>
    <row r="25402" spans="1:1" x14ac:dyDescent="0.25">
      <c r="A25402" s="3"/>
    </row>
    <row r="25403" spans="1:1" x14ac:dyDescent="0.25">
      <c r="A25403" s="3"/>
    </row>
    <row r="25404" spans="1:1" x14ac:dyDescent="0.25">
      <c r="A25404" s="3"/>
    </row>
    <row r="25405" spans="1:1" x14ac:dyDescent="0.25">
      <c r="A25405" s="3"/>
    </row>
    <row r="25406" spans="1:1" x14ac:dyDescent="0.25">
      <c r="A25406" s="3"/>
    </row>
    <row r="25407" spans="1:1" x14ac:dyDescent="0.25">
      <c r="A25407" s="3"/>
    </row>
    <row r="25408" spans="1:1" x14ac:dyDescent="0.25">
      <c r="A25408" s="3"/>
    </row>
    <row r="25409" spans="1:1" x14ac:dyDescent="0.25">
      <c r="A25409" s="3"/>
    </row>
    <row r="25410" spans="1:1" x14ac:dyDescent="0.25">
      <c r="A25410" s="3"/>
    </row>
    <row r="25411" spans="1:1" x14ac:dyDescent="0.25">
      <c r="A25411" s="3"/>
    </row>
    <row r="25412" spans="1:1" x14ac:dyDescent="0.25">
      <c r="A25412" s="3"/>
    </row>
    <row r="25413" spans="1:1" x14ac:dyDescent="0.25">
      <c r="A25413" s="3"/>
    </row>
    <row r="25414" spans="1:1" x14ac:dyDescent="0.25">
      <c r="A25414" s="3"/>
    </row>
    <row r="25415" spans="1:1" x14ac:dyDescent="0.25">
      <c r="A25415" s="3"/>
    </row>
    <row r="25416" spans="1:1" x14ac:dyDescent="0.25">
      <c r="A25416" s="3"/>
    </row>
    <row r="25417" spans="1:1" x14ac:dyDescent="0.25">
      <c r="A25417" s="3"/>
    </row>
    <row r="25418" spans="1:1" x14ac:dyDescent="0.25">
      <c r="A25418" s="3"/>
    </row>
    <row r="25419" spans="1:1" x14ac:dyDescent="0.25">
      <c r="A25419" s="3"/>
    </row>
    <row r="25420" spans="1:1" x14ac:dyDescent="0.25">
      <c r="A25420" s="3"/>
    </row>
    <row r="25421" spans="1:1" x14ac:dyDescent="0.25">
      <c r="A25421" s="3"/>
    </row>
    <row r="25422" spans="1:1" x14ac:dyDescent="0.25">
      <c r="A25422" s="3"/>
    </row>
    <row r="25423" spans="1:1" x14ac:dyDescent="0.25">
      <c r="A25423" s="3"/>
    </row>
    <row r="25424" spans="1:1" x14ac:dyDescent="0.25">
      <c r="A25424" s="3"/>
    </row>
    <row r="25425" spans="1:1" x14ac:dyDescent="0.25">
      <c r="A25425" s="3"/>
    </row>
    <row r="25426" spans="1:1" x14ac:dyDescent="0.25">
      <c r="A25426" s="3"/>
    </row>
    <row r="25427" spans="1:1" x14ac:dyDescent="0.25">
      <c r="A25427" s="3"/>
    </row>
    <row r="25428" spans="1:1" x14ac:dyDescent="0.25">
      <c r="A25428" s="3"/>
    </row>
    <row r="25429" spans="1:1" x14ac:dyDescent="0.25">
      <c r="A25429" s="3"/>
    </row>
    <row r="25430" spans="1:1" x14ac:dyDescent="0.25">
      <c r="A25430" s="3"/>
    </row>
    <row r="25431" spans="1:1" x14ac:dyDescent="0.25">
      <c r="A25431" s="3"/>
    </row>
    <row r="25432" spans="1:1" x14ac:dyDescent="0.25">
      <c r="A25432" s="3"/>
    </row>
    <row r="25433" spans="1:1" x14ac:dyDescent="0.25">
      <c r="A25433" s="3"/>
    </row>
    <row r="25434" spans="1:1" x14ac:dyDescent="0.25">
      <c r="A25434" s="3"/>
    </row>
    <row r="25435" spans="1:1" x14ac:dyDescent="0.25">
      <c r="A25435" s="3"/>
    </row>
    <row r="25436" spans="1:1" x14ac:dyDescent="0.25">
      <c r="A25436" s="3"/>
    </row>
    <row r="25437" spans="1:1" x14ac:dyDescent="0.25">
      <c r="A25437" s="3"/>
    </row>
    <row r="25438" spans="1:1" x14ac:dyDescent="0.25">
      <c r="A25438" s="3"/>
    </row>
    <row r="25439" spans="1:1" x14ac:dyDescent="0.25">
      <c r="A25439" s="3"/>
    </row>
    <row r="25440" spans="1:1" x14ac:dyDescent="0.25">
      <c r="A25440" s="3"/>
    </row>
    <row r="25441" spans="1:1" x14ac:dyDescent="0.25">
      <c r="A25441" s="3"/>
    </row>
    <row r="25442" spans="1:1" x14ac:dyDescent="0.25">
      <c r="A25442" s="3"/>
    </row>
    <row r="25443" spans="1:1" x14ac:dyDescent="0.25">
      <c r="A25443" s="3"/>
    </row>
    <row r="25444" spans="1:1" x14ac:dyDescent="0.25">
      <c r="A25444" s="3"/>
    </row>
    <row r="25445" spans="1:1" x14ac:dyDescent="0.25">
      <c r="A25445" s="3"/>
    </row>
    <row r="25446" spans="1:1" x14ac:dyDescent="0.25">
      <c r="A25446" s="3"/>
    </row>
    <row r="25447" spans="1:1" x14ac:dyDescent="0.25">
      <c r="A25447" s="3"/>
    </row>
    <row r="25448" spans="1:1" x14ac:dyDescent="0.25">
      <c r="A25448" s="3"/>
    </row>
    <row r="25449" spans="1:1" x14ac:dyDescent="0.25">
      <c r="A25449" s="3"/>
    </row>
    <row r="25450" spans="1:1" x14ac:dyDescent="0.25">
      <c r="A25450" s="3"/>
    </row>
    <row r="25451" spans="1:1" x14ac:dyDescent="0.25">
      <c r="A25451" s="3"/>
    </row>
    <row r="25452" spans="1:1" x14ac:dyDescent="0.25">
      <c r="A25452" s="3"/>
    </row>
    <row r="25453" spans="1:1" x14ac:dyDescent="0.25">
      <c r="A25453" s="3"/>
    </row>
    <row r="25454" spans="1:1" x14ac:dyDescent="0.25">
      <c r="A25454" s="3"/>
    </row>
    <row r="25455" spans="1:1" x14ac:dyDescent="0.25">
      <c r="A25455" s="3"/>
    </row>
    <row r="25456" spans="1:1" x14ac:dyDescent="0.25">
      <c r="A25456" s="3"/>
    </row>
    <row r="25457" spans="1:1" x14ac:dyDescent="0.25">
      <c r="A25457" s="3"/>
    </row>
    <row r="25458" spans="1:1" x14ac:dyDescent="0.25">
      <c r="A25458" s="3"/>
    </row>
    <row r="25459" spans="1:1" x14ac:dyDescent="0.25">
      <c r="A25459" s="3"/>
    </row>
    <row r="25460" spans="1:1" x14ac:dyDescent="0.25">
      <c r="A25460" s="3"/>
    </row>
    <row r="25461" spans="1:1" x14ac:dyDescent="0.25">
      <c r="A25461" s="3"/>
    </row>
    <row r="25462" spans="1:1" x14ac:dyDescent="0.25">
      <c r="A25462" s="3"/>
    </row>
    <row r="25463" spans="1:1" x14ac:dyDescent="0.25">
      <c r="A25463" s="3"/>
    </row>
    <row r="25464" spans="1:1" x14ac:dyDescent="0.25">
      <c r="A25464" s="3"/>
    </row>
    <row r="25465" spans="1:1" x14ac:dyDescent="0.25">
      <c r="A25465" s="3"/>
    </row>
    <row r="25466" spans="1:1" x14ac:dyDescent="0.25">
      <c r="A25466" s="3"/>
    </row>
    <row r="25467" spans="1:1" x14ac:dyDescent="0.25">
      <c r="A25467" s="3"/>
    </row>
    <row r="25468" spans="1:1" x14ac:dyDescent="0.25">
      <c r="A25468" s="3"/>
    </row>
    <row r="25469" spans="1:1" x14ac:dyDescent="0.25">
      <c r="A25469" s="3"/>
    </row>
    <row r="25470" spans="1:1" x14ac:dyDescent="0.25">
      <c r="A25470" s="3"/>
    </row>
    <row r="25471" spans="1:1" x14ac:dyDescent="0.25">
      <c r="A25471" s="3"/>
    </row>
    <row r="25472" spans="1:1" x14ac:dyDescent="0.25">
      <c r="A25472" s="3"/>
    </row>
    <row r="25473" spans="1:1" x14ac:dyDescent="0.25">
      <c r="A25473" s="3"/>
    </row>
    <row r="25474" spans="1:1" x14ac:dyDescent="0.25">
      <c r="A25474" s="3"/>
    </row>
    <row r="25475" spans="1:1" x14ac:dyDescent="0.25">
      <c r="A25475" s="3"/>
    </row>
    <row r="25476" spans="1:1" x14ac:dyDescent="0.25">
      <c r="A25476" s="3"/>
    </row>
    <row r="25477" spans="1:1" x14ac:dyDescent="0.25">
      <c r="A25477" s="3"/>
    </row>
    <row r="25478" spans="1:1" x14ac:dyDescent="0.25">
      <c r="A25478" s="3"/>
    </row>
    <row r="25479" spans="1:1" x14ac:dyDescent="0.25">
      <c r="A25479" s="3"/>
    </row>
    <row r="25480" spans="1:1" x14ac:dyDescent="0.25">
      <c r="A25480" s="3"/>
    </row>
    <row r="25481" spans="1:1" x14ac:dyDescent="0.25">
      <c r="A25481" s="3"/>
    </row>
    <row r="25482" spans="1:1" x14ac:dyDescent="0.25">
      <c r="A25482" s="3"/>
    </row>
    <row r="25483" spans="1:1" x14ac:dyDescent="0.25">
      <c r="A25483" s="3"/>
    </row>
    <row r="25484" spans="1:1" x14ac:dyDescent="0.25">
      <c r="A25484" s="3"/>
    </row>
    <row r="25485" spans="1:1" x14ac:dyDescent="0.25">
      <c r="A25485" s="3"/>
    </row>
    <row r="25486" spans="1:1" x14ac:dyDescent="0.25">
      <c r="A25486" s="3"/>
    </row>
    <row r="25487" spans="1:1" x14ac:dyDescent="0.25">
      <c r="A25487" s="3"/>
    </row>
    <row r="25488" spans="1:1" x14ac:dyDescent="0.25">
      <c r="A25488" s="3"/>
    </row>
    <row r="25489" spans="1:1" x14ac:dyDescent="0.25">
      <c r="A25489" s="3"/>
    </row>
    <row r="25490" spans="1:1" x14ac:dyDescent="0.25">
      <c r="A25490" s="3"/>
    </row>
    <row r="25491" spans="1:1" x14ac:dyDescent="0.25">
      <c r="A25491" s="3"/>
    </row>
    <row r="25492" spans="1:1" x14ac:dyDescent="0.25">
      <c r="A25492" s="3"/>
    </row>
    <row r="25493" spans="1:1" x14ac:dyDescent="0.25">
      <c r="A25493" s="3"/>
    </row>
    <row r="25494" spans="1:1" x14ac:dyDescent="0.25">
      <c r="A25494" s="3"/>
    </row>
    <row r="25495" spans="1:1" x14ac:dyDescent="0.25">
      <c r="A25495" s="3"/>
    </row>
    <row r="25496" spans="1:1" x14ac:dyDescent="0.25">
      <c r="A25496" s="3"/>
    </row>
    <row r="25497" spans="1:1" x14ac:dyDescent="0.25">
      <c r="A25497" s="3"/>
    </row>
    <row r="25498" spans="1:1" x14ac:dyDescent="0.25">
      <c r="A25498" s="3"/>
    </row>
    <row r="25499" spans="1:1" x14ac:dyDescent="0.25">
      <c r="A25499" s="3"/>
    </row>
    <row r="25500" spans="1:1" x14ac:dyDescent="0.25">
      <c r="A25500" s="3"/>
    </row>
    <row r="25501" spans="1:1" x14ac:dyDescent="0.25">
      <c r="A25501" s="3"/>
    </row>
    <row r="25502" spans="1:1" x14ac:dyDescent="0.25">
      <c r="A25502" s="3"/>
    </row>
    <row r="25503" spans="1:1" x14ac:dyDescent="0.25">
      <c r="A25503" s="3"/>
    </row>
    <row r="25504" spans="1:1" x14ac:dyDescent="0.25">
      <c r="A25504" s="3"/>
    </row>
    <row r="25505" spans="1:1" x14ac:dyDescent="0.25">
      <c r="A25505" s="3"/>
    </row>
    <row r="25506" spans="1:1" x14ac:dyDescent="0.25">
      <c r="A25506" s="3"/>
    </row>
    <row r="25507" spans="1:1" x14ac:dyDescent="0.25">
      <c r="A25507" s="3"/>
    </row>
    <row r="25508" spans="1:1" x14ac:dyDescent="0.25">
      <c r="A25508" s="3"/>
    </row>
    <row r="25509" spans="1:1" x14ac:dyDescent="0.25">
      <c r="A25509" s="3"/>
    </row>
    <row r="25510" spans="1:1" x14ac:dyDescent="0.25">
      <c r="A25510" s="3"/>
    </row>
    <row r="25511" spans="1:1" x14ac:dyDescent="0.25">
      <c r="A25511" s="3"/>
    </row>
    <row r="25512" spans="1:1" x14ac:dyDescent="0.25">
      <c r="A25512" s="3"/>
    </row>
    <row r="25513" spans="1:1" x14ac:dyDescent="0.25">
      <c r="A25513" s="3"/>
    </row>
    <row r="25514" spans="1:1" x14ac:dyDescent="0.25">
      <c r="A25514" s="3"/>
    </row>
    <row r="25515" spans="1:1" x14ac:dyDescent="0.25">
      <c r="A25515" s="3"/>
    </row>
    <row r="25516" spans="1:1" x14ac:dyDescent="0.25">
      <c r="A25516" s="3"/>
    </row>
    <row r="25517" spans="1:1" x14ac:dyDescent="0.25">
      <c r="A25517" s="3"/>
    </row>
    <row r="25518" spans="1:1" x14ac:dyDescent="0.25">
      <c r="A25518" s="3"/>
    </row>
    <row r="25519" spans="1:1" x14ac:dyDescent="0.25">
      <c r="A25519" s="3"/>
    </row>
    <row r="25520" spans="1:1" x14ac:dyDescent="0.25">
      <c r="A25520" s="3"/>
    </row>
    <row r="25521" spans="1:1" x14ac:dyDescent="0.25">
      <c r="A25521" s="3"/>
    </row>
    <row r="25522" spans="1:1" x14ac:dyDescent="0.25">
      <c r="A25522" s="3"/>
    </row>
    <row r="25523" spans="1:1" x14ac:dyDescent="0.25">
      <c r="A25523" s="3"/>
    </row>
    <row r="25524" spans="1:1" x14ac:dyDescent="0.25">
      <c r="A25524" s="3"/>
    </row>
    <row r="25525" spans="1:1" x14ac:dyDescent="0.25">
      <c r="A25525" s="3"/>
    </row>
    <row r="25526" spans="1:1" x14ac:dyDescent="0.25">
      <c r="A25526" s="3"/>
    </row>
    <row r="25527" spans="1:1" x14ac:dyDescent="0.25">
      <c r="A25527" s="3"/>
    </row>
    <row r="25528" spans="1:1" x14ac:dyDescent="0.25">
      <c r="A25528" s="3"/>
    </row>
    <row r="25529" spans="1:1" x14ac:dyDescent="0.25">
      <c r="A25529" s="3"/>
    </row>
    <row r="25530" spans="1:1" x14ac:dyDescent="0.25">
      <c r="A25530" s="3"/>
    </row>
    <row r="25531" spans="1:1" x14ac:dyDescent="0.25">
      <c r="A25531" s="3"/>
    </row>
    <row r="25532" spans="1:1" x14ac:dyDescent="0.25">
      <c r="A25532" s="3"/>
    </row>
    <row r="25533" spans="1:1" x14ac:dyDescent="0.25">
      <c r="A25533" s="3"/>
    </row>
    <row r="25534" spans="1:1" x14ac:dyDescent="0.25">
      <c r="A25534" s="3"/>
    </row>
    <row r="25535" spans="1:1" x14ac:dyDescent="0.25">
      <c r="A25535" s="3"/>
    </row>
    <row r="25536" spans="1:1" x14ac:dyDescent="0.25">
      <c r="A25536" s="3"/>
    </row>
    <row r="25537" spans="1:1" x14ac:dyDescent="0.25">
      <c r="A25537" s="3"/>
    </row>
    <row r="25538" spans="1:1" x14ac:dyDescent="0.25">
      <c r="A25538" s="3"/>
    </row>
    <row r="25539" spans="1:1" x14ac:dyDescent="0.25">
      <c r="A25539" s="3"/>
    </row>
    <row r="25540" spans="1:1" x14ac:dyDescent="0.25">
      <c r="A25540" s="3"/>
    </row>
    <row r="25541" spans="1:1" x14ac:dyDescent="0.25">
      <c r="A25541" s="3"/>
    </row>
    <row r="25542" spans="1:1" x14ac:dyDescent="0.25">
      <c r="A25542" s="3"/>
    </row>
    <row r="25543" spans="1:1" x14ac:dyDescent="0.25">
      <c r="A25543" s="3"/>
    </row>
    <row r="25544" spans="1:1" x14ac:dyDescent="0.25">
      <c r="A25544" s="3"/>
    </row>
    <row r="25545" spans="1:1" x14ac:dyDescent="0.25">
      <c r="A25545" s="3"/>
    </row>
    <row r="25546" spans="1:1" x14ac:dyDescent="0.25">
      <c r="A25546" s="3"/>
    </row>
    <row r="25547" spans="1:1" x14ac:dyDescent="0.25">
      <c r="A25547" s="3"/>
    </row>
    <row r="25548" spans="1:1" x14ac:dyDescent="0.25">
      <c r="A25548" s="3"/>
    </row>
    <row r="25549" spans="1:1" x14ac:dyDescent="0.25">
      <c r="A25549" s="3"/>
    </row>
    <row r="25550" spans="1:1" x14ac:dyDescent="0.25">
      <c r="A25550" s="3"/>
    </row>
    <row r="25551" spans="1:1" x14ac:dyDescent="0.25">
      <c r="A25551" s="3"/>
    </row>
    <row r="25552" spans="1:1" x14ac:dyDescent="0.25">
      <c r="A25552" s="3"/>
    </row>
    <row r="25553" spans="1:1" x14ac:dyDescent="0.25">
      <c r="A25553" s="3"/>
    </row>
    <row r="25554" spans="1:1" x14ac:dyDescent="0.25">
      <c r="A25554" s="3"/>
    </row>
    <row r="25555" spans="1:1" x14ac:dyDescent="0.25">
      <c r="A25555" s="3"/>
    </row>
    <row r="25556" spans="1:1" x14ac:dyDescent="0.25">
      <c r="A25556" s="3"/>
    </row>
    <row r="25557" spans="1:1" x14ac:dyDescent="0.25">
      <c r="A25557" s="3"/>
    </row>
    <row r="25558" spans="1:1" x14ac:dyDescent="0.25">
      <c r="A25558" s="3"/>
    </row>
    <row r="25559" spans="1:1" x14ac:dyDescent="0.25">
      <c r="A25559" s="3"/>
    </row>
    <row r="25560" spans="1:1" x14ac:dyDescent="0.25">
      <c r="A25560" s="3"/>
    </row>
    <row r="25561" spans="1:1" x14ac:dyDescent="0.25">
      <c r="A25561" s="3"/>
    </row>
    <row r="25562" spans="1:1" x14ac:dyDescent="0.25">
      <c r="A25562" s="3"/>
    </row>
    <row r="25563" spans="1:1" x14ac:dyDescent="0.25">
      <c r="A25563" s="3"/>
    </row>
    <row r="25564" spans="1:1" x14ac:dyDescent="0.25">
      <c r="A25564" s="3"/>
    </row>
    <row r="25565" spans="1:1" x14ac:dyDescent="0.25">
      <c r="A25565" s="3"/>
    </row>
    <row r="25566" spans="1:1" x14ac:dyDescent="0.25">
      <c r="A25566" s="3"/>
    </row>
    <row r="25567" spans="1:1" x14ac:dyDescent="0.25">
      <c r="A25567" s="3"/>
    </row>
    <row r="25568" spans="1:1" x14ac:dyDescent="0.25">
      <c r="A25568" s="3"/>
    </row>
    <row r="25569" spans="1:1" x14ac:dyDescent="0.25">
      <c r="A25569" s="3"/>
    </row>
    <row r="25570" spans="1:1" x14ac:dyDescent="0.25">
      <c r="A25570" s="3"/>
    </row>
    <row r="25571" spans="1:1" x14ac:dyDescent="0.25">
      <c r="A25571" s="3"/>
    </row>
    <row r="25572" spans="1:1" x14ac:dyDescent="0.25">
      <c r="A25572" s="3"/>
    </row>
    <row r="25573" spans="1:1" x14ac:dyDescent="0.25">
      <c r="A25573" s="3"/>
    </row>
    <row r="25574" spans="1:1" x14ac:dyDescent="0.25">
      <c r="A25574" s="3"/>
    </row>
    <row r="25575" spans="1:1" x14ac:dyDescent="0.25">
      <c r="A25575" s="3"/>
    </row>
    <row r="25576" spans="1:1" x14ac:dyDescent="0.25">
      <c r="A25576" s="3"/>
    </row>
    <row r="25577" spans="1:1" x14ac:dyDescent="0.25">
      <c r="A25577" s="3"/>
    </row>
    <row r="25578" spans="1:1" x14ac:dyDescent="0.25">
      <c r="A25578" s="3"/>
    </row>
    <row r="25579" spans="1:1" x14ac:dyDescent="0.25">
      <c r="A25579" s="3"/>
    </row>
    <row r="25580" spans="1:1" x14ac:dyDescent="0.25">
      <c r="A25580" s="3"/>
    </row>
    <row r="25581" spans="1:1" x14ac:dyDescent="0.25">
      <c r="A25581" s="3"/>
    </row>
    <row r="25582" spans="1:1" x14ac:dyDescent="0.25">
      <c r="A25582" s="3"/>
    </row>
    <row r="25583" spans="1:1" x14ac:dyDescent="0.25">
      <c r="A25583" s="3"/>
    </row>
    <row r="25584" spans="1:1" x14ac:dyDescent="0.25">
      <c r="A25584" s="3"/>
    </row>
    <row r="25585" spans="1:1" x14ac:dyDescent="0.25">
      <c r="A25585" s="3"/>
    </row>
    <row r="25586" spans="1:1" x14ac:dyDescent="0.25">
      <c r="A25586" s="3"/>
    </row>
    <row r="25587" spans="1:1" x14ac:dyDescent="0.25">
      <c r="A25587" s="3"/>
    </row>
    <row r="25588" spans="1:1" x14ac:dyDescent="0.25">
      <c r="A25588" s="3"/>
    </row>
    <row r="25589" spans="1:1" x14ac:dyDescent="0.25">
      <c r="A25589" s="3"/>
    </row>
    <row r="25590" spans="1:1" x14ac:dyDescent="0.25">
      <c r="A25590" s="3"/>
    </row>
    <row r="25591" spans="1:1" x14ac:dyDescent="0.25">
      <c r="A25591" s="3"/>
    </row>
    <row r="25592" spans="1:1" x14ac:dyDescent="0.25">
      <c r="A25592" s="3"/>
    </row>
    <row r="25593" spans="1:1" x14ac:dyDescent="0.25">
      <c r="A25593" s="3"/>
    </row>
    <row r="25594" spans="1:1" x14ac:dyDescent="0.25">
      <c r="A25594" s="3"/>
    </row>
    <row r="25595" spans="1:1" x14ac:dyDescent="0.25">
      <c r="A25595" s="3"/>
    </row>
    <row r="25596" spans="1:1" x14ac:dyDescent="0.25">
      <c r="A25596" s="3"/>
    </row>
    <row r="25597" spans="1:1" x14ac:dyDescent="0.25">
      <c r="A25597" s="3"/>
    </row>
    <row r="25598" spans="1:1" x14ac:dyDescent="0.25">
      <c r="A25598" s="3"/>
    </row>
    <row r="25599" spans="1:1" x14ac:dyDescent="0.25">
      <c r="A25599" s="3"/>
    </row>
    <row r="25600" spans="1:1" x14ac:dyDescent="0.25">
      <c r="A25600" s="3"/>
    </row>
    <row r="25601" spans="1:1" x14ac:dyDescent="0.25">
      <c r="A25601" s="3"/>
    </row>
    <row r="25602" spans="1:1" x14ac:dyDescent="0.25">
      <c r="A25602" s="3"/>
    </row>
    <row r="25603" spans="1:1" x14ac:dyDescent="0.25">
      <c r="A25603" s="3"/>
    </row>
    <row r="25604" spans="1:1" x14ac:dyDescent="0.25">
      <c r="A25604" s="3"/>
    </row>
    <row r="25605" spans="1:1" x14ac:dyDescent="0.25">
      <c r="A25605" s="3"/>
    </row>
    <row r="25606" spans="1:1" x14ac:dyDescent="0.25">
      <c r="A25606" s="3"/>
    </row>
    <row r="25607" spans="1:1" x14ac:dyDescent="0.25">
      <c r="A25607" s="3"/>
    </row>
    <row r="25608" spans="1:1" x14ac:dyDescent="0.25">
      <c r="A25608" s="3"/>
    </row>
    <row r="25609" spans="1:1" x14ac:dyDescent="0.25">
      <c r="A25609" s="3"/>
    </row>
    <row r="25610" spans="1:1" x14ac:dyDescent="0.25">
      <c r="A25610" s="3"/>
    </row>
    <row r="25611" spans="1:1" x14ac:dyDescent="0.25">
      <c r="A25611" s="3"/>
    </row>
    <row r="25612" spans="1:1" x14ac:dyDescent="0.25">
      <c r="A25612" s="3"/>
    </row>
    <row r="25613" spans="1:1" x14ac:dyDescent="0.25">
      <c r="A25613" s="3"/>
    </row>
    <row r="25614" spans="1:1" x14ac:dyDescent="0.25">
      <c r="A25614" s="3"/>
    </row>
    <row r="25615" spans="1:1" x14ac:dyDescent="0.25">
      <c r="A25615" s="3"/>
    </row>
    <row r="25616" spans="1:1" x14ac:dyDescent="0.25">
      <c r="A25616" s="3"/>
    </row>
    <row r="25617" spans="1:1" x14ac:dyDescent="0.25">
      <c r="A25617" s="3"/>
    </row>
    <row r="25618" spans="1:1" x14ac:dyDescent="0.25">
      <c r="A25618" s="3"/>
    </row>
    <row r="25619" spans="1:1" x14ac:dyDescent="0.25">
      <c r="A25619" s="3"/>
    </row>
    <row r="25620" spans="1:1" x14ac:dyDescent="0.25">
      <c r="A25620" s="3"/>
    </row>
    <row r="25621" spans="1:1" x14ac:dyDescent="0.25">
      <c r="A25621" s="3"/>
    </row>
    <row r="25622" spans="1:1" x14ac:dyDescent="0.25">
      <c r="A25622" s="3"/>
    </row>
    <row r="25623" spans="1:1" x14ac:dyDescent="0.25">
      <c r="A25623" s="3"/>
    </row>
    <row r="25624" spans="1:1" x14ac:dyDescent="0.25">
      <c r="A25624" s="3"/>
    </row>
    <row r="25625" spans="1:1" x14ac:dyDescent="0.25">
      <c r="A25625" s="3"/>
    </row>
    <row r="25626" spans="1:1" x14ac:dyDescent="0.25">
      <c r="A25626" s="3"/>
    </row>
    <row r="25627" spans="1:1" x14ac:dyDescent="0.25">
      <c r="A25627" s="3"/>
    </row>
    <row r="25628" spans="1:1" x14ac:dyDescent="0.25">
      <c r="A25628" s="3"/>
    </row>
    <row r="25629" spans="1:1" x14ac:dyDescent="0.25">
      <c r="A25629" s="3"/>
    </row>
    <row r="25630" spans="1:1" x14ac:dyDescent="0.25">
      <c r="A25630" s="3"/>
    </row>
    <row r="25631" spans="1:1" x14ac:dyDescent="0.25">
      <c r="A25631" s="3"/>
    </row>
    <row r="25632" spans="1:1" x14ac:dyDescent="0.25">
      <c r="A25632" s="3"/>
    </row>
    <row r="25633" spans="1:1" x14ac:dyDescent="0.25">
      <c r="A25633" s="3"/>
    </row>
    <row r="25634" spans="1:1" x14ac:dyDescent="0.25">
      <c r="A25634" s="3"/>
    </row>
    <row r="25635" spans="1:1" x14ac:dyDescent="0.25">
      <c r="A25635" s="3"/>
    </row>
    <row r="25636" spans="1:1" x14ac:dyDescent="0.25">
      <c r="A25636" s="3"/>
    </row>
    <row r="25637" spans="1:1" x14ac:dyDescent="0.25">
      <c r="A25637" s="3"/>
    </row>
    <row r="25638" spans="1:1" x14ac:dyDescent="0.25">
      <c r="A25638" s="3"/>
    </row>
    <row r="25639" spans="1:1" x14ac:dyDescent="0.25">
      <c r="A25639" s="3"/>
    </row>
    <row r="25640" spans="1:1" x14ac:dyDescent="0.25">
      <c r="A25640" s="3"/>
    </row>
    <row r="25641" spans="1:1" x14ac:dyDescent="0.25">
      <c r="A25641" s="3"/>
    </row>
    <row r="25642" spans="1:1" x14ac:dyDescent="0.25">
      <c r="A25642" s="3"/>
    </row>
    <row r="25643" spans="1:1" x14ac:dyDescent="0.25">
      <c r="A25643" s="3"/>
    </row>
    <row r="25644" spans="1:1" x14ac:dyDescent="0.25">
      <c r="A25644" s="3"/>
    </row>
    <row r="25645" spans="1:1" x14ac:dyDescent="0.25">
      <c r="A25645" s="3"/>
    </row>
    <row r="25646" spans="1:1" x14ac:dyDescent="0.25">
      <c r="A25646" s="3"/>
    </row>
    <row r="25647" spans="1:1" x14ac:dyDescent="0.25">
      <c r="A25647" s="3"/>
    </row>
    <row r="25648" spans="1:1" x14ac:dyDescent="0.25">
      <c r="A25648" s="3"/>
    </row>
    <row r="25649" spans="1:1" x14ac:dyDescent="0.25">
      <c r="A25649" s="3"/>
    </row>
    <row r="25650" spans="1:1" x14ac:dyDescent="0.25">
      <c r="A25650" s="3"/>
    </row>
    <row r="25651" spans="1:1" x14ac:dyDescent="0.25">
      <c r="A25651" s="3"/>
    </row>
    <row r="25652" spans="1:1" x14ac:dyDescent="0.25">
      <c r="A25652" s="3"/>
    </row>
    <row r="25653" spans="1:1" x14ac:dyDescent="0.25">
      <c r="A25653" s="3"/>
    </row>
    <row r="25654" spans="1:1" x14ac:dyDescent="0.25">
      <c r="A25654" s="3"/>
    </row>
    <row r="25655" spans="1:1" x14ac:dyDescent="0.25">
      <c r="A25655" s="3"/>
    </row>
    <row r="25656" spans="1:1" x14ac:dyDescent="0.25">
      <c r="A25656" s="3"/>
    </row>
    <row r="25657" spans="1:1" x14ac:dyDescent="0.25">
      <c r="A25657" s="3"/>
    </row>
    <row r="25658" spans="1:1" x14ac:dyDescent="0.25">
      <c r="A25658" s="3"/>
    </row>
    <row r="25659" spans="1:1" x14ac:dyDescent="0.25">
      <c r="A25659" s="3"/>
    </row>
    <row r="25660" spans="1:1" x14ac:dyDescent="0.25">
      <c r="A25660" s="3"/>
    </row>
    <row r="25661" spans="1:1" x14ac:dyDescent="0.25">
      <c r="A25661" s="3"/>
    </row>
    <row r="25662" spans="1:1" x14ac:dyDescent="0.25">
      <c r="A25662" s="3"/>
    </row>
    <row r="25663" spans="1:1" x14ac:dyDescent="0.25">
      <c r="A25663" s="3"/>
    </row>
    <row r="25664" spans="1:1" x14ac:dyDescent="0.25">
      <c r="A25664" s="3"/>
    </row>
    <row r="25665" spans="1:1" x14ac:dyDescent="0.25">
      <c r="A25665" s="3"/>
    </row>
    <row r="25666" spans="1:1" x14ac:dyDescent="0.25">
      <c r="A25666" s="3"/>
    </row>
    <row r="25667" spans="1:1" x14ac:dyDescent="0.25">
      <c r="A25667" s="3"/>
    </row>
    <row r="25668" spans="1:1" x14ac:dyDescent="0.25">
      <c r="A25668" s="3"/>
    </row>
    <row r="25669" spans="1:1" x14ac:dyDescent="0.25">
      <c r="A25669" s="3"/>
    </row>
    <row r="25670" spans="1:1" x14ac:dyDescent="0.25">
      <c r="A25670" s="3"/>
    </row>
    <row r="25671" spans="1:1" x14ac:dyDescent="0.25">
      <c r="A25671" s="3"/>
    </row>
    <row r="25672" spans="1:1" x14ac:dyDescent="0.25">
      <c r="A25672" s="3"/>
    </row>
    <row r="25673" spans="1:1" x14ac:dyDescent="0.25">
      <c r="A25673" s="3"/>
    </row>
    <row r="25674" spans="1:1" x14ac:dyDescent="0.25">
      <c r="A25674" s="3"/>
    </row>
    <row r="25675" spans="1:1" x14ac:dyDescent="0.25">
      <c r="A25675" s="3"/>
    </row>
    <row r="25676" spans="1:1" x14ac:dyDescent="0.25">
      <c r="A25676" s="3"/>
    </row>
    <row r="25677" spans="1:1" x14ac:dyDescent="0.25">
      <c r="A25677" s="3"/>
    </row>
    <row r="25678" spans="1:1" x14ac:dyDescent="0.25">
      <c r="A25678" s="3"/>
    </row>
    <row r="25679" spans="1:1" x14ac:dyDescent="0.25">
      <c r="A25679" s="3"/>
    </row>
    <row r="25680" spans="1:1" x14ac:dyDescent="0.25">
      <c r="A25680" s="3"/>
    </row>
    <row r="25681" spans="1:1" x14ac:dyDescent="0.25">
      <c r="A25681" s="3"/>
    </row>
    <row r="25682" spans="1:1" x14ac:dyDescent="0.25">
      <c r="A25682" s="3"/>
    </row>
    <row r="25683" spans="1:1" x14ac:dyDescent="0.25">
      <c r="A25683" s="3"/>
    </row>
    <row r="25684" spans="1:1" x14ac:dyDescent="0.25">
      <c r="A25684" s="3"/>
    </row>
    <row r="25685" spans="1:1" x14ac:dyDescent="0.25">
      <c r="A25685" s="3"/>
    </row>
    <row r="25686" spans="1:1" x14ac:dyDescent="0.25">
      <c r="A25686" s="3"/>
    </row>
    <row r="25687" spans="1:1" x14ac:dyDescent="0.25">
      <c r="A25687" s="3"/>
    </row>
    <row r="25688" spans="1:1" x14ac:dyDescent="0.25">
      <c r="A25688" s="3"/>
    </row>
    <row r="25689" spans="1:1" x14ac:dyDescent="0.25">
      <c r="A25689" s="3"/>
    </row>
    <row r="25690" spans="1:1" x14ac:dyDescent="0.25">
      <c r="A25690" s="3"/>
    </row>
    <row r="25691" spans="1:1" x14ac:dyDescent="0.25">
      <c r="A25691" s="3"/>
    </row>
    <row r="25692" spans="1:1" x14ac:dyDescent="0.25">
      <c r="A25692" s="3"/>
    </row>
    <row r="25693" spans="1:1" x14ac:dyDescent="0.25">
      <c r="A25693" s="3"/>
    </row>
    <row r="25694" spans="1:1" x14ac:dyDescent="0.25">
      <c r="A25694" s="3"/>
    </row>
    <row r="25695" spans="1:1" x14ac:dyDescent="0.25">
      <c r="A25695" s="3"/>
    </row>
    <row r="25696" spans="1:1" x14ac:dyDescent="0.25">
      <c r="A25696" s="3"/>
    </row>
    <row r="25697" spans="1:1" x14ac:dyDescent="0.25">
      <c r="A25697" s="3"/>
    </row>
    <row r="25698" spans="1:1" x14ac:dyDescent="0.25">
      <c r="A25698" s="3"/>
    </row>
    <row r="25699" spans="1:1" x14ac:dyDescent="0.25">
      <c r="A25699" s="3"/>
    </row>
    <row r="25700" spans="1:1" x14ac:dyDescent="0.25">
      <c r="A25700" s="3"/>
    </row>
    <row r="25701" spans="1:1" x14ac:dyDescent="0.25">
      <c r="A25701" s="3"/>
    </row>
    <row r="25702" spans="1:1" x14ac:dyDescent="0.25">
      <c r="A25702" s="3"/>
    </row>
    <row r="25703" spans="1:1" x14ac:dyDescent="0.25">
      <c r="A25703" s="3"/>
    </row>
    <row r="25704" spans="1:1" x14ac:dyDescent="0.25">
      <c r="A25704" s="3"/>
    </row>
    <row r="25705" spans="1:1" x14ac:dyDescent="0.25">
      <c r="A25705" s="3"/>
    </row>
    <row r="25706" spans="1:1" x14ac:dyDescent="0.25">
      <c r="A25706" s="3"/>
    </row>
    <row r="25707" spans="1:1" x14ac:dyDescent="0.25">
      <c r="A25707" s="3"/>
    </row>
    <row r="25708" spans="1:1" x14ac:dyDescent="0.25">
      <c r="A25708" s="3"/>
    </row>
    <row r="25709" spans="1:1" x14ac:dyDescent="0.25">
      <c r="A25709" s="3"/>
    </row>
    <row r="25710" spans="1:1" x14ac:dyDescent="0.25">
      <c r="A25710" s="3"/>
    </row>
    <row r="25711" spans="1:1" x14ac:dyDescent="0.25">
      <c r="A25711" s="3"/>
    </row>
    <row r="25712" spans="1:1" x14ac:dyDescent="0.25">
      <c r="A25712" s="3"/>
    </row>
    <row r="25713" spans="1:1" x14ac:dyDescent="0.25">
      <c r="A25713" s="3"/>
    </row>
    <row r="25714" spans="1:1" x14ac:dyDescent="0.25">
      <c r="A25714" s="3"/>
    </row>
    <row r="25715" spans="1:1" x14ac:dyDescent="0.25">
      <c r="A25715" s="3"/>
    </row>
    <row r="25716" spans="1:1" x14ac:dyDescent="0.25">
      <c r="A25716" s="3"/>
    </row>
    <row r="25717" spans="1:1" x14ac:dyDescent="0.25">
      <c r="A25717" s="3"/>
    </row>
    <row r="25718" spans="1:1" x14ac:dyDescent="0.25">
      <c r="A25718" s="3"/>
    </row>
    <row r="25719" spans="1:1" x14ac:dyDescent="0.25">
      <c r="A25719" s="3"/>
    </row>
    <row r="25720" spans="1:1" x14ac:dyDescent="0.25">
      <c r="A25720" s="3"/>
    </row>
    <row r="25721" spans="1:1" x14ac:dyDescent="0.25">
      <c r="A25721" s="3"/>
    </row>
    <row r="25722" spans="1:1" x14ac:dyDescent="0.25">
      <c r="A25722" s="3"/>
    </row>
    <row r="25723" spans="1:1" x14ac:dyDescent="0.25">
      <c r="A25723" s="3"/>
    </row>
    <row r="25724" spans="1:1" x14ac:dyDescent="0.25">
      <c r="A25724" s="3"/>
    </row>
    <row r="25725" spans="1:1" x14ac:dyDescent="0.25">
      <c r="A25725" s="3"/>
    </row>
    <row r="25726" spans="1:1" x14ac:dyDescent="0.25">
      <c r="A25726" s="3"/>
    </row>
    <row r="25727" spans="1:1" x14ac:dyDescent="0.25">
      <c r="A25727" s="3"/>
    </row>
    <row r="25728" spans="1:1" x14ac:dyDescent="0.25">
      <c r="A25728" s="3"/>
    </row>
    <row r="25729" spans="1:1" x14ac:dyDescent="0.25">
      <c r="A25729" s="3"/>
    </row>
    <row r="25730" spans="1:1" x14ac:dyDescent="0.25">
      <c r="A25730" s="3"/>
    </row>
    <row r="25731" spans="1:1" x14ac:dyDescent="0.25">
      <c r="A25731" s="3"/>
    </row>
    <row r="25732" spans="1:1" x14ac:dyDescent="0.25">
      <c r="A25732" s="3"/>
    </row>
    <row r="25733" spans="1:1" x14ac:dyDescent="0.25">
      <c r="A25733" s="3"/>
    </row>
    <row r="25734" spans="1:1" x14ac:dyDescent="0.25">
      <c r="A25734" s="3"/>
    </row>
    <row r="25735" spans="1:1" x14ac:dyDescent="0.25">
      <c r="A25735" s="3"/>
    </row>
    <row r="25736" spans="1:1" x14ac:dyDescent="0.25">
      <c r="A25736" s="3"/>
    </row>
    <row r="25737" spans="1:1" x14ac:dyDescent="0.25">
      <c r="A25737" s="3"/>
    </row>
    <row r="25738" spans="1:1" x14ac:dyDescent="0.25">
      <c r="A25738" s="3"/>
    </row>
    <row r="25739" spans="1:1" x14ac:dyDescent="0.25">
      <c r="A25739" s="3"/>
    </row>
    <row r="25740" spans="1:1" x14ac:dyDescent="0.25">
      <c r="A25740" s="3"/>
    </row>
    <row r="25741" spans="1:1" x14ac:dyDescent="0.25">
      <c r="A25741" s="3"/>
    </row>
    <row r="25742" spans="1:1" x14ac:dyDescent="0.25">
      <c r="A25742" s="3"/>
    </row>
    <row r="25743" spans="1:1" x14ac:dyDescent="0.25">
      <c r="A25743" s="3"/>
    </row>
    <row r="25744" spans="1:1" x14ac:dyDescent="0.25">
      <c r="A25744" s="3"/>
    </row>
    <row r="25745" spans="1:1" x14ac:dyDescent="0.25">
      <c r="A25745" s="3"/>
    </row>
    <row r="25746" spans="1:1" x14ac:dyDescent="0.25">
      <c r="A25746" s="3"/>
    </row>
    <row r="25747" spans="1:1" x14ac:dyDescent="0.25">
      <c r="A25747" s="3"/>
    </row>
    <row r="25748" spans="1:1" x14ac:dyDescent="0.25">
      <c r="A25748" s="3"/>
    </row>
    <row r="25749" spans="1:1" x14ac:dyDescent="0.25">
      <c r="A25749" s="3"/>
    </row>
    <row r="25750" spans="1:1" x14ac:dyDescent="0.25">
      <c r="A25750" s="3"/>
    </row>
    <row r="25751" spans="1:1" x14ac:dyDescent="0.25">
      <c r="A25751" s="3"/>
    </row>
    <row r="25752" spans="1:1" x14ac:dyDescent="0.25">
      <c r="A25752" s="3"/>
    </row>
    <row r="25753" spans="1:1" x14ac:dyDescent="0.25">
      <c r="A25753" s="3"/>
    </row>
    <row r="25754" spans="1:1" x14ac:dyDescent="0.25">
      <c r="A25754" s="3"/>
    </row>
    <row r="25755" spans="1:1" x14ac:dyDescent="0.25">
      <c r="A25755" s="3"/>
    </row>
    <row r="25756" spans="1:1" x14ac:dyDescent="0.25">
      <c r="A25756" s="3"/>
    </row>
    <row r="25757" spans="1:1" x14ac:dyDescent="0.25">
      <c r="A25757" s="3"/>
    </row>
    <row r="25758" spans="1:1" x14ac:dyDescent="0.25">
      <c r="A25758" s="3"/>
    </row>
    <row r="25759" spans="1:1" x14ac:dyDescent="0.25">
      <c r="A25759" s="3"/>
    </row>
    <row r="25760" spans="1:1" x14ac:dyDescent="0.25">
      <c r="A25760" s="3"/>
    </row>
    <row r="25761" spans="1:1" x14ac:dyDescent="0.25">
      <c r="A25761" s="3"/>
    </row>
    <row r="25762" spans="1:1" x14ac:dyDescent="0.25">
      <c r="A25762" s="3"/>
    </row>
    <row r="25763" spans="1:1" x14ac:dyDescent="0.25">
      <c r="A25763" s="3"/>
    </row>
    <row r="25764" spans="1:1" x14ac:dyDescent="0.25">
      <c r="A25764" s="3"/>
    </row>
    <row r="25765" spans="1:1" x14ac:dyDescent="0.25">
      <c r="A25765" s="3"/>
    </row>
    <row r="25766" spans="1:1" x14ac:dyDescent="0.25">
      <c r="A25766" s="3"/>
    </row>
    <row r="25767" spans="1:1" x14ac:dyDescent="0.25">
      <c r="A25767" s="3"/>
    </row>
    <row r="25768" spans="1:1" x14ac:dyDescent="0.25">
      <c r="A25768" s="3"/>
    </row>
    <row r="25769" spans="1:1" x14ac:dyDescent="0.25">
      <c r="A25769" s="3"/>
    </row>
    <row r="25770" spans="1:1" x14ac:dyDescent="0.25">
      <c r="A25770" s="3"/>
    </row>
    <row r="25771" spans="1:1" x14ac:dyDescent="0.25">
      <c r="A25771" s="3"/>
    </row>
    <row r="25772" spans="1:1" x14ac:dyDescent="0.25">
      <c r="A25772" s="3"/>
    </row>
    <row r="25773" spans="1:1" x14ac:dyDescent="0.25">
      <c r="A25773" s="3"/>
    </row>
    <row r="25774" spans="1:1" x14ac:dyDescent="0.25">
      <c r="A25774" s="3"/>
    </row>
    <row r="25775" spans="1:1" x14ac:dyDescent="0.25">
      <c r="A25775" s="3"/>
    </row>
    <row r="25776" spans="1:1" x14ac:dyDescent="0.25">
      <c r="A25776" s="3"/>
    </row>
    <row r="25777" spans="1:1" x14ac:dyDescent="0.25">
      <c r="A25777" s="3"/>
    </row>
    <row r="25778" spans="1:1" x14ac:dyDescent="0.25">
      <c r="A25778" s="3"/>
    </row>
    <row r="25779" spans="1:1" x14ac:dyDescent="0.25">
      <c r="A25779" s="3"/>
    </row>
    <row r="25780" spans="1:1" x14ac:dyDescent="0.25">
      <c r="A25780" s="3"/>
    </row>
    <row r="25781" spans="1:1" x14ac:dyDescent="0.25">
      <c r="A25781" s="3"/>
    </row>
    <row r="25782" spans="1:1" x14ac:dyDescent="0.25">
      <c r="A25782" s="3"/>
    </row>
    <row r="25783" spans="1:1" x14ac:dyDescent="0.25">
      <c r="A25783" s="3"/>
    </row>
    <row r="25784" spans="1:1" x14ac:dyDescent="0.25">
      <c r="A25784" s="3"/>
    </row>
    <row r="25785" spans="1:1" x14ac:dyDescent="0.25">
      <c r="A25785" s="3"/>
    </row>
    <row r="25786" spans="1:1" x14ac:dyDescent="0.25">
      <c r="A25786" s="3"/>
    </row>
    <row r="25787" spans="1:1" x14ac:dyDescent="0.25">
      <c r="A25787" s="3"/>
    </row>
    <row r="25788" spans="1:1" x14ac:dyDescent="0.25">
      <c r="A25788" s="3"/>
    </row>
    <row r="25789" spans="1:1" x14ac:dyDescent="0.25">
      <c r="A25789" s="3"/>
    </row>
    <row r="25790" spans="1:1" x14ac:dyDescent="0.25">
      <c r="A25790" s="3"/>
    </row>
    <row r="25791" spans="1:1" x14ac:dyDescent="0.25">
      <c r="A25791" s="3"/>
    </row>
    <row r="25792" spans="1:1" x14ac:dyDescent="0.25">
      <c r="A25792" s="3"/>
    </row>
    <row r="25793" spans="1:1" x14ac:dyDescent="0.25">
      <c r="A25793" s="3"/>
    </row>
    <row r="25794" spans="1:1" x14ac:dyDescent="0.25">
      <c r="A25794" s="3"/>
    </row>
    <row r="25795" spans="1:1" x14ac:dyDescent="0.25">
      <c r="A25795" s="3"/>
    </row>
    <row r="25796" spans="1:1" x14ac:dyDescent="0.25">
      <c r="A25796" s="3"/>
    </row>
    <row r="25797" spans="1:1" x14ac:dyDescent="0.25">
      <c r="A25797" s="3"/>
    </row>
    <row r="25798" spans="1:1" x14ac:dyDescent="0.25">
      <c r="A25798" s="3"/>
    </row>
    <row r="25799" spans="1:1" x14ac:dyDescent="0.25">
      <c r="A25799" s="3"/>
    </row>
    <row r="25800" spans="1:1" x14ac:dyDescent="0.25">
      <c r="A25800" s="3"/>
    </row>
    <row r="25801" spans="1:1" x14ac:dyDescent="0.25">
      <c r="A25801" s="3"/>
    </row>
    <row r="25802" spans="1:1" x14ac:dyDescent="0.25">
      <c r="A25802" s="3"/>
    </row>
    <row r="25803" spans="1:1" x14ac:dyDescent="0.25">
      <c r="A25803" s="3"/>
    </row>
    <row r="25804" spans="1:1" x14ac:dyDescent="0.25">
      <c r="A25804" s="3"/>
    </row>
    <row r="25805" spans="1:1" x14ac:dyDescent="0.25">
      <c r="A25805" s="3"/>
    </row>
    <row r="25806" spans="1:1" x14ac:dyDescent="0.25">
      <c r="A25806" s="3"/>
    </row>
    <row r="25807" spans="1:1" x14ac:dyDescent="0.25">
      <c r="A25807" s="3"/>
    </row>
    <row r="25808" spans="1:1" x14ac:dyDescent="0.25">
      <c r="A25808" s="3"/>
    </row>
    <row r="25809" spans="1:1" x14ac:dyDescent="0.25">
      <c r="A25809" s="3"/>
    </row>
    <row r="25810" spans="1:1" x14ac:dyDescent="0.25">
      <c r="A25810" s="3"/>
    </row>
    <row r="25811" spans="1:1" x14ac:dyDescent="0.25">
      <c r="A25811" s="3"/>
    </row>
    <row r="25812" spans="1:1" x14ac:dyDescent="0.25">
      <c r="A25812" s="3"/>
    </row>
    <row r="25813" spans="1:1" x14ac:dyDescent="0.25">
      <c r="A25813" s="3"/>
    </row>
    <row r="25814" spans="1:1" x14ac:dyDescent="0.25">
      <c r="A25814" s="3"/>
    </row>
    <row r="25815" spans="1:1" x14ac:dyDescent="0.25">
      <c r="A25815" s="3"/>
    </row>
    <row r="25816" spans="1:1" x14ac:dyDescent="0.25">
      <c r="A25816" s="3"/>
    </row>
    <row r="25817" spans="1:1" x14ac:dyDescent="0.25">
      <c r="A25817" s="3"/>
    </row>
    <row r="25818" spans="1:1" x14ac:dyDescent="0.25">
      <c r="A25818" s="3"/>
    </row>
    <row r="25819" spans="1:1" x14ac:dyDescent="0.25">
      <c r="A25819" s="3"/>
    </row>
    <row r="25820" spans="1:1" x14ac:dyDescent="0.25">
      <c r="A25820" s="3"/>
    </row>
    <row r="25821" spans="1:1" x14ac:dyDescent="0.25">
      <c r="A25821" s="3"/>
    </row>
    <row r="25822" spans="1:1" x14ac:dyDescent="0.25">
      <c r="A25822" s="3"/>
    </row>
    <row r="25823" spans="1:1" x14ac:dyDescent="0.25">
      <c r="A25823" s="3"/>
    </row>
    <row r="25824" spans="1:1" x14ac:dyDescent="0.25">
      <c r="A25824" s="3"/>
    </row>
    <row r="25825" spans="1:1" x14ac:dyDescent="0.25">
      <c r="A25825" s="3"/>
    </row>
    <row r="25826" spans="1:1" x14ac:dyDescent="0.25">
      <c r="A25826" s="3"/>
    </row>
    <row r="25827" spans="1:1" x14ac:dyDescent="0.25">
      <c r="A25827" s="3"/>
    </row>
    <row r="25828" spans="1:1" x14ac:dyDescent="0.25">
      <c r="A25828" s="3"/>
    </row>
    <row r="25829" spans="1:1" x14ac:dyDescent="0.25">
      <c r="A25829" s="3"/>
    </row>
    <row r="25830" spans="1:1" x14ac:dyDescent="0.25">
      <c r="A25830" s="3"/>
    </row>
    <row r="25831" spans="1:1" x14ac:dyDescent="0.25">
      <c r="A25831" s="3"/>
    </row>
    <row r="25832" spans="1:1" x14ac:dyDescent="0.25">
      <c r="A25832" s="3"/>
    </row>
    <row r="25833" spans="1:1" x14ac:dyDescent="0.25">
      <c r="A25833" s="3"/>
    </row>
    <row r="25834" spans="1:1" x14ac:dyDescent="0.25">
      <c r="A25834" s="3"/>
    </row>
    <row r="25835" spans="1:1" x14ac:dyDescent="0.25">
      <c r="A25835" s="3"/>
    </row>
    <row r="25836" spans="1:1" x14ac:dyDescent="0.25">
      <c r="A25836" s="3"/>
    </row>
    <row r="25837" spans="1:1" x14ac:dyDescent="0.25">
      <c r="A25837" s="3"/>
    </row>
    <row r="25838" spans="1:1" x14ac:dyDescent="0.25">
      <c r="A25838" s="3"/>
    </row>
    <row r="25839" spans="1:1" x14ac:dyDescent="0.25">
      <c r="A25839" s="3"/>
    </row>
    <row r="25840" spans="1:1" x14ac:dyDescent="0.25">
      <c r="A25840" s="3"/>
    </row>
    <row r="25841" spans="1:1" x14ac:dyDescent="0.25">
      <c r="A25841" s="3"/>
    </row>
    <row r="25842" spans="1:1" x14ac:dyDescent="0.25">
      <c r="A25842" s="3"/>
    </row>
    <row r="25843" spans="1:1" x14ac:dyDescent="0.25">
      <c r="A25843" s="3"/>
    </row>
    <row r="25844" spans="1:1" x14ac:dyDescent="0.25">
      <c r="A25844" s="3"/>
    </row>
    <row r="25845" spans="1:1" x14ac:dyDescent="0.25">
      <c r="A25845" s="3"/>
    </row>
    <row r="25846" spans="1:1" x14ac:dyDescent="0.25">
      <c r="A25846" s="3"/>
    </row>
    <row r="25847" spans="1:1" x14ac:dyDescent="0.25">
      <c r="A25847" s="3"/>
    </row>
    <row r="25848" spans="1:1" x14ac:dyDescent="0.25">
      <c r="A25848" s="3"/>
    </row>
    <row r="25849" spans="1:1" x14ac:dyDescent="0.25">
      <c r="A25849" s="3"/>
    </row>
    <row r="25850" spans="1:1" x14ac:dyDescent="0.25">
      <c r="A25850" s="3"/>
    </row>
    <row r="25851" spans="1:1" x14ac:dyDescent="0.25">
      <c r="A25851" s="3"/>
    </row>
    <row r="25852" spans="1:1" x14ac:dyDescent="0.25">
      <c r="A25852" s="3"/>
    </row>
    <row r="25853" spans="1:1" x14ac:dyDescent="0.25">
      <c r="A25853" s="3"/>
    </row>
    <row r="25854" spans="1:1" x14ac:dyDescent="0.25">
      <c r="A25854" s="3"/>
    </row>
    <row r="25855" spans="1:1" x14ac:dyDescent="0.25">
      <c r="A25855" s="3"/>
    </row>
    <row r="25856" spans="1:1" x14ac:dyDescent="0.25">
      <c r="A25856" s="3"/>
    </row>
    <row r="25857" spans="1:1" x14ac:dyDescent="0.25">
      <c r="A25857" s="3"/>
    </row>
    <row r="25858" spans="1:1" x14ac:dyDescent="0.25">
      <c r="A25858" s="3"/>
    </row>
    <row r="25859" spans="1:1" x14ac:dyDescent="0.25">
      <c r="A25859" s="3"/>
    </row>
    <row r="25860" spans="1:1" x14ac:dyDescent="0.25">
      <c r="A25860" s="3"/>
    </row>
    <row r="25861" spans="1:1" x14ac:dyDescent="0.25">
      <c r="A25861" s="3"/>
    </row>
    <row r="25862" spans="1:1" x14ac:dyDescent="0.25">
      <c r="A25862" s="3"/>
    </row>
    <row r="25863" spans="1:1" x14ac:dyDescent="0.25">
      <c r="A25863" s="3"/>
    </row>
    <row r="25864" spans="1:1" x14ac:dyDescent="0.25">
      <c r="A25864" s="3"/>
    </row>
    <row r="25865" spans="1:1" x14ac:dyDescent="0.25">
      <c r="A25865" s="3"/>
    </row>
    <row r="25866" spans="1:1" x14ac:dyDescent="0.25">
      <c r="A25866" s="3"/>
    </row>
    <row r="25867" spans="1:1" x14ac:dyDescent="0.25">
      <c r="A25867" s="3"/>
    </row>
    <row r="25868" spans="1:1" x14ac:dyDescent="0.25">
      <c r="A25868" s="3"/>
    </row>
    <row r="25869" spans="1:1" x14ac:dyDescent="0.25">
      <c r="A25869" s="3"/>
    </row>
    <row r="25870" spans="1:1" x14ac:dyDescent="0.25">
      <c r="A25870" s="3"/>
    </row>
    <row r="25871" spans="1:1" x14ac:dyDescent="0.25">
      <c r="A25871" s="3"/>
    </row>
    <row r="25872" spans="1:1" x14ac:dyDescent="0.25">
      <c r="A25872" s="3"/>
    </row>
    <row r="25873" spans="1:1" x14ac:dyDescent="0.25">
      <c r="A25873" s="3"/>
    </row>
    <row r="25874" spans="1:1" x14ac:dyDescent="0.25">
      <c r="A25874" s="3"/>
    </row>
    <row r="25875" spans="1:1" x14ac:dyDescent="0.25">
      <c r="A25875" s="3"/>
    </row>
    <row r="25876" spans="1:1" x14ac:dyDescent="0.25">
      <c r="A25876" s="3"/>
    </row>
    <row r="25877" spans="1:1" x14ac:dyDescent="0.25">
      <c r="A25877" s="3"/>
    </row>
    <row r="25878" spans="1:1" x14ac:dyDescent="0.25">
      <c r="A25878" s="3"/>
    </row>
    <row r="25879" spans="1:1" x14ac:dyDescent="0.25">
      <c r="A25879" s="3"/>
    </row>
    <row r="25880" spans="1:1" x14ac:dyDescent="0.25">
      <c r="A25880" s="3"/>
    </row>
    <row r="25881" spans="1:1" x14ac:dyDescent="0.25">
      <c r="A25881" s="3"/>
    </row>
    <row r="25882" spans="1:1" x14ac:dyDescent="0.25">
      <c r="A25882" s="3"/>
    </row>
    <row r="25883" spans="1:1" x14ac:dyDescent="0.25">
      <c r="A25883" s="3"/>
    </row>
    <row r="25884" spans="1:1" x14ac:dyDescent="0.25">
      <c r="A25884" s="3"/>
    </row>
    <row r="25885" spans="1:1" x14ac:dyDescent="0.25">
      <c r="A25885" s="3"/>
    </row>
    <row r="25886" spans="1:1" x14ac:dyDescent="0.25">
      <c r="A25886" s="3"/>
    </row>
    <row r="25887" spans="1:1" x14ac:dyDescent="0.25">
      <c r="A25887" s="3"/>
    </row>
    <row r="25888" spans="1:1" x14ac:dyDescent="0.25">
      <c r="A25888" s="3"/>
    </row>
    <row r="25889" spans="1:1" x14ac:dyDescent="0.25">
      <c r="A25889" s="3"/>
    </row>
    <row r="25890" spans="1:1" x14ac:dyDescent="0.25">
      <c r="A25890" s="3"/>
    </row>
    <row r="25891" spans="1:1" x14ac:dyDescent="0.25">
      <c r="A25891" s="3"/>
    </row>
    <row r="25892" spans="1:1" x14ac:dyDescent="0.25">
      <c r="A25892" s="3"/>
    </row>
    <row r="25893" spans="1:1" x14ac:dyDescent="0.25">
      <c r="A25893" s="3"/>
    </row>
    <row r="25894" spans="1:1" x14ac:dyDescent="0.25">
      <c r="A25894" s="3"/>
    </row>
    <row r="25895" spans="1:1" x14ac:dyDescent="0.25">
      <c r="A25895" s="3"/>
    </row>
    <row r="25896" spans="1:1" x14ac:dyDescent="0.25">
      <c r="A25896" s="3"/>
    </row>
    <row r="25897" spans="1:1" x14ac:dyDescent="0.25">
      <c r="A25897" s="3"/>
    </row>
    <row r="25898" spans="1:1" x14ac:dyDescent="0.25">
      <c r="A25898" s="3"/>
    </row>
    <row r="25899" spans="1:1" x14ac:dyDescent="0.25">
      <c r="A25899" s="3"/>
    </row>
    <row r="25900" spans="1:1" x14ac:dyDescent="0.25">
      <c r="A25900" s="3"/>
    </row>
    <row r="25901" spans="1:1" x14ac:dyDescent="0.25">
      <c r="A25901" s="3"/>
    </row>
    <row r="25902" spans="1:1" x14ac:dyDescent="0.25">
      <c r="A25902" s="3"/>
    </row>
    <row r="25903" spans="1:1" x14ac:dyDescent="0.25">
      <c r="A25903" s="3"/>
    </row>
    <row r="25904" spans="1:1" x14ac:dyDescent="0.25">
      <c r="A25904" s="3"/>
    </row>
    <row r="25905" spans="1:1" x14ac:dyDescent="0.25">
      <c r="A25905" s="3"/>
    </row>
    <row r="25906" spans="1:1" x14ac:dyDescent="0.25">
      <c r="A25906" s="3"/>
    </row>
    <row r="25907" spans="1:1" x14ac:dyDescent="0.25">
      <c r="A25907" s="3"/>
    </row>
    <row r="25908" spans="1:1" x14ac:dyDescent="0.25">
      <c r="A25908" s="3"/>
    </row>
    <row r="25909" spans="1:1" x14ac:dyDescent="0.25">
      <c r="A25909" s="3"/>
    </row>
    <row r="25910" spans="1:1" x14ac:dyDescent="0.25">
      <c r="A25910" s="3"/>
    </row>
    <row r="25911" spans="1:1" x14ac:dyDescent="0.25">
      <c r="A25911" s="3"/>
    </row>
    <row r="25912" spans="1:1" x14ac:dyDescent="0.25">
      <c r="A25912" s="3"/>
    </row>
    <row r="25913" spans="1:1" x14ac:dyDescent="0.25">
      <c r="A25913" s="3"/>
    </row>
    <row r="25914" spans="1:1" x14ac:dyDescent="0.25">
      <c r="A25914" s="3"/>
    </row>
    <row r="25915" spans="1:1" x14ac:dyDescent="0.25">
      <c r="A25915" s="3"/>
    </row>
    <row r="25916" spans="1:1" x14ac:dyDescent="0.25">
      <c r="A25916" s="3"/>
    </row>
    <row r="25917" spans="1:1" x14ac:dyDescent="0.25">
      <c r="A25917" s="3"/>
    </row>
    <row r="25918" spans="1:1" x14ac:dyDescent="0.25">
      <c r="A25918" s="3"/>
    </row>
    <row r="25919" spans="1:1" x14ac:dyDescent="0.25">
      <c r="A25919" s="3"/>
    </row>
    <row r="25920" spans="1:1" x14ac:dyDescent="0.25">
      <c r="A25920" s="3"/>
    </row>
    <row r="25921" spans="1:1" x14ac:dyDescent="0.25">
      <c r="A25921" s="3"/>
    </row>
    <row r="25922" spans="1:1" x14ac:dyDescent="0.25">
      <c r="A25922" s="3"/>
    </row>
    <row r="25923" spans="1:1" x14ac:dyDescent="0.25">
      <c r="A25923" s="3"/>
    </row>
    <row r="25924" spans="1:1" x14ac:dyDescent="0.25">
      <c r="A25924" s="3"/>
    </row>
    <row r="25925" spans="1:1" x14ac:dyDescent="0.25">
      <c r="A25925" s="3"/>
    </row>
    <row r="25926" spans="1:1" x14ac:dyDescent="0.25">
      <c r="A25926" s="3"/>
    </row>
    <row r="25927" spans="1:1" x14ac:dyDescent="0.25">
      <c r="A25927" s="3"/>
    </row>
    <row r="25928" spans="1:1" x14ac:dyDescent="0.25">
      <c r="A25928" s="3"/>
    </row>
    <row r="25929" spans="1:1" x14ac:dyDescent="0.25">
      <c r="A25929" s="3"/>
    </row>
    <row r="25930" spans="1:1" x14ac:dyDescent="0.25">
      <c r="A25930" s="3"/>
    </row>
    <row r="25931" spans="1:1" x14ac:dyDescent="0.25">
      <c r="A25931" s="3"/>
    </row>
    <row r="25932" spans="1:1" x14ac:dyDescent="0.25">
      <c r="A25932" s="3"/>
    </row>
    <row r="25933" spans="1:1" x14ac:dyDescent="0.25">
      <c r="A25933" s="3"/>
    </row>
    <row r="25934" spans="1:1" x14ac:dyDescent="0.25">
      <c r="A25934" s="3"/>
    </row>
    <row r="25935" spans="1:1" x14ac:dyDescent="0.25">
      <c r="A25935" s="3"/>
    </row>
    <row r="25936" spans="1:1" x14ac:dyDescent="0.25">
      <c r="A25936" s="3"/>
    </row>
    <row r="25937" spans="1:1" x14ac:dyDescent="0.25">
      <c r="A25937" s="3"/>
    </row>
    <row r="25938" spans="1:1" x14ac:dyDescent="0.25">
      <c r="A25938" s="3"/>
    </row>
    <row r="25939" spans="1:1" x14ac:dyDescent="0.25">
      <c r="A25939" s="3"/>
    </row>
    <row r="25940" spans="1:1" x14ac:dyDescent="0.25">
      <c r="A25940" s="3"/>
    </row>
    <row r="25941" spans="1:1" x14ac:dyDescent="0.25">
      <c r="A25941" s="3"/>
    </row>
    <row r="25942" spans="1:1" x14ac:dyDescent="0.25">
      <c r="A25942" s="3"/>
    </row>
    <row r="25943" spans="1:1" x14ac:dyDescent="0.25">
      <c r="A25943" s="3"/>
    </row>
    <row r="25944" spans="1:1" x14ac:dyDescent="0.25">
      <c r="A25944" s="3"/>
    </row>
    <row r="25945" spans="1:1" x14ac:dyDescent="0.25">
      <c r="A25945" s="3"/>
    </row>
    <row r="25946" spans="1:1" x14ac:dyDescent="0.25">
      <c r="A25946" s="3"/>
    </row>
    <row r="25947" spans="1:1" x14ac:dyDescent="0.25">
      <c r="A25947" s="3"/>
    </row>
    <row r="25948" spans="1:1" x14ac:dyDescent="0.25">
      <c r="A25948" s="3"/>
    </row>
    <row r="25949" spans="1:1" x14ac:dyDescent="0.25">
      <c r="A25949" s="3"/>
    </row>
    <row r="25950" spans="1:1" x14ac:dyDescent="0.25">
      <c r="A25950" s="3"/>
    </row>
    <row r="25951" spans="1:1" x14ac:dyDescent="0.25">
      <c r="A25951" s="3"/>
    </row>
    <row r="25952" spans="1:1" x14ac:dyDescent="0.25">
      <c r="A25952" s="3"/>
    </row>
    <row r="25953" spans="1:1" x14ac:dyDescent="0.25">
      <c r="A25953" s="3"/>
    </row>
    <row r="25954" spans="1:1" x14ac:dyDescent="0.25">
      <c r="A25954" s="3"/>
    </row>
    <row r="25955" spans="1:1" x14ac:dyDescent="0.25">
      <c r="A25955" s="3"/>
    </row>
    <row r="25956" spans="1:1" x14ac:dyDescent="0.25">
      <c r="A25956" s="3"/>
    </row>
    <row r="25957" spans="1:1" x14ac:dyDescent="0.25">
      <c r="A25957" s="3"/>
    </row>
    <row r="25958" spans="1:1" x14ac:dyDescent="0.25">
      <c r="A25958" s="3"/>
    </row>
    <row r="25959" spans="1:1" x14ac:dyDescent="0.25">
      <c r="A25959" s="3"/>
    </row>
    <row r="25960" spans="1:1" x14ac:dyDescent="0.25">
      <c r="A25960" s="3"/>
    </row>
    <row r="25961" spans="1:1" x14ac:dyDescent="0.25">
      <c r="A25961" s="3"/>
    </row>
    <row r="25962" spans="1:1" x14ac:dyDescent="0.25">
      <c r="A25962" s="3"/>
    </row>
    <row r="25963" spans="1:1" x14ac:dyDescent="0.25">
      <c r="A25963" s="3"/>
    </row>
    <row r="25964" spans="1:1" x14ac:dyDescent="0.25">
      <c r="A25964" s="3"/>
    </row>
    <row r="25965" spans="1:1" x14ac:dyDescent="0.25">
      <c r="A25965" s="3"/>
    </row>
    <row r="25966" spans="1:1" x14ac:dyDescent="0.25">
      <c r="A25966" s="3"/>
    </row>
    <row r="25967" spans="1:1" x14ac:dyDescent="0.25">
      <c r="A25967" s="3"/>
    </row>
    <row r="25968" spans="1:1" x14ac:dyDescent="0.25">
      <c r="A25968" s="3"/>
    </row>
    <row r="25969" spans="1:1" x14ac:dyDescent="0.25">
      <c r="A25969" s="3"/>
    </row>
    <row r="25970" spans="1:1" x14ac:dyDescent="0.25">
      <c r="A25970" s="3"/>
    </row>
    <row r="25971" spans="1:1" x14ac:dyDescent="0.25">
      <c r="A25971" s="3"/>
    </row>
    <row r="25972" spans="1:1" x14ac:dyDescent="0.25">
      <c r="A25972" s="3"/>
    </row>
    <row r="25973" spans="1:1" x14ac:dyDescent="0.25">
      <c r="A25973" s="3"/>
    </row>
    <row r="25974" spans="1:1" x14ac:dyDescent="0.25">
      <c r="A25974" s="3"/>
    </row>
    <row r="25975" spans="1:1" x14ac:dyDescent="0.25">
      <c r="A25975" s="3"/>
    </row>
    <row r="25976" spans="1:1" x14ac:dyDescent="0.25">
      <c r="A25976" s="3"/>
    </row>
    <row r="25977" spans="1:1" x14ac:dyDescent="0.25">
      <c r="A25977" s="3"/>
    </row>
    <row r="25978" spans="1:1" x14ac:dyDescent="0.25">
      <c r="A25978" s="3"/>
    </row>
    <row r="25979" spans="1:1" x14ac:dyDescent="0.25">
      <c r="A25979" s="3"/>
    </row>
    <row r="25980" spans="1:1" x14ac:dyDescent="0.25">
      <c r="A25980" s="3"/>
    </row>
    <row r="25981" spans="1:1" x14ac:dyDescent="0.25">
      <c r="A25981" s="3"/>
    </row>
    <row r="25982" spans="1:1" x14ac:dyDescent="0.25">
      <c r="A25982" s="3"/>
    </row>
    <row r="25983" spans="1:1" x14ac:dyDescent="0.25">
      <c r="A25983" s="3"/>
    </row>
    <row r="25984" spans="1:1" x14ac:dyDescent="0.25">
      <c r="A25984" s="3"/>
    </row>
    <row r="25985" spans="1:1" x14ac:dyDescent="0.25">
      <c r="A25985" s="3"/>
    </row>
    <row r="25986" spans="1:1" x14ac:dyDescent="0.25">
      <c r="A25986" s="3"/>
    </row>
    <row r="25987" spans="1:1" x14ac:dyDescent="0.25">
      <c r="A25987" s="3"/>
    </row>
    <row r="25988" spans="1:1" x14ac:dyDescent="0.25">
      <c r="A25988" s="3"/>
    </row>
    <row r="25989" spans="1:1" x14ac:dyDescent="0.25">
      <c r="A25989" s="3"/>
    </row>
    <row r="25990" spans="1:1" x14ac:dyDescent="0.25">
      <c r="A25990" s="3"/>
    </row>
    <row r="25991" spans="1:1" x14ac:dyDescent="0.25">
      <c r="A25991" s="3"/>
    </row>
    <row r="25992" spans="1:1" x14ac:dyDescent="0.25">
      <c r="A25992" s="3"/>
    </row>
    <row r="25993" spans="1:1" x14ac:dyDescent="0.25">
      <c r="A25993" s="3"/>
    </row>
    <row r="25994" spans="1:1" x14ac:dyDescent="0.25">
      <c r="A25994" s="3"/>
    </row>
    <row r="25995" spans="1:1" x14ac:dyDescent="0.25">
      <c r="A25995" s="3"/>
    </row>
    <row r="25996" spans="1:1" x14ac:dyDescent="0.25">
      <c r="A25996" s="3"/>
    </row>
    <row r="25997" spans="1:1" x14ac:dyDescent="0.25">
      <c r="A25997" s="3"/>
    </row>
    <row r="25998" spans="1:1" x14ac:dyDescent="0.25">
      <c r="A25998" s="3"/>
    </row>
    <row r="25999" spans="1:1" x14ac:dyDescent="0.25">
      <c r="A25999" s="3"/>
    </row>
    <row r="26000" spans="1:1" x14ac:dyDescent="0.25">
      <c r="A26000" s="3"/>
    </row>
    <row r="26001" spans="1:1" x14ac:dyDescent="0.25">
      <c r="A26001" s="3"/>
    </row>
    <row r="26002" spans="1:1" x14ac:dyDescent="0.25">
      <c r="A26002" s="3"/>
    </row>
    <row r="26003" spans="1:1" x14ac:dyDescent="0.25">
      <c r="A26003" s="3"/>
    </row>
    <row r="26004" spans="1:1" x14ac:dyDescent="0.25">
      <c r="A26004" s="3"/>
    </row>
    <row r="26005" spans="1:1" x14ac:dyDescent="0.25">
      <c r="A26005" s="3"/>
    </row>
    <row r="26006" spans="1:1" x14ac:dyDescent="0.25">
      <c r="A26006" s="3"/>
    </row>
    <row r="26007" spans="1:1" x14ac:dyDescent="0.25">
      <c r="A26007" s="3"/>
    </row>
    <row r="26008" spans="1:1" x14ac:dyDescent="0.25">
      <c r="A26008" s="3"/>
    </row>
    <row r="26009" spans="1:1" x14ac:dyDescent="0.25">
      <c r="A26009" s="3"/>
    </row>
    <row r="26010" spans="1:1" x14ac:dyDescent="0.25">
      <c r="A26010" s="3"/>
    </row>
    <row r="26011" spans="1:1" x14ac:dyDescent="0.25">
      <c r="A26011" s="3"/>
    </row>
    <row r="26012" spans="1:1" x14ac:dyDescent="0.25">
      <c r="A26012" s="3"/>
    </row>
    <row r="26013" spans="1:1" x14ac:dyDescent="0.25">
      <c r="A26013" s="3"/>
    </row>
    <row r="26014" spans="1:1" x14ac:dyDescent="0.25">
      <c r="A26014" s="3"/>
    </row>
    <row r="26015" spans="1:1" x14ac:dyDescent="0.25">
      <c r="A26015" s="3"/>
    </row>
    <row r="26016" spans="1:1" x14ac:dyDescent="0.25">
      <c r="A26016" s="3"/>
    </row>
    <row r="26017" spans="1:1" x14ac:dyDescent="0.25">
      <c r="A26017" s="3"/>
    </row>
    <row r="26018" spans="1:1" x14ac:dyDescent="0.25">
      <c r="A26018" s="3"/>
    </row>
    <row r="26019" spans="1:1" x14ac:dyDescent="0.25">
      <c r="A26019" s="3"/>
    </row>
    <row r="26020" spans="1:1" x14ac:dyDescent="0.25">
      <c r="A26020" s="3"/>
    </row>
    <row r="26021" spans="1:1" x14ac:dyDescent="0.25">
      <c r="A26021" s="3"/>
    </row>
    <row r="26022" spans="1:1" x14ac:dyDescent="0.25">
      <c r="A26022" s="3"/>
    </row>
    <row r="26023" spans="1:1" x14ac:dyDescent="0.25">
      <c r="A26023" s="3"/>
    </row>
    <row r="26024" spans="1:1" x14ac:dyDescent="0.25">
      <c r="A26024" s="3"/>
    </row>
    <row r="26025" spans="1:1" x14ac:dyDescent="0.25">
      <c r="A26025" s="3"/>
    </row>
    <row r="26026" spans="1:1" x14ac:dyDescent="0.25">
      <c r="A26026" s="3"/>
    </row>
    <row r="26027" spans="1:1" x14ac:dyDescent="0.25">
      <c r="A26027" s="3"/>
    </row>
    <row r="26028" spans="1:1" x14ac:dyDescent="0.25">
      <c r="A26028" s="3"/>
    </row>
    <row r="26029" spans="1:1" x14ac:dyDescent="0.25">
      <c r="A26029" s="3"/>
    </row>
    <row r="26030" spans="1:1" x14ac:dyDescent="0.25">
      <c r="A26030" s="3"/>
    </row>
    <row r="26031" spans="1:1" x14ac:dyDescent="0.25">
      <c r="A26031" s="3"/>
    </row>
    <row r="26032" spans="1:1" x14ac:dyDescent="0.25">
      <c r="A26032" s="3"/>
    </row>
    <row r="26033" spans="1:1" x14ac:dyDescent="0.25">
      <c r="A26033" s="3"/>
    </row>
    <row r="26034" spans="1:1" x14ac:dyDescent="0.25">
      <c r="A26034" s="3"/>
    </row>
    <row r="26035" spans="1:1" x14ac:dyDescent="0.25">
      <c r="A26035" s="3"/>
    </row>
    <row r="26036" spans="1:1" x14ac:dyDescent="0.25">
      <c r="A26036" s="3"/>
    </row>
    <row r="26037" spans="1:1" x14ac:dyDescent="0.25">
      <c r="A26037" s="3"/>
    </row>
    <row r="26038" spans="1:1" x14ac:dyDescent="0.25">
      <c r="A26038" s="3"/>
    </row>
    <row r="26039" spans="1:1" x14ac:dyDescent="0.25">
      <c r="A26039" s="3"/>
    </row>
    <row r="26040" spans="1:1" x14ac:dyDescent="0.25">
      <c r="A26040" s="3"/>
    </row>
    <row r="26041" spans="1:1" x14ac:dyDescent="0.25">
      <c r="A26041" s="3"/>
    </row>
    <row r="26042" spans="1:1" x14ac:dyDescent="0.25">
      <c r="A26042" s="3"/>
    </row>
    <row r="26043" spans="1:1" x14ac:dyDescent="0.25">
      <c r="A26043" s="3"/>
    </row>
    <row r="26044" spans="1:1" x14ac:dyDescent="0.25">
      <c r="A26044" s="3"/>
    </row>
    <row r="26045" spans="1:1" x14ac:dyDescent="0.25">
      <c r="A26045" s="3"/>
    </row>
    <row r="26046" spans="1:1" x14ac:dyDescent="0.25">
      <c r="A26046" s="3"/>
    </row>
    <row r="26047" spans="1:1" x14ac:dyDescent="0.25">
      <c r="A26047" s="3"/>
    </row>
    <row r="26048" spans="1:1" x14ac:dyDescent="0.25">
      <c r="A26048" s="3"/>
    </row>
    <row r="26049" spans="1:1" x14ac:dyDescent="0.25">
      <c r="A26049" s="3"/>
    </row>
    <row r="26050" spans="1:1" x14ac:dyDescent="0.25">
      <c r="A26050" s="3"/>
    </row>
    <row r="26051" spans="1:1" x14ac:dyDescent="0.25">
      <c r="A26051" s="3"/>
    </row>
    <row r="26052" spans="1:1" x14ac:dyDescent="0.25">
      <c r="A26052" s="3"/>
    </row>
    <row r="26053" spans="1:1" x14ac:dyDescent="0.25">
      <c r="A26053" s="3"/>
    </row>
    <row r="26054" spans="1:1" x14ac:dyDescent="0.25">
      <c r="A26054" s="3"/>
    </row>
    <row r="26055" spans="1:1" x14ac:dyDescent="0.25">
      <c r="A26055" s="3"/>
    </row>
    <row r="26056" spans="1:1" x14ac:dyDescent="0.25">
      <c r="A26056" s="3"/>
    </row>
    <row r="26057" spans="1:1" x14ac:dyDescent="0.25">
      <c r="A26057" s="3"/>
    </row>
    <row r="26058" spans="1:1" x14ac:dyDescent="0.25">
      <c r="A26058" s="3"/>
    </row>
    <row r="26059" spans="1:1" x14ac:dyDescent="0.25">
      <c r="A26059" s="3"/>
    </row>
    <row r="26060" spans="1:1" x14ac:dyDescent="0.25">
      <c r="A26060" s="3"/>
    </row>
    <row r="26061" spans="1:1" x14ac:dyDescent="0.25">
      <c r="A26061" s="3"/>
    </row>
    <row r="26062" spans="1:1" x14ac:dyDescent="0.25">
      <c r="A26062" s="3"/>
    </row>
    <row r="26063" spans="1:1" x14ac:dyDescent="0.25">
      <c r="A26063" s="3"/>
    </row>
    <row r="26064" spans="1:1" x14ac:dyDescent="0.25">
      <c r="A26064" s="3"/>
    </row>
    <row r="26065" spans="1:1" x14ac:dyDescent="0.25">
      <c r="A26065" s="3"/>
    </row>
    <row r="26066" spans="1:1" x14ac:dyDescent="0.25">
      <c r="A26066" s="3"/>
    </row>
    <row r="26067" spans="1:1" x14ac:dyDescent="0.25">
      <c r="A26067" s="3"/>
    </row>
    <row r="26068" spans="1:1" x14ac:dyDescent="0.25">
      <c r="A26068" s="3"/>
    </row>
    <row r="26069" spans="1:1" x14ac:dyDescent="0.25">
      <c r="A26069" s="3"/>
    </row>
    <row r="26070" spans="1:1" x14ac:dyDescent="0.25">
      <c r="A26070" s="3"/>
    </row>
    <row r="26071" spans="1:1" x14ac:dyDescent="0.25">
      <c r="A26071" s="3"/>
    </row>
    <row r="26072" spans="1:1" x14ac:dyDescent="0.25">
      <c r="A26072" s="3"/>
    </row>
    <row r="26073" spans="1:1" x14ac:dyDescent="0.25">
      <c r="A26073" s="3"/>
    </row>
    <row r="26074" spans="1:1" x14ac:dyDescent="0.25">
      <c r="A26074" s="3"/>
    </row>
    <row r="26075" spans="1:1" x14ac:dyDescent="0.25">
      <c r="A26075" s="3"/>
    </row>
    <row r="26076" spans="1:1" x14ac:dyDescent="0.25">
      <c r="A26076" s="3"/>
    </row>
    <row r="26077" spans="1:1" x14ac:dyDescent="0.25">
      <c r="A26077" s="3"/>
    </row>
    <row r="26078" spans="1:1" x14ac:dyDescent="0.25">
      <c r="A26078" s="3"/>
    </row>
    <row r="26079" spans="1:1" x14ac:dyDescent="0.25">
      <c r="A26079" s="3"/>
    </row>
    <row r="26080" spans="1:1" x14ac:dyDescent="0.25">
      <c r="A26080" s="3"/>
    </row>
    <row r="26081" spans="1:1" x14ac:dyDescent="0.25">
      <c r="A26081" s="3"/>
    </row>
    <row r="26082" spans="1:1" x14ac:dyDescent="0.25">
      <c r="A26082" s="3"/>
    </row>
    <row r="26083" spans="1:1" x14ac:dyDescent="0.25">
      <c r="A26083" s="3"/>
    </row>
    <row r="26084" spans="1:1" x14ac:dyDescent="0.25">
      <c r="A26084" s="3"/>
    </row>
    <row r="26085" spans="1:1" x14ac:dyDescent="0.25">
      <c r="A26085" s="3"/>
    </row>
    <row r="26086" spans="1:1" x14ac:dyDescent="0.25">
      <c r="A26086" s="3"/>
    </row>
    <row r="26087" spans="1:1" x14ac:dyDescent="0.25">
      <c r="A26087" s="3"/>
    </row>
    <row r="26088" spans="1:1" x14ac:dyDescent="0.25">
      <c r="A26088" s="3"/>
    </row>
    <row r="26089" spans="1:1" x14ac:dyDescent="0.25">
      <c r="A26089" s="3"/>
    </row>
    <row r="26090" spans="1:1" x14ac:dyDescent="0.25">
      <c r="A26090" s="3"/>
    </row>
    <row r="26091" spans="1:1" x14ac:dyDescent="0.25">
      <c r="A26091" s="3"/>
    </row>
    <row r="26092" spans="1:1" x14ac:dyDescent="0.25">
      <c r="A26092" s="3"/>
    </row>
    <row r="26093" spans="1:1" x14ac:dyDescent="0.25">
      <c r="A26093" s="3"/>
    </row>
    <row r="26094" spans="1:1" x14ac:dyDescent="0.25">
      <c r="A26094" s="3"/>
    </row>
    <row r="26095" spans="1:1" x14ac:dyDescent="0.25">
      <c r="A26095" s="3"/>
    </row>
    <row r="26096" spans="1:1" x14ac:dyDescent="0.25">
      <c r="A26096" s="3"/>
    </row>
    <row r="26097" spans="1:1" x14ac:dyDescent="0.25">
      <c r="A26097" s="3"/>
    </row>
    <row r="26098" spans="1:1" x14ac:dyDescent="0.25">
      <c r="A26098" s="3"/>
    </row>
    <row r="26099" spans="1:1" x14ac:dyDescent="0.25">
      <c r="A26099" s="3"/>
    </row>
    <row r="26100" spans="1:1" x14ac:dyDescent="0.25">
      <c r="A26100" s="3"/>
    </row>
    <row r="26101" spans="1:1" x14ac:dyDescent="0.25">
      <c r="A26101" s="3"/>
    </row>
    <row r="26102" spans="1:1" x14ac:dyDescent="0.25">
      <c r="A26102" s="3"/>
    </row>
    <row r="26103" spans="1:1" x14ac:dyDescent="0.25">
      <c r="A26103" s="3"/>
    </row>
    <row r="26104" spans="1:1" x14ac:dyDescent="0.25">
      <c r="A26104" s="3"/>
    </row>
    <row r="26105" spans="1:1" x14ac:dyDescent="0.25">
      <c r="A26105" s="3"/>
    </row>
    <row r="26106" spans="1:1" x14ac:dyDescent="0.25">
      <c r="A26106" s="3"/>
    </row>
    <row r="26107" spans="1:1" x14ac:dyDescent="0.25">
      <c r="A26107" s="3"/>
    </row>
    <row r="26108" spans="1:1" x14ac:dyDescent="0.25">
      <c r="A26108" s="3"/>
    </row>
    <row r="26109" spans="1:1" x14ac:dyDescent="0.25">
      <c r="A26109" s="3"/>
    </row>
    <row r="26110" spans="1:1" x14ac:dyDescent="0.25">
      <c r="A26110" s="3"/>
    </row>
    <row r="26111" spans="1:1" x14ac:dyDescent="0.25">
      <c r="A26111" s="3"/>
    </row>
    <row r="26112" spans="1:1" x14ac:dyDescent="0.25">
      <c r="A26112" s="3"/>
    </row>
    <row r="26113" spans="1:1" x14ac:dyDescent="0.25">
      <c r="A26113" s="3"/>
    </row>
    <row r="26114" spans="1:1" x14ac:dyDescent="0.25">
      <c r="A26114" s="3"/>
    </row>
    <row r="26115" spans="1:1" x14ac:dyDescent="0.25">
      <c r="A26115" s="3"/>
    </row>
    <row r="26116" spans="1:1" x14ac:dyDescent="0.25">
      <c r="A26116" s="3"/>
    </row>
    <row r="26117" spans="1:1" x14ac:dyDescent="0.25">
      <c r="A26117" s="3"/>
    </row>
    <row r="26118" spans="1:1" x14ac:dyDescent="0.25">
      <c r="A26118" s="3"/>
    </row>
    <row r="26119" spans="1:1" x14ac:dyDescent="0.25">
      <c r="A26119" s="3"/>
    </row>
    <row r="26120" spans="1:1" x14ac:dyDescent="0.25">
      <c r="A26120" s="3"/>
    </row>
    <row r="26121" spans="1:1" x14ac:dyDescent="0.25">
      <c r="A26121" s="3"/>
    </row>
    <row r="26122" spans="1:1" x14ac:dyDescent="0.25">
      <c r="A26122" s="3"/>
    </row>
    <row r="26123" spans="1:1" x14ac:dyDescent="0.25">
      <c r="A26123" s="3"/>
    </row>
    <row r="26124" spans="1:1" x14ac:dyDescent="0.25">
      <c r="A26124" s="3"/>
    </row>
    <row r="26125" spans="1:1" x14ac:dyDescent="0.25">
      <c r="A26125" s="3"/>
    </row>
    <row r="26126" spans="1:1" x14ac:dyDescent="0.25">
      <c r="A26126" s="3"/>
    </row>
    <row r="26127" spans="1:1" x14ac:dyDescent="0.25">
      <c r="A26127" s="3"/>
    </row>
    <row r="26128" spans="1:1" x14ac:dyDescent="0.25">
      <c r="A26128" s="3"/>
    </row>
    <row r="26129" spans="1:1" x14ac:dyDescent="0.25">
      <c r="A26129" s="3"/>
    </row>
    <row r="26130" spans="1:1" x14ac:dyDescent="0.25">
      <c r="A26130" s="3"/>
    </row>
    <row r="26131" spans="1:1" x14ac:dyDescent="0.25">
      <c r="A26131" s="3"/>
    </row>
    <row r="26132" spans="1:1" x14ac:dyDescent="0.25">
      <c r="A26132" s="3"/>
    </row>
    <row r="26133" spans="1:1" x14ac:dyDescent="0.25">
      <c r="A26133" s="3"/>
    </row>
    <row r="26134" spans="1:1" x14ac:dyDescent="0.25">
      <c r="A26134" s="3"/>
    </row>
    <row r="26135" spans="1:1" x14ac:dyDescent="0.25">
      <c r="A26135" s="3"/>
    </row>
    <row r="26136" spans="1:1" x14ac:dyDescent="0.25">
      <c r="A26136" s="3"/>
    </row>
    <row r="26137" spans="1:1" x14ac:dyDescent="0.25">
      <c r="A26137" s="3"/>
    </row>
    <row r="26138" spans="1:1" x14ac:dyDescent="0.25">
      <c r="A26138" s="3"/>
    </row>
    <row r="26139" spans="1:1" x14ac:dyDescent="0.25">
      <c r="A26139" s="3"/>
    </row>
    <row r="26140" spans="1:1" x14ac:dyDescent="0.25">
      <c r="A26140" s="3"/>
    </row>
    <row r="26141" spans="1:1" x14ac:dyDescent="0.25">
      <c r="A26141" s="3"/>
    </row>
    <row r="26142" spans="1:1" x14ac:dyDescent="0.25">
      <c r="A26142" s="3"/>
    </row>
    <row r="26143" spans="1:1" x14ac:dyDescent="0.25">
      <c r="A26143" s="3"/>
    </row>
    <row r="26144" spans="1:1" x14ac:dyDescent="0.25">
      <c r="A26144" s="3"/>
    </row>
    <row r="26145" spans="1:1" x14ac:dyDescent="0.25">
      <c r="A26145" s="3"/>
    </row>
    <row r="26146" spans="1:1" x14ac:dyDescent="0.25">
      <c r="A26146" s="3"/>
    </row>
    <row r="26147" spans="1:1" x14ac:dyDescent="0.25">
      <c r="A26147" s="3"/>
    </row>
    <row r="26148" spans="1:1" x14ac:dyDescent="0.25">
      <c r="A26148" s="3"/>
    </row>
    <row r="26149" spans="1:1" x14ac:dyDescent="0.25">
      <c r="A26149" s="3"/>
    </row>
    <row r="26150" spans="1:1" x14ac:dyDescent="0.25">
      <c r="A26150" s="3"/>
    </row>
    <row r="26151" spans="1:1" x14ac:dyDescent="0.25">
      <c r="A26151" s="3"/>
    </row>
    <row r="26152" spans="1:1" x14ac:dyDescent="0.25">
      <c r="A26152" s="3"/>
    </row>
    <row r="26153" spans="1:1" x14ac:dyDescent="0.25">
      <c r="A26153" s="3"/>
    </row>
    <row r="26154" spans="1:1" x14ac:dyDescent="0.25">
      <c r="A26154" s="3"/>
    </row>
    <row r="26155" spans="1:1" x14ac:dyDescent="0.25">
      <c r="A26155" s="3"/>
    </row>
    <row r="26156" spans="1:1" x14ac:dyDescent="0.25">
      <c r="A26156" s="3"/>
    </row>
    <row r="26157" spans="1:1" x14ac:dyDescent="0.25">
      <c r="A26157" s="3"/>
    </row>
    <row r="26158" spans="1:1" x14ac:dyDescent="0.25">
      <c r="A26158" s="3"/>
    </row>
    <row r="26159" spans="1:1" x14ac:dyDescent="0.25">
      <c r="A26159" s="3"/>
    </row>
    <row r="26160" spans="1:1" x14ac:dyDescent="0.25">
      <c r="A26160" s="3"/>
    </row>
    <row r="26161" spans="1:1" x14ac:dyDescent="0.25">
      <c r="A26161" s="3"/>
    </row>
    <row r="26162" spans="1:1" x14ac:dyDescent="0.25">
      <c r="A26162" s="3"/>
    </row>
    <row r="26163" spans="1:1" x14ac:dyDescent="0.25">
      <c r="A26163" s="3"/>
    </row>
    <row r="26164" spans="1:1" x14ac:dyDescent="0.25">
      <c r="A26164" s="3"/>
    </row>
    <row r="26165" spans="1:1" x14ac:dyDescent="0.25">
      <c r="A26165" s="3"/>
    </row>
    <row r="26166" spans="1:1" x14ac:dyDescent="0.25">
      <c r="A26166" s="3"/>
    </row>
    <row r="26167" spans="1:1" x14ac:dyDescent="0.25">
      <c r="A26167" s="3"/>
    </row>
    <row r="26168" spans="1:1" x14ac:dyDescent="0.25">
      <c r="A26168" s="3"/>
    </row>
    <row r="26169" spans="1:1" x14ac:dyDescent="0.25">
      <c r="A26169" s="3"/>
    </row>
    <row r="26170" spans="1:1" x14ac:dyDescent="0.25">
      <c r="A26170" s="3"/>
    </row>
    <row r="26171" spans="1:1" x14ac:dyDescent="0.25">
      <c r="A26171" s="3"/>
    </row>
    <row r="26172" spans="1:1" x14ac:dyDescent="0.25">
      <c r="A26172" s="3"/>
    </row>
    <row r="26173" spans="1:1" x14ac:dyDescent="0.25">
      <c r="A26173" s="3"/>
    </row>
    <row r="26174" spans="1:1" x14ac:dyDescent="0.25">
      <c r="A26174" s="3"/>
    </row>
    <row r="26175" spans="1:1" x14ac:dyDescent="0.25">
      <c r="A26175" s="3"/>
    </row>
    <row r="26176" spans="1:1" x14ac:dyDescent="0.25">
      <c r="A26176" s="3"/>
    </row>
    <row r="26177" spans="1:1" x14ac:dyDescent="0.25">
      <c r="A26177" s="3"/>
    </row>
    <row r="26178" spans="1:1" x14ac:dyDescent="0.25">
      <c r="A26178" s="3"/>
    </row>
    <row r="26179" spans="1:1" x14ac:dyDescent="0.25">
      <c r="A26179" s="3"/>
    </row>
    <row r="26180" spans="1:1" x14ac:dyDescent="0.25">
      <c r="A26180" s="3"/>
    </row>
    <row r="26181" spans="1:1" x14ac:dyDescent="0.25">
      <c r="A26181" s="3"/>
    </row>
    <row r="26182" spans="1:1" x14ac:dyDescent="0.25">
      <c r="A26182" s="3"/>
    </row>
    <row r="26183" spans="1:1" x14ac:dyDescent="0.25">
      <c r="A26183" s="3"/>
    </row>
    <row r="26184" spans="1:1" x14ac:dyDescent="0.25">
      <c r="A26184" s="3"/>
    </row>
    <row r="26185" spans="1:1" x14ac:dyDescent="0.25">
      <c r="A26185" s="3"/>
    </row>
    <row r="26186" spans="1:1" x14ac:dyDescent="0.25">
      <c r="A26186" s="3"/>
    </row>
    <row r="26187" spans="1:1" x14ac:dyDescent="0.25">
      <c r="A26187" s="3"/>
    </row>
    <row r="26188" spans="1:1" x14ac:dyDescent="0.25">
      <c r="A26188" s="3"/>
    </row>
    <row r="26189" spans="1:1" x14ac:dyDescent="0.25">
      <c r="A26189" s="3"/>
    </row>
    <row r="26190" spans="1:1" x14ac:dyDescent="0.25">
      <c r="A26190" s="3"/>
    </row>
    <row r="26191" spans="1:1" x14ac:dyDescent="0.25">
      <c r="A26191" s="3"/>
    </row>
    <row r="26192" spans="1:1" x14ac:dyDescent="0.25">
      <c r="A26192" s="3"/>
    </row>
    <row r="26193" spans="1:1" x14ac:dyDescent="0.25">
      <c r="A26193" s="3"/>
    </row>
    <row r="26194" spans="1:1" x14ac:dyDescent="0.25">
      <c r="A26194" s="3"/>
    </row>
    <row r="26195" spans="1:1" x14ac:dyDescent="0.25">
      <c r="A26195" s="3"/>
    </row>
    <row r="26196" spans="1:1" x14ac:dyDescent="0.25">
      <c r="A26196" s="3"/>
    </row>
    <row r="26197" spans="1:1" x14ac:dyDescent="0.25">
      <c r="A26197" s="3"/>
    </row>
    <row r="26198" spans="1:1" x14ac:dyDescent="0.25">
      <c r="A26198" s="3"/>
    </row>
    <row r="26199" spans="1:1" x14ac:dyDescent="0.25">
      <c r="A26199" s="3"/>
    </row>
    <row r="26200" spans="1:1" x14ac:dyDescent="0.25">
      <c r="A26200" s="3"/>
    </row>
    <row r="26201" spans="1:1" x14ac:dyDescent="0.25">
      <c r="A26201" s="3"/>
    </row>
    <row r="26202" spans="1:1" x14ac:dyDescent="0.25">
      <c r="A26202" s="3"/>
    </row>
    <row r="26203" spans="1:1" x14ac:dyDescent="0.25">
      <c r="A26203" s="3"/>
    </row>
    <row r="26204" spans="1:1" x14ac:dyDescent="0.25">
      <c r="A26204" s="3"/>
    </row>
    <row r="26205" spans="1:1" x14ac:dyDescent="0.25">
      <c r="A26205" s="3"/>
    </row>
    <row r="26206" spans="1:1" x14ac:dyDescent="0.25">
      <c r="A26206" s="3"/>
    </row>
    <row r="26207" spans="1:1" x14ac:dyDescent="0.25">
      <c r="A26207" s="3"/>
    </row>
    <row r="26208" spans="1:1" x14ac:dyDescent="0.25">
      <c r="A26208" s="3"/>
    </row>
    <row r="26209" spans="1:1" x14ac:dyDescent="0.25">
      <c r="A26209" s="3"/>
    </row>
    <row r="26210" spans="1:1" x14ac:dyDescent="0.25">
      <c r="A26210" s="3"/>
    </row>
    <row r="26211" spans="1:1" x14ac:dyDescent="0.25">
      <c r="A26211" s="3"/>
    </row>
    <row r="26212" spans="1:1" x14ac:dyDescent="0.25">
      <c r="A26212" s="3"/>
    </row>
    <row r="26213" spans="1:1" x14ac:dyDescent="0.25">
      <c r="A26213" s="3"/>
    </row>
    <row r="26214" spans="1:1" x14ac:dyDescent="0.25">
      <c r="A26214" s="3"/>
    </row>
    <row r="26215" spans="1:1" x14ac:dyDescent="0.25">
      <c r="A26215" s="3"/>
    </row>
    <row r="26216" spans="1:1" x14ac:dyDescent="0.25">
      <c r="A26216" s="3"/>
    </row>
    <row r="26217" spans="1:1" x14ac:dyDescent="0.25">
      <c r="A26217" s="3"/>
    </row>
    <row r="26218" spans="1:1" x14ac:dyDescent="0.25">
      <c r="A26218" s="3"/>
    </row>
    <row r="26219" spans="1:1" x14ac:dyDescent="0.25">
      <c r="A26219" s="3"/>
    </row>
    <row r="26220" spans="1:1" x14ac:dyDescent="0.25">
      <c r="A26220" s="3"/>
    </row>
    <row r="26221" spans="1:1" x14ac:dyDescent="0.25">
      <c r="A26221" s="3"/>
    </row>
    <row r="26222" spans="1:1" x14ac:dyDescent="0.25">
      <c r="A26222" s="3"/>
    </row>
    <row r="26223" spans="1:1" x14ac:dyDescent="0.25">
      <c r="A26223" s="3"/>
    </row>
    <row r="26224" spans="1:1" x14ac:dyDescent="0.25">
      <c r="A26224" s="3"/>
    </row>
    <row r="26225" spans="1:1" x14ac:dyDescent="0.25">
      <c r="A26225" s="3"/>
    </row>
    <row r="26226" spans="1:1" x14ac:dyDescent="0.25">
      <c r="A26226" s="3"/>
    </row>
    <row r="26227" spans="1:1" x14ac:dyDescent="0.25">
      <c r="A26227" s="3"/>
    </row>
    <row r="26228" spans="1:1" x14ac:dyDescent="0.25">
      <c r="A26228" s="3"/>
    </row>
    <row r="26229" spans="1:1" x14ac:dyDescent="0.25">
      <c r="A26229" s="3"/>
    </row>
    <row r="26230" spans="1:1" x14ac:dyDescent="0.25">
      <c r="A26230" s="3"/>
    </row>
    <row r="26231" spans="1:1" x14ac:dyDescent="0.25">
      <c r="A26231" s="3"/>
    </row>
    <row r="26232" spans="1:1" x14ac:dyDescent="0.25">
      <c r="A26232" s="3"/>
    </row>
    <row r="26233" spans="1:1" x14ac:dyDescent="0.25">
      <c r="A26233" s="3"/>
    </row>
    <row r="26234" spans="1:1" x14ac:dyDescent="0.25">
      <c r="A26234" s="3"/>
    </row>
    <row r="26235" spans="1:1" x14ac:dyDescent="0.25">
      <c r="A26235" s="3"/>
    </row>
    <row r="26236" spans="1:1" x14ac:dyDescent="0.25">
      <c r="A26236" s="3"/>
    </row>
    <row r="26237" spans="1:1" x14ac:dyDescent="0.25">
      <c r="A26237" s="3"/>
    </row>
    <row r="26238" spans="1:1" x14ac:dyDescent="0.25">
      <c r="A26238" s="3"/>
    </row>
    <row r="26239" spans="1:1" x14ac:dyDescent="0.25">
      <c r="A26239" s="3"/>
    </row>
    <row r="26240" spans="1:1" x14ac:dyDescent="0.25">
      <c r="A26240" s="3"/>
    </row>
    <row r="26241" spans="1:1" x14ac:dyDescent="0.25">
      <c r="A26241" s="3"/>
    </row>
    <row r="26242" spans="1:1" x14ac:dyDescent="0.25">
      <c r="A26242" s="3"/>
    </row>
    <row r="26243" spans="1:1" x14ac:dyDescent="0.25">
      <c r="A26243" s="3"/>
    </row>
    <row r="26244" spans="1:1" x14ac:dyDescent="0.25">
      <c r="A26244" s="3"/>
    </row>
    <row r="26245" spans="1:1" x14ac:dyDescent="0.25">
      <c r="A26245" s="3"/>
    </row>
    <row r="26246" spans="1:1" x14ac:dyDescent="0.25">
      <c r="A26246" s="3"/>
    </row>
    <row r="26247" spans="1:1" x14ac:dyDescent="0.25">
      <c r="A26247" s="3"/>
    </row>
    <row r="26248" spans="1:1" x14ac:dyDescent="0.25">
      <c r="A26248" s="3"/>
    </row>
    <row r="26249" spans="1:1" x14ac:dyDescent="0.25">
      <c r="A26249" s="3"/>
    </row>
    <row r="26250" spans="1:1" x14ac:dyDescent="0.25">
      <c r="A26250" s="3"/>
    </row>
    <row r="26251" spans="1:1" x14ac:dyDescent="0.25">
      <c r="A26251" s="3"/>
    </row>
    <row r="26252" spans="1:1" x14ac:dyDescent="0.25">
      <c r="A26252" s="3"/>
    </row>
    <row r="26253" spans="1:1" x14ac:dyDescent="0.25">
      <c r="A26253" s="3"/>
    </row>
    <row r="26254" spans="1:1" x14ac:dyDescent="0.25">
      <c r="A26254" s="3"/>
    </row>
    <row r="26255" spans="1:1" x14ac:dyDescent="0.25">
      <c r="A26255" s="3"/>
    </row>
    <row r="26256" spans="1:1" x14ac:dyDescent="0.25">
      <c r="A26256" s="3"/>
    </row>
    <row r="26257" spans="1:1" x14ac:dyDescent="0.25">
      <c r="A26257" s="3"/>
    </row>
    <row r="26258" spans="1:1" x14ac:dyDescent="0.25">
      <c r="A26258" s="3"/>
    </row>
    <row r="26259" spans="1:1" x14ac:dyDescent="0.25">
      <c r="A26259" s="3"/>
    </row>
    <row r="26260" spans="1:1" x14ac:dyDescent="0.25">
      <c r="A26260" s="3"/>
    </row>
    <row r="26261" spans="1:1" x14ac:dyDescent="0.25">
      <c r="A26261" s="3"/>
    </row>
    <row r="26262" spans="1:1" x14ac:dyDescent="0.25">
      <c r="A26262" s="3"/>
    </row>
    <row r="26263" spans="1:1" x14ac:dyDescent="0.25">
      <c r="A26263" s="3"/>
    </row>
    <row r="26264" spans="1:1" x14ac:dyDescent="0.25">
      <c r="A26264" s="3"/>
    </row>
    <row r="26265" spans="1:1" x14ac:dyDescent="0.25">
      <c r="A26265" s="3"/>
    </row>
    <row r="26266" spans="1:1" x14ac:dyDescent="0.25">
      <c r="A26266" s="3"/>
    </row>
    <row r="26267" spans="1:1" x14ac:dyDescent="0.25">
      <c r="A26267" s="3"/>
    </row>
    <row r="26268" spans="1:1" x14ac:dyDescent="0.25">
      <c r="A26268" s="3"/>
    </row>
    <row r="26269" spans="1:1" x14ac:dyDescent="0.25">
      <c r="A26269" s="3"/>
    </row>
    <row r="26270" spans="1:1" x14ac:dyDescent="0.25">
      <c r="A26270" s="3"/>
    </row>
    <row r="26271" spans="1:1" x14ac:dyDescent="0.25">
      <c r="A26271" s="3"/>
    </row>
    <row r="26272" spans="1:1" x14ac:dyDescent="0.25">
      <c r="A26272" s="3"/>
    </row>
    <row r="26273" spans="1:1" x14ac:dyDescent="0.25">
      <c r="A26273" s="3"/>
    </row>
    <row r="26274" spans="1:1" x14ac:dyDescent="0.25">
      <c r="A26274" s="3"/>
    </row>
    <row r="26275" spans="1:1" x14ac:dyDescent="0.25">
      <c r="A26275" s="3"/>
    </row>
    <row r="26276" spans="1:1" x14ac:dyDescent="0.25">
      <c r="A26276" s="3"/>
    </row>
    <row r="26277" spans="1:1" x14ac:dyDescent="0.25">
      <c r="A26277" s="3"/>
    </row>
    <row r="26278" spans="1:1" x14ac:dyDescent="0.25">
      <c r="A26278" s="3"/>
    </row>
    <row r="26279" spans="1:1" x14ac:dyDescent="0.25">
      <c r="A26279" s="3"/>
    </row>
    <row r="26280" spans="1:1" x14ac:dyDescent="0.25">
      <c r="A26280" s="3"/>
    </row>
    <row r="26281" spans="1:1" x14ac:dyDescent="0.25">
      <c r="A26281" s="3"/>
    </row>
    <row r="26282" spans="1:1" x14ac:dyDescent="0.25">
      <c r="A26282" s="3"/>
    </row>
    <row r="26283" spans="1:1" x14ac:dyDescent="0.25">
      <c r="A26283" s="3"/>
    </row>
    <row r="26284" spans="1:1" x14ac:dyDescent="0.25">
      <c r="A26284" s="3"/>
    </row>
    <row r="26285" spans="1:1" x14ac:dyDescent="0.25">
      <c r="A26285" s="3"/>
    </row>
    <row r="26286" spans="1:1" x14ac:dyDescent="0.25">
      <c r="A26286" s="3"/>
    </row>
    <row r="26287" spans="1:1" x14ac:dyDescent="0.25">
      <c r="A26287" s="3"/>
    </row>
    <row r="26288" spans="1:1" x14ac:dyDescent="0.25">
      <c r="A26288" s="3"/>
    </row>
    <row r="26289" spans="1:1" x14ac:dyDescent="0.25">
      <c r="A26289" s="3"/>
    </row>
    <row r="26290" spans="1:1" x14ac:dyDescent="0.25">
      <c r="A26290" s="3"/>
    </row>
    <row r="26291" spans="1:1" x14ac:dyDescent="0.25">
      <c r="A26291" s="3"/>
    </row>
    <row r="26292" spans="1:1" x14ac:dyDescent="0.25">
      <c r="A26292" s="3"/>
    </row>
    <row r="26293" spans="1:1" x14ac:dyDescent="0.25">
      <c r="A26293" s="3"/>
    </row>
    <row r="26294" spans="1:1" x14ac:dyDescent="0.25">
      <c r="A26294" s="3"/>
    </row>
    <row r="26295" spans="1:1" x14ac:dyDescent="0.25">
      <c r="A26295" s="3"/>
    </row>
    <row r="26296" spans="1:1" x14ac:dyDescent="0.25">
      <c r="A26296" s="3"/>
    </row>
    <row r="26297" spans="1:1" x14ac:dyDescent="0.25">
      <c r="A26297" s="3"/>
    </row>
    <row r="26298" spans="1:1" x14ac:dyDescent="0.25">
      <c r="A26298" s="3"/>
    </row>
    <row r="26299" spans="1:1" x14ac:dyDescent="0.25">
      <c r="A26299" s="3"/>
    </row>
    <row r="26300" spans="1:1" x14ac:dyDescent="0.25">
      <c r="A26300" s="3"/>
    </row>
    <row r="26301" spans="1:1" x14ac:dyDescent="0.25">
      <c r="A26301" s="3"/>
    </row>
    <row r="26302" spans="1:1" x14ac:dyDescent="0.25">
      <c r="A26302" s="3"/>
    </row>
    <row r="26303" spans="1:1" x14ac:dyDescent="0.25">
      <c r="A26303" s="3"/>
    </row>
    <row r="26304" spans="1:1" x14ac:dyDescent="0.25">
      <c r="A26304" s="3"/>
    </row>
    <row r="26305" spans="1:1" x14ac:dyDescent="0.25">
      <c r="A26305" s="3"/>
    </row>
    <row r="26306" spans="1:1" x14ac:dyDescent="0.25">
      <c r="A26306" s="3"/>
    </row>
    <row r="26307" spans="1:1" x14ac:dyDescent="0.25">
      <c r="A26307" s="3"/>
    </row>
    <row r="26308" spans="1:1" x14ac:dyDescent="0.25">
      <c r="A26308" s="3"/>
    </row>
    <row r="26309" spans="1:1" x14ac:dyDescent="0.25">
      <c r="A26309" s="3"/>
    </row>
    <row r="26310" spans="1:1" x14ac:dyDescent="0.25">
      <c r="A26310" s="3"/>
    </row>
    <row r="26311" spans="1:1" x14ac:dyDescent="0.25">
      <c r="A26311" s="3"/>
    </row>
    <row r="26312" spans="1:1" x14ac:dyDescent="0.25">
      <c r="A26312" s="3"/>
    </row>
    <row r="26313" spans="1:1" x14ac:dyDescent="0.25">
      <c r="A26313" s="3"/>
    </row>
    <row r="26314" spans="1:1" x14ac:dyDescent="0.25">
      <c r="A26314" s="3"/>
    </row>
    <row r="26315" spans="1:1" x14ac:dyDescent="0.25">
      <c r="A26315" s="3"/>
    </row>
    <row r="26316" spans="1:1" x14ac:dyDescent="0.25">
      <c r="A26316" s="3"/>
    </row>
    <row r="26317" spans="1:1" x14ac:dyDescent="0.25">
      <c r="A26317" s="3"/>
    </row>
    <row r="26318" spans="1:1" x14ac:dyDescent="0.25">
      <c r="A26318" s="3"/>
    </row>
    <row r="26319" spans="1:1" x14ac:dyDescent="0.25">
      <c r="A26319" s="3"/>
    </row>
    <row r="26320" spans="1:1" x14ac:dyDescent="0.25">
      <c r="A26320" s="3"/>
    </row>
    <row r="26321" spans="1:1" x14ac:dyDescent="0.25">
      <c r="A26321" s="3"/>
    </row>
    <row r="26322" spans="1:1" x14ac:dyDescent="0.25">
      <c r="A26322" s="3"/>
    </row>
    <row r="26323" spans="1:1" x14ac:dyDescent="0.25">
      <c r="A26323" s="3"/>
    </row>
    <row r="26324" spans="1:1" x14ac:dyDescent="0.25">
      <c r="A26324" s="3"/>
    </row>
    <row r="26325" spans="1:1" x14ac:dyDescent="0.25">
      <c r="A26325" s="3"/>
    </row>
    <row r="26326" spans="1:1" x14ac:dyDescent="0.25">
      <c r="A26326" s="3"/>
    </row>
    <row r="26327" spans="1:1" x14ac:dyDescent="0.25">
      <c r="A26327" s="3"/>
    </row>
    <row r="26328" spans="1:1" x14ac:dyDescent="0.25">
      <c r="A26328" s="3"/>
    </row>
    <row r="26329" spans="1:1" x14ac:dyDescent="0.25">
      <c r="A26329" s="3"/>
    </row>
    <row r="26330" spans="1:1" x14ac:dyDescent="0.25">
      <c r="A26330" s="3"/>
    </row>
    <row r="26331" spans="1:1" x14ac:dyDescent="0.25">
      <c r="A26331" s="3"/>
    </row>
    <row r="26332" spans="1:1" x14ac:dyDescent="0.25">
      <c r="A26332" s="3"/>
    </row>
    <row r="26333" spans="1:1" x14ac:dyDescent="0.25">
      <c r="A26333" s="3"/>
    </row>
    <row r="26334" spans="1:1" x14ac:dyDescent="0.25">
      <c r="A26334" s="3"/>
    </row>
    <row r="26335" spans="1:1" x14ac:dyDescent="0.25">
      <c r="A26335" s="3"/>
    </row>
    <row r="26336" spans="1:1" x14ac:dyDescent="0.25">
      <c r="A26336" s="3"/>
    </row>
    <row r="26337" spans="1:1" x14ac:dyDescent="0.25">
      <c r="A26337" s="3"/>
    </row>
    <row r="26338" spans="1:1" x14ac:dyDescent="0.25">
      <c r="A26338" s="3"/>
    </row>
    <row r="26339" spans="1:1" x14ac:dyDescent="0.25">
      <c r="A26339" s="3"/>
    </row>
    <row r="26340" spans="1:1" x14ac:dyDescent="0.25">
      <c r="A26340" s="3"/>
    </row>
    <row r="26341" spans="1:1" x14ac:dyDescent="0.25">
      <c r="A26341" s="3"/>
    </row>
    <row r="26342" spans="1:1" x14ac:dyDescent="0.25">
      <c r="A26342" s="3"/>
    </row>
    <row r="26343" spans="1:1" x14ac:dyDescent="0.25">
      <c r="A26343" s="3"/>
    </row>
    <row r="26344" spans="1:1" x14ac:dyDescent="0.25">
      <c r="A26344" s="3"/>
    </row>
    <row r="26345" spans="1:1" x14ac:dyDescent="0.25">
      <c r="A26345" s="3"/>
    </row>
    <row r="26346" spans="1:1" x14ac:dyDescent="0.25">
      <c r="A26346" s="3"/>
    </row>
    <row r="26347" spans="1:1" x14ac:dyDescent="0.25">
      <c r="A26347" s="3"/>
    </row>
    <row r="26348" spans="1:1" x14ac:dyDescent="0.25">
      <c r="A26348" s="3"/>
    </row>
    <row r="26349" spans="1:1" x14ac:dyDescent="0.25">
      <c r="A26349" s="3"/>
    </row>
    <row r="26350" spans="1:1" x14ac:dyDescent="0.25">
      <c r="A26350" s="3"/>
    </row>
    <row r="26351" spans="1:1" x14ac:dyDescent="0.25">
      <c r="A26351" s="3"/>
    </row>
    <row r="26352" spans="1:1" x14ac:dyDescent="0.25">
      <c r="A26352" s="3"/>
    </row>
    <row r="26353" spans="1:1" x14ac:dyDescent="0.25">
      <c r="A26353" s="3"/>
    </row>
    <row r="26354" spans="1:1" x14ac:dyDescent="0.25">
      <c r="A26354" s="3"/>
    </row>
    <row r="26355" spans="1:1" x14ac:dyDescent="0.25">
      <c r="A26355" s="3"/>
    </row>
  </sheetData>
  <conditionalFormatting sqref="A2:A701">
    <cfRule type="duplicateValues" dxfId="20" priority="5"/>
  </conditionalFormatting>
  <conditionalFormatting sqref="A702:A1401">
    <cfRule type="duplicateValues" dxfId="19" priority="4"/>
  </conditionalFormatting>
  <conditionalFormatting sqref="A1402:A2106">
    <cfRule type="duplicateValues" dxfId="18" priority="3"/>
  </conditionalFormatting>
  <conditionalFormatting sqref="A2107:A2813">
    <cfRule type="duplicateValues" dxfId="17" priority="2"/>
  </conditionalFormatting>
  <conditionalFormatting sqref="A2814:A3520">
    <cfRule type="duplicateValues" dxfId="16" priority="1"/>
  </conditionalFormatting>
  <printOptions headings="1"/>
  <pageMargins left="0.25" right="0.25" top="0.75" bottom="0.75" header="0.3" footer="0.3"/>
  <pageSetup scale="23"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700"/>
  <sheetViews>
    <sheetView workbookViewId="0">
      <selection activeCell="F698" sqref="F698"/>
    </sheetView>
  </sheetViews>
  <sheetFormatPr defaultRowHeight="15" x14ac:dyDescent="0.25"/>
  <cols>
    <col min="2" max="2" width="10.5703125" customWidth="1"/>
    <col min="6" max="7" width="21" customWidth="1"/>
    <col min="9" max="12" width="12.5703125" customWidth="1"/>
    <col min="14" max="15" width="5.140625" style="70" customWidth="1"/>
    <col min="16" max="16" width="17" customWidth="1"/>
    <col min="17" max="17" width="19.5703125" customWidth="1"/>
    <col min="19" max="19" width="9.140625" style="14"/>
    <col min="20" max="20" width="18.85546875" style="14" customWidth="1"/>
    <col min="21" max="21" width="15.140625" style="14" bestFit="1" customWidth="1"/>
    <col min="22" max="22" width="9.140625" style="14"/>
    <col min="24" max="24" width="13.28515625" customWidth="1"/>
    <col min="25" max="25" width="19.7109375" customWidth="1"/>
    <col min="27" max="27" width="12.85546875" bestFit="1" customWidth="1"/>
    <col min="28" max="28" width="13.28515625" customWidth="1"/>
  </cols>
  <sheetData>
    <row r="1" spans="1:28" s="132" customFormat="1" x14ac:dyDescent="0.25">
      <c r="B1" s="133"/>
      <c r="C1" s="132">
        <f>COUNTIF(D1:D300,"?*")</f>
        <v>1</v>
      </c>
      <c r="F1" s="134" t="s">
        <v>190</v>
      </c>
      <c r="G1" s="135" t="s">
        <v>2606</v>
      </c>
      <c r="I1" s="134" t="s">
        <v>11</v>
      </c>
      <c r="J1" s="134" t="s">
        <v>501</v>
      </c>
      <c r="K1" s="134" t="s">
        <v>502</v>
      </c>
      <c r="L1" s="134" t="s">
        <v>503</v>
      </c>
      <c r="N1" s="136"/>
      <c r="O1" s="136"/>
      <c r="P1" s="134"/>
      <c r="Q1" s="134"/>
      <c r="S1" s="136" t="s">
        <v>909</v>
      </c>
      <c r="T1" s="136" t="s">
        <v>910</v>
      </c>
      <c r="U1" s="136" t="s">
        <v>6</v>
      </c>
      <c r="V1" s="136" t="s">
        <v>911</v>
      </c>
      <c r="X1" s="137" t="s">
        <v>4259</v>
      </c>
      <c r="Y1" s="138" t="s">
        <v>4258</v>
      </c>
      <c r="AA1" s="139" t="s">
        <v>4366</v>
      </c>
      <c r="AB1" s="140" t="s">
        <v>4367</v>
      </c>
    </row>
    <row r="2" spans="1:28" x14ac:dyDescent="0.25">
      <c r="A2">
        <f>IF(ISNUMBER(SEARCH('Project Detail'!$B$5,'Data Validation'!B2)),MAX($A$1:A1)+1,0)</f>
        <v>0</v>
      </c>
      <c r="B2" s="125" t="s">
        <v>2737</v>
      </c>
      <c r="C2" t="str">
        <f ca="1">OFFSET($D$2,,,COUNTIF($D$2:D700,"?*"))</f>
        <v>20P000086</v>
      </c>
      <c r="D2" t="str">
        <f>IFERROR(VLOOKUP(ROWS($D$2:D2),$A$2:$B$1000,2,0),"")</f>
        <v>20P000086</v>
      </c>
      <c r="F2" s="15">
        <v>43800</v>
      </c>
      <c r="G2" s="15">
        <v>43785</v>
      </c>
      <c r="I2" s="15" t="s">
        <v>504</v>
      </c>
      <c r="J2" s="15" t="s">
        <v>505</v>
      </c>
      <c r="K2" s="15" t="s">
        <v>506</v>
      </c>
      <c r="L2" s="15" t="s">
        <v>507</v>
      </c>
      <c r="N2" s="68" t="s">
        <v>556</v>
      </c>
      <c r="O2" s="68">
        <v>1</v>
      </c>
      <c r="P2" s="15" t="s">
        <v>157</v>
      </c>
      <c r="Q2" s="71" t="s">
        <v>3</v>
      </c>
      <c r="S2" s="14" t="s">
        <v>912</v>
      </c>
      <c r="T2" s="14" t="s">
        <v>913</v>
      </c>
      <c r="U2" s="14" t="s">
        <v>477</v>
      </c>
      <c r="V2" s="14" t="s">
        <v>914</v>
      </c>
      <c r="X2" s="121" t="s">
        <v>219</v>
      </c>
      <c r="Y2" s="121" t="s">
        <v>4321</v>
      </c>
      <c r="AA2" s="128" t="s">
        <v>4354</v>
      </c>
      <c r="AB2" s="129">
        <v>1</v>
      </c>
    </row>
    <row r="3" spans="1:28" x14ac:dyDescent="0.25">
      <c r="A3">
        <f>IF(ISNUMBER(SEARCH('Project Detail'!$B$5,'Data Validation'!B3)),MAX($A$1:A2)+1,0)</f>
        <v>0</v>
      </c>
      <c r="B3" s="125" t="s">
        <v>4117</v>
      </c>
      <c r="D3" t="str">
        <f>IFERROR(VLOOKUP(ROWS($D$2:D3),$A$2:$B$1000,2,0),"")</f>
        <v/>
      </c>
      <c r="F3" s="15">
        <v>43815</v>
      </c>
      <c r="G3" s="15">
        <v>43800</v>
      </c>
      <c r="I3" s="15" t="s">
        <v>508</v>
      </c>
      <c r="J3" s="15"/>
      <c r="K3" s="15"/>
      <c r="L3" s="15" t="s">
        <v>507</v>
      </c>
      <c r="N3" s="68" t="s">
        <v>557</v>
      </c>
      <c r="O3" s="68">
        <v>2</v>
      </c>
      <c r="P3" s="15"/>
      <c r="Q3" s="71" t="s">
        <v>175</v>
      </c>
      <c r="S3" s="14" t="s">
        <v>915</v>
      </c>
      <c r="T3" s="14" t="s">
        <v>916</v>
      </c>
      <c r="U3" s="14" t="s">
        <v>917</v>
      </c>
      <c r="V3" s="14" t="s">
        <v>914</v>
      </c>
      <c r="X3" s="121" t="s">
        <v>414</v>
      </c>
      <c r="Y3" s="121" t="s">
        <v>4321</v>
      </c>
      <c r="AA3" s="128" t="s">
        <v>4353</v>
      </c>
      <c r="AB3" s="129">
        <v>2</v>
      </c>
    </row>
    <row r="4" spans="1:28" x14ac:dyDescent="0.25">
      <c r="A4">
        <f>IF(ISNUMBER(SEARCH('Project Detail'!$B$5,'Data Validation'!B4)),MAX($A$1:A3)+1,0)</f>
        <v>0</v>
      </c>
      <c r="B4" s="125" t="s">
        <v>213</v>
      </c>
      <c r="D4" t="str">
        <f>IFERROR(VLOOKUP(ROWS($D$2:D4),$A$2:$B$1000,2,0),"")</f>
        <v/>
      </c>
      <c r="F4" s="15">
        <v>43831</v>
      </c>
      <c r="G4" s="15">
        <v>43815</v>
      </c>
      <c r="I4" s="15" t="s">
        <v>63</v>
      </c>
      <c r="J4" s="15" t="s">
        <v>505</v>
      </c>
      <c r="K4" s="15" t="s">
        <v>506</v>
      </c>
      <c r="L4" s="15" t="s">
        <v>507</v>
      </c>
      <c r="N4" s="68" t="s">
        <v>558</v>
      </c>
      <c r="O4" s="68">
        <v>3</v>
      </c>
      <c r="P4" s="15"/>
      <c r="Q4" s="71" t="s">
        <v>176</v>
      </c>
      <c r="S4" s="14" t="s">
        <v>918</v>
      </c>
      <c r="T4" s="14" t="s">
        <v>919</v>
      </c>
      <c r="U4" s="14" t="s">
        <v>920</v>
      </c>
      <c r="V4" s="14" t="s">
        <v>914</v>
      </c>
      <c r="X4" s="121" t="s">
        <v>366</v>
      </c>
      <c r="Y4" s="121" t="s">
        <v>4321</v>
      </c>
      <c r="AA4" s="128" t="s">
        <v>4348</v>
      </c>
      <c r="AB4" s="129">
        <v>3</v>
      </c>
    </row>
    <row r="5" spans="1:28" x14ac:dyDescent="0.25">
      <c r="A5">
        <f>IF(ISNUMBER(SEARCH('Project Detail'!$B$5,'Data Validation'!B5)),MAX($A$1:A4)+1,0)</f>
        <v>0</v>
      </c>
      <c r="B5" s="125" t="s">
        <v>214</v>
      </c>
      <c r="D5" t="str">
        <f>IFERROR(VLOOKUP(ROWS($D$2:D5),$A$2:$B$1000,2,0),"")</f>
        <v/>
      </c>
      <c r="F5" s="15">
        <v>43846</v>
      </c>
      <c r="G5" s="15">
        <v>43831</v>
      </c>
      <c r="I5" s="15" t="s">
        <v>73</v>
      </c>
      <c r="J5" s="15"/>
      <c r="K5" s="15"/>
      <c r="L5" s="15" t="s">
        <v>507</v>
      </c>
      <c r="N5" s="68" t="s">
        <v>559</v>
      </c>
      <c r="O5" s="68">
        <v>4</v>
      </c>
      <c r="P5" s="15"/>
      <c r="Q5" s="71" t="s">
        <v>206</v>
      </c>
      <c r="S5" s="14" t="s">
        <v>921</v>
      </c>
      <c r="T5" s="14" t="s">
        <v>922</v>
      </c>
      <c r="U5" s="14" t="s">
        <v>923</v>
      </c>
      <c r="V5" s="14" t="s">
        <v>924</v>
      </c>
      <c r="X5" s="121" t="s">
        <v>878</v>
      </c>
      <c r="Y5" s="121" t="s">
        <v>4321</v>
      </c>
      <c r="AA5" s="128" t="s">
        <v>4350</v>
      </c>
      <c r="AB5" s="129">
        <v>4</v>
      </c>
    </row>
    <row r="6" spans="1:28" x14ac:dyDescent="0.25">
      <c r="A6">
        <f>IF(ISNUMBER(SEARCH('Project Detail'!$B$5,'Data Validation'!B6)),MAX($A$1:A5)+1,0)</f>
        <v>0</v>
      </c>
      <c r="B6" s="125" t="s">
        <v>806</v>
      </c>
      <c r="D6" t="str">
        <f>IFERROR(VLOOKUP(ROWS($D$2:D6),$A$2:$B$1000,2,0),"")</f>
        <v/>
      </c>
      <c r="F6" s="15">
        <v>43862</v>
      </c>
      <c r="G6" s="15">
        <v>43846</v>
      </c>
      <c r="I6" s="15" t="s">
        <v>488</v>
      </c>
      <c r="J6" s="14" t="s">
        <v>2608</v>
      </c>
      <c r="K6" s="15" t="s">
        <v>509</v>
      </c>
      <c r="L6" s="15" t="s">
        <v>510</v>
      </c>
      <c r="N6" s="68" t="s">
        <v>560</v>
      </c>
      <c r="O6" s="68">
        <v>5</v>
      </c>
      <c r="P6" s="15" t="s">
        <v>156</v>
      </c>
      <c r="Q6" s="71" t="s">
        <v>0</v>
      </c>
      <c r="S6" s="14" t="s">
        <v>925</v>
      </c>
      <c r="T6" s="14" t="s">
        <v>926</v>
      </c>
      <c r="U6" s="14" t="s">
        <v>927</v>
      </c>
      <c r="V6" s="14" t="s">
        <v>914</v>
      </c>
      <c r="X6" s="121" t="s">
        <v>4280</v>
      </c>
      <c r="Y6" s="121" t="s">
        <v>4284</v>
      </c>
      <c r="AA6" s="128" t="s">
        <v>4347</v>
      </c>
      <c r="AB6" s="129">
        <v>5</v>
      </c>
    </row>
    <row r="7" spans="1:28" x14ac:dyDescent="0.25">
      <c r="A7">
        <f>IF(ISNUMBER(SEARCH('Project Detail'!$B$5,'Data Validation'!B7)),MAX($A$1:A6)+1,0)</f>
        <v>0</v>
      </c>
      <c r="B7" s="125" t="s">
        <v>684</v>
      </c>
      <c r="D7" t="str">
        <f>IFERROR(VLOOKUP(ROWS($D$2:D7),$A$2:$B$1000,2,0),"")</f>
        <v/>
      </c>
      <c r="F7" s="15">
        <v>43877</v>
      </c>
      <c r="G7" s="15">
        <v>43862</v>
      </c>
      <c r="I7" s="15" t="s">
        <v>511</v>
      </c>
      <c r="J7" s="15"/>
      <c r="K7" s="15"/>
      <c r="L7" s="15" t="s">
        <v>512</v>
      </c>
      <c r="N7" s="68" t="s">
        <v>561</v>
      </c>
      <c r="O7" s="68">
        <v>6</v>
      </c>
      <c r="P7" s="15" t="s">
        <v>158</v>
      </c>
      <c r="Q7" s="71" t="s">
        <v>4</v>
      </c>
      <c r="S7" s="14" t="s">
        <v>928</v>
      </c>
      <c r="T7" s="14" t="s">
        <v>929</v>
      </c>
      <c r="U7" s="14" t="s">
        <v>930</v>
      </c>
      <c r="V7" s="14" t="s">
        <v>914</v>
      </c>
      <c r="X7" s="121" t="s">
        <v>4272</v>
      </c>
      <c r="Y7" s="121" t="s">
        <v>4284</v>
      </c>
      <c r="AA7" s="128" t="s">
        <v>4352</v>
      </c>
      <c r="AB7" s="129">
        <v>6</v>
      </c>
    </row>
    <row r="8" spans="1:28" x14ac:dyDescent="0.25">
      <c r="A8">
        <f>IF(ISNUMBER(SEARCH('Project Detail'!$B$5,'Data Validation'!B8)),MAX($A$1:A7)+1,0)</f>
        <v>0</v>
      </c>
      <c r="B8" s="125" t="s">
        <v>3359</v>
      </c>
      <c r="D8" t="str">
        <f>IFERROR(VLOOKUP(ROWS($D$2:D8),$A$2:$B$1000,2,0),"")</f>
        <v/>
      </c>
      <c r="F8" s="15">
        <v>43891</v>
      </c>
      <c r="G8" s="15">
        <v>43877</v>
      </c>
      <c r="I8" s="15" t="s">
        <v>412</v>
      </c>
      <c r="J8" s="14" t="s">
        <v>2608</v>
      </c>
      <c r="K8" s="15" t="s">
        <v>509</v>
      </c>
      <c r="L8" s="15" t="s">
        <v>510</v>
      </c>
      <c r="N8" s="68" t="s">
        <v>562</v>
      </c>
      <c r="O8" s="68">
        <v>7</v>
      </c>
      <c r="P8" s="15" t="s">
        <v>159</v>
      </c>
      <c r="Q8" s="71" t="s">
        <v>5</v>
      </c>
      <c r="S8" s="14" t="s">
        <v>931</v>
      </c>
      <c r="T8" s="14" t="s">
        <v>440</v>
      </c>
      <c r="U8" s="14" t="s">
        <v>932</v>
      </c>
      <c r="V8" s="14" t="s">
        <v>914</v>
      </c>
      <c r="X8" s="121" t="s">
        <v>4270</v>
      </c>
      <c r="Y8" s="121" t="s">
        <v>4284</v>
      </c>
      <c r="AA8" s="128" t="s">
        <v>4346</v>
      </c>
      <c r="AB8" s="129">
        <v>7</v>
      </c>
    </row>
    <row r="9" spans="1:28" x14ac:dyDescent="0.25">
      <c r="A9">
        <f>IF(ISNUMBER(SEARCH('Project Detail'!$B$5,'Data Validation'!B9)),MAX($A$1:A8)+1,0)</f>
        <v>0</v>
      </c>
      <c r="B9" s="125" t="s">
        <v>4497</v>
      </c>
      <c r="D9" t="str">
        <f>IFERROR(VLOOKUP(ROWS($D$2:D9),$A$2:$B$1000,2,0),"")</f>
        <v/>
      </c>
      <c r="F9" s="15">
        <v>43906</v>
      </c>
      <c r="G9" s="15">
        <v>43891</v>
      </c>
      <c r="I9" s="15" t="s">
        <v>513</v>
      </c>
      <c r="J9" s="15" t="s">
        <v>514</v>
      </c>
      <c r="K9" s="15" t="s">
        <v>515</v>
      </c>
      <c r="L9" s="15" t="s">
        <v>507</v>
      </c>
      <c r="N9" s="68" t="s">
        <v>563</v>
      </c>
      <c r="O9" s="68">
        <v>8</v>
      </c>
      <c r="P9" s="15" t="s">
        <v>6</v>
      </c>
      <c r="Q9" s="71" t="s">
        <v>595</v>
      </c>
      <c r="S9" s="14" t="s">
        <v>933</v>
      </c>
      <c r="T9" s="14" t="s">
        <v>934</v>
      </c>
      <c r="U9" s="14" t="s">
        <v>182</v>
      </c>
      <c r="V9" s="14" t="s">
        <v>914</v>
      </c>
      <c r="X9" s="121" t="s">
        <v>4271</v>
      </c>
      <c r="Y9" s="121" t="s">
        <v>4284</v>
      </c>
      <c r="AA9" s="128" t="s">
        <v>4349</v>
      </c>
      <c r="AB9" s="129">
        <v>8</v>
      </c>
    </row>
    <row r="10" spans="1:28" x14ac:dyDescent="0.25">
      <c r="A10">
        <f>IF(ISNUMBER(SEARCH('Project Detail'!$B$5,'Data Validation'!B10)),MAX($A$1:A9)+1,0)</f>
        <v>0</v>
      </c>
      <c r="B10" s="125" t="s">
        <v>216</v>
      </c>
      <c r="D10" t="str">
        <f>IFERROR(VLOOKUP(ROWS($D$2:D10),$A$2:$B$1000,2,0),"")</f>
        <v/>
      </c>
      <c r="F10" s="15">
        <v>43922</v>
      </c>
      <c r="G10" s="15">
        <v>43906</v>
      </c>
      <c r="I10" s="14" t="s">
        <v>183</v>
      </c>
      <c r="J10" s="14" t="s">
        <v>2776</v>
      </c>
      <c r="K10" s="14" t="s">
        <v>516</v>
      </c>
      <c r="L10" s="14" t="s">
        <v>510</v>
      </c>
      <c r="N10" s="69" t="s">
        <v>564</v>
      </c>
      <c r="O10" s="69">
        <v>9</v>
      </c>
      <c r="Q10" s="71" t="s">
        <v>596</v>
      </c>
      <c r="S10" s="14" t="s">
        <v>935</v>
      </c>
      <c r="T10" s="14" t="s">
        <v>839</v>
      </c>
      <c r="U10" s="14" t="s">
        <v>435</v>
      </c>
      <c r="V10" s="14" t="s">
        <v>914</v>
      </c>
      <c r="X10" s="121" t="s">
        <v>4065</v>
      </c>
      <c r="Y10" s="121" t="s">
        <v>4284</v>
      </c>
      <c r="AA10" s="128" t="s">
        <v>4284</v>
      </c>
      <c r="AB10" s="129">
        <v>9</v>
      </c>
    </row>
    <row r="11" spans="1:28" x14ac:dyDescent="0.25">
      <c r="A11">
        <f>IF(ISNUMBER(SEARCH('Project Detail'!$B$5,'Data Validation'!B11)),MAX($A$1:A10)+1,0)</f>
        <v>0</v>
      </c>
      <c r="B11" s="125" t="s">
        <v>219</v>
      </c>
      <c r="D11" t="str">
        <f>IFERROR(VLOOKUP(ROWS($D$2:D11),$A$2:$B$1000,2,0),"")</f>
        <v/>
      </c>
      <c r="F11" s="15">
        <v>43937</v>
      </c>
      <c r="G11" s="15">
        <v>43922</v>
      </c>
      <c r="I11" s="14" t="s">
        <v>517</v>
      </c>
      <c r="J11" s="14"/>
      <c r="K11" s="14"/>
      <c r="L11" s="14" t="s">
        <v>512</v>
      </c>
      <c r="N11" s="69" t="s">
        <v>565</v>
      </c>
      <c r="O11" s="69">
        <v>10</v>
      </c>
      <c r="P11" s="14" t="s">
        <v>7</v>
      </c>
      <c r="Q11" s="71" t="s">
        <v>7</v>
      </c>
      <c r="S11" s="14" t="s">
        <v>936</v>
      </c>
      <c r="T11" s="14" t="s">
        <v>937</v>
      </c>
      <c r="U11" s="14" t="s">
        <v>449</v>
      </c>
      <c r="V11" s="14" t="s">
        <v>924</v>
      </c>
      <c r="X11" s="121" t="s">
        <v>4066</v>
      </c>
      <c r="Y11" s="121" t="s">
        <v>4284</v>
      </c>
      <c r="AA11" s="128" t="s">
        <v>4364</v>
      </c>
      <c r="AB11" s="129">
        <v>10</v>
      </c>
    </row>
    <row r="12" spans="1:28" x14ac:dyDescent="0.25">
      <c r="A12">
        <f>IF(ISNUMBER(SEARCH('Project Detail'!$B$5,'Data Validation'!B12)),MAX($A$1:A11)+1,0)</f>
        <v>0</v>
      </c>
      <c r="B12" s="125" t="s">
        <v>222</v>
      </c>
      <c r="D12" t="str">
        <f>IFERROR(VLOOKUP(ROWS($D$2:D12),$A$2:$B$1000,2,0),"")</f>
        <v/>
      </c>
      <c r="F12" s="15">
        <v>43952</v>
      </c>
      <c r="G12" s="15">
        <v>43937</v>
      </c>
      <c r="I12" s="14" t="s">
        <v>71</v>
      </c>
      <c r="J12" s="14" t="s">
        <v>518</v>
      </c>
      <c r="K12" s="14" t="s">
        <v>519</v>
      </c>
      <c r="L12" s="14" t="s">
        <v>507</v>
      </c>
      <c r="N12" s="69" t="s">
        <v>566</v>
      </c>
      <c r="O12" s="69">
        <v>11</v>
      </c>
      <c r="P12" s="14" t="s">
        <v>160</v>
      </c>
      <c r="Q12" s="71" t="s">
        <v>10</v>
      </c>
      <c r="S12" s="14" t="s">
        <v>938</v>
      </c>
      <c r="T12" s="14" t="s">
        <v>939</v>
      </c>
      <c r="U12" s="14" t="s">
        <v>940</v>
      </c>
      <c r="V12" s="14" t="s">
        <v>914</v>
      </c>
      <c r="X12" s="121" t="s">
        <v>4078</v>
      </c>
      <c r="Y12" s="121" t="s">
        <v>4284</v>
      </c>
      <c r="AA12" s="128" t="s">
        <v>4360</v>
      </c>
      <c r="AB12" s="129">
        <v>11</v>
      </c>
    </row>
    <row r="13" spans="1:28" x14ac:dyDescent="0.25">
      <c r="A13">
        <f>IF(ISNUMBER(SEARCH('Project Detail'!$B$5,'Data Validation'!B13)),MAX($A$1:A12)+1,0)</f>
        <v>0</v>
      </c>
      <c r="B13" s="125" t="s">
        <v>224</v>
      </c>
      <c r="D13" t="str">
        <f>IFERROR(VLOOKUP(ROWS($D$2:D13),$A$2:$B$1000,2,0),"")</f>
        <v/>
      </c>
      <c r="F13" s="15">
        <v>43967</v>
      </c>
      <c r="G13" s="15">
        <v>43952</v>
      </c>
      <c r="I13" s="14" t="s">
        <v>274</v>
      </c>
      <c r="J13" s="14" t="s">
        <v>514</v>
      </c>
      <c r="K13" s="14" t="s">
        <v>515</v>
      </c>
      <c r="L13" s="14" t="s">
        <v>507</v>
      </c>
      <c r="N13" s="69" t="s">
        <v>567</v>
      </c>
      <c r="O13" s="69">
        <v>12</v>
      </c>
      <c r="P13" s="14"/>
      <c r="Q13" s="71" t="s">
        <v>207</v>
      </c>
      <c r="S13" s="14" t="s">
        <v>941</v>
      </c>
      <c r="T13" s="14" t="s">
        <v>942</v>
      </c>
      <c r="U13" s="14" t="s">
        <v>444</v>
      </c>
      <c r="V13" s="14" t="s">
        <v>924</v>
      </c>
      <c r="X13" s="121" t="s">
        <v>4081</v>
      </c>
      <c r="Y13" s="121" t="s">
        <v>4284</v>
      </c>
      <c r="AA13" s="128" t="s">
        <v>4362</v>
      </c>
      <c r="AB13" s="129">
        <v>12</v>
      </c>
    </row>
    <row r="14" spans="1:28" x14ac:dyDescent="0.25">
      <c r="A14">
        <f>IF(ISNUMBER(SEARCH('Project Detail'!$B$5,'Data Validation'!B14)),MAX($A$1:A13)+1,0)</f>
        <v>0</v>
      </c>
      <c r="B14" s="125" t="s">
        <v>226</v>
      </c>
      <c r="D14" t="str">
        <f>IFERROR(VLOOKUP(ROWS($D$2:D14),$A$2:$B$1000,2,0),"")</f>
        <v/>
      </c>
      <c r="F14" s="15">
        <v>43983</v>
      </c>
      <c r="G14" s="15">
        <v>43967</v>
      </c>
      <c r="I14" s="14" t="s">
        <v>178</v>
      </c>
      <c r="J14" s="14" t="s">
        <v>2608</v>
      </c>
      <c r="K14" s="14" t="s">
        <v>499</v>
      </c>
      <c r="L14" s="14" t="s">
        <v>510</v>
      </c>
      <c r="N14" s="69" t="s">
        <v>568</v>
      </c>
      <c r="O14" s="69">
        <v>13</v>
      </c>
      <c r="P14" s="14" t="s">
        <v>197</v>
      </c>
      <c r="Q14" s="71" t="s">
        <v>208</v>
      </c>
      <c r="S14" s="14" t="s">
        <v>943</v>
      </c>
      <c r="T14" s="14" t="s">
        <v>944</v>
      </c>
      <c r="U14" s="14" t="s">
        <v>945</v>
      </c>
      <c r="V14" s="14" t="s">
        <v>914</v>
      </c>
      <c r="X14" s="121" t="s">
        <v>4080</v>
      </c>
      <c r="Y14" s="121" t="s">
        <v>4284</v>
      </c>
      <c r="AA14" s="128" t="s">
        <v>4358</v>
      </c>
      <c r="AB14" s="129">
        <v>13</v>
      </c>
    </row>
    <row r="15" spans="1:28" x14ac:dyDescent="0.25">
      <c r="A15">
        <f>IF(ISNUMBER(SEARCH('Project Detail'!$B$5,'Data Validation'!B15)),MAX($A$1:A14)+1,0)</f>
        <v>0</v>
      </c>
      <c r="B15" s="125" t="s">
        <v>228</v>
      </c>
      <c r="D15" t="str">
        <f>IFERROR(VLOOKUP(ROWS($D$2:D15),$A$2:$B$1000,2,0),"")</f>
        <v/>
      </c>
      <c r="F15" s="15">
        <v>43998</v>
      </c>
      <c r="G15" s="15">
        <v>43983</v>
      </c>
      <c r="I15" s="14" t="s">
        <v>520</v>
      </c>
      <c r="J15" s="14" t="s">
        <v>2608</v>
      </c>
      <c r="K15" s="14" t="s">
        <v>499</v>
      </c>
      <c r="L15" s="14" t="s">
        <v>510</v>
      </c>
      <c r="N15" s="69" t="s">
        <v>569</v>
      </c>
      <c r="O15" s="69">
        <v>14</v>
      </c>
      <c r="P15" s="14" t="s">
        <v>174</v>
      </c>
      <c r="Q15" s="71" t="s">
        <v>597</v>
      </c>
      <c r="S15" s="14" t="s">
        <v>946</v>
      </c>
      <c r="T15" s="14" t="s">
        <v>947</v>
      </c>
      <c r="U15" s="14" t="s">
        <v>457</v>
      </c>
      <c r="V15" s="14" t="s">
        <v>914</v>
      </c>
      <c r="X15" s="121" t="s">
        <v>4092</v>
      </c>
      <c r="Y15" s="121" t="s">
        <v>4284</v>
      </c>
      <c r="AA15" s="128" t="s">
        <v>4365</v>
      </c>
      <c r="AB15" s="129">
        <v>14</v>
      </c>
    </row>
    <row r="16" spans="1:28" x14ac:dyDescent="0.25">
      <c r="A16">
        <f>IF(ISNUMBER(SEARCH('Project Detail'!$B$5,'Data Validation'!B16)),MAX($A$1:A15)+1,0)</f>
        <v>0</v>
      </c>
      <c r="B16" s="125" t="s">
        <v>230</v>
      </c>
      <c r="D16" t="str">
        <f>IFERROR(VLOOKUP(ROWS($D$2:D16),$A$2:$B$1000,2,0),"")</f>
        <v/>
      </c>
      <c r="F16" s="15">
        <v>44013</v>
      </c>
      <c r="G16" s="15">
        <v>43998</v>
      </c>
      <c r="I16" s="14" t="s">
        <v>118</v>
      </c>
      <c r="J16" s="14" t="s">
        <v>521</v>
      </c>
      <c r="K16" s="14" t="s">
        <v>522</v>
      </c>
      <c r="L16" s="14" t="s">
        <v>507</v>
      </c>
      <c r="N16" s="69" t="s">
        <v>570</v>
      </c>
      <c r="O16" s="69">
        <v>15</v>
      </c>
      <c r="P16" s="14" t="s">
        <v>8</v>
      </c>
      <c r="Q16" s="71" t="s">
        <v>8</v>
      </c>
      <c r="S16" s="14" t="s">
        <v>948</v>
      </c>
      <c r="T16" s="14" t="s">
        <v>949</v>
      </c>
      <c r="U16" s="14" t="s">
        <v>950</v>
      </c>
      <c r="V16" s="14" t="s">
        <v>914</v>
      </c>
      <c r="X16" s="121" t="s">
        <v>4091</v>
      </c>
      <c r="Y16" s="121" t="s">
        <v>4284</v>
      </c>
      <c r="AA16" s="128" t="s">
        <v>4361</v>
      </c>
      <c r="AB16" s="129">
        <v>15</v>
      </c>
    </row>
    <row r="17" spans="1:28" x14ac:dyDescent="0.25">
      <c r="A17">
        <f>IF(ISNUMBER(SEARCH('Project Detail'!$B$5,'Data Validation'!B17)),MAX($A$1:A16)+1,0)</f>
        <v>0</v>
      </c>
      <c r="B17" s="125" t="s">
        <v>232</v>
      </c>
      <c r="D17" t="str">
        <f>IFERROR(VLOOKUP(ROWS($D$2:D17),$A$2:$B$1000,2,0),"")</f>
        <v/>
      </c>
      <c r="F17" s="15">
        <v>44028</v>
      </c>
      <c r="G17" s="15">
        <v>44013</v>
      </c>
      <c r="I17" s="14" t="s">
        <v>523</v>
      </c>
      <c r="J17" s="14"/>
      <c r="K17" s="14"/>
      <c r="L17" s="14" t="s">
        <v>512</v>
      </c>
      <c r="N17" s="69" t="s">
        <v>497</v>
      </c>
      <c r="O17" s="69">
        <v>16</v>
      </c>
      <c r="P17" s="14"/>
      <c r="Q17" s="71" t="s">
        <v>210</v>
      </c>
      <c r="S17" s="14" t="s">
        <v>951</v>
      </c>
      <c r="T17" s="14" t="s">
        <v>952</v>
      </c>
      <c r="U17" s="14" t="s">
        <v>396</v>
      </c>
      <c r="V17" s="14" t="s">
        <v>914</v>
      </c>
      <c r="X17" s="121" t="s">
        <v>3410</v>
      </c>
      <c r="Y17" s="121" t="s">
        <v>4284</v>
      </c>
      <c r="AA17" s="128" t="s">
        <v>4363</v>
      </c>
      <c r="AB17" s="129">
        <v>16</v>
      </c>
    </row>
    <row r="18" spans="1:28" x14ac:dyDescent="0.25">
      <c r="A18">
        <f>IF(ISNUMBER(SEARCH('Project Detail'!$B$5,'Data Validation'!B18)),MAX($A$1:A17)+1,0)</f>
        <v>0</v>
      </c>
      <c r="B18" s="125" t="s">
        <v>235</v>
      </c>
      <c r="D18" t="str">
        <f>IFERROR(VLOOKUP(ROWS($D$2:D18),$A$2:$B$1000,2,0),"")</f>
        <v/>
      </c>
      <c r="F18" s="15">
        <v>44044</v>
      </c>
      <c r="G18" s="15">
        <v>44028</v>
      </c>
      <c r="I18" s="14" t="s">
        <v>59</v>
      </c>
      <c r="J18" s="14" t="s">
        <v>524</v>
      </c>
      <c r="K18" s="14" t="s">
        <v>525</v>
      </c>
      <c r="L18" s="14" t="s">
        <v>507</v>
      </c>
      <c r="N18" s="69" t="s">
        <v>571</v>
      </c>
      <c r="O18" s="69">
        <v>17</v>
      </c>
      <c r="P18" s="14" t="s">
        <v>192</v>
      </c>
      <c r="Q18" s="71" t="s">
        <v>11</v>
      </c>
      <c r="S18" s="14" t="s">
        <v>953</v>
      </c>
      <c r="T18" s="14" t="s">
        <v>954</v>
      </c>
      <c r="U18" s="14" t="s">
        <v>955</v>
      </c>
      <c r="V18" s="14" t="s">
        <v>924</v>
      </c>
      <c r="X18" s="121" t="s">
        <v>4109</v>
      </c>
      <c r="Y18" s="121" t="s">
        <v>4284</v>
      </c>
      <c r="AA18" s="130" t="s">
        <v>4359</v>
      </c>
      <c r="AB18" s="131">
        <v>17</v>
      </c>
    </row>
    <row r="19" spans="1:28" x14ac:dyDescent="0.25">
      <c r="A19">
        <f>IF(ISNUMBER(SEARCH('Project Detail'!$B$5,'Data Validation'!B19)),MAX($A$1:A18)+1,0)</f>
        <v>0</v>
      </c>
      <c r="B19" s="125" t="s">
        <v>3361</v>
      </c>
      <c r="D19" t="str">
        <f>IFERROR(VLOOKUP(ROWS($D$2:D19),$A$2:$B$1000,2,0),"")</f>
        <v/>
      </c>
      <c r="F19" s="15">
        <v>44059</v>
      </c>
      <c r="G19" s="15">
        <v>44044</v>
      </c>
      <c r="I19" s="14" t="s">
        <v>526</v>
      </c>
      <c r="J19" s="14"/>
      <c r="K19" s="14" t="s">
        <v>527</v>
      </c>
      <c r="L19" s="14" t="s">
        <v>510</v>
      </c>
      <c r="N19" s="69" t="s">
        <v>572</v>
      </c>
      <c r="O19" s="69">
        <v>18</v>
      </c>
      <c r="P19" s="14" t="s">
        <v>587</v>
      </c>
      <c r="Q19" s="71" t="s">
        <v>1</v>
      </c>
      <c r="S19" s="14" t="s">
        <v>956</v>
      </c>
      <c r="T19" s="14" t="s">
        <v>957</v>
      </c>
      <c r="U19" s="14" t="s">
        <v>958</v>
      </c>
      <c r="V19" s="14" t="s">
        <v>914</v>
      </c>
      <c r="X19" s="121" t="s">
        <v>4110</v>
      </c>
      <c r="Y19" s="121" t="s">
        <v>4284</v>
      </c>
    </row>
    <row r="20" spans="1:28" x14ac:dyDescent="0.25">
      <c r="A20">
        <f>IF(ISNUMBER(SEARCH('Project Detail'!$B$5,'Data Validation'!B20)),MAX($A$1:A19)+1,0)</f>
        <v>0</v>
      </c>
      <c r="B20" s="125" t="s">
        <v>237</v>
      </c>
      <c r="D20" t="str">
        <f>IFERROR(VLOOKUP(ROWS($D$2:D20),$A$2:$B$1000,2,0),"")</f>
        <v/>
      </c>
      <c r="F20" s="15">
        <v>44075</v>
      </c>
      <c r="G20" s="15">
        <v>44059</v>
      </c>
      <c r="I20" s="14" t="s">
        <v>271</v>
      </c>
      <c r="J20" s="14" t="s">
        <v>528</v>
      </c>
      <c r="K20" s="14" t="s">
        <v>529</v>
      </c>
      <c r="L20" s="14" t="s">
        <v>507</v>
      </c>
      <c r="N20" s="69" t="s">
        <v>573</v>
      </c>
      <c r="O20" s="69">
        <v>19</v>
      </c>
      <c r="P20" s="14" t="s">
        <v>588</v>
      </c>
      <c r="Q20" s="71" t="s">
        <v>2</v>
      </c>
      <c r="S20" s="14" t="s">
        <v>959</v>
      </c>
      <c r="T20" s="14" t="s">
        <v>960</v>
      </c>
      <c r="U20" s="14" t="s">
        <v>961</v>
      </c>
      <c r="V20" s="14" t="s">
        <v>924</v>
      </c>
      <c r="X20" s="121" t="s">
        <v>4116</v>
      </c>
      <c r="Y20" s="121" t="s">
        <v>4284</v>
      </c>
    </row>
    <row r="21" spans="1:28" x14ac:dyDescent="0.25">
      <c r="A21">
        <f>IF(ISNUMBER(SEARCH('Project Detail'!$B$5,'Data Validation'!B21)),MAX($A$1:A20)+1,0)</f>
        <v>0</v>
      </c>
      <c r="B21" s="125" t="s">
        <v>238</v>
      </c>
      <c r="D21" t="str">
        <f>IFERROR(VLOOKUP(ROWS($D$2:D21),$A$2:$B$1000,2,0),"")</f>
        <v/>
      </c>
      <c r="F21" s="15">
        <v>44090</v>
      </c>
      <c r="G21" s="15">
        <v>44075</v>
      </c>
      <c r="I21" s="14" t="s">
        <v>530</v>
      </c>
      <c r="J21" s="14" t="s">
        <v>2608</v>
      </c>
      <c r="K21" s="14" t="s">
        <v>531</v>
      </c>
      <c r="L21" s="14" t="s">
        <v>510</v>
      </c>
      <c r="N21" s="69" t="s">
        <v>574</v>
      </c>
      <c r="O21" s="69">
        <v>20</v>
      </c>
      <c r="P21" s="14" t="s">
        <v>162</v>
      </c>
      <c r="Q21" s="71" t="s">
        <v>17</v>
      </c>
      <c r="S21" s="14" t="s">
        <v>962</v>
      </c>
      <c r="T21" s="14" t="s">
        <v>963</v>
      </c>
      <c r="U21" s="14" t="s">
        <v>964</v>
      </c>
      <c r="V21" s="14" t="s">
        <v>924</v>
      </c>
      <c r="X21" s="121" t="s">
        <v>4117</v>
      </c>
      <c r="Y21" s="121" t="s">
        <v>4284</v>
      </c>
    </row>
    <row r="22" spans="1:28" x14ac:dyDescent="0.25">
      <c r="A22">
        <f>IF(ISNUMBER(SEARCH('Project Detail'!$B$5,'Data Validation'!B22)),MAX($A$1:A21)+1,0)</f>
        <v>0</v>
      </c>
      <c r="B22" s="125" t="s">
        <v>860</v>
      </c>
      <c r="D22" t="str">
        <f>IFERROR(VLOOKUP(ROWS($D$2:D22),$A$2:$B$1000,2,0),"")</f>
        <v/>
      </c>
      <c r="F22" s="15">
        <v>44105</v>
      </c>
      <c r="G22" s="15">
        <v>44090</v>
      </c>
      <c r="I22" s="14" t="s">
        <v>268</v>
      </c>
      <c r="J22" s="14" t="s">
        <v>532</v>
      </c>
      <c r="K22" s="14" t="s">
        <v>533</v>
      </c>
      <c r="L22" s="14" t="s">
        <v>507</v>
      </c>
      <c r="N22" s="69" t="s">
        <v>575</v>
      </c>
      <c r="O22" s="69">
        <v>21</v>
      </c>
      <c r="P22" s="14" t="s">
        <v>589</v>
      </c>
      <c r="Q22" s="71" t="s">
        <v>12</v>
      </c>
      <c r="S22" s="14" t="s">
        <v>965</v>
      </c>
      <c r="T22" s="14" t="s">
        <v>966</v>
      </c>
      <c r="U22" s="14" t="s">
        <v>967</v>
      </c>
      <c r="V22" s="14" t="s">
        <v>924</v>
      </c>
      <c r="X22" s="121" t="s">
        <v>4119</v>
      </c>
      <c r="Y22" s="121" t="s">
        <v>4284</v>
      </c>
    </row>
    <row r="23" spans="1:28" x14ac:dyDescent="0.25">
      <c r="A23">
        <f>IF(ISNUMBER(SEARCH('Project Detail'!$B$5,'Data Validation'!B23)),MAX($A$1:A22)+1,0)</f>
        <v>0</v>
      </c>
      <c r="B23" s="125" t="s">
        <v>241</v>
      </c>
      <c r="D23" t="str">
        <f>IFERROR(VLOOKUP(ROWS($D$2:D23),$A$2:$B$1000,2,0),"")</f>
        <v/>
      </c>
      <c r="F23" s="15">
        <v>44120</v>
      </c>
      <c r="G23" s="15">
        <v>44105</v>
      </c>
      <c r="I23" s="14" t="s">
        <v>534</v>
      </c>
      <c r="J23" s="14" t="s">
        <v>2775</v>
      </c>
      <c r="K23" s="14" t="s">
        <v>535</v>
      </c>
      <c r="L23" s="14" t="s">
        <v>510</v>
      </c>
      <c r="N23" s="69" t="s">
        <v>576</v>
      </c>
      <c r="O23" s="69">
        <v>22</v>
      </c>
      <c r="P23" s="14" t="s">
        <v>590</v>
      </c>
      <c r="Q23" s="71" t="s">
        <v>13</v>
      </c>
      <c r="S23" s="14" t="s">
        <v>968</v>
      </c>
      <c r="T23" s="14" t="s">
        <v>969</v>
      </c>
      <c r="U23" s="14" t="s">
        <v>970</v>
      </c>
      <c r="V23" s="14" t="s">
        <v>924</v>
      </c>
      <c r="X23" s="121" t="s">
        <v>4118</v>
      </c>
      <c r="Y23" s="121" t="s">
        <v>4284</v>
      </c>
    </row>
    <row r="24" spans="1:28" x14ac:dyDescent="0.25">
      <c r="A24">
        <f>IF(ISNUMBER(SEARCH('Project Detail'!$B$5,'Data Validation'!B24)),MAX($A$1:A23)+1,0)</f>
        <v>0</v>
      </c>
      <c r="B24" s="125" t="s">
        <v>878</v>
      </c>
      <c r="D24" t="str">
        <f>IFERROR(VLOOKUP(ROWS($D$2:D24),$A$2:$B$1000,2,0),"")</f>
        <v/>
      </c>
      <c r="F24" s="15">
        <v>44136</v>
      </c>
      <c r="G24" s="15">
        <v>44120</v>
      </c>
      <c r="I24" s="14" t="s">
        <v>483</v>
      </c>
      <c r="J24" s="14"/>
      <c r="K24" s="14"/>
      <c r="L24" s="14" t="s">
        <v>512</v>
      </c>
      <c r="N24" s="69" t="s">
        <v>577</v>
      </c>
      <c r="O24" s="69">
        <v>23</v>
      </c>
      <c r="P24" s="15" t="s">
        <v>173</v>
      </c>
      <c r="Q24" s="71" t="s">
        <v>9</v>
      </c>
      <c r="S24" s="14" t="s">
        <v>971</v>
      </c>
      <c r="T24" s="14" t="s">
        <v>972</v>
      </c>
      <c r="U24" s="14" t="s">
        <v>973</v>
      </c>
      <c r="V24" s="14" t="s">
        <v>914</v>
      </c>
      <c r="X24" s="121" t="s">
        <v>4281</v>
      </c>
      <c r="Y24" s="121" t="s">
        <v>4284</v>
      </c>
    </row>
    <row r="25" spans="1:28" x14ac:dyDescent="0.25">
      <c r="A25">
        <f>IF(ISNUMBER(SEARCH('Project Detail'!$B$5,'Data Validation'!B25)),MAX($A$1:A24)+1,0)</f>
        <v>0</v>
      </c>
      <c r="B25" s="125" t="s">
        <v>245</v>
      </c>
      <c r="D25" t="str">
        <f>IFERROR(VLOOKUP(ROWS($D$2:D25),$A$2:$B$1000,2,0),"")</f>
        <v/>
      </c>
      <c r="F25" s="15">
        <v>44151</v>
      </c>
      <c r="G25" s="15">
        <v>44136</v>
      </c>
      <c r="I25" s="14" t="s">
        <v>189</v>
      </c>
      <c r="J25" s="14" t="s">
        <v>536</v>
      </c>
      <c r="K25" s="14" t="s">
        <v>537</v>
      </c>
      <c r="L25" s="14" t="s">
        <v>507</v>
      </c>
      <c r="N25" s="69" t="s">
        <v>578</v>
      </c>
      <c r="O25" s="69">
        <v>24</v>
      </c>
      <c r="P25" s="15" t="s">
        <v>200</v>
      </c>
      <c r="Q25" s="71" t="s">
        <v>14</v>
      </c>
      <c r="S25" s="14" t="s">
        <v>974</v>
      </c>
      <c r="T25" s="14" t="s">
        <v>975</v>
      </c>
      <c r="U25" s="14" t="s">
        <v>475</v>
      </c>
      <c r="V25" s="14" t="s">
        <v>914</v>
      </c>
      <c r="X25" s="121" t="s">
        <v>4273</v>
      </c>
      <c r="Y25" s="121" t="s">
        <v>4284</v>
      </c>
    </row>
    <row r="26" spans="1:28" x14ac:dyDescent="0.25">
      <c r="A26">
        <f>IF(ISNUMBER(SEARCH('Project Detail'!$B$5,'Data Validation'!B26)),MAX($A$1:A25)+1,0)</f>
        <v>0</v>
      </c>
      <c r="B26" s="125" t="s">
        <v>4064</v>
      </c>
      <c r="D26" t="str">
        <f>IFERROR(VLOOKUP(ROWS($D$2:D26),$A$2:$B$1000,2,0),"")</f>
        <v/>
      </c>
      <c r="F26" s="15">
        <v>44166</v>
      </c>
      <c r="G26" s="15">
        <v>44151</v>
      </c>
      <c r="I26" s="14" t="s">
        <v>538</v>
      </c>
      <c r="J26" s="14"/>
      <c r="K26" s="14" t="s">
        <v>537</v>
      </c>
      <c r="L26" s="14" t="s">
        <v>507</v>
      </c>
      <c r="N26" s="69" t="s">
        <v>579</v>
      </c>
      <c r="O26" s="69">
        <v>25</v>
      </c>
      <c r="P26" s="15" t="s">
        <v>591</v>
      </c>
      <c r="Q26" s="71" t="s">
        <v>15</v>
      </c>
      <c r="S26" s="14" t="s">
        <v>976</v>
      </c>
      <c r="T26" s="14" t="s">
        <v>977</v>
      </c>
      <c r="U26" s="14" t="s">
        <v>479</v>
      </c>
      <c r="V26" s="14" t="s">
        <v>914</v>
      </c>
      <c r="X26" s="121" t="s">
        <v>4067</v>
      </c>
      <c r="Y26" s="121" t="s">
        <v>4284</v>
      </c>
    </row>
    <row r="27" spans="1:28" x14ac:dyDescent="0.25">
      <c r="A27">
        <f>IF(ISNUMBER(SEARCH('Project Detail'!$B$5,'Data Validation'!B27)),MAX($A$1:A26)+1,0)</f>
        <v>0</v>
      </c>
      <c r="B27" s="125" t="s">
        <v>3421</v>
      </c>
      <c r="D27" t="str">
        <f>IFERROR(VLOOKUP(ROWS($D$2:D27),$A$2:$B$1000,2,0),"")</f>
        <v/>
      </c>
      <c r="F27" s="15">
        <v>44181</v>
      </c>
      <c r="G27" s="15">
        <v>44166</v>
      </c>
      <c r="I27" s="14" t="s">
        <v>539</v>
      </c>
      <c r="J27" s="14" t="s">
        <v>2608</v>
      </c>
      <c r="K27" s="14"/>
      <c r="L27" s="14"/>
      <c r="N27" s="69" t="s">
        <v>580</v>
      </c>
      <c r="O27" s="69">
        <v>26</v>
      </c>
      <c r="P27" s="15" t="s">
        <v>592</v>
      </c>
      <c r="Q27" s="71" t="s">
        <v>16</v>
      </c>
      <c r="S27" s="14" t="s">
        <v>978</v>
      </c>
      <c r="T27" s="14" t="s">
        <v>979</v>
      </c>
      <c r="U27" s="14" t="s">
        <v>980</v>
      </c>
      <c r="V27" s="14" t="s">
        <v>914</v>
      </c>
      <c r="X27" s="121" t="s">
        <v>4068</v>
      </c>
      <c r="Y27" s="121" t="s">
        <v>4284</v>
      </c>
    </row>
    <row r="28" spans="1:28" x14ac:dyDescent="0.25">
      <c r="A28">
        <f>IF(ISNUMBER(SEARCH('Project Detail'!$B$5,'Data Validation'!B28)),MAX($A$1:A27)+1,0)</f>
        <v>0</v>
      </c>
      <c r="B28" s="125" t="s">
        <v>23</v>
      </c>
      <c r="D28" t="str">
        <f>IFERROR(VLOOKUP(ROWS($D$2:D28),$A$2:$B$1000,2,0),"")</f>
        <v/>
      </c>
      <c r="F28" s="15">
        <v>44197</v>
      </c>
      <c r="G28" s="15">
        <v>44181</v>
      </c>
      <c r="I28" s="14" t="s">
        <v>540</v>
      </c>
      <c r="J28" s="14" t="s">
        <v>2608</v>
      </c>
      <c r="K28" s="14"/>
      <c r="L28" s="14"/>
      <c r="N28" s="69" t="s">
        <v>581</v>
      </c>
      <c r="O28" s="69">
        <v>27</v>
      </c>
      <c r="P28" s="15" t="s">
        <v>163</v>
      </c>
      <c r="Q28" s="71" t="s">
        <v>20</v>
      </c>
      <c r="S28" s="14" t="s">
        <v>981</v>
      </c>
      <c r="T28" s="14" t="s">
        <v>982</v>
      </c>
      <c r="U28" s="14" t="s">
        <v>983</v>
      </c>
      <c r="V28" s="14" t="s">
        <v>914</v>
      </c>
      <c r="X28" s="121" t="s">
        <v>4083</v>
      </c>
      <c r="Y28" s="121" t="s">
        <v>4284</v>
      </c>
    </row>
    <row r="29" spans="1:28" x14ac:dyDescent="0.25">
      <c r="A29">
        <f>IF(ISNUMBER(SEARCH('Project Detail'!$B$5,'Data Validation'!B29)),MAX($A$1:A28)+1,0)</f>
        <v>0</v>
      </c>
      <c r="B29" s="125" t="s">
        <v>24</v>
      </c>
      <c r="D29" t="str">
        <f>IFERROR(VLOOKUP(ROWS($D$2:D29),$A$2:$B$1000,2,0),"")</f>
        <v/>
      </c>
      <c r="F29" s="15">
        <v>44212</v>
      </c>
      <c r="G29" s="15">
        <v>44197</v>
      </c>
      <c r="I29" s="14" t="s">
        <v>165</v>
      </c>
      <c r="J29" s="14" t="s">
        <v>2608</v>
      </c>
      <c r="K29" s="14" t="s">
        <v>541</v>
      </c>
      <c r="L29" s="14" t="s">
        <v>510</v>
      </c>
      <c r="N29" s="69" t="s">
        <v>582</v>
      </c>
      <c r="O29" s="69">
        <v>28</v>
      </c>
      <c r="P29" s="15" t="s">
        <v>593</v>
      </c>
      <c r="Q29" s="71" t="s">
        <v>18</v>
      </c>
      <c r="S29" s="14" t="s">
        <v>984</v>
      </c>
      <c r="T29" s="14" t="s">
        <v>985</v>
      </c>
      <c r="U29" s="14" t="s">
        <v>272</v>
      </c>
      <c r="V29" s="14" t="s">
        <v>914</v>
      </c>
      <c r="X29" s="121" t="s">
        <v>4082</v>
      </c>
      <c r="Y29" s="121" t="s">
        <v>4284</v>
      </c>
    </row>
    <row r="30" spans="1:28" x14ac:dyDescent="0.25">
      <c r="A30">
        <f>IF(ISNUMBER(SEARCH('Project Detail'!$B$5,'Data Validation'!B30)),MAX($A$1:A29)+1,0)</f>
        <v>0</v>
      </c>
      <c r="B30" s="125" t="s">
        <v>4803</v>
      </c>
      <c r="D30" t="str">
        <f>IFERROR(VLOOKUP(ROWS($D$2:D30),$A$2:$B$1000,2,0),"")</f>
        <v/>
      </c>
      <c r="F30" s="15">
        <v>44228</v>
      </c>
      <c r="G30" s="15">
        <v>44212</v>
      </c>
      <c r="I30" s="14" t="s">
        <v>542</v>
      </c>
      <c r="J30" s="14"/>
      <c r="K30" s="14" t="s">
        <v>543</v>
      </c>
      <c r="L30" s="14" t="s">
        <v>507</v>
      </c>
      <c r="N30" s="69" t="s">
        <v>583</v>
      </c>
      <c r="O30" s="69">
        <v>29</v>
      </c>
      <c r="P30" s="15" t="s">
        <v>594</v>
      </c>
      <c r="Q30" s="71" t="s">
        <v>19</v>
      </c>
      <c r="S30" s="14" t="s">
        <v>986</v>
      </c>
      <c r="T30" s="14" t="s">
        <v>987</v>
      </c>
      <c r="U30" s="14" t="s">
        <v>397</v>
      </c>
      <c r="V30" s="14" t="s">
        <v>924</v>
      </c>
      <c r="X30" s="121" t="s">
        <v>4094</v>
      </c>
      <c r="Y30" s="121" t="s">
        <v>4284</v>
      </c>
    </row>
    <row r="31" spans="1:28" x14ac:dyDescent="0.25">
      <c r="A31">
        <f>IF(ISNUMBER(SEARCH('Project Detail'!$B$5,'Data Validation'!B31)),MAX($A$1:A30)+1,0)</f>
        <v>0</v>
      </c>
      <c r="B31" s="125" t="s">
        <v>728</v>
      </c>
      <c r="D31" t="str">
        <f>IFERROR(VLOOKUP(ROWS($D$2:D31),$A$2:$B$1000,2,0),"")</f>
        <v/>
      </c>
      <c r="F31" s="15">
        <v>44243</v>
      </c>
      <c r="G31" s="15">
        <v>44228</v>
      </c>
      <c r="I31" s="14" t="s">
        <v>544</v>
      </c>
      <c r="J31" s="14"/>
      <c r="K31" s="14" t="s">
        <v>543</v>
      </c>
      <c r="L31" s="14" t="s">
        <v>507</v>
      </c>
      <c r="N31" s="69" t="s">
        <v>584</v>
      </c>
      <c r="O31" s="69">
        <v>30</v>
      </c>
      <c r="P31" s="15" t="s">
        <v>170</v>
      </c>
      <c r="Q31" s="71" t="s">
        <v>598</v>
      </c>
      <c r="S31" s="14" t="s">
        <v>988</v>
      </c>
      <c r="T31" s="14" t="s">
        <v>989</v>
      </c>
      <c r="U31" s="14" t="s">
        <v>990</v>
      </c>
      <c r="V31" s="14" t="s">
        <v>924</v>
      </c>
      <c r="X31" s="121" t="s">
        <v>4093</v>
      </c>
      <c r="Y31" s="121" t="s">
        <v>4284</v>
      </c>
    </row>
    <row r="32" spans="1:28" x14ac:dyDescent="0.25">
      <c r="A32">
        <f>IF(ISNUMBER(SEARCH('Project Detail'!$B$5,'Data Validation'!B32)),MAX($A$1:A31)+1,0)</f>
        <v>0</v>
      </c>
      <c r="B32" s="125" t="s">
        <v>733</v>
      </c>
      <c r="D32" t="str">
        <f>IFERROR(VLOOKUP(ROWS($D$2:D32),$A$2:$B$1000,2,0),"")</f>
        <v/>
      </c>
      <c r="F32" s="15">
        <v>44256</v>
      </c>
      <c r="G32" s="15">
        <v>44243</v>
      </c>
      <c r="I32" s="14" t="s">
        <v>277</v>
      </c>
      <c r="J32" s="14" t="s">
        <v>545</v>
      </c>
      <c r="K32" s="14" t="s">
        <v>543</v>
      </c>
      <c r="L32" s="14" t="s">
        <v>507</v>
      </c>
      <c r="N32" s="69" t="s">
        <v>585</v>
      </c>
      <c r="O32" s="69">
        <v>31</v>
      </c>
      <c r="P32" s="15"/>
      <c r="Q32" s="71" t="s">
        <v>599</v>
      </c>
      <c r="S32" s="14" t="s">
        <v>991</v>
      </c>
      <c r="T32" s="14" t="s">
        <v>992</v>
      </c>
      <c r="U32" s="14" t="s">
        <v>782</v>
      </c>
      <c r="V32" s="14" t="s">
        <v>914</v>
      </c>
      <c r="X32" s="121" t="s">
        <v>4120</v>
      </c>
      <c r="Y32" s="121" t="s">
        <v>4284</v>
      </c>
    </row>
    <row r="33" spans="1:25" x14ac:dyDescent="0.25">
      <c r="A33">
        <f>IF(ISNUMBER(SEARCH('Project Detail'!$B$5,'Data Validation'!B33)),MAX($A$1:A32)+1,0)</f>
        <v>0</v>
      </c>
      <c r="B33" s="125" t="s">
        <v>726</v>
      </c>
      <c r="D33" t="str">
        <f>IFERROR(VLOOKUP(ROWS($D$2:D33),$A$2:$B$1000,2,0),"")</f>
        <v/>
      </c>
      <c r="F33" s="15">
        <v>44271</v>
      </c>
      <c r="G33" s="15">
        <v>44256</v>
      </c>
      <c r="I33" s="14" t="s">
        <v>546</v>
      </c>
      <c r="J33" s="14"/>
      <c r="K33" s="14"/>
      <c r="L33" s="14" t="s">
        <v>512</v>
      </c>
      <c r="N33" s="69" t="s">
        <v>586</v>
      </c>
      <c r="O33" s="69">
        <v>32</v>
      </c>
      <c r="P33" s="15"/>
      <c r="Q33" s="71" t="s">
        <v>600</v>
      </c>
      <c r="S33" s="14" t="s">
        <v>993</v>
      </c>
      <c r="T33" s="14" t="s">
        <v>994</v>
      </c>
      <c r="U33" s="14" t="s">
        <v>995</v>
      </c>
      <c r="V33" s="14" t="s">
        <v>914</v>
      </c>
      <c r="X33" s="121" t="s">
        <v>4121</v>
      </c>
      <c r="Y33" s="121" t="s">
        <v>4284</v>
      </c>
    </row>
    <row r="34" spans="1:25" x14ac:dyDescent="0.25">
      <c r="A34">
        <f>IF(ISNUMBER(SEARCH('Project Detail'!$B$5,'Data Validation'!B34)),MAX($A$1:A33)+1,0)</f>
        <v>0</v>
      </c>
      <c r="B34" s="125" t="s">
        <v>744</v>
      </c>
      <c r="D34" t="str">
        <f>IFERROR(VLOOKUP(ROWS($D$2:D34),$A$2:$B$1000,2,0),"")</f>
        <v/>
      </c>
      <c r="F34" s="15">
        <v>44287</v>
      </c>
      <c r="G34" s="15">
        <v>44271</v>
      </c>
      <c r="I34" s="14" t="s">
        <v>498</v>
      </c>
      <c r="J34" s="14" t="s">
        <v>2608</v>
      </c>
      <c r="K34" s="14" t="s">
        <v>500</v>
      </c>
      <c r="L34" s="14" t="s">
        <v>510</v>
      </c>
      <c r="N34" s="69" t="s">
        <v>604</v>
      </c>
      <c r="O34" s="69">
        <v>33</v>
      </c>
      <c r="P34" s="14"/>
      <c r="Q34" s="71" t="s">
        <v>601</v>
      </c>
      <c r="S34" s="14" t="s">
        <v>996</v>
      </c>
      <c r="T34" s="14" t="s">
        <v>997</v>
      </c>
      <c r="U34" s="14" t="s">
        <v>897</v>
      </c>
      <c r="V34" s="14" t="s">
        <v>914</v>
      </c>
      <c r="X34" s="121" t="s">
        <v>4274</v>
      </c>
      <c r="Y34" s="121" t="s">
        <v>4284</v>
      </c>
    </row>
    <row r="35" spans="1:25" x14ac:dyDescent="0.25">
      <c r="A35">
        <f>IF(ISNUMBER(SEARCH('Project Detail'!$B$5,'Data Validation'!B35)),MAX($A$1:A34)+1,0)</f>
        <v>0</v>
      </c>
      <c r="B35" s="125" t="s">
        <v>681</v>
      </c>
      <c r="D35" t="str">
        <f>IFERROR(VLOOKUP(ROWS($D$2:D35),$A$2:$B$1000,2,0),"")</f>
        <v/>
      </c>
      <c r="F35" s="15">
        <v>44302</v>
      </c>
      <c r="G35" s="15">
        <v>44287</v>
      </c>
      <c r="I35" s="14" t="s">
        <v>293</v>
      </c>
      <c r="J35" s="14" t="s">
        <v>547</v>
      </c>
      <c r="K35" s="14" t="s">
        <v>548</v>
      </c>
      <c r="L35" s="14" t="s">
        <v>507</v>
      </c>
      <c r="N35" s="69" t="s">
        <v>605</v>
      </c>
      <c r="O35" s="69">
        <v>34</v>
      </c>
      <c r="P35" s="14"/>
      <c r="Q35" s="71" t="s">
        <v>602</v>
      </c>
      <c r="S35" s="14" t="s">
        <v>998</v>
      </c>
      <c r="T35" s="14" t="s">
        <v>999</v>
      </c>
      <c r="U35" s="14" t="s">
        <v>1000</v>
      </c>
      <c r="V35" s="14" t="s">
        <v>914</v>
      </c>
      <c r="X35" s="121" t="s">
        <v>4070</v>
      </c>
      <c r="Y35" s="121" t="s">
        <v>4284</v>
      </c>
    </row>
    <row r="36" spans="1:25" x14ac:dyDescent="0.25">
      <c r="A36">
        <f>IF(ISNUMBER(SEARCH('Project Detail'!$B$5,'Data Validation'!B36)),MAX($A$1:A35)+1,0)</f>
        <v>0</v>
      </c>
      <c r="B36" s="125" t="s">
        <v>692</v>
      </c>
      <c r="D36" t="str">
        <f>IFERROR(VLOOKUP(ROWS($D$2:D36),$A$2:$B$1000,2,0),"")</f>
        <v/>
      </c>
      <c r="F36" s="15">
        <v>44317</v>
      </c>
      <c r="G36" s="15">
        <v>44302</v>
      </c>
      <c r="I36" s="14" t="s">
        <v>120</v>
      </c>
      <c r="J36" s="14" t="s">
        <v>549</v>
      </c>
      <c r="K36" s="14" t="s">
        <v>550</v>
      </c>
      <c r="L36" s="14" t="s">
        <v>507</v>
      </c>
      <c r="N36" s="69" t="s">
        <v>606</v>
      </c>
      <c r="O36" s="69">
        <v>35</v>
      </c>
      <c r="P36" s="14"/>
      <c r="Q36" s="71" t="s">
        <v>603</v>
      </c>
      <c r="S36" s="14" t="s">
        <v>1001</v>
      </c>
      <c r="T36" s="14" t="s">
        <v>1002</v>
      </c>
      <c r="U36" s="14" t="s">
        <v>285</v>
      </c>
      <c r="V36" s="14" t="s">
        <v>914</v>
      </c>
      <c r="X36" s="121" t="s">
        <v>4069</v>
      </c>
      <c r="Y36" s="121" t="s">
        <v>4284</v>
      </c>
    </row>
    <row r="37" spans="1:25" x14ac:dyDescent="0.25">
      <c r="A37">
        <f>IF(ISNUMBER(SEARCH('Project Detail'!$B$5,'Data Validation'!B37)),MAX($A$1:A36)+1,0)</f>
        <v>0</v>
      </c>
      <c r="B37" s="125" t="s">
        <v>730</v>
      </c>
      <c r="D37" t="str">
        <f>IFERROR(VLOOKUP(ROWS($D$2:D37),$A$2:$B$1000,2,0),"")</f>
        <v/>
      </c>
      <c r="F37" s="15">
        <v>44332</v>
      </c>
      <c r="G37" s="15">
        <v>44317</v>
      </c>
      <c r="I37" s="14" t="s">
        <v>67</v>
      </c>
      <c r="J37" s="14"/>
      <c r="K37" s="14"/>
      <c r="L37" s="14" t="s">
        <v>512</v>
      </c>
      <c r="N37" s="69" t="s">
        <v>607</v>
      </c>
      <c r="O37" s="69">
        <v>36</v>
      </c>
      <c r="P37" s="14"/>
      <c r="Q37" s="71" t="s">
        <v>167</v>
      </c>
      <c r="S37" s="14" t="s">
        <v>1003</v>
      </c>
      <c r="T37" s="14" t="s">
        <v>1004</v>
      </c>
      <c r="U37" s="14" t="s">
        <v>1005</v>
      </c>
      <c r="V37" s="14" t="s">
        <v>914</v>
      </c>
      <c r="X37" s="121" t="s">
        <v>4084</v>
      </c>
      <c r="Y37" s="121" t="s">
        <v>4284</v>
      </c>
    </row>
    <row r="38" spans="1:25" x14ac:dyDescent="0.25">
      <c r="A38">
        <f>IF(ISNUMBER(SEARCH('Project Detail'!$B$5,'Data Validation'!B38)),MAX($A$1:A37)+1,0)</f>
        <v>0</v>
      </c>
      <c r="B38" s="125" t="s">
        <v>756</v>
      </c>
      <c r="D38" t="str">
        <f>IFERROR(VLOOKUP(ROWS($D$2:D38),$A$2:$B$1000,2,0),"")</f>
        <v/>
      </c>
      <c r="I38" s="14" t="s">
        <v>289</v>
      </c>
      <c r="J38" s="14" t="s">
        <v>551</v>
      </c>
      <c r="K38" s="14" t="s">
        <v>552</v>
      </c>
      <c r="L38" s="14" t="s">
        <v>507</v>
      </c>
      <c r="N38" s="69" t="s">
        <v>608</v>
      </c>
      <c r="O38" s="69">
        <v>37</v>
      </c>
      <c r="P38" s="14"/>
      <c r="Q38" s="71" t="s">
        <v>168</v>
      </c>
      <c r="S38" s="14" t="s">
        <v>1006</v>
      </c>
      <c r="T38" s="14" t="s">
        <v>1007</v>
      </c>
      <c r="U38" s="14" t="s">
        <v>1008</v>
      </c>
      <c r="V38" s="14" t="s">
        <v>914</v>
      </c>
      <c r="X38" s="121" t="s">
        <v>4095</v>
      </c>
      <c r="Y38" s="121" t="s">
        <v>4284</v>
      </c>
    </row>
    <row r="39" spans="1:25" x14ac:dyDescent="0.25">
      <c r="A39">
        <f>IF(ISNUMBER(SEARCH('Project Detail'!$B$5,'Data Validation'!B39)),MAX($A$1:A38)+1,0)</f>
        <v>0</v>
      </c>
      <c r="B39" s="125" t="s">
        <v>278</v>
      </c>
      <c r="D39" t="str">
        <f>IFERROR(VLOOKUP(ROWS($D$2:D39),$A$2:$B$1000,2,0),"")</f>
        <v/>
      </c>
      <c r="I39" s="14" t="s">
        <v>553</v>
      </c>
      <c r="J39" s="14"/>
      <c r="K39" s="14"/>
      <c r="L39" s="14"/>
      <c r="N39" s="69" t="s">
        <v>609</v>
      </c>
      <c r="O39" s="69">
        <v>38</v>
      </c>
      <c r="P39" s="14"/>
      <c r="Q39" s="71" t="s">
        <v>199</v>
      </c>
      <c r="S39" s="14" t="s">
        <v>1009</v>
      </c>
      <c r="T39" s="14" t="s">
        <v>1010</v>
      </c>
      <c r="U39" s="14" t="s">
        <v>1011</v>
      </c>
      <c r="V39" s="14" t="s">
        <v>914</v>
      </c>
      <c r="X39" s="121" t="s">
        <v>4096</v>
      </c>
      <c r="Y39" s="121" t="s">
        <v>4284</v>
      </c>
    </row>
    <row r="40" spans="1:25" x14ac:dyDescent="0.25">
      <c r="A40">
        <f>IF(ISNUMBER(SEARCH('Project Detail'!$B$5,'Data Validation'!B40)),MAX($A$1:A39)+1,0)</f>
        <v>0</v>
      </c>
      <c r="B40" s="125" t="s">
        <v>678</v>
      </c>
      <c r="D40" t="str">
        <f>IFERROR(VLOOKUP(ROWS($D$2:D40),$A$2:$B$1000,2,0),"")</f>
        <v/>
      </c>
      <c r="I40" s="14" t="s">
        <v>484</v>
      </c>
      <c r="J40" s="14" t="s">
        <v>554</v>
      </c>
      <c r="K40" s="14" t="s">
        <v>555</v>
      </c>
      <c r="L40" s="14" t="s">
        <v>507</v>
      </c>
      <c r="N40" s="69" t="s">
        <v>610</v>
      </c>
      <c r="O40" s="69">
        <v>39</v>
      </c>
      <c r="P40" s="14"/>
      <c r="Q40" s="71" t="s">
        <v>166</v>
      </c>
      <c r="S40" s="14" t="s">
        <v>1012</v>
      </c>
      <c r="T40" s="14" t="s">
        <v>1013</v>
      </c>
      <c r="U40" s="14" t="s">
        <v>1014</v>
      </c>
      <c r="V40" s="14" t="s">
        <v>914</v>
      </c>
      <c r="X40" s="121" t="s">
        <v>4123</v>
      </c>
      <c r="Y40" s="121" t="s">
        <v>4284</v>
      </c>
    </row>
    <row r="41" spans="1:25" x14ac:dyDescent="0.25">
      <c r="A41">
        <f>IF(ISNUMBER(SEARCH('Project Detail'!$B$5,'Data Validation'!B41)),MAX($A$1:A40)+1,0)</f>
        <v>0</v>
      </c>
      <c r="B41" s="125" t="s">
        <v>4074</v>
      </c>
      <c r="D41" t="str">
        <f>IFERROR(VLOOKUP(ROWS($D$2:D41),$A$2:$B$1000,2,0),"")</f>
        <v/>
      </c>
      <c r="S41" s="14" t="s">
        <v>1015</v>
      </c>
      <c r="T41" s="14" t="s">
        <v>1016</v>
      </c>
      <c r="U41" s="14" t="s">
        <v>1017</v>
      </c>
      <c r="V41" s="14" t="s">
        <v>914</v>
      </c>
      <c r="X41" s="121" t="s">
        <v>4122</v>
      </c>
      <c r="Y41" s="121" t="s">
        <v>4284</v>
      </c>
    </row>
    <row r="42" spans="1:25" x14ac:dyDescent="0.25">
      <c r="A42">
        <f>IF(ISNUMBER(SEARCH('Project Detail'!$B$5,'Data Validation'!B42)),MAX($A$1:A41)+1,0)</f>
        <v>0</v>
      </c>
      <c r="B42" s="125" t="s">
        <v>713</v>
      </c>
      <c r="D42" t="str">
        <f>IFERROR(VLOOKUP(ROWS($D$2:D42),$A$2:$B$1000,2,0),"")</f>
        <v/>
      </c>
      <c r="S42" s="14" t="s">
        <v>1018</v>
      </c>
      <c r="T42" s="14" t="s">
        <v>1019</v>
      </c>
      <c r="U42" s="14" t="s">
        <v>1020</v>
      </c>
      <c r="V42" s="14" t="s">
        <v>914</v>
      </c>
      <c r="X42" s="121" t="s">
        <v>4071</v>
      </c>
      <c r="Y42" s="121" t="s">
        <v>4284</v>
      </c>
    </row>
    <row r="43" spans="1:25" x14ac:dyDescent="0.25">
      <c r="A43">
        <f>IF(ISNUMBER(SEARCH('Project Detail'!$B$5,'Data Validation'!B43)),MAX($A$1:A42)+1,0)</f>
        <v>0</v>
      </c>
      <c r="B43" s="125" t="s">
        <v>715</v>
      </c>
      <c r="D43" t="str">
        <f>IFERROR(VLOOKUP(ROWS($D$2:D43),$A$2:$B$1000,2,0),"")</f>
        <v/>
      </c>
      <c r="S43" s="14" t="s">
        <v>1021</v>
      </c>
      <c r="T43" s="14" t="s">
        <v>1022</v>
      </c>
      <c r="U43" s="14" t="s">
        <v>1023</v>
      </c>
      <c r="V43" s="14" t="s">
        <v>914</v>
      </c>
      <c r="X43" s="121" t="s">
        <v>4085</v>
      </c>
      <c r="Y43" s="121" t="s">
        <v>4284</v>
      </c>
    </row>
    <row r="44" spans="1:25" x14ac:dyDescent="0.25">
      <c r="A44">
        <f>IF(ISNUMBER(SEARCH('Project Detail'!$B$5,'Data Validation'!B44)),MAX($A$1:A43)+1,0)</f>
        <v>0</v>
      </c>
      <c r="B44" s="125" t="s">
        <v>650</v>
      </c>
      <c r="D44" t="str">
        <f>IFERROR(VLOOKUP(ROWS($D$2:D44),$A$2:$B$1000,2,0),"")</f>
        <v/>
      </c>
      <c r="S44" s="14" t="s">
        <v>1024</v>
      </c>
      <c r="T44" s="14" t="s">
        <v>1025</v>
      </c>
      <c r="U44" s="14" t="s">
        <v>1025</v>
      </c>
      <c r="V44" s="14" t="s">
        <v>924</v>
      </c>
      <c r="X44" s="121" t="s">
        <v>4098</v>
      </c>
      <c r="Y44" s="121" t="s">
        <v>4284</v>
      </c>
    </row>
    <row r="45" spans="1:25" x14ac:dyDescent="0.25">
      <c r="A45">
        <f>IF(ISNUMBER(SEARCH('Project Detail'!$B$5,'Data Validation'!B45)),MAX($A$1:A44)+1,0)</f>
        <v>0</v>
      </c>
      <c r="B45" s="125" t="s">
        <v>4500</v>
      </c>
      <c r="D45" t="str">
        <f>IFERROR(VLOOKUP(ROWS($D$2:D45),$A$2:$B$1000,2,0),"")</f>
        <v/>
      </c>
      <c r="S45" s="14" t="s">
        <v>1026</v>
      </c>
      <c r="T45" s="14" t="s">
        <v>1027</v>
      </c>
      <c r="U45" s="14" t="s">
        <v>270</v>
      </c>
      <c r="V45" s="14" t="s">
        <v>924</v>
      </c>
      <c r="X45" s="121" t="s">
        <v>4097</v>
      </c>
      <c r="Y45" s="121" t="s">
        <v>4284</v>
      </c>
    </row>
    <row r="46" spans="1:25" x14ac:dyDescent="0.25">
      <c r="A46">
        <f>IF(ISNUMBER(SEARCH('Project Detail'!$B$5,'Data Validation'!B46)),MAX($A$1:A45)+1,0)</f>
        <v>0</v>
      </c>
      <c r="B46" s="125" t="s">
        <v>4503</v>
      </c>
      <c r="D46" t="str">
        <f>IFERROR(VLOOKUP(ROWS($D$2:D46),$A$2:$B$1000,2,0),"")</f>
        <v/>
      </c>
      <c r="S46" s="14" t="s">
        <v>1028</v>
      </c>
      <c r="T46" s="14" t="s">
        <v>1029</v>
      </c>
      <c r="U46" s="14" t="s">
        <v>1030</v>
      </c>
      <c r="V46" s="14" t="s">
        <v>914</v>
      </c>
      <c r="X46" s="121" t="s">
        <v>4125</v>
      </c>
      <c r="Y46" s="121" t="s">
        <v>4284</v>
      </c>
    </row>
    <row r="47" spans="1:25" x14ac:dyDescent="0.25">
      <c r="A47">
        <f>IF(ISNUMBER(SEARCH('Project Detail'!$B$5,'Data Validation'!B47)),MAX($A$1:A46)+1,0)</f>
        <v>0</v>
      </c>
      <c r="B47" s="125" t="s">
        <v>4505</v>
      </c>
      <c r="D47" t="str">
        <f>IFERROR(VLOOKUP(ROWS($D$2:D47),$A$2:$B$1000,2,0),"")</f>
        <v/>
      </c>
      <c r="S47" s="14" t="s">
        <v>1031</v>
      </c>
      <c r="T47" s="14" t="s">
        <v>1032</v>
      </c>
      <c r="U47" s="14" t="s">
        <v>1033</v>
      </c>
      <c r="V47" s="14" t="s">
        <v>914</v>
      </c>
      <c r="X47" s="121" t="s">
        <v>4124</v>
      </c>
      <c r="Y47" s="121" t="s">
        <v>4284</v>
      </c>
    </row>
    <row r="48" spans="1:25" x14ac:dyDescent="0.25">
      <c r="A48">
        <f>IF(ISNUMBER(SEARCH('Project Detail'!$B$5,'Data Validation'!B48)),MAX($A$1:A47)+1,0)</f>
        <v>0</v>
      </c>
      <c r="B48" s="125" t="s">
        <v>2733</v>
      </c>
      <c r="D48" t="str">
        <f>IFERROR(VLOOKUP(ROWS($D$2:D48),$A$2:$B$1000,2,0),"")</f>
        <v/>
      </c>
      <c r="S48" s="14" t="s">
        <v>1034</v>
      </c>
      <c r="T48" s="14" t="s">
        <v>1035</v>
      </c>
      <c r="U48" s="14" t="s">
        <v>1036</v>
      </c>
      <c r="V48" s="14" t="s">
        <v>914</v>
      </c>
      <c r="X48" s="121" t="s">
        <v>4072</v>
      </c>
      <c r="Y48" s="121" t="s">
        <v>4284</v>
      </c>
    </row>
    <row r="49" spans="1:25" x14ac:dyDescent="0.25">
      <c r="A49">
        <f>IF(ISNUMBER(SEARCH('Project Detail'!$B$5,'Data Validation'!B49)),MAX($A$1:A48)+1,0)</f>
        <v>0</v>
      </c>
      <c r="B49" s="125" t="s">
        <v>2811</v>
      </c>
      <c r="D49" t="str">
        <f>IFERROR(VLOOKUP(ROWS($D$2:D49),$A$2:$B$1000,2,0),"")</f>
        <v/>
      </c>
      <c r="S49" s="14" t="s">
        <v>1037</v>
      </c>
      <c r="T49" s="14" t="s">
        <v>1038</v>
      </c>
      <c r="U49" s="14" t="s">
        <v>1039</v>
      </c>
      <c r="V49" s="14" t="s">
        <v>914</v>
      </c>
      <c r="X49" s="121" t="s">
        <v>4086</v>
      </c>
      <c r="Y49" s="121" t="s">
        <v>4284</v>
      </c>
    </row>
    <row r="50" spans="1:25" x14ac:dyDescent="0.25">
      <c r="A50">
        <f>IF(ISNUMBER(SEARCH('Project Detail'!$B$5,'Data Validation'!B50)),MAX($A$1:A49)+1,0)</f>
        <v>0</v>
      </c>
      <c r="B50" s="125" t="s">
        <v>3364</v>
      </c>
      <c r="D50" t="str">
        <f>IFERROR(VLOOKUP(ROWS($D$2:D50),$A$2:$B$1000,2,0),"")</f>
        <v/>
      </c>
      <c r="S50" s="14" t="s">
        <v>1040</v>
      </c>
      <c r="T50" s="14" t="s">
        <v>1041</v>
      </c>
      <c r="U50" s="14" t="s">
        <v>1042</v>
      </c>
      <c r="V50" s="14" t="s">
        <v>914</v>
      </c>
      <c r="X50" s="121" t="s">
        <v>4099</v>
      </c>
      <c r="Y50" s="121" t="s">
        <v>4284</v>
      </c>
    </row>
    <row r="51" spans="1:25" x14ac:dyDescent="0.25">
      <c r="A51">
        <f>IF(ISNUMBER(SEARCH('Project Detail'!$B$5,'Data Validation'!B51)),MAX($A$1:A50)+1,0)</f>
        <v>0</v>
      </c>
      <c r="B51" s="125" t="s">
        <v>2734</v>
      </c>
      <c r="D51" t="str">
        <f>IFERROR(VLOOKUP(ROWS($D$2:D51),$A$2:$B$1000,2,0),"")</f>
        <v/>
      </c>
      <c r="S51" s="14" t="s">
        <v>1043</v>
      </c>
      <c r="T51" s="14" t="s">
        <v>1044</v>
      </c>
      <c r="U51" s="14" t="s">
        <v>1045</v>
      </c>
      <c r="V51" s="14" t="s">
        <v>914</v>
      </c>
      <c r="X51" s="121" t="s">
        <v>2940</v>
      </c>
      <c r="Y51" s="121" t="s">
        <v>4284</v>
      </c>
    </row>
    <row r="52" spans="1:25" x14ac:dyDescent="0.25">
      <c r="A52">
        <f>IF(ISNUMBER(SEARCH('Project Detail'!$B$5,'Data Validation'!B52)),MAX($A$1:A51)+1,0)</f>
        <v>0</v>
      </c>
      <c r="B52" s="125" t="s">
        <v>4066</v>
      </c>
      <c r="D52" t="str">
        <f>IFERROR(VLOOKUP(ROWS($D$2:D52),$A$2:$B$1000,2,0),"")</f>
        <v/>
      </c>
      <c r="S52" s="14" t="s">
        <v>1046</v>
      </c>
      <c r="T52" s="14" t="s">
        <v>1047</v>
      </c>
      <c r="U52" s="14" t="s">
        <v>1048</v>
      </c>
      <c r="V52" s="14" t="s">
        <v>914</v>
      </c>
      <c r="X52" s="121" t="s">
        <v>4127</v>
      </c>
      <c r="Y52" s="121" t="s">
        <v>4284</v>
      </c>
    </row>
    <row r="53" spans="1:25" x14ac:dyDescent="0.25">
      <c r="A53">
        <f>IF(ISNUMBER(SEARCH('Project Detail'!$B$5,'Data Validation'!B53)),MAX($A$1:A52)+1,0)</f>
        <v>0</v>
      </c>
      <c r="B53" s="125" t="s">
        <v>4508</v>
      </c>
      <c r="D53" t="str">
        <f>IFERROR(VLOOKUP(ROWS($D$2:D53),$A$2:$B$1000,2,0),"")</f>
        <v/>
      </c>
      <c r="S53" s="14" t="s">
        <v>1049</v>
      </c>
      <c r="T53" s="14" t="s">
        <v>1050</v>
      </c>
      <c r="U53" s="14" t="s">
        <v>1051</v>
      </c>
      <c r="V53" s="14" t="s">
        <v>914</v>
      </c>
      <c r="X53" s="121" t="s">
        <v>4126</v>
      </c>
      <c r="Y53" s="121" t="s">
        <v>4284</v>
      </c>
    </row>
    <row r="54" spans="1:25" x14ac:dyDescent="0.25">
      <c r="A54">
        <f>IF(ISNUMBER(SEARCH('Project Detail'!$B$5,'Data Validation'!B54)),MAX($A$1:A53)+1,0)</f>
        <v>0</v>
      </c>
      <c r="B54" s="125" t="s">
        <v>4065</v>
      </c>
      <c r="D54" t="str">
        <f>IFERROR(VLOOKUP(ROWS($D$2:D54),$A$2:$B$1000,2,0),"")</f>
        <v/>
      </c>
      <c r="S54" s="14" t="s">
        <v>1052</v>
      </c>
      <c r="T54" s="14" t="s">
        <v>1053</v>
      </c>
      <c r="U54" s="14" t="s">
        <v>1054</v>
      </c>
      <c r="V54" s="14" t="s">
        <v>914</v>
      </c>
      <c r="X54" s="121" t="s">
        <v>4073</v>
      </c>
      <c r="Y54" s="121" t="s">
        <v>4284</v>
      </c>
    </row>
    <row r="55" spans="1:25" x14ac:dyDescent="0.25">
      <c r="A55">
        <f>IF(ISNUMBER(SEARCH('Project Detail'!$B$5,'Data Validation'!B55)),MAX($A$1:A54)+1,0)</f>
        <v>0</v>
      </c>
      <c r="B55" s="125" t="s">
        <v>4512</v>
      </c>
      <c r="D55" t="str">
        <f>IFERROR(VLOOKUP(ROWS($D$2:D55),$A$2:$B$1000,2,0),"")</f>
        <v/>
      </c>
      <c r="S55" s="14" t="s">
        <v>1055</v>
      </c>
      <c r="T55" s="14" t="s">
        <v>1056</v>
      </c>
      <c r="U55" s="14" t="s">
        <v>1057</v>
      </c>
      <c r="V55" s="14" t="s">
        <v>914</v>
      </c>
      <c r="X55" s="121" t="s">
        <v>4087</v>
      </c>
      <c r="Y55" s="121" t="s">
        <v>4284</v>
      </c>
    </row>
    <row r="56" spans="1:25" x14ac:dyDescent="0.25">
      <c r="A56">
        <f>IF(ISNUMBER(SEARCH('Project Detail'!$B$5,'Data Validation'!B56)),MAX($A$1:A55)+1,0)</f>
        <v>0</v>
      </c>
      <c r="B56" s="125" t="s">
        <v>2908</v>
      </c>
      <c r="D56" t="str">
        <f>IFERROR(VLOOKUP(ROWS($D$2:D56),$A$2:$B$1000,2,0),"")</f>
        <v/>
      </c>
      <c r="S56" s="14" t="s">
        <v>1058</v>
      </c>
      <c r="T56" s="14" t="s">
        <v>1059</v>
      </c>
      <c r="U56" s="14" t="s">
        <v>1060</v>
      </c>
      <c r="V56" s="14" t="s">
        <v>914</v>
      </c>
      <c r="X56" s="121" t="s">
        <v>4100</v>
      </c>
      <c r="Y56" s="121" t="s">
        <v>4284</v>
      </c>
    </row>
    <row r="57" spans="1:25" x14ac:dyDescent="0.25">
      <c r="A57">
        <f>IF(ISNUMBER(SEARCH('Project Detail'!$B$5,'Data Validation'!B57)),MAX($A$1:A56)+1,0)</f>
        <v>0</v>
      </c>
      <c r="B57" s="125" t="s">
        <v>863</v>
      </c>
      <c r="D57" t="str">
        <f>IFERROR(VLOOKUP(ROWS($D$2:D57),$A$2:$B$1000,2,0),"")</f>
        <v/>
      </c>
      <c r="S57" s="14" t="s">
        <v>1061</v>
      </c>
      <c r="T57" s="14" t="s">
        <v>1062</v>
      </c>
      <c r="U57" s="14" t="s">
        <v>1063</v>
      </c>
      <c r="V57" s="14" t="s">
        <v>914</v>
      </c>
      <c r="X57" s="121" t="s">
        <v>4088</v>
      </c>
      <c r="Y57" s="121" t="s">
        <v>4284</v>
      </c>
    </row>
    <row r="58" spans="1:25" x14ac:dyDescent="0.25">
      <c r="A58">
        <f>IF(ISNUMBER(SEARCH('Project Detail'!$B$5,'Data Validation'!B58)),MAX($A$1:A57)+1,0)</f>
        <v>0</v>
      </c>
      <c r="B58" s="125" t="s">
        <v>823</v>
      </c>
      <c r="D58" t="str">
        <f>IFERROR(VLOOKUP(ROWS($D$2:D58),$A$2:$B$1000,2,0),"")</f>
        <v/>
      </c>
      <c r="S58" s="14" t="s">
        <v>1064</v>
      </c>
      <c r="T58" s="14" t="s">
        <v>1065</v>
      </c>
      <c r="U58" s="14" t="s">
        <v>1066</v>
      </c>
      <c r="V58" s="14" t="s">
        <v>914</v>
      </c>
      <c r="X58" s="121" t="s">
        <v>4089</v>
      </c>
      <c r="Y58" s="121" t="s">
        <v>4284</v>
      </c>
    </row>
    <row r="59" spans="1:25" x14ac:dyDescent="0.25">
      <c r="A59">
        <f>IF(ISNUMBER(SEARCH('Project Detail'!$B$5,'Data Validation'!B59)),MAX($A$1:A58)+1,0)</f>
        <v>0</v>
      </c>
      <c r="B59" s="125" t="s">
        <v>2909</v>
      </c>
      <c r="D59" t="str">
        <f>IFERROR(VLOOKUP(ROWS($D$2:D59),$A$2:$B$1000,2,0),"")</f>
        <v/>
      </c>
      <c r="S59" s="14" t="s">
        <v>1067</v>
      </c>
      <c r="T59" s="14" t="s">
        <v>1068</v>
      </c>
      <c r="U59" s="14" t="s">
        <v>1069</v>
      </c>
      <c r="V59" s="14" t="s">
        <v>914</v>
      </c>
      <c r="X59" s="121" t="s">
        <v>4260</v>
      </c>
      <c r="Y59" s="121" t="s">
        <v>4284</v>
      </c>
    </row>
    <row r="60" spans="1:25" x14ac:dyDescent="0.25">
      <c r="A60">
        <f>IF(ISNUMBER(SEARCH('Project Detail'!$B$5,'Data Validation'!B60)),MAX($A$1:A59)+1,0)</f>
        <v>0</v>
      </c>
      <c r="B60" s="125" t="s">
        <v>4399</v>
      </c>
      <c r="D60" t="str">
        <f>IFERROR(VLOOKUP(ROWS($D$2:D60),$A$2:$B$1000,2,0),"")</f>
        <v/>
      </c>
      <c r="S60" s="14" t="s">
        <v>1070</v>
      </c>
      <c r="T60" s="14" t="s">
        <v>1071</v>
      </c>
      <c r="U60" s="14" t="s">
        <v>1072</v>
      </c>
      <c r="V60" s="14" t="s">
        <v>914</v>
      </c>
      <c r="X60" s="121" t="s">
        <v>4261</v>
      </c>
      <c r="Y60" s="121" t="s">
        <v>4284</v>
      </c>
    </row>
    <row r="61" spans="1:25" x14ac:dyDescent="0.25">
      <c r="A61">
        <f>IF(ISNUMBER(SEARCH('Project Detail'!$B$5,'Data Validation'!B61)),MAX($A$1:A60)+1,0)</f>
        <v>0</v>
      </c>
      <c r="B61" s="125" t="s">
        <v>2910</v>
      </c>
      <c r="D61" t="str">
        <f>IFERROR(VLOOKUP(ROWS($D$2:D61),$A$2:$B$1000,2,0),"")</f>
        <v/>
      </c>
      <c r="S61" s="14" t="s">
        <v>1073</v>
      </c>
      <c r="T61" s="14" t="s">
        <v>1074</v>
      </c>
      <c r="U61" s="14" t="s">
        <v>894</v>
      </c>
      <c r="V61" s="14" t="s">
        <v>914</v>
      </c>
      <c r="X61" s="121" t="s">
        <v>4262</v>
      </c>
      <c r="Y61" s="121" t="s">
        <v>4284</v>
      </c>
    </row>
    <row r="62" spans="1:25" x14ac:dyDescent="0.25">
      <c r="A62">
        <f>IF(ISNUMBER(SEARCH('Project Detail'!$B$5,'Data Validation'!B62)),MAX($A$1:A61)+1,0)</f>
        <v>0</v>
      </c>
      <c r="B62" s="125" t="s">
        <v>808</v>
      </c>
      <c r="D62" t="str">
        <f>IFERROR(VLOOKUP(ROWS($D$2:D62),$A$2:$B$1000,2,0),"")</f>
        <v/>
      </c>
      <c r="S62" s="14" t="s">
        <v>1075</v>
      </c>
      <c r="T62" s="14" t="s">
        <v>1076</v>
      </c>
      <c r="U62" s="14" t="s">
        <v>1077</v>
      </c>
      <c r="V62" s="14" t="s">
        <v>914</v>
      </c>
      <c r="X62" s="121" t="s">
        <v>4263</v>
      </c>
      <c r="Y62" s="121" t="s">
        <v>4284</v>
      </c>
    </row>
    <row r="63" spans="1:25" x14ac:dyDescent="0.25">
      <c r="A63">
        <f>IF(ISNUMBER(SEARCH('Project Detail'!$B$5,'Data Validation'!B63)),MAX($A$1:A62)+1,0)</f>
        <v>0</v>
      </c>
      <c r="B63" s="125" t="s">
        <v>882</v>
      </c>
      <c r="D63" t="str">
        <f>IFERROR(VLOOKUP(ROWS($D$2:D63),$A$2:$B$1000,2,0),"")</f>
        <v/>
      </c>
      <c r="S63" s="14" t="s">
        <v>1078</v>
      </c>
      <c r="T63" s="14" t="s">
        <v>1079</v>
      </c>
      <c r="U63" s="14" t="s">
        <v>1080</v>
      </c>
      <c r="V63" s="14" t="s">
        <v>914</v>
      </c>
      <c r="X63" s="121" t="s">
        <v>4264</v>
      </c>
      <c r="Y63" s="121" t="s">
        <v>4284</v>
      </c>
    </row>
    <row r="64" spans="1:25" x14ac:dyDescent="0.25">
      <c r="A64">
        <f>IF(ISNUMBER(SEARCH('Project Detail'!$B$5,'Data Validation'!B64)),MAX($A$1:A63)+1,0)</f>
        <v>0</v>
      </c>
      <c r="B64" s="125" t="s">
        <v>2735</v>
      </c>
      <c r="D64" t="str">
        <f>IFERROR(VLOOKUP(ROWS($D$2:D64),$A$2:$B$1000,2,0),"")</f>
        <v/>
      </c>
      <c r="S64" s="14" t="s">
        <v>1081</v>
      </c>
      <c r="T64" s="14" t="s">
        <v>1082</v>
      </c>
      <c r="U64" s="14" t="s">
        <v>1083</v>
      </c>
      <c r="V64" s="14" t="s">
        <v>914</v>
      </c>
      <c r="X64" s="121" t="s">
        <v>4265</v>
      </c>
      <c r="Y64" s="121" t="s">
        <v>4284</v>
      </c>
    </row>
    <row r="65" spans="1:25" x14ac:dyDescent="0.25">
      <c r="A65">
        <f>IF(ISNUMBER(SEARCH('Project Detail'!$B$5,'Data Validation'!B65)),MAX($A$1:A64)+1,0)</f>
        <v>0</v>
      </c>
      <c r="B65" s="125" t="s">
        <v>4516</v>
      </c>
      <c r="D65" t="str">
        <f>IFERROR(VLOOKUP(ROWS($D$2:D65),$A$2:$B$1000,2,0),"")</f>
        <v/>
      </c>
      <c r="S65" s="14" t="s">
        <v>1084</v>
      </c>
      <c r="T65" s="14" t="s">
        <v>1085</v>
      </c>
      <c r="U65" s="14" t="s">
        <v>1086</v>
      </c>
      <c r="V65" s="14" t="s">
        <v>914</v>
      </c>
      <c r="X65" s="121" t="s">
        <v>4266</v>
      </c>
      <c r="Y65" s="121" t="s">
        <v>4284</v>
      </c>
    </row>
    <row r="66" spans="1:25" x14ac:dyDescent="0.25">
      <c r="A66">
        <f>IF(ISNUMBER(SEARCH('Project Detail'!$B$5,'Data Validation'!B66)),MAX($A$1:A65)+1,0)</f>
        <v>0</v>
      </c>
      <c r="B66" s="125" t="s">
        <v>3366</v>
      </c>
      <c r="D66" t="str">
        <f>IFERROR(VLOOKUP(ROWS($D$2:D66),$A$2:$B$1000,2,0),"")</f>
        <v/>
      </c>
      <c r="S66" s="14" t="s">
        <v>1087</v>
      </c>
      <c r="T66" s="14" t="s">
        <v>1088</v>
      </c>
      <c r="U66" s="14" t="s">
        <v>1089</v>
      </c>
      <c r="V66" s="14" t="s">
        <v>914</v>
      </c>
      <c r="X66" s="121" t="s">
        <v>2924</v>
      </c>
      <c r="Y66" s="121" t="s">
        <v>4284</v>
      </c>
    </row>
    <row r="67" spans="1:25" x14ac:dyDescent="0.25">
      <c r="A67">
        <f>IF(ISNUMBER(SEARCH('Project Detail'!$B$5,'Data Validation'!B67)),MAX($A$1:A66)+1,0)</f>
        <v>0</v>
      </c>
      <c r="B67" s="125" t="s">
        <v>279</v>
      </c>
      <c r="D67" t="str">
        <f>IFERROR(VLOOKUP(ROWS($D$2:D67),$A$2:$B$1000,2,0),"")</f>
        <v/>
      </c>
      <c r="S67" s="14" t="s">
        <v>1090</v>
      </c>
      <c r="T67" s="14" t="s">
        <v>1091</v>
      </c>
      <c r="U67" s="14" t="s">
        <v>1092</v>
      </c>
      <c r="V67" s="14" t="s">
        <v>914</v>
      </c>
      <c r="X67" s="121" t="s">
        <v>4276</v>
      </c>
      <c r="Y67" s="121" t="s">
        <v>4284</v>
      </c>
    </row>
    <row r="68" spans="1:25" x14ac:dyDescent="0.25">
      <c r="A68">
        <f>IF(ISNUMBER(SEARCH('Project Detail'!$B$5,'Data Validation'!B68)),MAX($A$1:A67)+1,0)</f>
        <v>0</v>
      </c>
      <c r="B68" s="125" t="s">
        <v>4519</v>
      </c>
      <c r="D68" t="str">
        <f>IFERROR(VLOOKUP(ROWS($D$2:D68),$A$2:$B$1000,2,0),"")</f>
        <v/>
      </c>
      <c r="S68" s="14" t="s">
        <v>1093</v>
      </c>
      <c r="T68" s="14" t="s">
        <v>1094</v>
      </c>
      <c r="U68" s="14" t="s">
        <v>1095</v>
      </c>
      <c r="V68" s="14" t="s">
        <v>914</v>
      </c>
      <c r="X68" s="121" t="s">
        <v>4277</v>
      </c>
      <c r="Y68" s="121" t="s">
        <v>4284</v>
      </c>
    </row>
    <row r="69" spans="1:25" x14ac:dyDescent="0.25">
      <c r="A69">
        <f>IF(ISNUMBER(SEARCH('Project Detail'!$B$5,'Data Validation'!B69)),MAX($A$1:A68)+1,0)</f>
        <v>0</v>
      </c>
      <c r="B69" s="125" t="s">
        <v>4067</v>
      </c>
      <c r="D69" t="str">
        <f>IFERROR(VLOOKUP(ROWS($D$2:D69),$A$2:$B$1000,2,0),"")</f>
        <v/>
      </c>
      <c r="S69" s="14" t="s">
        <v>1096</v>
      </c>
      <c r="T69" s="14" t="s">
        <v>1097</v>
      </c>
      <c r="U69" s="14" t="s">
        <v>1098</v>
      </c>
      <c r="V69" s="14" t="s">
        <v>914</v>
      </c>
      <c r="X69" s="121" t="s">
        <v>4278</v>
      </c>
      <c r="Y69" s="121" t="s">
        <v>4284</v>
      </c>
    </row>
    <row r="70" spans="1:25" x14ac:dyDescent="0.25">
      <c r="A70">
        <f>IF(ISNUMBER(SEARCH('Project Detail'!$B$5,'Data Validation'!B70)),MAX($A$1:A69)+1,0)</f>
        <v>0</v>
      </c>
      <c r="B70" s="125" t="s">
        <v>4068</v>
      </c>
      <c r="D70" t="str">
        <f>IFERROR(VLOOKUP(ROWS($D$2:D70),$A$2:$B$1000,2,0),"")</f>
        <v/>
      </c>
      <c r="S70" s="14" t="s">
        <v>1099</v>
      </c>
      <c r="T70" s="14" t="s">
        <v>1100</v>
      </c>
      <c r="U70" s="14" t="s">
        <v>1101</v>
      </c>
      <c r="V70" s="14" t="s">
        <v>914</v>
      </c>
      <c r="X70" s="121" t="s">
        <v>4279</v>
      </c>
      <c r="Y70" s="121" t="s">
        <v>4284</v>
      </c>
    </row>
    <row r="71" spans="1:25" x14ac:dyDescent="0.25">
      <c r="A71">
        <f>IF(ISNUMBER(SEARCH('Project Detail'!$B$5,'Data Validation'!B71)),MAX($A$1:A70)+1,0)</f>
        <v>0</v>
      </c>
      <c r="B71" s="125" t="s">
        <v>2911</v>
      </c>
      <c r="D71" t="str">
        <f>IFERROR(VLOOKUP(ROWS($D$2:D71),$A$2:$B$1000,2,0),"")</f>
        <v/>
      </c>
      <c r="S71" s="14" t="s">
        <v>1102</v>
      </c>
      <c r="T71" s="14" t="s">
        <v>1103</v>
      </c>
      <c r="U71" s="14" t="s">
        <v>1104</v>
      </c>
      <c r="V71" s="14" t="s">
        <v>914</v>
      </c>
      <c r="X71" s="121" t="s">
        <v>4267</v>
      </c>
      <c r="Y71" s="121" t="s">
        <v>4284</v>
      </c>
    </row>
    <row r="72" spans="1:25" x14ac:dyDescent="0.25">
      <c r="A72">
        <f>IF(ISNUMBER(SEARCH('Project Detail'!$B$5,'Data Validation'!B72)),MAX($A$1:A71)+1,0)</f>
        <v>0</v>
      </c>
      <c r="B72" s="125" t="s">
        <v>2912</v>
      </c>
      <c r="D72" t="str">
        <f>IFERROR(VLOOKUP(ROWS($D$2:D72),$A$2:$B$1000,2,0),"")</f>
        <v/>
      </c>
      <c r="S72" s="14" t="s">
        <v>1105</v>
      </c>
      <c r="T72" s="14" t="s">
        <v>1106</v>
      </c>
      <c r="U72" s="14" t="s">
        <v>1107</v>
      </c>
      <c r="V72" s="14" t="s">
        <v>914</v>
      </c>
      <c r="X72" s="121" t="s">
        <v>4282</v>
      </c>
      <c r="Y72" s="121" t="s">
        <v>4284</v>
      </c>
    </row>
    <row r="73" spans="1:25" x14ac:dyDescent="0.25">
      <c r="A73">
        <f>IF(ISNUMBER(SEARCH('Project Detail'!$B$5,'Data Validation'!B73)),MAX($A$1:A72)+1,0)</f>
        <v>0</v>
      </c>
      <c r="B73" s="125" t="s">
        <v>4069</v>
      </c>
      <c r="D73" t="str">
        <f>IFERROR(VLOOKUP(ROWS($D$2:D73),$A$2:$B$1000,2,0),"")</f>
        <v/>
      </c>
      <c r="S73" s="14" t="s">
        <v>1108</v>
      </c>
      <c r="T73" s="14" t="s">
        <v>1109</v>
      </c>
      <c r="U73" s="14" t="s">
        <v>1110</v>
      </c>
      <c r="V73" s="14" t="s">
        <v>914</v>
      </c>
      <c r="X73" s="121" t="s">
        <v>4101</v>
      </c>
      <c r="Y73" s="121" t="s">
        <v>4284</v>
      </c>
    </row>
    <row r="74" spans="1:25" x14ac:dyDescent="0.25">
      <c r="A74">
        <f>IF(ISNUMBER(SEARCH('Project Detail'!$B$5,'Data Validation'!B74)),MAX($A$1:A73)+1,0)</f>
        <v>0</v>
      </c>
      <c r="B74" s="125" t="s">
        <v>879</v>
      </c>
      <c r="D74" t="str">
        <f>IFERROR(VLOOKUP(ROWS($D$2:D74),$A$2:$B$1000,2,0),"")</f>
        <v/>
      </c>
      <c r="S74" s="14" t="s">
        <v>1111</v>
      </c>
      <c r="T74" s="14" t="s">
        <v>1112</v>
      </c>
      <c r="U74" s="14" t="s">
        <v>1113</v>
      </c>
      <c r="V74" s="14" t="s">
        <v>914</v>
      </c>
      <c r="X74" s="121" t="s">
        <v>4108</v>
      </c>
      <c r="Y74" s="121" t="s">
        <v>4284</v>
      </c>
    </row>
    <row r="75" spans="1:25" x14ac:dyDescent="0.25">
      <c r="A75">
        <f>IF(ISNUMBER(SEARCH('Project Detail'!$B$5,'Data Validation'!B75)),MAX($A$1:A74)+1,0)</f>
        <v>0</v>
      </c>
      <c r="B75" s="125" t="s">
        <v>833</v>
      </c>
      <c r="D75" t="str">
        <f>IFERROR(VLOOKUP(ROWS($D$2:D75),$A$2:$B$1000,2,0),"")</f>
        <v/>
      </c>
      <c r="S75" s="14" t="s">
        <v>1114</v>
      </c>
      <c r="T75" s="14" t="s">
        <v>1115</v>
      </c>
      <c r="U75" s="14" t="s">
        <v>465</v>
      </c>
      <c r="V75" s="14" t="s">
        <v>914</v>
      </c>
      <c r="X75" s="121" t="s">
        <v>4074</v>
      </c>
      <c r="Y75" s="121" t="s">
        <v>4284</v>
      </c>
    </row>
    <row r="76" spans="1:25" x14ac:dyDescent="0.25">
      <c r="A76">
        <f>IF(ISNUMBER(SEARCH('Project Detail'!$B$5,'Data Validation'!B76)),MAX($A$1:A75)+1,0)</f>
        <v>0</v>
      </c>
      <c r="B76" s="125" t="s">
        <v>4070</v>
      </c>
      <c r="D76" t="str">
        <f>IFERROR(VLOOKUP(ROWS($D$2:D76),$A$2:$B$1000,2,0),"")</f>
        <v/>
      </c>
      <c r="S76" s="14" t="s">
        <v>1116</v>
      </c>
      <c r="T76" s="14" t="s">
        <v>1117</v>
      </c>
      <c r="U76" s="14" t="s">
        <v>246</v>
      </c>
      <c r="V76" s="14" t="s">
        <v>914</v>
      </c>
      <c r="X76" s="121" t="s">
        <v>4268</v>
      </c>
      <c r="Y76" s="121" t="s">
        <v>4284</v>
      </c>
    </row>
    <row r="77" spans="1:25" x14ac:dyDescent="0.25">
      <c r="A77">
        <f>IF(ISNUMBER(SEARCH('Project Detail'!$B$5,'Data Validation'!B77)),MAX($A$1:A76)+1,0)</f>
        <v>0</v>
      </c>
      <c r="B77" s="125" t="s">
        <v>4521</v>
      </c>
      <c r="D77" t="str">
        <f>IFERROR(VLOOKUP(ROWS($D$2:D77),$A$2:$B$1000,2,0),"")</f>
        <v/>
      </c>
      <c r="S77" s="14" t="s">
        <v>1118</v>
      </c>
      <c r="T77" s="14" t="s">
        <v>1119</v>
      </c>
      <c r="U77" s="14" t="s">
        <v>1120</v>
      </c>
      <c r="V77" s="14" t="s">
        <v>914</v>
      </c>
      <c r="X77" s="121" t="s">
        <v>2943</v>
      </c>
      <c r="Y77" s="121" t="s">
        <v>4284</v>
      </c>
    </row>
    <row r="78" spans="1:25" x14ac:dyDescent="0.25">
      <c r="A78">
        <f>IF(ISNUMBER(SEARCH('Project Detail'!$B$5,'Data Validation'!B78)),MAX($A$1:A77)+1,0)</f>
        <v>0</v>
      </c>
      <c r="B78" s="125" t="s">
        <v>3368</v>
      </c>
      <c r="D78" t="str">
        <f>IFERROR(VLOOKUP(ROWS($D$2:D78),$A$2:$B$1000,2,0),"")</f>
        <v/>
      </c>
      <c r="S78" s="14" t="s">
        <v>1121</v>
      </c>
      <c r="T78" s="14" t="s">
        <v>1122</v>
      </c>
      <c r="U78" s="14" t="s">
        <v>830</v>
      </c>
      <c r="V78" s="14" t="s">
        <v>924</v>
      </c>
      <c r="X78" s="121" t="s">
        <v>4275</v>
      </c>
      <c r="Y78" s="121" t="s">
        <v>4284</v>
      </c>
    </row>
    <row r="79" spans="1:25" x14ac:dyDescent="0.25">
      <c r="A79">
        <f>IF(ISNUMBER(SEARCH('Project Detail'!$B$5,'Data Validation'!B79)),MAX($A$1:A78)+1,0)</f>
        <v>0</v>
      </c>
      <c r="B79" s="125" t="s">
        <v>887</v>
      </c>
      <c r="D79" t="str">
        <f>IFERROR(VLOOKUP(ROWS($D$2:D79),$A$2:$B$1000,2,0),"")</f>
        <v/>
      </c>
      <c r="S79" s="14" t="s">
        <v>1123</v>
      </c>
      <c r="T79" s="14" t="s">
        <v>1124</v>
      </c>
      <c r="U79" s="14" t="s">
        <v>1125</v>
      </c>
      <c r="V79" s="14" t="s">
        <v>914</v>
      </c>
      <c r="X79" s="121" t="s">
        <v>4269</v>
      </c>
      <c r="Y79" s="121" t="s">
        <v>4284</v>
      </c>
    </row>
    <row r="80" spans="1:25" x14ac:dyDescent="0.25">
      <c r="A80">
        <f>IF(ISNUMBER(SEARCH('Project Detail'!$B$5,'Data Validation'!B80)),MAX($A$1:A79)+1,0)</f>
        <v>0</v>
      </c>
      <c r="B80" s="125" t="s">
        <v>2913</v>
      </c>
      <c r="D80" t="str">
        <f>IFERROR(VLOOKUP(ROWS($D$2:D80),$A$2:$B$1000,2,0),"")</f>
        <v/>
      </c>
      <c r="S80" s="14" t="s">
        <v>1126</v>
      </c>
      <c r="T80" s="14" t="s">
        <v>1127</v>
      </c>
      <c r="U80" s="14" t="s">
        <v>1128</v>
      </c>
      <c r="V80" s="14" t="s">
        <v>914</v>
      </c>
      <c r="X80" s="121" t="s">
        <v>4064</v>
      </c>
      <c r="Y80" s="121" t="s">
        <v>4284</v>
      </c>
    </row>
    <row r="81" spans="1:25" x14ac:dyDescent="0.25">
      <c r="A81">
        <f>IF(ISNUMBER(SEARCH('Project Detail'!$B$5,'Data Validation'!B81)),MAX($A$1:A80)+1,0)</f>
        <v>0</v>
      </c>
      <c r="B81" s="125" t="s">
        <v>4071</v>
      </c>
      <c r="D81" t="str">
        <f>IFERROR(VLOOKUP(ROWS($D$2:D81),$A$2:$B$1000,2,0),"")</f>
        <v/>
      </c>
      <c r="S81" s="14" t="s">
        <v>1129</v>
      </c>
      <c r="T81" s="14" t="s">
        <v>827</v>
      </c>
      <c r="U81" s="14" t="s">
        <v>478</v>
      </c>
      <c r="V81" s="14" t="s">
        <v>914</v>
      </c>
      <c r="X81" s="121" t="s">
        <v>4090</v>
      </c>
      <c r="Y81" s="121" t="s">
        <v>4284</v>
      </c>
    </row>
    <row r="82" spans="1:25" x14ac:dyDescent="0.25">
      <c r="A82">
        <f>IF(ISNUMBER(SEARCH('Project Detail'!$B$5,'Data Validation'!B82)),MAX($A$1:A81)+1,0)</f>
        <v>0</v>
      </c>
      <c r="B82" s="125" t="s">
        <v>280</v>
      </c>
      <c r="D82" t="str">
        <f>IFERROR(VLOOKUP(ROWS($D$2:D82),$A$2:$B$1000,2,0),"")</f>
        <v/>
      </c>
      <c r="S82" s="14" t="s">
        <v>1130</v>
      </c>
      <c r="T82" s="14" t="s">
        <v>1131</v>
      </c>
      <c r="U82" s="14" t="s">
        <v>1131</v>
      </c>
      <c r="V82" s="14" t="s">
        <v>914</v>
      </c>
      <c r="X82" s="121" t="s">
        <v>4102</v>
      </c>
      <c r="Y82" s="121" t="s">
        <v>4284</v>
      </c>
    </row>
    <row r="83" spans="1:25" x14ac:dyDescent="0.25">
      <c r="A83">
        <f>IF(ISNUMBER(SEARCH('Project Detail'!$B$5,'Data Validation'!B83)),MAX($A$1:A82)+1,0)</f>
        <v>0</v>
      </c>
      <c r="B83" s="125" t="s">
        <v>2914</v>
      </c>
      <c r="D83" t="str">
        <f>IFERROR(VLOOKUP(ROWS($D$2:D83),$A$2:$B$1000,2,0),"")</f>
        <v/>
      </c>
      <c r="S83" s="14" t="s">
        <v>1132</v>
      </c>
      <c r="T83" s="14" t="s">
        <v>1133</v>
      </c>
      <c r="U83" s="14" t="s">
        <v>1134</v>
      </c>
      <c r="V83" s="14" t="s">
        <v>914</v>
      </c>
      <c r="X83" s="121" t="s">
        <v>4111</v>
      </c>
      <c r="Y83" s="121" t="s">
        <v>4284</v>
      </c>
    </row>
    <row r="84" spans="1:25" x14ac:dyDescent="0.25">
      <c r="A84">
        <f>IF(ISNUMBER(SEARCH('Project Detail'!$B$5,'Data Validation'!B84)),MAX($A$1:A83)+1,0)</f>
        <v>0</v>
      </c>
      <c r="B84" s="125" t="s">
        <v>2736</v>
      </c>
      <c r="D84" t="str">
        <f>IFERROR(VLOOKUP(ROWS($D$2:D84),$A$2:$B$1000,2,0),"")</f>
        <v/>
      </c>
      <c r="S84" s="14" t="s">
        <v>1135</v>
      </c>
      <c r="T84" s="14" t="s">
        <v>1136</v>
      </c>
      <c r="U84" s="14" t="s">
        <v>273</v>
      </c>
      <c r="V84" s="14" t="s">
        <v>914</v>
      </c>
      <c r="X84" s="121" t="s">
        <v>4112</v>
      </c>
      <c r="Y84" s="121" t="s">
        <v>4284</v>
      </c>
    </row>
    <row r="85" spans="1:25" x14ac:dyDescent="0.25">
      <c r="A85">
        <f>IF(ISNUMBER(SEARCH('Project Detail'!$B$5,'Data Validation'!B85)),MAX($A$1:A84)+1,0)</f>
        <v>0</v>
      </c>
      <c r="B85" s="125" t="s">
        <v>855</v>
      </c>
      <c r="D85" t="str">
        <f>IFERROR(VLOOKUP(ROWS($D$2:D85),$A$2:$B$1000,2,0),"")</f>
        <v/>
      </c>
      <c r="S85" s="14" t="s">
        <v>1137</v>
      </c>
      <c r="T85" s="14" t="s">
        <v>1138</v>
      </c>
      <c r="U85" s="14" t="s">
        <v>474</v>
      </c>
      <c r="V85" s="14" t="s">
        <v>914</v>
      </c>
      <c r="X85" s="121" t="s">
        <v>4076</v>
      </c>
      <c r="Y85" s="121" t="s">
        <v>4284</v>
      </c>
    </row>
    <row r="86" spans="1:25" x14ac:dyDescent="0.25">
      <c r="A86">
        <f>IF(ISNUMBER(SEARCH('Project Detail'!$B$5,'Data Validation'!B86)),MAX($A$1:A85)+1,0)</f>
        <v>0</v>
      </c>
      <c r="B86" s="125" t="s">
        <v>4072</v>
      </c>
      <c r="D86" t="str">
        <f>IFERROR(VLOOKUP(ROWS($D$2:D86),$A$2:$B$1000,2,0),"")</f>
        <v/>
      </c>
      <c r="S86" s="14" t="s">
        <v>1139</v>
      </c>
      <c r="T86" s="14" t="s">
        <v>1140</v>
      </c>
      <c r="U86" s="14" t="s">
        <v>1141</v>
      </c>
      <c r="V86" s="14" t="s">
        <v>914</v>
      </c>
      <c r="X86" s="121" t="s">
        <v>4103</v>
      </c>
      <c r="Y86" s="121" t="s">
        <v>4284</v>
      </c>
    </row>
    <row r="87" spans="1:25" x14ac:dyDescent="0.25">
      <c r="A87">
        <f>IF(ISNUMBER(SEARCH('Project Detail'!$B$5,'Data Validation'!B87)),MAX($A$1:A86)+1,0)</f>
        <v>0</v>
      </c>
      <c r="B87" s="125" t="s">
        <v>2915</v>
      </c>
      <c r="D87" t="str">
        <f>IFERROR(VLOOKUP(ROWS($D$2:D87),$A$2:$B$1000,2,0),"")</f>
        <v/>
      </c>
      <c r="S87" s="14" t="s">
        <v>1142</v>
      </c>
      <c r="T87" s="14" t="s">
        <v>1143</v>
      </c>
      <c r="U87" s="14" t="s">
        <v>418</v>
      </c>
      <c r="V87" s="14" t="s">
        <v>914</v>
      </c>
      <c r="X87" s="121" t="s">
        <v>4113</v>
      </c>
      <c r="Y87" s="121" t="s">
        <v>4284</v>
      </c>
    </row>
    <row r="88" spans="1:25" x14ac:dyDescent="0.25">
      <c r="A88">
        <f>IF(ISNUMBER(SEARCH('Project Detail'!$B$5,'Data Validation'!B88)),MAX($A$1:A87)+1,0)</f>
        <v>0</v>
      </c>
      <c r="B88" s="125" t="s">
        <v>281</v>
      </c>
      <c r="D88" t="str">
        <f>IFERROR(VLOOKUP(ROWS($D$2:D88),$A$2:$B$1000,2,0),"")</f>
        <v/>
      </c>
      <c r="S88" s="14" t="s">
        <v>1144</v>
      </c>
      <c r="T88" s="14" t="s">
        <v>1145</v>
      </c>
      <c r="U88" s="14" t="s">
        <v>1146</v>
      </c>
      <c r="V88" s="14" t="s">
        <v>914</v>
      </c>
      <c r="X88" s="121" t="s">
        <v>4077</v>
      </c>
      <c r="Y88" s="121" t="s">
        <v>4284</v>
      </c>
    </row>
    <row r="89" spans="1:25" x14ac:dyDescent="0.25">
      <c r="A89">
        <f>IF(ISNUMBER(SEARCH('Project Detail'!$B$5,'Data Validation'!B89)),MAX($A$1:A88)+1,0)</f>
        <v>0</v>
      </c>
      <c r="B89" s="125" t="s">
        <v>4073</v>
      </c>
      <c r="D89" t="str">
        <f>IFERROR(VLOOKUP(ROWS($D$2:D89),$A$2:$B$1000,2,0),"")</f>
        <v/>
      </c>
      <c r="S89" s="14" t="s">
        <v>1147</v>
      </c>
      <c r="T89" s="14" t="s">
        <v>1148</v>
      </c>
      <c r="U89" s="14" t="s">
        <v>1149</v>
      </c>
      <c r="V89" s="14" t="s">
        <v>914</v>
      </c>
      <c r="X89" s="121" t="s">
        <v>4104</v>
      </c>
      <c r="Y89" s="121" t="s">
        <v>4284</v>
      </c>
    </row>
    <row r="90" spans="1:25" x14ac:dyDescent="0.25">
      <c r="A90">
        <f>IF(ISNUMBER(SEARCH('Project Detail'!$B$5,'Data Validation'!B90)),MAX($A$1:A89)+1,0)</f>
        <v>0</v>
      </c>
      <c r="B90" s="125" t="s">
        <v>2916</v>
      </c>
      <c r="D90" t="str">
        <f>IFERROR(VLOOKUP(ROWS($D$2:D90),$A$2:$B$1000,2,0),"")</f>
        <v/>
      </c>
      <c r="S90" s="14" t="s">
        <v>1150</v>
      </c>
      <c r="T90" s="14" t="s">
        <v>1151</v>
      </c>
      <c r="U90" s="14" t="s">
        <v>1152</v>
      </c>
      <c r="V90" s="14" t="s">
        <v>914</v>
      </c>
      <c r="X90" s="121" t="s">
        <v>4114</v>
      </c>
      <c r="Y90" s="121" t="s">
        <v>4284</v>
      </c>
    </row>
    <row r="91" spans="1:25" x14ac:dyDescent="0.25">
      <c r="A91">
        <f>IF(ISNUMBER(SEARCH('Project Detail'!$B$5,'Data Validation'!B91)),MAX($A$1:A90)+1,0)</f>
        <v>0</v>
      </c>
      <c r="B91" s="125" t="s">
        <v>283</v>
      </c>
      <c r="D91" t="str">
        <f>IFERROR(VLOOKUP(ROWS($D$2:D91),$A$2:$B$1000,2,0),"")</f>
        <v/>
      </c>
      <c r="S91" s="14" t="s">
        <v>1153</v>
      </c>
      <c r="T91" s="14" t="s">
        <v>1154</v>
      </c>
      <c r="U91" s="14" t="s">
        <v>1155</v>
      </c>
      <c r="V91" s="14" t="s">
        <v>914</v>
      </c>
      <c r="X91" s="121" t="s">
        <v>4115</v>
      </c>
      <c r="Y91" s="121" t="s">
        <v>4284</v>
      </c>
    </row>
    <row r="92" spans="1:25" x14ac:dyDescent="0.25">
      <c r="A92">
        <f>IF(ISNUMBER(SEARCH('Project Detail'!$B$5,'Data Validation'!B92)),MAX($A$1:A91)+1,0)</f>
        <v>0</v>
      </c>
      <c r="B92" s="125" t="s">
        <v>2917</v>
      </c>
      <c r="D92" t="str">
        <f>IFERROR(VLOOKUP(ROWS($D$2:D92),$A$2:$B$1000,2,0),"")</f>
        <v/>
      </c>
      <c r="S92" s="14" t="s">
        <v>1156</v>
      </c>
      <c r="T92" s="14" t="s">
        <v>1157</v>
      </c>
      <c r="U92" s="14" t="s">
        <v>1158</v>
      </c>
      <c r="V92" s="14" t="s">
        <v>914</v>
      </c>
      <c r="X92" s="121" t="s">
        <v>4062</v>
      </c>
      <c r="Y92" s="121" t="s">
        <v>4284</v>
      </c>
    </row>
    <row r="93" spans="1:25" x14ac:dyDescent="0.25">
      <c r="A93">
        <f>IF(ISNUMBER(SEARCH('Project Detail'!$B$5,'Data Validation'!B93)),MAX($A$1:A92)+1,0)</f>
        <v>0</v>
      </c>
      <c r="B93" s="125" t="s">
        <v>282</v>
      </c>
      <c r="D93" t="str">
        <f>IFERROR(VLOOKUP(ROWS($D$2:D93),$A$2:$B$1000,2,0),"")</f>
        <v/>
      </c>
      <c r="S93" s="14" t="s">
        <v>1159</v>
      </c>
      <c r="T93" s="14" t="s">
        <v>1160</v>
      </c>
      <c r="U93" s="14" t="s">
        <v>323</v>
      </c>
      <c r="V93" s="14" t="s">
        <v>914</v>
      </c>
      <c r="X93" s="121" t="s">
        <v>4063</v>
      </c>
      <c r="Y93" s="121" t="s">
        <v>4284</v>
      </c>
    </row>
    <row r="94" spans="1:25" x14ac:dyDescent="0.25">
      <c r="A94">
        <f>IF(ISNUMBER(SEARCH('Project Detail'!$B$5,'Data Validation'!B94)),MAX($A$1:A93)+1,0)</f>
        <v>0</v>
      </c>
      <c r="B94" s="125" t="s">
        <v>284</v>
      </c>
      <c r="D94" t="str">
        <f>IFERROR(VLOOKUP(ROWS($D$2:D94),$A$2:$B$1000,2,0),"")</f>
        <v/>
      </c>
      <c r="S94" s="14" t="s">
        <v>1161</v>
      </c>
      <c r="T94" s="14" t="s">
        <v>1162</v>
      </c>
      <c r="U94" s="14" t="s">
        <v>472</v>
      </c>
      <c r="V94" s="14" t="s">
        <v>914</v>
      </c>
      <c r="X94" s="123" t="s">
        <v>3389</v>
      </c>
      <c r="Y94" s="121" t="s">
        <v>4284</v>
      </c>
    </row>
    <row r="95" spans="1:25" x14ac:dyDescent="0.25">
      <c r="A95">
        <f>IF(ISNUMBER(SEARCH('Project Detail'!$B$5,'Data Validation'!B95)),MAX($A$1:A94)+1,0)</f>
        <v>0</v>
      </c>
      <c r="B95" s="125" t="s">
        <v>803</v>
      </c>
      <c r="D95" t="str">
        <f>IFERROR(VLOOKUP(ROWS($D$2:D95),$A$2:$B$1000,2,0),"")</f>
        <v/>
      </c>
      <c r="S95" s="14" t="s">
        <v>1163</v>
      </c>
      <c r="T95" s="14" t="s">
        <v>1164</v>
      </c>
      <c r="U95" s="14" t="s">
        <v>1165</v>
      </c>
      <c r="V95" s="14" t="s">
        <v>914</v>
      </c>
      <c r="X95" s="121" t="s">
        <v>4075</v>
      </c>
      <c r="Y95" s="121" t="s">
        <v>4284</v>
      </c>
    </row>
    <row r="96" spans="1:25" x14ac:dyDescent="0.25">
      <c r="A96">
        <f>IF(ISNUMBER(SEARCH('Project Detail'!$B$5,'Data Validation'!B96)),MAX($A$1:A95)+1,0)</f>
        <v>0</v>
      </c>
      <c r="B96" s="125" t="s">
        <v>805</v>
      </c>
      <c r="D96" t="str">
        <f>IFERROR(VLOOKUP(ROWS($D$2:D96),$A$2:$B$1000,2,0),"")</f>
        <v/>
      </c>
      <c r="S96" s="14" t="s">
        <v>1166</v>
      </c>
      <c r="T96" s="14" t="s">
        <v>1167</v>
      </c>
      <c r="U96" s="14" t="s">
        <v>1168</v>
      </c>
      <c r="V96" s="14" t="s">
        <v>914</v>
      </c>
      <c r="X96" s="121" t="s">
        <v>2839</v>
      </c>
      <c r="Y96" s="121" t="s">
        <v>4284</v>
      </c>
    </row>
    <row r="97" spans="1:25" x14ac:dyDescent="0.25">
      <c r="A97">
        <f>IF(ISNUMBER(SEARCH('Project Detail'!$B$5,'Data Validation'!B97)),MAX($A$1:A96)+1,0)</f>
        <v>0</v>
      </c>
      <c r="B97" s="125" t="s">
        <v>2918</v>
      </c>
      <c r="D97" t="str">
        <f>IFERROR(VLOOKUP(ROWS($D$2:D97),$A$2:$B$1000,2,0),"")</f>
        <v/>
      </c>
      <c r="S97" s="14" t="s">
        <v>1169</v>
      </c>
      <c r="T97" s="14" t="s">
        <v>1170</v>
      </c>
      <c r="U97" s="14" t="s">
        <v>1171</v>
      </c>
      <c r="V97" s="14" t="s">
        <v>914</v>
      </c>
      <c r="X97" s="121" t="s">
        <v>314</v>
      </c>
      <c r="Y97" s="121" t="s">
        <v>4325</v>
      </c>
    </row>
    <row r="98" spans="1:25" x14ac:dyDescent="0.25">
      <c r="A98">
        <f>IF(ISNUMBER(SEARCH('Project Detail'!$B$5,'Data Validation'!B98)),MAX($A$1:A97)+1,0)</f>
        <v>0</v>
      </c>
      <c r="B98" s="125" t="s">
        <v>740</v>
      </c>
      <c r="D98" t="str">
        <f>IFERROR(VLOOKUP(ROWS($D$2:D98),$A$2:$B$1000,2,0),"")</f>
        <v/>
      </c>
      <c r="S98" s="14" t="s">
        <v>1172</v>
      </c>
      <c r="T98" s="14" t="s">
        <v>1173</v>
      </c>
      <c r="U98" s="14" t="s">
        <v>1174</v>
      </c>
      <c r="V98" s="14" t="s">
        <v>914</v>
      </c>
      <c r="X98" s="121" t="s">
        <v>331</v>
      </c>
      <c r="Y98" s="121" t="s">
        <v>4322</v>
      </c>
    </row>
    <row r="99" spans="1:25" x14ac:dyDescent="0.25">
      <c r="A99">
        <f>IF(ISNUMBER(SEARCH('Project Detail'!$B$5,'Data Validation'!B99)),MAX($A$1:A98)+1,0)</f>
        <v>0</v>
      </c>
      <c r="B99" s="125" t="s">
        <v>739</v>
      </c>
      <c r="D99" t="str">
        <f>IFERROR(VLOOKUP(ROWS($D$2:D99),$A$2:$B$1000,2,0),"")</f>
        <v/>
      </c>
      <c r="S99" s="14" t="s">
        <v>1175</v>
      </c>
      <c r="T99" s="14" t="s">
        <v>1176</v>
      </c>
      <c r="U99" s="14" t="s">
        <v>1177</v>
      </c>
      <c r="V99" s="14" t="s">
        <v>914</v>
      </c>
      <c r="X99" s="121" t="s">
        <v>3359</v>
      </c>
      <c r="Y99" s="121" t="s">
        <v>4323</v>
      </c>
    </row>
    <row r="100" spans="1:25" x14ac:dyDescent="0.25">
      <c r="A100">
        <f>IF(ISNUMBER(SEARCH('Project Detail'!$B$5,'Data Validation'!B100)),MAX($A$1:A99)+1,0)</f>
        <v>0</v>
      </c>
      <c r="B100" s="125" t="s">
        <v>4075</v>
      </c>
      <c r="D100" t="str">
        <f>IFERROR(VLOOKUP(ROWS($D$2:D100),$A$2:$B$1000,2,0),"")</f>
        <v/>
      </c>
      <c r="S100" s="14" t="s">
        <v>1178</v>
      </c>
      <c r="T100" s="14" t="s">
        <v>1179</v>
      </c>
      <c r="U100" s="14" t="s">
        <v>466</v>
      </c>
      <c r="V100" s="14" t="s">
        <v>914</v>
      </c>
      <c r="X100" s="121" t="s">
        <v>3364</v>
      </c>
      <c r="Y100" s="121" t="s">
        <v>4323</v>
      </c>
    </row>
    <row r="101" spans="1:25" x14ac:dyDescent="0.25">
      <c r="A101">
        <f>IF(ISNUMBER(SEARCH('Project Detail'!$B$5,'Data Validation'!B101)),MAX($A$1:A100)+1,0)</f>
        <v>0</v>
      </c>
      <c r="B101" s="125" t="s">
        <v>4525</v>
      </c>
      <c r="D101" t="str">
        <f>IFERROR(VLOOKUP(ROWS($D$2:D101),$A$2:$B$1000,2,0),"")</f>
        <v/>
      </c>
      <c r="S101" s="14" t="s">
        <v>1180</v>
      </c>
      <c r="T101" s="14" t="s">
        <v>1181</v>
      </c>
      <c r="U101" s="14" t="s">
        <v>490</v>
      </c>
      <c r="V101" s="14" t="s">
        <v>914</v>
      </c>
      <c r="X101" s="121" t="s">
        <v>2908</v>
      </c>
      <c r="Y101" s="121" t="s">
        <v>4323</v>
      </c>
    </row>
    <row r="102" spans="1:25" x14ac:dyDescent="0.25">
      <c r="A102">
        <f>IF(ISNUMBER(SEARCH('Project Detail'!$B$5,'Data Validation'!B102)),MAX($A$1:A101)+1,0)</f>
        <v>0</v>
      </c>
      <c r="B102" s="125" t="s">
        <v>4076</v>
      </c>
      <c r="D102" t="str">
        <f>IFERROR(VLOOKUP(ROWS($D$2:D102),$A$2:$B$1000,2,0),"")</f>
        <v/>
      </c>
      <c r="S102" s="14" t="s">
        <v>1182</v>
      </c>
      <c r="T102" s="14" t="s">
        <v>1183</v>
      </c>
      <c r="U102" s="14" t="s">
        <v>264</v>
      </c>
      <c r="V102" s="14" t="s">
        <v>924</v>
      </c>
      <c r="X102" s="121" t="s">
        <v>890</v>
      </c>
      <c r="Y102" s="121" t="s">
        <v>4323</v>
      </c>
    </row>
    <row r="103" spans="1:25" x14ac:dyDescent="0.25">
      <c r="A103">
        <f>IF(ISNUMBER(SEARCH('Project Detail'!$B$5,'Data Validation'!B103)),MAX($A$1:A102)+1,0)</f>
        <v>0</v>
      </c>
      <c r="B103" s="125" t="s">
        <v>4077</v>
      </c>
      <c r="D103" t="str">
        <f>IFERROR(VLOOKUP(ROWS($D$2:D103),$A$2:$B$1000,2,0),"")</f>
        <v/>
      </c>
      <c r="S103" s="14" t="s">
        <v>1184</v>
      </c>
      <c r="T103" s="14" t="s">
        <v>1185</v>
      </c>
      <c r="U103" s="14" t="s">
        <v>1186</v>
      </c>
      <c r="V103" s="14" t="s">
        <v>914</v>
      </c>
      <c r="X103" s="121" t="s">
        <v>2919</v>
      </c>
      <c r="Y103" s="121" t="s">
        <v>4323</v>
      </c>
    </row>
    <row r="104" spans="1:25" x14ac:dyDescent="0.25">
      <c r="A104">
        <f>IF(ISNUMBER(SEARCH('Project Detail'!$B$5,'Data Validation'!B104)),MAX($A$1:A103)+1,0)</f>
        <v>0</v>
      </c>
      <c r="B104" s="125" t="s">
        <v>55</v>
      </c>
      <c r="D104" t="str">
        <f>IFERROR(VLOOKUP(ROWS($D$2:D104),$A$2:$B$1000,2,0),"")</f>
        <v/>
      </c>
      <c r="S104" s="14" t="s">
        <v>1187</v>
      </c>
      <c r="T104" s="14" t="s">
        <v>1188</v>
      </c>
      <c r="U104" s="14" t="s">
        <v>1189</v>
      </c>
      <c r="V104" s="14" t="s">
        <v>924</v>
      </c>
      <c r="X104" s="121" t="s">
        <v>3376</v>
      </c>
      <c r="Y104" s="121" t="s">
        <v>4323</v>
      </c>
    </row>
    <row r="105" spans="1:25" x14ac:dyDescent="0.25">
      <c r="A105">
        <f>IF(ISNUMBER(SEARCH('Project Detail'!$B$5,'Data Validation'!B105)),MAX($A$1:A104)+1,0)</f>
        <v>0</v>
      </c>
      <c r="B105" s="125" t="s">
        <v>842</v>
      </c>
      <c r="D105" t="str">
        <f>IFERROR(VLOOKUP(ROWS($D$2:D105),$A$2:$B$1000,2,0),"")</f>
        <v/>
      </c>
      <c r="S105" s="14" t="s">
        <v>1190</v>
      </c>
      <c r="T105" s="14" t="s">
        <v>1191</v>
      </c>
      <c r="U105" s="14" t="s">
        <v>1192</v>
      </c>
      <c r="V105" s="14" t="s">
        <v>914</v>
      </c>
      <c r="X105" s="121" t="s">
        <v>3407</v>
      </c>
      <c r="Y105" s="121" t="s">
        <v>4323</v>
      </c>
    </row>
    <row r="106" spans="1:25" x14ac:dyDescent="0.25">
      <c r="A106">
        <f>IF(ISNUMBER(SEARCH('Project Detail'!$B$5,'Data Validation'!B106)),MAX($A$1:A105)+1,0)</f>
        <v>0</v>
      </c>
      <c r="B106" s="125" t="s">
        <v>836</v>
      </c>
      <c r="D106" t="str">
        <f>IFERROR(VLOOKUP(ROWS($D$2:D106),$A$2:$B$1000,2,0),"")</f>
        <v/>
      </c>
      <c r="S106" s="14" t="s">
        <v>1193</v>
      </c>
      <c r="T106" s="14" t="s">
        <v>1194</v>
      </c>
      <c r="U106" s="14" t="s">
        <v>1195</v>
      </c>
      <c r="V106" s="14" t="s">
        <v>914</v>
      </c>
      <c r="X106" s="121" t="s">
        <v>2941</v>
      </c>
      <c r="Y106" s="121" t="s">
        <v>4323</v>
      </c>
    </row>
    <row r="107" spans="1:25" x14ac:dyDescent="0.25">
      <c r="A107">
        <f>IF(ISNUMBER(SEARCH('Project Detail'!$B$5,'Data Validation'!B107)),MAX($A$1:A106)+1,0)</f>
        <v>0</v>
      </c>
      <c r="B107" s="125" t="s">
        <v>843</v>
      </c>
      <c r="D107" t="str">
        <f>IFERROR(VLOOKUP(ROWS($D$2:D107),$A$2:$B$1000,2,0),"")</f>
        <v/>
      </c>
      <c r="S107" s="14" t="s">
        <v>1196</v>
      </c>
      <c r="T107" s="14" t="s">
        <v>1197</v>
      </c>
      <c r="U107" s="14" t="s">
        <v>1198</v>
      </c>
      <c r="V107" s="14" t="s">
        <v>914</v>
      </c>
      <c r="X107" s="121" t="s">
        <v>2942</v>
      </c>
      <c r="Y107" s="121" t="s">
        <v>4323</v>
      </c>
    </row>
    <row r="108" spans="1:25" x14ac:dyDescent="0.25">
      <c r="A108">
        <f>IF(ISNUMBER(SEARCH('Project Detail'!$B$5,'Data Validation'!B108)),MAX($A$1:A107)+1,0)</f>
        <v>0</v>
      </c>
      <c r="B108" s="125" t="s">
        <v>871</v>
      </c>
      <c r="D108" t="str">
        <f>IFERROR(VLOOKUP(ROWS($D$2:D108),$A$2:$B$1000,2,0),"")</f>
        <v/>
      </c>
      <c r="S108" s="14" t="s">
        <v>1199</v>
      </c>
      <c r="T108" s="14" t="s">
        <v>1200</v>
      </c>
      <c r="U108" s="14" t="s">
        <v>1201</v>
      </c>
      <c r="V108" s="14" t="s">
        <v>914</v>
      </c>
      <c r="X108" s="121" t="s">
        <v>3384</v>
      </c>
      <c r="Y108" s="121" t="s">
        <v>4323</v>
      </c>
    </row>
    <row r="109" spans="1:25" x14ac:dyDescent="0.25">
      <c r="A109">
        <f>IF(ISNUMBER(SEARCH('Project Detail'!$B$5,'Data Validation'!B109)),MAX($A$1:A108)+1,0)</f>
        <v>0</v>
      </c>
      <c r="B109" s="125" t="s">
        <v>738</v>
      </c>
      <c r="D109" t="str">
        <f>IFERROR(VLOOKUP(ROWS($D$2:D109),$A$2:$B$1000,2,0),"")</f>
        <v/>
      </c>
      <c r="S109" s="14" t="s">
        <v>1202</v>
      </c>
      <c r="T109" s="14" t="s">
        <v>1203</v>
      </c>
      <c r="U109" s="14" t="s">
        <v>1204</v>
      </c>
      <c r="V109" s="14" t="s">
        <v>914</v>
      </c>
      <c r="X109" s="121" t="s">
        <v>3391</v>
      </c>
      <c r="Y109" s="121" t="s">
        <v>4323</v>
      </c>
    </row>
    <row r="110" spans="1:25" x14ac:dyDescent="0.25">
      <c r="A110">
        <f>IF(ISNUMBER(SEARCH('Project Detail'!$B$5,'Data Validation'!B110)),MAX($A$1:A109)+1,0)</f>
        <v>0</v>
      </c>
      <c r="B110" s="125" t="s">
        <v>632</v>
      </c>
      <c r="D110" t="str">
        <f>IFERROR(VLOOKUP(ROWS($D$2:D110),$A$2:$B$1000,2,0),"")</f>
        <v/>
      </c>
      <c r="S110" s="14" t="s">
        <v>1205</v>
      </c>
      <c r="T110" s="14" t="s">
        <v>1206</v>
      </c>
      <c r="U110" s="14" t="s">
        <v>1207</v>
      </c>
      <c r="V110" s="14" t="s">
        <v>914</v>
      </c>
      <c r="X110" s="121" t="s">
        <v>2945</v>
      </c>
      <c r="Y110" s="121" t="s">
        <v>4323</v>
      </c>
    </row>
    <row r="111" spans="1:25" x14ac:dyDescent="0.25">
      <c r="A111">
        <f>IF(ISNUMBER(SEARCH('Project Detail'!$B$5,'Data Validation'!B111)),MAX($A$1:A110)+1,0)</f>
        <v>0</v>
      </c>
      <c r="B111" s="125" t="s">
        <v>635</v>
      </c>
      <c r="D111" t="str">
        <f>IFERROR(VLOOKUP(ROWS($D$2:D111),$A$2:$B$1000,2,0),"")</f>
        <v/>
      </c>
      <c r="S111" s="14" t="s">
        <v>1208</v>
      </c>
      <c r="T111" s="14" t="s">
        <v>1209</v>
      </c>
      <c r="U111" s="14" t="s">
        <v>1210</v>
      </c>
      <c r="V111" s="14" t="s">
        <v>914</v>
      </c>
      <c r="X111" s="121" t="s">
        <v>2946</v>
      </c>
      <c r="Y111" s="121" t="s">
        <v>4323</v>
      </c>
    </row>
    <row r="112" spans="1:25" x14ac:dyDescent="0.25">
      <c r="A112">
        <f>IF(ISNUMBER(SEARCH('Project Detail'!$B$5,'Data Validation'!B112)),MAX($A$1:A111)+1,0)</f>
        <v>0</v>
      </c>
      <c r="B112" s="125" t="s">
        <v>487</v>
      </c>
      <c r="D112" t="str">
        <f>IFERROR(VLOOKUP(ROWS($D$2:D112),$A$2:$B$1000,2,0),"")</f>
        <v/>
      </c>
      <c r="S112" s="14" t="s">
        <v>1211</v>
      </c>
      <c r="T112" s="14" t="s">
        <v>1212</v>
      </c>
      <c r="U112" s="14" t="s">
        <v>452</v>
      </c>
      <c r="V112" s="14" t="s">
        <v>914</v>
      </c>
      <c r="X112" s="121" t="s">
        <v>2949</v>
      </c>
      <c r="Y112" s="121" t="s">
        <v>4323</v>
      </c>
    </row>
    <row r="113" spans="1:25" x14ac:dyDescent="0.25">
      <c r="A113">
        <f>IF(ISNUMBER(SEARCH('Project Detail'!$B$5,'Data Validation'!B113)),MAX($A$1:A112)+1,0)</f>
        <v>0</v>
      </c>
      <c r="B113" s="125" t="s">
        <v>2805</v>
      </c>
      <c r="D113" t="str">
        <f>IFERROR(VLOOKUP(ROWS($D$2:D113),$A$2:$B$1000,2,0),"")</f>
        <v/>
      </c>
      <c r="S113" s="14" t="s">
        <v>1213</v>
      </c>
      <c r="T113" s="14" t="s">
        <v>1214</v>
      </c>
      <c r="U113" s="14" t="s">
        <v>1215</v>
      </c>
      <c r="V113" s="14" t="s">
        <v>914</v>
      </c>
      <c r="X113" s="121" t="s">
        <v>3386</v>
      </c>
      <c r="Y113" s="121" t="s">
        <v>4323</v>
      </c>
    </row>
    <row r="114" spans="1:25" x14ac:dyDescent="0.25">
      <c r="A114">
        <f>IF(ISNUMBER(SEARCH('Project Detail'!$B$5,'Data Validation'!B114)),MAX($A$1:A113)+1,0)</f>
        <v>0</v>
      </c>
      <c r="B114" s="125" t="s">
        <v>74</v>
      </c>
      <c r="D114" t="str">
        <f>IFERROR(VLOOKUP(ROWS($D$2:D114),$A$2:$B$1000,2,0),"")</f>
        <v/>
      </c>
      <c r="S114" s="14" t="s">
        <v>1216</v>
      </c>
      <c r="T114" s="14" t="s">
        <v>1217</v>
      </c>
      <c r="U114" s="14" t="s">
        <v>1218</v>
      </c>
      <c r="V114" s="14" t="s">
        <v>914</v>
      </c>
      <c r="X114" s="121" t="s">
        <v>2909</v>
      </c>
      <c r="Y114" s="121" t="s">
        <v>4323</v>
      </c>
    </row>
    <row r="115" spans="1:25" x14ac:dyDescent="0.25">
      <c r="A115">
        <f>IF(ISNUMBER(SEARCH('Project Detail'!$B$5,'Data Validation'!B115)),MAX($A$1:A114)+1,0)</f>
        <v>0</v>
      </c>
      <c r="B115" s="125" t="s">
        <v>75</v>
      </c>
      <c r="D115" t="str">
        <f>IFERROR(VLOOKUP(ROWS($D$2:D115),$A$2:$B$1000,2,0),"")</f>
        <v/>
      </c>
      <c r="S115" s="14" t="s">
        <v>1219</v>
      </c>
      <c r="T115" s="14" t="s">
        <v>1220</v>
      </c>
      <c r="U115" s="14" t="s">
        <v>417</v>
      </c>
      <c r="V115" s="14" t="s">
        <v>914</v>
      </c>
      <c r="X115" s="121" t="s">
        <v>2932</v>
      </c>
      <c r="Y115" s="121" t="s">
        <v>4323</v>
      </c>
    </row>
    <row r="116" spans="1:25" x14ac:dyDescent="0.25">
      <c r="A116">
        <f>IF(ISNUMBER(SEARCH('Project Detail'!$B$5,'Data Validation'!B116)),MAX($A$1:A115)+1,0)</f>
        <v>0</v>
      </c>
      <c r="B116" s="125" t="s">
        <v>82</v>
      </c>
      <c r="D116" t="str">
        <f>IFERROR(VLOOKUP(ROWS($D$2:D116),$A$2:$B$1000,2,0),"")</f>
        <v/>
      </c>
      <c r="S116" s="14" t="s">
        <v>1221</v>
      </c>
      <c r="T116" s="14" t="s">
        <v>1222</v>
      </c>
      <c r="U116" s="14" t="s">
        <v>748</v>
      </c>
      <c r="V116" s="14" t="s">
        <v>924</v>
      </c>
      <c r="X116" s="121" t="s">
        <v>2910</v>
      </c>
      <c r="Y116" s="121" t="s">
        <v>4323</v>
      </c>
    </row>
    <row r="117" spans="1:25" x14ac:dyDescent="0.25">
      <c r="A117">
        <f>IF(ISNUMBER(SEARCH('Project Detail'!$B$5,'Data Validation'!B117)),MAX($A$1:A116)+1,0)</f>
        <v>0</v>
      </c>
      <c r="B117" s="125" t="s">
        <v>4375</v>
      </c>
      <c r="D117" t="str">
        <f>IFERROR(VLOOKUP(ROWS($D$2:D117),$A$2:$B$1000,2,0),"")</f>
        <v/>
      </c>
      <c r="S117" s="14" t="s">
        <v>1223</v>
      </c>
      <c r="T117" s="14" t="s">
        <v>1224</v>
      </c>
      <c r="U117" s="14" t="s">
        <v>1225</v>
      </c>
      <c r="V117" s="14" t="s">
        <v>924</v>
      </c>
      <c r="X117" s="121" t="s">
        <v>2923</v>
      </c>
      <c r="Y117" s="121" t="s">
        <v>4323</v>
      </c>
    </row>
    <row r="118" spans="1:25" x14ac:dyDescent="0.25">
      <c r="A118">
        <f>IF(ISNUMBER(SEARCH('Project Detail'!$B$5,'Data Validation'!B118)),MAX($A$1:A117)+1,0)</f>
        <v>0</v>
      </c>
      <c r="B118" s="125" t="s">
        <v>57</v>
      </c>
      <c r="D118" t="str">
        <f>IFERROR(VLOOKUP(ROWS($D$2:D118),$A$2:$B$1000,2,0),"")</f>
        <v/>
      </c>
      <c r="S118" s="14" t="s">
        <v>1226</v>
      </c>
      <c r="T118" s="14" t="s">
        <v>1227</v>
      </c>
      <c r="U118" s="14" t="s">
        <v>1228</v>
      </c>
      <c r="V118" s="14" t="s">
        <v>924</v>
      </c>
      <c r="X118" s="121" t="s">
        <v>2911</v>
      </c>
      <c r="Y118" s="121" t="s">
        <v>4323</v>
      </c>
    </row>
    <row r="119" spans="1:25" x14ac:dyDescent="0.25">
      <c r="A119">
        <f>IF(ISNUMBER(SEARCH('Project Detail'!$B$5,'Data Validation'!B119)),MAX($A$1:A118)+1,0)</f>
        <v>0</v>
      </c>
      <c r="B119" s="125" t="s">
        <v>89</v>
      </c>
      <c r="D119" t="str">
        <f>IFERROR(VLOOKUP(ROWS($D$2:D119),$A$2:$B$1000,2,0),"")</f>
        <v/>
      </c>
      <c r="S119" s="14" t="s">
        <v>1229</v>
      </c>
      <c r="T119" s="14" t="s">
        <v>1230</v>
      </c>
      <c r="U119" s="14" t="s">
        <v>1231</v>
      </c>
      <c r="V119" s="14" t="s">
        <v>914</v>
      </c>
      <c r="X119" s="121" t="s">
        <v>3366</v>
      </c>
      <c r="Y119" s="121" t="s">
        <v>4323</v>
      </c>
    </row>
    <row r="120" spans="1:25" x14ac:dyDescent="0.25">
      <c r="A120">
        <f>IF(ISNUMBER(SEARCH('Project Detail'!$B$5,'Data Validation'!B120)),MAX($A$1:A119)+1,0)</f>
        <v>0</v>
      </c>
      <c r="B120" s="125" t="s">
        <v>91</v>
      </c>
      <c r="D120" t="str">
        <f>IFERROR(VLOOKUP(ROWS($D$2:D120),$A$2:$B$1000,2,0),"")</f>
        <v/>
      </c>
      <c r="S120" s="14" t="s">
        <v>1232</v>
      </c>
      <c r="T120" s="14" t="s">
        <v>1233</v>
      </c>
      <c r="U120" s="14" t="s">
        <v>1234</v>
      </c>
      <c r="V120" s="14" t="s">
        <v>914</v>
      </c>
      <c r="X120" s="121" t="s">
        <v>2830</v>
      </c>
      <c r="Y120" s="121" t="s">
        <v>4323</v>
      </c>
    </row>
    <row r="121" spans="1:25" x14ac:dyDescent="0.25">
      <c r="A121">
        <f>IF(ISNUMBER(SEARCH('Project Detail'!$B$5,'Data Validation'!B121)),MAX($A$1:A120)+1,0)</f>
        <v>0</v>
      </c>
      <c r="B121" s="125" t="s">
        <v>64</v>
      </c>
      <c r="D121" t="str">
        <f>IFERROR(VLOOKUP(ROWS($D$2:D121),$A$2:$B$1000,2,0),"")</f>
        <v/>
      </c>
      <c r="S121" s="14" t="s">
        <v>1235</v>
      </c>
      <c r="T121" s="14" t="s">
        <v>1236</v>
      </c>
      <c r="U121" s="14" t="s">
        <v>1237</v>
      </c>
      <c r="V121" s="14" t="s">
        <v>914</v>
      </c>
      <c r="X121" s="121" t="s">
        <v>3378</v>
      </c>
      <c r="Y121" s="121" t="s">
        <v>4323</v>
      </c>
    </row>
    <row r="122" spans="1:25" x14ac:dyDescent="0.25">
      <c r="A122">
        <f>IF(ISNUMBER(SEARCH('Project Detail'!$B$5,'Data Validation'!B122)),MAX($A$1:A121)+1,0)</f>
        <v>0</v>
      </c>
      <c r="B122" s="125" t="s">
        <v>4010</v>
      </c>
      <c r="D122" t="str">
        <f>IFERROR(VLOOKUP(ROWS($D$2:D122),$A$2:$B$1000,2,0),"")</f>
        <v/>
      </c>
      <c r="S122" s="14" t="s">
        <v>1238</v>
      </c>
      <c r="T122" s="14" t="s">
        <v>1239</v>
      </c>
      <c r="U122" s="14" t="s">
        <v>884</v>
      </c>
      <c r="V122" s="14" t="s">
        <v>924</v>
      </c>
      <c r="X122" s="121" t="s">
        <v>4013</v>
      </c>
      <c r="Y122" s="121" t="s">
        <v>4323</v>
      </c>
    </row>
    <row r="123" spans="1:25" x14ac:dyDescent="0.25">
      <c r="A123">
        <f>IF(ISNUMBER(SEARCH('Project Detail'!$B$5,'Data Validation'!B123)),MAX($A$1:A122)+1,0)</f>
        <v>0</v>
      </c>
      <c r="B123" s="125" t="s">
        <v>60</v>
      </c>
      <c r="D123" t="str">
        <f>IFERROR(VLOOKUP(ROWS($D$2:D123),$A$2:$B$1000,2,0),"")</f>
        <v/>
      </c>
      <c r="S123" s="14" t="s">
        <v>1240</v>
      </c>
      <c r="T123" s="14" t="s">
        <v>1241</v>
      </c>
      <c r="U123" s="14" t="s">
        <v>1242</v>
      </c>
      <c r="V123" s="14" t="s">
        <v>914</v>
      </c>
      <c r="X123" s="121" t="s">
        <v>3418</v>
      </c>
      <c r="Y123" s="121" t="s">
        <v>4323</v>
      </c>
    </row>
    <row r="124" spans="1:25" x14ac:dyDescent="0.25">
      <c r="A124">
        <f>IF(ISNUMBER(SEARCH('Project Detail'!$B$5,'Data Validation'!B124)),MAX($A$1:A123)+1,0)</f>
        <v>0</v>
      </c>
      <c r="B124" s="125" t="s">
        <v>4012</v>
      </c>
      <c r="D124" t="str">
        <f>IFERROR(VLOOKUP(ROWS($D$2:D124),$A$2:$B$1000,2,0),"")</f>
        <v/>
      </c>
      <c r="S124" s="14" t="s">
        <v>1243</v>
      </c>
      <c r="T124" s="14" t="s">
        <v>1244</v>
      </c>
      <c r="U124" s="14" t="s">
        <v>1245</v>
      </c>
      <c r="V124" s="14" t="s">
        <v>924</v>
      </c>
      <c r="X124" s="121" t="s">
        <v>2947</v>
      </c>
      <c r="Y124" s="121" t="s">
        <v>4323</v>
      </c>
    </row>
    <row r="125" spans="1:25" x14ac:dyDescent="0.25">
      <c r="A125">
        <f>IF(ISNUMBER(SEARCH('Project Detail'!$B$5,'Data Validation'!B125)),MAX($A$1:A124)+1,0)</f>
        <v>0</v>
      </c>
      <c r="B125" s="125" t="s">
        <v>4011</v>
      </c>
      <c r="D125" t="str">
        <f>IFERROR(VLOOKUP(ROWS($D$2:D125),$A$2:$B$1000,2,0),"")</f>
        <v/>
      </c>
      <c r="S125" s="14" t="s">
        <v>1246</v>
      </c>
      <c r="T125" s="14" t="s">
        <v>1247</v>
      </c>
      <c r="U125" s="14" t="s">
        <v>1248</v>
      </c>
      <c r="V125" s="14" t="s">
        <v>914</v>
      </c>
      <c r="X125" s="121" t="s">
        <v>2950</v>
      </c>
      <c r="Y125" s="121" t="s">
        <v>4323</v>
      </c>
    </row>
    <row r="126" spans="1:25" x14ac:dyDescent="0.25">
      <c r="A126">
        <f>IF(ISNUMBER(SEARCH('Project Detail'!$B$5,'Data Validation'!B126)),MAX($A$1:A125)+1,0)</f>
        <v>0</v>
      </c>
      <c r="B126" s="125" t="s">
        <v>65</v>
      </c>
      <c r="D126" t="str">
        <f>IFERROR(VLOOKUP(ROWS($D$2:D126),$A$2:$B$1000,2,0),"")</f>
        <v/>
      </c>
      <c r="S126" s="14" t="s">
        <v>1249</v>
      </c>
      <c r="T126" s="14" t="s">
        <v>1250</v>
      </c>
      <c r="U126" s="14" t="s">
        <v>445</v>
      </c>
      <c r="V126" s="14" t="s">
        <v>914</v>
      </c>
      <c r="X126" s="121" t="s">
        <v>2912</v>
      </c>
      <c r="Y126" s="121" t="s">
        <v>4323</v>
      </c>
    </row>
    <row r="127" spans="1:25" x14ac:dyDescent="0.25">
      <c r="A127">
        <f>IF(ISNUMBER(SEARCH('Project Detail'!$B$5,'Data Validation'!B127)),MAX($A$1:A126)+1,0)</f>
        <v>0</v>
      </c>
      <c r="B127" s="125" t="s">
        <v>94</v>
      </c>
      <c r="D127" t="str">
        <f>IFERROR(VLOOKUP(ROWS($D$2:D127),$A$2:$B$1000,2,0),"")</f>
        <v/>
      </c>
      <c r="S127" s="14" t="s">
        <v>1251</v>
      </c>
      <c r="T127" s="14" t="s">
        <v>1252</v>
      </c>
      <c r="U127" s="14" t="s">
        <v>467</v>
      </c>
      <c r="V127" s="14" t="s">
        <v>914</v>
      </c>
      <c r="X127" s="121" t="s">
        <v>3368</v>
      </c>
      <c r="Y127" s="121" t="s">
        <v>4323</v>
      </c>
    </row>
    <row r="128" spans="1:25" x14ac:dyDescent="0.25">
      <c r="A128">
        <f>IF(ISNUMBER(SEARCH('Project Detail'!$B$5,'Data Validation'!B128)),MAX($A$1:A127)+1,0)</f>
        <v>0</v>
      </c>
      <c r="B128" s="125" t="s">
        <v>66</v>
      </c>
      <c r="D128" t="str">
        <f>IFERROR(VLOOKUP(ROWS($D$2:D128),$A$2:$B$1000,2,0),"")</f>
        <v/>
      </c>
      <c r="S128" s="14" t="s">
        <v>1253</v>
      </c>
      <c r="T128" s="14" t="s">
        <v>1254</v>
      </c>
      <c r="U128" s="14" t="s">
        <v>1255</v>
      </c>
      <c r="V128" s="14" t="s">
        <v>914</v>
      </c>
      <c r="X128" s="121" t="s">
        <v>3415</v>
      </c>
      <c r="Y128" s="121" t="s">
        <v>4323</v>
      </c>
    </row>
    <row r="129" spans="1:25" x14ac:dyDescent="0.25">
      <c r="A129">
        <f>IF(ISNUMBER(SEARCH('Project Detail'!$B$5,'Data Validation'!B129)),MAX($A$1:A128)+1,0)</f>
        <v>0</v>
      </c>
      <c r="B129" s="125" t="s">
        <v>68</v>
      </c>
      <c r="D129" t="str">
        <f>IFERROR(VLOOKUP(ROWS($D$2:D129),$A$2:$B$1000,2,0),"")</f>
        <v/>
      </c>
      <c r="S129" s="14" t="s">
        <v>1256</v>
      </c>
      <c r="T129" s="14" t="s">
        <v>1257</v>
      </c>
      <c r="U129" s="14" t="s">
        <v>1258</v>
      </c>
      <c r="V129" s="14" t="s">
        <v>914</v>
      </c>
      <c r="X129" s="121" t="s">
        <v>2925</v>
      </c>
      <c r="Y129" s="121" t="s">
        <v>4323</v>
      </c>
    </row>
    <row r="130" spans="1:25" x14ac:dyDescent="0.25">
      <c r="A130">
        <f>IF(ISNUMBER(SEARCH('Project Detail'!$B$5,'Data Validation'!B130)),MAX($A$1:A129)+1,0)</f>
        <v>0</v>
      </c>
      <c r="B130" s="125" t="s">
        <v>641</v>
      </c>
      <c r="D130" t="str">
        <f>IFERROR(VLOOKUP(ROWS($D$2:D130),$A$2:$B$1000,2,0),"")</f>
        <v/>
      </c>
      <c r="S130" s="14" t="s">
        <v>1259</v>
      </c>
      <c r="T130" s="14" t="s">
        <v>1260</v>
      </c>
      <c r="U130" s="14" t="s">
        <v>1261</v>
      </c>
      <c r="V130" s="14" t="s">
        <v>914</v>
      </c>
      <c r="X130" s="121" t="s">
        <v>3380</v>
      </c>
      <c r="Y130" s="121" t="s">
        <v>4323</v>
      </c>
    </row>
    <row r="131" spans="1:25" x14ac:dyDescent="0.25">
      <c r="A131">
        <f>IF(ISNUMBER(SEARCH('Project Detail'!$B$5,'Data Validation'!B131)),MAX($A$1:A130)+1,0)</f>
        <v>0</v>
      </c>
      <c r="B131" s="125" t="s">
        <v>718</v>
      </c>
      <c r="D131" t="str">
        <f>IFERROR(VLOOKUP(ROWS($D$2:D131),$A$2:$B$1000,2,0),"")</f>
        <v/>
      </c>
      <c r="S131" s="14" t="s">
        <v>1262</v>
      </c>
      <c r="T131" s="14" t="s">
        <v>1263</v>
      </c>
      <c r="U131" s="14" t="s">
        <v>1264</v>
      </c>
      <c r="V131" s="14" t="s">
        <v>914</v>
      </c>
      <c r="X131" s="121" t="s">
        <v>2934</v>
      </c>
      <c r="Y131" s="121" t="s">
        <v>4323</v>
      </c>
    </row>
    <row r="132" spans="1:25" x14ac:dyDescent="0.25">
      <c r="A132">
        <f>IF(ISNUMBER(SEARCH('Project Detail'!$B$5,'Data Validation'!B132)),MAX($A$1:A131)+1,0)</f>
        <v>0</v>
      </c>
      <c r="B132" s="125" t="s">
        <v>725</v>
      </c>
      <c r="D132" t="str">
        <f>IFERROR(VLOOKUP(ROWS($D$2:D132),$A$2:$B$1000,2,0),"")</f>
        <v/>
      </c>
      <c r="S132" s="14" t="s">
        <v>1265</v>
      </c>
      <c r="T132" s="14" t="s">
        <v>1266</v>
      </c>
      <c r="U132" s="14" t="s">
        <v>1267</v>
      </c>
      <c r="V132" s="14" t="s">
        <v>914</v>
      </c>
      <c r="X132" s="121" t="s">
        <v>2951</v>
      </c>
      <c r="Y132" s="121" t="s">
        <v>4323</v>
      </c>
    </row>
    <row r="133" spans="1:25" x14ac:dyDescent="0.25">
      <c r="A133">
        <f>IF(ISNUMBER(SEARCH('Project Detail'!$B$5,'Data Validation'!B133)),MAX($A$1:A132)+1,0)</f>
        <v>0</v>
      </c>
      <c r="B133" s="125" t="s">
        <v>686</v>
      </c>
      <c r="D133" t="str">
        <f>IFERROR(VLOOKUP(ROWS($D$2:D133),$A$2:$B$1000,2,0),"")</f>
        <v/>
      </c>
      <c r="S133" s="14" t="s">
        <v>1268</v>
      </c>
      <c r="T133" s="14" t="s">
        <v>4357</v>
      </c>
      <c r="U133" s="14" t="s">
        <v>3531</v>
      </c>
      <c r="V133" s="14" t="s">
        <v>914</v>
      </c>
      <c r="X133" s="121" t="s">
        <v>2913</v>
      </c>
      <c r="Y133" s="121" t="s">
        <v>4323</v>
      </c>
    </row>
    <row r="134" spans="1:25" x14ac:dyDescent="0.25">
      <c r="A134">
        <f>IF(ISNUMBER(SEARCH('Project Detail'!$B$5,'Data Validation'!B134)),MAX($A$1:A133)+1,0)</f>
        <v>0</v>
      </c>
      <c r="B134" s="125" t="s">
        <v>295</v>
      </c>
      <c r="D134" t="str">
        <f>IFERROR(VLOOKUP(ROWS($D$2:D134),$A$2:$B$1000,2,0),"")</f>
        <v/>
      </c>
      <c r="S134" s="14" t="s">
        <v>1269</v>
      </c>
      <c r="T134" s="14" t="s">
        <v>1270</v>
      </c>
      <c r="U134" s="14" t="s">
        <v>459</v>
      </c>
      <c r="V134" s="14" t="s">
        <v>914</v>
      </c>
      <c r="X134" s="121" t="s">
        <v>3371</v>
      </c>
      <c r="Y134" s="121" t="s">
        <v>4323</v>
      </c>
    </row>
    <row r="135" spans="1:25" x14ac:dyDescent="0.25">
      <c r="A135">
        <f>IF(ISNUMBER(SEARCH('Project Detail'!$B$5,'Data Validation'!B135)),MAX($A$1:A134)+1,0)</f>
        <v>0</v>
      </c>
      <c r="B135" s="125" t="s">
        <v>4078</v>
      </c>
      <c r="D135" t="str">
        <f>IFERROR(VLOOKUP(ROWS($D$2:D135),$A$2:$B$1000,2,0),"")</f>
        <v/>
      </c>
      <c r="S135" s="14" t="s">
        <v>1271</v>
      </c>
      <c r="T135" s="14" t="s">
        <v>1272</v>
      </c>
      <c r="U135" s="14" t="s">
        <v>1273</v>
      </c>
      <c r="V135" s="14" t="s">
        <v>914</v>
      </c>
      <c r="X135" s="121" t="s">
        <v>3382</v>
      </c>
      <c r="Y135" s="121" t="s">
        <v>4323</v>
      </c>
    </row>
    <row r="136" spans="1:25" x14ac:dyDescent="0.25">
      <c r="A136">
        <f>IF(ISNUMBER(SEARCH('Project Detail'!$B$5,'Data Validation'!B136)),MAX($A$1:A135)+1,0)</f>
        <v>0</v>
      </c>
      <c r="B136" s="125" t="s">
        <v>2615</v>
      </c>
      <c r="D136" t="str">
        <f>IFERROR(VLOOKUP(ROWS($D$2:D136),$A$2:$B$1000,2,0),"")</f>
        <v/>
      </c>
      <c r="S136" s="14" t="s">
        <v>1274</v>
      </c>
      <c r="T136" s="14" t="s">
        <v>1275</v>
      </c>
      <c r="U136" s="14" t="s">
        <v>1276</v>
      </c>
      <c r="V136" s="14" t="s">
        <v>914</v>
      </c>
      <c r="X136" s="121" t="s">
        <v>2914</v>
      </c>
      <c r="Y136" s="121" t="s">
        <v>4323</v>
      </c>
    </row>
    <row r="137" spans="1:25" x14ac:dyDescent="0.25">
      <c r="A137">
        <f>IF(ISNUMBER(SEARCH('Project Detail'!$B$5,'Data Validation'!B137)),MAX($A$1:A136)+1,0)</f>
        <v>0</v>
      </c>
      <c r="B137" s="125" t="s">
        <v>770</v>
      </c>
      <c r="D137" t="str">
        <f>IFERROR(VLOOKUP(ROWS($D$2:D137),$A$2:$B$1000,2,0),"")</f>
        <v/>
      </c>
      <c r="S137" s="14" t="s">
        <v>1277</v>
      </c>
      <c r="T137" s="14" t="s">
        <v>1278</v>
      </c>
      <c r="U137" s="14" t="s">
        <v>1279</v>
      </c>
      <c r="V137" s="14" t="s">
        <v>914</v>
      </c>
      <c r="X137" s="121" t="s">
        <v>2832</v>
      </c>
      <c r="Y137" s="121" t="s">
        <v>4323</v>
      </c>
    </row>
    <row r="138" spans="1:25" x14ac:dyDescent="0.25">
      <c r="A138">
        <f>IF(ISNUMBER(SEARCH('Project Detail'!$B$5,'Data Validation'!B138)),MAX($A$1:A137)+1,0)</f>
        <v>0</v>
      </c>
      <c r="B138" s="125" t="s">
        <v>828</v>
      </c>
      <c r="D138" t="str">
        <f>IFERROR(VLOOKUP(ROWS($D$2:D138),$A$2:$B$1000,2,0),"")</f>
        <v/>
      </c>
      <c r="S138" s="14" t="s">
        <v>1280</v>
      </c>
      <c r="T138" s="14" t="s">
        <v>1281</v>
      </c>
      <c r="U138" s="14" t="s">
        <v>1282</v>
      </c>
      <c r="V138" s="14" t="s">
        <v>914</v>
      </c>
      <c r="X138" s="121" t="s">
        <v>2936</v>
      </c>
      <c r="Y138" s="121" t="s">
        <v>4323</v>
      </c>
    </row>
    <row r="139" spans="1:25" x14ac:dyDescent="0.25">
      <c r="A139">
        <f>IF(ISNUMBER(SEARCH('Project Detail'!$B$5,'Data Validation'!B139)),MAX($A$1:A138)+1,0)</f>
        <v>0</v>
      </c>
      <c r="B139" s="125" t="s">
        <v>2738</v>
      </c>
      <c r="D139" t="str">
        <f>IFERROR(VLOOKUP(ROWS($D$2:D139),$A$2:$B$1000,2,0),"")</f>
        <v/>
      </c>
      <c r="S139" s="14" t="s">
        <v>1283</v>
      </c>
      <c r="T139" s="14" t="s">
        <v>1284</v>
      </c>
      <c r="U139" s="14" t="s">
        <v>1285</v>
      </c>
      <c r="V139" s="14" t="s">
        <v>914</v>
      </c>
      <c r="X139" s="121" t="s">
        <v>2915</v>
      </c>
      <c r="Y139" s="121" t="s">
        <v>4323</v>
      </c>
    </row>
    <row r="140" spans="1:25" x14ac:dyDescent="0.25">
      <c r="A140">
        <f>IF(ISNUMBER(SEARCH('Project Detail'!$B$5,'Data Validation'!B140)),MAX($A$1:A139)+1,0)</f>
        <v>0</v>
      </c>
      <c r="B140" s="125" t="s">
        <v>296</v>
      </c>
      <c r="D140" t="str">
        <f>IFERROR(VLOOKUP(ROWS($D$2:D140),$A$2:$B$1000,2,0),"")</f>
        <v/>
      </c>
      <c r="S140" s="14" t="s">
        <v>1286</v>
      </c>
      <c r="T140" s="14" t="s">
        <v>1287</v>
      </c>
      <c r="U140" s="14" t="s">
        <v>1288</v>
      </c>
      <c r="V140" s="14" t="s">
        <v>914</v>
      </c>
      <c r="X140" s="121" t="s">
        <v>2928</v>
      </c>
      <c r="Y140" s="121" t="s">
        <v>4323</v>
      </c>
    </row>
    <row r="141" spans="1:25" x14ac:dyDescent="0.25">
      <c r="A141">
        <f>IF(ISNUMBER(SEARCH('Project Detail'!$B$5,'Data Validation'!B141)),MAX($A$1:A140)+1,0)</f>
        <v>0</v>
      </c>
      <c r="B141" s="125" t="s">
        <v>773</v>
      </c>
      <c r="D141" t="str">
        <f>IFERROR(VLOOKUP(ROWS($D$2:D141),$A$2:$B$1000,2,0),"")</f>
        <v/>
      </c>
      <c r="S141" s="14" t="s">
        <v>1289</v>
      </c>
      <c r="T141" s="14" t="s">
        <v>1290</v>
      </c>
      <c r="U141" s="14" t="s">
        <v>764</v>
      </c>
      <c r="V141" s="14" t="s">
        <v>924</v>
      </c>
      <c r="X141" s="121" t="s">
        <v>2929</v>
      </c>
      <c r="Y141" s="121" t="s">
        <v>4323</v>
      </c>
    </row>
    <row r="142" spans="1:25" x14ac:dyDescent="0.25">
      <c r="A142">
        <f>IF(ISNUMBER(SEARCH('Project Detail'!$B$5,'Data Validation'!B142)),MAX($A$1:A141)+1,0)</f>
        <v>0</v>
      </c>
      <c r="B142" s="125" t="s">
        <v>820</v>
      </c>
      <c r="D142" t="str">
        <f>IFERROR(VLOOKUP(ROWS($D$2:D142),$A$2:$B$1000,2,0),"")</f>
        <v/>
      </c>
      <c r="S142" s="14" t="s">
        <v>1291</v>
      </c>
      <c r="T142" s="14" t="s">
        <v>1292</v>
      </c>
      <c r="U142" s="14" t="s">
        <v>1293</v>
      </c>
      <c r="V142" s="14" t="s">
        <v>914</v>
      </c>
      <c r="X142" s="121" t="s">
        <v>3373</v>
      </c>
      <c r="Y142" s="121" t="s">
        <v>4323</v>
      </c>
    </row>
    <row r="143" spans="1:25" x14ac:dyDescent="0.25">
      <c r="A143">
        <f>IF(ISNUMBER(SEARCH('Project Detail'!$B$5,'Data Validation'!B143)),MAX($A$1:A142)+1,0)</f>
        <v>0</v>
      </c>
      <c r="B143" s="125" t="s">
        <v>709</v>
      </c>
      <c r="D143" t="str">
        <f>IFERROR(VLOOKUP(ROWS($D$2:D143),$A$2:$B$1000,2,0),"")</f>
        <v/>
      </c>
      <c r="S143" s="14" t="s">
        <v>1294</v>
      </c>
      <c r="T143" s="14" t="s">
        <v>1295</v>
      </c>
      <c r="U143" s="14" t="s">
        <v>1296</v>
      </c>
      <c r="V143" s="14" t="s">
        <v>924</v>
      </c>
      <c r="X143" s="121" t="s">
        <v>2930</v>
      </c>
      <c r="Y143" s="121" t="s">
        <v>4323</v>
      </c>
    </row>
    <row r="144" spans="1:25" x14ac:dyDescent="0.25">
      <c r="A144">
        <f>IF(ISNUMBER(SEARCH('Project Detail'!$B$5,'Data Validation'!B144)),MAX($A$1:A143)+1,0)</f>
        <v>0</v>
      </c>
      <c r="B144" s="125" t="s">
        <v>710</v>
      </c>
      <c r="D144" t="str">
        <f>IFERROR(VLOOKUP(ROWS($D$2:D144),$A$2:$B$1000,2,0),"")</f>
        <v/>
      </c>
      <c r="S144" s="14" t="s">
        <v>1297</v>
      </c>
      <c r="T144" s="14" t="s">
        <v>1298</v>
      </c>
      <c r="U144" s="14" t="s">
        <v>655</v>
      </c>
      <c r="V144" s="14" t="s">
        <v>914</v>
      </c>
      <c r="X144" s="121" t="s">
        <v>2918</v>
      </c>
      <c r="Y144" s="121" t="s">
        <v>4323</v>
      </c>
    </row>
    <row r="145" spans="1:25" x14ac:dyDescent="0.25">
      <c r="A145">
        <f>IF(ISNUMBER(SEARCH('Project Detail'!$B$5,'Data Validation'!B145)),MAX($A$1:A144)+1,0)</f>
        <v>0</v>
      </c>
      <c r="B145" s="125" t="s">
        <v>750</v>
      </c>
      <c r="D145" t="str">
        <f>IFERROR(VLOOKUP(ROWS($D$2:D145),$A$2:$B$1000,2,0),"")</f>
        <v/>
      </c>
      <c r="S145" s="14" t="s">
        <v>1299</v>
      </c>
      <c r="T145" s="14" t="s">
        <v>1300</v>
      </c>
      <c r="U145" s="14" t="s">
        <v>1301</v>
      </c>
      <c r="V145" s="14" t="s">
        <v>924</v>
      </c>
      <c r="X145" s="121" t="s">
        <v>2740</v>
      </c>
      <c r="Y145" s="121" t="s">
        <v>4323</v>
      </c>
    </row>
    <row r="146" spans="1:25" x14ac:dyDescent="0.25">
      <c r="A146">
        <f>IF(ISNUMBER(SEARCH('Project Detail'!$B$5,'Data Validation'!B146)),MAX($A$1:A145)+1,0)</f>
        <v>0</v>
      </c>
      <c r="B146" s="125" t="s">
        <v>751</v>
      </c>
      <c r="D146" t="str">
        <f>IFERROR(VLOOKUP(ROWS($D$2:D146),$A$2:$B$1000,2,0),"")</f>
        <v/>
      </c>
      <c r="S146" s="14" t="s">
        <v>1302</v>
      </c>
      <c r="T146" s="14" t="s">
        <v>1303</v>
      </c>
      <c r="U146" s="14" t="s">
        <v>1304</v>
      </c>
      <c r="V146" s="14" t="s">
        <v>924</v>
      </c>
      <c r="X146" s="121" t="s">
        <v>3375</v>
      </c>
      <c r="Y146" s="121" t="s">
        <v>4323</v>
      </c>
    </row>
    <row r="147" spans="1:25" x14ac:dyDescent="0.25">
      <c r="A147">
        <f>IF(ISNUMBER(SEARCH('Project Detail'!$B$5,'Data Validation'!B147)),MAX($A$1:A146)+1,0)</f>
        <v>0</v>
      </c>
      <c r="B147" s="125" t="s">
        <v>696</v>
      </c>
      <c r="D147" t="str">
        <f>IFERROR(VLOOKUP(ROWS($D$2:D147),$A$2:$B$1000,2,0),"")</f>
        <v/>
      </c>
      <c r="S147" s="14" t="s">
        <v>1305</v>
      </c>
      <c r="T147" s="14" t="s">
        <v>1306</v>
      </c>
      <c r="U147" s="14" t="s">
        <v>1307</v>
      </c>
      <c r="V147" s="14" t="s">
        <v>924</v>
      </c>
      <c r="X147" s="121" t="s">
        <v>2931</v>
      </c>
      <c r="Y147" s="121" t="s">
        <v>4323</v>
      </c>
    </row>
    <row r="148" spans="1:25" x14ac:dyDescent="0.25">
      <c r="A148">
        <f>IF(ISNUMBER(SEARCH('Project Detail'!$B$5,'Data Validation'!B148)),MAX($A$1:A147)+1,0)</f>
        <v>0</v>
      </c>
      <c r="B148" s="125" t="s">
        <v>716</v>
      </c>
      <c r="D148" t="str">
        <f>IFERROR(VLOOKUP(ROWS($D$2:D148),$A$2:$B$1000,2,0),"")</f>
        <v/>
      </c>
      <c r="S148" s="14" t="s">
        <v>1308</v>
      </c>
      <c r="T148" s="14" t="s">
        <v>1309</v>
      </c>
      <c r="U148" s="14" t="s">
        <v>1310</v>
      </c>
      <c r="V148" s="14" t="s">
        <v>924</v>
      </c>
      <c r="X148" s="121" t="s">
        <v>3390</v>
      </c>
      <c r="Y148" s="121" t="s">
        <v>4323</v>
      </c>
    </row>
    <row r="149" spans="1:25" x14ac:dyDescent="0.25">
      <c r="A149">
        <f>IF(ISNUMBER(SEARCH('Project Detail'!$B$5,'Data Validation'!B149)),MAX($A$1:A148)+1,0)</f>
        <v>0</v>
      </c>
      <c r="B149" s="125" t="s">
        <v>743</v>
      </c>
      <c r="D149" t="str">
        <f>IFERROR(VLOOKUP(ROWS($D$2:D149),$A$2:$B$1000,2,0),"")</f>
        <v/>
      </c>
      <c r="S149" s="14" t="s">
        <v>1311</v>
      </c>
      <c r="T149" s="14" t="s">
        <v>1312</v>
      </c>
      <c r="U149" s="14" t="s">
        <v>324</v>
      </c>
      <c r="V149" s="14" t="s">
        <v>914</v>
      </c>
      <c r="X149" s="121" t="s">
        <v>3448</v>
      </c>
      <c r="Y149" s="121" t="s">
        <v>4323</v>
      </c>
    </row>
    <row r="150" spans="1:25" x14ac:dyDescent="0.25">
      <c r="A150">
        <f>IF(ISNUMBER(SEARCH('Project Detail'!$B$5,'Data Validation'!B150)),MAX($A$1:A149)+1,0)</f>
        <v>0</v>
      </c>
      <c r="B150" s="125" t="s">
        <v>857</v>
      </c>
      <c r="D150" t="str">
        <f>IFERROR(VLOOKUP(ROWS($D$2:D150),$A$2:$B$1000,2,0),"")</f>
        <v/>
      </c>
      <c r="S150" s="14" t="s">
        <v>1313</v>
      </c>
      <c r="T150" s="14" t="s">
        <v>1314</v>
      </c>
      <c r="U150" s="14" t="s">
        <v>267</v>
      </c>
      <c r="V150" s="14" t="s">
        <v>924</v>
      </c>
      <c r="X150" s="121" t="s">
        <v>2944</v>
      </c>
      <c r="Y150" s="121" t="s">
        <v>4323</v>
      </c>
    </row>
    <row r="151" spans="1:25" x14ac:dyDescent="0.25">
      <c r="A151">
        <f>IF(ISNUMBER(SEARCH('Project Detail'!$B$5,'Data Validation'!B151)),MAX($A$1:A150)+1,0)</f>
        <v>0</v>
      </c>
      <c r="B151" s="125" t="s">
        <v>722</v>
      </c>
      <c r="D151" t="str">
        <f>IFERROR(VLOOKUP(ROWS($D$2:D151),$A$2:$B$1000,2,0),"")</f>
        <v/>
      </c>
      <c r="S151" s="14" t="s">
        <v>1315</v>
      </c>
      <c r="T151" s="14" t="s">
        <v>1316</v>
      </c>
      <c r="U151" s="14" t="s">
        <v>1317</v>
      </c>
      <c r="V151" s="14" t="s">
        <v>924</v>
      </c>
      <c r="X151" s="121" t="s">
        <v>3421</v>
      </c>
      <c r="Y151" s="121" t="s">
        <v>4323</v>
      </c>
    </row>
    <row r="152" spans="1:25" x14ac:dyDescent="0.25">
      <c r="A152">
        <f>IF(ISNUMBER(SEARCH('Project Detail'!$B$5,'Data Validation'!B152)),MAX($A$1:A151)+1,0)</f>
        <v>0</v>
      </c>
      <c r="B152" s="125" t="s">
        <v>721</v>
      </c>
      <c r="D152" t="str">
        <f>IFERROR(VLOOKUP(ROWS($D$2:D152),$A$2:$B$1000,2,0),"")</f>
        <v/>
      </c>
      <c r="S152" s="14" t="s">
        <v>1318</v>
      </c>
      <c r="T152" s="14" t="s">
        <v>1319</v>
      </c>
      <c r="U152" s="14" t="s">
        <v>458</v>
      </c>
      <c r="V152" s="14" t="s">
        <v>914</v>
      </c>
      <c r="X152" s="121" t="s">
        <v>2625</v>
      </c>
      <c r="Y152" s="121" t="s">
        <v>4323</v>
      </c>
    </row>
    <row r="153" spans="1:25" x14ac:dyDescent="0.25">
      <c r="A153">
        <f>IF(ISNUMBER(SEARCH('Project Detail'!$B$5,'Data Validation'!B153)),MAX($A$1:A152)+1,0)</f>
        <v>0</v>
      </c>
      <c r="B153" s="125" t="s">
        <v>720</v>
      </c>
      <c r="D153" t="str">
        <f>IFERROR(VLOOKUP(ROWS($D$2:D153),$A$2:$B$1000,2,0),"")</f>
        <v/>
      </c>
      <c r="S153" s="14" t="s">
        <v>1320</v>
      </c>
      <c r="T153" s="14" t="s">
        <v>1321</v>
      </c>
      <c r="U153" s="14" t="s">
        <v>1322</v>
      </c>
      <c r="V153" s="14" t="s">
        <v>914</v>
      </c>
      <c r="X153" s="121" t="s">
        <v>3446</v>
      </c>
      <c r="Y153" s="121" t="s">
        <v>4323</v>
      </c>
    </row>
    <row r="154" spans="1:25" x14ac:dyDescent="0.25">
      <c r="A154">
        <f>IF(ISNUMBER(SEARCH('Project Detail'!$B$5,'Data Validation'!B154)),MAX($A$1:A153)+1,0)</f>
        <v>0</v>
      </c>
      <c r="B154" s="125" t="s">
        <v>719</v>
      </c>
      <c r="D154" t="str">
        <f>IFERROR(VLOOKUP(ROWS($D$2:D154),$A$2:$B$1000,2,0),"")</f>
        <v/>
      </c>
      <c r="S154" s="14" t="s">
        <v>1323</v>
      </c>
      <c r="T154" s="14" t="s">
        <v>1324</v>
      </c>
      <c r="U154" s="14" t="s">
        <v>1325</v>
      </c>
      <c r="V154" s="14" t="s">
        <v>914</v>
      </c>
      <c r="X154" s="121" t="s">
        <v>3427</v>
      </c>
      <c r="Y154" s="121" t="s">
        <v>4323</v>
      </c>
    </row>
    <row r="155" spans="1:25" x14ac:dyDescent="0.25">
      <c r="A155">
        <f>IF(ISNUMBER(SEARCH('Project Detail'!$B$5,'Data Validation'!B155)),MAX($A$1:A154)+1,0)</f>
        <v>0</v>
      </c>
      <c r="B155" s="125" t="s">
        <v>701</v>
      </c>
      <c r="D155" t="str">
        <f>IFERROR(VLOOKUP(ROWS($D$2:D155),$A$2:$B$1000,2,0),"")</f>
        <v/>
      </c>
      <c r="S155" s="14" t="s">
        <v>1326</v>
      </c>
      <c r="T155" s="14" t="s">
        <v>1327</v>
      </c>
      <c r="U155" s="14" t="s">
        <v>1328</v>
      </c>
      <c r="V155" s="14" t="s">
        <v>914</v>
      </c>
      <c r="X155" s="121" t="s">
        <v>3430</v>
      </c>
      <c r="Y155" s="121" t="s">
        <v>4323</v>
      </c>
    </row>
    <row r="156" spans="1:25" x14ac:dyDescent="0.25">
      <c r="A156">
        <f>IF(ISNUMBER(SEARCH('Project Detail'!$B$5,'Data Validation'!B156)),MAX($A$1:A155)+1,0)</f>
        <v>0</v>
      </c>
      <c r="B156" s="125" t="s">
        <v>680</v>
      </c>
      <c r="D156" t="str">
        <f>IFERROR(VLOOKUP(ROWS($D$2:D156),$A$2:$B$1000,2,0),"")</f>
        <v/>
      </c>
      <c r="S156" s="14" t="s">
        <v>1329</v>
      </c>
      <c r="T156" s="14" t="s">
        <v>1330</v>
      </c>
      <c r="U156" s="14" t="s">
        <v>177</v>
      </c>
      <c r="V156" s="14" t="s">
        <v>914</v>
      </c>
      <c r="X156" s="121" t="s">
        <v>3432</v>
      </c>
      <c r="Y156" s="121" t="s">
        <v>4323</v>
      </c>
    </row>
    <row r="157" spans="1:25" x14ac:dyDescent="0.25">
      <c r="A157">
        <f>IF(ISNUMBER(SEARCH('Project Detail'!$B$5,'Data Validation'!B157)),MAX($A$1:A156)+1,0)</f>
        <v>0</v>
      </c>
      <c r="B157" s="125" t="s">
        <v>708</v>
      </c>
      <c r="D157" t="str">
        <f>IFERROR(VLOOKUP(ROWS($D$2:D157),$A$2:$B$1000,2,0),"")</f>
        <v/>
      </c>
      <c r="S157" s="14" t="s">
        <v>1331</v>
      </c>
      <c r="T157" s="14" t="s">
        <v>1332</v>
      </c>
      <c r="U157" s="14" t="s">
        <v>1333</v>
      </c>
      <c r="V157" s="14" t="s">
        <v>914</v>
      </c>
      <c r="X157" s="121" t="s">
        <v>3435</v>
      </c>
      <c r="Y157" s="121" t="s">
        <v>4323</v>
      </c>
    </row>
    <row r="158" spans="1:25" x14ac:dyDescent="0.25">
      <c r="A158">
        <f>IF(ISNUMBER(SEARCH('Project Detail'!$B$5,'Data Validation'!B158)),MAX($A$1:A157)+1,0)</f>
        <v>0</v>
      </c>
      <c r="B158" s="125" t="s">
        <v>666</v>
      </c>
      <c r="D158" t="str">
        <f>IFERROR(VLOOKUP(ROWS($D$2:D158),$A$2:$B$1000,2,0),"")</f>
        <v/>
      </c>
      <c r="S158" s="14" t="s">
        <v>1334</v>
      </c>
      <c r="T158" s="14" t="s">
        <v>1335</v>
      </c>
      <c r="U158" s="14" t="s">
        <v>1336</v>
      </c>
      <c r="V158" s="14" t="s">
        <v>914</v>
      </c>
      <c r="X158" s="121" t="s">
        <v>3437</v>
      </c>
      <c r="Y158" s="121" t="s">
        <v>4323</v>
      </c>
    </row>
    <row r="159" spans="1:25" x14ac:dyDescent="0.25">
      <c r="A159">
        <f>IF(ISNUMBER(SEARCH('Project Detail'!$B$5,'Data Validation'!B159)),MAX($A$1:A158)+1,0)</f>
        <v>0</v>
      </c>
      <c r="B159" s="125" t="s">
        <v>669</v>
      </c>
      <c r="D159" t="str">
        <f>IFERROR(VLOOKUP(ROWS($D$2:D159),$A$2:$B$1000,2,0),"")</f>
        <v/>
      </c>
      <c r="S159" s="14" t="s">
        <v>1337</v>
      </c>
      <c r="T159" s="14" t="s">
        <v>1338</v>
      </c>
      <c r="U159" s="14" t="s">
        <v>462</v>
      </c>
      <c r="V159" s="14" t="s">
        <v>914</v>
      </c>
      <c r="X159" s="121" t="s">
        <v>3440</v>
      </c>
      <c r="Y159" s="121" t="s">
        <v>4323</v>
      </c>
    </row>
    <row r="160" spans="1:25" x14ac:dyDescent="0.25">
      <c r="A160">
        <f>IF(ISNUMBER(SEARCH('Project Detail'!$B$5,'Data Validation'!B160)),MAX($A$1:A159)+1,0)</f>
        <v>0</v>
      </c>
      <c r="B160" s="125" t="s">
        <v>637</v>
      </c>
      <c r="D160" t="str">
        <f>IFERROR(VLOOKUP(ROWS($D$2:D160),$A$2:$B$1000,2,0),"")</f>
        <v/>
      </c>
      <c r="S160" s="14" t="s">
        <v>1339</v>
      </c>
      <c r="T160" s="14" t="s">
        <v>1340</v>
      </c>
      <c r="U160" s="14" t="s">
        <v>1341</v>
      </c>
      <c r="V160" s="14" t="s">
        <v>924</v>
      </c>
      <c r="X160" s="124" t="s">
        <v>3443</v>
      </c>
      <c r="Y160" s="121" t="s">
        <v>4323</v>
      </c>
    </row>
    <row r="161" spans="1:25" x14ac:dyDescent="0.25">
      <c r="A161">
        <f>IF(ISNUMBER(SEARCH('Project Detail'!$B$5,'Data Validation'!B161)),MAX($A$1:A160)+1,0)</f>
        <v>0</v>
      </c>
      <c r="B161" s="125" t="s">
        <v>676</v>
      </c>
      <c r="D161" t="str">
        <f>IFERROR(VLOOKUP(ROWS($D$2:D161),$A$2:$B$1000,2,0),"")</f>
        <v/>
      </c>
      <c r="S161" s="14" t="s">
        <v>1342</v>
      </c>
      <c r="T161" s="14" t="s">
        <v>1343</v>
      </c>
      <c r="U161" s="14" t="s">
        <v>473</v>
      </c>
      <c r="V161" s="14" t="s">
        <v>914</v>
      </c>
      <c r="X161" s="122" t="s">
        <v>2737</v>
      </c>
      <c r="Y161" s="121" t="s">
        <v>4323</v>
      </c>
    </row>
    <row r="162" spans="1:25" x14ac:dyDescent="0.25">
      <c r="A162">
        <f>IF(ISNUMBER(SEARCH('Project Detail'!$B$5,'Data Validation'!B162)),MAX($A$1:A161)+1,0)</f>
        <v>0</v>
      </c>
      <c r="B162" s="125" t="s">
        <v>639</v>
      </c>
      <c r="D162" t="str">
        <f>IFERROR(VLOOKUP(ROWS($D$2:D162),$A$2:$B$1000,2,0),"")</f>
        <v/>
      </c>
      <c r="S162" s="14" t="s">
        <v>1344</v>
      </c>
      <c r="T162" s="14" t="s">
        <v>1345</v>
      </c>
      <c r="U162" s="14" t="s">
        <v>460</v>
      </c>
      <c r="V162" s="14" t="s">
        <v>914</v>
      </c>
      <c r="X162" s="122" t="s">
        <v>642</v>
      </c>
      <c r="Y162" s="122" t="s">
        <v>4324</v>
      </c>
    </row>
    <row r="163" spans="1:25" x14ac:dyDescent="0.25">
      <c r="A163">
        <f>IF(ISNUMBER(SEARCH('Project Detail'!$B$5,'Data Validation'!B163)),MAX($A$1:A162)+1,0)</f>
        <v>0</v>
      </c>
      <c r="B163" s="125" t="s">
        <v>690</v>
      </c>
      <c r="D163" t="str">
        <f>IFERROR(VLOOKUP(ROWS($D$2:D163),$A$2:$B$1000,2,0),"")</f>
        <v/>
      </c>
      <c r="S163" s="14" t="s">
        <v>1346</v>
      </c>
      <c r="T163" s="14" t="s">
        <v>1347</v>
      </c>
      <c r="U163" s="14" t="s">
        <v>292</v>
      </c>
      <c r="V163" s="14" t="s">
        <v>914</v>
      </c>
      <c r="X163" s="122" t="s">
        <v>429</v>
      </c>
      <c r="Y163" s="122" t="s">
        <v>4324</v>
      </c>
    </row>
    <row r="164" spans="1:25" x14ac:dyDescent="0.25">
      <c r="A164">
        <f>IF(ISNUMBER(SEARCH('Project Detail'!$B$5,'Data Validation'!B164)),MAX($A$1:A163)+1,0)</f>
        <v>0</v>
      </c>
      <c r="B164" s="125" t="s">
        <v>793</v>
      </c>
      <c r="D164" t="str">
        <f>IFERROR(VLOOKUP(ROWS($D$2:D164),$A$2:$B$1000,2,0),"")</f>
        <v/>
      </c>
      <c r="S164" s="14" t="s">
        <v>1348</v>
      </c>
      <c r="T164" s="14" t="s">
        <v>1349</v>
      </c>
      <c r="U164" s="14" t="s">
        <v>1350</v>
      </c>
      <c r="V164" s="14" t="s">
        <v>914</v>
      </c>
    </row>
    <row r="165" spans="1:25" x14ac:dyDescent="0.25">
      <c r="A165">
        <f>IF(ISNUMBER(SEARCH('Project Detail'!$B$5,'Data Validation'!B165)),MAX($A$1:A164)+1,0)</f>
        <v>0</v>
      </c>
      <c r="B165" s="125" t="s">
        <v>2621</v>
      </c>
      <c r="D165" t="str">
        <f>IFERROR(VLOOKUP(ROWS($D$2:D165),$A$2:$B$1000,2,0),"")</f>
        <v/>
      </c>
      <c r="S165" s="14" t="s">
        <v>1351</v>
      </c>
      <c r="T165" s="14" t="s">
        <v>1352</v>
      </c>
      <c r="U165" s="14" t="s">
        <v>1353</v>
      </c>
      <c r="V165" s="14" t="s">
        <v>914</v>
      </c>
    </row>
    <row r="166" spans="1:25" x14ac:dyDescent="0.25">
      <c r="A166">
        <f>IF(ISNUMBER(SEARCH('Project Detail'!$B$5,'Data Validation'!B166)),MAX($A$1:A165)+1,0)</f>
        <v>0</v>
      </c>
      <c r="B166" s="125" t="s">
        <v>626</v>
      </c>
      <c r="D166" t="str">
        <f>IFERROR(VLOOKUP(ROWS($D$2:D166),$A$2:$B$1000,2,0),"")</f>
        <v/>
      </c>
      <c r="S166" s="14" t="s">
        <v>1354</v>
      </c>
      <c r="T166" s="14" t="s">
        <v>1355</v>
      </c>
      <c r="U166" s="14" t="s">
        <v>1356</v>
      </c>
      <c r="V166" s="14" t="s">
        <v>924</v>
      </c>
    </row>
    <row r="167" spans="1:25" x14ac:dyDescent="0.25">
      <c r="A167">
        <f>IF(ISNUMBER(SEARCH('Project Detail'!$B$5,'Data Validation'!B167)),MAX($A$1:A166)+1,0)</f>
        <v>0</v>
      </c>
      <c r="B167" s="125" t="s">
        <v>723</v>
      </c>
      <c r="D167" t="str">
        <f>IFERROR(VLOOKUP(ROWS($D$2:D167),$A$2:$B$1000,2,0),"")</f>
        <v/>
      </c>
      <c r="S167" s="14" t="s">
        <v>1357</v>
      </c>
      <c r="T167" s="14" t="s">
        <v>1358</v>
      </c>
      <c r="U167" s="14" t="s">
        <v>1359</v>
      </c>
      <c r="V167" s="14" t="s">
        <v>914</v>
      </c>
    </row>
    <row r="168" spans="1:25" x14ac:dyDescent="0.25">
      <c r="A168">
        <f>IF(ISNUMBER(SEARCH('Project Detail'!$B$5,'Data Validation'!B168)),MAX($A$1:A167)+1,0)</f>
        <v>0</v>
      </c>
      <c r="B168" s="125" t="s">
        <v>665</v>
      </c>
      <c r="D168" t="str">
        <f>IFERROR(VLOOKUP(ROWS($D$2:D168),$A$2:$B$1000,2,0),"")</f>
        <v/>
      </c>
      <c r="S168" s="14" t="s">
        <v>1360</v>
      </c>
      <c r="T168" s="14" t="s">
        <v>1361</v>
      </c>
      <c r="U168" s="14" t="s">
        <v>1362</v>
      </c>
      <c r="V168" s="14" t="s">
        <v>914</v>
      </c>
    </row>
    <row r="169" spans="1:25" x14ac:dyDescent="0.25">
      <c r="A169">
        <f>IF(ISNUMBER(SEARCH('Project Detail'!$B$5,'Data Validation'!B169)),MAX($A$1:A168)+1,0)</f>
        <v>0</v>
      </c>
      <c r="B169" s="125" t="s">
        <v>880</v>
      </c>
      <c r="D169" t="str">
        <f>IFERROR(VLOOKUP(ROWS($D$2:D169),$A$2:$B$1000,2,0),"")</f>
        <v/>
      </c>
      <c r="S169" s="14" t="s">
        <v>1363</v>
      </c>
      <c r="T169" s="14" t="s">
        <v>1364</v>
      </c>
      <c r="U169" s="14" t="s">
        <v>1365</v>
      </c>
      <c r="V169" s="14" t="s">
        <v>914</v>
      </c>
    </row>
    <row r="170" spans="1:25" x14ac:dyDescent="0.25">
      <c r="A170">
        <f>IF(ISNUMBER(SEARCH('Project Detail'!$B$5,'Data Validation'!B170)),MAX($A$1:A169)+1,0)</f>
        <v>0</v>
      </c>
      <c r="B170" s="125" t="s">
        <v>4532</v>
      </c>
      <c r="D170" t="str">
        <f>IFERROR(VLOOKUP(ROWS($D$2:D170),$A$2:$B$1000,2,0),"")</f>
        <v/>
      </c>
      <c r="S170" s="14" t="s">
        <v>1366</v>
      </c>
      <c r="T170" s="14" t="s">
        <v>1367</v>
      </c>
      <c r="U170" s="14" t="s">
        <v>1368</v>
      </c>
      <c r="V170" s="14" t="s">
        <v>914</v>
      </c>
    </row>
    <row r="171" spans="1:25" x14ac:dyDescent="0.25">
      <c r="A171">
        <f>IF(ISNUMBER(SEARCH('Project Detail'!$B$5,'Data Validation'!B171)),MAX($A$1:A170)+1,0)</f>
        <v>0</v>
      </c>
      <c r="B171" s="125" t="s">
        <v>4527</v>
      </c>
      <c r="D171" t="str">
        <f>IFERROR(VLOOKUP(ROWS($D$2:D171),$A$2:$B$1000,2,0),"")</f>
        <v/>
      </c>
      <c r="S171" s="14" t="s">
        <v>1369</v>
      </c>
      <c r="T171" s="14" t="s">
        <v>1370</v>
      </c>
      <c r="U171" s="14" t="s">
        <v>1371</v>
      </c>
      <c r="V171" s="14" t="s">
        <v>914</v>
      </c>
    </row>
    <row r="172" spans="1:25" x14ac:dyDescent="0.25">
      <c r="A172">
        <f>IF(ISNUMBER(SEARCH('Project Detail'!$B$5,'Data Validation'!B172)),MAX($A$1:A171)+1,0)</f>
        <v>0</v>
      </c>
      <c r="B172" s="125" t="s">
        <v>4535</v>
      </c>
      <c r="D172" t="str">
        <f>IFERROR(VLOOKUP(ROWS($D$2:D172),$A$2:$B$1000,2,0),"")</f>
        <v/>
      </c>
      <c r="S172" s="14" t="s">
        <v>1372</v>
      </c>
      <c r="T172" s="14" t="s">
        <v>1373</v>
      </c>
      <c r="U172" s="14" t="s">
        <v>1374</v>
      </c>
      <c r="V172" s="14" t="s">
        <v>914</v>
      </c>
    </row>
    <row r="173" spans="1:25" x14ac:dyDescent="0.25">
      <c r="A173">
        <f>IF(ISNUMBER(SEARCH('Project Detail'!$B$5,'Data Validation'!B173)),MAX($A$1:A172)+1,0)</f>
        <v>0</v>
      </c>
      <c r="B173" s="125" t="s">
        <v>4538</v>
      </c>
      <c r="D173" t="str">
        <f>IFERROR(VLOOKUP(ROWS($D$2:D173),$A$2:$B$1000,2,0),"")</f>
        <v/>
      </c>
      <c r="S173" s="14" t="s">
        <v>1375</v>
      </c>
      <c r="T173" s="14" t="s">
        <v>1376</v>
      </c>
      <c r="U173" s="14" t="s">
        <v>1377</v>
      </c>
      <c r="V173" s="14" t="s">
        <v>914</v>
      </c>
    </row>
    <row r="174" spans="1:25" x14ac:dyDescent="0.25">
      <c r="A174">
        <f>IF(ISNUMBER(SEARCH('Project Detail'!$B$5,'Data Validation'!B174)),MAX($A$1:A173)+1,0)</f>
        <v>0</v>
      </c>
      <c r="B174" s="125" t="s">
        <v>4530</v>
      </c>
      <c r="D174" t="str">
        <f>IFERROR(VLOOKUP(ROWS($D$2:D174),$A$2:$B$1000,2,0),"")</f>
        <v/>
      </c>
      <c r="S174" s="14" t="s">
        <v>1378</v>
      </c>
      <c r="T174" s="14" t="s">
        <v>1379</v>
      </c>
      <c r="U174" s="14" t="s">
        <v>1380</v>
      </c>
      <c r="V174" s="14" t="s">
        <v>914</v>
      </c>
    </row>
    <row r="175" spans="1:25" x14ac:dyDescent="0.25">
      <c r="A175">
        <f>IF(ISNUMBER(SEARCH('Project Detail'!$B$5,'Data Validation'!B175)),MAX($A$1:A174)+1,0)</f>
        <v>0</v>
      </c>
      <c r="B175" s="125" t="s">
        <v>4081</v>
      </c>
      <c r="D175" t="str">
        <f>IFERROR(VLOOKUP(ROWS($D$2:D175),$A$2:$B$1000,2,0),"")</f>
        <v/>
      </c>
      <c r="S175" s="14" t="s">
        <v>1381</v>
      </c>
      <c r="T175" s="14" t="s">
        <v>1382</v>
      </c>
      <c r="U175" s="14" t="s">
        <v>1383</v>
      </c>
      <c r="V175" s="14" t="s">
        <v>914</v>
      </c>
    </row>
    <row r="176" spans="1:25" x14ac:dyDescent="0.25">
      <c r="A176">
        <f>IF(ISNUMBER(SEARCH('Project Detail'!$B$5,'Data Validation'!B176)),MAX($A$1:A175)+1,0)</f>
        <v>0</v>
      </c>
      <c r="B176" s="125" t="s">
        <v>2919</v>
      </c>
      <c r="D176" t="str">
        <f>IFERROR(VLOOKUP(ROWS($D$2:D176),$A$2:$B$1000,2,0),"")</f>
        <v/>
      </c>
      <c r="S176" s="14" t="s">
        <v>1384</v>
      </c>
      <c r="T176" s="14" t="s">
        <v>1385</v>
      </c>
      <c r="U176" s="14" t="s">
        <v>1386</v>
      </c>
      <c r="V176" s="14" t="s">
        <v>914</v>
      </c>
    </row>
    <row r="177" spans="1:22" x14ac:dyDescent="0.25">
      <c r="A177">
        <f>IF(ISNUMBER(SEARCH('Project Detail'!$B$5,'Data Validation'!B177)),MAX($A$1:A176)+1,0)</f>
        <v>0</v>
      </c>
      <c r="B177" s="125" t="s">
        <v>4080</v>
      </c>
      <c r="D177" t="str">
        <f>IFERROR(VLOOKUP(ROWS($D$2:D177),$A$2:$B$1000,2,0),"")</f>
        <v/>
      </c>
      <c r="S177" s="14" t="s">
        <v>1387</v>
      </c>
      <c r="T177" s="14" t="s">
        <v>1388</v>
      </c>
      <c r="U177" s="14" t="s">
        <v>1389</v>
      </c>
      <c r="V177" s="14" t="s">
        <v>914</v>
      </c>
    </row>
    <row r="178" spans="1:22" x14ac:dyDescent="0.25">
      <c r="A178">
        <f>IF(ISNUMBER(SEARCH('Project Detail'!$B$5,'Data Validation'!B178)),MAX($A$1:A177)+1,0)</f>
        <v>0</v>
      </c>
      <c r="B178" s="125" t="s">
        <v>4541</v>
      </c>
      <c r="D178" t="str">
        <f>IFERROR(VLOOKUP(ROWS($D$2:D178),$A$2:$B$1000,2,0),"")</f>
        <v/>
      </c>
      <c r="S178" s="14" t="s">
        <v>1390</v>
      </c>
      <c r="T178" s="14" t="s">
        <v>1391</v>
      </c>
      <c r="U178" s="14" t="s">
        <v>1392</v>
      </c>
      <c r="V178" s="14" t="s">
        <v>914</v>
      </c>
    </row>
    <row r="179" spans="1:22" x14ac:dyDescent="0.25">
      <c r="A179">
        <f>IF(ISNUMBER(SEARCH('Project Detail'!$B$5,'Data Validation'!B179)),MAX($A$1:A178)+1,0)</f>
        <v>0</v>
      </c>
      <c r="B179" s="125" t="s">
        <v>298</v>
      </c>
      <c r="D179" t="str">
        <f>IFERROR(VLOOKUP(ROWS($D$2:D179),$A$2:$B$1000,2,0),"")</f>
        <v/>
      </c>
      <c r="S179" s="14" t="s">
        <v>1393</v>
      </c>
      <c r="T179" s="14" t="s">
        <v>1394</v>
      </c>
      <c r="U179" s="14" t="s">
        <v>1395</v>
      </c>
      <c r="V179" s="14" t="s">
        <v>914</v>
      </c>
    </row>
    <row r="180" spans="1:22" x14ac:dyDescent="0.25">
      <c r="A180">
        <f>IF(ISNUMBER(SEARCH('Project Detail'!$B$5,'Data Validation'!B180)),MAX($A$1:A179)+1,0)</f>
        <v>0</v>
      </c>
      <c r="B180" s="125" t="s">
        <v>4544</v>
      </c>
      <c r="D180" t="str">
        <f>IFERROR(VLOOKUP(ROWS($D$2:D180),$A$2:$B$1000,2,0),"")</f>
        <v/>
      </c>
      <c r="S180" s="14" t="s">
        <v>1396</v>
      </c>
      <c r="T180" s="14" t="s">
        <v>1397</v>
      </c>
      <c r="U180" s="14" t="s">
        <v>1398</v>
      </c>
      <c r="V180" s="14" t="s">
        <v>914</v>
      </c>
    </row>
    <row r="181" spans="1:22" x14ac:dyDescent="0.25">
      <c r="A181">
        <f>IF(ISNUMBER(SEARCH('Project Detail'!$B$5,'Data Validation'!B181)),MAX($A$1:A180)+1,0)</f>
        <v>0</v>
      </c>
      <c r="B181" s="125" t="s">
        <v>2616</v>
      </c>
      <c r="D181" t="str">
        <f>IFERROR(VLOOKUP(ROWS($D$2:D181),$A$2:$B$1000,2,0),"")</f>
        <v/>
      </c>
      <c r="S181" s="14" t="s">
        <v>1399</v>
      </c>
      <c r="T181" s="14" t="s">
        <v>1400</v>
      </c>
      <c r="U181" s="14" t="s">
        <v>1401</v>
      </c>
      <c r="V181" s="14" t="s">
        <v>924</v>
      </c>
    </row>
    <row r="182" spans="1:22" x14ac:dyDescent="0.25">
      <c r="A182">
        <f>IF(ISNUMBER(SEARCH('Project Detail'!$B$5,'Data Validation'!B182)),MAX($A$1:A181)+1,0)</f>
        <v>0</v>
      </c>
      <c r="B182" s="125" t="s">
        <v>890</v>
      </c>
      <c r="D182" t="str">
        <f>IFERROR(VLOOKUP(ROWS($D$2:D182),$A$2:$B$1000,2,0),"")</f>
        <v/>
      </c>
      <c r="S182" s="14" t="s">
        <v>1402</v>
      </c>
      <c r="T182" s="14" t="s">
        <v>1403</v>
      </c>
      <c r="U182" s="14" t="s">
        <v>1404</v>
      </c>
      <c r="V182" s="14" t="s">
        <v>924</v>
      </c>
    </row>
    <row r="183" spans="1:22" x14ac:dyDescent="0.25">
      <c r="A183">
        <f>IF(ISNUMBER(SEARCH('Project Detail'!$B$5,'Data Validation'!B183)),MAX($A$1:A182)+1,0)</f>
        <v>0</v>
      </c>
      <c r="B183" s="125" t="s">
        <v>2739</v>
      </c>
      <c r="D183" t="str">
        <f>IFERROR(VLOOKUP(ROWS($D$2:D183),$A$2:$B$1000,2,0),"")</f>
        <v/>
      </c>
      <c r="S183" s="14" t="s">
        <v>1405</v>
      </c>
      <c r="T183" s="14" t="s">
        <v>1406</v>
      </c>
      <c r="U183" s="14" t="s">
        <v>1407</v>
      </c>
      <c r="V183" s="14" t="s">
        <v>924</v>
      </c>
    </row>
    <row r="184" spans="1:22" x14ac:dyDescent="0.25">
      <c r="A184">
        <f>IF(ISNUMBER(SEARCH('Project Detail'!$B$5,'Data Validation'!B184)),MAX($A$1:A183)+1,0)</f>
        <v>0</v>
      </c>
      <c r="B184" s="125" t="s">
        <v>765</v>
      </c>
      <c r="D184" t="str">
        <f>IFERROR(VLOOKUP(ROWS($D$2:D184),$A$2:$B$1000,2,0),"")</f>
        <v/>
      </c>
      <c r="S184" s="14" t="s">
        <v>1408</v>
      </c>
      <c r="T184" s="14" t="s">
        <v>1409</v>
      </c>
      <c r="U184" s="14" t="s">
        <v>1410</v>
      </c>
      <c r="V184" s="14" t="s">
        <v>924</v>
      </c>
    </row>
    <row r="185" spans="1:22" x14ac:dyDescent="0.25">
      <c r="A185">
        <f>IF(ISNUMBER(SEARCH('Project Detail'!$B$5,'Data Validation'!B185)),MAX($A$1:A184)+1,0)</f>
        <v>0</v>
      </c>
      <c r="B185" s="125" t="s">
        <v>2906</v>
      </c>
      <c r="D185" t="str">
        <f>IFERROR(VLOOKUP(ROWS($D$2:D185),$A$2:$B$1000,2,0),"")</f>
        <v/>
      </c>
      <c r="S185" s="14" t="s">
        <v>1411</v>
      </c>
      <c r="T185" s="14" t="s">
        <v>1412</v>
      </c>
      <c r="U185" s="14" t="s">
        <v>1413</v>
      </c>
      <c r="V185" s="14" t="s">
        <v>924</v>
      </c>
    </row>
    <row r="186" spans="1:22" x14ac:dyDescent="0.25">
      <c r="A186">
        <f>IF(ISNUMBER(SEARCH('Project Detail'!$B$5,'Data Validation'!B186)),MAX($A$1:A185)+1,0)</f>
        <v>0</v>
      </c>
      <c r="B186" s="125" t="s">
        <v>2831</v>
      </c>
      <c r="D186" t="str">
        <f>IFERROR(VLOOKUP(ROWS($D$2:D186),$A$2:$B$1000,2,0),"")</f>
        <v/>
      </c>
      <c r="S186" s="14" t="s">
        <v>1414</v>
      </c>
      <c r="T186" s="14" t="s">
        <v>1415</v>
      </c>
      <c r="U186" s="14" t="s">
        <v>1416</v>
      </c>
      <c r="V186" s="14" t="s">
        <v>924</v>
      </c>
    </row>
    <row r="187" spans="1:22" x14ac:dyDescent="0.25">
      <c r="A187">
        <f>IF(ISNUMBER(SEARCH('Project Detail'!$B$5,'Data Validation'!B187)),MAX($A$1:A186)+1,0)</f>
        <v>0</v>
      </c>
      <c r="B187" s="125" t="s">
        <v>299</v>
      </c>
      <c r="D187" t="str">
        <f>IFERROR(VLOOKUP(ROWS($D$2:D187),$A$2:$B$1000,2,0),"")</f>
        <v/>
      </c>
      <c r="S187" s="14" t="s">
        <v>1417</v>
      </c>
      <c r="T187" s="14" t="s">
        <v>1418</v>
      </c>
      <c r="U187" s="14" t="s">
        <v>468</v>
      </c>
      <c r="V187" s="14" t="s">
        <v>914</v>
      </c>
    </row>
    <row r="188" spans="1:22" x14ac:dyDescent="0.25">
      <c r="A188">
        <f>IF(ISNUMBER(SEARCH('Project Detail'!$B$5,'Data Validation'!B188)),MAX($A$1:A187)+1,0)</f>
        <v>0</v>
      </c>
      <c r="B188" s="125" t="s">
        <v>876</v>
      </c>
      <c r="D188" t="str">
        <f>IFERROR(VLOOKUP(ROWS($D$2:D188),$A$2:$B$1000,2,0),"")</f>
        <v/>
      </c>
      <c r="S188" s="14" t="s">
        <v>1419</v>
      </c>
      <c r="T188" s="14" t="s">
        <v>1420</v>
      </c>
      <c r="U188" s="14" t="s">
        <v>1421</v>
      </c>
      <c r="V188" s="14" t="s">
        <v>914</v>
      </c>
    </row>
    <row r="189" spans="1:22" x14ac:dyDescent="0.25">
      <c r="A189">
        <f>IF(ISNUMBER(SEARCH('Project Detail'!$B$5,'Data Validation'!B189)),MAX($A$1:A188)+1,0)</f>
        <v>0</v>
      </c>
      <c r="B189" s="125" t="s">
        <v>2920</v>
      </c>
      <c r="D189" t="str">
        <f>IFERROR(VLOOKUP(ROWS($D$2:D189),$A$2:$B$1000,2,0),"")</f>
        <v/>
      </c>
      <c r="S189" s="14" t="s">
        <v>1422</v>
      </c>
      <c r="T189" s="14" t="s">
        <v>1423</v>
      </c>
      <c r="U189" s="14" t="s">
        <v>1424</v>
      </c>
      <c r="V189" s="14" t="s">
        <v>924</v>
      </c>
    </row>
    <row r="190" spans="1:22" x14ac:dyDescent="0.25">
      <c r="A190">
        <f>IF(ISNUMBER(SEARCH('Project Detail'!$B$5,'Data Validation'!B190)),MAX($A$1:A189)+1,0)</f>
        <v>0</v>
      </c>
      <c r="B190" s="125" t="s">
        <v>900</v>
      </c>
      <c r="D190" t="str">
        <f>IFERROR(VLOOKUP(ROWS($D$2:D190),$A$2:$B$1000,2,0),"")</f>
        <v/>
      </c>
      <c r="S190" s="14" t="s">
        <v>1425</v>
      </c>
      <c r="T190" s="14" t="s">
        <v>1426</v>
      </c>
      <c r="U190" s="14" t="s">
        <v>1427</v>
      </c>
      <c r="V190" s="14" t="s">
        <v>924</v>
      </c>
    </row>
    <row r="191" spans="1:22" x14ac:dyDescent="0.25">
      <c r="A191">
        <f>IF(ISNUMBER(SEARCH('Project Detail'!$B$5,'Data Validation'!B191)),MAX($A$1:A190)+1,0)</f>
        <v>0</v>
      </c>
      <c r="B191" s="125" t="s">
        <v>2921</v>
      </c>
      <c r="D191" t="str">
        <f>IFERROR(VLOOKUP(ROWS($D$2:D191),$A$2:$B$1000,2,0),"")</f>
        <v/>
      </c>
      <c r="S191" s="14" t="s">
        <v>1428</v>
      </c>
      <c r="T191" s="14" t="s">
        <v>1429</v>
      </c>
      <c r="U191" s="14" t="s">
        <v>1430</v>
      </c>
      <c r="V191" s="14" t="s">
        <v>914</v>
      </c>
    </row>
    <row r="192" spans="1:22" x14ac:dyDescent="0.25">
      <c r="A192">
        <f>IF(ISNUMBER(SEARCH('Project Detail'!$B$5,'Data Validation'!B192)),MAX($A$1:A191)+1,0)</f>
        <v>0</v>
      </c>
      <c r="B192" s="125" t="s">
        <v>300</v>
      </c>
      <c r="D192" t="str">
        <f>IFERROR(VLOOKUP(ROWS($D$2:D192),$A$2:$B$1000,2,0),"")</f>
        <v/>
      </c>
      <c r="S192" s="14" t="s">
        <v>1431</v>
      </c>
      <c r="T192" s="14" t="s">
        <v>1432</v>
      </c>
      <c r="U192" s="14" t="s">
        <v>1433</v>
      </c>
      <c r="V192" s="14" t="s">
        <v>924</v>
      </c>
    </row>
    <row r="193" spans="1:22" x14ac:dyDescent="0.25">
      <c r="A193">
        <f>IF(ISNUMBER(SEARCH('Project Detail'!$B$5,'Data Validation'!B193)),MAX($A$1:A192)+1,0)</f>
        <v>0</v>
      </c>
      <c r="B193" s="125" t="s">
        <v>2922</v>
      </c>
      <c r="D193" t="str">
        <f>IFERROR(VLOOKUP(ROWS($D$2:D193),$A$2:$B$1000,2,0),"")</f>
        <v/>
      </c>
      <c r="S193" s="14" t="s">
        <v>1434</v>
      </c>
      <c r="T193" s="14" t="s">
        <v>1435</v>
      </c>
      <c r="U193" s="14" t="s">
        <v>456</v>
      </c>
      <c r="V193" s="14" t="s">
        <v>924</v>
      </c>
    </row>
    <row r="194" spans="1:22" x14ac:dyDescent="0.25">
      <c r="A194">
        <f>IF(ISNUMBER(SEARCH('Project Detail'!$B$5,'Data Validation'!B194)),MAX($A$1:A193)+1,0)</f>
        <v>0</v>
      </c>
      <c r="B194" s="125" t="s">
        <v>301</v>
      </c>
      <c r="D194" t="str">
        <f>IFERROR(VLOOKUP(ROWS($D$2:D194),$A$2:$B$1000,2,0),"")</f>
        <v/>
      </c>
      <c r="S194" s="14" t="s">
        <v>1436</v>
      </c>
      <c r="T194" s="14" t="s">
        <v>1437</v>
      </c>
      <c r="U194" s="14" t="s">
        <v>1437</v>
      </c>
      <c r="V194" s="14" t="s">
        <v>914</v>
      </c>
    </row>
    <row r="195" spans="1:22" x14ac:dyDescent="0.25">
      <c r="A195">
        <f>IF(ISNUMBER(SEARCH('Project Detail'!$B$5,'Data Validation'!B195)),MAX($A$1:A194)+1,0)</f>
        <v>0</v>
      </c>
      <c r="B195" s="125" t="s">
        <v>2923</v>
      </c>
      <c r="D195" t="str">
        <f>IFERROR(VLOOKUP(ROWS($D$2:D195),$A$2:$B$1000,2,0),"")</f>
        <v/>
      </c>
      <c r="S195" s="14" t="s">
        <v>1438</v>
      </c>
      <c r="T195" s="14" t="s">
        <v>1439</v>
      </c>
      <c r="U195" s="14" t="s">
        <v>1440</v>
      </c>
      <c r="V195" s="14" t="s">
        <v>914</v>
      </c>
    </row>
    <row r="196" spans="1:22" x14ac:dyDescent="0.25">
      <c r="A196">
        <f>IF(ISNUMBER(SEARCH('Project Detail'!$B$5,'Data Validation'!B196)),MAX($A$1:A195)+1,0)</f>
        <v>0</v>
      </c>
      <c r="B196" s="125" t="s">
        <v>302</v>
      </c>
      <c r="D196" t="str">
        <f>IFERROR(VLOOKUP(ROWS($D$2:D196),$A$2:$B$1000,2,0),"")</f>
        <v/>
      </c>
      <c r="S196" s="14" t="s">
        <v>1441</v>
      </c>
      <c r="T196" s="14" t="s">
        <v>1442</v>
      </c>
      <c r="U196" s="14" t="s">
        <v>1443</v>
      </c>
      <c r="V196" s="14" t="s">
        <v>924</v>
      </c>
    </row>
    <row r="197" spans="1:22" x14ac:dyDescent="0.25">
      <c r="A197">
        <f>IF(ISNUMBER(SEARCH('Project Detail'!$B$5,'Data Validation'!B197)),MAX($A$1:A196)+1,0)</f>
        <v>0</v>
      </c>
      <c r="B197" s="125" t="s">
        <v>303</v>
      </c>
      <c r="D197" t="str">
        <f>IFERROR(VLOOKUP(ROWS($D$2:D197),$A$2:$B$1000,2,0),"")</f>
        <v/>
      </c>
      <c r="S197" s="14" t="s">
        <v>1444</v>
      </c>
      <c r="T197" s="14" t="s">
        <v>1327</v>
      </c>
      <c r="U197" s="14" t="s">
        <v>1445</v>
      </c>
      <c r="V197" s="14" t="s">
        <v>914</v>
      </c>
    </row>
    <row r="198" spans="1:22" x14ac:dyDescent="0.25">
      <c r="A198">
        <f>IF(ISNUMBER(SEARCH('Project Detail'!$B$5,'Data Validation'!B198)),MAX($A$1:A197)+1,0)</f>
        <v>0</v>
      </c>
      <c r="B198" s="125" t="s">
        <v>304</v>
      </c>
      <c r="D198" t="str">
        <f>IFERROR(VLOOKUP(ROWS($D$2:D198),$A$2:$B$1000,2,0),"")</f>
        <v/>
      </c>
      <c r="S198" s="14" t="s">
        <v>1446</v>
      </c>
      <c r="T198" s="14" t="s">
        <v>1447</v>
      </c>
      <c r="U198" s="14" t="s">
        <v>1448</v>
      </c>
      <c r="V198" s="14" t="s">
        <v>914</v>
      </c>
    </row>
    <row r="199" spans="1:22" x14ac:dyDescent="0.25">
      <c r="A199">
        <f>IF(ISNUMBER(SEARCH('Project Detail'!$B$5,'Data Validation'!B199)),MAX($A$1:A198)+1,0)</f>
        <v>0</v>
      </c>
      <c r="B199" s="125" t="s">
        <v>305</v>
      </c>
      <c r="D199" t="str">
        <f>IFERROR(VLOOKUP(ROWS($D$2:D199),$A$2:$B$1000,2,0),"")</f>
        <v/>
      </c>
      <c r="S199" s="14" t="s">
        <v>1449</v>
      </c>
      <c r="T199" s="14" t="s">
        <v>1450</v>
      </c>
      <c r="U199" s="14" t="s">
        <v>410</v>
      </c>
      <c r="V199" s="14" t="s">
        <v>924</v>
      </c>
    </row>
    <row r="200" spans="1:22" x14ac:dyDescent="0.25">
      <c r="A200">
        <f>IF(ISNUMBER(SEARCH('Project Detail'!$B$5,'Data Validation'!B200)),MAX($A$1:A199)+1,0)</f>
        <v>0</v>
      </c>
      <c r="B200" s="125" t="s">
        <v>307</v>
      </c>
      <c r="D200" t="str">
        <f>IFERROR(VLOOKUP(ROWS($D$2:D200),$A$2:$B$1000,2,0),"")</f>
        <v/>
      </c>
      <c r="S200" s="14" t="s">
        <v>1451</v>
      </c>
      <c r="T200" s="14" t="s">
        <v>1452</v>
      </c>
      <c r="U200" s="14" t="s">
        <v>409</v>
      </c>
      <c r="V200" s="14" t="s">
        <v>924</v>
      </c>
    </row>
    <row r="201" spans="1:22" x14ac:dyDescent="0.25">
      <c r="A201">
        <f>IF(ISNUMBER(SEARCH('Project Detail'!$B$5,'Data Validation'!B201)),MAX($A$1:A200)+1,0)</f>
        <v>0</v>
      </c>
      <c r="B201" s="125" t="s">
        <v>309</v>
      </c>
      <c r="D201" t="str">
        <f>IFERROR(VLOOKUP(ROWS($D$2:D201),$A$2:$B$1000,2,0),"")</f>
        <v/>
      </c>
      <c r="S201" s="14" t="s">
        <v>1453</v>
      </c>
      <c r="T201" s="14" t="s">
        <v>1454</v>
      </c>
      <c r="U201" s="14" t="s">
        <v>1454</v>
      </c>
      <c r="V201" s="14" t="s">
        <v>914</v>
      </c>
    </row>
    <row r="202" spans="1:22" x14ac:dyDescent="0.25">
      <c r="A202">
        <f>IF(ISNUMBER(SEARCH('Project Detail'!$B$5,'Data Validation'!B202)),MAX($A$1:A201)+1,0)</f>
        <v>0</v>
      </c>
      <c r="B202" s="125" t="s">
        <v>2830</v>
      </c>
      <c r="D202" t="str">
        <f>IFERROR(VLOOKUP(ROWS($D$2:D202),$A$2:$B$1000,2,0),"")</f>
        <v/>
      </c>
      <c r="S202" s="14" t="s">
        <v>1455</v>
      </c>
      <c r="T202" s="14" t="s">
        <v>1456</v>
      </c>
      <c r="U202" s="14" t="s">
        <v>1457</v>
      </c>
      <c r="V202" s="14" t="s">
        <v>924</v>
      </c>
    </row>
    <row r="203" spans="1:22" x14ac:dyDescent="0.25">
      <c r="A203">
        <f>IF(ISNUMBER(SEARCH('Project Detail'!$B$5,'Data Validation'!B203)),MAX($A$1:A202)+1,0)</f>
        <v>0</v>
      </c>
      <c r="B203" s="125" t="s">
        <v>4546</v>
      </c>
      <c r="D203" t="str">
        <f>IFERROR(VLOOKUP(ROWS($D$2:D203),$A$2:$B$1000,2,0),"")</f>
        <v/>
      </c>
      <c r="S203" s="14" t="s">
        <v>1458</v>
      </c>
      <c r="T203" s="14" t="s">
        <v>1459</v>
      </c>
      <c r="U203" s="14" t="s">
        <v>1460</v>
      </c>
      <c r="V203" s="14" t="s">
        <v>924</v>
      </c>
    </row>
    <row r="204" spans="1:22" x14ac:dyDescent="0.25">
      <c r="A204">
        <f>IF(ISNUMBER(SEARCH('Project Detail'!$B$5,'Data Validation'!B204)),MAX($A$1:A203)+1,0)</f>
        <v>0</v>
      </c>
      <c r="B204" s="125" t="s">
        <v>4549</v>
      </c>
      <c r="D204" t="str">
        <f>IFERROR(VLOOKUP(ROWS($D$2:D204),$A$2:$B$1000,2,0),"")</f>
        <v/>
      </c>
      <c r="S204" s="14" t="s">
        <v>1461</v>
      </c>
      <c r="T204" s="14" t="s">
        <v>1462</v>
      </c>
      <c r="U204" s="14" t="s">
        <v>1463</v>
      </c>
      <c r="V204" s="14" t="s">
        <v>924</v>
      </c>
    </row>
    <row r="205" spans="1:22" x14ac:dyDescent="0.25">
      <c r="A205">
        <f>IF(ISNUMBER(SEARCH('Project Detail'!$B$5,'Data Validation'!B205)),MAX($A$1:A204)+1,0)</f>
        <v>0</v>
      </c>
      <c r="B205" s="125" t="s">
        <v>2924</v>
      </c>
      <c r="D205" t="str">
        <f>IFERROR(VLOOKUP(ROWS($D$2:D205),$A$2:$B$1000,2,0),"")</f>
        <v/>
      </c>
      <c r="S205" s="14" t="s">
        <v>1464</v>
      </c>
      <c r="T205" s="14" t="s">
        <v>1465</v>
      </c>
      <c r="U205" s="14" t="s">
        <v>1466</v>
      </c>
      <c r="V205" s="14" t="s">
        <v>924</v>
      </c>
    </row>
    <row r="206" spans="1:22" x14ac:dyDescent="0.25">
      <c r="A206">
        <f>IF(ISNUMBER(SEARCH('Project Detail'!$B$5,'Data Validation'!B206)),MAX($A$1:A205)+1,0)</f>
        <v>0</v>
      </c>
      <c r="B206" s="125" t="s">
        <v>4083</v>
      </c>
      <c r="D206" t="str">
        <f>IFERROR(VLOOKUP(ROWS($D$2:D206),$A$2:$B$1000,2,0),"")</f>
        <v/>
      </c>
      <c r="S206" s="14" t="s">
        <v>1467</v>
      </c>
      <c r="T206" s="14" t="s">
        <v>1468</v>
      </c>
      <c r="U206" s="14" t="s">
        <v>1469</v>
      </c>
      <c r="V206" s="14" t="s">
        <v>924</v>
      </c>
    </row>
    <row r="207" spans="1:22" x14ac:dyDescent="0.25">
      <c r="A207">
        <f>IF(ISNUMBER(SEARCH('Project Detail'!$B$5,'Data Validation'!B207)),MAX($A$1:A206)+1,0)</f>
        <v>0</v>
      </c>
      <c r="B207" s="125" t="s">
        <v>2618</v>
      </c>
      <c r="D207" t="str">
        <f>IFERROR(VLOOKUP(ROWS($D$2:D207),$A$2:$B$1000,2,0),"")</f>
        <v/>
      </c>
      <c r="S207" s="14" t="s">
        <v>1470</v>
      </c>
      <c r="T207" s="14" t="s">
        <v>1471</v>
      </c>
      <c r="U207" s="14" t="s">
        <v>1472</v>
      </c>
      <c r="V207" s="14" t="s">
        <v>924</v>
      </c>
    </row>
    <row r="208" spans="1:22" x14ac:dyDescent="0.25">
      <c r="A208">
        <f>IF(ISNUMBER(SEARCH('Project Detail'!$B$5,'Data Validation'!B208)),MAX($A$1:A207)+1,0)</f>
        <v>0</v>
      </c>
      <c r="B208" s="125" t="s">
        <v>4082</v>
      </c>
      <c r="D208" t="str">
        <f>IFERROR(VLOOKUP(ROWS($D$2:D208),$A$2:$B$1000,2,0),"")</f>
        <v/>
      </c>
      <c r="S208" s="14" t="s">
        <v>1473</v>
      </c>
      <c r="T208" s="14" t="s">
        <v>1474</v>
      </c>
      <c r="U208" s="14" t="s">
        <v>1475</v>
      </c>
      <c r="V208" s="14" t="s">
        <v>914</v>
      </c>
    </row>
    <row r="209" spans="1:22" x14ac:dyDescent="0.25">
      <c r="A209">
        <f>IF(ISNUMBER(SEARCH('Project Detail'!$B$5,'Data Validation'!B209)),MAX($A$1:A208)+1,0)</f>
        <v>0</v>
      </c>
      <c r="B209" s="125" t="s">
        <v>311</v>
      </c>
      <c r="D209" t="str">
        <f>IFERROR(VLOOKUP(ROWS($D$2:D209),$A$2:$B$1000,2,0),"")</f>
        <v/>
      </c>
      <c r="S209" s="14" t="s">
        <v>1476</v>
      </c>
      <c r="T209" s="14" t="s">
        <v>1477</v>
      </c>
      <c r="U209" s="14" t="s">
        <v>1478</v>
      </c>
      <c r="V209" s="14" t="s">
        <v>914</v>
      </c>
    </row>
    <row r="210" spans="1:22" x14ac:dyDescent="0.25">
      <c r="A210">
        <f>IF(ISNUMBER(SEARCH('Project Detail'!$B$5,'Data Validation'!B210)),MAX($A$1:A209)+1,0)</f>
        <v>0</v>
      </c>
      <c r="B210" s="125" t="s">
        <v>313</v>
      </c>
      <c r="D210" t="str">
        <f>IFERROR(VLOOKUP(ROWS($D$2:D210),$A$2:$B$1000,2,0),"")</f>
        <v/>
      </c>
      <c r="S210" s="14" t="s">
        <v>1479</v>
      </c>
      <c r="T210" s="14" t="s">
        <v>1477</v>
      </c>
      <c r="U210" s="14" t="s">
        <v>1480</v>
      </c>
      <c r="V210" s="14" t="s">
        <v>914</v>
      </c>
    </row>
    <row r="211" spans="1:22" x14ac:dyDescent="0.25">
      <c r="A211">
        <f>IF(ISNUMBER(SEARCH('Project Detail'!$B$5,'Data Validation'!B211)),MAX($A$1:A210)+1,0)</f>
        <v>0</v>
      </c>
      <c r="B211" s="125" t="s">
        <v>314</v>
      </c>
      <c r="D211" t="str">
        <f>IFERROR(VLOOKUP(ROWS($D$2:D211),$A$2:$B$1000,2,0),"")</f>
        <v/>
      </c>
      <c r="S211" s="14" t="s">
        <v>1481</v>
      </c>
      <c r="T211" s="14" t="s">
        <v>1482</v>
      </c>
      <c r="U211" s="14" t="s">
        <v>52</v>
      </c>
      <c r="V211" s="14" t="s">
        <v>914</v>
      </c>
    </row>
    <row r="212" spans="1:22" x14ac:dyDescent="0.25">
      <c r="A212">
        <f>IF(ISNUMBER(SEARCH('Project Detail'!$B$5,'Data Validation'!B212)),MAX($A$1:A211)+1,0)</f>
        <v>0</v>
      </c>
      <c r="B212" s="125" t="s">
        <v>316</v>
      </c>
      <c r="D212" t="str">
        <f>IFERROR(VLOOKUP(ROWS($D$2:D212),$A$2:$B$1000,2,0),"")</f>
        <v/>
      </c>
      <c r="S212" s="14" t="s">
        <v>1483</v>
      </c>
      <c r="T212" s="14" t="s">
        <v>1484</v>
      </c>
      <c r="U212" s="14" t="s">
        <v>1485</v>
      </c>
      <c r="V212" s="14" t="s">
        <v>914</v>
      </c>
    </row>
    <row r="213" spans="1:22" x14ac:dyDescent="0.25">
      <c r="A213">
        <f>IF(ISNUMBER(SEARCH('Project Detail'!$B$5,'Data Validation'!B213)),MAX($A$1:A212)+1,0)</f>
        <v>0</v>
      </c>
      <c r="B213" s="125" t="s">
        <v>826</v>
      </c>
      <c r="D213" t="str">
        <f>IFERROR(VLOOKUP(ROWS($D$2:D213),$A$2:$B$1000,2,0),"")</f>
        <v/>
      </c>
      <c r="S213" s="14" t="s">
        <v>1486</v>
      </c>
      <c r="T213" s="14" t="s">
        <v>1487</v>
      </c>
      <c r="U213" s="14" t="s">
        <v>1488</v>
      </c>
      <c r="V213" s="14" t="s">
        <v>914</v>
      </c>
    </row>
    <row r="214" spans="1:22" x14ac:dyDescent="0.25">
      <c r="A214">
        <f>IF(ISNUMBER(SEARCH('Project Detail'!$B$5,'Data Validation'!B214)),MAX($A$1:A213)+1,0)</f>
        <v>0</v>
      </c>
      <c r="B214" s="125" t="s">
        <v>3415</v>
      </c>
      <c r="D214" t="str">
        <f>IFERROR(VLOOKUP(ROWS($D$2:D214),$A$2:$B$1000,2,0),"")</f>
        <v/>
      </c>
      <c r="S214" s="14" t="s">
        <v>1489</v>
      </c>
      <c r="T214" s="14" t="s">
        <v>1490</v>
      </c>
      <c r="U214" s="14" t="s">
        <v>1491</v>
      </c>
      <c r="V214" s="14" t="s">
        <v>914</v>
      </c>
    </row>
    <row r="215" spans="1:22" x14ac:dyDescent="0.25">
      <c r="A215">
        <f>IF(ISNUMBER(SEARCH('Project Detail'!$B$5,'Data Validation'!B215)),MAX($A$1:A214)+1,0)</f>
        <v>0</v>
      </c>
      <c r="B215" s="125" t="s">
        <v>4555</v>
      </c>
      <c r="D215" t="str">
        <f>IFERROR(VLOOKUP(ROWS($D$2:D215),$A$2:$B$1000,2,0),"")</f>
        <v/>
      </c>
      <c r="S215" s="14" t="s">
        <v>1492</v>
      </c>
      <c r="T215" s="14" t="s">
        <v>1493</v>
      </c>
      <c r="U215" s="14" t="s">
        <v>1494</v>
      </c>
      <c r="V215" s="14" t="s">
        <v>914</v>
      </c>
    </row>
    <row r="216" spans="1:22" x14ac:dyDescent="0.25">
      <c r="A216">
        <f>IF(ISNUMBER(SEARCH('Project Detail'!$B$5,'Data Validation'!B216)),MAX($A$1:A215)+1,0)</f>
        <v>0</v>
      </c>
      <c r="B216" s="125" t="s">
        <v>4552</v>
      </c>
      <c r="D216" t="str">
        <f>IFERROR(VLOOKUP(ROWS($D$2:D216),$A$2:$B$1000,2,0),"")</f>
        <v/>
      </c>
      <c r="S216" s="14" t="s">
        <v>1495</v>
      </c>
      <c r="T216" s="14" t="s">
        <v>1496</v>
      </c>
      <c r="U216" s="14" t="s">
        <v>1497</v>
      </c>
      <c r="V216" s="14" t="s">
        <v>914</v>
      </c>
    </row>
    <row r="217" spans="1:22" x14ac:dyDescent="0.25">
      <c r="A217">
        <f>IF(ISNUMBER(SEARCH('Project Detail'!$B$5,'Data Validation'!B217)),MAX($A$1:A216)+1,0)</f>
        <v>0</v>
      </c>
      <c r="B217" s="125" t="s">
        <v>2925</v>
      </c>
      <c r="D217" t="str">
        <f>IFERROR(VLOOKUP(ROWS($D$2:D217),$A$2:$B$1000,2,0),"")</f>
        <v/>
      </c>
      <c r="S217" s="14" t="s">
        <v>1498</v>
      </c>
      <c r="T217" s="14" t="s">
        <v>1499</v>
      </c>
      <c r="U217" s="14" t="s">
        <v>469</v>
      </c>
      <c r="V217" s="14" t="s">
        <v>914</v>
      </c>
    </row>
    <row r="218" spans="1:22" x14ac:dyDescent="0.25">
      <c r="A218">
        <f>IF(ISNUMBER(SEARCH('Project Detail'!$B$5,'Data Validation'!B218)),MAX($A$1:A217)+1,0)</f>
        <v>0</v>
      </c>
      <c r="B218" s="125" t="s">
        <v>4084</v>
      </c>
      <c r="D218" t="str">
        <f>IFERROR(VLOOKUP(ROWS($D$2:D218),$A$2:$B$1000,2,0),"")</f>
        <v/>
      </c>
      <c r="S218" s="14" t="s">
        <v>1500</v>
      </c>
      <c r="T218" s="14" t="s">
        <v>1501</v>
      </c>
      <c r="U218" s="14" t="s">
        <v>1502</v>
      </c>
      <c r="V218" s="14" t="s">
        <v>914</v>
      </c>
    </row>
    <row r="219" spans="1:22" x14ac:dyDescent="0.25">
      <c r="A219">
        <f>IF(ISNUMBER(SEARCH('Project Detail'!$B$5,'Data Validation'!B219)),MAX($A$1:A218)+1,0)</f>
        <v>0</v>
      </c>
      <c r="B219" s="125" t="s">
        <v>2620</v>
      </c>
      <c r="D219" t="str">
        <f>IFERROR(VLOOKUP(ROWS($D$2:D219),$A$2:$B$1000,2,0),"")</f>
        <v/>
      </c>
      <c r="S219" s="14" t="s">
        <v>1503</v>
      </c>
      <c r="T219" s="14" t="s">
        <v>1504</v>
      </c>
      <c r="U219" s="14" t="s">
        <v>1505</v>
      </c>
      <c r="V219" s="14" t="s">
        <v>924</v>
      </c>
    </row>
    <row r="220" spans="1:22" x14ac:dyDescent="0.25">
      <c r="A220">
        <f>IF(ISNUMBER(SEARCH('Project Detail'!$B$5,'Data Validation'!B220)),MAX($A$1:A219)+1,0)</f>
        <v>0</v>
      </c>
      <c r="B220" s="125" t="s">
        <v>4557</v>
      </c>
      <c r="D220" t="str">
        <f>IFERROR(VLOOKUP(ROWS($D$2:D220),$A$2:$B$1000,2,0),"")</f>
        <v/>
      </c>
      <c r="S220" s="14" t="s">
        <v>1506</v>
      </c>
      <c r="T220" s="14" t="s">
        <v>1507</v>
      </c>
      <c r="U220" s="14" t="s">
        <v>1507</v>
      </c>
      <c r="V220" s="14" t="s">
        <v>914</v>
      </c>
    </row>
    <row r="221" spans="1:22" x14ac:dyDescent="0.25">
      <c r="A221">
        <f>IF(ISNUMBER(SEARCH('Project Detail'!$B$5,'Data Validation'!B221)),MAX($A$1:A220)+1,0)</f>
        <v>0</v>
      </c>
      <c r="B221" s="125" t="s">
        <v>796</v>
      </c>
      <c r="D221" t="str">
        <f>IFERROR(VLOOKUP(ROWS($D$2:D221),$A$2:$B$1000,2,0),"")</f>
        <v/>
      </c>
      <c r="S221" s="14" t="s">
        <v>1508</v>
      </c>
      <c r="T221" s="14" t="s">
        <v>1509</v>
      </c>
      <c r="U221" s="14" t="s">
        <v>1509</v>
      </c>
      <c r="V221" s="14" t="s">
        <v>914</v>
      </c>
    </row>
    <row r="222" spans="1:22" x14ac:dyDescent="0.25">
      <c r="A222">
        <f>IF(ISNUMBER(SEARCH('Project Detail'!$B$5,'Data Validation'!B222)),MAX($A$1:A221)+1,0)</f>
        <v>0</v>
      </c>
      <c r="B222" s="125" t="s">
        <v>2617</v>
      </c>
      <c r="D222" t="str">
        <f>IFERROR(VLOOKUP(ROWS($D$2:D222),$A$2:$B$1000,2,0),"")</f>
        <v/>
      </c>
      <c r="S222" s="14" t="s">
        <v>1510</v>
      </c>
      <c r="T222" s="14" t="s">
        <v>1511</v>
      </c>
      <c r="U222" s="14" t="s">
        <v>1511</v>
      </c>
      <c r="V222" s="14" t="s">
        <v>924</v>
      </c>
    </row>
    <row r="223" spans="1:22" x14ac:dyDescent="0.25">
      <c r="A223">
        <f>IF(ISNUMBER(SEARCH('Project Detail'!$B$5,'Data Validation'!B223)),MAX($A$1:A222)+1,0)</f>
        <v>0</v>
      </c>
      <c r="B223" s="125" t="s">
        <v>4085</v>
      </c>
      <c r="D223" t="str">
        <f>IFERROR(VLOOKUP(ROWS($D$2:D223),$A$2:$B$1000,2,0),"")</f>
        <v/>
      </c>
      <c r="S223" s="14" t="s">
        <v>1512</v>
      </c>
      <c r="T223" s="14" t="s">
        <v>1513</v>
      </c>
      <c r="U223" s="14" t="s">
        <v>1514</v>
      </c>
      <c r="V223" s="14" t="s">
        <v>914</v>
      </c>
    </row>
    <row r="224" spans="1:22" x14ac:dyDescent="0.25">
      <c r="A224">
        <f>IF(ISNUMBER(SEARCH('Project Detail'!$B$5,'Data Validation'!B224)),MAX($A$1:A223)+1,0)</f>
        <v>0</v>
      </c>
      <c r="B224" s="125" t="s">
        <v>3371</v>
      </c>
      <c r="D224" t="str">
        <f>IFERROR(VLOOKUP(ROWS($D$2:D224),$A$2:$B$1000,2,0),"")</f>
        <v/>
      </c>
      <c r="S224" s="14" t="s">
        <v>1515</v>
      </c>
      <c r="T224" s="14" t="s">
        <v>1516</v>
      </c>
      <c r="U224" s="14" t="s">
        <v>1517</v>
      </c>
      <c r="V224" s="14" t="s">
        <v>914</v>
      </c>
    </row>
    <row r="225" spans="1:22" x14ac:dyDescent="0.25">
      <c r="A225">
        <f>IF(ISNUMBER(SEARCH('Project Detail'!$B$5,'Data Validation'!B225)),MAX($A$1:A224)+1,0)</f>
        <v>0</v>
      </c>
      <c r="B225" s="125" t="s">
        <v>2926</v>
      </c>
      <c r="D225" t="str">
        <f>IFERROR(VLOOKUP(ROWS($D$2:D225),$A$2:$B$1000,2,0),"")</f>
        <v/>
      </c>
      <c r="S225" s="14" t="s">
        <v>1518</v>
      </c>
      <c r="T225" s="14" t="s">
        <v>1519</v>
      </c>
      <c r="U225" s="14" t="s">
        <v>461</v>
      </c>
      <c r="V225" s="14" t="s">
        <v>914</v>
      </c>
    </row>
    <row r="226" spans="1:22" x14ac:dyDescent="0.25">
      <c r="A226">
        <f>IF(ISNUMBER(SEARCH('Project Detail'!$B$5,'Data Validation'!B226)),MAX($A$1:A225)+1,0)</f>
        <v>0</v>
      </c>
      <c r="B226" s="125" t="s">
        <v>896</v>
      </c>
      <c r="D226" t="str">
        <f>IFERROR(VLOOKUP(ROWS($D$2:D226),$A$2:$B$1000,2,0),"")</f>
        <v/>
      </c>
      <c r="S226" s="14" t="s">
        <v>1520</v>
      </c>
      <c r="T226" s="14" t="s">
        <v>1521</v>
      </c>
      <c r="U226" s="14" t="s">
        <v>1522</v>
      </c>
      <c r="V226" s="14" t="s">
        <v>914</v>
      </c>
    </row>
    <row r="227" spans="1:22" x14ac:dyDescent="0.25">
      <c r="A227">
        <f>IF(ISNUMBER(SEARCH('Project Detail'!$B$5,'Data Validation'!B227)),MAX($A$1:A226)+1,0)</f>
        <v>0</v>
      </c>
      <c r="B227" s="125" t="s">
        <v>4086</v>
      </c>
      <c r="D227" t="str">
        <f>IFERROR(VLOOKUP(ROWS($D$2:D227),$A$2:$B$1000,2,0),"")</f>
        <v/>
      </c>
      <c r="S227" s="14" t="s">
        <v>1523</v>
      </c>
      <c r="T227" s="14" t="s">
        <v>1524</v>
      </c>
      <c r="U227" s="14" t="s">
        <v>464</v>
      </c>
      <c r="V227" s="14" t="s">
        <v>914</v>
      </c>
    </row>
    <row r="228" spans="1:22" x14ac:dyDescent="0.25">
      <c r="A228">
        <f>IF(ISNUMBER(SEARCH('Project Detail'!$B$5,'Data Validation'!B228)),MAX($A$1:A227)+1,0)</f>
        <v>0</v>
      </c>
      <c r="B228" s="125" t="s">
        <v>4560</v>
      </c>
      <c r="D228" t="str">
        <f>IFERROR(VLOOKUP(ROWS($D$2:D228),$A$2:$B$1000,2,0),"")</f>
        <v/>
      </c>
      <c r="S228" s="14" t="s">
        <v>1525</v>
      </c>
      <c r="T228" s="14" t="s">
        <v>1526</v>
      </c>
      <c r="U228" s="14" t="s">
        <v>395</v>
      </c>
      <c r="V228" s="14" t="s">
        <v>914</v>
      </c>
    </row>
    <row r="229" spans="1:22" x14ac:dyDescent="0.25">
      <c r="A229">
        <f>IF(ISNUMBER(SEARCH('Project Detail'!$B$5,'Data Validation'!B229)),MAX($A$1:A228)+1,0)</f>
        <v>0</v>
      </c>
      <c r="B229" s="125" t="s">
        <v>2927</v>
      </c>
      <c r="D229" t="str">
        <f>IFERROR(VLOOKUP(ROWS($D$2:D229),$A$2:$B$1000,2,0),"")</f>
        <v/>
      </c>
      <c r="S229" s="14" t="s">
        <v>1527</v>
      </c>
      <c r="T229" s="14" t="s">
        <v>1528</v>
      </c>
      <c r="U229" s="14" t="s">
        <v>1529</v>
      </c>
      <c r="V229" s="14" t="s">
        <v>914</v>
      </c>
    </row>
    <row r="230" spans="1:22" x14ac:dyDescent="0.25">
      <c r="A230">
        <f>IF(ISNUMBER(SEARCH('Project Detail'!$B$5,'Data Validation'!B230)),MAX($A$1:A229)+1,0)</f>
        <v>0</v>
      </c>
      <c r="B230" s="125" t="s">
        <v>318</v>
      </c>
      <c r="D230" t="str">
        <f>IFERROR(VLOOKUP(ROWS($D$2:D230),$A$2:$B$1000,2,0),"")</f>
        <v/>
      </c>
      <c r="S230" s="14" t="s">
        <v>1530</v>
      </c>
      <c r="T230" s="14" t="s">
        <v>1531</v>
      </c>
      <c r="U230" s="14" t="s">
        <v>1532</v>
      </c>
      <c r="V230" s="14" t="s">
        <v>914</v>
      </c>
    </row>
    <row r="231" spans="1:22" x14ac:dyDescent="0.25">
      <c r="A231">
        <f>IF(ISNUMBER(SEARCH('Project Detail'!$B$5,'Data Validation'!B231)),MAX($A$1:A230)+1,0)</f>
        <v>0</v>
      </c>
      <c r="B231" s="125" t="s">
        <v>2619</v>
      </c>
      <c r="D231" t="str">
        <f>IFERROR(VLOOKUP(ROWS($D$2:D231),$A$2:$B$1000,2,0),"")</f>
        <v/>
      </c>
      <c r="S231" s="14" t="s">
        <v>1533</v>
      </c>
      <c r="T231" s="14" t="s">
        <v>1534</v>
      </c>
      <c r="U231" s="14" t="s">
        <v>294</v>
      </c>
      <c r="V231" s="14" t="s">
        <v>914</v>
      </c>
    </row>
    <row r="232" spans="1:22" x14ac:dyDescent="0.25">
      <c r="A232">
        <f>IF(ISNUMBER(SEARCH('Project Detail'!$B$5,'Data Validation'!B232)),MAX($A$1:A231)+1,0)</f>
        <v>0</v>
      </c>
      <c r="B232" s="125" t="s">
        <v>2832</v>
      </c>
      <c r="D232" t="str">
        <f>IFERROR(VLOOKUP(ROWS($D$2:D232),$A$2:$B$1000,2,0),"")</f>
        <v/>
      </c>
      <c r="S232" s="14" t="s">
        <v>1535</v>
      </c>
      <c r="T232" s="14" t="s">
        <v>1536</v>
      </c>
      <c r="U232" s="14" t="s">
        <v>265</v>
      </c>
      <c r="V232" s="14" t="s">
        <v>924</v>
      </c>
    </row>
    <row r="233" spans="1:22" x14ac:dyDescent="0.25">
      <c r="A233">
        <f>IF(ISNUMBER(SEARCH('Project Detail'!$B$5,'Data Validation'!B233)),MAX($A$1:A232)+1,0)</f>
        <v>0</v>
      </c>
      <c r="B233" s="125" t="s">
        <v>4565</v>
      </c>
      <c r="D233" t="str">
        <f>IFERROR(VLOOKUP(ROWS($D$2:D233),$A$2:$B$1000,2,0),"")</f>
        <v/>
      </c>
      <c r="S233" s="14" t="s">
        <v>1537</v>
      </c>
      <c r="T233" s="14" t="s">
        <v>1538</v>
      </c>
      <c r="U233" s="14" t="s">
        <v>393</v>
      </c>
      <c r="V233" s="14" t="s">
        <v>914</v>
      </c>
    </row>
    <row r="234" spans="1:22" x14ac:dyDescent="0.25">
      <c r="A234">
        <f>IF(ISNUMBER(SEARCH('Project Detail'!$B$5,'Data Validation'!B234)),MAX($A$1:A233)+1,0)</f>
        <v>0</v>
      </c>
      <c r="B234" s="125" t="s">
        <v>742</v>
      </c>
      <c r="D234" t="str">
        <f>IFERROR(VLOOKUP(ROWS($D$2:D234),$A$2:$B$1000,2,0),"")</f>
        <v/>
      </c>
      <c r="S234" s="14" t="s">
        <v>1539</v>
      </c>
      <c r="T234" s="14" t="s">
        <v>1540</v>
      </c>
      <c r="U234" s="14" t="s">
        <v>441</v>
      </c>
      <c r="V234" s="14" t="s">
        <v>914</v>
      </c>
    </row>
    <row r="235" spans="1:22" x14ac:dyDescent="0.25">
      <c r="A235">
        <f>IF(ISNUMBER(SEARCH('Project Detail'!$B$5,'Data Validation'!B235)),MAX($A$1:A234)+1,0)</f>
        <v>0</v>
      </c>
      <c r="B235" s="125" t="s">
        <v>881</v>
      </c>
      <c r="D235" t="str">
        <f>IFERROR(VLOOKUP(ROWS($D$2:D235),$A$2:$B$1000,2,0),"")</f>
        <v/>
      </c>
      <c r="S235" s="14" t="s">
        <v>1541</v>
      </c>
      <c r="T235" s="14" t="s">
        <v>1542</v>
      </c>
      <c r="U235" s="14" t="s">
        <v>1543</v>
      </c>
      <c r="V235" s="14" t="s">
        <v>914</v>
      </c>
    </row>
    <row r="236" spans="1:22" x14ac:dyDescent="0.25">
      <c r="A236">
        <f>IF(ISNUMBER(SEARCH('Project Detail'!$B$5,'Data Validation'!B236)),MAX($A$1:A235)+1,0)</f>
        <v>0</v>
      </c>
      <c r="B236" s="125" t="s">
        <v>4087</v>
      </c>
      <c r="D236" t="str">
        <f>IFERROR(VLOOKUP(ROWS($D$2:D236),$A$2:$B$1000,2,0),"")</f>
        <v/>
      </c>
      <c r="S236" s="14" t="s">
        <v>1544</v>
      </c>
      <c r="T236" s="14" t="s">
        <v>1545</v>
      </c>
      <c r="U236" s="14" t="s">
        <v>1546</v>
      </c>
      <c r="V236" s="14" t="s">
        <v>914</v>
      </c>
    </row>
    <row r="237" spans="1:22" x14ac:dyDescent="0.25">
      <c r="A237">
        <f>IF(ISNUMBER(SEARCH('Project Detail'!$B$5,'Data Validation'!B237)),MAX($A$1:A236)+1,0)</f>
        <v>0</v>
      </c>
      <c r="B237" s="125" t="s">
        <v>2928</v>
      </c>
      <c r="D237" t="str">
        <f>IFERROR(VLOOKUP(ROWS($D$2:D237),$A$2:$B$1000,2,0),"")</f>
        <v/>
      </c>
      <c r="S237" s="14" t="s">
        <v>1547</v>
      </c>
      <c r="T237" s="14" t="s">
        <v>1548</v>
      </c>
      <c r="U237" s="14" t="s">
        <v>1549</v>
      </c>
      <c r="V237" s="14" t="s">
        <v>914</v>
      </c>
    </row>
    <row r="238" spans="1:22" x14ac:dyDescent="0.25">
      <c r="A238">
        <f>IF(ISNUMBER(SEARCH('Project Detail'!$B$5,'Data Validation'!B238)),MAX($A$1:A237)+1,0)</f>
        <v>0</v>
      </c>
      <c r="B238" s="125" t="s">
        <v>320</v>
      </c>
      <c r="D238" t="str">
        <f>IFERROR(VLOOKUP(ROWS($D$2:D238),$A$2:$B$1000,2,0),"")</f>
        <v/>
      </c>
      <c r="S238" s="14" t="s">
        <v>1550</v>
      </c>
      <c r="T238" s="14" t="s">
        <v>1551</v>
      </c>
      <c r="U238" s="14" t="s">
        <v>81</v>
      </c>
      <c r="V238" s="14" t="s">
        <v>914</v>
      </c>
    </row>
    <row r="239" spans="1:22" x14ac:dyDescent="0.25">
      <c r="A239">
        <f>IF(ISNUMBER(SEARCH('Project Detail'!$B$5,'Data Validation'!B239)),MAX($A$1:A238)+1,0)</f>
        <v>0</v>
      </c>
      <c r="B239" s="125" t="s">
        <v>4088</v>
      </c>
      <c r="D239" t="str">
        <f>IFERROR(VLOOKUP(ROWS($D$2:D239),$A$2:$B$1000,2,0),"")</f>
        <v/>
      </c>
      <c r="S239" s="14" t="s">
        <v>1552</v>
      </c>
      <c r="T239" s="14" t="s">
        <v>1553</v>
      </c>
      <c r="U239" s="14" t="s">
        <v>1554</v>
      </c>
      <c r="V239" s="14" t="s">
        <v>914</v>
      </c>
    </row>
    <row r="240" spans="1:22" x14ac:dyDescent="0.25">
      <c r="A240">
        <f>IF(ISNUMBER(SEARCH('Project Detail'!$B$5,'Data Validation'!B240)),MAX($A$1:A239)+1,0)</f>
        <v>0</v>
      </c>
      <c r="B240" s="125" t="s">
        <v>874</v>
      </c>
      <c r="D240" t="str">
        <f>IFERROR(VLOOKUP(ROWS($D$2:D240),$A$2:$B$1000,2,0),"")</f>
        <v/>
      </c>
      <c r="S240" s="14" t="s">
        <v>1555</v>
      </c>
      <c r="T240" s="14" t="s">
        <v>1556</v>
      </c>
      <c r="U240" s="14" t="s">
        <v>436</v>
      </c>
      <c r="V240" s="14" t="s">
        <v>924</v>
      </c>
    </row>
    <row r="241" spans="1:22" x14ac:dyDescent="0.25">
      <c r="A241">
        <f>IF(ISNUMBER(SEARCH('Project Detail'!$B$5,'Data Validation'!B241)),MAX($A$1:A240)+1,0)</f>
        <v>0</v>
      </c>
      <c r="B241" s="125" t="s">
        <v>2929</v>
      </c>
      <c r="D241" t="str">
        <f>IFERROR(VLOOKUP(ROWS($D$2:D241),$A$2:$B$1000,2,0),"")</f>
        <v/>
      </c>
      <c r="S241" s="14" t="s">
        <v>1557</v>
      </c>
      <c r="T241" s="14" t="s">
        <v>1558</v>
      </c>
      <c r="U241" s="14" t="s">
        <v>1559</v>
      </c>
      <c r="V241" s="14" t="s">
        <v>914</v>
      </c>
    </row>
    <row r="242" spans="1:22" x14ac:dyDescent="0.25">
      <c r="A242">
        <f>IF(ISNUMBER(SEARCH('Project Detail'!$B$5,'Data Validation'!B242)),MAX($A$1:A241)+1,0)</f>
        <v>0</v>
      </c>
      <c r="B242" s="125" t="s">
        <v>4569</v>
      </c>
      <c r="D242" t="str">
        <f>IFERROR(VLOOKUP(ROWS($D$2:D242),$A$2:$B$1000,2,0),"")</f>
        <v/>
      </c>
      <c r="S242" s="14" t="s">
        <v>1560</v>
      </c>
      <c r="T242" s="14" t="s">
        <v>1561</v>
      </c>
      <c r="U242" s="14" t="s">
        <v>1562</v>
      </c>
      <c r="V242" s="14" t="s">
        <v>914</v>
      </c>
    </row>
    <row r="243" spans="1:22" x14ac:dyDescent="0.25">
      <c r="A243">
        <f>IF(ISNUMBER(SEARCH('Project Detail'!$B$5,'Data Validation'!B243)),MAX($A$1:A242)+1,0)</f>
        <v>0</v>
      </c>
      <c r="B243" s="125" t="s">
        <v>3373</v>
      </c>
      <c r="D243" t="str">
        <f>IFERROR(VLOOKUP(ROWS($D$2:D243),$A$2:$B$1000,2,0),"")</f>
        <v/>
      </c>
      <c r="S243" s="14" t="s">
        <v>1563</v>
      </c>
      <c r="T243" s="14" t="s">
        <v>1564</v>
      </c>
      <c r="U243" s="14" t="s">
        <v>1565</v>
      </c>
      <c r="V243" s="14" t="s">
        <v>914</v>
      </c>
    </row>
    <row r="244" spans="1:22" x14ac:dyDescent="0.25">
      <c r="A244">
        <f>IF(ISNUMBER(SEARCH('Project Detail'!$B$5,'Data Validation'!B244)),MAX($A$1:A243)+1,0)</f>
        <v>0</v>
      </c>
      <c r="B244" s="125" t="s">
        <v>4089</v>
      </c>
      <c r="D244" t="str">
        <f>IFERROR(VLOOKUP(ROWS($D$2:D244),$A$2:$B$1000,2,0),"")</f>
        <v/>
      </c>
      <c r="S244" s="14" t="s">
        <v>1566</v>
      </c>
      <c r="T244" s="14" t="s">
        <v>1567</v>
      </c>
      <c r="U244" s="14" t="s">
        <v>1568</v>
      </c>
      <c r="V244" s="14" t="s">
        <v>914</v>
      </c>
    </row>
    <row r="245" spans="1:22" x14ac:dyDescent="0.25">
      <c r="A245">
        <f>IF(ISNUMBER(SEARCH('Project Detail'!$B$5,'Data Validation'!B245)),MAX($A$1:A244)+1,0)</f>
        <v>0</v>
      </c>
      <c r="B245" s="125" t="s">
        <v>321</v>
      </c>
      <c r="D245" t="str">
        <f>IFERROR(VLOOKUP(ROWS($D$2:D245),$A$2:$B$1000,2,0),"")</f>
        <v/>
      </c>
      <c r="S245" s="14" t="s">
        <v>1569</v>
      </c>
      <c r="T245" s="14" t="s">
        <v>1570</v>
      </c>
      <c r="U245" s="14" t="s">
        <v>476</v>
      </c>
      <c r="V245" s="14" t="s">
        <v>914</v>
      </c>
    </row>
    <row r="246" spans="1:22" x14ac:dyDescent="0.25">
      <c r="A246">
        <f>IF(ISNUMBER(SEARCH('Project Detail'!$B$5,'Data Validation'!B246)),MAX($A$1:A245)+1,0)</f>
        <v>0</v>
      </c>
      <c r="B246" s="125" t="s">
        <v>2930</v>
      </c>
      <c r="D246" t="str">
        <f>IFERROR(VLOOKUP(ROWS($D$2:D246),$A$2:$B$1000,2,0),"")</f>
        <v/>
      </c>
      <c r="S246" s="14" t="s">
        <v>1571</v>
      </c>
      <c r="T246" s="14" t="s">
        <v>1572</v>
      </c>
      <c r="U246" s="14" t="s">
        <v>1573</v>
      </c>
      <c r="V246" s="14" t="s">
        <v>914</v>
      </c>
    </row>
    <row r="247" spans="1:22" x14ac:dyDescent="0.25">
      <c r="A247">
        <f>IF(ISNUMBER(SEARCH('Project Detail'!$B$5,'Data Validation'!B247)),MAX($A$1:A246)+1,0)</f>
        <v>0</v>
      </c>
      <c r="B247" s="125" t="s">
        <v>867</v>
      </c>
      <c r="D247" t="str">
        <f>IFERROR(VLOOKUP(ROWS($D$2:D247),$A$2:$B$1000,2,0),"")</f>
        <v/>
      </c>
      <c r="S247" s="14" t="s">
        <v>1574</v>
      </c>
      <c r="T247" s="14" t="s">
        <v>1575</v>
      </c>
      <c r="U247" s="14" t="s">
        <v>1576</v>
      </c>
      <c r="V247" s="14" t="s">
        <v>914</v>
      </c>
    </row>
    <row r="248" spans="1:22" x14ac:dyDescent="0.25">
      <c r="A248">
        <f>IF(ISNUMBER(SEARCH('Project Detail'!$B$5,'Data Validation'!B248)),MAX($A$1:A247)+1,0)</f>
        <v>0</v>
      </c>
      <c r="B248" s="125" t="s">
        <v>4573</v>
      </c>
      <c r="D248" t="str">
        <f>IFERROR(VLOOKUP(ROWS($D$2:D248),$A$2:$B$1000,2,0),"")</f>
        <v/>
      </c>
      <c r="S248" s="14" t="s">
        <v>1577</v>
      </c>
      <c r="T248" s="14" t="s">
        <v>1578</v>
      </c>
      <c r="U248" s="14" t="s">
        <v>1579</v>
      </c>
      <c r="V248" s="14" t="s">
        <v>914</v>
      </c>
    </row>
    <row r="249" spans="1:22" x14ac:dyDescent="0.25">
      <c r="A249">
        <f>IF(ISNUMBER(SEARCH('Project Detail'!$B$5,'Data Validation'!B249)),MAX($A$1:A248)+1,0)</f>
        <v>0</v>
      </c>
      <c r="B249" s="125" t="s">
        <v>4576</v>
      </c>
      <c r="D249" t="str">
        <f>IFERROR(VLOOKUP(ROWS($D$2:D249),$A$2:$B$1000,2,0),"")</f>
        <v/>
      </c>
      <c r="S249" s="14" t="s">
        <v>1580</v>
      </c>
      <c r="T249" s="14" t="s">
        <v>1581</v>
      </c>
      <c r="U249" s="14" t="s">
        <v>1581</v>
      </c>
      <c r="V249" s="14" t="s">
        <v>914</v>
      </c>
    </row>
    <row r="250" spans="1:22" x14ac:dyDescent="0.25">
      <c r="A250">
        <f>IF(ISNUMBER(SEARCH('Project Detail'!$B$5,'Data Validation'!B250)),MAX($A$1:A249)+1,0)</f>
        <v>0</v>
      </c>
      <c r="B250" s="125" t="s">
        <v>322</v>
      </c>
      <c r="D250" t="str">
        <f>IFERROR(VLOOKUP(ROWS($D$2:D250),$A$2:$B$1000,2,0),"")</f>
        <v/>
      </c>
      <c r="S250" s="14" t="s">
        <v>1582</v>
      </c>
      <c r="T250" s="14" t="s">
        <v>1583</v>
      </c>
      <c r="U250" s="14" t="s">
        <v>1584</v>
      </c>
      <c r="V250" s="14" t="s">
        <v>914</v>
      </c>
    </row>
    <row r="251" spans="1:22" x14ac:dyDescent="0.25">
      <c r="A251">
        <f>IF(ISNUMBER(SEARCH('Project Detail'!$B$5,'Data Validation'!B251)),MAX($A$1:A250)+1,0)</f>
        <v>0</v>
      </c>
      <c r="B251" s="125" t="s">
        <v>3375</v>
      </c>
      <c r="D251" t="str">
        <f>IFERROR(VLOOKUP(ROWS($D$2:D251),$A$2:$B$1000,2,0),"")</f>
        <v/>
      </c>
      <c r="S251" s="14" t="s">
        <v>1585</v>
      </c>
      <c r="T251" s="14" t="s">
        <v>1586</v>
      </c>
      <c r="U251" s="14" t="s">
        <v>453</v>
      </c>
      <c r="V251" s="14" t="s">
        <v>914</v>
      </c>
    </row>
    <row r="252" spans="1:22" x14ac:dyDescent="0.25">
      <c r="A252">
        <f>IF(ISNUMBER(SEARCH('Project Detail'!$B$5,'Data Validation'!B252)),MAX($A$1:A251)+1,0)</f>
        <v>0</v>
      </c>
      <c r="B252" s="125" t="s">
        <v>2931</v>
      </c>
      <c r="D252" t="str">
        <f>IFERROR(VLOOKUP(ROWS($D$2:D252),$A$2:$B$1000,2,0),"")</f>
        <v/>
      </c>
      <c r="S252" s="14" t="s">
        <v>1587</v>
      </c>
      <c r="T252" s="14" t="s">
        <v>1588</v>
      </c>
      <c r="U252" s="14" t="s">
        <v>1589</v>
      </c>
      <c r="V252" s="14" t="s">
        <v>914</v>
      </c>
    </row>
    <row r="253" spans="1:22" x14ac:dyDescent="0.25">
      <c r="A253">
        <f>IF(ISNUMBER(SEARCH('Project Detail'!$B$5,'Data Validation'!B253)),MAX($A$1:A252)+1,0)</f>
        <v>0</v>
      </c>
      <c r="B253" s="125" t="s">
        <v>2740</v>
      </c>
      <c r="D253" t="str">
        <f>IFERROR(VLOOKUP(ROWS($D$2:D253),$A$2:$B$1000,2,0),"")</f>
        <v/>
      </c>
      <c r="S253" s="14" t="s">
        <v>1590</v>
      </c>
      <c r="T253" s="14" t="s">
        <v>1591</v>
      </c>
      <c r="U253" s="14" t="s">
        <v>1592</v>
      </c>
      <c r="V253" s="14" t="s">
        <v>914</v>
      </c>
    </row>
    <row r="254" spans="1:22" x14ac:dyDescent="0.25">
      <c r="A254">
        <f>IF(ISNUMBER(SEARCH('Project Detail'!$B$5,'Data Validation'!B254)),MAX($A$1:A253)+1,0)</f>
        <v>0</v>
      </c>
      <c r="B254" s="125" t="s">
        <v>848</v>
      </c>
      <c r="D254" t="str">
        <f>IFERROR(VLOOKUP(ROWS($D$2:D254),$A$2:$B$1000,2,0),"")</f>
        <v/>
      </c>
      <c r="S254" s="14" t="s">
        <v>1593</v>
      </c>
      <c r="T254" s="14" t="s">
        <v>1594</v>
      </c>
      <c r="U254" s="14" t="s">
        <v>1595</v>
      </c>
      <c r="V254" s="14" t="s">
        <v>914</v>
      </c>
    </row>
    <row r="255" spans="1:22" x14ac:dyDescent="0.25">
      <c r="A255">
        <f>IF(ISNUMBER(SEARCH('Project Detail'!$B$5,'Data Validation'!B255)),MAX($A$1:A254)+1,0)</f>
        <v>0</v>
      </c>
      <c r="B255" s="125" t="s">
        <v>4579</v>
      </c>
      <c r="D255" t="str">
        <f>IFERROR(VLOOKUP(ROWS($D$2:D255),$A$2:$B$1000,2,0),"")</f>
        <v/>
      </c>
      <c r="S255" s="14" t="s">
        <v>1596</v>
      </c>
      <c r="T255" s="14" t="s">
        <v>1597</v>
      </c>
      <c r="U255" s="14" t="s">
        <v>1598</v>
      </c>
      <c r="V255" s="14" t="s">
        <v>914</v>
      </c>
    </row>
    <row r="256" spans="1:22" x14ac:dyDescent="0.25">
      <c r="A256">
        <f>IF(ISNUMBER(SEARCH('Project Detail'!$B$5,'Data Validation'!B256)),MAX($A$1:A255)+1,0)</f>
        <v>0</v>
      </c>
      <c r="B256" s="125" t="s">
        <v>4090</v>
      </c>
      <c r="D256" t="str">
        <f>IFERROR(VLOOKUP(ROWS($D$2:D256),$A$2:$B$1000,2,0),"")</f>
        <v/>
      </c>
      <c r="S256" s="14" t="s">
        <v>1599</v>
      </c>
      <c r="T256" s="14" t="s">
        <v>1600</v>
      </c>
      <c r="U256" s="14" t="s">
        <v>1601</v>
      </c>
      <c r="V256" s="14" t="s">
        <v>914</v>
      </c>
    </row>
    <row r="257" spans="1:22" x14ac:dyDescent="0.25">
      <c r="A257">
        <f>IF(ISNUMBER(SEARCH('Project Detail'!$B$5,'Data Validation'!B257)),MAX($A$1:A256)+1,0)</f>
        <v>0</v>
      </c>
      <c r="B257" s="125" t="s">
        <v>4582</v>
      </c>
      <c r="D257" t="str">
        <f>IFERROR(VLOOKUP(ROWS($D$2:D257),$A$2:$B$1000,2,0),"")</f>
        <v/>
      </c>
      <c r="S257" s="14" t="s">
        <v>1602</v>
      </c>
      <c r="T257" s="14" t="s">
        <v>1603</v>
      </c>
      <c r="U257" s="14" t="s">
        <v>1604</v>
      </c>
      <c r="V257" s="14" t="s">
        <v>914</v>
      </c>
    </row>
    <row r="258" spans="1:22" x14ac:dyDescent="0.25">
      <c r="A258">
        <f>IF(ISNUMBER(SEARCH('Project Detail'!$B$5,'Data Validation'!B258)),MAX($A$1:A257)+1,0)</f>
        <v>0</v>
      </c>
      <c r="B258" s="125" t="s">
        <v>4584</v>
      </c>
      <c r="D258" t="str">
        <f>IFERROR(VLOOKUP(ROWS($D$2:D258),$A$2:$B$1000,2,0),"")</f>
        <v/>
      </c>
      <c r="S258" s="14" t="s">
        <v>1605</v>
      </c>
      <c r="T258" s="14" t="s">
        <v>326</v>
      </c>
      <c r="U258" s="14" t="s">
        <v>326</v>
      </c>
      <c r="V258" s="14" t="s">
        <v>914</v>
      </c>
    </row>
    <row r="259" spans="1:22" x14ac:dyDescent="0.25">
      <c r="A259">
        <f>IF(ISNUMBER(SEARCH('Project Detail'!$B$5,'Data Validation'!B259)),MAX($A$1:A258)+1,0)</f>
        <v>0</v>
      </c>
      <c r="B259" s="125" t="s">
        <v>3424</v>
      </c>
      <c r="D259" t="str">
        <f>IFERROR(VLOOKUP(ROWS($D$2:D259),$A$2:$B$1000,2,0),"")</f>
        <v/>
      </c>
      <c r="S259" s="14" t="s">
        <v>1606</v>
      </c>
      <c r="T259" s="14" t="s">
        <v>1607</v>
      </c>
      <c r="U259" s="14" t="s">
        <v>1608</v>
      </c>
      <c r="V259" s="14" t="s">
        <v>914</v>
      </c>
    </row>
    <row r="260" spans="1:22" x14ac:dyDescent="0.25">
      <c r="A260">
        <f>IF(ISNUMBER(SEARCH('Project Detail'!$B$5,'Data Validation'!B260)),MAX($A$1:A259)+1,0)</f>
        <v>0</v>
      </c>
      <c r="B260" s="125" t="s">
        <v>4400</v>
      </c>
      <c r="D260" t="str">
        <f>IFERROR(VLOOKUP(ROWS($D$2:D260),$A$2:$B$1000,2,0),"")</f>
        <v/>
      </c>
      <c r="S260" s="14" t="s">
        <v>1609</v>
      </c>
      <c r="T260" s="14" t="s">
        <v>1610</v>
      </c>
      <c r="U260" s="14" t="s">
        <v>1611</v>
      </c>
      <c r="V260" s="14" t="s">
        <v>914</v>
      </c>
    </row>
    <row r="261" spans="1:22" x14ac:dyDescent="0.25">
      <c r="A261">
        <f>IF(ISNUMBER(SEARCH('Project Detail'!$B$5,'Data Validation'!B261)),MAX($A$1:A260)+1,0)</f>
        <v>0</v>
      </c>
      <c r="B261" s="125" t="s">
        <v>102</v>
      </c>
      <c r="D261" t="str">
        <f>IFERROR(VLOOKUP(ROWS($D$2:D261),$A$2:$B$1000,2,0),"")</f>
        <v/>
      </c>
      <c r="S261" s="14" t="s">
        <v>1612</v>
      </c>
      <c r="T261" s="14" t="s">
        <v>1613</v>
      </c>
      <c r="U261" s="14" t="s">
        <v>1614</v>
      </c>
      <c r="V261" s="14" t="s">
        <v>924</v>
      </c>
    </row>
    <row r="262" spans="1:22" x14ac:dyDescent="0.25">
      <c r="A262">
        <f>IF(ISNUMBER(SEARCH('Project Detail'!$B$5,'Data Validation'!B262)),MAX($A$1:A261)+1,0)</f>
        <v>0</v>
      </c>
      <c r="B262" s="125" t="s">
        <v>4079</v>
      </c>
      <c r="D262" t="str">
        <f>IFERROR(VLOOKUP(ROWS($D$2:D262),$A$2:$B$1000,2,0),"")</f>
        <v/>
      </c>
      <c r="S262" s="14" t="s">
        <v>1615</v>
      </c>
      <c r="T262" s="14" t="s">
        <v>1616</v>
      </c>
      <c r="U262" s="14" t="s">
        <v>1617</v>
      </c>
      <c r="V262" s="14" t="s">
        <v>924</v>
      </c>
    </row>
    <row r="263" spans="1:22" x14ac:dyDescent="0.25">
      <c r="A263">
        <f>IF(ISNUMBER(SEARCH('Project Detail'!$B$5,'Data Validation'!B263)),MAX($A$1:A262)+1,0)</f>
        <v>0</v>
      </c>
      <c r="B263" s="125" t="s">
        <v>106</v>
      </c>
      <c r="D263" t="str">
        <f>IFERROR(VLOOKUP(ROWS($D$2:D263),$A$2:$B$1000,2,0),"")</f>
        <v/>
      </c>
      <c r="S263" s="14" t="s">
        <v>1618</v>
      </c>
      <c r="T263" s="14" t="s">
        <v>1619</v>
      </c>
      <c r="U263" s="14" t="s">
        <v>1620</v>
      </c>
      <c r="V263" s="14" t="s">
        <v>914</v>
      </c>
    </row>
    <row r="264" spans="1:22" x14ac:dyDescent="0.25">
      <c r="A264">
        <f>IF(ISNUMBER(SEARCH('Project Detail'!$B$5,'Data Validation'!B264)),MAX($A$1:A263)+1,0)</f>
        <v>0</v>
      </c>
      <c r="B264" s="125" t="s">
        <v>100</v>
      </c>
      <c r="D264" t="str">
        <f>IFERROR(VLOOKUP(ROWS($D$2:D264),$A$2:$B$1000,2,0),"")</f>
        <v/>
      </c>
      <c r="S264" s="14" t="s">
        <v>1621</v>
      </c>
      <c r="T264" s="14" t="s">
        <v>1622</v>
      </c>
      <c r="U264" s="14" t="s">
        <v>1623</v>
      </c>
      <c r="V264" s="14" t="s">
        <v>914</v>
      </c>
    </row>
    <row r="265" spans="1:22" x14ac:dyDescent="0.25">
      <c r="A265">
        <f>IF(ISNUMBER(SEARCH('Project Detail'!$B$5,'Data Validation'!B265)),MAX($A$1:A264)+1,0)</f>
        <v>0</v>
      </c>
      <c r="B265" s="125" t="s">
        <v>645</v>
      </c>
      <c r="D265" t="str">
        <f>IFERROR(VLOOKUP(ROWS($D$2:D265),$A$2:$B$1000,2,0),"")</f>
        <v/>
      </c>
      <c r="S265" s="14" t="s">
        <v>1624</v>
      </c>
      <c r="T265" s="14" t="s">
        <v>1625</v>
      </c>
      <c r="U265" s="14" t="s">
        <v>1626</v>
      </c>
      <c r="V265" s="14" t="s">
        <v>914</v>
      </c>
    </row>
    <row r="266" spans="1:22" x14ac:dyDescent="0.25">
      <c r="A266">
        <f>IF(ISNUMBER(SEARCH('Project Detail'!$B$5,'Data Validation'!B266)),MAX($A$1:A265)+1,0)</f>
        <v>0</v>
      </c>
      <c r="B266" s="125" t="s">
        <v>644</v>
      </c>
      <c r="D266" t="str">
        <f>IFERROR(VLOOKUP(ROWS($D$2:D266),$A$2:$B$1000,2,0),"")</f>
        <v/>
      </c>
      <c r="S266" s="14" t="s">
        <v>1627</v>
      </c>
      <c r="T266" s="14" t="s">
        <v>1628</v>
      </c>
      <c r="U266" s="14" t="s">
        <v>1629</v>
      </c>
      <c r="V266" s="14" t="s">
        <v>914</v>
      </c>
    </row>
    <row r="267" spans="1:22" x14ac:dyDescent="0.25">
      <c r="A267">
        <f>IF(ISNUMBER(SEARCH('Project Detail'!$B$5,'Data Validation'!B267)),MAX($A$1:A266)+1,0)</f>
        <v>0</v>
      </c>
      <c r="B267" s="125" t="s">
        <v>630</v>
      </c>
      <c r="D267" t="str">
        <f>IFERROR(VLOOKUP(ROWS($D$2:D267),$A$2:$B$1000,2,0),"")</f>
        <v/>
      </c>
      <c r="S267" s="14" t="s">
        <v>1630</v>
      </c>
      <c r="T267" s="14" t="s">
        <v>1631</v>
      </c>
      <c r="U267" s="14" t="s">
        <v>1632</v>
      </c>
      <c r="V267" s="14" t="s">
        <v>914</v>
      </c>
    </row>
    <row r="268" spans="1:22" x14ac:dyDescent="0.25">
      <c r="A268">
        <f>IF(ISNUMBER(SEARCH('Project Detail'!$B$5,'Data Validation'!B268)),MAX($A$1:A267)+1,0)</f>
        <v>0</v>
      </c>
      <c r="B268" s="125" t="s">
        <v>628</v>
      </c>
      <c r="D268" t="str">
        <f>IFERROR(VLOOKUP(ROWS($D$2:D268),$A$2:$B$1000,2,0),"")</f>
        <v/>
      </c>
      <c r="S268" s="14" t="s">
        <v>1633</v>
      </c>
      <c r="T268" s="14" t="s">
        <v>1634</v>
      </c>
      <c r="U268" s="14" t="s">
        <v>1635</v>
      </c>
      <c r="V268" s="14" t="s">
        <v>914</v>
      </c>
    </row>
    <row r="269" spans="1:22" x14ac:dyDescent="0.25">
      <c r="A269">
        <f>IF(ISNUMBER(SEARCH('Project Detail'!$B$5,'Data Validation'!B269)),MAX($A$1:A268)+1,0)</f>
        <v>0</v>
      </c>
      <c r="B269" s="125" t="s">
        <v>619</v>
      </c>
      <c r="D269" t="str">
        <f>IFERROR(VLOOKUP(ROWS($D$2:D269),$A$2:$B$1000,2,0),"")</f>
        <v/>
      </c>
      <c r="S269" s="14" t="s">
        <v>1636</v>
      </c>
      <c r="T269" s="14" t="s">
        <v>1637</v>
      </c>
      <c r="U269" s="14" t="s">
        <v>1638</v>
      </c>
      <c r="V269" s="14" t="s">
        <v>914</v>
      </c>
    </row>
    <row r="270" spans="1:22" x14ac:dyDescent="0.25">
      <c r="A270">
        <f>IF(ISNUMBER(SEARCH('Project Detail'!$B$5,'Data Validation'!B270)),MAX($A$1:A269)+1,0)</f>
        <v>0</v>
      </c>
      <c r="B270" s="125" t="s">
        <v>616</v>
      </c>
      <c r="D270" t="str">
        <f>IFERROR(VLOOKUP(ROWS($D$2:D270),$A$2:$B$1000,2,0),"")</f>
        <v/>
      </c>
      <c r="S270" s="14" t="s">
        <v>1639</v>
      </c>
      <c r="T270" s="14" t="s">
        <v>1640</v>
      </c>
      <c r="U270" s="14" t="s">
        <v>1641</v>
      </c>
      <c r="V270" s="14" t="s">
        <v>914</v>
      </c>
    </row>
    <row r="271" spans="1:22" x14ac:dyDescent="0.25">
      <c r="A271">
        <f>IF(ISNUMBER(SEARCH('Project Detail'!$B$5,'Data Validation'!B271)),MAX($A$1:A270)+1,0)</f>
        <v>0</v>
      </c>
      <c r="B271" s="125" t="s">
        <v>615</v>
      </c>
      <c r="D271" t="str">
        <f>IFERROR(VLOOKUP(ROWS($D$2:D271),$A$2:$B$1000,2,0),"")</f>
        <v/>
      </c>
      <c r="S271" s="14" t="s">
        <v>1642</v>
      </c>
      <c r="T271" s="14" t="s">
        <v>1643</v>
      </c>
      <c r="U271" s="14" t="s">
        <v>1644</v>
      </c>
      <c r="V271" s="14" t="s">
        <v>914</v>
      </c>
    </row>
    <row r="272" spans="1:22" x14ac:dyDescent="0.25">
      <c r="A272">
        <f>IF(ISNUMBER(SEARCH('Project Detail'!$B$5,'Data Validation'!B272)),MAX($A$1:A271)+1,0)</f>
        <v>0</v>
      </c>
      <c r="B272" s="125" t="s">
        <v>617</v>
      </c>
      <c r="D272" t="str">
        <f>IFERROR(VLOOKUP(ROWS($D$2:D272),$A$2:$B$1000,2,0),"")</f>
        <v/>
      </c>
      <c r="S272" s="14" t="s">
        <v>1645</v>
      </c>
      <c r="T272" s="14" t="s">
        <v>1646</v>
      </c>
      <c r="U272" s="14" t="s">
        <v>1647</v>
      </c>
      <c r="V272" s="14" t="s">
        <v>914</v>
      </c>
    </row>
    <row r="273" spans="1:22" x14ac:dyDescent="0.25">
      <c r="A273">
        <f>IF(ISNUMBER(SEARCH('Project Detail'!$B$5,'Data Validation'!B273)),MAX($A$1:A272)+1,0)</f>
        <v>0</v>
      </c>
      <c r="B273" s="125" t="s">
        <v>2630</v>
      </c>
      <c r="D273" t="str">
        <f>IFERROR(VLOOKUP(ROWS($D$2:D273),$A$2:$B$1000,2,0),"")</f>
        <v/>
      </c>
      <c r="S273" s="14" t="s">
        <v>1648</v>
      </c>
      <c r="T273" s="14" t="s">
        <v>1649</v>
      </c>
      <c r="U273" s="14" t="s">
        <v>1650</v>
      </c>
      <c r="V273" s="14" t="s">
        <v>914</v>
      </c>
    </row>
    <row r="274" spans="1:22" x14ac:dyDescent="0.25">
      <c r="A274">
        <f>IF(ISNUMBER(SEARCH('Project Detail'!$B$5,'Data Validation'!B274)),MAX($A$1:A273)+1,0)</f>
        <v>0</v>
      </c>
      <c r="B274" s="125" t="s">
        <v>837</v>
      </c>
      <c r="D274" t="str">
        <f>IFERROR(VLOOKUP(ROWS($D$2:D274),$A$2:$B$1000,2,0),"")</f>
        <v/>
      </c>
      <c r="S274" s="14" t="s">
        <v>1651</v>
      </c>
      <c r="T274" s="14" t="s">
        <v>1652</v>
      </c>
      <c r="U274" s="14" t="s">
        <v>1653</v>
      </c>
      <c r="V274" s="14" t="s">
        <v>924</v>
      </c>
    </row>
    <row r="275" spans="1:22" x14ac:dyDescent="0.25">
      <c r="A275">
        <f>IF(ISNUMBER(SEARCH('Project Detail'!$B$5,'Data Validation'!B275)),MAX($A$1:A274)+1,0)</f>
        <v>0</v>
      </c>
      <c r="B275" s="125" t="s">
        <v>835</v>
      </c>
      <c r="D275" t="str">
        <f>IFERROR(VLOOKUP(ROWS($D$2:D275),$A$2:$B$1000,2,0),"")</f>
        <v/>
      </c>
      <c r="S275" s="14" t="s">
        <v>1654</v>
      </c>
      <c r="T275" s="14" t="s">
        <v>1655</v>
      </c>
      <c r="U275" s="14" t="s">
        <v>1656</v>
      </c>
      <c r="V275" s="14" t="s">
        <v>914</v>
      </c>
    </row>
    <row r="276" spans="1:22" x14ac:dyDescent="0.25">
      <c r="A276">
        <f>IF(ISNUMBER(SEARCH('Project Detail'!$B$5,'Data Validation'!B276)),MAX($A$1:A275)+1,0)</f>
        <v>0</v>
      </c>
      <c r="B276" s="125" t="s">
        <v>834</v>
      </c>
      <c r="D276" t="str">
        <f>IFERROR(VLOOKUP(ROWS($D$2:D276),$A$2:$B$1000,2,0),"")</f>
        <v/>
      </c>
      <c r="S276" s="14" t="s">
        <v>1657</v>
      </c>
      <c r="T276" s="14" t="s">
        <v>1658</v>
      </c>
      <c r="U276" s="14" t="s">
        <v>1659</v>
      </c>
      <c r="V276" s="14" t="s">
        <v>914</v>
      </c>
    </row>
    <row r="277" spans="1:22" x14ac:dyDescent="0.25">
      <c r="A277">
        <f>IF(ISNUMBER(SEARCH('Project Detail'!$B$5,'Data Validation'!B277)),MAX($A$1:A276)+1,0)</f>
        <v>0</v>
      </c>
      <c r="B277" s="125" t="s">
        <v>660</v>
      </c>
      <c r="D277" t="str">
        <f>IFERROR(VLOOKUP(ROWS($D$2:D277),$A$2:$B$1000,2,0),"")</f>
        <v/>
      </c>
      <c r="S277" s="14" t="s">
        <v>1660</v>
      </c>
      <c r="T277" s="14" t="s">
        <v>1661</v>
      </c>
      <c r="U277" s="14" t="s">
        <v>1662</v>
      </c>
      <c r="V277" s="14" t="s">
        <v>914</v>
      </c>
    </row>
    <row r="278" spans="1:22" x14ac:dyDescent="0.25">
      <c r="A278">
        <f>IF(ISNUMBER(SEARCH('Project Detail'!$B$5,'Data Validation'!B278)),MAX($A$1:A277)+1,0)</f>
        <v>0</v>
      </c>
      <c r="B278" s="125" t="s">
        <v>662</v>
      </c>
      <c r="D278" t="str">
        <f>IFERROR(VLOOKUP(ROWS($D$2:D278),$A$2:$B$1000,2,0),"")</f>
        <v/>
      </c>
      <c r="S278" s="14" t="s">
        <v>1663</v>
      </c>
      <c r="T278" s="14" t="s">
        <v>1664</v>
      </c>
      <c r="U278" s="14" t="s">
        <v>1665</v>
      </c>
      <c r="V278" s="14" t="s">
        <v>914</v>
      </c>
    </row>
    <row r="279" spans="1:22" x14ac:dyDescent="0.25">
      <c r="A279">
        <f>IF(ISNUMBER(SEARCH('Project Detail'!$B$5,'Data Validation'!B279)),MAX($A$1:A278)+1,0)</f>
        <v>0</v>
      </c>
      <c r="B279" s="125" t="s">
        <v>663</v>
      </c>
      <c r="D279" t="str">
        <f>IFERROR(VLOOKUP(ROWS($D$2:D279),$A$2:$B$1000,2,0),"")</f>
        <v/>
      </c>
      <c r="S279" s="14" t="s">
        <v>1666</v>
      </c>
      <c r="T279" s="14" t="s">
        <v>1667</v>
      </c>
      <c r="U279" s="14" t="s">
        <v>1668</v>
      </c>
      <c r="V279" s="14" t="s">
        <v>914</v>
      </c>
    </row>
    <row r="280" spans="1:22" x14ac:dyDescent="0.25">
      <c r="A280">
        <f>IF(ISNUMBER(SEARCH('Project Detail'!$B$5,'Data Validation'!B280)),MAX($A$1:A279)+1,0)</f>
        <v>0</v>
      </c>
      <c r="B280" s="125" t="s">
        <v>664</v>
      </c>
      <c r="D280" t="str">
        <f>IFERROR(VLOOKUP(ROWS($D$2:D280),$A$2:$B$1000,2,0),"")</f>
        <v/>
      </c>
      <c r="S280" s="14" t="s">
        <v>1669</v>
      </c>
      <c r="T280" s="14" t="s">
        <v>1670</v>
      </c>
      <c r="U280" s="14" t="s">
        <v>1671</v>
      </c>
      <c r="V280" s="14" t="s">
        <v>914</v>
      </c>
    </row>
    <row r="281" spans="1:22" x14ac:dyDescent="0.25">
      <c r="A281">
        <f>IF(ISNUMBER(SEARCH('Project Detail'!$B$5,'Data Validation'!B281)),MAX($A$1:A280)+1,0)</f>
        <v>0</v>
      </c>
      <c r="B281" s="125" t="s">
        <v>821</v>
      </c>
      <c r="D281" t="str">
        <f>IFERROR(VLOOKUP(ROWS($D$2:D281),$A$2:$B$1000,2,0),"")</f>
        <v/>
      </c>
      <c r="S281" s="14" t="s">
        <v>1672</v>
      </c>
      <c r="T281" s="14" t="s">
        <v>1673</v>
      </c>
      <c r="U281" s="14" t="s">
        <v>1674</v>
      </c>
      <c r="V281" s="14" t="s">
        <v>914</v>
      </c>
    </row>
    <row r="282" spans="1:22" x14ac:dyDescent="0.25">
      <c r="A282">
        <f>IF(ISNUMBER(SEARCH('Project Detail'!$B$5,'Data Validation'!B282)),MAX($A$1:A281)+1,0)</f>
        <v>0</v>
      </c>
      <c r="B282" s="125" t="s">
        <v>673</v>
      </c>
      <c r="D282" t="str">
        <f>IFERROR(VLOOKUP(ROWS($D$2:D282),$A$2:$B$1000,2,0),"")</f>
        <v/>
      </c>
      <c r="S282" s="14" t="s">
        <v>1675</v>
      </c>
      <c r="T282" s="14" t="s">
        <v>1676</v>
      </c>
      <c r="U282" s="14" t="s">
        <v>1677</v>
      </c>
      <c r="V282" s="14" t="s">
        <v>914</v>
      </c>
    </row>
    <row r="283" spans="1:22" x14ac:dyDescent="0.25">
      <c r="A283">
        <f>IF(ISNUMBER(SEARCH('Project Detail'!$B$5,'Data Validation'!B283)),MAX($A$1:A282)+1,0)</f>
        <v>0</v>
      </c>
      <c r="B283" s="125" t="s">
        <v>671</v>
      </c>
      <c r="D283" t="str">
        <f>IFERROR(VLOOKUP(ROWS($D$2:D283),$A$2:$B$1000,2,0),"")</f>
        <v/>
      </c>
      <c r="S283" s="14" t="s">
        <v>1678</v>
      </c>
      <c r="T283" s="14" t="s">
        <v>1679</v>
      </c>
      <c r="U283" s="14" t="s">
        <v>1680</v>
      </c>
      <c r="V283" s="14" t="s">
        <v>924</v>
      </c>
    </row>
    <row r="284" spans="1:22" x14ac:dyDescent="0.25">
      <c r="A284">
        <f>IF(ISNUMBER(SEARCH('Project Detail'!$B$5,'Data Validation'!B284)),MAX($A$1:A283)+1,0)</f>
        <v>0</v>
      </c>
      <c r="B284" s="125" t="s">
        <v>646</v>
      </c>
      <c r="D284" t="str">
        <f>IFERROR(VLOOKUP(ROWS($D$2:D284),$A$2:$B$1000,2,0),"")</f>
        <v/>
      </c>
      <c r="S284" s="14" t="s">
        <v>1681</v>
      </c>
      <c r="T284" s="14" t="s">
        <v>1682</v>
      </c>
      <c r="U284" s="14" t="s">
        <v>1683</v>
      </c>
      <c r="V284" s="14" t="s">
        <v>924</v>
      </c>
    </row>
    <row r="285" spans="1:22" x14ac:dyDescent="0.25">
      <c r="A285">
        <f>IF(ISNUMBER(SEARCH('Project Detail'!$B$5,'Data Validation'!B285)),MAX($A$1:A284)+1,0)</f>
        <v>0</v>
      </c>
      <c r="B285" s="125" t="s">
        <v>689</v>
      </c>
      <c r="D285" t="str">
        <f>IFERROR(VLOOKUP(ROWS($D$2:D285),$A$2:$B$1000,2,0),"")</f>
        <v/>
      </c>
      <c r="S285" s="14" t="s">
        <v>1684</v>
      </c>
      <c r="T285" s="14" t="s">
        <v>1685</v>
      </c>
      <c r="U285" s="14" t="s">
        <v>448</v>
      </c>
      <c r="V285" s="14" t="s">
        <v>914</v>
      </c>
    </row>
    <row r="286" spans="1:22" x14ac:dyDescent="0.25">
      <c r="A286">
        <f>IF(ISNUMBER(SEARCH('Project Detail'!$B$5,'Data Validation'!B286)),MAX($A$1:A285)+1,0)</f>
        <v>0</v>
      </c>
      <c r="B286" s="125" t="s">
        <v>893</v>
      </c>
      <c r="D286" t="str">
        <f>IFERROR(VLOOKUP(ROWS($D$2:D286),$A$2:$B$1000,2,0),"")</f>
        <v/>
      </c>
      <c r="S286" s="14" t="s">
        <v>1686</v>
      </c>
      <c r="T286" s="14" t="s">
        <v>1687</v>
      </c>
      <c r="U286" s="14" t="s">
        <v>1688</v>
      </c>
      <c r="V286" s="14" t="s">
        <v>914</v>
      </c>
    </row>
    <row r="287" spans="1:22" x14ac:dyDescent="0.25">
      <c r="A287">
        <f>IF(ISNUMBER(SEARCH('Project Detail'!$B$5,'Data Validation'!B287)),MAX($A$1:A286)+1,0)</f>
        <v>0</v>
      </c>
      <c r="B287" s="125" t="s">
        <v>886</v>
      </c>
      <c r="D287" t="str">
        <f>IFERROR(VLOOKUP(ROWS($D$2:D287),$A$2:$B$1000,2,0),"")</f>
        <v/>
      </c>
      <c r="S287" s="14" t="s">
        <v>1689</v>
      </c>
      <c r="T287" s="14" t="s">
        <v>1690</v>
      </c>
      <c r="U287" s="14" t="s">
        <v>1691</v>
      </c>
      <c r="V287" s="14" t="s">
        <v>914</v>
      </c>
    </row>
    <row r="288" spans="1:22" x14ac:dyDescent="0.25">
      <c r="A288">
        <f>IF(ISNUMBER(SEARCH('Project Detail'!$B$5,'Data Validation'!B288)),MAX($A$1:A287)+1,0)</f>
        <v>0</v>
      </c>
      <c r="B288" s="125" t="s">
        <v>700</v>
      </c>
      <c r="D288" t="str">
        <f>IFERROR(VLOOKUP(ROWS($D$2:D288),$A$2:$B$1000,2,0),"")</f>
        <v/>
      </c>
      <c r="S288" s="14" t="s">
        <v>1692</v>
      </c>
      <c r="T288" s="14" t="s">
        <v>1693</v>
      </c>
      <c r="U288" s="14" t="s">
        <v>1694</v>
      </c>
      <c r="V288" s="14" t="s">
        <v>914</v>
      </c>
    </row>
    <row r="289" spans="1:22" x14ac:dyDescent="0.25">
      <c r="A289">
        <f>IF(ISNUMBER(SEARCH('Project Detail'!$B$5,'Data Validation'!B289)),MAX($A$1:A288)+1,0)</f>
        <v>0</v>
      </c>
      <c r="B289" s="125" t="s">
        <v>781</v>
      </c>
      <c r="D289" t="str">
        <f>IFERROR(VLOOKUP(ROWS($D$2:D289),$A$2:$B$1000,2,0),"")</f>
        <v/>
      </c>
      <c r="S289" s="14" t="s">
        <v>1695</v>
      </c>
      <c r="T289" s="14" t="s">
        <v>1696</v>
      </c>
      <c r="U289" s="14" t="s">
        <v>1697</v>
      </c>
      <c r="V289" s="14" t="s">
        <v>924</v>
      </c>
    </row>
    <row r="290" spans="1:22" x14ac:dyDescent="0.25">
      <c r="A290">
        <f>IF(ISNUMBER(SEARCH('Project Detail'!$B$5,'Data Validation'!B290)),MAX($A$1:A289)+1,0)</f>
        <v>0</v>
      </c>
      <c r="B290" s="125" t="s">
        <v>779</v>
      </c>
      <c r="D290" t="str">
        <f>IFERROR(VLOOKUP(ROWS($D$2:D290),$A$2:$B$1000,2,0),"")</f>
        <v/>
      </c>
      <c r="S290" s="14" t="s">
        <v>1698</v>
      </c>
      <c r="T290" s="14" t="s">
        <v>1699</v>
      </c>
      <c r="U290" s="14" t="s">
        <v>1700</v>
      </c>
      <c r="V290" s="14" t="s">
        <v>914</v>
      </c>
    </row>
    <row r="291" spans="1:22" x14ac:dyDescent="0.25">
      <c r="A291">
        <f>IF(ISNUMBER(SEARCH('Project Detail'!$B$5,'Data Validation'!B291)),MAX($A$1:A290)+1,0)</f>
        <v>0</v>
      </c>
      <c r="B291" s="125" t="s">
        <v>777</v>
      </c>
      <c r="D291" t="str">
        <f>IFERROR(VLOOKUP(ROWS($D$2:D291),$A$2:$B$1000,2,0),"")</f>
        <v/>
      </c>
      <c r="S291" s="14" t="s">
        <v>1701</v>
      </c>
      <c r="T291" s="14" t="s">
        <v>1702</v>
      </c>
      <c r="U291" s="14" t="s">
        <v>1703</v>
      </c>
      <c r="V291" s="14" t="s">
        <v>914</v>
      </c>
    </row>
    <row r="292" spans="1:22" x14ac:dyDescent="0.25">
      <c r="A292">
        <f>IF(ISNUMBER(SEARCH('Project Detail'!$B$5,'Data Validation'!B292)),MAX($A$1:A291)+1,0)</f>
        <v>0</v>
      </c>
      <c r="B292" s="125" t="s">
        <v>771</v>
      </c>
      <c r="D292" t="str">
        <f>IFERROR(VLOOKUP(ROWS($D$2:D292),$A$2:$B$1000,2,0),"")</f>
        <v/>
      </c>
      <c r="S292" s="14" t="s">
        <v>1704</v>
      </c>
      <c r="T292" s="14" t="s">
        <v>1705</v>
      </c>
      <c r="U292" s="14" t="s">
        <v>1706</v>
      </c>
      <c r="V292" s="14" t="s">
        <v>924</v>
      </c>
    </row>
    <row r="293" spans="1:22" x14ac:dyDescent="0.25">
      <c r="A293">
        <f>IF(ISNUMBER(SEARCH('Project Detail'!$B$5,'Data Validation'!B293)),MAX($A$1:A292)+1,0)</f>
        <v>0</v>
      </c>
      <c r="B293" s="125" t="s">
        <v>844</v>
      </c>
      <c r="D293" t="str">
        <f>IFERROR(VLOOKUP(ROWS($D$2:D293),$A$2:$B$1000,2,0),"")</f>
        <v/>
      </c>
      <c r="S293" s="14" t="s">
        <v>1707</v>
      </c>
      <c r="T293" s="14" t="s">
        <v>1708</v>
      </c>
      <c r="U293" s="14" t="s">
        <v>1709</v>
      </c>
      <c r="V293" s="14" t="s">
        <v>914</v>
      </c>
    </row>
    <row r="294" spans="1:22" x14ac:dyDescent="0.25">
      <c r="A294">
        <f>IF(ISNUMBER(SEARCH('Project Detail'!$B$5,'Data Validation'!B294)),MAX($A$1:A293)+1,0)</f>
        <v>0</v>
      </c>
      <c r="B294" s="125" t="s">
        <v>668</v>
      </c>
      <c r="D294" t="str">
        <f>IFERROR(VLOOKUP(ROWS($D$2:D294),$A$2:$B$1000,2,0),"")</f>
        <v/>
      </c>
      <c r="S294" s="14" t="s">
        <v>1710</v>
      </c>
      <c r="T294" s="14" t="s">
        <v>1711</v>
      </c>
      <c r="U294" s="14" t="s">
        <v>1712</v>
      </c>
      <c r="V294" s="14" t="s">
        <v>914</v>
      </c>
    </row>
    <row r="295" spans="1:22" x14ac:dyDescent="0.25">
      <c r="A295">
        <f>IF(ISNUMBER(SEARCH('Project Detail'!$B$5,'Data Validation'!B295)),MAX($A$1:A294)+1,0)</f>
        <v>0</v>
      </c>
      <c r="B295" s="125" t="s">
        <v>737</v>
      </c>
      <c r="D295" t="str">
        <f>IFERROR(VLOOKUP(ROWS($D$2:D295),$A$2:$B$1000,2,0),"")</f>
        <v/>
      </c>
      <c r="S295" s="14" t="s">
        <v>1713</v>
      </c>
      <c r="T295" s="14" t="s">
        <v>1714</v>
      </c>
      <c r="U295" s="14" t="s">
        <v>1715</v>
      </c>
      <c r="V295" s="14" t="s">
        <v>914</v>
      </c>
    </row>
    <row r="296" spans="1:22" x14ac:dyDescent="0.25">
      <c r="A296">
        <f>IF(ISNUMBER(SEARCH('Project Detail'!$B$5,'Data Validation'!B296)),MAX($A$1:A295)+1,0)</f>
        <v>0</v>
      </c>
      <c r="B296" s="125" t="s">
        <v>714</v>
      </c>
      <c r="D296" t="str">
        <f>IFERROR(VLOOKUP(ROWS($D$2:D296),$A$2:$B$1000,2,0),"")</f>
        <v/>
      </c>
      <c r="S296" s="14" t="s">
        <v>1716</v>
      </c>
      <c r="T296" s="14" t="s">
        <v>1717</v>
      </c>
      <c r="U296" s="14" t="s">
        <v>1718</v>
      </c>
      <c r="V296" s="14" t="s">
        <v>914</v>
      </c>
    </row>
    <row r="297" spans="1:22" x14ac:dyDescent="0.25">
      <c r="A297">
        <f>IF(ISNUMBER(SEARCH('Project Detail'!$B$5,'Data Validation'!B297)),MAX($A$1:A296)+1,0)</f>
        <v>0</v>
      </c>
      <c r="B297" s="125" t="s">
        <v>868</v>
      </c>
      <c r="D297" t="str">
        <f>IFERROR(VLOOKUP(ROWS($D$2:D297),$A$2:$B$1000,2,0),"")</f>
        <v/>
      </c>
      <c r="S297" s="14" t="s">
        <v>1719</v>
      </c>
      <c r="T297" s="14" t="s">
        <v>1720</v>
      </c>
      <c r="U297" s="14" t="s">
        <v>1721</v>
      </c>
      <c r="V297" s="14" t="s">
        <v>914</v>
      </c>
    </row>
    <row r="298" spans="1:22" x14ac:dyDescent="0.25">
      <c r="A298">
        <f>IF(ISNUMBER(SEARCH('Project Detail'!$B$5,'Data Validation'!B298)),MAX($A$1:A297)+1,0)</f>
        <v>0</v>
      </c>
      <c r="B298" s="125" t="s">
        <v>4588</v>
      </c>
      <c r="D298" t="str">
        <f>IFERROR(VLOOKUP(ROWS($D$2:D298),$A$2:$B$1000,2,0),"")</f>
        <v/>
      </c>
      <c r="S298" s="14" t="s">
        <v>1722</v>
      </c>
      <c r="T298" s="14" t="s">
        <v>1723</v>
      </c>
      <c r="U298" s="14" t="s">
        <v>1724</v>
      </c>
      <c r="V298" s="14" t="s">
        <v>914</v>
      </c>
    </row>
    <row r="299" spans="1:22" x14ac:dyDescent="0.25">
      <c r="A299">
        <f>IF(ISNUMBER(SEARCH('Project Detail'!$B$5,'Data Validation'!B299)),MAX($A$1:A298)+1,0)</f>
        <v>0</v>
      </c>
      <c r="B299" s="125" t="s">
        <v>4591</v>
      </c>
      <c r="D299" t="str">
        <f>IFERROR(VLOOKUP(ROWS($D$2:D299),$A$2:$B$1000,2,0),"")</f>
        <v/>
      </c>
      <c r="S299" s="14" t="s">
        <v>1725</v>
      </c>
      <c r="T299" s="14" t="s">
        <v>1726</v>
      </c>
      <c r="U299" s="14" t="s">
        <v>451</v>
      </c>
      <c r="V299" s="14" t="s">
        <v>914</v>
      </c>
    </row>
    <row r="300" spans="1:22" x14ac:dyDescent="0.25">
      <c r="A300">
        <f>IF(ISNUMBER(SEARCH('Project Detail'!$B$5,'Data Validation'!B300)),MAX($A$1:A299)+1,0)</f>
        <v>0</v>
      </c>
      <c r="B300" s="125" t="s">
        <v>4586</v>
      </c>
      <c r="D300" t="str">
        <f>IFERROR(VLOOKUP(ROWS($D$2:D300),$A$2:$B$1000,2,0),"")</f>
        <v/>
      </c>
      <c r="S300" s="14" t="s">
        <v>1727</v>
      </c>
      <c r="T300" s="14" t="s">
        <v>1728</v>
      </c>
      <c r="U300" s="14" t="s">
        <v>1729</v>
      </c>
      <c r="V300" s="14" t="s">
        <v>914</v>
      </c>
    </row>
    <row r="301" spans="1:22" x14ac:dyDescent="0.25">
      <c r="A301">
        <f>IF(ISNUMBER(SEARCH('Project Detail'!$B$5,'Data Validation'!B301)),MAX($A$1:A300)+1,0)</f>
        <v>0</v>
      </c>
      <c r="B301" s="125" t="s">
        <v>2808</v>
      </c>
      <c r="D301" t="str">
        <f>IFERROR(VLOOKUP(ROWS($D$2:D301),$A$2:$B$1000,2,0),"")</f>
        <v/>
      </c>
      <c r="S301" s="14" t="s">
        <v>1730</v>
      </c>
      <c r="T301" s="14" t="s">
        <v>1731</v>
      </c>
      <c r="U301" s="14" t="s">
        <v>1732</v>
      </c>
      <c r="V301" s="14" t="s">
        <v>924</v>
      </c>
    </row>
    <row r="302" spans="1:22" x14ac:dyDescent="0.25">
      <c r="A302">
        <f>IF(ISNUMBER(SEARCH('Project Detail'!$B$5,'Data Validation'!B302)),MAX($A$1:A301)+1,0)</f>
        <v>0</v>
      </c>
      <c r="B302" s="125" t="s">
        <v>2628</v>
      </c>
      <c r="D302" t="str">
        <f>IFERROR(VLOOKUP(ROWS($D$2:D302),$A$2:$B$1000,2,0),"")</f>
        <v/>
      </c>
      <c r="S302" s="14" t="s">
        <v>1733</v>
      </c>
      <c r="T302" s="14" t="s">
        <v>1734</v>
      </c>
      <c r="U302" s="14" t="s">
        <v>1735</v>
      </c>
      <c r="V302" s="14" t="s">
        <v>924</v>
      </c>
    </row>
    <row r="303" spans="1:22" x14ac:dyDescent="0.25">
      <c r="A303">
        <f>IF(ISNUMBER(SEARCH('Project Detail'!$B$5,'Data Validation'!B303)),MAX($A$1:A302)+1,0)</f>
        <v>0</v>
      </c>
      <c r="B303" s="125" t="s">
        <v>872</v>
      </c>
      <c r="D303" t="str">
        <f>IFERROR(VLOOKUP(ROWS($D$2:D303),$A$2:$B$1000,2,0),"")</f>
        <v/>
      </c>
      <c r="S303" s="14" t="s">
        <v>1736</v>
      </c>
      <c r="T303" s="14" t="s">
        <v>1737</v>
      </c>
      <c r="U303" s="14" t="s">
        <v>1738</v>
      </c>
      <c r="V303" s="14" t="s">
        <v>924</v>
      </c>
    </row>
    <row r="304" spans="1:22" x14ac:dyDescent="0.25">
      <c r="A304">
        <f>IF(ISNUMBER(SEARCH('Project Detail'!$B$5,'Data Validation'!B304)),MAX($A$1:A303)+1,0)</f>
        <v>0</v>
      </c>
      <c r="B304" s="125" t="s">
        <v>2741</v>
      </c>
      <c r="D304" t="str">
        <f>IFERROR(VLOOKUP(ROWS($D$2:D304),$A$2:$B$1000,2,0),"")</f>
        <v/>
      </c>
      <c r="S304" s="14" t="s">
        <v>1739</v>
      </c>
      <c r="T304" s="14" t="s">
        <v>1740</v>
      </c>
      <c r="U304" s="14" t="s">
        <v>1741</v>
      </c>
      <c r="V304" s="14" t="s">
        <v>924</v>
      </c>
    </row>
    <row r="305" spans="1:22" x14ac:dyDescent="0.25">
      <c r="A305">
        <f>IF(ISNUMBER(SEARCH('Project Detail'!$B$5,'Data Validation'!B305)),MAX($A$1:A304)+1,0)</f>
        <v>0</v>
      </c>
      <c r="B305" s="125" t="s">
        <v>2807</v>
      </c>
      <c r="D305" t="str">
        <f>IFERROR(VLOOKUP(ROWS($D$2:D305),$A$2:$B$1000,2,0),"")</f>
        <v/>
      </c>
      <c r="S305" s="14" t="s">
        <v>1742</v>
      </c>
      <c r="T305" s="14" t="s">
        <v>1743</v>
      </c>
      <c r="U305" s="14" t="s">
        <v>1744</v>
      </c>
      <c r="V305" s="14" t="s">
        <v>924</v>
      </c>
    </row>
    <row r="306" spans="1:22" x14ac:dyDescent="0.25">
      <c r="A306">
        <f>IF(ISNUMBER(SEARCH('Project Detail'!$B$5,'Data Validation'!B306)),MAX($A$1:A305)+1,0)</f>
        <v>0</v>
      </c>
      <c r="B306" s="125" t="s">
        <v>2810</v>
      </c>
      <c r="D306" t="str">
        <f>IFERROR(VLOOKUP(ROWS($D$2:D306),$A$2:$B$1000,2,0),"")</f>
        <v/>
      </c>
      <c r="S306" s="14" t="s">
        <v>1745</v>
      </c>
      <c r="T306" s="14" t="s">
        <v>1746</v>
      </c>
      <c r="U306" s="14" t="s">
        <v>1747</v>
      </c>
      <c r="V306" s="14" t="s">
        <v>924</v>
      </c>
    </row>
    <row r="307" spans="1:22" x14ac:dyDescent="0.25">
      <c r="A307">
        <f>IF(ISNUMBER(SEARCH('Project Detail'!$B$5,'Data Validation'!B307)),MAX($A$1:A306)+1,0)</f>
        <v>0</v>
      </c>
      <c r="B307" s="125" t="s">
        <v>3376</v>
      </c>
      <c r="D307" t="str">
        <f>IFERROR(VLOOKUP(ROWS($D$2:D307),$A$2:$B$1000,2,0),"")</f>
        <v/>
      </c>
      <c r="S307" s="14" t="s">
        <v>1748</v>
      </c>
      <c r="T307" s="14" t="s">
        <v>1749</v>
      </c>
      <c r="U307" s="14" t="s">
        <v>1750</v>
      </c>
      <c r="V307" s="14" t="s">
        <v>924</v>
      </c>
    </row>
    <row r="308" spans="1:22" x14ac:dyDescent="0.25">
      <c r="A308">
        <f>IF(ISNUMBER(SEARCH('Project Detail'!$B$5,'Data Validation'!B308)),MAX($A$1:A307)+1,0)</f>
        <v>0</v>
      </c>
      <c r="B308" s="125" t="s">
        <v>4092</v>
      </c>
      <c r="D308" t="str">
        <f>IFERROR(VLOOKUP(ROWS($D$2:D308),$A$2:$B$1000,2,0),"")</f>
        <v/>
      </c>
      <c r="S308" s="14" t="s">
        <v>1751</v>
      </c>
      <c r="T308" s="14" t="s">
        <v>1752</v>
      </c>
      <c r="U308" s="14" t="s">
        <v>736</v>
      </c>
      <c r="V308" s="14" t="s">
        <v>924</v>
      </c>
    </row>
    <row r="309" spans="1:22" x14ac:dyDescent="0.25">
      <c r="A309">
        <f>IF(ISNUMBER(SEARCH('Project Detail'!$B$5,'Data Validation'!B309)),MAX($A$1:A308)+1,0)</f>
        <v>0</v>
      </c>
      <c r="B309" s="125" t="s">
        <v>4095</v>
      </c>
      <c r="D309" t="str">
        <f>IFERROR(VLOOKUP(ROWS($D$2:D309),$A$2:$B$1000,2,0),"")</f>
        <v/>
      </c>
      <c r="S309" s="14" t="s">
        <v>1753</v>
      </c>
      <c r="T309" s="14" t="s">
        <v>1754</v>
      </c>
      <c r="U309" s="14" t="s">
        <v>463</v>
      </c>
      <c r="V309" s="14" t="s">
        <v>924</v>
      </c>
    </row>
    <row r="310" spans="1:22" x14ac:dyDescent="0.25">
      <c r="A310">
        <f>IF(ISNUMBER(SEARCH('Project Detail'!$B$5,'Data Validation'!B310)),MAX($A$1:A309)+1,0)</f>
        <v>0</v>
      </c>
      <c r="B310" s="125" t="s">
        <v>4091</v>
      </c>
      <c r="D310" t="str">
        <f>IFERROR(VLOOKUP(ROWS($D$2:D310),$A$2:$B$1000,2,0),"")</f>
        <v/>
      </c>
      <c r="S310" s="14" t="s">
        <v>1755</v>
      </c>
      <c r="T310" s="14" t="s">
        <v>1756</v>
      </c>
      <c r="U310" s="14" t="s">
        <v>454</v>
      </c>
      <c r="V310" s="14" t="s">
        <v>924</v>
      </c>
    </row>
    <row r="311" spans="1:22" x14ac:dyDescent="0.25">
      <c r="A311">
        <f>IF(ISNUMBER(SEARCH('Project Detail'!$B$5,'Data Validation'!B311)),MAX($A$1:A310)+1,0)</f>
        <v>0</v>
      </c>
      <c r="B311" s="125" t="s">
        <v>873</v>
      </c>
      <c r="D311" t="str">
        <f>IFERROR(VLOOKUP(ROWS($D$2:D311),$A$2:$B$1000,2,0),"")</f>
        <v/>
      </c>
      <c r="S311" s="14" t="s">
        <v>1757</v>
      </c>
      <c r="T311" s="14" t="s">
        <v>1758</v>
      </c>
      <c r="U311" s="14" t="s">
        <v>1759</v>
      </c>
      <c r="V311" s="14" t="s">
        <v>924</v>
      </c>
    </row>
    <row r="312" spans="1:22" x14ac:dyDescent="0.25">
      <c r="A312">
        <f>IF(ISNUMBER(SEARCH('Project Detail'!$B$5,'Data Validation'!B312)),MAX($A$1:A311)+1,0)</f>
        <v>0</v>
      </c>
      <c r="B312" s="125" t="s">
        <v>4593</v>
      </c>
      <c r="D312" t="str">
        <f>IFERROR(VLOOKUP(ROWS($D$2:D312),$A$2:$B$1000,2,0),"")</f>
        <v/>
      </c>
      <c r="S312" s="14" t="s">
        <v>1760</v>
      </c>
      <c r="T312" s="14" t="s">
        <v>1761</v>
      </c>
      <c r="U312" s="14" t="s">
        <v>1762</v>
      </c>
      <c r="V312" s="14" t="s">
        <v>924</v>
      </c>
    </row>
    <row r="313" spans="1:22" x14ac:dyDescent="0.25">
      <c r="A313">
        <f>IF(ISNUMBER(SEARCH('Project Detail'!$B$5,'Data Validation'!B313)),MAX($A$1:A312)+1,0)</f>
        <v>0</v>
      </c>
      <c r="B313" s="125" t="s">
        <v>757</v>
      </c>
      <c r="D313" t="str">
        <f>IFERROR(VLOOKUP(ROWS($D$2:D313),$A$2:$B$1000,2,0),"")</f>
        <v/>
      </c>
      <c r="S313" s="14" t="s">
        <v>1763</v>
      </c>
      <c r="T313" s="14" t="s">
        <v>1764</v>
      </c>
      <c r="U313" s="14" t="s">
        <v>1765</v>
      </c>
      <c r="V313" s="14" t="s">
        <v>924</v>
      </c>
    </row>
    <row r="314" spans="1:22" x14ac:dyDescent="0.25">
      <c r="A314">
        <f>IF(ISNUMBER(SEARCH('Project Detail'!$B$5,'Data Validation'!B314)),MAX($A$1:A313)+1,0)</f>
        <v>0</v>
      </c>
      <c r="B314" s="125" t="s">
        <v>2932</v>
      </c>
      <c r="D314" t="str">
        <f>IFERROR(VLOOKUP(ROWS($D$2:D314),$A$2:$B$1000,2,0),"")</f>
        <v/>
      </c>
      <c r="S314" s="14" t="s">
        <v>1766</v>
      </c>
      <c r="T314" s="14" t="s">
        <v>1767</v>
      </c>
      <c r="U314" s="14" t="s">
        <v>1768</v>
      </c>
      <c r="V314" s="14" t="s">
        <v>924</v>
      </c>
    </row>
    <row r="315" spans="1:22" x14ac:dyDescent="0.25">
      <c r="A315">
        <f>IF(ISNUMBER(SEARCH('Project Detail'!$B$5,'Data Validation'!B315)),MAX($A$1:A314)+1,0)</f>
        <v>0</v>
      </c>
      <c r="B315" s="125" t="s">
        <v>895</v>
      </c>
      <c r="D315" t="str">
        <f>IFERROR(VLOOKUP(ROWS($D$2:D315),$A$2:$B$1000,2,0),"")</f>
        <v/>
      </c>
      <c r="S315" s="14" t="s">
        <v>1769</v>
      </c>
      <c r="T315" s="14" t="s">
        <v>1770</v>
      </c>
      <c r="U315" s="14" t="s">
        <v>1771</v>
      </c>
      <c r="V315" s="14" t="s">
        <v>924</v>
      </c>
    </row>
    <row r="316" spans="1:22" x14ac:dyDescent="0.25">
      <c r="A316">
        <f>IF(ISNUMBER(SEARCH('Project Detail'!$B$5,'Data Validation'!B316)),MAX($A$1:A315)+1,0)</f>
        <v>0</v>
      </c>
      <c r="B316" s="125" t="s">
        <v>4596</v>
      </c>
      <c r="D316" t="str">
        <f>IFERROR(VLOOKUP(ROWS($D$2:D316),$A$2:$B$1000,2,0),"")</f>
        <v/>
      </c>
      <c r="S316" s="14" t="s">
        <v>1772</v>
      </c>
      <c r="T316" s="14" t="s">
        <v>1773</v>
      </c>
      <c r="U316" s="14" t="s">
        <v>1774</v>
      </c>
      <c r="V316" s="14" t="s">
        <v>924</v>
      </c>
    </row>
    <row r="317" spans="1:22" x14ac:dyDescent="0.25">
      <c r="A317">
        <f>IF(ISNUMBER(SEARCH('Project Detail'!$B$5,'Data Validation'!B317)),MAX($A$1:A316)+1,0)</f>
        <v>0</v>
      </c>
      <c r="B317" s="125" t="s">
        <v>852</v>
      </c>
      <c r="D317" t="str">
        <f>IFERROR(VLOOKUP(ROWS($D$2:D317),$A$2:$B$1000,2,0),"")</f>
        <v/>
      </c>
      <c r="S317" s="14" t="s">
        <v>1775</v>
      </c>
      <c r="T317" s="14" t="s">
        <v>1776</v>
      </c>
      <c r="U317" s="14" t="s">
        <v>1777</v>
      </c>
      <c r="V317" s="14" t="s">
        <v>924</v>
      </c>
    </row>
    <row r="318" spans="1:22" x14ac:dyDescent="0.25">
      <c r="A318">
        <f>IF(ISNUMBER(SEARCH('Project Detail'!$B$5,'Data Validation'!B318)),MAX($A$1:A317)+1,0)</f>
        <v>0</v>
      </c>
      <c r="B318" s="125" t="s">
        <v>888</v>
      </c>
      <c r="D318" t="str">
        <f>IFERROR(VLOOKUP(ROWS($D$2:D318),$A$2:$B$1000,2,0),"")</f>
        <v/>
      </c>
      <c r="S318" s="14" t="s">
        <v>1778</v>
      </c>
      <c r="T318" s="14" t="s">
        <v>1779</v>
      </c>
      <c r="U318" s="14" t="s">
        <v>1780</v>
      </c>
      <c r="V318" s="14" t="s">
        <v>924</v>
      </c>
    </row>
    <row r="319" spans="1:22" x14ac:dyDescent="0.25">
      <c r="A319">
        <f>IF(ISNUMBER(SEARCH('Project Detail'!$B$5,'Data Validation'!B319)),MAX($A$1:A318)+1,0)</f>
        <v>0</v>
      </c>
      <c r="B319" s="125" t="s">
        <v>4599</v>
      </c>
      <c r="D319" t="str">
        <f>IFERROR(VLOOKUP(ROWS($D$2:D319),$A$2:$B$1000,2,0),"")</f>
        <v/>
      </c>
      <c r="S319" s="14" t="s">
        <v>1781</v>
      </c>
      <c r="T319" s="14" t="s">
        <v>1782</v>
      </c>
      <c r="U319" s="14" t="s">
        <v>1783</v>
      </c>
      <c r="V319" s="14" t="s">
        <v>924</v>
      </c>
    </row>
    <row r="320" spans="1:22" x14ac:dyDescent="0.25">
      <c r="A320">
        <f>IF(ISNUMBER(SEARCH('Project Detail'!$B$5,'Data Validation'!B320)),MAX($A$1:A319)+1,0)</f>
        <v>0</v>
      </c>
      <c r="B320" s="125" t="s">
        <v>2624</v>
      </c>
      <c r="D320" t="str">
        <f>IFERROR(VLOOKUP(ROWS($D$2:D320),$A$2:$B$1000,2,0),"")</f>
        <v/>
      </c>
      <c r="S320" s="14" t="s">
        <v>1784</v>
      </c>
      <c r="T320" s="14" t="s">
        <v>1785</v>
      </c>
      <c r="U320" s="14" t="s">
        <v>1786</v>
      </c>
      <c r="V320" s="14" t="s">
        <v>924</v>
      </c>
    </row>
    <row r="321" spans="1:22" x14ac:dyDescent="0.25">
      <c r="A321">
        <f>IF(ISNUMBER(SEARCH('Project Detail'!$B$5,'Data Validation'!B321)),MAX($A$1:A320)+1,0)</f>
        <v>0</v>
      </c>
      <c r="B321" s="125" t="s">
        <v>327</v>
      </c>
      <c r="D321" t="str">
        <f>IFERROR(VLOOKUP(ROWS($D$2:D321),$A$2:$B$1000,2,0),"")</f>
        <v/>
      </c>
      <c r="S321" s="14" t="s">
        <v>1787</v>
      </c>
      <c r="T321" s="14" t="s">
        <v>1788</v>
      </c>
      <c r="U321" s="14" t="s">
        <v>1789</v>
      </c>
      <c r="V321" s="14" t="s">
        <v>924</v>
      </c>
    </row>
    <row r="322" spans="1:22" x14ac:dyDescent="0.25">
      <c r="A322">
        <f>IF(ISNUMBER(SEARCH('Project Detail'!$B$5,'Data Validation'!B322)),MAX($A$1:A321)+1,0)</f>
        <v>0</v>
      </c>
      <c r="B322" s="125" t="s">
        <v>2834</v>
      </c>
      <c r="D322" t="str">
        <f>IFERROR(VLOOKUP(ROWS($D$2:D322),$A$2:$B$1000,2,0),"")</f>
        <v/>
      </c>
      <c r="S322" s="14" t="s">
        <v>1790</v>
      </c>
      <c r="T322" s="14" t="s">
        <v>1791</v>
      </c>
      <c r="U322" s="14" t="s">
        <v>1792</v>
      </c>
      <c r="V322" s="14" t="s">
        <v>924</v>
      </c>
    </row>
    <row r="323" spans="1:22" x14ac:dyDescent="0.25">
      <c r="A323">
        <f>IF(ISNUMBER(SEARCH('Project Detail'!$B$5,'Data Validation'!B323)),MAX($A$1:A322)+1,0)</f>
        <v>0</v>
      </c>
      <c r="B323" s="125" t="s">
        <v>4602</v>
      </c>
      <c r="D323" t="str">
        <f>IFERROR(VLOOKUP(ROWS($D$2:D323),$A$2:$B$1000,2,0),"")</f>
        <v/>
      </c>
      <c r="S323" s="14" t="s">
        <v>1793</v>
      </c>
      <c r="T323" s="14" t="s">
        <v>1794</v>
      </c>
      <c r="U323" s="14" t="s">
        <v>447</v>
      </c>
      <c r="V323" s="14" t="s">
        <v>914</v>
      </c>
    </row>
    <row r="324" spans="1:22" x14ac:dyDescent="0.25">
      <c r="A324">
        <f>IF(ISNUMBER(SEARCH('Project Detail'!$B$5,'Data Validation'!B324)),MAX($A$1:A323)+1,0)</f>
        <v>0</v>
      </c>
      <c r="B324" s="125" t="s">
        <v>328</v>
      </c>
      <c r="D324" t="str">
        <f>IFERROR(VLOOKUP(ROWS($D$2:D324),$A$2:$B$1000,2,0),"")</f>
        <v/>
      </c>
      <c r="S324" s="14" t="s">
        <v>1795</v>
      </c>
      <c r="T324" s="14" t="s">
        <v>1796</v>
      </c>
      <c r="U324" s="14" t="s">
        <v>1797</v>
      </c>
      <c r="V324" s="14" t="s">
        <v>914</v>
      </c>
    </row>
    <row r="325" spans="1:22" x14ac:dyDescent="0.25">
      <c r="A325">
        <f>IF(ISNUMBER(SEARCH('Project Detail'!$B$5,'Data Validation'!B325)),MAX($A$1:A324)+1,0)</f>
        <v>0</v>
      </c>
      <c r="B325" s="125" t="s">
        <v>2742</v>
      </c>
      <c r="D325" t="str">
        <f>IFERROR(VLOOKUP(ROWS($D$2:D325),$A$2:$B$1000,2,0),"")</f>
        <v/>
      </c>
      <c r="S325" s="14" t="s">
        <v>1798</v>
      </c>
      <c r="T325" s="14" t="s">
        <v>1799</v>
      </c>
      <c r="U325" s="14" t="s">
        <v>1800</v>
      </c>
      <c r="V325" s="14" t="s">
        <v>924</v>
      </c>
    </row>
    <row r="326" spans="1:22" x14ac:dyDescent="0.25">
      <c r="A326">
        <f>IF(ISNUMBER(SEARCH('Project Detail'!$B$5,'Data Validation'!B326)),MAX($A$1:A325)+1,0)</f>
        <v>0</v>
      </c>
      <c r="B326" s="125" t="s">
        <v>4605</v>
      </c>
      <c r="D326" t="str">
        <f>IFERROR(VLOOKUP(ROWS($D$2:D326),$A$2:$B$1000,2,0),"")</f>
        <v/>
      </c>
      <c r="S326" s="14" t="s">
        <v>1801</v>
      </c>
      <c r="T326" s="14" t="s">
        <v>1802</v>
      </c>
      <c r="U326" s="14" t="s">
        <v>1803</v>
      </c>
      <c r="V326" s="14" t="s">
        <v>924</v>
      </c>
    </row>
    <row r="327" spans="1:22" x14ac:dyDescent="0.25">
      <c r="A327">
        <f>IF(ISNUMBER(SEARCH('Project Detail'!$B$5,'Data Validation'!B327)),MAX($A$1:A326)+1,0)</f>
        <v>0</v>
      </c>
      <c r="B327" s="125" t="s">
        <v>698</v>
      </c>
      <c r="D327" t="str">
        <f>IFERROR(VLOOKUP(ROWS($D$2:D327),$A$2:$B$1000,2,0),"")</f>
        <v/>
      </c>
      <c r="S327" s="14" t="s">
        <v>1804</v>
      </c>
      <c r="T327" s="14" t="s">
        <v>1805</v>
      </c>
      <c r="U327" s="14" t="s">
        <v>1806</v>
      </c>
      <c r="V327" s="14" t="s">
        <v>924</v>
      </c>
    </row>
    <row r="328" spans="1:22" x14ac:dyDescent="0.25">
      <c r="A328">
        <f>IF(ISNUMBER(SEARCH('Project Detail'!$B$5,'Data Validation'!B328)),MAX($A$1:A327)+1,0)</f>
        <v>0</v>
      </c>
      <c r="B328" s="125" t="s">
        <v>4608</v>
      </c>
      <c r="D328" t="str">
        <f>IFERROR(VLOOKUP(ROWS($D$2:D328),$A$2:$B$1000,2,0),"")</f>
        <v/>
      </c>
      <c r="S328" s="14" t="s">
        <v>1807</v>
      </c>
      <c r="T328" s="14" t="s">
        <v>1808</v>
      </c>
      <c r="U328" s="14" t="s">
        <v>1809</v>
      </c>
      <c r="V328" s="14" t="s">
        <v>924</v>
      </c>
    </row>
    <row r="329" spans="1:22" x14ac:dyDescent="0.25">
      <c r="A329">
        <f>IF(ISNUMBER(SEARCH('Project Detail'!$B$5,'Data Validation'!B329)),MAX($A$1:A328)+1,0)</f>
        <v>0</v>
      </c>
      <c r="B329" s="125" t="s">
        <v>329</v>
      </c>
      <c r="D329" t="str">
        <f>IFERROR(VLOOKUP(ROWS($D$2:D329),$A$2:$B$1000,2,0),"")</f>
        <v/>
      </c>
      <c r="S329" s="14" t="s">
        <v>1810</v>
      </c>
      <c r="T329" s="14" t="s">
        <v>1811</v>
      </c>
      <c r="U329" s="14" t="s">
        <v>1812</v>
      </c>
      <c r="V329" s="14" t="s">
        <v>924</v>
      </c>
    </row>
    <row r="330" spans="1:22" x14ac:dyDescent="0.25">
      <c r="A330">
        <f>IF(ISNUMBER(SEARCH('Project Detail'!$B$5,'Data Validation'!B330)),MAX($A$1:A329)+1,0)</f>
        <v>0</v>
      </c>
      <c r="B330" s="125" t="s">
        <v>330</v>
      </c>
      <c r="D330" t="str">
        <f>IFERROR(VLOOKUP(ROWS($D$2:D330),$A$2:$B$1000,2,0),"")</f>
        <v/>
      </c>
      <c r="S330" s="14" t="s">
        <v>1813</v>
      </c>
      <c r="T330" s="14" t="s">
        <v>1814</v>
      </c>
      <c r="U330" s="14" t="s">
        <v>1815</v>
      </c>
      <c r="V330" s="14" t="s">
        <v>924</v>
      </c>
    </row>
    <row r="331" spans="1:22" x14ac:dyDescent="0.25">
      <c r="A331">
        <f>IF(ISNUMBER(SEARCH('Project Detail'!$B$5,'Data Validation'!B331)),MAX($A$1:A330)+1,0)</f>
        <v>0</v>
      </c>
      <c r="B331" s="125" t="s">
        <v>4609</v>
      </c>
      <c r="D331" t="str">
        <f>IFERROR(VLOOKUP(ROWS($D$2:D331),$A$2:$B$1000,2,0),"")</f>
        <v/>
      </c>
      <c r="S331" s="14" t="s">
        <v>1816</v>
      </c>
      <c r="T331" s="14" t="s">
        <v>1817</v>
      </c>
      <c r="U331" s="14" t="s">
        <v>1818</v>
      </c>
      <c r="V331" s="14" t="s">
        <v>924</v>
      </c>
    </row>
    <row r="332" spans="1:22" x14ac:dyDescent="0.25">
      <c r="A332">
        <f>IF(ISNUMBER(SEARCH('Project Detail'!$B$5,'Data Validation'!B332)),MAX($A$1:A331)+1,0)</f>
        <v>0</v>
      </c>
      <c r="B332" s="125" t="s">
        <v>391</v>
      </c>
      <c r="D332" t="str">
        <f>IFERROR(VLOOKUP(ROWS($D$2:D332),$A$2:$B$1000,2,0),"")</f>
        <v/>
      </c>
      <c r="S332" s="14" t="s">
        <v>1819</v>
      </c>
      <c r="T332" s="14" t="s">
        <v>1820</v>
      </c>
      <c r="U332" s="14" t="s">
        <v>1821</v>
      </c>
      <c r="V332" s="14" t="s">
        <v>924</v>
      </c>
    </row>
    <row r="333" spans="1:22" x14ac:dyDescent="0.25">
      <c r="A333">
        <f>IF(ISNUMBER(SEARCH('Project Detail'!$B$5,'Data Validation'!B333)),MAX($A$1:A332)+1,0)</f>
        <v>0</v>
      </c>
      <c r="B333" s="125" t="s">
        <v>331</v>
      </c>
      <c r="D333" t="str">
        <f>IFERROR(VLOOKUP(ROWS($D$2:D333),$A$2:$B$1000,2,0),"")</f>
        <v/>
      </c>
      <c r="S333" s="14" t="s">
        <v>1822</v>
      </c>
      <c r="T333" s="14" t="s">
        <v>1823</v>
      </c>
      <c r="U333" s="14" t="s">
        <v>1824</v>
      </c>
      <c r="V333" s="14" t="s">
        <v>924</v>
      </c>
    </row>
    <row r="334" spans="1:22" x14ac:dyDescent="0.25">
      <c r="A334">
        <f>IF(ISNUMBER(SEARCH('Project Detail'!$B$5,'Data Validation'!B334)),MAX($A$1:A333)+1,0)</f>
        <v>0</v>
      </c>
      <c r="B334" s="125" t="s">
        <v>4612</v>
      </c>
      <c r="D334" t="str">
        <f>IFERROR(VLOOKUP(ROWS($D$2:D334),$A$2:$B$1000,2,0),"")</f>
        <v/>
      </c>
      <c r="S334" s="14" t="s">
        <v>1825</v>
      </c>
      <c r="T334" s="14" t="s">
        <v>1826</v>
      </c>
      <c r="U334" s="14" t="s">
        <v>1827</v>
      </c>
      <c r="V334" s="14" t="s">
        <v>924</v>
      </c>
    </row>
    <row r="335" spans="1:22" x14ac:dyDescent="0.25">
      <c r="A335">
        <f>IF(ISNUMBER(SEARCH('Project Detail'!$B$5,'Data Validation'!B335)),MAX($A$1:A334)+1,0)</f>
        <v>0</v>
      </c>
      <c r="B335" s="125" t="s">
        <v>332</v>
      </c>
      <c r="D335" t="str">
        <f>IFERROR(VLOOKUP(ROWS($D$2:D335),$A$2:$B$1000,2,0),"")</f>
        <v/>
      </c>
      <c r="S335" s="14" t="s">
        <v>1828</v>
      </c>
      <c r="T335" s="14" t="s">
        <v>1829</v>
      </c>
      <c r="U335" s="14" t="s">
        <v>1830</v>
      </c>
      <c r="V335" s="14" t="s">
        <v>924</v>
      </c>
    </row>
    <row r="336" spans="1:22" x14ac:dyDescent="0.25">
      <c r="A336">
        <f>IF(ISNUMBER(SEARCH('Project Detail'!$B$5,'Data Validation'!B336)),MAX($A$1:A335)+1,0)</f>
        <v>0</v>
      </c>
      <c r="B336" s="125" t="s">
        <v>333</v>
      </c>
      <c r="D336" t="str">
        <f>IFERROR(VLOOKUP(ROWS($D$2:D336),$A$2:$B$1000,2,0),"")</f>
        <v/>
      </c>
      <c r="S336" s="14" t="s">
        <v>1831</v>
      </c>
      <c r="T336" s="14" t="s">
        <v>1832</v>
      </c>
      <c r="U336" s="14" t="s">
        <v>1833</v>
      </c>
      <c r="V336" s="14" t="s">
        <v>924</v>
      </c>
    </row>
    <row r="337" spans="1:22" x14ac:dyDescent="0.25">
      <c r="A337">
        <f>IF(ISNUMBER(SEARCH('Project Detail'!$B$5,'Data Validation'!B337)),MAX($A$1:A336)+1,0)</f>
        <v>0</v>
      </c>
      <c r="B337" s="125" t="s">
        <v>4614</v>
      </c>
      <c r="D337" t="str">
        <f>IFERROR(VLOOKUP(ROWS($D$2:D337),$A$2:$B$1000,2,0),"")</f>
        <v/>
      </c>
      <c r="S337" s="14" t="s">
        <v>1834</v>
      </c>
      <c r="T337" s="14" t="s">
        <v>1835</v>
      </c>
      <c r="U337" s="14" t="s">
        <v>1836</v>
      </c>
      <c r="V337" s="14" t="s">
        <v>924</v>
      </c>
    </row>
    <row r="338" spans="1:22" x14ac:dyDescent="0.25">
      <c r="A338">
        <f>IF(ISNUMBER(SEARCH('Project Detail'!$B$5,'Data Validation'!B338)),MAX($A$1:A337)+1,0)</f>
        <v>0</v>
      </c>
      <c r="B338" s="125" t="s">
        <v>4093</v>
      </c>
      <c r="D338" t="str">
        <f>IFERROR(VLOOKUP(ROWS($D$2:D338),$A$2:$B$1000,2,0),"")</f>
        <v/>
      </c>
      <c r="S338" s="14" t="s">
        <v>1837</v>
      </c>
      <c r="T338" s="14" t="s">
        <v>1838</v>
      </c>
      <c r="U338" s="14" t="s">
        <v>1839</v>
      </c>
      <c r="V338" s="14" t="s">
        <v>924</v>
      </c>
    </row>
    <row r="339" spans="1:22" x14ac:dyDescent="0.25">
      <c r="A339">
        <f>IF(ISNUMBER(SEARCH('Project Detail'!$B$5,'Data Validation'!B339)),MAX($A$1:A338)+1,0)</f>
        <v>0</v>
      </c>
      <c r="B339" s="125" t="s">
        <v>3378</v>
      </c>
      <c r="D339" t="str">
        <f>IFERROR(VLOOKUP(ROWS($D$2:D339),$A$2:$B$1000,2,0),"")</f>
        <v/>
      </c>
      <c r="S339" s="14" t="s">
        <v>1840</v>
      </c>
      <c r="T339" s="14" t="s">
        <v>1841</v>
      </c>
      <c r="U339" s="14" t="s">
        <v>1842</v>
      </c>
      <c r="V339" s="14" t="s">
        <v>924</v>
      </c>
    </row>
    <row r="340" spans="1:22" x14ac:dyDescent="0.25">
      <c r="A340">
        <f>IF(ISNUMBER(SEARCH('Project Detail'!$B$5,'Data Validation'!B340)),MAX($A$1:A339)+1,0)</f>
        <v>0</v>
      </c>
      <c r="B340" s="125" t="s">
        <v>4617</v>
      </c>
      <c r="D340" t="str">
        <f>IFERROR(VLOOKUP(ROWS($D$2:D340),$A$2:$B$1000,2,0),"")</f>
        <v/>
      </c>
      <c r="S340" s="14" t="s">
        <v>1843</v>
      </c>
      <c r="T340" s="14" t="s">
        <v>1844</v>
      </c>
      <c r="U340" s="14" t="s">
        <v>1845</v>
      </c>
      <c r="V340" s="14" t="s">
        <v>924</v>
      </c>
    </row>
    <row r="341" spans="1:22" x14ac:dyDescent="0.25">
      <c r="A341">
        <f>IF(ISNUMBER(SEARCH('Project Detail'!$B$5,'Data Validation'!B341)),MAX($A$1:A340)+1,0)</f>
        <v>0</v>
      </c>
      <c r="B341" s="125" t="s">
        <v>892</v>
      </c>
      <c r="D341" t="str">
        <f>IFERROR(VLOOKUP(ROWS($D$2:D341),$A$2:$B$1000,2,0),"")</f>
        <v/>
      </c>
      <c r="S341" s="14" t="s">
        <v>1846</v>
      </c>
      <c r="T341" s="14" t="s">
        <v>1847</v>
      </c>
      <c r="U341" s="14" t="s">
        <v>1848</v>
      </c>
      <c r="V341" s="14" t="s">
        <v>924</v>
      </c>
    </row>
    <row r="342" spans="1:22" x14ac:dyDescent="0.25">
      <c r="A342">
        <f>IF(ISNUMBER(SEARCH('Project Detail'!$B$5,'Data Validation'!B342)),MAX($A$1:A341)+1,0)</f>
        <v>0</v>
      </c>
      <c r="B342" s="125" t="s">
        <v>846</v>
      </c>
      <c r="D342" t="str">
        <f>IFERROR(VLOOKUP(ROWS($D$2:D342),$A$2:$B$1000,2,0),"")</f>
        <v/>
      </c>
      <c r="S342" s="14" t="s">
        <v>1849</v>
      </c>
      <c r="T342" s="14" t="s">
        <v>1850</v>
      </c>
      <c r="U342" s="14" t="s">
        <v>1851</v>
      </c>
      <c r="V342" s="14" t="s">
        <v>924</v>
      </c>
    </row>
    <row r="343" spans="1:22" x14ac:dyDescent="0.25">
      <c r="A343">
        <f>IF(ISNUMBER(SEARCH('Project Detail'!$B$5,'Data Validation'!B343)),MAX($A$1:A342)+1,0)</f>
        <v>0</v>
      </c>
      <c r="B343" s="125" t="s">
        <v>2933</v>
      </c>
      <c r="D343" t="str">
        <f>IFERROR(VLOOKUP(ROWS($D$2:D343),$A$2:$B$1000,2,0),"")</f>
        <v/>
      </c>
      <c r="S343" s="14" t="s">
        <v>1852</v>
      </c>
      <c r="T343" s="14" t="s">
        <v>1853</v>
      </c>
      <c r="U343" s="14" t="s">
        <v>1854</v>
      </c>
      <c r="V343" s="14" t="s">
        <v>924</v>
      </c>
    </row>
    <row r="344" spans="1:22" x14ac:dyDescent="0.25">
      <c r="A344">
        <f>IF(ISNUMBER(SEARCH('Project Detail'!$B$5,'Data Validation'!B344)),MAX($A$1:A343)+1,0)</f>
        <v>0</v>
      </c>
      <c r="B344" s="125" t="s">
        <v>4094</v>
      </c>
      <c r="D344" t="str">
        <f>IFERROR(VLOOKUP(ROWS($D$2:D344),$A$2:$B$1000,2,0),"")</f>
        <v/>
      </c>
      <c r="S344" s="14" t="s">
        <v>1855</v>
      </c>
      <c r="T344" s="14" t="s">
        <v>1856</v>
      </c>
      <c r="U344" s="14" t="s">
        <v>1857</v>
      </c>
      <c r="V344" s="14" t="s">
        <v>924</v>
      </c>
    </row>
    <row r="345" spans="1:22" x14ac:dyDescent="0.25">
      <c r="A345">
        <f>IF(ISNUMBER(SEARCH('Project Detail'!$B$5,'Data Validation'!B345)),MAX($A$1:A344)+1,0)</f>
        <v>0</v>
      </c>
      <c r="B345" s="125" t="s">
        <v>891</v>
      </c>
      <c r="D345" t="str">
        <f>IFERROR(VLOOKUP(ROWS($D$2:D345),$A$2:$B$1000,2,0),"")</f>
        <v/>
      </c>
      <c r="S345" s="14" t="s">
        <v>1858</v>
      </c>
      <c r="T345" s="14" t="s">
        <v>1859</v>
      </c>
      <c r="U345" s="14" t="s">
        <v>1860</v>
      </c>
      <c r="V345" s="14" t="s">
        <v>924</v>
      </c>
    </row>
    <row r="346" spans="1:22" x14ac:dyDescent="0.25">
      <c r="A346">
        <f>IF(ISNUMBER(SEARCH('Project Detail'!$B$5,'Data Validation'!B346)),MAX($A$1:A345)+1,0)</f>
        <v>0</v>
      </c>
      <c r="B346" s="125" t="s">
        <v>334</v>
      </c>
      <c r="D346" t="str">
        <f>IFERROR(VLOOKUP(ROWS($D$2:D346),$A$2:$B$1000,2,0),"")</f>
        <v/>
      </c>
      <c r="S346" s="14" t="s">
        <v>1861</v>
      </c>
      <c r="T346" s="14" t="s">
        <v>1862</v>
      </c>
      <c r="U346" s="14" t="s">
        <v>1863</v>
      </c>
      <c r="V346" s="14" t="s">
        <v>924</v>
      </c>
    </row>
    <row r="347" spans="1:22" x14ac:dyDescent="0.25">
      <c r="A347">
        <f>IF(ISNUMBER(SEARCH('Project Detail'!$B$5,'Data Validation'!B347)),MAX($A$1:A346)+1,0)</f>
        <v>0</v>
      </c>
      <c r="B347" s="125" t="s">
        <v>335</v>
      </c>
      <c r="D347" t="str">
        <f>IFERROR(VLOOKUP(ROWS($D$2:D347),$A$2:$B$1000,2,0),"")</f>
        <v/>
      </c>
      <c r="S347" s="14" t="s">
        <v>1864</v>
      </c>
      <c r="T347" s="14" t="s">
        <v>1865</v>
      </c>
      <c r="U347" s="14" t="s">
        <v>1866</v>
      </c>
      <c r="V347" s="14" t="s">
        <v>924</v>
      </c>
    </row>
    <row r="348" spans="1:22" x14ac:dyDescent="0.25">
      <c r="A348">
        <f>IF(ISNUMBER(SEARCH('Project Detail'!$B$5,'Data Validation'!B348)),MAX($A$1:A347)+1,0)</f>
        <v>0</v>
      </c>
      <c r="B348" s="125" t="s">
        <v>336</v>
      </c>
      <c r="D348" t="str">
        <f>IFERROR(VLOOKUP(ROWS($D$2:D348),$A$2:$B$1000,2,0),"")</f>
        <v/>
      </c>
      <c r="S348" s="14" t="s">
        <v>1867</v>
      </c>
      <c r="T348" s="14" t="s">
        <v>1868</v>
      </c>
      <c r="U348" s="14" t="s">
        <v>1869</v>
      </c>
      <c r="V348" s="14" t="s">
        <v>924</v>
      </c>
    </row>
    <row r="349" spans="1:22" x14ac:dyDescent="0.25">
      <c r="A349">
        <f>IF(ISNUMBER(SEARCH('Project Detail'!$B$5,'Data Validation'!B349)),MAX($A$1:A348)+1,0)</f>
        <v>0</v>
      </c>
      <c r="B349" s="125" t="s">
        <v>337</v>
      </c>
      <c r="D349" t="str">
        <f>IFERROR(VLOOKUP(ROWS($D$2:D349),$A$2:$B$1000,2,0),"")</f>
        <v/>
      </c>
      <c r="S349" s="14" t="s">
        <v>1870</v>
      </c>
      <c r="T349" s="14" t="s">
        <v>1871</v>
      </c>
      <c r="U349" s="14" t="s">
        <v>1872</v>
      </c>
      <c r="V349" s="14" t="s">
        <v>924</v>
      </c>
    </row>
    <row r="350" spans="1:22" x14ac:dyDescent="0.25">
      <c r="A350">
        <f>IF(ISNUMBER(SEARCH('Project Detail'!$B$5,'Data Validation'!B350)),MAX($A$1:A349)+1,0)</f>
        <v>0</v>
      </c>
      <c r="B350" s="125" t="s">
        <v>339</v>
      </c>
      <c r="D350" t="str">
        <f>IFERROR(VLOOKUP(ROWS($D$2:D350),$A$2:$B$1000,2,0),"")</f>
        <v/>
      </c>
      <c r="S350" s="14" t="s">
        <v>1873</v>
      </c>
      <c r="T350" s="14" t="s">
        <v>1874</v>
      </c>
      <c r="U350" s="14" t="s">
        <v>1875</v>
      </c>
      <c r="V350" s="14" t="s">
        <v>924</v>
      </c>
    </row>
    <row r="351" spans="1:22" x14ac:dyDescent="0.25">
      <c r="A351">
        <f>IF(ISNUMBER(SEARCH('Project Detail'!$B$5,'Data Validation'!B351)),MAX($A$1:A350)+1,0)</f>
        <v>0</v>
      </c>
      <c r="B351" s="125" t="s">
        <v>341</v>
      </c>
      <c r="D351" t="str">
        <f>IFERROR(VLOOKUP(ROWS($D$2:D351),$A$2:$B$1000,2,0),"")</f>
        <v/>
      </c>
      <c r="S351" s="14" t="s">
        <v>1876</v>
      </c>
      <c r="T351" s="14" t="s">
        <v>1877</v>
      </c>
      <c r="U351" s="14" t="s">
        <v>1878</v>
      </c>
      <c r="V351" s="14" t="s">
        <v>924</v>
      </c>
    </row>
    <row r="352" spans="1:22" x14ac:dyDescent="0.25">
      <c r="A352">
        <f>IF(ISNUMBER(SEARCH('Project Detail'!$B$5,'Data Validation'!B352)),MAX($A$1:A351)+1,0)</f>
        <v>0</v>
      </c>
      <c r="B352" s="125" t="s">
        <v>612</v>
      </c>
      <c r="D352" t="str">
        <f>IFERROR(VLOOKUP(ROWS($D$2:D352),$A$2:$B$1000,2,0),"")</f>
        <v/>
      </c>
      <c r="S352" s="14" t="s">
        <v>1879</v>
      </c>
      <c r="T352" s="14" t="s">
        <v>1880</v>
      </c>
      <c r="U352" s="14" t="s">
        <v>1881</v>
      </c>
      <c r="V352" s="14" t="s">
        <v>924</v>
      </c>
    </row>
    <row r="353" spans="1:22" x14ac:dyDescent="0.25">
      <c r="A353">
        <f>IF(ISNUMBER(SEARCH('Project Detail'!$B$5,'Data Validation'!B353)),MAX($A$1:A352)+1,0)</f>
        <v>0</v>
      </c>
      <c r="B353" s="125" t="s">
        <v>343</v>
      </c>
      <c r="D353" t="str">
        <f>IFERROR(VLOOKUP(ROWS($D$2:D353),$A$2:$B$1000,2,0),"")</f>
        <v/>
      </c>
      <c r="S353" s="14" t="s">
        <v>1882</v>
      </c>
      <c r="T353" s="14" t="s">
        <v>1883</v>
      </c>
      <c r="U353" s="14" t="s">
        <v>1884</v>
      </c>
      <c r="V353" s="14" t="s">
        <v>924</v>
      </c>
    </row>
    <row r="354" spans="1:22" x14ac:dyDescent="0.25">
      <c r="A354">
        <f>IF(ISNUMBER(SEARCH('Project Detail'!$B$5,'Data Validation'!B354)),MAX($A$1:A353)+1,0)</f>
        <v>0</v>
      </c>
      <c r="B354" s="125" t="s">
        <v>658</v>
      </c>
      <c r="D354" t="str">
        <f>IFERROR(VLOOKUP(ROWS($D$2:D354),$A$2:$B$1000,2,0),"")</f>
        <v/>
      </c>
      <c r="S354" s="14" t="s">
        <v>1885</v>
      </c>
      <c r="T354" s="14" t="s">
        <v>1886</v>
      </c>
      <c r="U354" s="14" t="s">
        <v>1887</v>
      </c>
      <c r="V354" s="14" t="s">
        <v>924</v>
      </c>
    </row>
    <row r="355" spans="1:22" x14ac:dyDescent="0.25">
      <c r="A355">
        <f>IF(ISNUMBER(SEARCH('Project Detail'!$B$5,'Data Validation'!B355)),MAX($A$1:A354)+1,0)</f>
        <v>0</v>
      </c>
      <c r="B355" s="125" t="s">
        <v>346</v>
      </c>
      <c r="D355" t="str">
        <f>IFERROR(VLOOKUP(ROWS($D$2:D355),$A$2:$B$1000,2,0),"")</f>
        <v/>
      </c>
      <c r="S355" s="14" t="s">
        <v>1888</v>
      </c>
      <c r="T355" s="14" t="s">
        <v>1889</v>
      </c>
      <c r="U355" s="14" t="s">
        <v>1890</v>
      </c>
      <c r="V355" s="14" t="s">
        <v>924</v>
      </c>
    </row>
    <row r="356" spans="1:22" x14ac:dyDescent="0.25">
      <c r="A356">
        <f>IF(ISNUMBER(SEARCH('Project Detail'!$B$5,'Data Validation'!B356)),MAX($A$1:A355)+1,0)</f>
        <v>0</v>
      </c>
      <c r="B356" s="125" t="s">
        <v>4625</v>
      </c>
      <c r="D356" t="str">
        <f>IFERROR(VLOOKUP(ROWS($D$2:D356),$A$2:$B$1000,2,0),"")</f>
        <v/>
      </c>
      <c r="S356" s="14" t="s">
        <v>1891</v>
      </c>
      <c r="T356" s="14" t="s">
        <v>1892</v>
      </c>
      <c r="U356" s="14" t="s">
        <v>1893</v>
      </c>
      <c r="V356" s="14" t="s">
        <v>924</v>
      </c>
    </row>
    <row r="357" spans="1:22" x14ac:dyDescent="0.25">
      <c r="A357">
        <f>IF(ISNUMBER(SEARCH('Project Detail'!$B$5,'Data Validation'!B357)),MAX($A$1:A356)+1,0)</f>
        <v>0</v>
      </c>
      <c r="B357" s="125" t="s">
        <v>4096</v>
      </c>
      <c r="D357" t="str">
        <f>IFERROR(VLOOKUP(ROWS($D$2:D357),$A$2:$B$1000,2,0),"")</f>
        <v/>
      </c>
      <c r="S357" s="14" t="s">
        <v>1894</v>
      </c>
      <c r="T357" s="14" t="s">
        <v>1895</v>
      </c>
      <c r="U357" s="14" t="s">
        <v>1896</v>
      </c>
      <c r="V357" s="14" t="s">
        <v>924</v>
      </c>
    </row>
    <row r="358" spans="1:22" x14ac:dyDescent="0.25">
      <c r="A358">
        <f>IF(ISNUMBER(SEARCH('Project Detail'!$B$5,'Data Validation'!B358)),MAX($A$1:A357)+1,0)</f>
        <v>0</v>
      </c>
      <c r="B358" s="125" t="s">
        <v>181</v>
      </c>
      <c r="D358" t="str">
        <f>IFERROR(VLOOKUP(ROWS($D$2:D358),$A$2:$B$1000,2,0),"")</f>
        <v/>
      </c>
      <c r="S358" s="14" t="s">
        <v>1897</v>
      </c>
      <c r="T358" s="14" t="s">
        <v>1898</v>
      </c>
      <c r="U358" s="14" t="s">
        <v>1899</v>
      </c>
      <c r="V358" s="14" t="s">
        <v>924</v>
      </c>
    </row>
    <row r="359" spans="1:22" x14ac:dyDescent="0.25">
      <c r="A359">
        <f>IF(ISNUMBER(SEARCH('Project Detail'!$B$5,'Data Validation'!B359)),MAX($A$1:A358)+1,0)</f>
        <v>0</v>
      </c>
      <c r="B359" s="125" t="s">
        <v>3380</v>
      </c>
      <c r="D359" t="str">
        <f>IFERROR(VLOOKUP(ROWS($D$2:D359),$A$2:$B$1000,2,0),"")</f>
        <v/>
      </c>
      <c r="S359" s="14" t="s">
        <v>1900</v>
      </c>
      <c r="T359" s="14" t="s">
        <v>1901</v>
      </c>
      <c r="U359" s="14" t="s">
        <v>1902</v>
      </c>
      <c r="V359" s="14" t="s">
        <v>924</v>
      </c>
    </row>
    <row r="360" spans="1:22" x14ac:dyDescent="0.25">
      <c r="A360">
        <f>IF(ISNUMBER(SEARCH('Project Detail'!$B$5,'Data Validation'!B360)),MAX($A$1:A359)+1,0)</f>
        <v>0</v>
      </c>
      <c r="B360" s="125" t="s">
        <v>875</v>
      </c>
      <c r="D360" t="str">
        <f>IFERROR(VLOOKUP(ROWS($D$2:D360),$A$2:$B$1000,2,0),"")</f>
        <v/>
      </c>
      <c r="S360" s="14" t="s">
        <v>1903</v>
      </c>
      <c r="T360" s="14" t="s">
        <v>1904</v>
      </c>
      <c r="U360" s="14" t="s">
        <v>1905</v>
      </c>
      <c r="V360" s="14" t="s">
        <v>924</v>
      </c>
    </row>
    <row r="361" spans="1:22" x14ac:dyDescent="0.25">
      <c r="A361">
        <f>IF(ISNUMBER(SEARCH('Project Detail'!$B$5,'Data Validation'!B361)),MAX($A$1:A360)+1,0)</f>
        <v>0</v>
      </c>
      <c r="B361" s="125" t="s">
        <v>2934</v>
      </c>
      <c r="D361" t="str">
        <f>IFERROR(VLOOKUP(ROWS($D$2:D361),$A$2:$B$1000,2,0),"")</f>
        <v/>
      </c>
      <c r="S361" s="14" t="s">
        <v>1906</v>
      </c>
      <c r="T361" s="14" t="s">
        <v>1907</v>
      </c>
      <c r="U361" s="14" t="s">
        <v>1908</v>
      </c>
      <c r="V361" s="14" t="s">
        <v>924</v>
      </c>
    </row>
    <row r="362" spans="1:22" x14ac:dyDescent="0.25">
      <c r="A362">
        <f>IF(ISNUMBER(SEARCH('Project Detail'!$B$5,'Data Validation'!B362)),MAX($A$1:A361)+1,0)</f>
        <v>0</v>
      </c>
      <c r="B362" s="125" t="s">
        <v>4622</v>
      </c>
      <c r="D362" t="str">
        <f>IFERROR(VLOOKUP(ROWS($D$2:D362),$A$2:$B$1000,2,0),"")</f>
        <v/>
      </c>
      <c r="S362" s="14" t="s">
        <v>1909</v>
      </c>
      <c r="T362" s="14" t="s">
        <v>1910</v>
      </c>
      <c r="U362" s="14" t="s">
        <v>1911</v>
      </c>
      <c r="V362" s="14" t="s">
        <v>924</v>
      </c>
    </row>
    <row r="363" spans="1:22" x14ac:dyDescent="0.25">
      <c r="A363">
        <f>IF(ISNUMBER(SEARCH('Project Detail'!$B$5,'Data Validation'!B363)),MAX($A$1:A362)+1,0)</f>
        <v>0</v>
      </c>
      <c r="B363" s="125" t="s">
        <v>347</v>
      </c>
      <c r="D363" t="str">
        <f>IFERROR(VLOOKUP(ROWS($D$2:D363),$A$2:$B$1000,2,0),"")</f>
        <v/>
      </c>
      <c r="S363" s="14" t="s">
        <v>1912</v>
      </c>
      <c r="T363" s="14" t="s">
        <v>1913</v>
      </c>
      <c r="U363" s="14" t="s">
        <v>269</v>
      </c>
      <c r="V363" s="14" t="s">
        <v>924</v>
      </c>
    </row>
    <row r="364" spans="1:22" x14ac:dyDescent="0.25">
      <c r="A364">
        <f>IF(ISNUMBER(SEARCH('Project Detail'!$B$5,'Data Validation'!B364)),MAX($A$1:A363)+1,0)</f>
        <v>0</v>
      </c>
      <c r="B364" s="125" t="s">
        <v>349</v>
      </c>
      <c r="D364" t="str">
        <f>IFERROR(VLOOKUP(ROWS($D$2:D364),$A$2:$B$1000,2,0),"")</f>
        <v/>
      </c>
      <c r="S364" s="14" t="s">
        <v>1914</v>
      </c>
      <c r="T364" s="14" t="s">
        <v>1915</v>
      </c>
      <c r="U364" s="14" t="s">
        <v>1916</v>
      </c>
      <c r="V364" s="14" t="s">
        <v>924</v>
      </c>
    </row>
    <row r="365" spans="1:22" x14ac:dyDescent="0.25">
      <c r="A365">
        <f>IF(ISNUMBER(SEARCH('Project Detail'!$B$5,'Data Validation'!B365)),MAX($A$1:A364)+1,0)</f>
        <v>0</v>
      </c>
      <c r="B365" s="125" t="s">
        <v>786</v>
      </c>
      <c r="D365" t="str">
        <f>IFERROR(VLOOKUP(ROWS($D$2:D365),$A$2:$B$1000,2,0),"")</f>
        <v/>
      </c>
      <c r="S365" s="14" t="s">
        <v>1917</v>
      </c>
      <c r="T365" s="14" t="s">
        <v>1918</v>
      </c>
      <c r="U365" s="14" t="s">
        <v>1919</v>
      </c>
      <c r="V365" s="14" t="s">
        <v>924</v>
      </c>
    </row>
    <row r="366" spans="1:22" x14ac:dyDescent="0.25">
      <c r="A366">
        <f>IF(ISNUMBER(SEARCH('Project Detail'!$B$5,'Data Validation'!B366)),MAX($A$1:A365)+1,0)</f>
        <v>0</v>
      </c>
      <c r="B366" s="125" t="s">
        <v>351</v>
      </c>
      <c r="D366" t="str">
        <f>IFERROR(VLOOKUP(ROWS($D$2:D366),$A$2:$B$1000,2,0),"")</f>
        <v/>
      </c>
      <c r="S366" s="14" t="s">
        <v>1920</v>
      </c>
      <c r="T366" s="14" t="s">
        <v>1921</v>
      </c>
      <c r="U366" s="14" t="s">
        <v>1922</v>
      </c>
      <c r="V366" s="14" t="s">
        <v>924</v>
      </c>
    </row>
    <row r="367" spans="1:22" x14ac:dyDescent="0.25">
      <c r="A367">
        <f>IF(ISNUMBER(SEARCH('Project Detail'!$B$5,'Data Validation'!B367)),MAX($A$1:A366)+1,0)</f>
        <v>0</v>
      </c>
      <c r="B367" s="125" t="s">
        <v>353</v>
      </c>
      <c r="D367" t="str">
        <f>IFERROR(VLOOKUP(ROWS($D$2:D367),$A$2:$B$1000,2,0),"")</f>
        <v/>
      </c>
      <c r="S367" s="14" t="s">
        <v>1923</v>
      </c>
      <c r="T367" s="14" t="s">
        <v>1924</v>
      </c>
      <c r="U367" s="14" t="s">
        <v>1925</v>
      </c>
      <c r="V367" s="14" t="s">
        <v>924</v>
      </c>
    </row>
    <row r="368" spans="1:22" x14ac:dyDescent="0.25">
      <c r="A368">
        <f>IF(ISNUMBER(SEARCH('Project Detail'!$B$5,'Data Validation'!B368)),MAX($A$1:A367)+1,0)</f>
        <v>0</v>
      </c>
      <c r="B368" s="125" t="s">
        <v>355</v>
      </c>
      <c r="D368" t="str">
        <f>IFERROR(VLOOKUP(ROWS($D$2:D368),$A$2:$B$1000,2,0),"")</f>
        <v/>
      </c>
      <c r="S368" s="14" t="s">
        <v>1926</v>
      </c>
      <c r="T368" s="14" t="s">
        <v>1927</v>
      </c>
      <c r="U368" s="14" t="s">
        <v>1928</v>
      </c>
      <c r="V368" s="14" t="s">
        <v>924</v>
      </c>
    </row>
    <row r="369" spans="1:22" x14ac:dyDescent="0.25">
      <c r="A369">
        <f>IF(ISNUMBER(SEARCH('Project Detail'!$B$5,'Data Validation'!B369)),MAX($A$1:A368)+1,0)</f>
        <v>0</v>
      </c>
      <c r="B369" s="125" t="s">
        <v>357</v>
      </c>
      <c r="D369" t="str">
        <f>IFERROR(VLOOKUP(ROWS($D$2:D369),$A$2:$B$1000,2,0),"")</f>
        <v/>
      </c>
      <c r="S369" s="14" t="s">
        <v>1929</v>
      </c>
      <c r="T369" s="14" t="s">
        <v>1930</v>
      </c>
      <c r="U369" s="14" t="s">
        <v>1931</v>
      </c>
      <c r="V369" s="14" t="s">
        <v>924</v>
      </c>
    </row>
    <row r="370" spans="1:22" x14ac:dyDescent="0.25">
      <c r="A370">
        <f>IF(ISNUMBER(SEARCH('Project Detail'!$B$5,'Data Validation'!B370)),MAX($A$1:A369)+1,0)</f>
        <v>0</v>
      </c>
      <c r="B370" s="125" t="s">
        <v>359</v>
      </c>
      <c r="D370" t="str">
        <f>IFERROR(VLOOKUP(ROWS($D$2:D370),$A$2:$B$1000,2,0),"")</f>
        <v/>
      </c>
      <c r="S370" s="14" t="s">
        <v>1932</v>
      </c>
      <c r="T370" s="14" t="s">
        <v>1933</v>
      </c>
      <c r="U370" s="14" t="s">
        <v>1934</v>
      </c>
      <c r="V370" s="14" t="s">
        <v>924</v>
      </c>
    </row>
    <row r="371" spans="1:22" x14ac:dyDescent="0.25">
      <c r="A371">
        <f>IF(ISNUMBER(SEARCH('Project Detail'!$B$5,'Data Validation'!B371)),MAX($A$1:A370)+1,0)</f>
        <v>0</v>
      </c>
      <c r="B371" s="125" t="s">
        <v>361</v>
      </c>
      <c r="D371" t="str">
        <f>IFERROR(VLOOKUP(ROWS($D$2:D371),$A$2:$B$1000,2,0),"")</f>
        <v/>
      </c>
      <c r="S371" s="14" t="s">
        <v>1935</v>
      </c>
      <c r="T371" s="14" t="s">
        <v>1936</v>
      </c>
      <c r="U371" s="14" t="s">
        <v>1937</v>
      </c>
      <c r="V371" s="14" t="s">
        <v>924</v>
      </c>
    </row>
    <row r="372" spans="1:22" x14ac:dyDescent="0.25">
      <c r="A372">
        <f>IF(ISNUMBER(SEARCH('Project Detail'!$B$5,'Data Validation'!B372)),MAX($A$1:A371)+1,0)</f>
        <v>0</v>
      </c>
      <c r="B372" s="125" t="s">
        <v>2935</v>
      </c>
      <c r="D372" t="str">
        <f>IFERROR(VLOOKUP(ROWS($D$2:D372),$A$2:$B$1000,2,0),"")</f>
        <v/>
      </c>
      <c r="S372" s="14" t="s">
        <v>1938</v>
      </c>
      <c r="T372" s="14" t="s">
        <v>1939</v>
      </c>
      <c r="U372" s="14" t="s">
        <v>621</v>
      </c>
      <c r="V372" s="14" t="s">
        <v>924</v>
      </c>
    </row>
    <row r="373" spans="1:22" x14ac:dyDescent="0.25">
      <c r="A373">
        <f>IF(ISNUMBER(SEARCH('Project Detail'!$B$5,'Data Validation'!B373)),MAX($A$1:A372)+1,0)</f>
        <v>0</v>
      </c>
      <c r="B373" s="125" t="s">
        <v>3382</v>
      </c>
      <c r="D373" t="str">
        <f>IFERROR(VLOOKUP(ROWS($D$2:D373),$A$2:$B$1000,2,0),"")</f>
        <v/>
      </c>
      <c r="S373" s="14" t="s">
        <v>1940</v>
      </c>
      <c r="T373" s="14" t="s">
        <v>1941</v>
      </c>
      <c r="U373" s="14" t="s">
        <v>266</v>
      </c>
      <c r="V373" s="14" t="s">
        <v>924</v>
      </c>
    </row>
    <row r="374" spans="1:22" x14ac:dyDescent="0.25">
      <c r="A374">
        <f>IF(ISNUMBER(SEARCH('Project Detail'!$B$5,'Data Validation'!B374)),MAX($A$1:A373)+1,0)</f>
        <v>0</v>
      </c>
      <c r="B374" s="125" t="s">
        <v>363</v>
      </c>
      <c r="D374" t="str">
        <f>IFERROR(VLOOKUP(ROWS($D$2:D374),$A$2:$B$1000,2,0),"")</f>
        <v/>
      </c>
      <c r="S374" s="14" t="s">
        <v>1942</v>
      </c>
      <c r="T374" s="14" t="s">
        <v>1943</v>
      </c>
      <c r="U374" s="14" t="s">
        <v>1944</v>
      </c>
      <c r="V374" s="14" t="s">
        <v>924</v>
      </c>
    </row>
    <row r="375" spans="1:22" x14ac:dyDescent="0.25">
      <c r="A375">
        <f>IF(ISNUMBER(SEARCH('Project Detail'!$B$5,'Data Validation'!B375)),MAX($A$1:A374)+1,0)</f>
        <v>0</v>
      </c>
      <c r="B375" s="125" t="s">
        <v>4630</v>
      </c>
      <c r="D375" t="str">
        <f>IFERROR(VLOOKUP(ROWS($D$2:D375),$A$2:$B$1000,2,0),"")</f>
        <v/>
      </c>
      <c r="S375" s="14" t="s">
        <v>1945</v>
      </c>
      <c r="T375" s="14" t="s">
        <v>1946</v>
      </c>
      <c r="U375" s="14" t="s">
        <v>1947</v>
      </c>
      <c r="V375" s="14" t="s">
        <v>924</v>
      </c>
    </row>
    <row r="376" spans="1:22" x14ac:dyDescent="0.25">
      <c r="A376">
        <f>IF(ISNUMBER(SEARCH('Project Detail'!$B$5,'Data Validation'!B376)),MAX($A$1:A375)+1,0)</f>
        <v>0</v>
      </c>
      <c r="B376" s="125" t="s">
        <v>4098</v>
      </c>
      <c r="D376" t="str">
        <f>IFERROR(VLOOKUP(ROWS($D$2:D376),$A$2:$B$1000,2,0),"")</f>
        <v/>
      </c>
      <c r="S376" s="14" t="s">
        <v>1948</v>
      </c>
      <c r="T376" s="14" t="s">
        <v>1949</v>
      </c>
      <c r="U376" s="14" t="s">
        <v>1950</v>
      </c>
      <c r="V376" s="14" t="s">
        <v>924</v>
      </c>
    </row>
    <row r="377" spans="1:22" x14ac:dyDescent="0.25">
      <c r="A377">
        <f>IF(ISNUMBER(SEARCH('Project Detail'!$B$5,'Data Validation'!B377)),MAX($A$1:A376)+1,0)</f>
        <v>0</v>
      </c>
      <c r="B377" s="125" t="s">
        <v>4627</v>
      </c>
      <c r="D377" t="str">
        <f>IFERROR(VLOOKUP(ROWS($D$2:D377),$A$2:$B$1000,2,0),"")</f>
        <v/>
      </c>
      <c r="S377" s="14" t="s">
        <v>1951</v>
      </c>
      <c r="T377" s="14" t="s">
        <v>1952</v>
      </c>
      <c r="U377" s="14" t="s">
        <v>1953</v>
      </c>
      <c r="V377" s="14" t="s">
        <v>924</v>
      </c>
    </row>
    <row r="378" spans="1:22" x14ac:dyDescent="0.25">
      <c r="A378">
        <f>IF(ISNUMBER(SEARCH('Project Detail'!$B$5,'Data Validation'!B378)),MAX($A$1:A377)+1,0)</f>
        <v>0</v>
      </c>
      <c r="B378" s="125" t="s">
        <v>885</v>
      </c>
      <c r="D378" t="str">
        <f>IFERROR(VLOOKUP(ROWS($D$2:D378),$A$2:$B$1000,2,0),"")</f>
        <v/>
      </c>
      <c r="S378" s="14" t="s">
        <v>1954</v>
      </c>
      <c r="T378" s="14" t="s">
        <v>1955</v>
      </c>
      <c r="U378" s="14" t="s">
        <v>1956</v>
      </c>
      <c r="V378" s="14" t="s">
        <v>924</v>
      </c>
    </row>
    <row r="379" spans="1:22" x14ac:dyDescent="0.25">
      <c r="A379">
        <f>IF(ISNUMBER(SEARCH('Project Detail'!$B$5,'Data Validation'!B379)),MAX($A$1:A378)+1,0)</f>
        <v>0</v>
      </c>
      <c r="B379" s="125" t="s">
        <v>364</v>
      </c>
      <c r="D379" t="str">
        <f>IFERROR(VLOOKUP(ROWS($D$2:D379),$A$2:$B$1000,2,0),"")</f>
        <v/>
      </c>
      <c r="S379" s="14" t="s">
        <v>1957</v>
      </c>
      <c r="T379" s="14" t="s">
        <v>1958</v>
      </c>
      <c r="U379" s="14" t="s">
        <v>1959</v>
      </c>
      <c r="V379" s="14" t="s">
        <v>924</v>
      </c>
    </row>
    <row r="380" spans="1:22" x14ac:dyDescent="0.25">
      <c r="A380">
        <f>IF(ISNUMBER(SEARCH('Project Detail'!$B$5,'Data Validation'!B380)),MAX($A$1:A379)+1,0)</f>
        <v>0</v>
      </c>
      <c r="B380" s="125" t="s">
        <v>366</v>
      </c>
      <c r="D380" t="str">
        <f>IFERROR(VLOOKUP(ROWS($D$2:D380),$A$2:$B$1000,2,0),"")</f>
        <v/>
      </c>
      <c r="S380" s="14" t="s">
        <v>1960</v>
      </c>
      <c r="T380" s="14" t="s">
        <v>1961</v>
      </c>
      <c r="U380" s="14" t="s">
        <v>1962</v>
      </c>
      <c r="V380" s="14" t="s">
        <v>924</v>
      </c>
    </row>
    <row r="381" spans="1:22" x14ac:dyDescent="0.25">
      <c r="A381">
        <f>IF(ISNUMBER(SEARCH('Project Detail'!$B$5,'Data Validation'!B381)),MAX($A$1:A380)+1,0)</f>
        <v>0</v>
      </c>
      <c r="B381" s="125" t="s">
        <v>368</v>
      </c>
      <c r="D381" t="str">
        <f>IFERROR(VLOOKUP(ROWS($D$2:D381),$A$2:$B$1000,2,0),"")</f>
        <v/>
      </c>
      <c r="S381" s="14" t="s">
        <v>1963</v>
      </c>
      <c r="T381" s="14" t="s">
        <v>1964</v>
      </c>
      <c r="U381" s="14" t="s">
        <v>1965</v>
      </c>
      <c r="V381" s="14" t="s">
        <v>924</v>
      </c>
    </row>
    <row r="382" spans="1:22" x14ac:dyDescent="0.25">
      <c r="A382">
        <f>IF(ISNUMBER(SEARCH('Project Detail'!$B$5,'Data Validation'!B382)),MAX($A$1:A381)+1,0)</f>
        <v>0</v>
      </c>
      <c r="B382" s="125" t="s">
        <v>370</v>
      </c>
      <c r="D382" t="str">
        <f>IFERROR(VLOOKUP(ROWS($D$2:D382),$A$2:$B$1000,2,0),"")</f>
        <v/>
      </c>
      <c r="S382" s="14" t="s">
        <v>1966</v>
      </c>
      <c r="T382" s="14" t="s">
        <v>1967</v>
      </c>
      <c r="U382" s="14" t="s">
        <v>1968</v>
      </c>
      <c r="V382" s="14" t="s">
        <v>924</v>
      </c>
    </row>
    <row r="383" spans="1:22" x14ac:dyDescent="0.25">
      <c r="A383">
        <f>IF(ISNUMBER(SEARCH('Project Detail'!$B$5,'Data Validation'!B383)),MAX($A$1:A382)+1,0)</f>
        <v>0</v>
      </c>
      <c r="B383" s="125" t="s">
        <v>372</v>
      </c>
      <c r="D383" t="str">
        <f>IFERROR(VLOOKUP(ROWS($D$2:D383),$A$2:$B$1000,2,0),"")</f>
        <v/>
      </c>
      <c r="S383" s="14" t="s">
        <v>1969</v>
      </c>
      <c r="T383" s="14" t="s">
        <v>1970</v>
      </c>
      <c r="U383" s="14" t="s">
        <v>1971</v>
      </c>
      <c r="V383" s="14" t="s">
        <v>924</v>
      </c>
    </row>
    <row r="384" spans="1:22" x14ac:dyDescent="0.25">
      <c r="A384">
        <f>IF(ISNUMBER(SEARCH('Project Detail'!$B$5,'Data Validation'!B384)),MAX($A$1:A383)+1,0)</f>
        <v>0</v>
      </c>
      <c r="B384" s="125" t="s">
        <v>374</v>
      </c>
      <c r="D384" t="str">
        <f>IFERROR(VLOOKUP(ROWS($D$2:D384),$A$2:$B$1000,2,0),"")</f>
        <v/>
      </c>
      <c r="S384" s="14" t="s">
        <v>1972</v>
      </c>
      <c r="T384" s="14" t="s">
        <v>1973</v>
      </c>
      <c r="U384" s="14" t="s">
        <v>1974</v>
      </c>
      <c r="V384" s="14" t="s">
        <v>924</v>
      </c>
    </row>
    <row r="385" spans="1:22" x14ac:dyDescent="0.25">
      <c r="A385">
        <f>IF(ISNUMBER(SEARCH('Project Detail'!$B$5,'Data Validation'!B385)),MAX($A$1:A384)+1,0)</f>
        <v>0</v>
      </c>
      <c r="B385" s="125" t="s">
        <v>853</v>
      </c>
      <c r="D385" t="str">
        <f>IFERROR(VLOOKUP(ROWS($D$2:D385),$A$2:$B$1000,2,0),"")</f>
        <v/>
      </c>
      <c r="S385" s="14" t="s">
        <v>1975</v>
      </c>
      <c r="T385" s="14" t="s">
        <v>1976</v>
      </c>
      <c r="U385" s="14" t="s">
        <v>1977</v>
      </c>
      <c r="V385" s="14" t="s">
        <v>924</v>
      </c>
    </row>
    <row r="386" spans="1:22" x14ac:dyDescent="0.25">
      <c r="A386">
        <f>IF(ISNUMBER(SEARCH('Project Detail'!$B$5,'Data Validation'!B386)),MAX($A$1:A385)+1,0)</f>
        <v>0</v>
      </c>
      <c r="B386" s="125" t="s">
        <v>378</v>
      </c>
      <c r="D386" t="str">
        <f>IFERROR(VLOOKUP(ROWS($D$2:D386),$A$2:$B$1000,2,0),"")</f>
        <v/>
      </c>
      <c r="S386" s="14" t="s">
        <v>1978</v>
      </c>
      <c r="T386" s="14" t="s">
        <v>1979</v>
      </c>
      <c r="U386" s="14" t="s">
        <v>1980</v>
      </c>
      <c r="V386" s="14" t="s">
        <v>924</v>
      </c>
    </row>
    <row r="387" spans="1:22" x14ac:dyDescent="0.25">
      <c r="A387">
        <f>IF(ISNUMBER(SEARCH('Project Detail'!$B$5,'Data Validation'!B387)),MAX($A$1:A386)+1,0)</f>
        <v>0</v>
      </c>
      <c r="B387" s="125" t="s">
        <v>380</v>
      </c>
      <c r="D387" t="str">
        <f>IFERROR(VLOOKUP(ROWS($D$2:D387),$A$2:$B$1000,2,0),"")</f>
        <v/>
      </c>
      <c r="S387" s="14" t="s">
        <v>1981</v>
      </c>
      <c r="T387" s="14" t="s">
        <v>1982</v>
      </c>
      <c r="U387" s="14" t="s">
        <v>1983</v>
      </c>
      <c r="V387" s="14" t="s">
        <v>924</v>
      </c>
    </row>
    <row r="388" spans="1:22" x14ac:dyDescent="0.25">
      <c r="A388">
        <f>IF(ISNUMBER(SEARCH('Project Detail'!$B$5,'Data Validation'!B388)),MAX($A$1:A387)+1,0)</f>
        <v>0</v>
      </c>
      <c r="B388" s="125" t="s">
        <v>382</v>
      </c>
      <c r="D388" t="str">
        <f>IFERROR(VLOOKUP(ROWS($D$2:D388),$A$2:$B$1000,2,0),"")</f>
        <v/>
      </c>
      <c r="S388" s="14" t="s">
        <v>1984</v>
      </c>
      <c r="T388" s="14" t="s">
        <v>1985</v>
      </c>
      <c r="U388" s="14" t="s">
        <v>1986</v>
      </c>
      <c r="V388" s="14" t="s">
        <v>924</v>
      </c>
    </row>
    <row r="389" spans="1:22" x14ac:dyDescent="0.25">
      <c r="A389">
        <f>IF(ISNUMBER(SEARCH('Project Detail'!$B$5,'Data Validation'!B389)),MAX($A$1:A388)+1,0)</f>
        <v>0</v>
      </c>
      <c r="B389" s="125" t="s">
        <v>866</v>
      </c>
      <c r="D389" t="str">
        <f>IFERROR(VLOOKUP(ROWS($D$2:D389),$A$2:$B$1000,2,0),"")</f>
        <v/>
      </c>
      <c r="S389" s="14" t="s">
        <v>1987</v>
      </c>
      <c r="T389" s="14" t="s">
        <v>1988</v>
      </c>
      <c r="U389" s="14" t="s">
        <v>1989</v>
      </c>
      <c r="V389" s="14" t="s">
        <v>924</v>
      </c>
    </row>
    <row r="390" spans="1:22" x14ac:dyDescent="0.25">
      <c r="A390">
        <f>IF(ISNUMBER(SEARCH('Project Detail'!$B$5,'Data Validation'!B390)),MAX($A$1:A389)+1,0)</f>
        <v>0</v>
      </c>
      <c r="B390" s="125" t="s">
        <v>4633</v>
      </c>
      <c r="D390" t="str">
        <f>IFERROR(VLOOKUP(ROWS($D$2:D390),$A$2:$B$1000,2,0),"")</f>
        <v/>
      </c>
      <c r="S390" s="14" t="s">
        <v>1990</v>
      </c>
      <c r="T390" s="14" t="s">
        <v>1991</v>
      </c>
      <c r="U390" s="14" t="s">
        <v>1992</v>
      </c>
      <c r="V390" s="14" t="s">
        <v>924</v>
      </c>
    </row>
    <row r="391" spans="1:22" x14ac:dyDescent="0.25">
      <c r="A391">
        <f>IF(ISNUMBER(SEARCH('Project Detail'!$B$5,'Data Validation'!B391)),MAX($A$1:A390)+1,0)</f>
        <v>0</v>
      </c>
      <c r="B391" s="125" t="s">
        <v>3435</v>
      </c>
      <c r="D391" t="str">
        <f>IFERROR(VLOOKUP(ROWS($D$2:D391),$A$2:$B$1000,2,0),"")</f>
        <v/>
      </c>
      <c r="S391" s="14" t="s">
        <v>1993</v>
      </c>
      <c r="T391" s="14" t="s">
        <v>1994</v>
      </c>
      <c r="U391" s="14" t="s">
        <v>1995</v>
      </c>
      <c r="V391" s="14" t="s">
        <v>924</v>
      </c>
    </row>
    <row r="392" spans="1:22" x14ac:dyDescent="0.25">
      <c r="A392">
        <f>IF(ISNUMBER(SEARCH('Project Detail'!$B$5,'Data Validation'!B392)),MAX($A$1:A391)+1,0)</f>
        <v>0</v>
      </c>
      <c r="B392" s="125" t="s">
        <v>2936</v>
      </c>
      <c r="D392" t="str">
        <f>IFERROR(VLOOKUP(ROWS($D$2:D392),$A$2:$B$1000,2,0),"")</f>
        <v/>
      </c>
      <c r="S392" s="14" t="s">
        <v>1996</v>
      </c>
      <c r="T392" s="14" t="s">
        <v>1997</v>
      </c>
      <c r="U392" s="14" t="s">
        <v>1998</v>
      </c>
      <c r="V392" s="14" t="s">
        <v>924</v>
      </c>
    </row>
    <row r="393" spans="1:22" x14ac:dyDescent="0.25">
      <c r="A393">
        <f>IF(ISNUMBER(SEARCH('Project Detail'!$B$5,'Data Validation'!B393)),MAX($A$1:A392)+1,0)</f>
        <v>0</v>
      </c>
      <c r="B393" s="125" t="s">
        <v>4099</v>
      </c>
      <c r="D393" t="str">
        <f>IFERROR(VLOOKUP(ROWS($D$2:D393),$A$2:$B$1000,2,0),"")</f>
        <v/>
      </c>
      <c r="S393" s="14" t="s">
        <v>1999</v>
      </c>
      <c r="T393" s="14" t="s">
        <v>2000</v>
      </c>
      <c r="U393" s="14" t="s">
        <v>2001</v>
      </c>
      <c r="V393" s="14" t="s">
        <v>924</v>
      </c>
    </row>
    <row r="394" spans="1:22" x14ac:dyDescent="0.25">
      <c r="A394">
        <f>IF(ISNUMBER(SEARCH('Project Detail'!$B$5,'Data Validation'!B394)),MAX($A$1:A393)+1,0)</f>
        <v>0</v>
      </c>
      <c r="B394" s="125" t="s">
        <v>384</v>
      </c>
      <c r="D394" t="str">
        <f>IFERROR(VLOOKUP(ROWS($D$2:D394),$A$2:$B$1000,2,0),"")</f>
        <v/>
      </c>
      <c r="S394" s="14" t="s">
        <v>2002</v>
      </c>
      <c r="T394" s="14" t="s">
        <v>2003</v>
      </c>
      <c r="U394" s="14" t="s">
        <v>2004</v>
      </c>
      <c r="V394" s="14" t="s">
        <v>924</v>
      </c>
    </row>
    <row r="395" spans="1:22" x14ac:dyDescent="0.25">
      <c r="A395">
        <f>IF(ISNUMBER(SEARCH('Project Detail'!$B$5,'Data Validation'!B395)),MAX($A$1:A394)+1,0)</f>
        <v>0</v>
      </c>
      <c r="B395" s="125" t="s">
        <v>2940</v>
      </c>
      <c r="D395" t="str">
        <f>IFERROR(VLOOKUP(ROWS($D$2:D395),$A$2:$B$1000,2,0),"")</f>
        <v/>
      </c>
      <c r="S395" s="14" t="s">
        <v>2005</v>
      </c>
      <c r="T395" s="14" t="s">
        <v>2006</v>
      </c>
      <c r="U395" s="14" t="s">
        <v>2007</v>
      </c>
      <c r="V395" s="14" t="s">
        <v>924</v>
      </c>
    </row>
    <row r="396" spans="1:22" x14ac:dyDescent="0.25">
      <c r="A396">
        <f>IF(ISNUMBER(SEARCH('Project Detail'!$B$5,'Data Validation'!B396)),MAX($A$1:A395)+1,0)</f>
        <v>0</v>
      </c>
      <c r="B396" s="125" t="s">
        <v>385</v>
      </c>
      <c r="D396" t="str">
        <f>IFERROR(VLOOKUP(ROWS($D$2:D396),$A$2:$B$1000,2,0),"")</f>
        <v/>
      </c>
      <c r="S396" s="14" t="s">
        <v>2008</v>
      </c>
      <c r="T396" s="14" t="s">
        <v>2009</v>
      </c>
      <c r="U396" s="14" t="s">
        <v>2010</v>
      </c>
      <c r="V396" s="14" t="s">
        <v>924</v>
      </c>
    </row>
    <row r="397" spans="1:22" x14ac:dyDescent="0.25">
      <c r="A397">
        <f>IF(ISNUMBER(SEARCH('Project Detail'!$B$5,'Data Validation'!B397)),MAX($A$1:A396)+1,0)</f>
        <v>0</v>
      </c>
      <c r="B397" s="125" t="s">
        <v>387</v>
      </c>
      <c r="D397" t="str">
        <f>IFERROR(VLOOKUP(ROWS($D$2:D397),$A$2:$B$1000,2,0),"")</f>
        <v/>
      </c>
      <c r="S397" s="14" t="s">
        <v>2011</v>
      </c>
      <c r="T397" s="14" t="s">
        <v>2012</v>
      </c>
      <c r="U397" s="14" t="s">
        <v>438</v>
      </c>
      <c r="V397" s="14" t="s">
        <v>924</v>
      </c>
    </row>
    <row r="398" spans="1:22" x14ac:dyDescent="0.25">
      <c r="A398">
        <f>IF(ISNUMBER(SEARCH('Project Detail'!$B$5,'Data Validation'!B398)),MAX($A$1:A397)+1,0)</f>
        <v>0</v>
      </c>
      <c r="B398" s="125" t="s">
        <v>4640</v>
      </c>
      <c r="D398" t="str">
        <f>IFERROR(VLOOKUP(ROWS($D$2:D398),$A$2:$B$1000,2,0),"")</f>
        <v/>
      </c>
      <c r="S398" s="14" t="s">
        <v>2013</v>
      </c>
      <c r="T398" s="14" t="s">
        <v>2014</v>
      </c>
      <c r="U398" s="14" t="s">
        <v>2015</v>
      </c>
      <c r="V398" s="14" t="s">
        <v>924</v>
      </c>
    </row>
    <row r="399" spans="1:22" x14ac:dyDescent="0.25">
      <c r="A399">
        <f>IF(ISNUMBER(SEARCH('Project Detail'!$B$5,'Data Validation'!B399)),MAX($A$1:A398)+1,0)</f>
        <v>0</v>
      </c>
      <c r="B399" s="125" t="s">
        <v>2937</v>
      </c>
      <c r="D399" t="str">
        <f>IFERROR(VLOOKUP(ROWS($D$2:D399),$A$2:$B$1000,2,0),"")</f>
        <v/>
      </c>
      <c r="S399" s="14" t="s">
        <v>2016</v>
      </c>
      <c r="T399" s="14" t="s">
        <v>2017</v>
      </c>
      <c r="U399" s="14" t="s">
        <v>2017</v>
      </c>
    </row>
    <row r="400" spans="1:22" x14ac:dyDescent="0.25">
      <c r="A400">
        <f>IF(ISNUMBER(SEARCH('Project Detail'!$B$5,'Data Validation'!B400)),MAX($A$1:A399)+1,0)</f>
        <v>0</v>
      </c>
      <c r="B400" s="125" t="s">
        <v>4636</v>
      </c>
      <c r="D400" t="str">
        <f>IFERROR(VLOOKUP(ROWS($D$2:D400),$A$2:$B$1000,2,0),"")</f>
        <v/>
      </c>
      <c r="S400" s="14" t="s">
        <v>2018</v>
      </c>
      <c r="T400" s="14" t="s">
        <v>2019</v>
      </c>
      <c r="U400" s="14" t="s">
        <v>2019</v>
      </c>
    </row>
    <row r="401" spans="1:22" x14ac:dyDescent="0.25">
      <c r="A401">
        <f>IF(ISNUMBER(SEARCH('Project Detail'!$B$5,'Data Validation'!B401)),MAX($A$1:A400)+1,0)</f>
        <v>0</v>
      </c>
      <c r="B401" s="125" t="s">
        <v>389</v>
      </c>
      <c r="D401" t="str">
        <f>IFERROR(VLOOKUP(ROWS($D$2:D401),$A$2:$B$1000,2,0),"")</f>
        <v/>
      </c>
      <c r="S401" s="14" t="s">
        <v>2020</v>
      </c>
      <c r="T401" s="14" t="s">
        <v>2021</v>
      </c>
      <c r="U401" s="14" t="s">
        <v>2022</v>
      </c>
      <c r="V401" s="14" t="s">
        <v>914</v>
      </c>
    </row>
    <row r="402" spans="1:22" x14ac:dyDescent="0.25">
      <c r="A402">
        <f>IF(ISNUMBER(SEARCH('Project Detail'!$B$5,'Data Validation'!B402)),MAX($A$1:A401)+1,0)</f>
        <v>0</v>
      </c>
      <c r="B402" s="125" t="s">
        <v>4100</v>
      </c>
      <c r="D402" t="str">
        <f>IFERROR(VLOOKUP(ROWS($D$2:D402),$A$2:$B$1000,2,0),"")</f>
        <v/>
      </c>
      <c r="S402" s="14" t="s">
        <v>2023</v>
      </c>
      <c r="T402" s="14" t="s">
        <v>2024</v>
      </c>
      <c r="U402" s="14" t="s">
        <v>2024</v>
      </c>
      <c r="V402" s="14" t="s">
        <v>924</v>
      </c>
    </row>
    <row r="403" spans="1:22" x14ac:dyDescent="0.25">
      <c r="A403">
        <f>IF(ISNUMBER(SEARCH('Project Detail'!$B$5,'Data Validation'!B403)),MAX($A$1:A402)+1,0)</f>
        <v>0</v>
      </c>
      <c r="B403" s="125" t="s">
        <v>4643</v>
      </c>
      <c r="D403" t="str">
        <f>IFERROR(VLOOKUP(ROWS($D$2:D403),$A$2:$B$1000,2,0),"")</f>
        <v/>
      </c>
      <c r="S403" s="14" t="s">
        <v>2025</v>
      </c>
      <c r="T403" s="14" t="s">
        <v>2026</v>
      </c>
      <c r="U403" s="14" t="s">
        <v>2027</v>
      </c>
      <c r="V403" s="14" t="s">
        <v>914</v>
      </c>
    </row>
    <row r="404" spans="1:22" x14ac:dyDescent="0.25">
      <c r="A404">
        <f>IF(ISNUMBER(SEARCH('Project Detail'!$B$5,'Data Validation'!B404)),MAX($A$1:A403)+1,0)</f>
        <v>0</v>
      </c>
      <c r="B404" s="125" t="s">
        <v>3432</v>
      </c>
      <c r="D404" t="str">
        <f>IFERROR(VLOOKUP(ROWS($D$2:D404),$A$2:$B$1000,2,0),"")</f>
        <v/>
      </c>
      <c r="S404" s="14" t="s">
        <v>2028</v>
      </c>
      <c r="T404" s="14" t="s">
        <v>2029</v>
      </c>
      <c r="U404" s="14" t="s">
        <v>471</v>
      </c>
      <c r="V404" s="14" t="s">
        <v>914</v>
      </c>
    </row>
    <row r="405" spans="1:22" x14ac:dyDescent="0.25">
      <c r="A405">
        <f>IF(ISNUMBER(SEARCH('Project Detail'!$B$5,'Data Validation'!B405)),MAX($A$1:A404)+1,0)</f>
        <v>0</v>
      </c>
      <c r="B405" s="125" t="s">
        <v>2938</v>
      </c>
      <c r="D405" t="str">
        <f>IFERROR(VLOOKUP(ROWS($D$2:D405),$A$2:$B$1000,2,0),"")</f>
        <v/>
      </c>
      <c r="S405" s="14" t="s">
        <v>2030</v>
      </c>
      <c r="T405" s="14" t="s">
        <v>2031</v>
      </c>
      <c r="U405" s="14" t="s">
        <v>2032</v>
      </c>
      <c r="V405" s="14" t="s">
        <v>924</v>
      </c>
    </row>
    <row r="406" spans="1:22" x14ac:dyDescent="0.25">
      <c r="A406">
        <f>IF(ISNUMBER(SEARCH('Project Detail'!$B$5,'Data Validation'!B406)),MAX($A$1:A405)+1,0)</f>
        <v>0</v>
      </c>
      <c r="B406" s="125" t="s">
        <v>849</v>
      </c>
      <c r="D406" t="str">
        <f>IFERROR(VLOOKUP(ROWS($D$2:D406),$A$2:$B$1000,2,0),"")</f>
        <v/>
      </c>
      <c r="S406" s="14" t="s">
        <v>2033</v>
      </c>
      <c r="T406" s="14" t="s">
        <v>2034</v>
      </c>
      <c r="U406" s="14" t="s">
        <v>2035</v>
      </c>
      <c r="V406" s="14" t="s">
        <v>914</v>
      </c>
    </row>
    <row r="407" spans="1:22" x14ac:dyDescent="0.25">
      <c r="A407">
        <f>IF(ISNUMBER(SEARCH('Project Detail'!$B$5,'Data Validation'!B407)),MAX($A$1:A406)+1,0)</f>
        <v>0</v>
      </c>
      <c r="B407" s="125" t="s">
        <v>2629</v>
      </c>
      <c r="D407" t="str">
        <f>IFERROR(VLOOKUP(ROWS($D$2:D407),$A$2:$B$1000,2,0),"")</f>
        <v/>
      </c>
      <c r="S407" s="14" t="s">
        <v>2036</v>
      </c>
      <c r="T407" s="14" t="s">
        <v>2037</v>
      </c>
      <c r="U407" s="14" t="s">
        <v>2038</v>
      </c>
      <c r="V407" s="14" t="s">
        <v>914</v>
      </c>
    </row>
    <row r="408" spans="1:22" x14ac:dyDescent="0.25">
      <c r="A408">
        <f>IF(ISNUMBER(SEARCH('Project Detail'!$B$5,'Data Validation'!B408)),MAX($A$1:A407)+1,0)</f>
        <v>0</v>
      </c>
      <c r="B408" s="125" t="s">
        <v>2623</v>
      </c>
      <c r="D408" t="str">
        <f>IFERROR(VLOOKUP(ROWS($D$2:D408),$A$2:$B$1000,2,0),"")</f>
        <v/>
      </c>
      <c r="S408" s="14" t="s">
        <v>2039</v>
      </c>
      <c r="T408" s="14" t="s">
        <v>2040</v>
      </c>
      <c r="U408" s="14" t="s">
        <v>392</v>
      </c>
      <c r="V408" s="14" t="s">
        <v>914</v>
      </c>
    </row>
    <row r="409" spans="1:22" x14ac:dyDescent="0.25">
      <c r="A409">
        <f>IF(ISNUMBER(SEARCH('Project Detail'!$B$5,'Data Validation'!B409)),MAX($A$1:A408)+1,0)</f>
        <v>0</v>
      </c>
      <c r="B409" s="125" t="s">
        <v>2939</v>
      </c>
      <c r="D409" t="str">
        <f>IFERROR(VLOOKUP(ROWS($D$2:D409),$A$2:$B$1000,2,0),"")</f>
        <v/>
      </c>
      <c r="S409" s="14" t="s">
        <v>2041</v>
      </c>
      <c r="T409" s="14" t="s">
        <v>2042</v>
      </c>
      <c r="U409" s="14" t="s">
        <v>2043</v>
      </c>
      <c r="V409" s="14" t="s">
        <v>914</v>
      </c>
    </row>
    <row r="410" spans="1:22" x14ac:dyDescent="0.25">
      <c r="A410">
        <f>IF(ISNUMBER(SEARCH('Project Detail'!$B$5,'Data Validation'!B410)),MAX($A$1:A409)+1,0)</f>
        <v>0</v>
      </c>
      <c r="B410" s="125" t="s">
        <v>856</v>
      </c>
      <c r="D410" t="str">
        <f>IFERROR(VLOOKUP(ROWS($D$2:D410),$A$2:$B$1000,2,0),"")</f>
        <v/>
      </c>
      <c r="S410" s="14" t="s">
        <v>2044</v>
      </c>
      <c r="T410" s="14" t="s">
        <v>2045</v>
      </c>
      <c r="U410" s="14" t="s">
        <v>2046</v>
      </c>
      <c r="V410" s="14" t="s">
        <v>914</v>
      </c>
    </row>
    <row r="411" spans="1:22" x14ac:dyDescent="0.25">
      <c r="A411">
        <f>IF(ISNUMBER(SEARCH('Project Detail'!$B$5,'Data Validation'!B411)),MAX($A$1:A410)+1,0)</f>
        <v>0</v>
      </c>
      <c r="B411" s="125" t="s">
        <v>4646</v>
      </c>
      <c r="D411" t="str">
        <f>IFERROR(VLOOKUP(ROWS($D$2:D411),$A$2:$B$1000,2,0),"")</f>
        <v/>
      </c>
      <c r="S411" s="14" t="s">
        <v>2047</v>
      </c>
      <c r="T411" s="14" t="s">
        <v>2048</v>
      </c>
      <c r="U411" s="14" t="s">
        <v>275</v>
      </c>
      <c r="V411" s="14" t="s">
        <v>924</v>
      </c>
    </row>
    <row r="412" spans="1:22" x14ac:dyDescent="0.25">
      <c r="A412">
        <f>IF(ISNUMBER(SEARCH('Project Detail'!$B$5,'Data Validation'!B412)),MAX($A$1:A411)+1,0)</f>
        <v>0</v>
      </c>
      <c r="B412" s="125" t="s">
        <v>390</v>
      </c>
      <c r="D412" t="str">
        <f>IFERROR(VLOOKUP(ROWS($D$2:D412),$A$2:$B$1000,2,0),"")</f>
        <v/>
      </c>
      <c r="S412" s="14" t="s">
        <v>2049</v>
      </c>
      <c r="T412" s="14" t="s">
        <v>2050</v>
      </c>
      <c r="U412" s="14" t="s">
        <v>2051</v>
      </c>
      <c r="V412" s="14" t="s">
        <v>914</v>
      </c>
    </row>
    <row r="413" spans="1:22" x14ac:dyDescent="0.25">
      <c r="A413">
        <f>IF(ISNUMBER(SEARCH('Project Detail'!$B$5,'Data Validation'!B413)),MAX($A$1:A412)+1,0)</f>
        <v>0</v>
      </c>
      <c r="B413" s="125" t="s">
        <v>4648</v>
      </c>
      <c r="D413" t="str">
        <f>IFERROR(VLOOKUP(ROWS($D$2:D413),$A$2:$B$1000,2,0),"")</f>
        <v/>
      </c>
      <c r="S413" s="14" t="s">
        <v>2052</v>
      </c>
      <c r="T413" s="14" t="s">
        <v>2053</v>
      </c>
      <c r="U413" s="14" t="s">
        <v>2054</v>
      </c>
      <c r="V413" s="14" t="s">
        <v>914</v>
      </c>
    </row>
    <row r="414" spans="1:22" x14ac:dyDescent="0.25">
      <c r="A414">
        <f>IF(ISNUMBER(SEARCH('Project Detail'!$B$5,'Data Validation'!B414)),MAX($A$1:A413)+1,0)</f>
        <v>0</v>
      </c>
      <c r="B414" s="125" t="s">
        <v>26</v>
      </c>
      <c r="D414" t="str">
        <f>IFERROR(VLOOKUP(ROWS($D$2:D414),$A$2:$B$1000,2,0),"")</f>
        <v/>
      </c>
      <c r="S414" s="14" t="s">
        <v>2055</v>
      </c>
      <c r="T414" s="14" t="s">
        <v>2056</v>
      </c>
      <c r="U414" s="14" t="s">
        <v>2057</v>
      </c>
      <c r="V414" s="14" t="s">
        <v>914</v>
      </c>
    </row>
    <row r="415" spans="1:22" x14ac:dyDescent="0.25">
      <c r="A415">
        <f>IF(ISNUMBER(SEARCH('Project Detail'!$B$5,'Data Validation'!B415)),MAX($A$1:A414)+1,0)</f>
        <v>0</v>
      </c>
      <c r="B415" s="125" t="s">
        <v>869</v>
      </c>
      <c r="D415" t="str">
        <f>IFERROR(VLOOKUP(ROWS($D$2:D415),$A$2:$B$1000,2,0),"")</f>
        <v/>
      </c>
      <c r="S415" s="14" t="s">
        <v>2058</v>
      </c>
      <c r="T415" s="14" t="s">
        <v>2059</v>
      </c>
      <c r="U415" s="14" t="s">
        <v>325</v>
      </c>
      <c r="V415" s="14" t="s">
        <v>914</v>
      </c>
    </row>
    <row r="416" spans="1:22" x14ac:dyDescent="0.25">
      <c r="A416">
        <f>IF(ISNUMBER(SEARCH('Project Detail'!$B$5,'Data Validation'!B416)),MAX($A$1:A415)+1,0)</f>
        <v>0</v>
      </c>
      <c r="B416" s="125" t="s">
        <v>831</v>
      </c>
      <c r="D416" t="str">
        <f>IFERROR(VLOOKUP(ROWS($D$2:D416),$A$2:$B$1000,2,0),"")</f>
        <v/>
      </c>
      <c r="S416" s="14" t="s">
        <v>2060</v>
      </c>
      <c r="T416" s="14" t="s">
        <v>2061</v>
      </c>
      <c r="U416" s="14" t="s">
        <v>2062</v>
      </c>
      <c r="V416" s="14" t="s">
        <v>914</v>
      </c>
    </row>
    <row r="417" spans="1:22" x14ac:dyDescent="0.25">
      <c r="A417">
        <f>IF(ISNUMBER(SEARCH('Project Detail'!$B$5,'Data Validation'!B417)),MAX($A$1:A416)+1,0)</f>
        <v>0</v>
      </c>
      <c r="B417" s="125" t="s">
        <v>376</v>
      </c>
      <c r="D417" t="str">
        <f>IFERROR(VLOOKUP(ROWS($D$2:D417),$A$2:$B$1000,2,0),"")</f>
        <v/>
      </c>
      <c r="S417" s="14" t="s">
        <v>2063</v>
      </c>
      <c r="T417" s="14" t="s">
        <v>2064</v>
      </c>
      <c r="U417" s="14" t="s">
        <v>2065</v>
      </c>
      <c r="V417" s="14" t="s">
        <v>924</v>
      </c>
    </row>
    <row r="418" spans="1:22" x14ac:dyDescent="0.25">
      <c r="A418">
        <f>IF(ISNUMBER(SEARCH('Project Detail'!$B$5,'Data Validation'!B418)),MAX($A$1:A417)+1,0)</f>
        <v>0</v>
      </c>
      <c r="B418" s="125" t="s">
        <v>4101</v>
      </c>
      <c r="D418" t="str">
        <f>IFERROR(VLOOKUP(ROWS($D$2:D418),$A$2:$B$1000,2,0),"")</f>
        <v/>
      </c>
      <c r="S418" s="14" t="s">
        <v>2066</v>
      </c>
      <c r="T418" s="14" t="s">
        <v>2067</v>
      </c>
      <c r="U418" s="14" t="s">
        <v>2068</v>
      </c>
      <c r="V418" s="14" t="s">
        <v>914</v>
      </c>
    </row>
    <row r="419" spans="1:22" x14ac:dyDescent="0.25">
      <c r="A419">
        <f>IF(ISNUMBER(SEARCH('Project Detail'!$B$5,'Data Validation'!B419)),MAX($A$1:A418)+1,0)</f>
        <v>0</v>
      </c>
      <c r="B419" s="125" t="s">
        <v>2839</v>
      </c>
      <c r="D419" t="str">
        <f>IFERROR(VLOOKUP(ROWS($D$2:D419),$A$2:$B$1000,2,0),"")</f>
        <v/>
      </c>
      <c r="S419" s="14" t="s">
        <v>2069</v>
      </c>
      <c r="T419" s="14" t="s">
        <v>2070</v>
      </c>
      <c r="U419" s="14" t="s">
        <v>2071</v>
      </c>
      <c r="V419" s="14" t="s">
        <v>924</v>
      </c>
    </row>
    <row r="420" spans="1:22" x14ac:dyDescent="0.25">
      <c r="A420">
        <f>IF(ISNUMBER(SEARCH('Project Detail'!$B$5,'Data Validation'!B420)),MAX($A$1:A419)+1,0)</f>
        <v>0</v>
      </c>
      <c r="B420" s="125" t="s">
        <v>4102</v>
      </c>
      <c r="D420" t="str">
        <f>IFERROR(VLOOKUP(ROWS($D$2:D420),$A$2:$B$1000,2,0),"")</f>
        <v/>
      </c>
      <c r="S420" s="14" t="s">
        <v>2072</v>
      </c>
      <c r="T420" s="14" t="s">
        <v>2073</v>
      </c>
      <c r="U420" s="14" t="s">
        <v>2074</v>
      </c>
      <c r="V420" s="14" t="s">
        <v>924</v>
      </c>
    </row>
    <row r="421" spans="1:22" x14ac:dyDescent="0.25">
      <c r="A421">
        <f>IF(ISNUMBER(SEARCH('Project Detail'!$B$5,'Data Validation'!B421)),MAX($A$1:A420)+1,0)</f>
        <v>0</v>
      </c>
      <c r="B421" s="125" t="s">
        <v>4103</v>
      </c>
      <c r="D421" t="str">
        <f>IFERROR(VLOOKUP(ROWS($D$2:D421),$A$2:$B$1000,2,0),"")</f>
        <v/>
      </c>
      <c r="S421" s="14" t="s">
        <v>2075</v>
      </c>
      <c r="T421" s="14" t="s">
        <v>2076</v>
      </c>
      <c r="U421" s="14" t="s">
        <v>2077</v>
      </c>
      <c r="V421" s="14" t="s">
        <v>924</v>
      </c>
    </row>
    <row r="422" spans="1:22" x14ac:dyDescent="0.25">
      <c r="A422">
        <f>IF(ISNUMBER(SEARCH('Project Detail'!$B$5,'Data Validation'!B422)),MAX($A$1:A421)+1,0)</f>
        <v>0</v>
      </c>
      <c r="B422" s="125" t="s">
        <v>2625</v>
      </c>
      <c r="D422" t="str">
        <f>IFERROR(VLOOKUP(ROWS($D$2:D422),$A$2:$B$1000,2,0),"")</f>
        <v/>
      </c>
      <c r="S422" s="14" t="s">
        <v>2078</v>
      </c>
      <c r="T422" s="14" t="s">
        <v>2079</v>
      </c>
      <c r="U422" s="14" t="s">
        <v>2080</v>
      </c>
      <c r="V422" s="14" t="s">
        <v>924</v>
      </c>
    </row>
    <row r="423" spans="1:22" x14ac:dyDescent="0.25">
      <c r="A423">
        <f>IF(ISNUMBER(SEARCH('Project Detail'!$B$5,'Data Validation'!B423)),MAX($A$1:A422)+1,0)</f>
        <v>0</v>
      </c>
      <c r="B423" s="125" t="s">
        <v>3427</v>
      </c>
      <c r="D423" t="str">
        <f>IFERROR(VLOOKUP(ROWS($D$2:D423),$A$2:$B$1000,2,0),"")</f>
        <v/>
      </c>
      <c r="S423" s="14" t="s">
        <v>2081</v>
      </c>
      <c r="T423" s="14" t="s">
        <v>2082</v>
      </c>
      <c r="U423" s="14" t="s">
        <v>2083</v>
      </c>
      <c r="V423" s="14" t="s">
        <v>924</v>
      </c>
    </row>
    <row r="424" spans="1:22" x14ac:dyDescent="0.25">
      <c r="A424">
        <f>IF(ISNUMBER(SEARCH('Project Detail'!$B$5,'Data Validation'!B424)),MAX($A$1:A423)+1,0)</f>
        <v>1</v>
      </c>
      <c r="B424" s="125" t="s">
        <v>4104</v>
      </c>
      <c r="D424" t="str">
        <f>IFERROR(VLOOKUP(ROWS($D$2:D424),$A$2:$B$1000,2,0),"")</f>
        <v/>
      </c>
      <c r="S424" s="14" t="s">
        <v>2084</v>
      </c>
      <c r="T424" s="14" t="s">
        <v>2085</v>
      </c>
      <c r="U424" s="14" t="s">
        <v>2086</v>
      </c>
      <c r="V424" s="14" t="s">
        <v>924</v>
      </c>
    </row>
    <row r="425" spans="1:22" x14ac:dyDescent="0.25">
      <c r="A425">
        <f>IF(ISNUMBER(SEARCH('Project Detail'!$B$5,'Data Validation'!B425)),MAX($A$1:A424)+1,0)</f>
        <v>0</v>
      </c>
      <c r="B425" s="125" t="s">
        <v>3430</v>
      </c>
      <c r="D425" t="str">
        <f>IFERROR(VLOOKUP(ROWS($D$2:D425),$A$2:$B$1000,2,0),"")</f>
        <v/>
      </c>
      <c r="S425" s="14" t="s">
        <v>2087</v>
      </c>
      <c r="T425" s="14" t="s">
        <v>2088</v>
      </c>
      <c r="U425" s="14" t="s">
        <v>2089</v>
      </c>
      <c r="V425" s="14" t="s">
        <v>924</v>
      </c>
    </row>
    <row r="426" spans="1:22" x14ac:dyDescent="0.25">
      <c r="A426">
        <f>IF(ISNUMBER(SEARCH('Project Detail'!$B$5,'Data Validation'!B426)),MAX($A$1:A425)+1,0)</f>
        <v>0</v>
      </c>
      <c r="B426" s="125" t="s">
        <v>4097</v>
      </c>
      <c r="D426" t="str">
        <f>IFERROR(VLOOKUP(ROWS($D$2:D426),$A$2:$B$1000,2,0),"")</f>
        <v/>
      </c>
      <c r="S426" s="14" t="s">
        <v>2090</v>
      </c>
      <c r="T426" s="14" t="s">
        <v>2091</v>
      </c>
      <c r="U426" s="14" t="s">
        <v>2092</v>
      </c>
      <c r="V426" s="14" t="s">
        <v>924</v>
      </c>
    </row>
    <row r="427" spans="1:22" x14ac:dyDescent="0.25">
      <c r="A427">
        <f>IF(ISNUMBER(SEARCH('Project Detail'!$B$5,'Data Validation'!B427)),MAX($A$1:A426)+1,0)</f>
        <v>0</v>
      </c>
      <c r="B427" s="125" t="s">
        <v>3437</v>
      </c>
      <c r="D427" t="str">
        <f>IFERROR(VLOOKUP(ROWS($D$2:D427),$A$2:$B$1000,2,0),"")</f>
        <v/>
      </c>
      <c r="S427" s="14" t="s">
        <v>2093</v>
      </c>
      <c r="T427" s="14" t="s">
        <v>2094</v>
      </c>
      <c r="U427" s="14" t="s">
        <v>2095</v>
      </c>
      <c r="V427" s="14" t="s">
        <v>924</v>
      </c>
    </row>
    <row r="428" spans="1:22" x14ac:dyDescent="0.25">
      <c r="A428">
        <f>IF(ISNUMBER(SEARCH('Project Detail'!$B$5,'Data Validation'!B428)),MAX($A$1:A427)+1,0)</f>
        <v>0</v>
      </c>
      <c r="B428" s="125" t="s">
        <v>3440</v>
      </c>
      <c r="D428" t="str">
        <f>IFERROR(VLOOKUP(ROWS($D$2:D428),$A$2:$B$1000,2,0),"")</f>
        <v/>
      </c>
      <c r="S428" s="14" t="s">
        <v>2096</v>
      </c>
      <c r="T428" s="14" t="s">
        <v>2097</v>
      </c>
      <c r="U428" s="14" t="s">
        <v>2098</v>
      </c>
      <c r="V428" s="14" t="s">
        <v>924</v>
      </c>
    </row>
    <row r="429" spans="1:22" x14ac:dyDescent="0.25">
      <c r="A429">
        <f>IF(ISNUMBER(SEARCH('Project Detail'!$B$5,'Data Validation'!B429)),MAX($A$1:A428)+1,0)</f>
        <v>0</v>
      </c>
      <c r="B429" s="125" t="s">
        <v>3443</v>
      </c>
      <c r="D429" t="str">
        <f>IFERROR(VLOOKUP(ROWS($D$2:D429),$A$2:$B$1000,2,0),"")</f>
        <v/>
      </c>
      <c r="S429" s="14" t="s">
        <v>2099</v>
      </c>
      <c r="T429" s="14" t="s">
        <v>2100</v>
      </c>
      <c r="U429" s="14" t="s">
        <v>2101</v>
      </c>
      <c r="V429" s="14" t="s">
        <v>924</v>
      </c>
    </row>
    <row r="430" spans="1:22" x14ac:dyDescent="0.25">
      <c r="A430">
        <f>IF(ISNUMBER(SEARCH('Project Detail'!$B$5,'Data Validation'!B430)),MAX($A$1:A429)+1,0)</f>
        <v>0</v>
      </c>
      <c r="B430" s="125" t="s">
        <v>110</v>
      </c>
      <c r="D430" t="str">
        <f>IFERROR(VLOOKUP(ROWS($D$2:D430),$A$2:$B$1000,2,0),"")</f>
        <v/>
      </c>
      <c r="S430" s="14" t="s">
        <v>2102</v>
      </c>
      <c r="T430" s="14" t="s">
        <v>2103</v>
      </c>
      <c r="U430" s="14" t="s">
        <v>2104</v>
      </c>
      <c r="V430" s="14" t="s">
        <v>924</v>
      </c>
    </row>
    <row r="431" spans="1:22" x14ac:dyDescent="0.25">
      <c r="A431">
        <f>IF(ISNUMBER(SEARCH('Project Detail'!$B$5,'Data Validation'!B431)),MAX($A$1:A430)+1,0)</f>
        <v>0</v>
      </c>
      <c r="B431" s="125" t="s">
        <v>113</v>
      </c>
      <c r="D431" t="str">
        <f>IFERROR(VLOOKUP(ROWS($D$2:D431),$A$2:$B$1000,2,0),"")</f>
        <v/>
      </c>
      <c r="S431" s="14" t="s">
        <v>2105</v>
      </c>
      <c r="T431" s="14" t="s">
        <v>2106</v>
      </c>
      <c r="U431" s="14" t="s">
        <v>2107</v>
      </c>
      <c r="V431" s="14" t="s">
        <v>914</v>
      </c>
    </row>
    <row r="432" spans="1:22" x14ac:dyDescent="0.25">
      <c r="A432">
        <f>IF(ISNUMBER(SEARCH('Project Detail'!$B$5,'Data Validation'!B432)),MAX($A$1:A431)+1,0)</f>
        <v>0</v>
      </c>
      <c r="B432" s="125" t="s">
        <v>4326</v>
      </c>
      <c r="D432" t="str">
        <f>IFERROR(VLOOKUP(ROWS($D$2:D432),$A$2:$B$1000,2,0),"")</f>
        <v/>
      </c>
      <c r="S432" s="14" t="s">
        <v>2108</v>
      </c>
      <c r="T432" s="14" t="s">
        <v>2109</v>
      </c>
      <c r="U432" s="14" t="s">
        <v>2110</v>
      </c>
      <c r="V432" s="14" t="s">
        <v>914</v>
      </c>
    </row>
    <row r="433" spans="1:22" x14ac:dyDescent="0.25">
      <c r="A433">
        <f>IF(ISNUMBER(SEARCH('Project Detail'!$B$5,'Data Validation'!B433)),MAX($A$1:A432)+1,0)</f>
        <v>0</v>
      </c>
      <c r="B433" s="125" t="s">
        <v>4338</v>
      </c>
      <c r="D433" t="str">
        <f>IFERROR(VLOOKUP(ROWS($D$2:D433),$A$2:$B$1000,2,0),"")</f>
        <v/>
      </c>
      <c r="S433" s="14" t="s">
        <v>2111</v>
      </c>
      <c r="T433" s="14" t="s">
        <v>2112</v>
      </c>
      <c r="U433" s="14" t="s">
        <v>2113</v>
      </c>
      <c r="V433" s="14" t="s">
        <v>924</v>
      </c>
    </row>
    <row r="434" spans="1:22" x14ac:dyDescent="0.25">
      <c r="A434">
        <f>IF(ISNUMBER(SEARCH('Project Detail'!$B$5,'Data Validation'!B434)),MAX($A$1:A433)+1,0)</f>
        <v>0</v>
      </c>
      <c r="B434" s="125" t="s">
        <v>115</v>
      </c>
      <c r="D434" t="str">
        <f>IFERROR(VLOOKUP(ROWS($D$2:D434),$A$2:$B$1000,2,0),"")</f>
        <v/>
      </c>
      <c r="S434" s="14" t="s">
        <v>2114</v>
      </c>
      <c r="T434" s="14" t="s">
        <v>2115</v>
      </c>
      <c r="U434" s="14" t="s">
        <v>2116</v>
      </c>
      <c r="V434" s="14" t="s">
        <v>924</v>
      </c>
    </row>
    <row r="435" spans="1:22" x14ac:dyDescent="0.25">
      <c r="A435">
        <f>IF(ISNUMBER(SEARCH('Project Detail'!$B$5,'Data Validation'!B435)),MAX($A$1:A434)+1,0)</f>
        <v>0</v>
      </c>
      <c r="B435" s="125" t="s">
        <v>185</v>
      </c>
      <c r="D435" t="str">
        <f>IFERROR(VLOOKUP(ROWS($D$2:D435),$A$2:$B$1000,2,0),"")</f>
        <v/>
      </c>
      <c r="S435" s="14" t="s">
        <v>2117</v>
      </c>
      <c r="T435" s="14" t="s">
        <v>2118</v>
      </c>
      <c r="U435" s="14" t="s">
        <v>2119</v>
      </c>
      <c r="V435" s="14" t="s">
        <v>924</v>
      </c>
    </row>
    <row r="436" spans="1:22" x14ac:dyDescent="0.25">
      <c r="A436">
        <f>IF(ISNUMBER(SEARCH('Project Detail'!$B$5,'Data Validation'!B436)),MAX($A$1:A435)+1,0)</f>
        <v>0</v>
      </c>
      <c r="B436" s="125" t="s">
        <v>116</v>
      </c>
      <c r="D436" t="str">
        <f>IFERROR(VLOOKUP(ROWS($D$2:D436),$A$2:$B$1000,2,0),"")</f>
        <v/>
      </c>
      <c r="S436" s="14" t="s">
        <v>2120</v>
      </c>
      <c r="T436" s="14" t="s">
        <v>2121</v>
      </c>
      <c r="U436" s="14" t="s">
        <v>2122</v>
      </c>
      <c r="V436" s="14" t="s">
        <v>924</v>
      </c>
    </row>
    <row r="437" spans="1:22" x14ac:dyDescent="0.25">
      <c r="A437">
        <f>IF(ISNUMBER(SEARCH('Project Detail'!$B$5,'Data Validation'!B437)),MAX($A$1:A436)+1,0)</f>
        <v>0</v>
      </c>
      <c r="B437" s="125" t="s">
        <v>2743</v>
      </c>
      <c r="D437" t="str">
        <f>IFERROR(VLOOKUP(ROWS($D$2:D437),$A$2:$B$1000,2,0),"")</f>
        <v/>
      </c>
      <c r="S437" s="14" t="s">
        <v>2123</v>
      </c>
      <c r="T437" s="14" t="s">
        <v>2124</v>
      </c>
      <c r="U437" s="14" t="s">
        <v>2125</v>
      </c>
      <c r="V437" s="14" t="s">
        <v>924</v>
      </c>
    </row>
    <row r="438" spans="1:22" x14ac:dyDescent="0.25">
      <c r="A438">
        <f>IF(ISNUMBER(SEARCH('Project Detail'!$B$5,'Data Validation'!B438)),MAX($A$1:A437)+1,0)</f>
        <v>0</v>
      </c>
      <c r="B438" s="125" t="s">
        <v>2635</v>
      </c>
      <c r="D438" t="str">
        <f>IFERROR(VLOOKUP(ROWS($D$2:D438),$A$2:$B$1000,2,0),"")</f>
        <v/>
      </c>
      <c r="S438" s="14" t="s">
        <v>2126</v>
      </c>
      <c r="T438" s="14" t="s">
        <v>2127</v>
      </c>
      <c r="U438" s="14" t="s">
        <v>2128</v>
      </c>
      <c r="V438" s="14" t="s">
        <v>924</v>
      </c>
    </row>
    <row r="439" spans="1:22" x14ac:dyDescent="0.25">
      <c r="A439">
        <f>IF(ISNUMBER(SEARCH('Project Detail'!$B$5,'Data Validation'!B439)),MAX($A$1:A438)+1,0)</f>
        <v>0</v>
      </c>
      <c r="B439" s="125" t="s">
        <v>4270</v>
      </c>
      <c r="D439" t="str">
        <f>IFERROR(VLOOKUP(ROWS($D$2:D439),$A$2:$B$1000,2,0),"")</f>
        <v/>
      </c>
      <c r="S439" s="14" t="s">
        <v>2129</v>
      </c>
      <c r="T439" s="14" t="s">
        <v>2130</v>
      </c>
      <c r="U439" s="14" t="s">
        <v>2131</v>
      </c>
      <c r="V439" s="14" t="s">
        <v>924</v>
      </c>
    </row>
    <row r="440" spans="1:22" x14ac:dyDescent="0.25">
      <c r="A440">
        <f>IF(ISNUMBER(SEARCH('Project Detail'!$B$5,'Data Validation'!B440)),MAX($A$1:A439)+1,0)</f>
        <v>0</v>
      </c>
      <c r="B440" s="125" t="s">
        <v>2744</v>
      </c>
      <c r="D440" t="str">
        <f>IFERROR(VLOOKUP(ROWS($D$2:D440),$A$2:$B$1000,2,0),"")</f>
        <v/>
      </c>
      <c r="S440" s="14" t="s">
        <v>2132</v>
      </c>
      <c r="T440" s="14" t="s">
        <v>2133</v>
      </c>
      <c r="U440" s="14" t="s">
        <v>2134</v>
      </c>
      <c r="V440" s="14" t="s">
        <v>924</v>
      </c>
    </row>
    <row r="441" spans="1:22" x14ac:dyDescent="0.25">
      <c r="A441">
        <f>IF(ISNUMBER(SEARCH('Project Detail'!$B$5,'Data Validation'!B441)),MAX($A$1:A440)+1,0)</f>
        <v>0</v>
      </c>
      <c r="B441" s="125" t="s">
        <v>3410</v>
      </c>
      <c r="D441" t="str">
        <f>IFERROR(VLOOKUP(ROWS($D$2:D441),$A$2:$B$1000,2,0),"")</f>
        <v/>
      </c>
      <c r="S441" s="14" t="s">
        <v>2135</v>
      </c>
      <c r="T441" s="14" t="s">
        <v>2136</v>
      </c>
      <c r="U441" s="14" t="s">
        <v>2137</v>
      </c>
      <c r="V441" s="14" t="s">
        <v>924</v>
      </c>
    </row>
    <row r="442" spans="1:22" x14ac:dyDescent="0.25">
      <c r="A442">
        <f>IF(ISNUMBER(SEARCH('Project Detail'!$B$5,'Data Validation'!B442)),MAX($A$1:A441)+1,0)</f>
        <v>0</v>
      </c>
      <c r="B442" s="125" t="s">
        <v>3407</v>
      </c>
      <c r="D442" t="str">
        <f>IFERROR(VLOOKUP(ROWS($D$2:D442),$A$2:$B$1000,2,0),"")</f>
        <v/>
      </c>
      <c r="S442" s="14" t="s">
        <v>2138</v>
      </c>
      <c r="T442" s="14" t="s">
        <v>2139</v>
      </c>
      <c r="U442" s="14" t="s">
        <v>2140</v>
      </c>
      <c r="V442" s="14" t="s">
        <v>924</v>
      </c>
    </row>
    <row r="443" spans="1:22" x14ac:dyDescent="0.25">
      <c r="A443">
        <f>IF(ISNUMBER(SEARCH('Project Detail'!$B$5,'Data Validation'!B443)),MAX($A$1:A442)+1,0)</f>
        <v>0</v>
      </c>
      <c r="B443" s="125" t="s">
        <v>4108</v>
      </c>
      <c r="D443" t="str">
        <f>IFERROR(VLOOKUP(ROWS($D$2:D443),$A$2:$B$1000,2,0),"")</f>
        <v/>
      </c>
      <c r="S443" s="14" t="s">
        <v>2141</v>
      </c>
      <c r="T443" s="14" t="s">
        <v>2142</v>
      </c>
      <c r="U443" s="14" t="s">
        <v>2142</v>
      </c>
      <c r="V443" s="14" t="s">
        <v>924</v>
      </c>
    </row>
    <row r="444" spans="1:22" x14ac:dyDescent="0.25">
      <c r="A444">
        <f>IF(ISNUMBER(SEARCH('Project Detail'!$B$5,'Data Validation'!B444)),MAX($A$1:A443)+1,0)</f>
        <v>0</v>
      </c>
      <c r="B444" s="125" t="s">
        <v>3390</v>
      </c>
      <c r="D444" t="str">
        <f>IFERROR(VLOOKUP(ROWS($D$2:D444),$A$2:$B$1000,2,0),"")</f>
        <v/>
      </c>
      <c r="S444" s="14" t="s">
        <v>2143</v>
      </c>
      <c r="T444" s="14" t="s">
        <v>2144</v>
      </c>
      <c r="U444" s="14" t="s">
        <v>2145</v>
      </c>
      <c r="V444" s="14" t="s">
        <v>924</v>
      </c>
    </row>
    <row r="445" spans="1:22" x14ac:dyDescent="0.25">
      <c r="A445">
        <f>IF(ISNUMBER(SEARCH('Project Detail'!$B$5,'Data Validation'!B445)),MAX($A$1:A444)+1,0)</f>
        <v>0</v>
      </c>
      <c r="B445" s="125" t="s">
        <v>3446</v>
      </c>
      <c r="D445" t="str">
        <f>IFERROR(VLOOKUP(ROWS($D$2:D445),$A$2:$B$1000,2,0),"")</f>
        <v/>
      </c>
      <c r="S445" s="14" t="s">
        <v>2146</v>
      </c>
      <c r="T445" s="14" t="s">
        <v>2147</v>
      </c>
      <c r="U445" s="14" t="s">
        <v>2148</v>
      </c>
      <c r="V445" s="14" t="s">
        <v>924</v>
      </c>
    </row>
    <row r="446" spans="1:22" x14ac:dyDescent="0.25">
      <c r="A446">
        <f>IF(ISNUMBER(SEARCH('Project Detail'!$B$5,'Data Validation'!B446)),MAX($A$1:A445)+1,0)</f>
        <v>0</v>
      </c>
      <c r="B446" s="125" t="s">
        <v>2895</v>
      </c>
      <c r="D446" t="str">
        <f>IFERROR(VLOOKUP(ROWS($D$2:D446),$A$2:$B$1000,2,0),"")</f>
        <v/>
      </c>
      <c r="S446" s="14" t="s">
        <v>2149</v>
      </c>
      <c r="T446" s="14" t="s">
        <v>2150</v>
      </c>
      <c r="U446" s="14" t="s">
        <v>2151</v>
      </c>
      <c r="V446" s="14" t="s">
        <v>924</v>
      </c>
    </row>
    <row r="447" spans="1:22" x14ac:dyDescent="0.25">
      <c r="A447">
        <f>IF(ISNUMBER(SEARCH('Project Detail'!$B$5,'Data Validation'!B447)),MAX($A$1:A446)+1,0)</f>
        <v>0</v>
      </c>
      <c r="B447" s="125" t="s">
        <v>485</v>
      </c>
      <c r="D447" t="str">
        <f>IFERROR(VLOOKUP(ROWS($D$2:D447),$A$2:$B$1000,2,0),"")</f>
        <v/>
      </c>
      <c r="S447" s="14" t="s">
        <v>2152</v>
      </c>
      <c r="T447" s="14" t="s">
        <v>2153</v>
      </c>
      <c r="U447" s="14" t="s">
        <v>2154</v>
      </c>
      <c r="V447" s="14" t="s">
        <v>924</v>
      </c>
    </row>
    <row r="448" spans="1:22" x14ac:dyDescent="0.25">
      <c r="A448">
        <f>IF(ISNUMBER(SEARCH('Project Detail'!$B$5,'Data Validation'!B448)),MAX($A$1:A447)+1,0)</f>
        <v>0</v>
      </c>
      <c r="B448" s="125" t="s">
        <v>2795</v>
      </c>
      <c r="D448" t="str">
        <f>IFERROR(VLOOKUP(ROWS($D$2:D448),$A$2:$B$1000,2,0),"")</f>
        <v/>
      </c>
      <c r="S448" s="14" t="s">
        <v>2155</v>
      </c>
      <c r="T448" s="14" t="s">
        <v>2156</v>
      </c>
      <c r="U448" s="14" t="s">
        <v>2157</v>
      </c>
      <c r="V448" s="14" t="s">
        <v>914</v>
      </c>
    </row>
    <row r="449" spans="1:22" x14ac:dyDescent="0.25">
      <c r="A449">
        <f>IF(ISNUMBER(SEARCH('Project Detail'!$B$5,'Data Validation'!B449)),MAX($A$1:A448)+1,0)</f>
        <v>0</v>
      </c>
      <c r="B449" s="125" t="s">
        <v>4105</v>
      </c>
      <c r="D449" t="str">
        <f>IFERROR(VLOOKUP(ROWS($D$2:D449),$A$2:$B$1000,2,0),"")</f>
        <v/>
      </c>
      <c r="S449" s="14" t="s">
        <v>2158</v>
      </c>
      <c r="T449" s="14" t="s">
        <v>2159</v>
      </c>
      <c r="U449" s="14" t="s">
        <v>2160</v>
      </c>
      <c r="V449" s="14" t="s">
        <v>924</v>
      </c>
    </row>
    <row r="450" spans="1:22" x14ac:dyDescent="0.25">
      <c r="A450">
        <f>IF(ISNUMBER(SEARCH('Project Detail'!$B$5,'Data Validation'!B450)),MAX($A$1:A449)+1,0)</f>
        <v>0</v>
      </c>
      <c r="B450" s="125" t="s">
        <v>4107</v>
      </c>
      <c r="D450" t="str">
        <f>IFERROR(VLOOKUP(ROWS($D$2:D450),$A$2:$B$1000,2,0),"")</f>
        <v/>
      </c>
      <c r="S450" s="14" t="s">
        <v>2161</v>
      </c>
      <c r="T450" s="14" t="s">
        <v>2162</v>
      </c>
      <c r="U450" s="14" t="s">
        <v>2163</v>
      </c>
      <c r="V450" s="14" t="s">
        <v>924</v>
      </c>
    </row>
    <row r="451" spans="1:22" x14ac:dyDescent="0.25">
      <c r="A451">
        <f>IF(ISNUMBER(SEARCH('Project Detail'!$B$5,'Data Validation'!B451)),MAX($A$1:A450)+1,0)</f>
        <v>0</v>
      </c>
      <c r="B451" s="125" t="s">
        <v>4106</v>
      </c>
      <c r="D451" t="str">
        <f>IFERROR(VLOOKUP(ROWS($D$2:D451),$A$2:$B$1000,2,0),"")</f>
        <v/>
      </c>
      <c r="S451" s="14" t="s">
        <v>2164</v>
      </c>
      <c r="T451" s="14" t="s">
        <v>2165</v>
      </c>
      <c r="U451" s="14" t="s">
        <v>2166</v>
      </c>
      <c r="V451" s="14" t="s">
        <v>924</v>
      </c>
    </row>
    <row r="452" spans="1:22" x14ac:dyDescent="0.25">
      <c r="A452">
        <f>IF(ISNUMBER(SEARCH('Project Detail'!$B$5,'Data Validation'!B452)),MAX($A$1:A451)+1,0)</f>
        <v>0</v>
      </c>
      <c r="B452" s="125" t="s">
        <v>4390</v>
      </c>
      <c r="D452" t="str">
        <f>IFERROR(VLOOKUP(ROWS($D$2:D452),$A$2:$B$1000,2,0),"")</f>
        <v/>
      </c>
      <c r="S452" s="14" t="s">
        <v>2167</v>
      </c>
      <c r="T452" s="14" t="s">
        <v>2168</v>
      </c>
      <c r="U452" s="14" t="s">
        <v>2169</v>
      </c>
      <c r="V452" s="14" t="s">
        <v>924</v>
      </c>
    </row>
    <row r="453" spans="1:22" x14ac:dyDescent="0.25">
      <c r="A453">
        <f>IF(ISNUMBER(SEARCH('Project Detail'!$B$5,'Data Validation'!B453)),MAX($A$1:A452)+1,0)</f>
        <v>0</v>
      </c>
      <c r="B453" s="125" t="s">
        <v>117</v>
      </c>
      <c r="D453" t="str">
        <f>IFERROR(VLOOKUP(ROWS($D$2:D453),$A$2:$B$1000,2,0),"")</f>
        <v/>
      </c>
      <c r="S453" s="14" t="s">
        <v>2170</v>
      </c>
      <c r="T453" s="14" t="s">
        <v>2159</v>
      </c>
      <c r="U453" s="14" t="s">
        <v>2171</v>
      </c>
      <c r="V453" s="14" t="s">
        <v>924</v>
      </c>
    </row>
    <row r="454" spans="1:22" x14ac:dyDescent="0.25">
      <c r="A454">
        <f>IF(ISNUMBER(SEARCH('Project Detail'!$B$5,'Data Validation'!B454)),MAX($A$1:A453)+1,0)</f>
        <v>0</v>
      </c>
      <c r="B454" s="125" t="s">
        <v>119</v>
      </c>
      <c r="D454" t="str">
        <f>IFERROR(VLOOKUP(ROWS($D$2:D454),$A$2:$B$1000,2,0),"")</f>
        <v/>
      </c>
      <c r="S454" s="14" t="s">
        <v>2172</v>
      </c>
      <c r="T454" s="14" t="s">
        <v>2173</v>
      </c>
      <c r="U454" s="14" t="s">
        <v>2174</v>
      </c>
      <c r="V454" s="14" t="s">
        <v>924</v>
      </c>
    </row>
    <row r="455" spans="1:22" x14ac:dyDescent="0.25">
      <c r="A455">
        <f>IF(ISNUMBER(SEARCH('Project Detail'!$B$5,'Data Validation'!B455)),MAX($A$1:A454)+1,0)</f>
        <v>0</v>
      </c>
      <c r="B455" s="125" t="s">
        <v>126</v>
      </c>
      <c r="D455" t="str">
        <f>IFERROR(VLOOKUP(ROWS($D$2:D455),$A$2:$B$1000,2,0),"")</f>
        <v/>
      </c>
      <c r="S455" s="14" t="s">
        <v>2175</v>
      </c>
      <c r="T455" s="14" t="s">
        <v>2176</v>
      </c>
      <c r="U455" s="14" t="s">
        <v>2177</v>
      </c>
      <c r="V455" s="14" t="s">
        <v>924</v>
      </c>
    </row>
    <row r="456" spans="1:22" x14ac:dyDescent="0.25">
      <c r="A456">
        <f>IF(ISNUMBER(SEARCH('Project Detail'!$B$5,'Data Validation'!B456)),MAX($A$1:A455)+1,0)</f>
        <v>0</v>
      </c>
      <c r="B456" s="125" t="s">
        <v>2797</v>
      </c>
      <c r="D456" t="str">
        <f>IFERROR(VLOOKUP(ROWS($D$2:D456),$A$2:$B$1000,2,0),"")</f>
        <v/>
      </c>
      <c r="S456" s="14" t="s">
        <v>2178</v>
      </c>
      <c r="T456" s="14" t="s">
        <v>2179</v>
      </c>
      <c r="U456" s="14" t="s">
        <v>2180</v>
      </c>
      <c r="V456" s="14" t="s">
        <v>914</v>
      </c>
    </row>
    <row r="457" spans="1:22" x14ac:dyDescent="0.25">
      <c r="A457">
        <f>IF(ISNUMBER(SEARCH('Project Detail'!$B$5,'Data Validation'!B457)),MAX($A$1:A456)+1,0)</f>
        <v>0</v>
      </c>
      <c r="B457" s="125" t="s">
        <v>186</v>
      </c>
      <c r="D457" t="str">
        <f>IFERROR(VLOOKUP(ROWS($D$2:D457),$A$2:$B$1000,2,0),"")</f>
        <v/>
      </c>
      <c r="S457" s="14" t="s">
        <v>2181</v>
      </c>
      <c r="T457" s="14" t="s">
        <v>2182</v>
      </c>
      <c r="U457" s="14" t="s">
        <v>2183</v>
      </c>
      <c r="V457" s="14" t="s">
        <v>924</v>
      </c>
    </row>
    <row r="458" spans="1:22" x14ac:dyDescent="0.25">
      <c r="A458">
        <f>IF(ISNUMBER(SEARCH('Project Detail'!$B$5,'Data Validation'!B458)),MAX($A$1:A457)+1,0)</f>
        <v>0</v>
      </c>
      <c r="B458" s="125" t="s">
        <v>121</v>
      </c>
      <c r="D458" t="str">
        <f>IFERROR(VLOOKUP(ROWS($D$2:D458),$A$2:$B$1000,2,0),"")</f>
        <v/>
      </c>
      <c r="S458" s="14" t="s">
        <v>2184</v>
      </c>
      <c r="T458" s="14" t="s">
        <v>2185</v>
      </c>
      <c r="U458" s="14" t="s">
        <v>2186</v>
      </c>
      <c r="V458" s="14" t="s">
        <v>924</v>
      </c>
    </row>
    <row r="459" spans="1:22" x14ac:dyDescent="0.25">
      <c r="A459">
        <f>IF(ISNUMBER(SEARCH('Project Detail'!$B$5,'Data Validation'!B459)),MAX($A$1:A458)+1,0)</f>
        <v>0</v>
      </c>
      <c r="B459" s="125" t="s">
        <v>2800</v>
      </c>
      <c r="D459" t="str">
        <f>IFERROR(VLOOKUP(ROWS($D$2:D459),$A$2:$B$1000,2,0),"")</f>
        <v/>
      </c>
      <c r="S459" s="14" t="s">
        <v>2187</v>
      </c>
      <c r="T459" s="14" t="s">
        <v>2188</v>
      </c>
      <c r="U459" s="14" t="s">
        <v>2189</v>
      </c>
      <c r="V459" s="14" t="s">
        <v>924</v>
      </c>
    </row>
    <row r="460" spans="1:22" x14ac:dyDescent="0.25">
      <c r="A460">
        <f>IF(ISNUMBER(SEARCH('Project Detail'!$B$5,'Data Validation'!B460)),MAX($A$1:A459)+1,0)</f>
        <v>0</v>
      </c>
      <c r="B460" s="125" t="s">
        <v>85</v>
      </c>
      <c r="D460" t="str">
        <f>IFERROR(VLOOKUP(ROWS($D$2:D460),$A$2:$B$1000,2,0),"")</f>
        <v/>
      </c>
      <c r="S460" s="14" t="s">
        <v>2190</v>
      </c>
      <c r="T460" s="14" t="s">
        <v>2191</v>
      </c>
      <c r="U460" s="14" t="s">
        <v>2192</v>
      </c>
      <c r="V460" s="14" t="s">
        <v>924</v>
      </c>
    </row>
    <row r="461" spans="1:22" x14ac:dyDescent="0.25">
      <c r="A461">
        <f>IF(ISNUMBER(SEARCH('Project Detail'!$B$5,'Data Validation'!B461)),MAX($A$1:A460)+1,0)</f>
        <v>0</v>
      </c>
      <c r="B461" s="125" t="s">
        <v>122</v>
      </c>
      <c r="D461" t="str">
        <f>IFERROR(VLOOKUP(ROWS($D$2:D461),$A$2:$B$1000,2,0),"")</f>
        <v/>
      </c>
      <c r="S461" s="14" t="s">
        <v>2193</v>
      </c>
      <c r="T461" s="14" t="s">
        <v>2194</v>
      </c>
      <c r="U461" s="14" t="s">
        <v>2195</v>
      </c>
      <c r="V461" s="14" t="s">
        <v>924</v>
      </c>
    </row>
    <row r="462" spans="1:22" x14ac:dyDescent="0.25">
      <c r="A462">
        <f>IF(ISNUMBER(SEARCH('Project Detail'!$B$5,'Data Validation'!B462)),MAX($A$1:A461)+1,0)</f>
        <v>0</v>
      </c>
      <c r="B462" s="125" t="s">
        <v>480</v>
      </c>
      <c r="D462" t="str">
        <f>IFERROR(VLOOKUP(ROWS($D$2:D462),$A$2:$B$1000,2,0),"")</f>
        <v/>
      </c>
      <c r="S462" s="14" t="s">
        <v>2196</v>
      </c>
      <c r="T462" s="14" t="s">
        <v>2197</v>
      </c>
      <c r="U462" s="14" t="s">
        <v>2198</v>
      </c>
      <c r="V462" s="14" t="s">
        <v>924</v>
      </c>
    </row>
    <row r="463" spans="1:22" x14ac:dyDescent="0.25">
      <c r="A463">
        <f>IF(ISNUMBER(SEARCH('Project Detail'!$B$5,'Data Validation'!B463)),MAX($A$1:A462)+1,0)</f>
        <v>0</v>
      </c>
      <c r="B463" s="125" t="s">
        <v>97</v>
      </c>
      <c r="D463" t="str">
        <f>IFERROR(VLOOKUP(ROWS($D$2:D463),$A$2:$B$1000,2,0),"")</f>
        <v/>
      </c>
      <c r="S463" s="14" t="s">
        <v>2199</v>
      </c>
      <c r="T463" s="14" t="s">
        <v>2200</v>
      </c>
      <c r="U463" s="14" t="s">
        <v>2201</v>
      </c>
      <c r="V463" s="14" t="s">
        <v>924</v>
      </c>
    </row>
    <row r="464" spans="1:22" x14ac:dyDescent="0.25">
      <c r="A464">
        <f>IF(ISNUMBER(SEARCH('Project Detail'!$B$5,'Data Validation'!B464)),MAX($A$1:A463)+1,0)</f>
        <v>0</v>
      </c>
      <c r="B464" s="125" t="s">
        <v>123</v>
      </c>
      <c r="D464" t="str">
        <f>IFERROR(VLOOKUP(ROWS($D$2:D464),$A$2:$B$1000,2,0),"")</f>
        <v/>
      </c>
      <c r="S464" s="14" t="s">
        <v>2202</v>
      </c>
      <c r="T464" s="14" t="s">
        <v>2203</v>
      </c>
      <c r="U464" s="14" t="s">
        <v>2204</v>
      </c>
      <c r="V464" s="14" t="s">
        <v>924</v>
      </c>
    </row>
    <row r="465" spans="1:22" x14ac:dyDescent="0.25">
      <c r="A465">
        <f>IF(ISNUMBER(SEARCH('Project Detail'!$B$5,'Data Validation'!B465)),MAX($A$1:A464)+1,0)</f>
        <v>0</v>
      </c>
      <c r="B465" s="125" t="s">
        <v>124</v>
      </c>
      <c r="D465" t="str">
        <f>IFERROR(VLOOKUP(ROWS($D$2:D465),$A$2:$B$1000,2,0),"")</f>
        <v/>
      </c>
      <c r="S465" s="14" t="s">
        <v>2205</v>
      </c>
      <c r="T465" s="14" t="s">
        <v>2206</v>
      </c>
      <c r="U465" s="14" t="s">
        <v>2207</v>
      </c>
      <c r="V465" s="14" t="s">
        <v>924</v>
      </c>
    </row>
    <row r="466" spans="1:22" x14ac:dyDescent="0.25">
      <c r="A466">
        <f>IF(ISNUMBER(SEARCH('Project Detail'!$B$5,'Data Validation'!B466)),MAX($A$1:A465)+1,0)</f>
        <v>0</v>
      </c>
      <c r="B466" s="125" t="s">
        <v>4271</v>
      </c>
      <c r="D466" t="str">
        <f>IFERROR(VLOOKUP(ROWS($D$2:D466),$A$2:$B$1000,2,0),"")</f>
        <v/>
      </c>
      <c r="S466" s="14" t="s">
        <v>2208</v>
      </c>
      <c r="T466" s="14" t="s">
        <v>2209</v>
      </c>
      <c r="U466" s="14" t="s">
        <v>2210</v>
      </c>
      <c r="V466" s="14" t="s">
        <v>924</v>
      </c>
    </row>
    <row r="467" spans="1:22" x14ac:dyDescent="0.25">
      <c r="A467">
        <f>IF(ISNUMBER(SEARCH('Project Detail'!$B$5,'Data Validation'!B467)),MAX($A$1:A466)+1,0)</f>
        <v>0</v>
      </c>
      <c r="B467" s="125" t="s">
        <v>2941</v>
      </c>
      <c r="D467" t="str">
        <f>IFERROR(VLOOKUP(ROWS($D$2:D467),$A$2:$B$1000,2,0),"")</f>
        <v/>
      </c>
      <c r="S467" s="14" t="s">
        <v>2211</v>
      </c>
      <c r="T467" s="14" t="s">
        <v>2212</v>
      </c>
      <c r="U467" s="14" t="s">
        <v>2213</v>
      </c>
      <c r="V467" s="14" t="s">
        <v>924</v>
      </c>
    </row>
    <row r="468" spans="1:22" x14ac:dyDescent="0.25">
      <c r="A468">
        <f>IF(ISNUMBER(SEARCH('Project Detail'!$B$5,'Data Validation'!B468)),MAX($A$1:A467)+1,0)</f>
        <v>0</v>
      </c>
      <c r="B468" s="125" t="s">
        <v>2745</v>
      </c>
      <c r="D468" t="str">
        <f>IFERROR(VLOOKUP(ROWS($D$2:D468),$A$2:$B$1000,2,0),"")</f>
        <v/>
      </c>
      <c r="S468" s="14" t="s">
        <v>2214</v>
      </c>
      <c r="T468" s="14" t="s">
        <v>2215</v>
      </c>
      <c r="U468" s="14" t="s">
        <v>2215</v>
      </c>
      <c r="V468" s="14" t="s">
        <v>924</v>
      </c>
    </row>
    <row r="469" spans="1:22" x14ac:dyDescent="0.25">
      <c r="A469">
        <f>IF(ISNUMBER(SEARCH('Project Detail'!$B$5,'Data Validation'!B469)),MAX($A$1:A468)+1,0)</f>
        <v>0</v>
      </c>
      <c r="B469" s="125" t="s">
        <v>2746</v>
      </c>
      <c r="D469" t="str">
        <f>IFERROR(VLOOKUP(ROWS($D$2:D469),$A$2:$B$1000,2,0),"")</f>
        <v/>
      </c>
      <c r="S469" s="14" t="s">
        <v>2216</v>
      </c>
      <c r="T469" s="14" t="s">
        <v>2217</v>
      </c>
      <c r="U469" s="14" t="s">
        <v>2217</v>
      </c>
      <c r="V469" s="14" t="s">
        <v>914</v>
      </c>
    </row>
    <row r="470" spans="1:22" x14ac:dyDescent="0.25">
      <c r="A470">
        <f>IF(ISNUMBER(SEARCH('Project Detail'!$B$5,'Data Validation'!B470)),MAX($A$1:A469)+1,0)</f>
        <v>0</v>
      </c>
      <c r="B470" s="125" t="s">
        <v>654</v>
      </c>
      <c r="D470" t="str">
        <f>IFERROR(VLOOKUP(ROWS($D$2:D470),$A$2:$B$1000,2,0),"")</f>
        <v/>
      </c>
      <c r="S470" s="14" t="s">
        <v>2218</v>
      </c>
      <c r="T470" s="14" t="s">
        <v>2219</v>
      </c>
      <c r="U470" s="14" t="s">
        <v>2220</v>
      </c>
      <c r="V470" s="14" t="s">
        <v>924</v>
      </c>
    </row>
    <row r="471" spans="1:22" x14ac:dyDescent="0.25">
      <c r="A471">
        <f>IF(ISNUMBER(SEARCH('Project Detail'!$B$5,'Data Validation'!B471)),MAX($A$1:A470)+1,0)</f>
        <v>0</v>
      </c>
      <c r="B471" s="125" t="s">
        <v>674</v>
      </c>
      <c r="D471" t="str">
        <f>IFERROR(VLOOKUP(ROWS($D$2:D471),$A$2:$B$1000,2,0),"")</f>
        <v/>
      </c>
      <c r="S471" s="14" t="s">
        <v>2221</v>
      </c>
      <c r="T471" s="14" t="s">
        <v>2222</v>
      </c>
      <c r="U471" s="14" t="s">
        <v>2223</v>
      </c>
      <c r="V471" s="14" t="s">
        <v>924</v>
      </c>
    </row>
    <row r="472" spans="1:22" x14ac:dyDescent="0.25">
      <c r="A472">
        <f>IF(ISNUMBER(SEARCH('Project Detail'!$B$5,'Data Validation'!B472)),MAX($A$1:A471)+1,0)</f>
        <v>0</v>
      </c>
      <c r="B472" s="125" t="s">
        <v>2943</v>
      </c>
      <c r="D472" t="str">
        <f>IFERROR(VLOOKUP(ROWS($D$2:D472),$A$2:$B$1000,2,0),"")</f>
        <v/>
      </c>
      <c r="S472" s="14" t="s">
        <v>2224</v>
      </c>
      <c r="T472" s="14" t="s">
        <v>2225</v>
      </c>
      <c r="U472" s="14" t="s">
        <v>2226</v>
      </c>
      <c r="V472" s="14" t="s">
        <v>924</v>
      </c>
    </row>
    <row r="473" spans="1:22" x14ac:dyDescent="0.25">
      <c r="A473">
        <f>IF(ISNUMBER(SEARCH('Project Detail'!$B$5,'Data Validation'!B473)),MAX($A$1:A472)+1,0)</f>
        <v>0</v>
      </c>
      <c r="B473" s="125" t="s">
        <v>819</v>
      </c>
      <c r="D473" t="str">
        <f>IFERROR(VLOOKUP(ROWS($D$2:D473),$A$2:$B$1000,2,0),"")</f>
        <v/>
      </c>
      <c r="S473" s="14" t="s">
        <v>2227</v>
      </c>
      <c r="T473" s="14" t="s">
        <v>2228</v>
      </c>
      <c r="U473" s="14" t="s">
        <v>455</v>
      </c>
      <c r="V473" s="14" t="s">
        <v>924</v>
      </c>
    </row>
    <row r="474" spans="1:22" x14ac:dyDescent="0.25">
      <c r="A474">
        <f>IF(ISNUMBER(SEARCH('Project Detail'!$B$5,'Data Validation'!B474)),MAX($A$1:A473)+1,0)</f>
        <v>0</v>
      </c>
      <c r="B474" s="125" t="s">
        <v>4280</v>
      </c>
      <c r="D474" t="str">
        <f>IFERROR(VLOOKUP(ROWS($D$2:D474),$A$2:$B$1000,2,0),"")</f>
        <v/>
      </c>
      <c r="S474" s="14" t="s">
        <v>2229</v>
      </c>
      <c r="T474" s="14" t="s">
        <v>2230</v>
      </c>
      <c r="U474" s="14" t="s">
        <v>2231</v>
      </c>
      <c r="V474" s="14" t="s">
        <v>924</v>
      </c>
    </row>
    <row r="475" spans="1:22" x14ac:dyDescent="0.25">
      <c r="A475">
        <f>IF(ISNUMBER(SEARCH('Project Detail'!$B$5,'Data Validation'!B475)),MAX($A$1:A474)+1,0)</f>
        <v>0</v>
      </c>
      <c r="B475" s="125" t="s">
        <v>2942</v>
      </c>
      <c r="D475" t="str">
        <f>IFERROR(VLOOKUP(ROWS($D$2:D475),$A$2:$B$1000,2,0),"")</f>
        <v/>
      </c>
      <c r="S475" s="14" t="s">
        <v>2232</v>
      </c>
      <c r="T475" s="14" t="s">
        <v>2233</v>
      </c>
      <c r="U475" s="14" t="s">
        <v>2234</v>
      </c>
      <c r="V475" s="14" t="s">
        <v>924</v>
      </c>
    </row>
    <row r="476" spans="1:22" x14ac:dyDescent="0.25">
      <c r="A476">
        <f>IF(ISNUMBER(SEARCH('Project Detail'!$B$5,'Data Validation'!B476)),MAX($A$1:A475)+1,0)</f>
        <v>0</v>
      </c>
      <c r="B476" s="125" t="s">
        <v>4281</v>
      </c>
      <c r="D476" t="str">
        <f>IFERROR(VLOOKUP(ROWS($D$2:D476),$A$2:$B$1000,2,0),"")</f>
        <v/>
      </c>
      <c r="S476" s="14" t="s">
        <v>2235</v>
      </c>
      <c r="T476" s="14" t="s">
        <v>2236</v>
      </c>
      <c r="U476" s="14" t="s">
        <v>2237</v>
      </c>
      <c r="V476" s="14" t="s">
        <v>914</v>
      </c>
    </row>
    <row r="477" spans="1:22" x14ac:dyDescent="0.25">
      <c r="A477">
        <f>IF(ISNUMBER(SEARCH('Project Detail'!$B$5,'Data Validation'!B477)),MAX($A$1:A476)+1,0)</f>
        <v>0</v>
      </c>
      <c r="B477" s="125" t="s">
        <v>400</v>
      </c>
      <c r="D477" t="str">
        <f>IFERROR(VLOOKUP(ROWS($D$2:D477),$A$2:$B$1000,2,0),"")</f>
        <v/>
      </c>
      <c r="S477" s="14" t="s">
        <v>2238</v>
      </c>
      <c r="T477" s="14" t="s">
        <v>2239</v>
      </c>
      <c r="U477" s="14" t="s">
        <v>2240</v>
      </c>
      <c r="V477" s="14" t="s">
        <v>914</v>
      </c>
    </row>
    <row r="478" spans="1:22" x14ac:dyDescent="0.25">
      <c r="A478">
        <f>IF(ISNUMBER(SEARCH('Project Detail'!$B$5,'Data Validation'!B478)),MAX($A$1:A477)+1,0)</f>
        <v>0</v>
      </c>
      <c r="B478" s="125" t="s">
        <v>401</v>
      </c>
      <c r="D478" t="str">
        <f>IFERROR(VLOOKUP(ROWS($D$2:D478),$A$2:$B$1000,2,0),"")</f>
        <v/>
      </c>
      <c r="S478" s="14" t="s">
        <v>2241</v>
      </c>
      <c r="T478" s="14" t="s">
        <v>2242</v>
      </c>
      <c r="U478" s="14" t="s">
        <v>2243</v>
      </c>
      <c r="V478" s="14" t="s">
        <v>924</v>
      </c>
    </row>
    <row r="479" spans="1:22" x14ac:dyDescent="0.25">
      <c r="A479">
        <f>IF(ISNUMBER(SEARCH('Project Detail'!$B$5,'Data Validation'!B479)),MAX($A$1:A478)+1,0)</f>
        <v>0</v>
      </c>
      <c r="B479" s="125" t="s">
        <v>402</v>
      </c>
      <c r="D479" t="str">
        <f>IFERROR(VLOOKUP(ROWS($D$2:D479),$A$2:$B$1000,2,0),"")</f>
        <v/>
      </c>
      <c r="S479" s="14" t="s">
        <v>2244</v>
      </c>
      <c r="T479" s="14" t="s">
        <v>2245</v>
      </c>
      <c r="U479" s="14" t="s">
        <v>2246</v>
      </c>
      <c r="V479" s="14" t="s">
        <v>924</v>
      </c>
    </row>
    <row r="480" spans="1:22" x14ac:dyDescent="0.25">
      <c r="A480">
        <f>IF(ISNUMBER(SEARCH('Project Detail'!$B$5,'Data Validation'!B480)),MAX($A$1:A479)+1,0)</f>
        <v>0</v>
      </c>
      <c r="B480" s="125" t="s">
        <v>4316</v>
      </c>
      <c r="D480" t="str">
        <f>IFERROR(VLOOKUP(ROWS($D$2:D480),$A$2:$B$1000,2,0),"")</f>
        <v/>
      </c>
      <c r="S480" s="14" t="s">
        <v>2247</v>
      </c>
      <c r="T480" s="14" t="s">
        <v>2248</v>
      </c>
      <c r="U480" s="14" t="s">
        <v>2249</v>
      </c>
      <c r="V480" s="14" t="s">
        <v>924</v>
      </c>
    </row>
    <row r="481" spans="1:22" x14ac:dyDescent="0.25">
      <c r="A481">
        <f>IF(ISNUMBER(SEARCH('Project Detail'!$B$5,'Data Validation'!B481)),MAX($A$1:A480)+1,0)</f>
        <v>0</v>
      </c>
      <c r="B481" s="125" t="s">
        <v>870</v>
      </c>
      <c r="D481" t="str">
        <f>IFERROR(VLOOKUP(ROWS($D$2:D481),$A$2:$B$1000,2,0),"")</f>
        <v/>
      </c>
      <c r="S481" s="14" t="s">
        <v>2250</v>
      </c>
      <c r="T481" s="14" t="s">
        <v>712</v>
      </c>
      <c r="U481" s="14" t="s">
        <v>2251</v>
      </c>
      <c r="V481" s="14" t="s">
        <v>924</v>
      </c>
    </row>
    <row r="482" spans="1:22" x14ac:dyDescent="0.25">
      <c r="A482">
        <f>IF(ISNUMBER(SEARCH('Project Detail'!$B$5,'Data Validation'!B482)),MAX($A$1:A481)+1,0)</f>
        <v>0</v>
      </c>
      <c r="B482" s="125" t="s">
        <v>2638</v>
      </c>
      <c r="D482" t="str">
        <f>IFERROR(VLOOKUP(ROWS($D$2:D482),$A$2:$B$1000,2,0),"")</f>
        <v/>
      </c>
      <c r="S482" s="14" t="s">
        <v>2252</v>
      </c>
      <c r="T482" s="14" t="s">
        <v>2253</v>
      </c>
      <c r="U482" s="14" t="s">
        <v>2254</v>
      </c>
      <c r="V482" s="14" t="s">
        <v>924</v>
      </c>
    </row>
    <row r="483" spans="1:22" x14ac:dyDescent="0.25">
      <c r="A483">
        <f>IF(ISNUMBER(SEARCH('Project Detail'!$B$5,'Data Validation'!B483)),MAX($A$1:A482)+1,0)</f>
        <v>0</v>
      </c>
      <c r="B483" s="125" t="s">
        <v>754</v>
      </c>
      <c r="D483" t="str">
        <f>IFERROR(VLOOKUP(ROWS($D$2:D483),$A$2:$B$1000,2,0),"")</f>
        <v/>
      </c>
      <c r="S483" s="14" t="s">
        <v>2255</v>
      </c>
      <c r="T483" s="14" t="s">
        <v>2256</v>
      </c>
      <c r="U483" s="14" t="s">
        <v>2257</v>
      </c>
      <c r="V483" s="14" t="s">
        <v>924</v>
      </c>
    </row>
    <row r="484" spans="1:22" x14ac:dyDescent="0.25">
      <c r="A484">
        <f>IF(ISNUMBER(SEARCH('Project Detail'!$B$5,'Data Validation'!B484)),MAX($A$1:A483)+1,0)</f>
        <v>0</v>
      </c>
      <c r="B484" s="125" t="s">
        <v>2637</v>
      </c>
      <c r="D484" t="str">
        <f>IFERROR(VLOOKUP(ROWS($D$2:D484),$A$2:$B$1000,2,0),"")</f>
        <v/>
      </c>
      <c r="S484" s="14" t="s">
        <v>2258</v>
      </c>
      <c r="T484" s="14" t="s">
        <v>2259</v>
      </c>
      <c r="U484" s="14" t="s">
        <v>2260</v>
      </c>
      <c r="V484" s="14" t="s">
        <v>924</v>
      </c>
    </row>
    <row r="485" spans="1:22" x14ac:dyDescent="0.25">
      <c r="A485">
        <f>IF(ISNUMBER(SEARCH('Project Detail'!$B$5,'Data Validation'!B485)),MAX($A$1:A484)+1,0)</f>
        <v>0</v>
      </c>
      <c r="B485" s="125" t="s">
        <v>758</v>
      </c>
      <c r="D485" t="str">
        <f>IFERROR(VLOOKUP(ROWS($D$2:D485),$A$2:$B$1000,2,0),"")</f>
        <v/>
      </c>
      <c r="S485" s="14" t="s">
        <v>2261</v>
      </c>
      <c r="T485" s="14" t="s">
        <v>2262</v>
      </c>
      <c r="U485" s="14" t="s">
        <v>2262</v>
      </c>
      <c r="V485" s="14" t="s">
        <v>924</v>
      </c>
    </row>
    <row r="486" spans="1:22" x14ac:dyDescent="0.25">
      <c r="A486">
        <f>IF(ISNUMBER(SEARCH('Project Detail'!$B$5,'Data Validation'!B486)),MAX($A$1:A485)+1,0)</f>
        <v>0</v>
      </c>
      <c r="B486" s="125" t="s">
        <v>2804</v>
      </c>
      <c r="D486" t="str">
        <f>IFERROR(VLOOKUP(ROWS($D$2:D486),$A$2:$B$1000,2,0),"")</f>
        <v/>
      </c>
      <c r="S486" s="14" t="s">
        <v>2263</v>
      </c>
      <c r="T486" s="14" t="s">
        <v>2264</v>
      </c>
      <c r="U486" s="14" t="s">
        <v>2265</v>
      </c>
      <c r="V486" s="14" t="s">
        <v>924</v>
      </c>
    </row>
    <row r="487" spans="1:22" x14ac:dyDescent="0.25">
      <c r="A487">
        <f>IF(ISNUMBER(SEARCH('Project Detail'!$B$5,'Data Validation'!B487)),MAX($A$1:A486)+1,0)</f>
        <v>0</v>
      </c>
      <c r="B487" s="125" t="s">
        <v>404</v>
      </c>
      <c r="D487" t="str">
        <f>IFERROR(VLOOKUP(ROWS($D$2:D487),$A$2:$B$1000,2,0),"")</f>
        <v/>
      </c>
      <c r="S487" s="14" t="s">
        <v>2266</v>
      </c>
      <c r="T487" s="14" t="s">
        <v>2267</v>
      </c>
      <c r="U487" s="14" t="s">
        <v>2267</v>
      </c>
      <c r="V487" s="14" t="s">
        <v>924</v>
      </c>
    </row>
    <row r="488" spans="1:22" x14ac:dyDescent="0.25">
      <c r="A488">
        <f>IF(ISNUMBER(SEARCH('Project Detail'!$B$5,'Data Validation'!B488)),MAX($A$1:A487)+1,0)</f>
        <v>0</v>
      </c>
      <c r="B488" s="125" t="s">
        <v>405</v>
      </c>
      <c r="D488" t="str">
        <f>IFERROR(VLOOKUP(ROWS($D$2:D488),$A$2:$B$1000,2,0),"")</f>
        <v/>
      </c>
      <c r="S488" s="14" t="s">
        <v>2268</v>
      </c>
      <c r="T488" s="14" t="s">
        <v>2269</v>
      </c>
      <c r="U488" s="14" t="s">
        <v>2269</v>
      </c>
      <c r="V488" s="14" t="s">
        <v>924</v>
      </c>
    </row>
    <row r="489" spans="1:22" x14ac:dyDescent="0.25">
      <c r="A489">
        <f>IF(ISNUMBER(SEARCH('Project Detail'!$B$5,'Data Validation'!B489)),MAX($A$1:A488)+1,0)</f>
        <v>0</v>
      </c>
      <c r="B489" s="125" t="s">
        <v>406</v>
      </c>
      <c r="D489" t="str">
        <f>IFERROR(VLOOKUP(ROWS($D$2:D489),$A$2:$B$1000,2,0),"")</f>
        <v/>
      </c>
      <c r="S489" s="14" t="s">
        <v>2270</v>
      </c>
      <c r="T489" s="14" t="s">
        <v>2271</v>
      </c>
      <c r="U489" s="14" t="s">
        <v>2271</v>
      </c>
      <c r="V489" s="14" t="s">
        <v>924</v>
      </c>
    </row>
    <row r="490" spans="1:22" x14ac:dyDescent="0.25">
      <c r="A490">
        <f>IF(ISNUMBER(SEARCH('Project Detail'!$B$5,'Data Validation'!B490)),MAX($A$1:A489)+1,0)</f>
        <v>0</v>
      </c>
      <c r="B490" s="125" t="s">
        <v>407</v>
      </c>
      <c r="D490" t="str">
        <f>IFERROR(VLOOKUP(ROWS($D$2:D490),$A$2:$B$1000,2,0),"")</f>
        <v/>
      </c>
      <c r="S490" s="14" t="s">
        <v>2272</v>
      </c>
      <c r="T490" s="14" t="s">
        <v>2273</v>
      </c>
      <c r="U490" s="14" t="s">
        <v>2273</v>
      </c>
      <c r="V490" s="14" t="s">
        <v>924</v>
      </c>
    </row>
    <row r="491" spans="1:22" x14ac:dyDescent="0.25">
      <c r="A491">
        <f>IF(ISNUMBER(SEARCH('Project Detail'!$B$5,'Data Validation'!B491)),MAX($A$1:A490)+1,0)</f>
        <v>0</v>
      </c>
      <c r="B491" s="125" t="s">
        <v>636</v>
      </c>
      <c r="D491" t="str">
        <f>IFERROR(VLOOKUP(ROWS($D$2:D491),$A$2:$B$1000,2,0),"")</f>
        <v/>
      </c>
      <c r="S491" s="14" t="s">
        <v>2274</v>
      </c>
      <c r="T491" s="14" t="s">
        <v>2275</v>
      </c>
      <c r="U491" s="14" t="s">
        <v>2275</v>
      </c>
      <c r="V491" s="14" t="s">
        <v>924</v>
      </c>
    </row>
    <row r="492" spans="1:22" x14ac:dyDescent="0.25">
      <c r="A492">
        <f>IF(ISNUMBER(SEARCH('Project Detail'!$B$5,'Data Validation'!B492)),MAX($A$1:A491)+1,0)</f>
        <v>0</v>
      </c>
      <c r="B492" s="125" t="s">
        <v>3448</v>
      </c>
      <c r="D492" t="str">
        <f>IFERROR(VLOOKUP(ROWS($D$2:D492),$A$2:$B$1000,2,0),"")</f>
        <v/>
      </c>
      <c r="S492" s="14" t="s">
        <v>2276</v>
      </c>
      <c r="T492" s="14" t="s">
        <v>2277</v>
      </c>
      <c r="U492" s="14" t="s">
        <v>2277</v>
      </c>
      <c r="V492" s="14" t="s">
        <v>924</v>
      </c>
    </row>
    <row r="493" spans="1:22" x14ac:dyDescent="0.25">
      <c r="A493">
        <f>IF(ISNUMBER(SEARCH('Project Detail'!$B$5,'Data Validation'!B493)),MAX($A$1:A492)+1,0)</f>
        <v>0</v>
      </c>
      <c r="B493" s="125" t="s">
        <v>408</v>
      </c>
      <c r="D493" t="str">
        <f>IFERROR(VLOOKUP(ROWS($D$2:D493),$A$2:$B$1000,2,0),"")</f>
        <v/>
      </c>
      <c r="S493" s="14" t="s">
        <v>2278</v>
      </c>
      <c r="T493" s="14" t="s">
        <v>2279</v>
      </c>
      <c r="U493" s="14" t="s">
        <v>2279</v>
      </c>
      <c r="V493" s="14" t="s">
        <v>924</v>
      </c>
    </row>
    <row r="494" spans="1:22" x14ac:dyDescent="0.25">
      <c r="A494">
        <f>IF(ISNUMBER(SEARCH('Project Detail'!$B$5,'Data Validation'!B494)),MAX($A$1:A493)+1,0)</f>
        <v>0</v>
      </c>
      <c r="B494" s="125" t="s">
        <v>4651</v>
      </c>
      <c r="D494" t="str">
        <f>IFERROR(VLOOKUP(ROWS($D$2:D494),$A$2:$B$1000,2,0),"")</f>
        <v/>
      </c>
      <c r="S494" s="14" t="s">
        <v>2280</v>
      </c>
      <c r="T494" s="14" t="s">
        <v>2281</v>
      </c>
      <c r="U494" s="14" t="s">
        <v>2282</v>
      </c>
      <c r="V494" s="14" t="s">
        <v>924</v>
      </c>
    </row>
    <row r="495" spans="1:22" x14ac:dyDescent="0.25">
      <c r="A495">
        <f>IF(ISNUMBER(SEARCH('Project Detail'!$B$5,'Data Validation'!B495)),MAX($A$1:A494)+1,0)</f>
        <v>0</v>
      </c>
      <c r="B495" s="125" t="s">
        <v>2665</v>
      </c>
      <c r="D495" t="str">
        <f>IFERROR(VLOOKUP(ROWS($D$2:D495),$A$2:$B$1000,2,0),"")</f>
        <v/>
      </c>
      <c r="S495" s="14" t="s">
        <v>2283</v>
      </c>
      <c r="T495" s="14" t="s">
        <v>2284</v>
      </c>
      <c r="U495" s="14" t="s">
        <v>2284</v>
      </c>
      <c r="V495" s="14" t="s">
        <v>924</v>
      </c>
    </row>
    <row r="496" spans="1:22" x14ac:dyDescent="0.25">
      <c r="A496">
        <f>IF(ISNUMBER(SEARCH('Project Detail'!$B$5,'Data Validation'!B496)),MAX($A$1:A495)+1,0)</f>
        <v>0</v>
      </c>
      <c r="B496" s="125" t="s">
        <v>132</v>
      </c>
      <c r="D496" t="str">
        <f>IFERROR(VLOOKUP(ROWS($D$2:D496),$A$2:$B$1000,2,0),"")</f>
        <v/>
      </c>
      <c r="S496" s="14" t="s">
        <v>2285</v>
      </c>
      <c r="T496" s="14" t="s">
        <v>2286</v>
      </c>
      <c r="U496" s="14" t="s">
        <v>2287</v>
      </c>
      <c r="V496" s="14" t="s">
        <v>924</v>
      </c>
    </row>
    <row r="497" spans="1:22" x14ac:dyDescent="0.25">
      <c r="A497">
        <f>IF(ISNUMBER(SEARCH('Project Detail'!$B$5,'Data Validation'!B497)),MAX($A$1:A496)+1,0)</f>
        <v>0</v>
      </c>
      <c r="B497" s="125" t="s">
        <v>139</v>
      </c>
      <c r="D497" t="str">
        <f>IFERROR(VLOOKUP(ROWS($D$2:D497),$A$2:$B$1000,2,0),"")</f>
        <v/>
      </c>
      <c r="S497" s="14" t="s">
        <v>2288</v>
      </c>
      <c r="T497" s="14" t="s">
        <v>2289</v>
      </c>
      <c r="U497" s="14" t="s">
        <v>2290</v>
      </c>
      <c r="V497" s="14" t="s">
        <v>924</v>
      </c>
    </row>
    <row r="498" spans="1:22" x14ac:dyDescent="0.25">
      <c r="A498">
        <f>IF(ISNUMBER(SEARCH('Project Detail'!$B$5,'Data Validation'!B498)),MAX($A$1:A497)+1,0)</f>
        <v>0</v>
      </c>
      <c r="B498" s="125" t="s">
        <v>136</v>
      </c>
      <c r="D498" t="str">
        <f>IFERROR(VLOOKUP(ROWS($D$2:D498),$A$2:$B$1000,2,0),"")</f>
        <v/>
      </c>
      <c r="S498" s="14" t="s">
        <v>2291</v>
      </c>
      <c r="T498" s="14" t="s">
        <v>2292</v>
      </c>
      <c r="U498" s="14" t="s">
        <v>2293</v>
      </c>
      <c r="V498" s="14" t="s">
        <v>924</v>
      </c>
    </row>
    <row r="499" spans="1:22" x14ac:dyDescent="0.25">
      <c r="A499">
        <f>IF(ISNUMBER(SEARCH('Project Detail'!$B$5,'Data Validation'!B499)),MAX($A$1:A498)+1,0)</f>
        <v>0</v>
      </c>
      <c r="B499" s="125" t="s">
        <v>702</v>
      </c>
      <c r="D499" t="str">
        <f>IFERROR(VLOOKUP(ROWS($D$2:D499),$A$2:$B$1000,2,0),"")</f>
        <v/>
      </c>
      <c r="S499" s="14" t="s">
        <v>2294</v>
      </c>
      <c r="T499" s="14" t="s">
        <v>2295</v>
      </c>
      <c r="U499" s="14" t="s">
        <v>2296</v>
      </c>
      <c r="V499" s="14" t="s">
        <v>924</v>
      </c>
    </row>
    <row r="500" spans="1:22" x14ac:dyDescent="0.25">
      <c r="A500">
        <f>IF(ISNUMBER(SEARCH('Project Detail'!$B$5,'Data Validation'!B500)),MAX($A$1:A499)+1,0)</f>
        <v>0</v>
      </c>
      <c r="B500" s="125" t="s">
        <v>411</v>
      </c>
      <c r="D500" t="str">
        <f>IFERROR(VLOOKUP(ROWS($D$2:D500),$A$2:$B$1000,2,0),"")</f>
        <v/>
      </c>
      <c r="S500" s="14" t="s">
        <v>2297</v>
      </c>
      <c r="T500" s="14" t="s">
        <v>2298</v>
      </c>
      <c r="U500" s="14" t="s">
        <v>2299</v>
      </c>
      <c r="V500" s="14" t="s">
        <v>924</v>
      </c>
    </row>
    <row r="501" spans="1:22" x14ac:dyDescent="0.25">
      <c r="A501">
        <f>IF(ISNUMBER(SEARCH('Project Detail'!$B$5,'Data Validation'!B501)),MAX($A$1:A500)+1,0)</f>
        <v>0</v>
      </c>
      <c r="B501" s="125" t="s">
        <v>620</v>
      </c>
      <c r="D501" t="str">
        <f>IFERROR(VLOOKUP(ROWS($D$2:D501),$A$2:$B$1000,2,0),"")</f>
        <v/>
      </c>
      <c r="S501" s="14" t="s">
        <v>2300</v>
      </c>
      <c r="T501" s="14" t="s">
        <v>2301</v>
      </c>
      <c r="U501" s="14" t="s">
        <v>2302</v>
      </c>
      <c r="V501" s="14" t="s">
        <v>924</v>
      </c>
    </row>
    <row r="502" spans="1:22" x14ac:dyDescent="0.25">
      <c r="A502">
        <f>IF(ISNUMBER(SEARCH('Project Detail'!$B$5,'Data Validation'!B502)),MAX($A$1:A501)+1,0)</f>
        <v>0</v>
      </c>
      <c r="B502" s="125" t="s">
        <v>735</v>
      </c>
      <c r="D502" t="str">
        <f>IFERROR(VLOOKUP(ROWS($D$2:D502),$A$2:$B$1000,2,0),"")</f>
        <v/>
      </c>
      <c r="S502" s="14" t="s">
        <v>2303</v>
      </c>
      <c r="T502" s="14" t="s">
        <v>2304</v>
      </c>
      <c r="U502" s="14" t="s">
        <v>2304</v>
      </c>
      <c r="V502" s="14" t="s">
        <v>924</v>
      </c>
    </row>
    <row r="503" spans="1:22" x14ac:dyDescent="0.25">
      <c r="A503">
        <f>IF(ISNUMBER(SEARCH('Project Detail'!$B$5,'Data Validation'!B503)),MAX($A$1:A502)+1,0)</f>
        <v>0</v>
      </c>
      <c r="B503" s="125" t="s">
        <v>624</v>
      </c>
      <c r="D503" t="str">
        <f>IFERROR(VLOOKUP(ROWS($D$2:D503),$A$2:$B$1000,2,0),"")</f>
        <v/>
      </c>
      <c r="S503" s="14" t="s">
        <v>2305</v>
      </c>
      <c r="T503" s="14" t="s">
        <v>2306</v>
      </c>
      <c r="U503" s="14" t="s">
        <v>2306</v>
      </c>
      <c r="V503" s="14" t="s">
        <v>924</v>
      </c>
    </row>
    <row r="504" spans="1:22" x14ac:dyDescent="0.25">
      <c r="A504">
        <f>IF(ISNUMBER(SEARCH('Project Detail'!$B$5,'Data Validation'!B504)),MAX($A$1:A503)+1,0)</f>
        <v>0</v>
      </c>
      <c r="B504" s="125" t="s">
        <v>854</v>
      </c>
      <c r="D504" t="str">
        <f>IFERROR(VLOOKUP(ROWS($D$2:D504),$A$2:$B$1000,2,0),"")</f>
        <v/>
      </c>
      <c r="S504" s="14" t="s">
        <v>2307</v>
      </c>
      <c r="T504" s="14" t="s">
        <v>276</v>
      </c>
      <c r="U504" s="14" t="s">
        <v>276</v>
      </c>
      <c r="V504" s="14" t="s">
        <v>924</v>
      </c>
    </row>
    <row r="505" spans="1:22" x14ac:dyDescent="0.25">
      <c r="A505">
        <f>IF(ISNUMBER(SEARCH('Project Detail'!$B$5,'Data Validation'!B505)),MAX($A$1:A504)+1,0)</f>
        <v>0</v>
      </c>
      <c r="B505" s="125" t="s">
        <v>840</v>
      </c>
      <c r="D505" t="str">
        <f>IFERROR(VLOOKUP(ROWS($D$2:D505),$A$2:$B$1000,2,0),"")</f>
        <v/>
      </c>
      <c r="S505" s="14" t="s">
        <v>2308</v>
      </c>
      <c r="T505" s="14" t="s">
        <v>2309</v>
      </c>
      <c r="U505" s="14" t="s">
        <v>2309</v>
      </c>
      <c r="V505" s="14" t="s">
        <v>924</v>
      </c>
    </row>
    <row r="506" spans="1:22" x14ac:dyDescent="0.25">
      <c r="A506">
        <f>IF(ISNUMBER(SEARCH('Project Detail'!$B$5,'Data Validation'!B506)),MAX($A$1:A505)+1,0)</f>
        <v>0</v>
      </c>
      <c r="B506" s="125" t="s">
        <v>703</v>
      </c>
      <c r="D506" t="str">
        <f>IFERROR(VLOOKUP(ROWS($D$2:D506),$A$2:$B$1000,2,0),"")</f>
        <v/>
      </c>
      <c r="S506" s="14" t="s">
        <v>2310</v>
      </c>
      <c r="T506" s="14" t="s">
        <v>2311</v>
      </c>
      <c r="U506" s="14" t="s">
        <v>2311</v>
      </c>
      <c r="V506" s="14" t="s">
        <v>924</v>
      </c>
    </row>
    <row r="507" spans="1:22" x14ac:dyDescent="0.25">
      <c r="A507">
        <f>IF(ISNUMBER(SEARCH('Project Detail'!$B$5,'Data Validation'!B507)),MAX($A$1:A506)+1,0)</f>
        <v>0</v>
      </c>
      <c r="B507" s="125" t="s">
        <v>711</v>
      </c>
      <c r="D507" t="str">
        <f>IFERROR(VLOOKUP(ROWS($D$2:D507),$A$2:$B$1000,2,0),"")</f>
        <v/>
      </c>
      <c r="S507" s="14" t="s">
        <v>2312</v>
      </c>
      <c r="T507" s="14" t="s">
        <v>2313</v>
      </c>
      <c r="U507" s="14" t="s">
        <v>2313</v>
      </c>
      <c r="V507" s="14" t="s">
        <v>924</v>
      </c>
    </row>
    <row r="508" spans="1:22" x14ac:dyDescent="0.25">
      <c r="A508">
        <f>IF(ISNUMBER(SEARCH('Project Detail'!$B$5,'Data Validation'!B508)),MAX($A$1:A507)+1,0)</f>
        <v>0</v>
      </c>
      <c r="B508" s="125" t="s">
        <v>847</v>
      </c>
      <c r="D508" t="str">
        <f>IFERROR(VLOOKUP(ROWS($D$2:D508),$A$2:$B$1000,2,0),"")</f>
        <v/>
      </c>
      <c r="S508" s="14" t="s">
        <v>2314</v>
      </c>
      <c r="T508" s="14" t="s">
        <v>2315</v>
      </c>
      <c r="U508" s="14" t="s">
        <v>2315</v>
      </c>
      <c r="V508" s="14" t="s">
        <v>924</v>
      </c>
    </row>
    <row r="509" spans="1:22" x14ac:dyDescent="0.25">
      <c r="A509">
        <f>IF(ISNUMBER(SEARCH('Project Detail'!$B$5,'Data Validation'!B509)),MAX($A$1:A508)+1,0)</f>
        <v>0</v>
      </c>
      <c r="B509" s="125" t="s">
        <v>747</v>
      </c>
      <c r="D509" t="str">
        <f>IFERROR(VLOOKUP(ROWS($D$2:D509),$A$2:$B$1000,2,0),"")</f>
        <v/>
      </c>
      <c r="S509" s="14" t="s">
        <v>2316</v>
      </c>
      <c r="T509" s="14" t="s">
        <v>2317</v>
      </c>
      <c r="U509" s="14" t="s">
        <v>2317</v>
      </c>
      <c r="V509" s="14" t="s">
        <v>924</v>
      </c>
    </row>
    <row r="510" spans="1:22" x14ac:dyDescent="0.25">
      <c r="A510">
        <f>IF(ISNUMBER(SEARCH('Project Detail'!$B$5,'Data Validation'!B510)),MAX($A$1:A509)+1,0)</f>
        <v>0</v>
      </c>
      <c r="B510" s="125" t="s">
        <v>179</v>
      </c>
      <c r="D510" t="str">
        <f>IFERROR(VLOOKUP(ROWS($D$2:D510),$A$2:$B$1000,2,0),"")</f>
        <v/>
      </c>
      <c r="S510" s="14" t="s">
        <v>2318</v>
      </c>
      <c r="T510" s="14" t="s">
        <v>2319</v>
      </c>
      <c r="U510" s="14" t="s">
        <v>2320</v>
      </c>
      <c r="V510" s="14" t="s">
        <v>924</v>
      </c>
    </row>
    <row r="511" spans="1:22" x14ac:dyDescent="0.25">
      <c r="A511">
        <f>IF(ISNUMBER(SEARCH('Project Detail'!$B$5,'Data Validation'!B511)),MAX($A$1:A510)+1,0)</f>
        <v>0</v>
      </c>
      <c r="B511" s="125" t="s">
        <v>656</v>
      </c>
      <c r="D511" t="str">
        <f>IFERROR(VLOOKUP(ROWS($D$2:D511),$A$2:$B$1000,2,0),"")</f>
        <v/>
      </c>
      <c r="S511" s="14" t="s">
        <v>2321</v>
      </c>
      <c r="T511" s="14" t="s">
        <v>2322</v>
      </c>
      <c r="U511" s="14" t="s">
        <v>2323</v>
      </c>
      <c r="V511" s="14" t="s">
        <v>924</v>
      </c>
    </row>
    <row r="512" spans="1:22" x14ac:dyDescent="0.25">
      <c r="A512">
        <f>IF(ISNUMBER(SEARCH('Project Detail'!$B$5,'Data Validation'!B512)),MAX($A$1:A511)+1,0)</f>
        <v>0</v>
      </c>
      <c r="B512" s="125" t="s">
        <v>413</v>
      </c>
      <c r="D512" t="str">
        <f>IFERROR(VLOOKUP(ROWS($D$2:D512),$A$2:$B$1000,2,0),"")</f>
        <v/>
      </c>
      <c r="S512" s="14" t="s">
        <v>2324</v>
      </c>
      <c r="T512" s="14" t="s">
        <v>2325</v>
      </c>
      <c r="U512" s="14" t="s">
        <v>2326</v>
      </c>
      <c r="V512" s="14" t="s">
        <v>924</v>
      </c>
    </row>
    <row r="513" spans="1:22" x14ac:dyDescent="0.25">
      <c r="A513">
        <f>IF(ISNUMBER(SEARCH('Project Detail'!$B$5,'Data Validation'!B513)),MAX($A$1:A512)+1,0)</f>
        <v>0</v>
      </c>
      <c r="B513" s="125" t="s">
        <v>783</v>
      </c>
      <c r="D513" t="str">
        <f>IFERROR(VLOOKUP(ROWS($D$2:D513),$A$2:$B$1000,2,0),"")</f>
        <v/>
      </c>
      <c r="S513" s="14" t="s">
        <v>2327</v>
      </c>
      <c r="T513" s="14" t="s">
        <v>2328</v>
      </c>
      <c r="U513" s="14" t="s">
        <v>2329</v>
      </c>
      <c r="V513" s="14" t="s">
        <v>924</v>
      </c>
    </row>
    <row r="514" spans="1:22" x14ac:dyDescent="0.25">
      <c r="A514">
        <f>IF(ISNUMBER(SEARCH('Project Detail'!$B$5,'Data Validation'!B514)),MAX($A$1:A513)+1,0)</f>
        <v>0</v>
      </c>
      <c r="B514" s="125" t="s">
        <v>683</v>
      </c>
      <c r="D514" t="str">
        <f>IFERROR(VLOOKUP(ROWS($D$2:D514),$A$2:$B$1000,2,0),"")</f>
        <v/>
      </c>
      <c r="S514" s="14" t="s">
        <v>2330</v>
      </c>
      <c r="T514" s="14" t="s">
        <v>2331</v>
      </c>
      <c r="U514" s="14" t="s">
        <v>2332</v>
      </c>
      <c r="V514" s="14" t="s">
        <v>924</v>
      </c>
    </row>
    <row r="515" spans="1:22" x14ac:dyDescent="0.25">
      <c r="A515">
        <f>IF(ISNUMBER(SEARCH('Project Detail'!$B$5,'Data Validation'!B515)),MAX($A$1:A514)+1,0)</f>
        <v>0</v>
      </c>
      <c r="B515" s="125" t="s">
        <v>883</v>
      </c>
      <c r="D515" t="str">
        <f>IFERROR(VLOOKUP(ROWS($D$2:D515),$A$2:$B$1000,2,0),"")</f>
        <v/>
      </c>
      <c r="S515" s="14" t="s">
        <v>2333</v>
      </c>
      <c r="T515" s="14" t="s">
        <v>2334</v>
      </c>
      <c r="U515" s="14" t="s">
        <v>2335</v>
      </c>
      <c r="V515" s="14" t="s">
        <v>924</v>
      </c>
    </row>
    <row r="516" spans="1:22" x14ac:dyDescent="0.25">
      <c r="A516">
        <f>IF(ISNUMBER(SEARCH('Project Detail'!$B$5,'Data Validation'!B516)),MAX($A$1:A515)+1,0)</f>
        <v>0</v>
      </c>
      <c r="B516" s="125" t="s">
        <v>4653</v>
      </c>
      <c r="D516" t="str">
        <f>IFERROR(VLOOKUP(ROWS($D$2:D516),$A$2:$B$1000,2,0),"")</f>
        <v/>
      </c>
      <c r="S516" s="14" t="s">
        <v>2336</v>
      </c>
      <c r="T516" s="14" t="s">
        <v>2337</v>
      </c>
      <c r="U516" s="14" t="s">
        <v>2338</v>
      </c>
      <c r="V516" s="14" t="s">
        <v>924</v>
      </c>
    </row>
    <row r="517" spans="1:22" x14ac:dyDescent="0.25">
      <c r="A517">
        <f>IF(ISNUMBER(SEARCH('Project Detail'!$B$5,'Data Validation'!B517)),MAX($A$1:A516)+1,0)</f>
        <v>0</v>
      </c>
      <c r="B517" s="125" t="s">
        <v>4657</v>
      </c>
      <c r="D517" t="str">
        <f>IFERROR(VLOOKUP(ROWS($D$2:D517),$A$2:$B$1000,2,0),"")</f>
        <v/>
      </c>
      <c r="S517" s="14" t="s">
        <v>2339</v>
      </c>
      <c r="T517" s="14" t="s">
        <v>2340</v>
      </c>
      <c r="U517" s="14" t="s">
        <v>2340</v>
      </c>
    </row>
    <row r="518" spans="1:22" x14ac:dyDescent="0.25">
      <c r="A518">
        <f>IF(ISNUMBER(SEARCH('Project Detail'!$B$5,'Data Validation'!B518)),MAX($A$1:A517)+1,0)</f>
        <v>0</v>
      </c>
      <c r="B518" s="125" t="s">
        <v>4110</v>
      </c>
      <c r="D518" t="str">
        <f>IFERROR(VLOOKUP(ROWS($D$2:D518),$A$2:$B$1000,2,0),"")</f>
        <v/>
      </c>
      <c r="S518" s="14" t="s">
        <v>2341</v>
      </c>
      <c r="T518" s="14" t="s">
        <v>2342</v>
      </c>
      <c r="U518" s="14" t="s">
        <v>2343</v>
      </c>
      <c r="V518" s="14" t="s">
        <v>924</v>
      </c>
    </row>
    <row r="519" spans="1:22" x14ac:dyDescent="0.25">
      <c r="A519">
        <f>IF(ISNUMBER(SEARCH('Project Detail'!$B$5,'Data Validation'!B519)),MAX($A$1:A518)+1,0)</f>
        <v>0</v>
      </c>
      <c r="B519" s="125" t="s">
        <v>4109</v>
      </c>
      <c r="D519" t="str">
        <f>IFERROR(VLOOKUP(ROWS($D$2:D519),$A$2:$B$1000,2,0),"")</f>
        <v/>
      </c>
      <c r="S519" s="14" t="s">
        <v>2344</v>
      </c>
      <c r="T519" s="14" t="s">
        <v>2345</v>
      </c>
      <c r="U519" s="14" t="s">
        <v>291</v>
      </c>
      <c r="V519" s="14" t="s">
        <v>914</v>
      </c>
    </row>
    <row r="520" spans="1:22" x14ac:dyDescent="0.25">
      <c r="A520">
        <f>IF(ISNUMBER(SEARCH('Project Detail'!$B$5,'Data Validation'!B520)),MAX($A$1:A519)+1,0)</f>
        <v>0</v>
      </c>
      <c r="B520" s="125" t="s">
        <v>2747</v>
      </c>
      <c r="D520" t="str">
        <f>IFERROR(VLOOKUP(ROWS($D$2:D520),$A$2:$B$1000,2,0),"")</f>
        <v/>
      </c>
      <c r="S520" s="14" t="s">
        <v>2346</v>
      </c>
      <c r="T520" s="14" t="s">
        <v>2347</v>
      </c>
      <c r="U520" s="14" t="s">
        <v>2348</v>
      </c>
      <c r="V520" s="14" t="s">
        <v>924</v>
      </c>
    </row>
    <row r="521" spans="1:22" x14ac:dyDescent="0.25">
      <c r="A521">
        <f>IF(ISNUMBER(SEARCH('Project Detail'!$B$5,'Data Validation'!B521)),MAX($A$1:A520)+1,0)</f>
        <v>0</v>
      </c>
      <c r="B521" s="125" t="s">
        <v>3384</v>
      </c>
      <c r="D521" t="str">
        <f>IFERROR(VLOOKUP(ROWS($D$2:D521),$A$2:$B$1000,2,0),"")</f>
        <v/>
      </c>
      <c r="S521" s="14" t="s">
        <v>2349</v>
      </c>
      <c r="T521" s="14" t="s">
        <v>2350</v>
      </c>
      <c r="U521" s="14" t="s">
        <v>2350</v>
      </c>
    </row>
    <row r="522" spans="1:22" x14ac:dyDescent="0.25">
      <c r="A522">
        <f>IF(ISNUMBER(SEARCH('Project Detail'!$B$5,'Data Validation'!B522)),MAX($A$1:A521)+1,0)</f>
        <v>0</v>
      </c>
      <c r="B522" s="125" t="s">
        <v>851</v>
      </c>
      <c r="D522" t="str">
        <f>IFERROR(VLOOKUP(ROWS($D$2:D522),$A$2:$B$1000,2,0),"")</f>
        <v/>
      </c>
      <c r="S522" s="14" t="s">
        <v>2351</v>
      </c>
      <c r="T522" s="14" t="s">
        <v>2352</v>
      </c>
      <c r="U522" s="14" t="s">
        <v>2352</v>
      </c>
    </row>
    <row r="523" spans="1:22" x14ac:dyDescent="0.25">
      <c r="A523">
        <f>IF(ISNUMBER(SEARCH('Project Detail'!$B$5,'Data Validation'!B523)),MAX($A$1:A522)+1,0)</f>
        <v>0</v>
      </c>
      <c r="B523" s="125" t="s">
        <v>250</v>
      </c>
      <c r="D523" t="str">
        <f>IFERROR(VLOOKUP(ROWS($D$2:D523),$A$2:$B$1000,2,0),"")</f>
        <v/>
      </c>
      <c r="S523" s="14" t="s">
        <v>2353</v>
      </c>
      <c r="T523" s="14" t="s">
        <v>2354</v>
      </c>
      <c r="U523" s="14" t="s">
        <v>2354</v>
      </c>
    </row>
    <row r="524" spans="1:22" x14ac:dyDescent="0.25">
      <c r="A524">
        <f>IF(ISNUMBER(SEARCH('Project Detail'!$B$5,'Data Validation'!B524)),MAX($A$1:A523)+1,0)</f>
        <v>0</v>
      </c>
      <c r="B524" s="125" t="s">
        <v>249</v>
      </c>
      <c r="D524" t="str">
        <f>IFERROR(VLOOKUP(ROWS($D$2:D524),$A$2:$B$1000,2,0),"")</f>
        <v/>
      </c>
      <c r="S524" s="14" t="s">
        <v>2355</v>
      </c>
      <c r="T524" s="14" t="s">
        <v>2356</v>
      </c>
      <c r="U524" s="14" t="s">
        <v>2356</v>
      </c>
    </row>
    <row r="525" spans="1:22" x14ac:dyDescent="0.25">
      <c r="A525">
        <f>IF(ISNUMBER(SEARCH('Project Detail'!$B$5,'Data Validation'!B525)),MAX($A$1:A524)+1,0)</f>
        <v>0</v>
      </c>
      <c r="B525" s="125" t="s">
        <v>251</v>
      </c>
      <c r="D525" t="str">
        <f>IFERROR(VLOOKUP(ROWS($D$2:D525),$A$2:$B$1000,2,0),"")</f>
        <v/>
      </c>
      <c r="S525" s="14" t="s">
        <v>2357</v>
      </c>
      <c r="T525" s="14" t="s">
        <v>247</v>
      </c>
      <c r="U525" s="14" t="s">
        <v>247</v>
      </c>
    </row>
    <row r="526" spans="1:22" x14ac:dyDescent="0.25">
      <c r="A526">
        <f>IF(ISNUMBER(SEARCH('Project Detail'!$B$5,'Data Validation'!B526)),MAX($A$1:A525)+1,0)</f>
        <v>0</v>
      </c>
      <c r="B526" s="125" t="s">
        <v>252</v>
      </c>
      <c r="D526" t="str">
        <f>IFERROR(VLOOKUP(ROWS($D$2:D526),$A$2:$B$1000,2,0),"")</f>
        <v/>
      </c>
      <c r="S526" s="14" t="s">
        <v>2358</v>
      </c>
      <c r="T526" s="14" t="s">
        <v>2359</v>
      </c>
      <c r="U526" s="14" t="s">
        <v>2359</v>
      </c>
    </row>
    <row r="527" spans="1:22" x14ac:dyDescent="0.25">
      <c r="A527">
        <f>IF(ISNUMBER(SEARCH('Project Detail'!$B$5,'Data Validation'!B527)),MAX($A$1:A526)+1,0)</f>
        <v>0</v>
      </c>
      <c r="B527" s="125" t="s">
        <v>254</v>
      </c>
      <c r="D527" t="str">
        <f>IFERROR(VLOOKUP(ROWS($D$2:D527),$A$2:$B$1000,2,0),"")</f>
        <v/>
      </c>
      <c r="S527" s="14" t="s">
        <v>2360</v>
      </c>
      <c r="T527" s="14" t="s">
        <v>2361</v>
      </c>
      <c r="U527" s="14" t="s">
        <v>2361</v>
      </c>
    </row>
    <row r="528" spans="1:22" x14ac:dyDescent="0.25">
      <c r="A528">
        <f>IF(ISNUMBER(SEARCH('Project Detail'!$B$5,'Data Validation'!B528)),MAX($A$1:A527)+1,0)</f>
        <v>0</v>
      </c>
      <c r="B528" s="125" t="s">
        <v>255</v>
      </c>
      <c r="D528" t="str">
        <f>IFERROR(VLOOKUP(ROWS($D$2:D528),$A$2:$B$1000,2,0),"")</f>
        <v/>
      </c>
      <c r="S528" s="14" t="s">
        <v>2362</v>
      </c>
      <c r="T528" s="14" t="s">
        <v>2363</v>
      </c>
      <c r="U528" s="14" t="s">
        <v>2363</v>
      </c>
    </row>
    <row r="529" spans="1:21" x14ac:dyDescent="0.25">
      <c r="A529">
        <f>IF(ISNUMBER(SEARCH('Project Detail'!$B$5,'Data Validation'!B529)),MAX($A$1:A528)+1,0)</f>
        <v>0</v>
      </c>
      <c r="B529" s="125" t="s">
        <v>4013</v>
      </c>
      <c r="D529" t="str">
        <f>IFERROR(VLOOKUP(ROWS($D$2:D529),$A$2:$B$1000,2,0),"")</f>
        <v/>
      </c>
      <c r="S529" s="14" t="s">
        <v>2364</v>
      </c>
      <c r="T529" s="14" t="s">
        <v>2365</v>
      </c>
      <c r="U529" s="14" t="s">
        <v>2365</v>
      </c>
    </row>
    <row r="530" spans="1:21" x14ac:dyDescent="0.25">
      <c r="A530">
        <f>IF(ISNUMBER(SEARCH('Project Detail'!$B$5,'Data Validation'!B530)),MAX($A$1:A529)+1,0)</f>
        <v>0</v>
      </c>
      <c r="B530" s="125" t="s">
        <v>256</v>
      </c>
      <c r="D530" t="str">
        <f>IFERROR(VLOOKUP(ROWS($D$2:D530),$A$2:$B$1000,2,0),"")</f>
        <v/>
      </c>
      <c r="S530" s="14" t="s">
        <v>2366</v>
      </c>
      <c r="T530" s="14" t="s">
        <v>2367</v>
      </c>
      <c r="U530" s="14" t="s">
        <v>2367</v>
      </c>
    </row>
    <row r="531" spans="1:21" x14ac:dyDescent="0.25">
      <c r="A531">
        <f>IF(ISNUMBER(SEARCH('Project Detail'!$B$5,'Data Validation'!B531)),MAX($A$1:A530)+1,0)</f>
        <v>0</v>
      </c>
      <c r="B531" s="125" t="s">
        <v>2748</v>
      </c>
      <c r="D531" t="str">
        <f>IFERROR(VLOOKUP(ROWS($D$2:D531),$A$2:$B$1000,2,0),"")</f>
        <v/>
      </c>
      <c r="S531" s="14" t="s">
        <v>2368</v>
      </c>
      <c r="T531" s="14" t="s">
        <v>2369</v>
      </c>
      <c r="U531" s="14" t="s">
        <v>2369</v>
      </c>
    </row>
    <row r="532" spans="1:21" x14ac:dyDescent="0.25">
      <c r="A532">
        <f>IF(ISNUMBER(SEARCH('Project Detail'!$B$5,'Data Validation'!B532)),MAX($A$1:A531)+1,0)</f>
        <v>0</v>
      </c>
      <c r="B532" s="125" t="s">
        <v>257</v>
      </c>
      <c r="D532" t="str">
        <f>IFERROR(VLOOKUP(ROWS($D$2:D532),$A$2:$B$1000,2,0),"")</f>
        <v/>
      </c>
      <c r="S532" s="14" t="s">
        <v>2370</v>
      </c>
      <c r="T532" s="14" t="s">
        <v>2371</v>
      </c>
      <c r="U532" s="14" t="s">
        <v>2371</v>
      </c>
    </row>
    <row r="533" spans="1:21" x14ac:dyDescent="0.25">
      <c r="A533">
        <f>IF(ISNUMBER(SEARCH('Project Detail'!$B$5,'Data Validation'!B533)),MAX($A$1:A532)+1,0)</f>
        <v>0</v>
      </c>
      <c r="B533" s="125" t="s">
        <v>258</v>
      </c>
      <c r="D533" t="str">
        <f>IFERROR(VLOOKUP(ROWS($D$2:D533),$A$2:$B$1000,2,0),"")</f>
        <v/>
      </c>
      <c r="S533" s="14" t="s">
        <v>2372</v>
      </c>
      <c r="T533" s="14" t="s">
        <v>2373</v>
      </c>
      <c r="U533" s="14" t="s">
        <v>2373</v>
      </c>
    </row>
    <row r="534" spans="1:21" x14ac:dyDescent="0.25">
      <c r="A534">
        <f>IF(ISNUMBER(SEARCH('Project Detail'!$B$5,'Data Validation'!B534)),MAX($A$1:A533)+1,0)</f>
        <v>0</v>
      </c>
      <c r="B534" s="125" t="s">
        <v>259</v>
      </c>
      <c r="D534" t="str">
        <f>IFERROR(VLOOKUP(ROWS($D$2:D534),$A$2:$B$1000,2,0),"")</f>
        <v/>
      </c>
      <c r="S534" s="14" t="s">
        <v>2374</v>
      </c>
      <c r="T534" s="14" t="s">
        <v>2375</v>
      </c>
      <c r="U534" s="14" t="s">
        <v>2375</v>
      </c>
    </row>
    <row r="535" spans="1:21" x14ac:dyDescent="0.25">
      <c r="A535">
        <f>IF(ISNUMBER(SEARCH('Project Detail'!$B$5,'Data Validation'!B535)),MAX($A$1:A534)+1,0)</f>
        <v>0</v>
      </c>
      <c r="B535" s="125" t="s">
        <v>260</v>
      </c>
      <c r="D535" t="str">
        <f>IFERROR(VLOOKUP(ROWS($D$2:D535),$A$2:$B$1000,2,0),"")</f>
        <v/>
      </c>
      <c r="S535" s="14" t="s">
        <v>2376</v>
      </c>
      <c r="T535" s="14" t="s">
        <v>2377</v>
      </c>
      <c r="U535" s="14" t="s">
        <v>2377</v>
      </c>
    </row>
    <row r="536" spans="1:21" x14ac:dyDescent="0.25">
      <c r="A536">
        <f>IF(ISNUMBER(SEARCH('Project Detail'!$B$5,'Data Validation'!B536)),MAX($A$1:A535)+1,0)</f>
        <v>0</v>
      </c>
      <c r="B536" s="125" t="s">
        <v>261</v>
      </c>
      <c r="D536" t="str">
        <f>IFERROR(VLOOKUP(ROWS($D$2:D536),$A$2:$B$1000,2,0),"")</f>
        <v/>
      </c>
      <c r="S536" s="14" t="s">
        <v>2378</v>
      </c>
      <c r="T536" s="14" t="s">
        <v>2379</v>
      </c>
      <c r="U536" s="14" t="s">
        <v>2379</v>
      </c>
    </row>
    <row r="537" spans="1:21" x14ac:dyDescent="0.25">
      <c r="A537">
        <f>IF(ISNUMBER(SEARCH('Project Detail'!$B$5,'Data Validation'!B537)),MAX($A$1:A536)+1,0)</f>
        <v>0</v>
      </c>
      <c r="B537" s="125" t="s">
        <v>802</v>
      </c>
      <c r="D537" t="str">
        <f>IFERROR(VLOOKUP(ROWS($D$2:D537),$A$2:$B$1000,2,0),"")</f>
        <v/>
      </c>
      <c r="S537" s="14" t="s">
        <v>2380</v>
      </c>
      <c r="T537" s="14" t="s">
        <v>2381</v>
      </c>
      <c r="U537" s="14" t="s">
        <v>2381</v>
      </c>
    </row>
    <row r="538" spans="1:21" x14ac:dyDescent="0.25">
      <c r="A538">
        <f>IF(ISNUMBER(SEARCH('Project Detail'!$B$5,'Data Validation'!B538)),MAX($A$1:A537)+1,0)</f>
        <v>0</v>
      </c>
      <c r="B538" s="125" t="s">
        <v>262</v>
      </c>
      <c r="D538" t="str">
        <f>IFERROR(VLOOKUP(ROWS($D$2:D538),$A$2:$B$1000,2,0),"")</f>
        <v/>
      </c>
      <c r="S538" s="14" t="s">
        <v>2382</v>
      </c>
      <c r="T538" s="14" t="s">
        <v>2383</v>
      </c>
      <c r="U538" s="14" t="s">
        <v>2383</v>
      </c>
    </row>
    <row r="539" spans="1:21" x14ac:dyDescent="0.25">
      <c r="A539">
        <f>IF(ISNUMBER(SEARCH('Project Detail'!$B$5,'Data Validation'!B539)),MAX($A$1:A538)+1,0)</f>
        <v>0</v>
      </c>
      <c r="B539" s="125" t="s">
        <v>622</v>
      </c>
      <c r="D539" t="str">
        <f>IFERROR(VLOOKUP(ROWS($D$2:D539),$A$2:$B$1000,2,0),"")</f>
        <v/>
      </c>
      <c r="S539" s="14" t="s">
        <v>2384</v>
      </c>
      <c r="T539" s="14" t="s">
        <v>2385</v>
      </c>
      <c r="U539" s="14" t="s">
        <v>2385</v>
      </c>
    </row>
    <row r="540" spans="1:21" x14ac:dyDescent="0.25">
      <c r="A540">
        <f>IF(ISNUMBER(SEARCH('Project Detail'!$B$5,'Data Validation'!B540)),MAX($A$1:A539)+1,0)</f>
        <v>0</v>
      </c>
      <c r="B540" s="125" t="s">
        <v>3450</v>
      </c>
      <c r="D540" t="str">
        <f>IFERROR(VLOOKUP(ROWS($D$2:D540),$A$2:$B$1000,2,0),"")</f>
        <v/>
      </c>
      <c r="S540" s="14" t="s">
        <v>2386</v>
      </c>
      <c r="T540" s="14" t="s">
        <v>2387</v>
      </c>
      <c r="U540" s="14" t="s">
        <v>2387</v>
      </c>
    </row>
    <row r="541" spans="1:21" x14ac:dyDescent="0.25">
      <c r="A541">
        <f>IF(ISNUMBER(SEARCH('Project Detail'!$B$5,'Data Validation'!B541)),MAX($A$1:A540)+1,0)</f>
        <v>0</v>
      </c>
      <c r="B541" s="125" t="s">
        <v>3389</v>
      </c>
      <c r="D541" t="str">
        <f>IFERROR(VLOOKUP(ROWS($D$2:D541),$A$2:$B$1000,2,0),"")</f>
        <v/>
      </c>
      <c r="S541" s="14" t="s">
        <v>2388</v>
      </c>
      <c r="T541" s="14" t="s">
        <v>2389</v>
      </c>
      <c r="U541" s="14" t="s">
        <v>2389</v>
      </c>
    </row>
    <row r="542" spans="1:21" x14ac:dyDescent="0.25">
      <c r="A542">
        <f>IF(ISNUMBER(SEARCH('Project Detail'!$B$5,'Data Validation'!B542)),MAX($A$1:A541)+1,0)</f>
        <v>0</v>
      </c>
      <c r="B542" s="125" t="s">
        <v>4111</v>
      </c>
      <c r="D542" t="str">
        <f>IFERROR(VLOOKUP(ROWS($D$2:D542),$A$2:$B$1000,2,0),"")</f>
        <v/>
      </c>
      <c r="S542" s="14" t="s">
        <v>2390</v>
      </c>
      <c r="T542" s="14" t="s">
        <v>2391</v>
      </c>
      <c r="U542" s="14" t="s">
        <v>2391</v>
      </c>
    </row>
    <row r="543" spans="1:21" x14ac:dyDescent="0.25">
      <c r="A543">
        <f>IF(ISNUMBER(SEARCH('Project Detail'!$B$5,'Data Validation'!B543)),MAX($A$1:A542)+1,0)</f>
        <v>0</v>
      </c>
      <c r="B543" s="125" t="s">
        <v>4659</v>
      </c>
      <c r="D543" t="str">
        <f>IFERROR(VLOOKUP(ROWS($D$2:D543),$A$2:$B$1000,2,0),"")</f>
        <v/>
      </c>
      <c r="S543" s="14" t="s">
        <v>2392</v>
      </c>
      <c r="T543" s="14" t="s">
        <v>2393</v>
      </c>
      <c r="U543" s="14" t="s">
        <v>2393</v>
      </c>
    </row>
    <row r="544" spans="1:21" x14ac:dyDescent="0.25">
      <c r="A544">
        <f>IF(ISNUMBER(SEARCH('Project Detail'!$B$5,'Data Validation'!B544)),MAX($A$1:A543)+1,0)</f>
        <v>0</v>
      </c>
      <c r="B544" s="125" t="s">
        <v>4112</v>
      </c>
      <c r="D544" t="str">
        <f>IFERROR(VLOOKUP(ROWS($D$2:D544),$A$2:$B$1000,2,0),"")</f>
        <v/>
      </c>
      <c r="S544" s="14" t="s">
        <v>2394</v>
      </c>
      <c r="T544" s="14" t="s">
        <v>2395</v>
      </c>
      <c r="U544" s="14" t="s">
        <v>2395</v>
      </c>
    </row>
    <row r="545" spans="1:21" x14ac:dyDescent="0.25">
      <c r="A545">
        <f>IF(ISNUMBER(SEARCH('Project Detail'!$B$5,'Data Validation'!B545)),MAX($A$1:A544)+1,0)</f>
        <v>0</v>
      </c>
      <c r="B545" s="125" t="s">
        <v>2944</v>
      </c>
      <c r="D545" t="str">
        <f>IFERROR(VLOOKUP(ROWS($D$2:D545),$A$2:$B$1000,2,0),"")</f>
        <v/>
      </c>
      <c r="S545" s="14" t="s">
        <v>2396</v>
      </c>
      <c r="T545" s="14" t="s">
        <v>2397</v>
      </c>
      <c r="U545" s="14" t="s">
        <v>2397</v>
      </c>
    </row>
    <row r="546" spans="1:21" x14ac:dyDescent="0.25">
      <c r="A546">
        <f>IF(ISNUMBER(SEARCH('Project Detail'!$B$5,'Data Validation'!B546)),MAX($A$1:A545)+1,0)</f>
        <v>0</v>
      </c>
      <c r="B546" s="125" t="s">
        <v>4662</v>
      </c>
      <c r="D546" t="str">
        <f>IFERROR(VLOOKUP(ROWS($D$2:D546),$A$2:$B$1000,2,0),"")</f>
        <v/>
      </c>
      <c r="S546" s="14" t="s">
        <v>2398</v>
      </c>
      <c r="T546" s="14" t="s">
        <v>2399</v>
      </c>
      <c r="U546" s="14" t="s">
        <v>2399</v>
      </c>
    </row>
    <row r="547" spans="1:21" x14ac:dyDescent="0.25">
      <c r="A547">
        <f>IF(ISNUMBER(SEARCH('Project Detail'!$B$5,'Data Validation'!B547)),MAX($A$1:A546)+1,0)</f>
        <v>0</v>
      </c>
      <c r="B547" s="125" t="s">
        <v>2907</v>
      </c>
      <c r="D547" t="str">
        <f>IFERROR(VLOOKUP(ROWS($D$2:D547),$A$2:$B$1000,2,0),"")</f>
        <v/>
      </c>
      <c r="S547" s="14" t="s">
        <v>2400</v>
      </c>
      <c r="T547" s="14" t="s">
        <v>2401</v>
      </c>
      <c r="U547" s="14" t="s">
        <v>2401</v>
      </c>
    </row>
    <row r="548" spans="1:21" x14ac:dyDescent="0.25">
      <c r="A548">
        <f>IF(ISNUMBER(SEARCH('Project Detail'!$B$5,'Data Validation'!B548)),MAX($A$1:A547)+1,0)</f>
        <v>0</v>
      </c>
      <c r="B548" s="125" t="s">
        <v>4113</v>
      </c>
      <c r="D548" t="str">
        <f>IFERROR(VLOOKUP(ROWS($D$2:D548),$A$2:$B$1000,2,0),"")</f>
        <v/>
      </c>
      <c r="S548" s="14" t="s">
        <v>2402</v>
      </c>
      <c r="T548" s="14" t="s">
        <v>1328</v>
      </c>
      <c r="U548" s="14" t="s">
        <v>1328</v>
      </c>
    </row>
    <row r="549" spans="1:21" x14ac:dyDescent="0.25">
      <c r="A549">
        <f>IF(ISNUMBER(SEARCH('Project Detail'!$B$5,'Data Validation'!B549)),MAX($A$1:A548)+1,0)</f>
        <v>0</v>
      </c>
      <c r="B549" s="125" t="s">
        <v>4114</v>
      </c>
      <c r="D549" t="str">
        <f>IFERROR(VLOOKUP(ROWS($D$2:D549),$A$2:$B$1000,2,0),"")</f>
        <v/>
      </c>
      <c r="S549" s="14" t="s">
        <v>2403</v>
      </c>
      <c r="T549" s="14" t="s">
        <v>2404</v>
      </c>
      <c r="U549" s="14" t="s">
        <v>2404</v>
      </c>
    </row>
    <row r="550" spans="1:21" x14ac:dyDescent="0.25">
      <c r="A550">
        <f>IF(ISNUMBER(SEARCH('Project Detail'!$B$5,'Data Validation'!B550)),MAX($A$1:A549)+1,0)</f>
        <v>0</v>
      </c>
      <c r="B550" s="125" t="s">
        <v>4666</v>
      </c>
      <c r="D550" t="str">
        <f>IFERROR(VLOOKUP(ROWS($D$2:D550),$A$2:$B$1000,2,0),"")</f>
        <v/>
      </c>
      <c r="S550" s="14" t="s">
        <v>2405</v>
      </c>
      <c r="T550" s="14" t="s">
        <v>1017</v>
      </c>
      <c r="U550" s="14" t="s">
        <v>1017</v>
      </c>
    </row>
    <row r="551" spans="1:21" x14ac:dyDescent="0.25">
      <c r="A551">
        <f>IF(ISNUMBER(SEARCH('Project Detail'!$B$5,'Data Validation'!B551)),MAX($A$1:A550)+1,0)</f>
        <v>0</v>
      </c>
      <c r="B551" s="125" t="s">
        <v>4115</v>
      </c>
      <c r="D551" t="str">
        <f>IFERROR(VLOOKUP(ROWS($D$2:D551),$A$2:$B$1000,2,0),"")</f>
        <v/>
      </c>
      <c r="S551" s="14" t="s">
        <v>2406</v>
      </c>
      <c r="T551" s="14" t="s">
        <v>1218</v>
      </c>
      <c r="U551" s="14" t="s">
        <v>1218</v>
      </c>
    </row>
    <row r="552" spans="1:21" x14ac:dyDescent="0.25">
      <c r="A552">
        <f>IF(ISNUMBER(SEARCH('Project Detail'!$B$5,'Data Validation'!B552)),MAX($A$1:A551)+1,0)</f>
        <v>0</v>
      </c>
      <c r="B552" s="125" t="s">
        <v>4669</v>
      </c>
      <c r="D552" t="str">
        <f>IFERROR(VLOOKUP(ROWS($D$2:D552),$A$2:$B$1000,2,0),"")</f>
        <v/>
      </c>
      <c r="S552" s="14" t="s">
        <v>2407</v>
      </c>
      <c r="T552" s="14" t="s">
        <v>2408</v>
      </c>
      <c r="U552" s="14" t="s">
        <v>2408</v>
      </c>
    </row>
    <row r="553" spans="1:21" x14ac:dyDescent="0.25">
      <c r="A553">
        <f>IF(ISNUMBER(SEARCH('Project Detail'!$B$5,'Data Validation'!B553)),MAX($A$1:A552)+1,0)</f>
        <v>0</v>
      </c>
      <c r="B553" s="125" t="s">
        <v>4062</v>
      </c>
      <c r="D553" t="str">
        <f>IFERROR(VLOOKUP(ROWS($D$2:D553),$A$2:$B$1000,2,0),"")</f>
        <v/>
      </c>
      <c r="S553" s="14" t="s">
        <v>2409</v>
      </c>
      <c r="T553" s="14" t="s">
        <v>2410</v>
      </c>
      <c r="U553" s="14" t="s">
        <v>2410</v>
      </c>
    </row>
    <row r="554" spans="1:21" x14ac:dyDescent="0.25">
      <c r="A554">
        <f>IF(ISNUMBER(SEARCH('Project Detail'!$B$5,'Data Validation'!B554)),MAX($A$1:A553)+1,0)</f>
        <v>0</v>
      </c>
      <c r="B554" s="125" t="s">
        <v>2817</v>
      </c>
      <c r="D554" t="str">
        <f>IFERROR(VLOOKUP(ROWS($D$2:D554),$A$2:$B$1000,2,0),"")</f>
        <v/>
      </c>
      <c r="S554" s="14" t="s">
        <v>2411</v>
      </c>
      <c r="T554" s="14" t="s">
        <v>2412</v>
      </c>
      <c r="U554" s="14" t="s">
        <v>2412</v>
      </c>
    </row>
    <row r="555" spans="1:21" x14ac:dyDescent="0.25">
      <c r="A555">
        <f>IF(ISNUMBER(SEARCH('Project Detail'!$B$5,'Data Validation'!B555)),MAX($A$1:A554)+1,0)</f>
        <v>0</v>
      </c>
      <c r="B555" s="125" t="s">
        <v>40</v>
      </c>
      <c r="D555" t="str">
        <f>IFERROR(VLOOKUP(ROWS($D$2:D555),$A$2:$B$1000,2,0),"")</f>
        <v/>
      </c>
      <c r="S555" s="14" t="s">
        <v>2413</v>
      </c>
      <c r="T555" s="14" t="s">
        <v>2414</v>
      </c>
      <c r="U555" s="14" t="s">
        <v>2414</v>
      </c>
    </row>
    <row r="556" spans="1:21" x14ac:dyDescent="0.25">
      <c r="A556">
        <f>IF(ISNUMBER(SEARCH('Project Detail'!$B$5,'Data Validation'!B556)),MAX($A$1:A555)+1,0)</f>
        <v>0</v>
      </c>
      <c r="B556" s="125" t="s">
        <v>41</v>
      </c>
      <c r="D556" t="str">
        <f>IFERROR(VLOOKUP(ROWS($D$2:D556),$A$2:$B$1000,2,0),"")</f>
        <v/>
      </c>
      <c r="S556" s="14" t="s">
        <v>2415</v>
      </c>
      <c r="T556" s="14" t="s">
        <v>2416</v>
      </c>
      <c r="U556" s="14" t="s">
        <v>2416</v>
      </c>
    </row>
    <row r="557" spans="1:21" x14ac:dyDescent="0.25">
      <c r="A557">
        <f>IF(ISNUMBER(SEARCH('Project Detail'!$B$5,'Data Validation'!B557)),MAX($A$1:A556)+1,0)</f>
        <v>0</v>
      </c>
      <c r="B557" s="125" t="s">
        <v>4387</v>
      </c>
      <c r="D557" t="str">
        <f>IFERROR(VLOOKUP(ROWS($D$2:D557),$A$2:$B$1000,2,0),"")</f>
        <v/>
      </c>
      <c r="S557" s="14" t="s">
        <v>2417</v>
      </c>
      <c r="T557" s="14" t="s">
        <v>2418</v>
      </c>
      <c r="U557" s="14" t="s">
        <v>2418</v>
      </c>
    </row>
    <row r="558" spans="1:21" x14ac:dyDescent="0.25">
      <c r="A558">
        <f>IF(ISNUMBER(SEARCH('Project Detail'!$B$5,'Data Validation'!B558)),MAX($A$1:A557)+1,0)</f>
        <v>0</v>
      </c>
      <c r="B558" s="125" t="s">
        <v>2870</v>
      </c>
      <c r="D558" t="str">
        <f>IFERROR(VLOOKUP(ROWS($D$2:D558),$A$2:$B$1000,2,0),"")</f>
        <v/>
      </c>
      <c r="S558" s="14" t="s">
        <v>2419</v>
      </c>
      <c r="T558" s="14" t="s">
        <v>2420</v>
      </c>
      <c r="U558" s="14" t="s">
        <v>2420</v>
      </c>
    </row>
    <row r="559" spans="1:21" x14ac:dyDescent="0.25">
      <c r="A559">
        <f>IF(ISNUMBER(SEARCH('Project Detail'!$B$5,'Data Validation'!B559)),MAX($A$1:A558)+1,0)</f>
        <v>0</v>
      </c>
      <c r="B559" s="125" t="s">
        <v>4388</v>
      </c>
      <c r="D559" t="str">
        <f>IFERROR(VLOOKUP(ROWS($D$2:D559),$A$2:$B$1000,2,0),"")</f>
        <v/>
      </c>
      <c r="S559" s="14" t="s">
        <v>2421</v>
      </c>
      <c r="T559" s="14" t="s">
        <v>2422</v>
      </c>
      <c r="U559" s="14" t="s">
        <v>2422</v>
      </c>
    </row>
    <row r="560" spans="1:21" x14ac:dyDescent="0.25">
      <c r="A560">
        <f>IF(ISNUMBER(SEARCH('Project Detail'!$B$5,'Data Validation'!B560)),MAX($A$1:A559)+1,0)</f>
        <v>0</v>
      </c>
      <c r="B560" s="125" t="s">
        <v>4389</v>
      </c>
      <c r="D560" t="str">
        <f>IFERROR(VLOOKUP(ROWS($D$2:D560),$A$2:$B$1000,2,0),"")</f>
        <v/>
      </c>
      <c r="S560" s="14" t="s">
        <v>2423</v>
      </c>
      <c r="T560" s="14" t="s">
        <v>2424</v>
      </c>
      <c r="U560" s="14" t="s">
        <v>2424</v>
      </c>
    </row>
    <row r="561" spans="1:21" x14ac:dyDescent="0.25">
      <c r="A561">
        <f>IF(ISNUMBER(SEARCH('Project Detail'!$B$5,'Data Validation'!B561)),MAX($A$1:A560)+1,0)</f>
        <v>0</v>
      </c>
      <c r="B561" s="125" t="s">
        <v>43</v>
      </c>
      <c r="D561" t="str">
        <f>IFERROR(VLOOKUP(ROWS($D$2:D561),$A$2:$B$1000,2,0),"")</f>
        <v/>
      </c>
      <c r="S561" s="14" t="s">
        <v>2425</v>
      </c>
      <c r="T561" s="14" t="s">
        <v>2426</v>
      </c>
      <c r="U561" s="14" t="s">
        <v>2426</v>
      </c>
    </row>
    <row r="562" spans="1:21" x14ac:dyDescent="0.25">
      <c r="A562">
        <f>IF(ISNUMBER(SEARCH('Project Detail'!$B$5,'Data Validation'!B562)),MAX($A$1:A561)+1,0)</f>
        <v>0</v>
      </c>
      <c r="B562" s="125" t="s">
        <v>44</v>
      </c>
      <c r="D562" t="str">
        <f>IFERROR(VLOOKUP(ROWS($D$2:D562),$A$2:$B$1000,2,0),"")</f>
        <v/>
      </c>
      <c r="S562" s="14" t="s">
        <v>2427</v>
      </c>
      <c r="T562" s="14" t="s">
        <v>2428</v>
      </c>
      <c r="U562" s="14" t="s">
        <v>2428</v>
      </c>
    </row>
    <row r="563" spans="1:21" x14ac:dyDescent="0.25">
      <c r="A563">
        <f>IF(ISNUMBER(SEARCH('Project Detail'!$B$5,'Data Validation'!B563)),MAX($A$1:A562)+1,0)</f>
        <v>0</v>
      </c>
      <c r="B563" s="125" t="s">
        <v>2815</v>
      </c>
      <c r="D563" t="str">
        <f>IFERROR(VLOOKUP(ROWS($D$2:D563),$A$2:$B$1000,2,0),"")</f>
        <v/>
      </c>
      <c r="S563" s="14" t="s">
        <v>2429</v>
      </c>
      <c r="T563" s="14" t="s">
        <v>2430</v>
      </c>
      <c r="U563" s="14" t="s">
        <v>2430</v>
      </c>
    </row>
    <row r="564" spans="1:21" x14ac:dyDescent="0.25">
      <c r="A564">
        <f>IF(ISNUMBER(SEARCH('Project Detail'!$B$5,'Data Validation'!B564)),MAX($A$1:A563)+1,0)</f>
        <v>0</v>
      </c>
      <c r="B564" s="125" t="s">
        <v>46</v>
      </c>
      <c r="D564" t="str">
        <f>IFERROR(VLOOKUP(ROWS($D$2:D564),$A$2:$B$1000,2,0),"")</f>
        <v/>
      </c>
      <c r="S564" s="14" t="s">
        <v>2431</v>
      </c>
      <c r="T564" s="14" t="s">
        <v>2432</v>
      </c>
      <c r="U564" s="14" t="s">
        <v>2432</v>
      </c>
    </row>
    <row r="565" spans="1:21" x14ac:dyDescent="0.25">
      <c r="A565">
        <f>IF(ISNUMBER(SEARCH('Project Detail'!$B$5,'Data Validation'!B565)),MAX($A$1:A564)+1,0)</f>
        <v>0</v>
      </c>
      <c r="B565" s="125" t="s">
        <v>2813</v>
      </c>
      <c r="D565" t="str">
        <f>IFERROR(VLOOKUP(ROWS($D$2:D565),$A$2:$B$1000,2,0),"")</f>
        <v/>
      </c>
      <c r="S565" s="14" t="s">
        <v>2433</v>
      </c>
      <c r="T565" s="14" t="s">
        <v>2434</v>
      </c>
      <c r="U565" s="14" t="s">
        <v>2434</v>
      </c>
    </row>
    <row r="566" spans="1:21" x14ac:dyDescent="0.25">
      <c r="A566">
        <f>IF(ISNUMBER(SEARCH('Project Detail'!$B$5,'Data Validation'!B566)),MAX($A$1:A565)+1,0)</f>
        <v>0</v>
      </c>
      <c r="B566" s="125" t="s">
        <v>48</v>
      </c>
      <c r="D566" t="str">
        <f>IFERROR(VLOOKUP(ROWS($D$2:D566),$A$2:$B$1000,2,0),"")</f>
        <v/>
      </c>
      <c r="S566" s="14" t="s">
        <v>2435</v>
      </c>
      <c r="T566" s="14" t="s">
        <v>2436</v>
      </c>
      <c r="U566" s="14" t="s">
        <v>2436</v>
      </c>
    </row>
    <row r="567" spans="1:21" x14ac:dyDescent="0.25">
      <c r="A567">
        <f>IF(ISNUMBER(SEARCH('Project Detail'!$B$5,'Data Validation'!B567)),MAX($A$1:A566)+1,0)</f>
        <v>0</v>
      </c>
      <c r="B567" s="125" t="s">
        <v>2816</v>
      </c>
      <c r="D567" t="str">
        <f>IFERROR(VLOOKUP(ROWS($D$2:D567),$A$2:$B$1000,2,0),"")</f>
        <v/>
      </c>
      <c r="S567" s="14" t="s">
        <v>2437</v>
      </c>
      <c r="T567" s="14" t="s">
        <v>2438</v>
      </c>
      <c r="U567" s="14" t="s">
        <v>2438</v>
      </c>
    </row>
    <row r="568" spans="1:21" x14ac:dyDescent="0.25">
      <c r="A568">
        <f>IF(ISNUMBER(SEARCH('Project Detail'!$B$5,'Data Validation'!B568)),MAX($A$1:A567)+1,0)</f>
        <v>0</v>
      </c>
      <c r="B568" s="125" t="s">
        <v>2869</v>
      </c>
      <c r="D568" t="str">
        <f>IFERROR(VLOOKUP(ROWS($D$2:D568),$A$2:$B$1000,2,0),"")</f>
        <v/>
      </c>
      <c r="S568" s="14" t="s">
        <v>2439</v>
      </c>
      <c r="T568" s="14" t="s">
        <v>2440</v>
      </c>
      <c r="U568" s="14" t="s">
        <v>2440</v>
      </c>
    </row>
    <row r="569" spans="1:21" x14ac:dyDescent="0.25">
      <c r="A569">
        <f>IF(ISNUMBER(SEARCH('Project Detail'!$B$5,'Data Validation'!B569)),MAX($A$1:A568)+1,0)</f>
        <v>0</v>
      </c>
      <c r="B569" s="125" t="s">
        <v>2814</v>
      </c>
      <c r="D569" t="str">
        <f>IFERROR(VLOOKUP(ROWS($D$2:D569),$A$2:$B$1000,2,0),"")</f>
        <v/>
      </c>
      <c r="S569" s="14" t="s">
        <v>2441</v>
      </c>
      <c r="T569" s="14" t="s">
        <v>2442</v>
      </c>
      <c r="U569" s="14" t="s">
        <v>2442</v>
      </c>
    </row>
    <row r="570" spans="1:21" x14ac:dyDescent="0.25">
      <c r="A570">
        <f>IF(ISNUMBER(SEARCH('Project Detail'!$B$5,'Data Validation'!B570)),MAX($A$1:A569)+1,0)</f>
        <v>0</v>
      </c>
      <c r="B570" s="125" t="s">
        <v>2812</v>
      </c>
      <c r="D570" t="str">
        <f>IFERROR(VLOOKUP(ROWS($D$2:D570),$A$2:$B$1000,2,0),"")</f>
        <v/>
      </c>
      <c r="S570" s="14" t="s">
        <v>2443</v>
      </c>
      <c r="T570" s="14" t="s">
        <v>2444</v>
      </c>
      <c r="U570" s="14" t="s">
        <v>2444</v>
      </c>
    </row>
    <row r="571" spans="1:21" x14ac:dyDescent="0.25">
      <c r="A571">
        <f>IF(ISNUMBER(SEARCH('Project Detail'!$B$5,'Data Validation'!B571)),MAX($A$1:A570)+1,0)</f>
        <v>0</v>
      </c>
      <c r="B571" s="125" t="s">
        <v>2675</v>
      </c>
      <c r="D571" t="str">
        <f>IFERROR(VLOOKUP(ROWS($D$2:D571),$A$2:$B$1000,2,0),"")</f>
        <v/>
      </c>
      <c r="S571" s="14" t="s">
        <v>2445</v>
      </c>
      <c r="T571" s="14" t="s">
        <v>2446</v>
      </c>
      <c r="U571" s="14" t="s">
        <v>2446</v>
      </c>
    </row>
    <row r="572" spans="1:21" x14ac:dyDescent="0.25">
      <c r="A572">
        <f>IF(ISNUMBER(SEARCH('Project Detail'!$B$5,'Data Validation'!B572)),MAX($A$1:A571)+1,0)</f>
        <v>0</v>
      </c>
      <c r="B572" s="125" t="s">
        <v>2640</v>
      </c>
      <c r="D572" t="str">
        <f>IFERROR(VLOOKUP(ROWS($D$2:D572),$A$2:$B$1000,2,0),"")</f>
        <v/>
      </c>
      <c r="S572" s="14" t="s">
        <v>2447</v>
      </c>
      <c r="T572" s="14" t="s">
        <v>2448</v>
      </c>
      <c r="U572" s="14" t="s">
        <v>2448</v>
      </c>
    </row>
    <row r="573" spans="1:21" x14ac:dyDescent="0.25">
      <c r="A573">
        <f>IF(ISNUMBER(SEARCH('Project Detail'!$B$5,'Data Validation'!B573)),MAX($A$1:A572)+1,0)</f>
        <v>0</v>
      </c>
      <c r="B573" s="125" t="s">
        <v>87</v>
      </c>
      <c r="D573" t="str">
        <f>IFERROR(VLOOKUP(ROWS($D$2:D573),$A$2:$B$1000,2,0),"")</f>
        <v/>
      </c>
      <c r="S573" s="14" t="s">
        <v>2449</v>
      </c>
      <c r="T573" s="14" t="s">
        <v>2450</v>
      </c>
      <c r="U573" s="14" t="s">
        <v>2450</v>
      </c>
    </row>
    <row r="574" spans="1:21" x14ac:dyDescent="0.25">
      <c r="A574">
        <f>IF(ISNUMBER(SEARCH('Project Detail'!$B$5,'Data Validation'!B574)),MAX($A$1:A573)+1,0)</f>
        <v>0</v>
      </c>
      <c r="B574" s="125" t="s">
        <v>29</v>
      </c>
      <c r="D574" t="str">
        <f>IFERROR(VLOOKUP(ROWS($D$2:D574),$A$2:$B$1000,2,0),"")</f>
        <v/>
      </c>
      <c r="S574" s="14" t="s">
        <v>2451</v>
      </c>
      <c r="T574" s="14" t="s">
        <v>2452</v>
      </c>
      <c r="U574" s="14" t="s">
        <v>2452</v>
      </c>
    </row>
    <row r="575" spans="1:21" x14ac:dyDescent="0.25">
      <c r="A575">
        <f>IF(ISNUMBER(SEARCH('Project Detail'!$B$5,'Data Validation'!B575)),MAX($A$1:A574)+1,0)</f>
        <v>0</v>
      </c>
      <c r="B575" s="125" t="s">
        <v>84</v>
      </c>
      <c r="D575" t="str">
        <f>IFERROR(VLOOKUP(ROWS($D$2:D575),$A$2:$B$1000,2,0),"")</f>
        <v/>
      </c>
      <c r="S575" s="14" t="s">
        <v>2453</v>
      </c>
      <c r="T575" s="14" t="s">
        <v>2454</v>
      </c>
      <c r="U575" s="14" t="s">
        <v>2454</v>
      </c>
    </row>
    <row r="576" spans="1:21" x14ac:dyDescent="0.25">
      <c r="A576">
        <f>IF(ISNUMBER(SEARCH('Project Detail'!$B$5,'Data Validation'!B576)),MAX($A$1:A575)+1,0)</f>
        <v>0</v>
      </c>
      <c r="B576" s="125" t="s">
        <v>32</v>
      </c>
      <c r="D576" t="str">
        <f>IFERROR(VLOOKUP(ROWS($D$2:D576),$A$2:$B$1000,2,0),"")</f>
        <v/>
      </c>
      <c r="S576" s="14" t="s">
        <v>2455</v>
      </c>
      <c r="T576" s="14" t="s">
        <v>2456</v>
      </c>
      <c r="U576" s="14" t="s">
        <v>2456</v>
      </c>
    </row>
    <row r="577" spans="1:21" x14ac:dyDescent="0.25">
      <c r="A577">
        <f>IF(ISNUMBER(SEARCH('Project Detail'!$B$5,'Data Validation'!B577)),MAX($A$1:A576)+1,0)</f>
        <v>0</v>
      </c>
      <c r="B577" s="125" t="s">
        <v>78</v>
      </c>
      <c r="D577" t="str">
        <f>IFERROR(VLOOKUP(ROWS($D$2:D577),$A$2:$B$1000,2,0),"")</f>
        <v/>
      </c>
      <c r="S577" s="14" t="s">
        <v>2457</v>
      </c>
      <c r="T577" s="14" t="s">
        <v>2458</v>
      </c>
      <c r="U577" s="14" t="s">
        <v>2458</v>
      </c>
    </row>
    <row r="578" spans="1:21" x14ac:dyDescent="0.25">
      <c r="A578">
        <f>IF(ISNUMBER(SEARCH('Project Detail'!$B$5,'Data Validation'!B578)),MAX($A$1:A577)+1,0)</f>
        <v>0</v>
      </c>
      <c r="B578" s="125" t="s">
        <v>34</v>
      </c>
      <c r="D578" t="str">
        <f>IFERROR(VLOOKUP(ROWS($D$2:D578),$A$2:$B$1000,2,0),"")</f>
        <v/>
      </c>
      <c r="S578" s="14" t="s">
        <v>2459</v>
      </c>
      <c r="T578" s="14" t="s">
        <v>2460</v>
      </c>
      <c r="U578" s="14" t="s">
        <v>2460</v>
      </c>
    </row>
    <row r="579" spans="1:21" x14ac:dyDescent="0.25">
      <c r="A579">
        <f>IF(ISNUMBER(SEARCH('Project Detail'!$B$5,'Data Validation'!B579)),MAX($A$1:A578)+1,0)</f>
        <v>0</v>
      </c>
      <c r="B579" s="125" t="s">
        <v>2642</v>
      </c>
      <c r="D579" t="str">
        <f>IFERROR(VLOOKUP(ROWS($D$2:D579),$A$2:$B$1000,2,0),"")</f>
        <v/>
      </c>
      <c r="S579" s="14" t="s">
        <v>2461</v>
      </c>
      <c r="T579" s="14" t="s">
        <v>2462</v>
      </c>
      <c r="U579" s="14" t="s">
        <v>2462</v>
      </c>
    </row>
    <row r="580" spans="1:21" x14ac:dyDescent="0.25">
      <c r="A580">
        <f>IF(ISNUMBER(SEARCH('Project Detail'!$B$5,'Data Validation'!B580)),MAX($A$1:A579)+1,0)</f>
        <v>0</v>
      </c>
      <c r="B580" s="125" t="s">
        <v>2901</v>
      </c>
      <c r="D580" t="str">
        <f>IFERROR(VLOOKUP(ROWS($D$2:D580),$A$2:$B$1000,2,0),"")</f>
        <v/>
      </c>
      <c r="S580" s="14" t="s">
        <v>2463</v>
      </c>
      <c r="T580" s="14" t="s">
        <v>2464</v>
      </c>
      <c r="U580" s="14" t="s">
        <v>2464</v>
      </c>
    </row>
    <row r="581" spans="1:21" x14ac:dyDescent="0.25">
      <c r="A581">
        <f>IF(ISNUMBER(SEARCH('Project Detail'!$B$5,'Data Validation'!B581)),MAX($A$1:A580)+1,0)</f>
        <v>0</v>
      </c>
      <c r="B581" s="125" t="s">
        <v>127</v>
      </c>
      <c r="D581" t="str">
        <f>IFERROR(VLOOKUP(ROWS($D$2:D581),$A$2:$B$1000,2,0),"")</f>
        <v/>
      </c>
      <c r="S581" s="14" t="s">
        <v>2465</v>
      </c>
      <c r="T581" s="14" t="s">
        <v>2466</v>
      </c>
      <c r="U581" s="14" t="s">
        <v>2466</v>
      </c>
    </row>
    <row r="582" spans="1:21" x14ac:dyDescent="0.25">
      <c r="A582">
        <f>IF(ISNUMBER(SEARCH('Project Detail'!$B$5,'Data Validation'!B582)),MAX($A$1:A581)+1,0)</f>
        <v>0</v>
      </c>
      <c r="B582" s="125" t="s">
        <v>36</v>
      </c>
      <c r="D582" t="str">
        <f>IFERROR(VLOOKUP(ROWS($D$2:D582),$A$2:$B$1000,2,0),"")</f>
        <v/>
      </c>
      <c r="S582" s="14" t="s">
        <v>2467</v>
      </c>
      <c r="T582" s="14" t="s">
        <v>2468</v>
      </c>
      <c r="U582" s="14" t="s">
        <v>2468</v>
      </c>
    </row>
    <row r="583" spans="1:21" x14ac:dyDescent="0.25">
      <c r="A583">
        <f>IF(ISNUMBER(SEARCH('Project Detail'!$B$5,'Data Validation'!B583)),MAX($A$1:A582)+1,0)</f>
        <v>0</v>
      </c>
      <c r="B583" s="125" t="s">
        <v>37</v>
      </c>
      <c r="D583" t="str">
        <f>IFERROR(VLOOKUP(ROWS($D$2:D583),$A$2:$B$1000,2,0),"")</f>
        <v/>
      </c>
      <c r="S583" s="14" t="s">
        <v>2469</v>
      </c>
      <c r="T583" s="14" t="s">
        <v>2470</v>
      </c>
      <c r="U583" s="14" t="s">
        <v>2470</v>
      </c>
    </row>
    <row r="584" spans="1:21" x14ac:dyDescent="0.25">
      <c r="A584">
        <f>IF(ISNUMBER(SEARCH('Project Detail'!$B$5,'Data Validation'!B584)),MAX($A$1:A583)+1,0)</f>
        <v>0</v>
      </c>
      <c r="B584" s="125" t="s">
        <v>38</v>
      </c>
      <c r="D584" t="str">
        <f>IFERROR(VLOOKUP(ROWS($D$2:D584),$A$2:$B$1000,2,0),"")</f>
        <v/>
      </c>
      <c r="S584" s="14" t="s">
        <v>2471</v>
      </c>
      <c r="T584" s="14" t="s">
        <v>2472</v>
      </c>
      <c r="U584" s="14" t="s">
        <v>2472</v>
      </c>
    </row>
    <row r="585" spans="1:21" x14ac:dyDescent="0.25">
      <c r="A585">
        <f>IF(ISNUMBER(SEARCH('Project Detail'!$B$5,'Data Validation'!B585)),MAX($A$1:A584)+1,0)</f>
        <v>0</v>
      </c>
      <c r="B585" s="125" t="s">
        <v>4673</v>
      </c>
      <c r="D585" t="str">
        <f>IFERROR(VLOOKUP(ROWS($D$2:D585),$A$2:$B$1000,2,0),"")</f>
        <v/>
      </c>
      <c r="S585" s="14" t="s">
        <v>2473</v>
      </c>
      <c r="T585" s="14" t="s">
        <v>2474</v>
      </c>
      <c r="U585" s="14" t="s">
        <v>2474</v>
      </c>
    </row>
    <row r="586" spans="1:21" x14ac:dyDescent="0.25">
      <c r="A586">
        <f>IF(ISNUMBER(SEARCH('Project Detail'!$B$5,'Data Validation'!B586)),MAX($A$1:A585)+1,0)</f>
        <v>0</v>
      </c>
      <c r="B586" s="125" t="s">
        <v>2749</v>
      </c>
      <c r="D586" t="str">
        <f>IFERROR(VLOOKUP(ROWS($D$2:D586),$A$2:$B$1000,2,0),"")</f>
        <v/>
      </c>
      <c r="S586" s="14" t="s">
        <v>2475</v>
      </c>
      <c r="T586" s="14" t="s">
        <v>2476</v>
      </c>
      <c r="U586" s="14" t="s">
        <v>2476</v>
      </c>
    </row>
    <row r="587" spans="1:21" x14ac:dyDescent="0.25">
      <c r="A587">
        <f>IF(ISNUMBER(SEARCH('Project Detail'!$B$5,'Data Validation'!B587)),MAX($A$1:A586)+1,0)</f>
        <v>0</v>
      </c>
      <c r="B587" s="125" t="s">
        <v>3391</v>
      </c>
      <c r="D587" t="str">
        <f>IFERROR(VLOOKUP(ROWS($D$2:D587),$A$2:$B$1000,2,0),"")</f>
        <v/>
      </c>
      <c r="S587" s="14" t="s">
        <v>2477</v>
      </c>
      <c r="T587" s="14" t="s">
        <v>2478</v>
      </c>
      <c r="U587" s="14" t="s">
        <v>2478</v>
      </c>
    </row>
    <row r="588" spans="1:21" x14ac:dyDescent="0.25">
      <c r="A588">
        <f>IF(ISNUMBER(SEARCH('Project Detail'!$B$5,'Data Validation'!B588)),MAX($A$1:A587)+1,0)</f>
        <v>0</v>
      </c>
      <c r="B588" s="125" t="s">
        <v>4116</v>
      </c>
      <c r="D588" t="str">
        <f>IFERROR(VLOOKUP(ROWS($D$2:D588),$A$2:$B$1000,2,0),"")</f>
        <v/>
      </c>
      <c r="S588" s="14" t="s">
        <v>2479</v>
      </c>
      <c r="T588" s="14" t="s">
        <v>2480</v>
      </c>
      <c r="U588" s="14" t="s">
        <v>2480</v>
      </c>
    </row>
    <row r="589" spans="1:21" x14ac:dyDescent="0.25">
      <c r="A589">
        <f>IF(ISNUMBER(SEARCH('Project Detail'!$B$5,'Data Validation'!B589)),MAX($A$1:A588)+1,0)</f>
        <v>0</v>
      </c>
      <c r="B589" s="125" t="s">
        <v>3418</v>
      </c>
      <c r="D589" t="str">
        <f>IFERROR(VLOOKUP(ROWS($D$2:D589),$A$2:$B$1000,2,0),"")</f>
        <v/>
      </c>
      <c r="S589" s="14" t="s">
        <v>2481</v>
      </c>
      <c r="T589" s="14" t="s">
        <v>2482</v>
      </c>
      <c r="U589" s="14" t="s">
        <v>2482</v>
      </c>
    </row>
    <row r="590" spans="1:21" x14ac:dyDescent="0.25">
      <c r="A590">
        <f>IF(ISNUMBER(SEARCH('Project Detail'!$B$5,'Data Validation'!B590)),MAX($A$1:A589)+1,0)</f>
        <v>0</v>
      </c>
      <c r="B590" s="125" t="s">
        <v>811</v>
      </c>
      <c r="D590" t="str">
        <f>IFERROR(VLOOKUP(ROWS($D$2:D590),$A$2:$B$1000,2,0),"")</f>
        <v/>
      </c>
      <c r="S590" s="14" t="s">
        <v>2483</v>
      </c>
      <c r="T590" s="14" t="s">
        <v>2484</v>
      </c>
      <c r="U590" s="14" t="s">
        <v>2484</v>
      </c>
    </row>
    <row r="591" spans="1:21" x14ac:dyDescent="0.25">
      <c r="A591">
        <f>IF(ISNUMBER(SEARCH('Project Detail'!$B$5,'Data Validation'!B591)),MAX($A$1:A590)+1,0)</f>
        <v>0</v>
      </c>
      <c r="B591" s="125" t="s">
        <v>801</v>
      </c>
      <c r="D591" t="str">
        <f>IFERROR(VLOOKUP(ROWS($D$2:D591),$A$2:$B$1000,2,0),"")</f>
        <v/>
      </c>
      <c r="S591" s="14" t="s">
        <v>2485</v>
      </c>
      <c r="T591" s="14" t="s">
        <v>2486</v>
      </c>
      <c r="U591" s="14" t="s">
        <v>2486</v>
      </c>
    </row>
    <row r="592" spans="1:21" x14ac:dyDescent="0.25">
      <c r="A592">
        <f>IF(ISNUMBER(SEARCH('Project Detail'!$B$5,'Data Validation'!B592)),MAX($A$1:A591)+1,0)</f>
        <v>0</v>
      </c>
      <c r="B592" s="125" t="s">
        <v>817</v>
      </c>
      <c r="D592" t="str">
        <f>IFERROR(VLOOKUP(ROWS($D$2:D592),$A$2:$B$1000,2,0),"")</f>
        <v/>
      </c>
      <c r="S592" s="14" t="s">
        <v>2487</v>
      </c>
      <c r="T592" s="14" t="s">
        <v>2488</v>
      </c>
      <c r="U592" s="14" t="s">
        <v>2488</v>
      </c>
    </row>
    <row r="593" spans="1:21" x14ac:dyDescent="0.25">
      <c r="A593">
        <f>IF(ISNUMBER(SEARCH('Project Detail'!$B$5,'Data Validation'!B593)),MAX($A$1:A592)+1,0)</f>
        <v>0</v>
      </c>
      <c r="B593" s="125" t="s">
        <v>799</v>
      </c>
      <c r="D593" t="str">
        <f>IFERROR(VLOOKUP(ROWS($D$2:D593),$A$2:$B$1000,2,0),"")</f>
        <v/>
      </c>
      <c r="S593" s="14" t="s">
        <v>2489</v>
      </c>
      <c r="T593" s="14" t="s">
        <v>2490</v>
      </c>
      <c r="U593" s="14" t="s">
        <v>2490</v>
      </c>
    </row>
    <row r="594" spans="1:21" x14ac:dyDescent="0.25">
      <c r="A594">
        <f>IF(ISNUMBER(SEARCH('Project Detail'!$B$5,'Data Validation'!B594)),MAX($A$1:A593)+1,0)</f>
        <v>0</v>
      </c>
      <c r="B594" s="125" t="s">
        <v>732</v>
      </c>
      <c r="D594" t="str">
        <f>IFERROR(VLOOKUP(ROWS($D$2:D594),$A$2:$B$1000,2,0),"")</f>
        <v/>
      </c>
      <c r="S594" s="14" t="s">
        <v>2491</v>
      </c>
      <c r="T594" s="14" t="s">
        <v>2446</v>
      </c>
      <c r="U594" s="14" t="s">
        <v>2446</v>
      </c>
    </row>
    <row r="595" spans="1:21" x14ac:dyDescent="0.25">
      <c r="A595">
        <f>IF(ISNUMBER(SEARCH('Project Detail'!$B$5,'Data Validation'!B595)),MAX($A$1:A594)+1,0)</f>
        <v>0</v>
      </c>
      <c r="B595" s="125" t="s">
        <v>749</v>
      </c>
      <c r="D595" t="str">
        <f>IFERROR(VLOOKUP(ROWS($D$2:D595),$A$2:$B$1000,2,0),"")</f>
        <v/>
      </c>
      <c r="S595" s="14" t="s">
        <v>2492</v>
      </c>
      <c r="T595" s="14" t="s">
        <v>2493</v>
      </c>
      <c r="U595" s="14" t="s">
        <v>2493</v>
      </c>
    </row>
    <row r="596" spans="1:21" x14ac:dyDescent="0.25">
      <c r="A596">
        <f>IF(ISNUMBER(SEARCH('Project Detail'!$B$5,'Data Validation'!B596)),MAX($A$1:A595)+1,0)</f>
        <v>0</v>
      </c>
      <c r="B596" s="125" t="s">
        <v>694</v>
      </c>
      <c r="D596" t="str">
        <f>IFERROR(VLOOKUP(ROWS($D$2:D596),$A$2:$B$1000,2,0),"")</f>
        <v/>
      </c>
      <c r="S596" s="14" t="s">
        <v>2494</v>
      </c>
      <c r="T596" s="14" t="s">
        <v>2495</v>
      </c>
      <c r="U596" s="14" t="s">
        <v>2495</v>
      </c>
    </row>
    <row r="597" spans="1:21" x14ac:dyDescent="0.25">
      <c r="A597">
        <f>IF(ISNUMBER(SEARCH('Project Detail'!$B$5,'Data Validation'!B597)),MAX($A$1:A596)+1,0)</f>
        <v>0</v>
      </c>
      <c r="B597" s="125" t="s">
        <v>766</v>
      </c>
      <c r="D597" t="str">
        <f>IFERROR(VLOOKUP(ROWS($D$2:D597),$A$2:$B$1000,2,0),"")</f>
        <v/>
      </c>
      <c r="S597" s="14" t="s">
        <v>2496</v>
      </c>
      <c r="T597" s="14" t="s">
        <v>2497</v>
      </c>
      <c r="U597" s="14" t="s">
        <v>2497</v>
      </c>
    </row>
    <row r="598" spans="1:21" x14ac:dyDescent="0.25">
      <c r="A598">
        <f>IF(ISNUMBER(SEARCH('Project Detail'!$B$5,'Data Validation'!B598)),MAX($A$1:A597)+1,0)</f>
        <v>0</v>
      </c>
      <c r="B598" s="125" t="s">
        <v>4677</v>
      </c>
      <c r="D598" t="str">
        <f>IFERROR(VLOOKUP(ROWS($D$2:D598),$A$2:$B$1000,2,0),"")</f>
        <v/>
      </c>
      <c r="S598" s="14" t="s">
        <v>2498</v>
      </c>
      <c r="T598" s="14" t="s">
        <v>2499</v>
      </c>
      <c r="U598" s="14" t="s">
        <v>2499</v>
      </c>
    </row>
    <row r="599" spans="1:21" x14ac:dyDescent="0.25">
      <c r="A599">
        <f>IF(ISNUMBER(SEARCH('Project Detail'!$B$5,'Data Validation'!B599)),MAX($A$1:A598)+1,0)</f>
        <v>0</v>
      </c>
      <c r="B599" s="125" t="s">
        <v>810</v>
      </c>
      <c r="D599" t="str">
        <f>IFERROR(VLOOKUP(ROWS($D$2:D599),$A$2:$B$1000,2,0),"")</f>
        <v/>
      </c>
      <c r="S599" s="14" t="s">
        <v>2500</v>
      </c>
      <c r="T599" s="14" t="s">
        <v>2501</v>
      </c>
      <c r="U599" s="14" t="s">
        <v>2501</v>
      </c>
    </row>
    <row r="600" spans="1:21" x14ac:dyDescent="0.25">
      <c r="A600">
        <f>IF(ISNUMBER(SEARCH('Project Detail'!$B$5,'Data Validation'!B600)),MAX($A$1:A599)+1,0)</f>
        <v>0</v>
      </c>
      <c r="B600" s="125" t="s">
        <v>2750</v>
      </c>
      <c r="D600" t="str">
        <f>IFERROR(VLOOKUP(ROWS($D$2:D600),$A$2:$B$1000,2,0),"")</f>
        <v/>
      </c>
      <c r="S600" s="14" t="s">
        <v>2502</v>
      </c>
      <c r="T600" s="14" t="s">
        <v>2503</v>
      </c>
      <c r="U600" s="14" t="s">
        <v>2503</v>
      </c>
    </row>
    <row r="601" spans="1:21" x14ac:dyDescent="0.25">
      <c r="A601">
        <f>IF(ISNUMBER(SEARCH('Project Detail'!$B$5,'Data Validation'!B601)),MAX($A$1:A600)+1,0)</f>
        <v>0</v>
      </c>
      <c r="B601" s="125" t="s">
        <v>4680</v>
      </c>
      <c r="D601" t="str">
        <f>IFERROR(VLOOKUP(ROWS($D$2:D601),$A$2:$B$1000,2,0),"")</f>
        <v/>
      </c>
      <c r="S601" s="14" t="s">
        <v>2504</v>
      </c>
      <c r="T601" s="14" t="s">
        <v>2505</v>
      </c>
      <c r="U601" s="14" t="s">
        <v>2505</v>
      </c>
    </row>
    <row r="602" spans="1:21" x14ac:dyDescent="0.25">
      <c r="A602">
        <f>IF(ISNUMBER(SEARCH('Project Detail'!$B$5,'Data Validation'!B602)),MAX($A$1:A601)+1,0)</f>
        <v>0</v>
      </c>
      <c r="B602" s="125" t="s">
        <v>2945</v>
      </c>
      <c r="D602" t="str">
        <f>IFERROR(VLOOKUP(ROWS($D$2:D602),$A$2:$B$1000,2,0),"")</f>
        <v/>
      </c>
      <c r="S602" s="14" t="s">
        <v>2506</v>
      </c>
      <c r="T602" s="14" t="s">
        <v>2507</v>
      </c>
      <c r="U602" s="14" t="s">
        <v>2507</v>
      </c>
    </row>
    <row r="603" spans="1:21" x14ac:dyDescent="0.25">
      <c r="A603">
        <f>IF(ISNUMBER(SEARCH('Project Detail'!$B$5,'Data Validation'!B603)),MAX($A$1:A602)+1,0)</f>
        <v>0</v>
      </c>
      <c r="B603" s="125" t="s">
        <v>865</v>
      </c>
      <c r="D603" t="str">
        <f>IFERROR(VLOOKUP(ROWS($D$2:D603),$A$2:$B$1000,2,0),"")</f>
        <v/>
      </c>
      <c r="S603" s="14" t="s">
        <v>2508</v>
      </c>
      <c r="T603" s="14" t="s">
        <v>2509</v>
      </c>
      <c r="U603" s="14" t="s">
        <v>2509</v>
      </c>
    </row>
    <row r="604" spans="1:21" x14ac:dyDescent="0.25">
      <c r="A604">
        <f>IF(ISNUMBER(SEARCH('Project Detail'!$B$5,'Data Validation'!B604)),MAX($A$1:A603)+1,0)</f>
        <v>0</v>
      </c>
      <c r="B604" s="125" t="s">
        <v>4682</v>
      </c>
      <c r="D604" t="str">
        <f>IFERROR(VLOOKUP(ROWS($D$2:D604),$A$2:$B$1000,2,0),"")</f>
        <v/>
      </c>
      <c r="S604" s="14" t="s">
        <v>2510</v>
      </c>
      <c r="T604" s="14" t="s">
        <v>2511</v>
      </c>
      <c r="U604" s="14" t="s">
        <v>2511</v>
      </c>
    </row>
    <row r="605" spans="1:21" x14ac:dyDescent="0.25">
      <c r="A605">
        <f>IF(ISNUMBER(SEARCH('Project Detail'!$B$5,'Data Validation'!B605)),MAX($A$1:A604)+1,0)</f>
        <v>0</v>
      </c>
      <c r="B605" s="125" t="s">
        <v>898</v>
      </c>
      <c r="D605" t="str">
        <f>IFERROR(VLOOKUP(ROWS($D$2:D605),$A$2:$B$1000,2,0),"")</f>
        <v/>
      </c>
      <c r="S605" s="14" t="s">
        <v>2512</v>
      </c>
      <c r="T605" s="14" t="s">
        <v>2513</v>
      </c>
      <c r="U605" s="14" t="s">
        <v>2513</v>
      </c>
    </row>
    <row r="606" spans="1:21" x14ac:dyDescent="0.25">
      <c r="A606">
        <f>IF(ISNUMBER(SEARCH('Project Detail'!$B$5,'Data Validation'!B606)),MAX($A$1:A605)+1,0)</f>
        <v>0</v>
      </c>
      <c r="B606" s="125" t="s">
        <v>4684</v>
      </c>
      <c r="D606" t="str">
        <f>IFERROR(VLOOKUP(ROWS($D$2:D606),$A$2:$B$1000,2,0),"")</f>
        <v/>
      </c>
      <c r="S606" s="14" t="s">
        <v>2514</v>
      </c>
      <c r="T606" s="14" t="s">
        <v>2515</v>
      </c>
      <c r="U606" s="14" t="s">
        <v>2515</v>
      </c>
    </row>
    <row r="607" spans="1:21" x14ac:dyDescent="0.25">
      <c r="A607">
        <f>IF(ISNUMBER(SEARCH('Project Detail'!$B$5,'Data Validation'!B607)),MAX($A$1:A606)+1,0)</f>
        <v>0</v>
      </c>
      <c r="B607" s="125" t="s">
        <v>142</v>
      </c>
      <c r="D607" t="str">
        <f>IFERROR(VLOOKUP(ROWS($D$2:D607),$A$2:$B$1000,2,0),"")</f>
        <v/>
      </c>
      <c r="S607" s="14" t="s">
        <v>2516</v>
      </c>
      <c r="T607" s="14" t="s">
        <v>2517</v>
      </c>
      <c r="U607" s="14" t="s">
        <v>2517</v>
      </c>
    </row>
    <row r="608" spans="1:21" x14ac:dyDescent="0.25">
      <c r="A608">
        <f>IF(ISNUMBER(SEARCH('Project Detail'!$B$5,'Data Validation'!B608)),MAX($A$1:A607)+1,0)</f>
        <v>0</v>
      </c>
      <c r="B608" s="125" t="s">
        <v>145</v>
      </c>
      <c r="D608" t="str">
        <f>IFERROR(VLOOKUP(ROWS($D$2:D608),$A$2:$B$1000,2,0),"")</f>
        <v/>
      </c>
      <c r="S608" s="14" t="s">
        <v>2518</v>
      </c>
      <c r="T608" s="14" t="s">
        <v>2519</v>
      </c>
      <c r="U608" s="14" t="s">
        <v>2519</v>
      </c>
    </row>
    <row r="609" spans="1:21" x14ac:dyDescent="0.25">
      <c r="A609">
        <f>IF(ISNUMBER(SEARCH('Project Detail'!$B$5,'Data Validation'!B609)),MAX($A$1:A608)+1,0)</f>
        <v>0</v>
      </c>
      <c r="B609" s="125" t="s">
        <v>146</v>
      </c>
      <c r="D609" t="str">
        <f>IFERROR(VLOOKUP(ROWS($D$2:D609),$A$2:$B$1000,2,0),"")</f>
        <v/>
      </c>
      <c r="S609" s="14" t="s">
        <v>2520</v>
      </c>
      <c r="T609" s="14" t="s">
        <v>2521</v>
      </c>
      <c r="U609" s="14" t="s">
        <v>2521</v>
      </c>
    </row>
    <row r="610" spans="1:21" x14ac:dyDescent="0.25">
      <c r="A610">
        <f>IF(ISNUMBER(SEARCH('Project Detail'!$B$5,'Data Validation'!B610)),MAX($A$1:A609)+1,0)</f>
        <v>0</v>
      </c>
      <c r="B610" s="125" t="s">
        <v>140</v>
      </c>
      <c r="S610" s="14" t="s">
        <v>2522</v>
      </c>
      <c r="T610" s="14" t="s">
        <v>2523</v>
      </c>
      <c r="U610" s="14" t="s">
        <v>2523</v>
      </c>
    </row>
    <row r="611" spans="1:21" x14ac:dyDescent="0.25">
      <c r="A611">
        <f>IF(ISNUMBER(SEARCH('Project Detail'!$B$5,'Data Validation'!B611)),MAX($A$1:A610)+1,0)</f>
        <v>0</v>
      </c>
      <c r="B611" s="125" t="s">
        <v>705</v>
      </c>
      <c r="S611" s="14" t="s">
        <v>2524</v>
      </c>
      <c r="T611" s="14" t="s">
        <v>2525</v>
      </c>
      <c r="U611" s="14" t="s">
        <v>2525</v>
      </c>
    </row>
    <row r="612" spans="1:21" x14ac:dyDescent="0.25">
      <c r="A612">
        <f>IF(ISNUMBER(SEARCH('Project Detail'!$B$5,'Data Validation'!B612)),MAX($A$1:A611)+1,0)</f>
        <v>0</v>
      </c>
      <c r="B612" s="125" t="s">
        <v>424</v>
      </c>
      <c r="S612" s="14" t="s">
        <v>2526</v>
      </c>
      <c r="T612" s="14" t="s">
        <v>2527</v>
      </c>
      <c r="U612" s="14" t="s">
        <v>2527</v>
      </c>
    </row>
    <row r="613" spans="1:21" x14ac:dyDescent="0.25">
      <c r="A613">
        <f>IF(ISNUMBER(SEARCH('Project Detail'!$B$5,'Data Validation'!B613)),MAX($A$1:A612)+1,0)</f>
        <v>0</v>
      </c>
      <c r="B613" s="125" t="s">
        <v>4063</v>
      </c>
      <c r="S613" s="14" t="s">
        <v>2528</v>
      </c>
      <c r="T613" s="14" t="s">
        <v>470</v>
      </c>
      <c r="U613" s="14" t="s">
        <v>470</v>
      </c>
    </row>
    <row r="614" spans="1:21" x14ac:dyDescent="0.25">
      <c r="A614">
        <f>IF(ISNUMBER(SEARCH('Project Detail'!$B$5,'Data Validation'!B614)),MAX($A$1:A613)+1,0)</f>
        <v>0</v>
      </c>
      <c r="B614" s="125" t="s">
        <v>648</v>
      </c>
      <c r="S614" s="14" t="s">
        <v>2529</v>
      </c>
      <c r="T614" s="14" t="s">
        <v>2530</v>
      </c>
      <c r="U614" s="14" t="s">
        <v>2530</v>
      </c>
    </row>
    <row r="615" spans="1:21" x14ac:dyDescent="0.25">
      <c r="A615">
        <f>IF(ISNUMBER(SEARCH('Project Detail'!$B$5,'Data Validation'!B615)),MAX($A$1:A614)+1,0)</f>
        <v>0</v>
      </c>
      <c r="B615" s="125" t="s">
        <v>901</v>
      </c>
      <c r="S615" s="14" t="s">
        <v>2531</v>
      </c>
      <c r="T615" s="14" t="s">
        <v>2532</v>
      </c>
      <c r="U615" s="14" t="s">
        <v>2532</v>
      </c>
    </row>
    <row r="616" spans="1:21" x14ac:dyDescent="0.25">
      <c r="A616">
        <f>IF(ISNUMBER(SEARCH('Project Detail'!$B$5,'Data Validation'!B616)),MAX($A$1:A615)+1,0)</f>
        <v>0</v>
      </c>
      <c r="B616" s="125" t="s">
        <v>774</v>
      </c>
      <c r="S616" s="14" t="s">
        <v>2533</v>
      </c>
      <c r="T616" s="14" t="s">
        <v>2534</v>
      </c>
      <c r="U616" s="14" t="s">
        <v>2534</v>
      </c>
    </row>
    <row r="617" spans="1:21" x14ac:dyDescent="0.25">
      <c r="A617">
        <f>IF(ISNUMBER(SEARCH('Project Detail'!$B$5,'Data Validation'!B617)),MAX($A$1:A616)+1,0)</f>
        <v>0</v>
      </c>
      <c r="B617" s="125" t="s">
        <v>4686</v>
      </c>
      <c r="S617" s="14" t="s">
        <v>2535</v>
      </c>
      <c r="T617" s="14" t="s">
        <v>2536</v>
      </c>
      <c r="U617" s="14" t="s">
        <v>2536</v>
      </c>
    </row>
    <row r="618" spans="1:21" x14ac:dyDescent="0.25">
      <c r="A618">
        <f>IF(ISNUMBER(SEARCH('Project Detail'!$B$5,'Data Validation'!B618)),MAX($A$1:A617)+1,0)</f>
        <v>0</v>
      </c>
      <c r="B618" s="125" t="s">
        <v>2752</v>
      </c>
      <c r="S618" s="14" t="s">
        <v>2537</v>
      </c>
      <c r="T618" s="14" t="s">
        <v>2538</v>
      </c>
      <c r="U618" s="14" t="s">
        <v>2538</v>
      </c>
    </row>
    <row r="619" spans="1:21" x14ac:dyDescent="0.25">
      <c r="A619">
        <f>IF(ISNUMBER(SEARCH('Project Detail'!$B$5,'Data Validation'!B619)),MAX($A$1:A618)+1,0)</f>
        <v>0</v>
      </c>
      <c r="B619" s="125" t="s">
        <v>795</v>
      </c>
      <c r="S619" s="14" t="s">
        <v>2539</v>
      </c>
      <c r="T619" s="14" t="s">
        <v>2540</v>
      </c>
      <c r="U619" s="14" t="s">
        <v>2540</v>
      </c>
    </row>
    <row r="620" spans="1:21" x14ac:dyDescent="0.25">
      <c r="A620">
        <f>IF(ISNUMBER(SEARCH('Project Detail'!$B$5,'Data Validation'!B620)),MAX($A$1:A619)+1,0)</f>
        <v>0</v>
      </c>
      <c r="B620" s="125" t="s">
        <v>899</v>
      </c>
      <c r="S620" s="14" t="s">
        <v>2541</v>
      </c>
      <c r="T620" s="14" t="s">
        <v>2542</v>
      </c>
      <c r="U620" s="14" t="s">
        <v>2542</v>
      </c>
    </row>
    <row r="621" spans="1:21" x14ac:dyDescent="0.25">
      <c r="A621">
        <f>IF(ISNUMBER(SEARCH('Project Detail'!$B$5,'Data Validation'!B621)),MAX($A$1:A620)+1,0)</f>
        <v>0</v>
      </c>
      <c r="B621" s="125" t="s">
        <v>4119</v>
      </c>
      <c r="S621" s="14" t="s">
        <v>2543</v>
      </c>
      <c r="T621" s="14" t="s">
        <v>2544</v>
      </c>
      <c r="U621" s="14" t="s">
        <v>2544</v>
      </c>
    </row>
    <row r="622" spans="1:21" x14ac:dyDescent="0.25">
      <c r="A622">
        <f>IF(ISNUMBER(SEARCH('Project Detail'!$B$5,'Data Validation'!B622)),MAX($A$1:A621)+1,0)</f>
        <v>0</v>
      </c>
      <c r="B622" s="125" t="s">
        <v>4118</v>
      </c>
      <c r="S622" s="14" t="s">
        <v>2545</v>
      </c>
      <c r="T622" s="14" t="s">
        <v>2546</v>
      </c>
      <c r="U622" s="14" t="s">
        <v>2546</v>
      </c>
    </row>
    <row r="623" spans="1:21" x14ac:dyDescent="0.25">
      <c r="A623">
        <f>IF(ISNUMBER(SEARCH('Project Detail'!$B$5,'Data Validation'!B623)),MAX($A$1:A622)+1,0)</f>
        <v>0</v>
      </c>
      <c r="B623" s="125" t="s">
        <v>420</v>
      </c>
      <c r="S623" s="14" t="s">
        <v>2547</v>
      </c>
      <c r="T623" s="14" t="s">
        <v>2548</v>
      </c>
      <c r="U623" s="14" t="s">
        <v>2548</v>
      </c>
    </row>
    <row r="624" spans="1:21" x14ac:dyDescent="0.25">
      <c r="A624">
        <f>IF(ISNUMBER(SEARCH('Project Detail'!$B$5,'Data Validation'!B624)),MAX($A$1:A623)+1,0)</f>
        <v>0</v>
      </c>
      <c r="B624" s="125" t="s">
        <v>2751</v>
      </c>
      <c r="S624" s="14" t="s">
        <v>2549</v>
      </c>
      <c r="T624" s="14" t="s">
        <v>2550</v>
      </c>
      <c r="U624" s="14" t="s">
        <v>2550</v>
      </c>
    </row>
    <row r="625" spans="1:21" x14ac:dyDescent="0.25">
      <c r="A625">
        <f>IF(ISNUMBER(SEARCH('Project Detail'!$B$5,'Data Validation'!B625)),MAX($A$1:A624)+1,0)</f>
        <v>0</v>
      </c>
      <c r="B625" s="125" t="s">
        <v>4120</v>
      </c>
      <c r="S625" s="14" t="s">
        <v>2551</v>
      </c>
      <c r="T625" s="14" t="s">
        <v>2552</v>
      </c>
      <c r="U625" s="14" t="s">
        <v>2552</v>
      </c>
    </row>
    <row r="626" spans="1:21" x14ac:dyDescent="0.25">
      <c r="A626">
        <f>IF(ISNUMBER(SEARCH('Project Detail'!$B$5,'Data Validation'!B626)),MAX($A$1:A625)+1,0)</f>
        <v>0</v>
      </c>
      <c r="B626" s="125" t="s">
        <v>4121</v>
      </c>
      <c r="S626" s="14" t="s">
        <v>2553</v>
      </c>
      <c r="T626" s="14" t="s">
        <v>2554</v>
      </c>
      <c r="U626" s="14" t="s">
        <v>2554</v>
      </c>
    </row>
    <row r="627" spans="1:21" x14ac:dyDescent="0.25">
      <c r="A627">
        <f>IF(ISNUMBER(SEARCH('Project Detail'!$B$5,'Data Validation'!B627)),MAX($A$1:A626)+1,0)</f>
        <v>0</v>
      </c>
      <c r="B627" s="125" t="s">
        <v>4122</v>
      </c>
      <c r="S627" s="14" t="s">
        <v>2555</v>
      </c>
      <c r="T627" s="14" t="s">
        <v>2556</v>
      </c>
      <c r="U627" s="14" t="s">
        <v>2556</v>
      </c>
    </row>
    <row r="628" spans="1:21" x14ac:dyDescent="0.25">
      <c r="A628">
        <f>IF(ISNUMBER(SEARCH('Project Detail'!$B$5,'Data Validation'!B628)),MAX($A$1:A627)+1,0)</f>
        <v>0</v>
      </c>
      <c r="B628" s="125" t="s">
        <v>4123</v>
      </c>
      <c r="S628" s="14" t="s">
        <v>2557</v>
      </c>
      <c r="T628" s="14" t="s">
        <v>2558</v>
      </c>
      <c r="U628" s="14" t="s">
        <v>2558</v>
      </c>
    </row>
    <row r="629" spans="1:21" x14ac:dyDescent="0.25">
      <c r="A629">
        <f>IF(ISNUMBER(SEARCH('Project Detail'!$B$5,'Data Validation'!B629)),MAX($A$1:A628)+1,0)</f>
        <v>0</v>
      </c>
      <c r="B629" s="125" t="s">
        <v>421</v>
      </c>
      <c r="S629" s="14" t="s">
        <v>2559</v>
      </c>
      <c r="T629" s="14" t="s">
        <v>2560</v>
      </c>
      <c r="U629" s="14" t="s">
        <v>2560</v>
      </c>
    </row>
    <row r="630" spans="1:21" x14ac:dyDescent="0.25">
      <c r="A630">
        <f>IF(ISNUMBER(SEARCH('Project Detail'!$B$5,'Data Validation'!B630)),MAX($A$1:A629)+1,0)</f>
        <v>0</v>
      </c>
      <c r="B630" s="125" t="s">
        <v>4125</v>
      </c>
      <c r="S630" s="14" t="s">
        <v>2561</v>
      </c>
      <c r="T630" s="14" t="s">
        <v>2562</v>
      </c>
      <c r="U630" s="14" t="s">
        <v>2562</v>
      </c>
    </row>
    <row r="631" spans="1:21" x14ac:dyDescent="0.25">
      <c r="A631">
        <f>IF(ISNUMBER(SEARCH('Project Detail'!$B$5,'Data Validation'!B631)),MAX($A$1:A630)+1,0)</f>
        <v>0</v>
      </c>
      <c r="B631" s="125" t="s">
        <v>4124</v>
      </c>
      <c r="S631" s="14" t="s">
        <v>2563</v>
      </c>
      <c r="T631" s="14" t="s">
        <v>2564</v>
      </c>
      <c r="U631" s="14" t="s">
        <v>2564</v>
      </c>
    </row>
    <row r="632" spans="1:21" x14ac:dyDescent="0.25">
      <c r="A632">
        <f>IF(ISNUMBER(SEARCH('Project Detail'!$B$5,'Data Validation'!B632)),MAX($A$1:A631)+1,0)</f>
        <v>0</v>
      </c>
      <c r="B632" s="125" t="s">
        <v>422</v>
      </c>
      <c r="S632" s="14" t="s">
        <v>2565</v>
      </c>
      <c r="T632" s="14" t="s">
        <v>2566</v>
      </c>
      <c r="U632" s="14" t="s">
        <v>2566</v>
      </c>
    </row>
    <row r="633" spans="1:21" x14ac:dyDescent="0.25">
      <c r="A633">
        <f>IF(ISNUMBER(SEARCH('Project Detail'!$B$5,'Data Validation'!B633)),MAX($A$1:A632)+1,0)</f>
        <v>0</v>
      </c>
      <c r="B633" s="125" t="s">
        <v>4127</v>
      </c>
      <c r="S633" s="14" t="s">
        <v>2567</v>
      </c>
      <c r="T633" s="14" t="s">
        <v>2568</v>
      </c>
      <c r="U633" s="14" t="s">
        <v>2568</v>
      </c>
    </row>
    <row r="634" spans="1:21" x14ac:dyDescent="0.25">
      <c r="A634">
        <f>IF(ISNUMBER(SEARCH('Project Detail'!$B$5,'Data Validation'!B634)),MAX($A$1:A633)+1,0)</f>
        <v>0</v>
      </c>
      <c r="B634" s="125" t="s">
        <v>4126</v>
      </c>
      <c r="S634" s="14" t="s">
        <v>2569</v>
      </c>
      <c r="T634" s="14" t="s">
        <v>2570</v>
      </c>
      <c r="U634" s="14" t="s">
        <v>2570</v>
      </c>
    </row>
    <row r="635" spans="1:21" x14ac:dyDescent="0.25">
      <c r="A635">
        <f>IF(ISNUMBER(SEARCH('Project Detail'!$B$5,'Data Validation'!B635)),MAX($A$1:A634)+1,0)</f>
        <v>0</v>
      </c>
      <c r="B635" s="125" t="s">
        <v>423</v>
      </c>
      <c r="S635" s="14" t="s">
        <v>2571</v>
      </c>
      <c r="T635" s="14" t="s">
        <v>2572</v>
      </c>
      <c r="U635" s="14" t="s">
        <v>2572</v>
      </c>
    </row>
    <row r="636" spans="1:21" x14ac:dyDescent="0.25">
      <c r="A636">
        <f>IF(ISNUMBER(SEARCH('Project Detail'!$B$5,'Data Validation'!B636)),MAX($A$1:A635)+1,0)</f>
        <v>0</v>
      </c>
      <c r="B636" s="125" t="s">
        <v>769</v>
      </c>
      <c r="S636" s="14" t="s">
        <v>2573</v>
      </c>
      <c r="T636" s="14" t="s">
        <v>2574</v>
      </c>
      <c r="U636" s="14" t="s">
        <v>2574</v>
      </c>
    </row>
    <row r="637" spans="1:21" x14ac:dyDescent="0.25">
      <c r="A637">
        <f>IF(ISNUMBER(SEARCH('Project Detail'!$B$5,'Data Validation'!B637)),MAX($A$1:A636)+1,0)</f>
        <v>0</v>
      </c>
      <c r="B637" s="125" t="s">
        <v>797</v>
      </c>
      <c r="S637" s="14" t="s">
        <v>2575</v>
      </c>
      <c r="T637" s="14" t="s">
        <v>2576</v>
      </c>
      <c r="U637" s="14" t="s">
        <v>2576</v>
      </c>
    </row>
    <row r="638" spans="1:21" x14ac:dyDescent="0.25">
      <c r="A638">
        <f>IF(ISNUMBER(SEARCH('Project Detail'!$B$5,'Data Validation'!B638)),MAX($A$1:A637)+1,0)</f>
        <v>0</v>
      </c>
      <c r="B638" s="125" t="s">
        <v>798</v>
      </c>
      <c r="S638" s="14" t="s">
        <v>2577</v>
      </c>
      <c r="T638" s="14" t="s">
        <v>2578</v>
      </c>
      <c r="U638" s="14" t="s">
        <v>2578</v>
      </c>
    </row>
    <row r="639" spans="1:21" x14ac:dyDescent="0.25">
      <c r="A639">
        <f>IF(ISNUMBER(SEARCH('Project Detail'!$B$5,'Data Validation'!B639)),MAX($A$1:A638)+1,0)</f>
        <v>0</v>
      </c>
      <c r="B639" s="125" t="s">
        <v>752</v>
      </c>
      <c r="S639" s="14" t="s">
        <v>2579</v>
      </c>
      <c r="T639" s="14" t="s">
        <v>2580</v>
      </c>
      <c r="U639" s="14" t="s">
        <v>2580</v>
      </c>
    </row>
    <row r="640" spans="1:21" x14ac:dyDescent="0.25">
      <c r="A640">
        <f>IF(ISNUMBER(SEARCH('Project Detail'!$B$5,'Data Validation'!B640)),MAX($A$1:A639)+1,0)</f>
        <v>0</v>
      </c>
      <c r="B640" s="125" t="s">
        <v>2809</v>
      </c>
      <c r="S640" s="14" t="s">
        <v>2581</v>
      </c>
      <c r="T640" s="14" t="s">
        <v>2582</v>
      </c>
      <c r="U640" s="14" t="s">
        <v>2582</v>
      </c>
    </row>
    <row r="641" spans="1:21" x14ac:dyDescent="0.25">
      <c r="A641">
        <f>IF(ISNUMBER(SEARCH('Project Detail'!$B$5,'Data Validation'!B641)),MAX($A$1:A640)+1,0)</f>
        <v>0</v>
      </c>
      <c r="B641" s="125" t="s">
        <v>859</v>
      </c>
      <c r="S641" s="14" t="s">
        <v>2583</v>
      </c>
      <c r="T641" s="14" t="s">
        <v>2584</v>
      </c>
      <c r="U641" s="14" t="s">
        <v>2584</v>
      </c>
    </row>
    <row r="642" spans="1:21" x14ac:dyDescent="0.25">
      <c r="A642">
        <f>IF(ISNUMBER(SEARCH('Project Detail'!$B$5,'Data Validation'!B642)),MAX($A$1:A641)+1,0)</f>
        <v>0</v>
      </c>
      <c r="B642" s="125" t="s">
        <v>426</v>
      </c>
      <c r="S642" s="14" t="s">
        <v>2585</v>
      </c>
      <c r="T642" s="14" t="s">
        <v>2586</v>
      </c>
      <c r="U642" s="14" t="s">
        <v>2586</v>
      </c>
    </row>
    <row r="643" spans="1:21" x14ac:dyDescent="0.25">
      <c r="A643">
        <f>IF(ISNUMBER(SEARCH('Project Detail'!$B$5,'Data Validation'!B643)),MAX($A$1:A642)+1,0)</f>
        <v>0</v>
      </c>
      <c r="B643" s="125" t="s">
        <v>427</v>
      </c>
      <c r="S643" s="14" t="s">
        <v>2587</v>
      </c>
      <c r="T643" s="14" t="s">
        <v>2588</v>
      </c>
      <c r="U643" s="14" t="s">
        <v>2588</v>
      </c>
    </row>
    <row r="644" spans="1:21" x14ac:dyDescent="0.25">
      <c r="A644">
        <f>IF(ISNUMBER(SEARCH('Project Detail'!$B$5,'Data Validation'!B644)),MAX($A$1:A643)+1,0)</f>
        <v>0</v>
      </c>
      <c r="B644" s="125" t="s">
        <v>428</v>
      </c>
      <c r="S644" s="14" t="s">
        <v>2589</v>
      </c>
      <c r="T644" s="14" t="s">
        <v>2590</v>
      </c>
      <c r="U644" s="14" t="s">
        <v>2590</v>
      </c>
    </row>
    <row r="645" spans="1:21" x14ac:dyDescent="0.25">
      <c r="A645">
        <f>IF(ISNUMBER(SEARCH('Project Detail'!$B$5,'Data Validation'!B645)),MAX($A$1:A644)+1,0)</f>
        <v>0</v>
      </c>
      <c r="B645" s="125" t="s">
        <v>762</v>
      </c>
      <c r="S645" s="14" t="s">
        <v>2591</v>
      </c>
      <c r="T645" s="14" t="s">
        <v>2570</v>
      </c>
      <c r="U645" s="14" t="s">
        <v>2570</v>
      </c>
    </row>
    <row r="646" spans="1:21" x14ac:dyDescent="0.25">
      <c r="A646">
        <f>IF(ISNUMBER(SEARCH('Project Detail'!$B$5,'Data Validation'!B646)),MAX($A$1:A645)+1,0)</f>
        <v>0</v>
      </c>
      <c r="B646" s="125" t="s">
        <v>4691</v>
      </c>
      <c r="S646" s="14" t="s">
        <v>2592</v>
      </c>
      <c r="T646" s="14" t="s">
        <v>2593</v>
      </c>
      <c r="U646" s="14" t="s">
        <v>2593</v>
      </c>
    </row>
    <row r="647" spans="1:21" x14ac:dyDescent="0.25">
      <c r="A647">
        <f>IF(ISNUMBER(SEARCH('Project Detail'!$B$5,'Data Validation'!B647)),MAX($A$1:A646)+1,0)</f>
        <v>0</v>
      </c>
      <c r="B647" s="125" t="s">
        <v>791</v>
      </c>
      <c r="S647" s="14" t="s">
        <v>2594</v>
      </c>
      <c r="T647" s="14" t="s">
        <v>2595</v>
      </c>
      <c r="U647" s="14" t="s">
        <v>2595</v>
      </c>
    </row>
    <row r="648" spans="1:21" x14ac:dyDescent="0.25">
      <c r="A648">
        <f>IF(ISNUMBER(SEARCH('Project Detail'!$B$5,'Data Validation'!B648)),MAX($A$1:A647)+1,0)</f>
        <v>0</v>
      </c>
      <c r="B648" s="125" t="s">
        <v>789</v>
      </c>
      <c r="S648" s="14" t="s">
        <v>2596</v>
      </c>
      <c r="T648" s="14" t="s">
        <v>2597</v>
      </c>
      <c r="U648" s="14" t="s">
        <v>2597</v>
      </c>
    </row>
    <row r="649" spans="1:21" x14ac:dyDescent="0.25">
      <c r="A649">
        <f>IF(ISNUMBER(SEARCH('Project Detail'!$B$5,'Data Validation'!B649)),MAX($A$1:A648)+1,0)</f>
        <v>0</v>
      </c>
      <c r="B649" s="125" t="s">
        <v>741</v>
      </c>
      <c r="S649" s="14" t="s">
        <v>2598</v>
      </c>
      <c r="T649" s="14" t="s">
        <v>2599</v>
      </c>
      <c r="U649" s="14" t="s">
        <v>2599</v>
      </c>
    </row>
    <row r="650" spans="1:21" x14ac:dyDescent="0.25">
      <c r="A650">
        <f>IF(ISNUMBER(SEARCH('Project Detail'!$B$5,'Data Validation'!B650)),MAX($A$1:A649)+1,0)</f>
        <v>0</v>
      </c>
      <c r="B650" s="125" t="s">
        <v>759</v>
      </c>
      <c r="S650" s="14" t="s">
        <v>2600</v>
      </c>
      <c r="T650" s="14" t="s">
        <v>2601</v>
      </c>
      <c r="U650" s="14" t="s">
        <v>2601</v>
      </c>
    </row>
    <row r="651" spans="1:21" x14ac:dyDescent="0.25">
      <c r="A651">
        <f>IF(ISNUMBER(SEARCH('Project Detail'!$B$5,'Data Validation'!B651)),MAX($A$1:A650)+1,0)</f>
        <v>0</v>
      </c>
      <c r="B651" s="125" t="s">
        <v>704</v>
      </c>
      <c r="S651" s="14" t="s">
        <v>2602</v>
      </c>
      <c r="T651" s="14" t="s">
        <v>2603</v>
      </c>
      <c r="U651" s="14" t="s">
        <v>2603</v>
      </c>
    </row>
    <row r="652" spans="1:21" x14ac:dyDescent="0.25">
      <c r="A652">
        <f>IF(ISNUMBER(SEARCH('Project Detail'!$B$5,'Data Validation'!B652)),MAX($A$1:A651)+1,0)</f>
        <v>0</v>
      </c>
      <c r="B652" s="125" t="s">
        <v>4700</v>
      </c>
      <c r="S652" s="14" t="s">
        <v>2604</v>
      </c>
      <c r="T652" s="14" t="s">
        <v>2605</v>
      </c>
      <c r="U652" s="14" t="s">
        <v>2605</v>
      </c>
    </row>
    <row r="653" spans="1:21" x14ac:dyDescent="0.25">
      <c r="A653">
        <f>IF(ISNUMBER(SEARCH('Project Detail'!$B$5,'Data Validation'!B653)),MAX($A$1:A652)+1,0)</f>
        <v>0</v>
      </c>
      <c r="B653" s="125" t="s">
        <v>4698</v>
      </c>
    </row>
    <row r="654" spans="1:21" x14ac:dyDescent="0.25">
      <c r="A654">
        <f>IF(ISNUMBER(SEARCH('Project Detail'!$B$5,'Data Validation'!B654)),MAX($A$1:A653)+1,0)</f>
        <v>0</v>
      </c>
      <c r="B654" s="125" t="s">
        <v>4702</v>
      </c>
    </row>
    <row r="655" spans="1:21" x14ac:dyDescent="0.25">
      <c r="A655">
        <f>IF(ISNUMBER(SEARCH('Project Detail'!$B$5,'Data Validation'!B655)),MAX($A$1:A654)+1,0)</f>
        <v>0</v>
      </c>
      <c r="B655" s="125" t="s">
        <v>816</v>
      </c>
    </row>
    <row r="656" spans="1:21" x14ac:dyDescent="0.25">
      <c r="A656">
        <f>IF(ISNUMBER(SEARCH('Project Detail'!$B$5,'Data Validation'!B656)),MAX($A$1:A655)+1,0)</f>
        <v>0</v>
      </c>
      <c r="B656" s="125" t="s">
        <v>4272</v>
      </c>
    </row>
    <row r="657" spans="1:2" x14ac:dyDescent="0.25">
      <c r="A657">
        <f>IF(ISNUMBER(SEARCH('Project Detail'!$B$5,'Data Validation'!B657)),MAX($A$1:A656)+1,0)</f>
        <v>0</v>
      </c>
      <c r="B657" s="125" t="s">
        <v>2753</v>
      </c>
    </row>
    <row r="658" spans="1:2" x14ac:dyDescent="0.25">
      <c r="A658">
        <f>IF(ISNUMBER(SEARCH('Project Detail'!$B$5,'Data Validation'!B658)),MAX($A$1:A657)+1,0)</f>
        <v>0</v>
      </c>
      <c r="B658" s="125" t="s">
        <v>2946</v>
      </c>
    </row>
    <row r="659" spans="1:2" x14ac:dyDescent="0.25">
      <c r="A659">
        <f>IF(ISNUMBER(SEARCH('Project Detail'!$B$5,'Data Validation'!B659)),MAX($A$1:A658)+1,0)</f>
        <v>0</v>
      </c>
      <c r="B659" s="125" t="s">
        <v>2947</v>
      </c>
    </row>
    <row r="660" spans="1:2" x14ac:dyDescent="0.25">
      <c r="A660">
        <f>IF(ISNUMBER(SEARCH('Project Detail'!$B$5,'Data Validation'!B660)),MAX($A$1:A659)+1,0)</f>
        <v>0</v>
      </c>
      <c r="B660" s="125" t="s">
        <v>4707</v>
      </c>
    </row>
    <row r="661" spans="1:2" x14ac:dyDescent="0.25">
      <c r="A661">
        <f>IF(ISNUMBER(SEARCH('Project Detail'!$B$5,'Data Validation'!B661)),MAX($A$1:A660)+1,0)</f>
        <v>0</v>
      </c>
      <c r="B661" s="125" t="s">
        <v>903</v>
      </c>
    </row>
    <row r="662" spans="1:2" x14ac:dyDescent="0.25">
      <c r="A662">
        <f>IF(ISNUMBER(SEARCH('Project Detail'!$B$5,'Data Validation'!B662)),MAX($A$1:A661)+1,0)</f>
        <v>0</v>
      </c>
      <c r="B662" s="125" t="s">
        <v>4273</v>
      </c>
    </row>
    <row r="663" spans="1:2" x14ac:dyDescent="0.25">
      <c r="A663">
        <f>IF(ISNUMBER(SEARCH('Project Detail'!$B$5,'Data Validation'!B663)),MAX($A$1:A662)+1,0)</f>
        <v>0</v>
      </c>
      <c r="B663" s="125" t="s">
        <v>414</v>
      </c>
    </row>
    <row r="664" spans="1:2" x14ac:dyDescent="0.25">
      <c r="A664">
        <f>IF(ISNUMBER(SEARCH('Project Detail'!$B$5,'Data Validation'!B664)),MAX($A$1:A663)+1,0)</f>
        <v>0</v>
      </c>
      <c r="B664" s="125" t="s">
        <v>4274</v>
      </c>
    </row>
    <row r="665" spans="1:2" x14ac:dyDescent="0.25">
      <c r="A665">
        <f>IF(ISNUMBER(SEARCH('Project Detail'!$B$5,'Data Validation'!B665)),MAX($A$1:A664)+1,0)</f>
        <v>0</v>
      </c>
      <c r="B665" s="125" t="s">
        <v>415</v>
      </c>
    </row>
    <row r="666" spans="1:2" x14ac:dyDescent="0.25">
      <c r="A666">
        <f>IF(ISNUMBER(SEARCH('Project Detail'!$B$5,'Data Validation'!B666)),MAX($A$1:A665)+1,0)</f>
        <v>0</v>
      </c>
      <c r="B666" s="125" t="s">
        <v>149</v>
      </c>
    </row>
    <row r="667" spans="1:2" x14ac:dyDescent="0.25">
      <c r="A667">
        <f>IF(ISNUMBER(SEARCH('Project Detail'!$B$5,'Data Validation'!B667)),MAX($A$1:A666)+1,0)</f>
        <v>0</v>
      </c>
      <c r="B667" s="125" t="s">
        <v>688</v>
      </c>
    </row>
    <row r="668" spans="1:2" x14ac:dyDescent="0.25">
      <c r="A668">
        <f>IF(ISNUMBER(SEARCH('Project Detail'!$B$5,'Data Validation'!B668)),MAX($A$1:A667)+1,0)</f>
        <v>0</v>
      </c>
      <c r="B668" s="125" t="s">
        <v>745</v>
      </c>
    </row>
    <row r="669" spans="1:2" x14ac:dyDescent="0.25">
      <c r="A669">
        <f>IF(ISNUMBER(SEARCH('Project Detail'!$B$5,'Data Validation'!B669)),MAX($A$1:A668)+1,0)</f>
        <v>0</v>
      </c>
      <c r="B669" s="125" t="s">
        <v>642</v>
      </c>
    </row>
    <row r="670" spans="1:2" x14ac:dyDescent="0.25">
      <c r="A670">
        <f>IF(ISNUMBER(SEARCH('Project Detail'!$B$5,'Data Validation'!B670)),MAX($A$1:A669)+1,0)</f>
        <v>0</v>
      </c>
      <c r="B670" s="125" t="s">
        <v>643</v>
      </c>
    </row>
    <row r="671" spans="1:2" x14ac:dyDescent="0.25">
      <c r="A671">
        <f>IF(ISNUMBER(SEARCH('Project Detail'!$B$5,'Data Validation'!B671)),MAX($A$1:A670)+1,0)</f>
        <v>0</v>
      </c>
      <c r="B671" s="125" t="s">
        <v>4709</v>
      </c>
    </row>
    <row r="672" spans="1:2" x14ac:dyDescent="0.25">
      <c r="A672">
        <f>IF(ISNUMBER(SEARCH('Project Detail'!$B$5,'Data Validation'!B672)),MAX($A$1:A671)+1,0)</f>
        <v>0</v>
      </c>
      <c r="B672" s="125" t="s">
        <v>2948</v>
      </c>
    </row>
    <row r="673" spans="1:2" x14ac:dyDescent="0.25">
      <c r="A673">
        <f>IF(ISNUMBER(SEARCH('Project Detail'!$B$5,'Data Validation'!B673)),MAX($A$1:A672)+1,0)</f>
        <v>0</v>
      </c>
      <c r="B673" s="125" t="s">
        <v>4712</v>
      </c>
    </row>
    <row r="674" spans="1:2" x14ac:dyDescent="0.25">
      <c r="A674">
        <f>IF(ISNUMBER(SEARCH('Project Detail'!$B$5,'Data Validation'!B674)),MAX($A$1:A673)+1,0)</f>
        <v>0</v>
      </c>
      <c r="B674" s="125" t="s">
        <v>2949</v>
      </c>
    </row>
    <row r="675" spans="1:2" x14ac:dyDescent="0.25">
      <c r="A675">
        <f>IF(ISNUMBER(SEARCH('Project Detail'!$B$5,'Data Validation'!B675)),MAX($A$1:A674)+1,0)</f>
        <v>0</v>
      </c>
      <c r="B675" s="125" t="s">
        <v>2754</v>
      </c>
    </row>
    <row r="676" spans="1:2" x14ac:dyDescent="0.25">
      <c r="A676">
        <f>IF(ISNUMBER(SEARCH('Project Detail'!$B$5,'Data Validation'!B676)),MAX($A$1:A675)+1,0)</f>
        <v>0</v>
      </c>
      <c r="B676" s="125" t="s">
        <v>2755</v>
      </c>
    </row>
    <row r="677" spans="1:2" x14ac:dyDescent="0.25">
      <c r="A677">
        <f>IF(ISNUMBER(SEARCH('Project Detail'!$B$5,'Data Validation'!B677)),MAX($A$1:A676)+1,0)</f>
        <v>0</v>
      </c>
      <c r="B677" s="125" t="s">
        <v>430</v>
      </c>
    </row>
    <row r="678" spans="1:2" x14ac:dyDescent="0.25">
      <c r="A678">
        <f>IF(ISNUMBER(SEARCH('Project Detail'!$B$5,'Data Validation'!B678)),MAX($A$1:A677)+1,0)</f>
        <v>0</v>
      </c>
      <c r="B678" s="125" t="s">
        <v>2950</v>
      </c>
    </row>
    <row r="679" spans="1:2" x14ac:dyDescent="0.25">
      <c r="A679">
        <f>IF(ISNUMBER(SEARCH('Project Detail'!$B$5,'Data Validation'!B679)),MAX($A$1:A678)+1,0)</f>
        <v>0</v>
      </c>
      <c r="B679" s="125" t="s">
        <v>814</v>
      </c>
    </row>
    <row r="680" spans="1:2" x14ac:dyDescent="0.25">
      <c r="A680">
        <f>IF(ISNUMBER(SEARCH('Project Detail'!$B$5,'Data Validation'!B680)),MAX($A$1:A679)+1,0)</f>
        <v>0</v>
      </c>
      <c r="B680" s="125" t="s">
        <v>2951</v>
      </c>
    </row>
    <row r="681" spans="1:2" x14ac:dyDescent="0.25">
      <c r="A681">
        <f>IF(ISNUMBER(SEARCH('Project Detail'!$B$5,'Data Validation'!B681)),MAX($A$1:A680)+1,0)</f>
        <v>0</v>
      </c>
      <c r="B681" s="125" t="s">
        <v>829</v>
      </c>
    </row>
    <row r="682" spans="1:2" x14ac:dyDescent="0.25">
      <c r="A682">
        <f>IF(ISNUMBER(SEARCH('Project Detail'!$B$5,'Data Validation'!B682)),MAX($A$1:A681)+1,0)</f>
        <v>0</v>
      </c>
      <c r="B682" s="125" t="s">
        <v>431</v>
      </c>
    </row>
    <row r="683" spans="1:2" x14ac:dyDescent="0.25">
      <c r="A683">
        <f>IF(ISNUMBER(SEARCH('Project Detail'!$B$5,'Data Validation'!B683)),MAX($A$1:A682)+1,0)</f>
        <v>0</v>
      </c>
      <c r="B683" s="125" t="s">
        <v>4275</v>
      </c>
    </row>
    <row r="684" spans="1:2" x14ac:dyDescent="0.25">
      <c r="A684">
        <f>IF(ISNUMBER(SEARCH('Project Detail'!$B$5,'Data Validation'!B684)),MAX($A$1:A683)+1,0)</f>
        <v>0</v>
      </c>
      <c r="B684" s="125" t="s">
        <v>4752</v>
      </c>
    </row>
    <row r="685" spans="1:2" x14ac:dyDescent="0.25">
      <c r="A685">
        <f>IF(ISNUMBER(SEARCH('Project Detail'!$B$5,'Data Validation'!B685)),MAX($A$1:A684)+1,0)</f>
        <v>0</v>
      </c>
      <c r="B685" s="125" t="s">
        <v>429</v>
      </c>
    </row>
    <row r="686" spans="1:2" x14ac:dyDescent="0.25">
      <c r="A686">
        <f>IF(ISNUMBER(SEARCH('Project Detail'!$B$5,'Data Validation'!B686)),MAX($A$1:A685)+1,0)</f>
        <v>0</v>
      </c>
      <c r="B686" s="125" t="s">
        <v>4753</v>
      </c>
    </row>
    <row r="687" spans="1:2" x14ac:dyDescent="0.25">
      <c r="A687">
        <f>IF(ISNUMBER(SEARCH('Project Detail'!$B$5,'Data Validation'!B687)),MAX($A$1:A686)+1,0)</f>
        <v>0</v>
      </c>
      <c r="B687" s="125" t="s">
        <v>152</v>
      </c>
    </row>
    <row r="688" spans="1:2" x14ac:dyDescent="0.25">
      <c r="A688">
        <f>IF(ISNUMBER(SEARCH('Project Detail'!$B$5,'Data Validation'!B688)),MAX($A$1:A687)+1,0)</f>
        <v>0</v>
      </c>
      <c r="B688" s="125" t="s">
        <v>2833</v>
      </c>
    </row>
    <row r="689" spans="1:2" x14ac:dyDescent="0.25">
      <c r="A689">
        <f>IF(ISNUMBER(SEARCH('Project Detail'!$B$5,'Data Validation'!B689)),MAX($A$1:A688)+1,0)</f>
        <v>0</v>
      </c>
      <c r="B689" s="125" t="s">
        <v>2902</v>
      </c>
    </row>
    <row r="690" spans="1:2" x14ac:dyDescent="0.25">
      <c r="A690">
        <f>IF(ISNUMBER(SEARCH('Project Detail'!$B$5,'Data Validation'!B690)),MAX($A$1:A689)+1,0)</f>
        <v>0</v>
      </c>
      <c r="B690" s="125" t="s">
        <v>2871</v>
      </c>
    </row>
    <row r="691" spans="1:2" x14ac:dyDescent="0.25">
      <c r="A691">
        <f>IF(ISNUMBER(SEARCH('Project Detail'!$B$5,'Data Validation'!B691)),MAX($A$1:A690)+1,0)</f>
        <v>0</v>
      </c>
      <c r="B691" s="125" t="s">
        <v>3386</v>
      </c>
    </row>
    <row r="692" spans="1:2" x14ac:dyDescent="0.25">
      <c r="A692">
        <f>IF(ISNUMBER(SEARCH('Project Detail'!$B$5,'Data Validation'!B692)),MAX($A$1:A691)+1,0)</f>
        <v>0</v>
      </c>
      <c r="B692" s="125" t="s">
        <v>432</v>
      </c>
    </row>
    <row r="693" spans="1:2" x14ac:dyDescent="0.25">
      <c r="A693">
        <f>IF(ISNUMBER(SEARCH('Project Detail'!$B$5,'Data Validation'!B693)),MAX($A$1:A692)+1,0)</f>
        <v>0</v>
      </c>
      <c r="B693" s="125" t="s">
        <v>4717</v>
      </c>
    </row>
    <row r="694" spans="1:2" x14ac:dyDescent="0.25">
      <c r="A694">
        <f>IF(ISNUMBER(SEARCH('Project Detail'!$B$5,'Data Validation'!B694)),MAX($A$1:A693)+1,0)</f>
        <v>0</v>
      </c>
      <c r="B694" s="125" t="s">
        <v>889</v>
      </c>
    </row>
    <row r="695" spans="1:2" x14ac:dyDescent="0.25">
      <c r="A695">
        <f>IF(ISNUMBER(SEARCH('Project Detail'!$B$5,'Data Validation'!B695)),MAX($A$1:A694)+1,0)</f>
        <v>0</v>
      </c>
      <c r="B695" s="125" t="s">
        <v>433</v>
      </c>
    </row>
    <row r="696" spans="1:2" x14ac:dyDescent="0.25">
      <c r="A696">
        <f>IF(ISNUMBER(SEARCH('Project Detail'!$B$5,'Data Validation'!B696)),MAX($A$1:A695)+1,0)</f>
        <v>0</v>
      </c>
      <c r="B696" s="125" t="s">
        <v>3452</v>
      </c>
    </row>
    <row r="697" spans="1:2" x14ac:dyDescent="0.25">
      <c r="A697">
        <f>IF(ISNUMBER(SEARCH('Project Detail'!$B$5,'Data Validation'!B697)),MAX($A$1:A696)+1,0)</f>
        <v>0</v>
      </c>
      <c r="B697" s="125"/>
    </row>
    <row r="698" spans="1:2" x14ac:dyDescent="0.25">
      <c r="A698">
        <f>IF(ISNUMBER(SEARCH('Project Detail'!$B$5,'Data Validation'!B698)),MAX($A$1:A697)+1,0)</f>
        <v>0</v>
      </c>
      <c r="B698" s="125"/>
    </row>
    <row r="699" spans="1:2" x14ac:dyDescent="0.25">
      <c r="A699">
        <f>IF(ISNUMBER(SEARCH('Project Detail'!$B$5,'Data Validation'!B699)),MAX($A$1:A698)+1,0)</f>
        <v>0</v>
      </c>
      <c r="B699" s="125"/>
    </row>
    <row r="700" spans="1:2" x14ac:dyDescent="0.25">
      <c r="A700">
        <f>IF(ISNUMBER(SEARCH('Project Detail'!$B$5,'Data Validation'!B700)),MAX($A$1:A699)+1,0)</f>
        <v>0</v>
      </c>
      <c r="B700" s="125"/>
    </row>
  </sheetData>
  <sortState xmlns:xlrd2="http://schemas.microsoft.com/office/spreadsheetml/2017/richdata2" ref="B2:B696">
    <sortCondition ref="B696"/>
  </sortState>
  <conditionalFormatting sqref="X2:X3">
    <cfRule type="duplicateValues" dxfId="15" priority="24"/>
  </conditionalFormatting>
  <conditionalFormatting sqref="X4:X14">
    <cfRule type="duplicateValues" dxfId="14" priority="23"/>
  </conditionalFormatting>
  <conditionalFormatting sqref="X15:X18">
    <cfRule type="duplicateValues" dxfId="13" priority="22"/>
  </conditionalFormatting>
  <conditionalFormatting sqref="X55:X58">
    <cfRule type="duplicateValues" dxfId="12" priority="19"/>
  </conditionalFormatting>
  <conditionalFormatting sqref="X59">
    <cfRule type="duplicateValues" dxfId="11" priority="18"/>
  </conditionalFormatting>
  <conditionalFormatting sqref="X1:X159 X164:X1048576">
    <cfRule type="duplicateValues" dxfId="10" priority="17"/>
  </conditionalFormatting>
  <conditionalFormatting sqref="X19:X26">
    <cfRule type="duplicateValues" dxfId="9" priority="487"/>
  </conditionalFormatting>
  <conditionalFormatting sqref="X27:X42">
    <cfRule type="duplicateValues" dxfId="8" priority="488"/>
  </conditionalFormatting>
  <conditionalFormatting sqref="X43:X54">
    <cfRule type="duplicateValues" dxfId="7" priority="489"/>
  </conditionalFormatting>
  <conditionalFormatting sqref="X147:X159">
    <cfRule type="duplicateValues" dxfId="6" priority="14"/>
    <cfRule type="duplicateValues" dxfId="5" priority="15"/>
    <cfRule type="duplicateValues" dxfId="4" priority="16"/>
  </conditionalFormatting>
  <conditionalFormatting sqref="X2:X159">
    <cfRule type="duplicateValues" dxfId="3" priority="491"/>
  </conditionalFormatting>
  <conditionalFormatting sqref="X160:X162">
    <cfRule type="duplicateValues" dxfId="2" priority="4"/>
  </conditionalFormatting>
  <conditionalFormatting sqref="B697:B700">
    <cfRule type="duplicateValues" dxfId="1" priority="2"/>
  </conditionalFormatting>
  <conditionalFormatting sqref="B2:B696">
    <cfRule type="duplicateValues" dxfId="0" priority="1"/>
  </conditionalFormatting>
  <pageMargins left="0.7" right="0.7" top="0.75" bottom="0.75" header="0.3" footer="0.3"/>
  <pageSetup orientation="portrait"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60"/>
  <sheetViews>
    <sheetView workbookViewId="0">
      <selection activeCell="G15" sqref="G15"/>
    </sheetView>
  </sheetViews>
  <sheetFormatPr defaultRowHeight="15" x14ac:dyDescent="0.25"/>
  <cols>
    <col min="1" max="1" width="36.28515625" customWidth="1"/>
    <col min="2" max="3" width="65.85546875" customWidth="1"/>
  </cols>
  <sheetData>
    <row r="1" spans="1:3" ht="36.75" x14ac:dyDescent="0.7">
      <c r="A1" s="91" t="s">
        <v>2728</v>
      </c>
      <c r="B1" s="5"/>
      <c r="C1" s="5"/>
    </row>
    <row r="2" spans="1:3" x14ac:dyDescent="0.25">
      <c r="A2" s="5"/>
      <c r="B2" s="5"/>
      <c r="C2" s="5"/>
    </row>
    <row r="3" spans="1:3" ht="23.25" x14ac:dyDescent="0.25">
      <c r="A3" s="106" t="s">
        <v>510</v>
      </c>
      <c r="B3" s="241" t="s">
        <v>2730</v>
      </c>
      <c r="C3" s="241"/>
    </row>
    <row r="4" spans="1:3" ht="23.25" x14ac:dyDescent="0.25">
      <c r="A4" s="107" t="s">
        <v>2729</v>
      </c>
      <c r="B4" s="241" t="s">
        <v>2783</v>
      </c>
      <c r="C4" s="241"/>
    </row>
    <row r="6" spans="1:3" ht="15.75" x14ac:dyDescent="0.25">
      <c r="A6" s="104" t="s">
        <v>2725</v>
      </c>
      <c r="B6" s="242" t="s">
        <v>2702</v>
      </c>
      <c r="C6" s="242"/>
    </row>
    <row r="7" spans="1:3" x14ac:dyDescent="0.25">
      <c r="A7" s="103" t="s">
        <v>2703</v>
      </c>
      <c r="B7" s="239" t="s">
        <v>2704</v>
      </c>
      <c r="C7" s="239"/>
    </row>
    <row r="8" spans="1:3" x14ac:dyDescent="0.25">
      <c r="A8" s="103" t="s">
        <v>2705</v>
      </c>
      <c r="B8" s="239" t="s">
        <v>2706</v>
      </c>
      <c r="C8" s="239"/>
    </row>
    <row r="9" spans="1:3" x14ac:dyDescent="0.25">
      <c r="A9" s="103" t="s">
        <v>2707</v>
      </c>
      <c r="B9" s="239" t="s">
        <v>2708</v>
      </c>
      <c r="C9" s="239"/>
    </row>
    <row r="10" spans="1:3" x14ac:dyDescent="0.25">
      <c r="A10" s="103" t="s">
        <v>2709</v>
      </c>
      <c r="B10" s="239" t="s">
        <v>2710</v>
      </c>
      <c r="C10" s="239"/>
    </row>
    <row r="11" spans="1:3" x14ac:dyDescent="0.25">
      <c r="A11" s="103" t="s">
        <v>2711</v>
      </c>
      <c r="B11" s="239" t="s">
        <v>2712</v>
      </c>
      <c r="C11" s="239"/>
    </row>
    <row r="12" spans="1:3" x14ac:dyDescent="0.25">
      <c r="A12" s="103" t="s">
        <v>2713</v>
      </c>
      <c r="B12" s="239" t="s">
        <v>2714</v>
      </c>
      <c r="C12" s="239"/>
    </row>
    <row r="13" spans="1:3" x14ac:dyDescent="0.25">
      <c r="A13" s="103" t="s">
        <v>2715</v>
      </c>
      <c r="B13" s="239" t="s">
        <v>2716</v>
      </c>
      <c r="C13" s="239"/>
    </row>
    <row r="14" spans="1:3" x14ac:dyDescent="0.25">
      <c r="A14" s="103" t="s">
        <v>2717</v>
      </c>
      <c r="B14" s="239" t="s">
        <v>2718</v>
      </c>
      <c r="C14" s="239"/>
    </row>
    <row r="15" spans="1:3" x14ac:dyDescent="0.25">
      <c r="A15" s="103" t="s">
        <v>2720</v>
      </c>
      <c r="B15" s="239" t="s">
        <v>2721</v>
      </c>
      <c r="C15" s="239"/>
    </row>
    <row r="16" spans="1:3" x14ac:dyDescent="0.25">
      <c r="A16" s="103" t="s">
        <v>2722</v>
      </c>
      <c r="B16" s="239" t="s">
        <v>2723</v>
      </c>
      <c r="C16" s="239"/>
    </row>
    <row r="17" spans="1:3" x14ac:dyDescent="0.25">
      <c r="A17" s="103" t="s">
        <v>491</v>
      </c>
      <c r="B17" s="239" t="s">
        <v>2719</v>
      </c>
      <c r="C17" s="239"/>
    </row>
    <row r="18" spans="1:3" x14ac:dyDescent="0.25">
      <c r="A18" s="103" t="s">
        <v>3454</v>
      </c>
      <c r="B18" s="119" t="s">
        <v>4008</v>
      </c>
      <c r="C18" s="119"/>
    </row>
    <row r="20" spans="1:3" ht="15.75" x14ac:dyDescent="0.25">
      <c r="A20" s="105" t="s">
        <v>2724</v>
      </c>
      <c r="B20" s="240" t="s">
        <v>2702</v>
      </c>
      <c r="C20" s="240"/>
    </row>
    <row r="21" spans="1:3" x14ac:dyDescent="0.25">
      <c r="A21" s="103" t="s">
        <v>2726</v>
      </c>
      <c r="B21" s="239" t="s">
        <v>2727</v>
      </c>
      <c r="C21" s="239"/>
    </row>
    <row r="23" spans="1:3" ht="23.25" x14ac:dyDescent="0.25">
      <c r="B23" s="109" t="s">
        <v>510</v>
      </c>
      <c r="C23" s="110" t="s">
        <v>2729</v>
      </c>
    </row>
    <row r="24" spans="1:3" x14ac:dyDescent="0.25">
      <c r="A24" s="111" t="s">
        <v>0</v>
      </c>
      <c r="B24" s="111" t="s">
        <v>2777</v>
      </c>
      <c r="C24" s="111" t="s">
        <v>2784</v>
      </c>
    </row>
    <row r="25" spans="1:3" x14ac:dyDescent="0.25">
      <c r="A25" s="114" t="s">
        <v>21</v>
      </c>
      <c r="B25" s="112" t="s">
        <v>4847</v>
      </c>
      <c r="C25" s="112" t="s">
        <v>22</v>
      </c>
    </row>
    <row r="26" spans="1:3" x14ac:dyDescent="0.25">
      <c r="A26" s="114" t="s">
        <v>53</v>
      </c>
      <c r="B26" s="112" t="s">
        <v>54</v>
      </c>
      <c r="C26" s="112" t="s">
        <v>2778</v>
      </c>
    </row>
    <row r="27" spans="1:3" x14ac:dyDescent="0.25">
      <c r="A27" s="114" t="s">
        <v>287</v>
      </c>
      <c r="B27" s="112" t="s">
        <v>2636</v>
      </c>
      <c r="C27" s="112" t="s">
        <v>211</v>
      </c>
    </row>
    <row r="28" spans="1:3" x14ac:dyDescent="0.25">
      <c r="A28" s="114" t="s">
        <v>56</v>
      </c>
      <c r="B28" s="112" t="s">
        <v>28</v>
      </c>
      <c r="C28" s="112" t="s">
        <v>77</v>
      </c>
    </row>
    <row r="29" spans="1:3" x14ac:dyDescent="0.25">
      <c r="A29" s="114" t="s">
        <v>446</v>
      </c>
      <c r="B29" s="112" t="s">
        <v>2614</v>
      </c>
      <c r="C29" s="112" t="s">
        <v>211</v>
      </c>
    </row>
    <row r="30" spans="1:3" ht="30" x14ac:dyDescent="0.25">
      <c r="A30" s="114" t="s">
        <v>99</v>
      </c>
      <c r="B30" s="112" t="s">
        <v>3671</v>
      </c>
      <c r="C30" s="113" t="s">
        <v>2779</v>
      </c>
    </row>
    <row r="31" spans="1:3" ht="30" x14ac:dyDescent="0.25">
      <c r="A31" s="114" t="s">
        <v>107</v>
      </c>
      <c r="B31" s="112" t="s">
        <v>109</v>
      </c>
      <c r="C31" s="113" t="s">
        <v>2780</v>
      </c>
    </row>
    <row r="32" spans="1:3" x14ac:dyDescent="0.25">
      <c r="A32" s="114" t="s">
        <v>2651</v>
      </c>
      <c r="B32" s="112" t="s">
        <v>4845</v>
      </c>
      <c r="C32" s="112" t="s">
        <v>211</v>
      </c>
    </row>
    <row r="33" spans="1:3" x14ac:dyDescent="0.25">
      <c r="A33" s="114" t="s">
        <v>187</v>
      </c>
      <c r="B33" s="112" t="s">
        <v>30</v>
      </c>
      <c r="C33" s="112" t="s">
        <v>30</v>
      </c>
    </row>
    <row r="34" spans="1:3" x14ac:dyDescent="0.25">
      <c r="A34" s="114" t="s">
        <v>2768</v>
      </c>
      <c r="B34" s="112" t="s">
        <v>4843</v>
      </c>
      <c r="C34" s="112" t="s">
        <v>211</v>
      </c>
    </row>
    <row r="35" spans="1:3" x14ac:dyDescent="0.25">
      <c r="A35" s="114" t="s">
        <v>398</v>
      </c>
      <c r="B35" s="112" t="s">
        <v>399</v>
      </c>
      <c r="C35" s="112" t="s">
        <v>211</v>
      </c>
    </row>
    <row r="36" spans="1:3" x14ac:dyDescent="0.25">
      <c r="A36" s="114" t="s">
        <v>130</v>
      </c>
      <c r="B36" s="112" t="s">
        <v>403</v>
      </c>
      <c r="C36" s="112" t="s">
        <v>403</v>
      </c>
    </row>
    <row r="37" spans="1:3" x14ac:dyDescent="0.25">
      <c r="A37" s="114" t="s">
        <v>131</v>
      </c>
      <c r="B37" s="112" t="s">
        <v>4841</v>
      </c>
      <c r="C37" s="112" t="s">
        <v>2639</v>
      </c>
    </row>
    <row r="38" spans="1:3" x14ac:dyDescent="0.25">
      <c r="A38" s="114" t="s">
        <v>135</v>
      </c>
      <c r="B38" s="112" t="s">
        <v>211</v>
      </c>
      <c r="C38" s="112" t="s">
        <v>2781</v>
      </c>
    </row>
    <row r="39" spans="1:3" x14ac:dyDescent="0.25">
      <c r="A39" s="114" t="s">
        <v>4314</v>
      </c>
      <c r="B39" s="112" t="s">
        <v>248</v>
      </c>
      <c r="C39" s="112" t="s">
        <v>4842</v>
      </c>
    </row>
    <row r="40" spans="1:3" x14ac:dyDescent="0.25">
      <c r="A40" s="114" t="s">
        <v>2771</v>
      </c>
      <c r="B40" s="112" t="s">
        <v>4844</v>
      </c>
      <c r="C40" s="112" t="s">
        <v>211</v>
      </c>
    </row>
    <row r="41" spans="1:3" x14ac:dyDescent="0.25">
      <c r="A41" s="114" t="s">
        <v>442</v>
      </c>
      <c r="B41" s="112" t="s">
        <v>141</v>
      </c>
      <c r="C41" s="112" t="s">
        <v>144</v>
      </c>
    </row>
    <row r="42" spans="1:3" x14ac:dyDescent="0.25">
      <c r="A42" s="114" t="s">
        <v>147</v>
      </c>
      <c r="B42" s="112" t="s">
        <v>4848</v>
      </c>
      <c r="C42" s="112" t="s">
        <v>434</v>
      </c>
    </row>
    <row r="43" spans="1:3" x14ac:dyDescent="0.25">
      <c r="A43" s="114" t="s">
        <v>652</v>
      </c>
      <c r="B43" s="112" t="s">
        <v>4846</v>
      </c>
      <c r="C43" s="112" t="s">
        <v>211</v>
      </c>
    </row>
    <row r="44" spans="1:3" x14ac:dyDescent="0.25">
      <c r="A44" s="114" t="s">
        <v>148</v>
      </c>
      <c r="B44" s="112" t="s">
        <v>434</v>
      </c>
      <c r="C44" s="112" t="s">
        <v>434</v>
      </c>
    </row>
    <row r="45" spans="1:3" ht="45" x14ac:dyDescent="0.25">
      <c r="A45" s="114" t="s">
        <v>151</v>
      </c>
      <c r="B45" s="112" t="s">
        <v>437</v>
      </c>
      <c r="C45" s="113" t="s">
        <v>2782</v>
      </c>
    </row>
    <row r="46" spans="1:3" x14ac:dyDescent="0.25">
      <c r="A46" s="114" t="s">
        <v>153</v>
      </c>
      <c r="B46" s="112" t="s">
        <v>439</v>
      </c>
      <c r="C46" s="112" t="s">
        <v>154</v>
      </c>
    </row>
    <row r="47" spans="1:3" x14ac:dyDescent="0.25">
      <c r="A47" s="12"/>
      <c r="B47" s="12"/>
      <c r="C47" s="12"/>
    </row>
    <row r="48" spans="1:3" x14ac:dyDescent="0.25">
      <c r="A48" s="12"/>
      <c r="B48" s="12"/>
      <c r="C48" s="12"/>
    </row>
    <row r="49" spans="1:3" x14ac:dyDescent="0.25">
      <c r="A49" s="12"/>
      <c r="B49" s="12"/>
      <c r="C49" s="12"/>
    </row>
    <row r="50" spans="1:3" x14ac:dyDescent="0.25">
      <c r="A50" s="12"/>
      <c r="B50" s="12"/>
      <c r="C50" s="12"/>
    </row>
    <row r="51" spans="1:3" x14ac:dyDescent="0.25">
      <c r="A51" s="12"/>
      <c r="B51" s="12"/>
      <c r="C51" s="12"/>
    </row>
    <row r="52" spans="1:3" x14ac:dyDescent="0.25">
      <c r="A52" s="12"/>
      <c r="B52" s="12"/>
      <c r="C52" s="12"/>
    </row>
    <row r="53" spans="1:3" x14ac:dyDescent="0.25">
      <c r="A53" s="12"/>
      <c r="B53" s="12"/>
      <c r="C53" s="12"/>
    </row>
    <row r="54" spans="1:3" x14ac:dyDescent="0.25">
      <c r="A54" s="12"/>
      <c r="B54" s="12"/>
      <c r="C54" s="12"/>
    </row>
    <row r="55" spans="1:3" x14ac:dyDescent="0.25">
      <c r="A55" s="12"/>
      <c r="B55" s="12"/>
      <c r="C55" s="12"/>
    </row>
    <row r="56" spans="1:3" x14ac:dyDescent="0.25">
      <c r="A56" s="12"/>
      <c r="B56" s="12"/>
      <c r="C56" s="12"/>
    </row>
    <row r="57" spans="1:3" x14ac:dyDescent="0.25">
      <c r="A57" s="12"/>
      <c r="B57" s="12"/>
      <c r="C57" s="12"/>
    </row>
    <row r="58" spans="1:3" x14ac:dyDescent="0.25">
      <c r="A58" s="12"/>
      <c r="B58" s="12"/>
      <c r="C58" s="12"/>
    </row>
    <row r="59" spans="1:3" x14ac:dyDescent="0.25">
      <c r="A59" s="12"/>
      <c r="B59" s="12"/>
      <c r="C59" s="12"/>
    </row>
    <row r="60" spans="1:3" x14ac:dyDescent="0.25">
      <c r="A60" s="12"/>
      <c r="B60" s="12"/>
      <c r="C60" s="12"/>
    </row>
  </sheetData>
  <mergeCells count="16">
    <mergeCell ref="B11:C11"/>
    <mergeCell ref="B10:C10"/>
    <mergeCell ref="B9:C9"/>
    <mergeCell ref="B3:C3"/>
    <mergeCell ref="B4:C4"/>
    <mergeCell ref="B6:C6"/>
    <mergeCell ref="B7:C7"/>
    <mergeCell ref="B8:C8"/>
    <mergeCell ref="B21:C21"/>
    <mergeCell ref="B20:C20"/>
    <mergeCell ref="B14:C14"/>
    <mergeCell ref="B13:C13"/>
    <mergeCell ref="B12:C12"/>
    <mergeCell ref="B17:C17"/>
    <mergeCell ref="B16:C16"/>
    <mergeCell ref="B15:C15"/>
  </mergeCells>
  <pageMargins left="0.7" right="0.7" top="0.75" bottom="0.75" header="0.3" footer="0.3"/>
  <pageSetup scale="53" fitToHeight="0" orientation="portrait" r:id="rId1"/>
  <headerFooter>
    <oddHeader>&amp;R&amp;G</oddHeader>
    <oddFooter>&amp;L&amp;F&amp;R&amp;P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Active Project Summary</vt:lpstr>
      <vt:lpstr>Project Detail</vt:lpstr>
      <vt:lpstr>FS Closed Projects</vt:lpstr>
      <vt:lpstr>q_Report_Integrated</vt:lpstr>
      <vt:lpstr>Data Validation</vt:lpstr>
      <vt:lpstr>Legend</vt:lpstr>
      <vt:lpstr>'Active Project Summary'!Print_Area</vt:lpstr>
      <vt:lpstr>Legend!Print_Area</vt:lpstr>
      <vt:lpstr>'Project Detail'!Print_Area</vt:lpstr>
      <vt:lpstr>q_Report_Integrated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B</dc:creator>
  <cp:lastModifiedBy>Alan Siero</cp:lastModifiedBy>
  <cp:lastPrinted>2020-07-17T22:06:48Z</cp:lastPrinted>
  <dcterms:created xsi:type="dcterms:W3CDTF">2018-10-11T19:43:17Z</dcterms:created>
  <dcterms:modified xsi:type="dcterms:W3CDTF">2020-11-02T18:13:31Z</dcterms:modified>
</cp:coreProperties>
</file>